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"/>
    </mc:Choice>
  </mc:AlternateContent>
  <xr:revisionPtr revIDLastSave="0" documentId="13_ncr:1_{E7989FDC-5F1E-DC4F-B974-C2988A7AA7B5}" xr6:coauthVersionLast="47" xr6:coauthVersionMax="47" xr10:uidLastSave="{00000000-0000-0000-0000-000000000000}"/>
  <bookViews>
    <workbookView xWindow="4800" yWindow="500" windowWidth="28800" windowHeight="16080" activeTab="1" xr2:uid="{00000000-000D-0000-FFFF-FFFF00000000}"/>
  </bookViews>
  <sheets>
    <sheet name="SUMMARY" sheetId="1" r:id="rId1"/>
    <sheet name="DATA" sheetId="2" r:id="rId2"/>
    <sheet name="M1" sheetId="3" r:id="rId3"/>
    <sheet name="M2" sheetId="4" r:id="rId4"/>
    <sheet name="SITES" sheetId="5" r:id="rId5"/>
    <sheet name="NOTES" sheetId="6" r:id="rId6"/>
    <sheet name="CRYPTIC FAMILIES" sheetId="7" r:id="rId7"/>
    <sheet name="DIVERS" sheetId="8" r:id="rId8"/>
    <sheet name="Pivot data check" sheetId="9" r:id="rId9"/>
  </sheets>
  <definedNames>
    <definedName name="_xlnm._FilterDatabase" localSheetId="7" hidden="1">DIVERS!$A$1:$B$364</definedName>
    <definedName name="SpeciesList1">#REF!</definedName>
    <definedName name="SpeciesList2">#REF!</definedName>
  </definedNames>
  <calcPr calcId="191029"/>
  <pivotCaches>
    <pivotCache cacheId="9" r:id="rId10"/>
    <pivotCache cacheId="1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+AeWI4dPNEWAdWnhaO0f9gLec4QIY1n1Xo9O2xbgG58="/>
    </ext>
  </extLst>
</workbook>
</file>

<file path=xl/calcChain.xml><?xml version="1.0" encoding="utf-8"?>
<calcChain xmlns="http://schemas.openxmlformats.org/spreadsheetml/2006/main">
  <c r="S1864" i="2" l="1"/>
  <c r="O1864" i="2"/>
  <c r="N1864" i="2"/>
  <c r="R1864" i="2" s="1"/>
  <c r="S1863" i="2"/>
  <c r="R1863" i="2"/>
  <c r="Q1863" i="2"/>
  <c r="S1862" i="2"/>
  <c r="S1861" i="2"/>
  <c r="S1860" i="2"/>
  <c r="S1859" i="2"/>
  <c r="S1858" i="2"/>
  <c r="S1857" i="2"/>
  <c r="S1856" i="2"/>
  <c r="S1855" i="2"/>
  <c r="S1854" i="2"/>
  <c r="S1853" i="2"/>
  <c r="S1852" i="2"/>
  <c r="S1851" i="2"/>
  <c r="S1850" i="2"/>
  <c r="S1849" i="2"/>
  <c r="S1848" i="2"/>
  <c r="S1847" i="2"/>
  <c r="S1845" i="2"/>
  <c r="I1845" i="2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 s="1"/>
  <c r="I1858" i="2" s="1"/>
  <c r="I1859" i="2" s="1"/>
  <c r="I1860" i="2" s="1"/>
  <c r="I1861" i="2" s="1"/>
  <c r="I1862" i="2" s="1"/>
  <c r="I1863" i="2" s="1"/>
  <c r="I1864" i="2" s="1"/>
  <c r="S1844" i="2"/>
  <c r="L1844" i="2"/>
  <c r="L1845" i="2" s="1"/>
  <c r="L1846" i="2" s="1"/>
  <c r="L1847" i="2" s="1"/>
  <c r="L1848" i="2" s="1"/>
  <c r="L1849" i="2" s="1"/>
  <c r="L1850" i="2" s="1"/>
  <c r="L1851" i="2" s="1"/>
  <c r="L1852" i="2" s="1"/>
  <c r="L1853" i="2" s="1"/>
  <c r="L1854" i="2" s="1"/>
  <c r="L1855" i="2" s="1"/>
  <c r="L1856" i="2" s="1"/>
  <c r="L1857" i="2" s="1"/>
  <c r="L1858" i="2" s="1"/>
  <c r="L1859" i="2" s="1"/>
  <c r="L1860" i="2" s="1"/>
  <c r="L1861" i="2" s="1"/>
  <c r="L1862" i="2" s="1"/>
  <c r="L1863" i="2" s="1"/>
  <c r="L1864" i="2" s="1"/>
  <c r="C1844" i="2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S1843" i="2"/>
  <c r="M1843" i="2"/>
  <c r="M1844" i="2" s="1"/>
  <c r="M1845" i="2" s="1"/>
  <c r="M1846" i="2" s="1"/>
  <c r="M1847" i="2" s="1"/>
  <c r="M1848" i="2" s="1"/>
  <c r="M1849" i="2" s="1"/>
  <c r="M1850" i="2" s="1"/>
  <c r="M1851" i="2" s="1"/>
  <c r="M1852" i="2" s="1"/>
  <c r="M1853" i="2" s="1"/>
  <c r="M1854" i="2" s="1"/>
  <c r="M1855" i="2" s="1"/>
  <c r="M1856" i="2" s="1"/>
  <c r="M1857" i="2" s="1"/>
  <c r="M1858" i="2" s="1"/>
  <c r="M1859" i="2" s="1"/>
  <c r="M1860" i="2" s="1"/>
  <c r="M1861" i="2" s="1"/>
  <c r="M1862" i="2" s="1"/>
  <c r="M1863" i="2" s="1"/>
  <c r="M1864" i="2" s="1"/>
  <c r="S1842" i="2"/>
  <c r="S1841" i="2"/>
  <c r="R1841" i="2"/>
  <c r="N1841" i="2"/>
  <c r="N1842" i="2" s="1"/>
  <c r="I1841" i="2"/>
  <c r="I1842" i="2" s="1"/>
  <c r="I1843" i="2" s="1"/>
  <c r="I1844" i="2" s="1"/>
  <c r="B1841" i="2"/>
  <c r="B1842" i="2" s="1"/>
  <c r="B1843" i="2" s="1"/>
  <c r="B1844" i="2" s="1"/>
  <c r="B1845" i="2" s="1"/>
  <c r="B1846" i="2" s="1"/>
  <c r="B1847" i="2" s="1"/>
  <c r="B1848" i="2" s="1"/>
  <c r="B1849" i="2" s="1"/>
  <c r="B1850" i="2" s="1"/>
  <c r="B1851" i="2" s="1"/>
  <c r="B1852" i="2" s="1"/>
  <c r="B1853" i="2" s="1"/>
  <c r="B1854" i="2" s="1"/>
  <c r="B1855" i="2" s="1"/>
  <c r="B1856" i="2" s="1"/>
  <c r="B1857" i="2" s="1"/>
  <c r="B1858" i="2" s="1"/>
  <c r="B1859" i="2" s="1"/>
  <c r="B1860" i="2" s="1"/>
  <c r="B1861" i="2" s="1"/>
  <c r="B1862" i="2" s="1"/>
  <c r="B1863" i="2" s="1"/>
  <c r="B1864" i="2" s="1"/>
  <c r="S1840" i="2"/>
  <c r="R1840" i="2"/>
  <c r="Q1840" i="2"/>
  <c r="O1840" i="2"/>
  <c r="O1841" i="2" s="1"/>
  <c r="O1842" i="2" s="1"/>
  <c r="O1843" i="2" s="1"/>
  <c r="O1844" i="2" s="1"/>
  <c r="O1845" i="2" s="1"/>
  <c r="O1846" i="2" s="1"/>
  <c r="O1847" i="2" s="1"/>
  <c r="O1848" i="2" s="1"/>
  <c r="O1849" i="2" s="1"/>
  <c r="O1850" i="2" s="1"/>
  <c r="O1851" i="2" s="1"/>
  <c r="O1852" i="2" s="1"/>
  <c r="O1853" i="2" s="1"/>
  <c r="O1854" i="2" s="1"/>
  <c r="O1855" i="2" s="1"/>
  <c r="O1856" i="2" s="1"/>
  <c r="O1857" i="2" s="1"/>
  <c r="O1858" i="2" s="1"/>
  <c r="O1859" i="2" s="1"/>
  <c r="O1860" i="2" s="1"/>
  <c r="O1861" i="2" s="1"/>
  <c r="O1862" i="2" s="1"/>
  <c r="M1840" i="2"/>
  <c r="M1841" i="2" s="1"/>
  <c r="M1842" i="2" s="1"/>
  <c r="L1840" i="2"/>
  <c r="L1841" i="2" s="1"/>
  <c r="L1842" i="2" s="1"/>
  <c r="L1843" i="2" s="1"/>
  <c r="K1840" i="2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J1840" i="2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I1840" i="2"/>
  <c r="H1840" i="2"/>
  <c r="H1841" i="2" s="1"/>
  <c r="H1842" i="2" s="1"/>
  <c r="H1843" i="2" s="1"/>
  <c r="H1844" i="2" s="1"/>
  <c r="H1845" i="2" s="1"/>
  <c r="H1846" i="2" s="1"/>
  <c r="H1847" i="2" s="1"/>
  <c r="H1848" i="2" s="1"/>
  <c r="H1849" i="2" s="1"/>
  <c r="H1850" i="2" s="1"/>
  <c r="H1851" i="2" s="1"/>
  <c r="H1852" i="2" s="1"/>
  <c r="H1853" i="2" s="1"/>
  <c r="H1854" i="2" s="1"/>
  <c r="H1855" i="2" s="1"/>
  <c r="H1856" i="2" s="1"/>
  <c r="H1857" i="2" s="1"/>
  <c r="H1858" i="2" s="1"/>
  <c r="H1859" i="2" s="1"/>
  <c r="H1860" i="2" s="1"/>
  <c r="H1861" i="2" s="1"/>
  <c r="H1862" i="2" s="1"/>
  <c r="H1863" i="2" s="1"/>
  <c r="H1864" i="2" s="1"/>
  <c r="D1840" i="2"/>
  <c r="C1840" i="2"/>
  <c r="C1841" i="2" s="1"/>
  <c r="C1842" i="2" s="1"/>
  <c r="C1843" i="2" s="1"/>
  <c r="B1840" i="2"/>
  <c r="S1839" i="2"/>
  <c r="R1839" i="2"/>
  <c r="Q1839" i="2"/>
  <c r="G1839" i="2"/>
  <c r="F1839" i="2"/>
  <c r="E1839" i="2"/>
  <c r="S1838" i="2"/>
  <c r="R1838" i="2"/>
  <c r="Q1838" i="2"/>
  <c r="S1836" i="2"/>
  <c r="S1835" i="2"/>
  <c r="S1834" i="2"/>
  <c r="S1833" i="2"/>
  <c r="S1832" i="2"/>
  <c r="S1831" i="2"/>
  <c r="S1830" i="2"/>
  <c r="S1829" i="2"/>
  <c r="S1828" i="2"/>
  <c r="S1827" i="2"/>
  <c r="S1826" i="2"/>
  <c r="S1825" i="2"/>
  <c r="S1824" i="2"/>
  <c r="S1823" i="2"/>
  <c r="S1822" i="2"/>
  <c r="S1821" i="2"/>
  <c r="S1820" i="2"/>
  <c r="S1819" i="2"/>
  <c r="S1818" i="2"/>
  <c r="S1817" i="2"/>
  <c r="S1816" i="2"/>
  <c r="S1815" i="2"/>
  <c r="B1815" i="2"/>
  <c r="B1816" i="2" s="1"/>
  <c r="B1817" i="2" s="1"/>
  <c r="B1818" i="2" s="1"/>
  <c r="B1819" i="2" s="1"/>
  <c r="B1820" i="2" s="1"/>
  <c r="B1821" i="2" s="1"/>
  <c r="B1822" i="2" s="1"/>
  <c r="B1823" i="2" s="1"/>
  <c r="B1824" i="2" s="1"/>
  <c r="B1825" i="2" s="1"/>
  <c r="B1826" i="2" s="1"/>
  <c r="B1827" i="2" s="1"/>
  <c r="B1828" i="2" s="1"/>
  <c r="B1829" i="2" s="1"/>
  <c r="B1830" i="2" s="1"/>
  <c r="B1831" i="2" s="1"/>
  <c r="B1832" i="2" s="1"/>
  <c r="B1833" i="2" s="1"/>
  <c r="B1834" i="2" s="1"/>
  <c r="B1835" i="2" s="1"/>
  <c r="B1836" i="2" s="1"/>
  <c r="B1837" i="2" s="1"/>
  <c r="B1838" i="2" s="1"/>
  <c r="S1814" i="2"/>
  <c r="S1813" i="2"/>
  <c r="N1813" i="2"/>
  <c r="S1812" i="2"/>
  <c r="R1812" i="2"/>
  <c r="Q1812" i="2"/>
  <c r="S1811" i="2"/>
  <c r="D1811" i="2"/>
  <c r="S1810" i="2"/>
  <c r="N1810" i="2"/>
  <c r="J1810" i="2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I1810" i="2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D1810" i="2"/>
  <c r="G1810" i="2" s="1"/>
  <c r="B1810" i="2"/>
  <c r="B1811" i="2" s="1"/>
  <c r="B1812" i="2" s="1"/>
  <c r="B1813" i="2" s="1"/>
  <c r="B1814" i="2" s="1"/>
  <c r="S1809" i="2"/>
  <c r="Q1809" i="2"/>
  <c r="N1809" i="2"/>
  <c r="R1809" i="2" s="1"/>
  <c r="M1809" i="2"/>
  <c r="M1810" i="2" s="1"/>
  <c r="M1811" i="2" s="1"/>
  <c r="M1812" i="2" s="1"/>
  <c r="M1813" i="2" s="1"/>
  <c r="M1814" i="2" s="1"/>
  <c r="M1815" i="2" s="1"/>
  <c r="M1816" i="2" s="1"/>
  <c r="M1817" i="2" s="1"/>
  <c r="M1818" i="2" s="1"/>
  <c r="M1819" i="2" s="1"/>
  <c r="M1820" i="2" s="1"/>
  <c r="M1821" i="2" s="1"/>
  <c r="M1822" i="2" s="1"/>
  <c r="M1823" i="2" s="1"/>
  <c r="M1824" i="2" s="1"/>
  <c r="M1825" i="2" s="1"/>
  <c r="M1826" i="2" s="1"/>
  <c r="M1827" i="2" s="1"/>
  <c r="M1828" i="2" s="1"/>
  <c r="M1829" i="2" s="1"/>
  <c r="M1830" i="2" s="1"/>
  <c r="M1831" i="2" s="1"/>
  <c r="M1832" i="2" s="1"/>
  <c r="M1833" i="2" s="1"/>
  <c r="M1834" i="2" s="1"/>
  <c r="M1835" i="2" s="1"/>
  <c r="M1836" i="2" s="1"/>
  <c r="M1837" i="2" s="1"/>
  <c r="M1838" i="2" s="1"/>
  <c r="K1809" i="2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J1809" i="2"/>
  <c r="I1809" i="2"/>
  <c r="E1809" i="2"/>
  <c r="D1809" i="2"/>
  <c r="G1809" i="2" s="1"/>
  <c r="C1809" i="2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B1809" i="2"/>
  <c r="S1808" i="2"/>
  <c r="R1808" i="2"/>
  <c r="Q1808" i="2"/>
  <c r="G1808" i="2"/>
  <c r="F1808" i="2"/>
  <c r="E1808" i="2"/>
  <c r="S1807" i="2"/>
  <c r="R1807" i="2"/>
  <c r="Q1807" i="2"/>
  <c r="N1807" i="2"/>
  <c r="S1806" i="2"/>
  <c r="R1806" i="2"/>
  <c r="Q1806" i="2"/>
  <c r="S1805" i="2"/>
  <c r="S1804" i="2"/>
  <c r="S1803" i="2"/>
  <c r="S1802" i="2"/>
  <c r="S1801" i="2"/>
  <c r="S1800" i="2"/>
  <c r="S1799" i="2"/>
  <c r="S1798" i="2"/>
  <c r="S1797" i="2"/>
  <c r="S1796" i="2"/>
  <c r="S1795" i="2"/>
  <c r="S1794" i="2"/>
  <c r="S1793" i="2"/>
  <c r="S1792" i="2"/>
  <c r="S1791" i="2"/>
  <c r="S1790" i="2"/>
  <c r="S1789" i="2"/>
  <c r="S1788" i="2"/>
  <c r="S1787" i="2"/>
  <c r="S1786" i="2"/>
  <c r="S1785" i="2"/>
  <c r="B1785" i="2"/>
  <c r="B1786" i="2" s="1"/>
  <c r="B1787" i="2" s="1"/>
  <c r="B1788" i="2" s="1"/>
  <c r="B1789" i="2" s="1"/>
  <c r="B1790" i="2" s="1"/>
  <c r="B1791" i="2" s="1"/>
  <c r="B1792" i="2" s="1"/>
  <c r="B1793" i="2" s="1"/>
  <c r="B1794" i="2" s="1"/>
  <c r="B1795" i="2" s="1"/>
  <c r="B1796" i="2" s="1"/>
  <c r="B1797" i="2" s="1"/>
  <c r="B1798" i="2" s="1"/>
  <c r="B1799" i="2" s="1"/>
  <c r="B1800" i="2" s="1"/>
  <c r="B1801" i="2" s="1"/>
  <c r="B1802" i="2" s="1"/>
  <c r="B1803" i="2" s="1"/>
  <c r="B1804" i="2" s="1"/>
  <c r="B1805" i="2" s="1"/>
  <c r="B1806" i="2" s="1"/>
  <c r="B1807" i="2" s="1"/>
  <c r="S1784" i="2"/>
  <c r="N1784" i="2"/>
  <c r="B1784" i="2"/>
  <c r="S1783" i="2"/>
  <c r="R1783" i="2"/>
  <c r="Q1783" i="2"/>
  <c r="N1783" i="2"/>
  <c r="S1782" i="2"/>
  <c r="R1782" i="2"/>
  <c r="Q1782" i="2"/>
  <c r="S1781" i="2"/>
  <c r="R1781" i="2"/>
  <c r="Q1781" i="2"/>
  <c r="D1781" i="2"/>
  <c r="D1782" i="2" s="1"/>
  <c r="D1783" i="2" s="1"/>
  <c r="S1780" i="2"/>
  <c r="R1780" i="2"/>
  <c r="Q1780" i="2"/>
  <c r="M1780" i="2"/>
  <c r="M1781" i="2" s="1"/>
  <c r="M1782" i="2" s="1"/>
  <c r="M1783" i="2" s="1"/>
  <c r="M1784" i="2" s="1"/>
  <c r="M1785" i="2" s="1"/>
  <c r="M1786" i="2" s="1"/>
  <c r="M1787" i="2" s="1"/>
  <c r="M1788" i="2" s="1"/>
  <c r="M1789" i="2" s="1"/>
  <c r="M1790" i="2" s="1"/>
  <c r="M1791" i="2" s="1"/>
  <c r="M1792" i="2" s="1"/>
  <c r="M1793" i="2" s="1"/>
  <c r="M1794" i="2" s="1"/>
  <c r="M1795" i="2" s="1"/>
  <c r="M1796" i="2" s="1"/>
  <c r="M1797" i="2" s="1"/>
  <c r="M1798" i="2" s="1"/>
  <c r="M1799" i="2" s="1"/>
  <c r="M1800" i="2" s="1"/>
  <c r="M1801" i="2" s="1"/>
  <c r="M1802" i="2" s="1"/>
  <c r="M1803" i="2" s="1"/>
  <c r="M1804" i="2" s="1"/>
  <c r="M1805" i="2" s="1"/>
  <c r="M1806" i="2" s="1"/>
  <c r="M1807" i="2" s="1"/>
  <c r="J1780" i="2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H1780" i="2"/>
  <c r="H1781" i="2" s="1"/>
  <c r="H1782" i="2" s="1"/>
  <c r="H1783" i="2" s="1"/>
  <c r="H1784" i="2" s="1"/>
  <c r="H1785" i="2" s="1"/>
  <c r="H1786" i="2" s="1"/>
  <c r="H1787" i="2" s="1"/>
  <c r="H1788" i="2" s="1"/>
  <c r="H1789" i="2" s="1"/>
  <c r="H1790" i="2" s="1"/>
  <c r="H1791" i="2" s="1"/>
  <c r="H1792" i="2" s="1"/>
  <c r="H1793" i="2" s="1"/>
  <c r="H1794" i="2" s="1"/>
  <c r="H1795" i="2" s="1"/>
  <c r="H1796" i="2" s="1"/>
  <c r="H1797" i="2" s="1"/>
  <c r="H1798" i="2" s="1"/>
  <c r="H1799" i="2" s="1"/>
  <c r="H1800" i="2" s="1"/>
  <c r="H1801" i="2" s="1"/>
  <c r="H1802" i="2" s="1"/>
  <c r="H1803" i="2" s="1"/>
  <c r="H1804" i="2" s="1"/>
  <c r="H1805" i="2" s="1"/>
  <c r="H1806" i="2" s="1"/>
  <c r="H1807" i="2" s="1"/>
  <c r="H1808" i="2" s="1"/>
  <c r="H1809" i="2" s="1"/>
  <c r="H1810" i="2" s="1"/>
  <c r="H1811" i="2" s="1"/>
  <c r="H1812" i="2" s="1"/>
  <c r="H1813" i="2" s="1"/>
  <c r="H1814" i="2" s="1"/>
  <c r="H1815" i="2" s="1"/>
  <c r="H1816" i="2" s="1"/>
  <c r="H1817" i="2" s="1"/>
  <c r="H1818" i="2" s="1"/>
  <c r="H1819" i="2" s="1"/>
  <c r="H1820" i="2" s="1"/>
  <c r="H1821" i="2" s="1"/>
  <c r="H1822" i="2" s="1"/>
  <c r="H1823" i="2" s="1"/>
  <c r="H1824" i="2" s="1"/>
  <c r="H1825" i="2" s="1"/>
  <c r="H1826" i="2" s="1"/>
  <c r="H1827" i="2" s="1"/>
  <c r="H1828" i="2" s="1"/>
  <c r="H1829" i="2" s="1"/>
  <c r="H1830" i="2" s="1"/>
  <c r="H1831" i="2" s="1"/>
  <c r="H1832" i="2" s="1"/>
  <c r="H1833" i="2" s="1"/>
  <c r="H1834" i="2" s="1"/>
  <c r="H1835" i="2" s="1"/>
  <c r="H1836" i="2" s="1"/>
  <c r="H1837" i="2" s="1"/>
  <c r="H1838" i="2" s="1"/>
  <c r="G1780" i="2"/>
  <c r="F1780" i="2"/>
  <c r="E1780" i="2"/>
  <c r="D1780" i="2"/>
  <c r="B1780" i="2"/>
  <c r="B1781" i="2" s="1"/>
  <c r="B1782" i="2" s="1"/>
  <c r="B1783" i="2" s="1"/>
  <c r="S1779" i="2"/>
  <c r="R1779" i="2"/>
  <c r="Q1779" i="2"/>
  <c r="M1779" i="2"/>
  <c r="K1779" i="2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J1779" i="2"/>
  <c r="I1779" i="2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 s="1"/>
  <c r="I1801" i="2" s="1"/>
  <c r="I1802" i="2" s="1"/>
  <c r="I1803" i="2" s="1"/>
  <c r="I1804" i="2" s="1"/>
  <c r="I1805" i="2" s="1"/>
  <c r="I1806" i="2" s="1"/>
  <c r="I1807" i="2" s="1"/>
  <c r="H1779" i="2"/>
  <c r="G1779" i="2"/>
  <c r="F1779" i="2"/>
  <c r="E1779" i="2"/>
  <c r="D1779" i="2"/>
  <c r="C1779" i="2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B1779" i="2"/>
  <c r="S1778" i="2"/>
  <c r="R1778" i="2"/>
  <c r="Q1778" i="2"/>
  <c r="G1778" i="2"/>
  <c r="F1778" i="2"/>
  <c r="E1778" i="2"/>
  <c r="S1777" i="2"/>
  <c r="R1777" i="2"/>
  <c r="Q1777" i="2"/>
  <c r="S1776" i="2"/>
  <c r="S1775" i="2"/>
  <c r="S1774" i="2"/>
  <c r="S1773" i="2"/>
  <c r="S1772" i="2"/>
  <c r="S1771" i="2"/>
  <c r="S1770" i="2"/>
  <c r="S1769" i="2"/>
  <c r="S1768" i="2"/>
  <c r="S1767" i="2"/>
  <c r="S1766" i="2"/>
  <c r="K1766" i="2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S1765" i="2"/>
  <c r="I1765" i="2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S1764" i="2"/>
  <c r="S1763" i="2"/>
  <c r="S1762" i="2"/>
  <c r="S1761" i="2"/>
  <c r="S1760" i="2"/>
  <c r="N1760" i="2"/>
  <c r="S1759" i="2"/>
  <c r="R1759" i="2"/>
  <c r="Q1759" i="2"/>
  <c r="S1758" i="2"/>
  <c r="S1757" i="2"/>
  <c r="O1757" i="2"/>
  <c r="O1758" i="2" s="1"/>
  <c r="O1759" i="2" s="1"/>
  <c r="O1760" i="2" s="1"/>
  <c r="O1761" i="2" s="1"/>
  <c r="O1762" i="2" s="1"/>
  <c r="O1763" i="2" s="1"/>
  <c r="O1764" i="2" s="1"/>
  <c r="O1765" i="2" s="1"/>
  <c r="O1766" i="2" s="1"/>
  <c r="O1767" i="2" s="1"/>
  <c r="O1768" i="2" s="1"/>
  <c r="O1769" i="2" s="1"/>
  <c r="O1770" i="2" s="1"/>
  <c r="O1771" i="2" s="1"/>
  <c r="O1772" i="2" s="1"/>
  <c r="O1773" i="2" s="1"/>
  <c r="O1774" i="2" s="1"/>
  <c r="O1775" i="2" s="1"/>
  <c r="O1776" i="2" s="1"/>
  <c r="O1777" i="2" s="1"/>
  <c r="O1778" i="2" s="1"/>
  <c r="O1779" i="2" s="1"/>
  <c r="O1780" i="2" s="1"/>
  <c r="O1781" i="2" s="1"/>
  <c r="O1782" i="2" s="1"/>
  <c r="O1783" i="2" s="1"/>
  <c r="O1784" i="2" s="1"/>
  <c r="O1785" i="2" s="1"/>
  <c r="O1786" i="2" s="1"/>
  <c r="O1787" i="2" s="1"/>
  <c r="O1788" i="2" s="1"/>
  <c r="O1789" i="2" s="1"/>
  <c r="O1790" i="2" s="1"/>
  <c r="O1791" i="2" s="1"/>
  <c r="O1792" i="2" s="1"/>
  <c r="O1793" i="2" s="1"/>
  <c r="O1794" i="2" s="1"/>
  <c r="O1795" i="2" s="1"/>
  <c r="O1796" i="2" s="1"/>
  <c r="O1797" i="2" s="1"/>
  <c r="O1798" i="2" s="1"/>
  <c r="O1799" i="2" s="1"/>
  <c r="O1800" i="2" s="1"/>
  <c r="O1801" i="2" s="1"/>
  <c r="O1802" i="2" s="1"/>
  <c r="O1803" i="2" s="1"/>
  <c r="O1804" i="2" s="1"/>
  <c r="O1805" i="2" s="1"/>
  <c r="O1806" i="2" s="1"/>
  <c r="O1807" i="2" s="1"/>
  <c r="O1808" i="2" s="1"/>
  <c r="O1809" i="2" s="1"/>
  <c r="O1810" i="2" s="1"/>
  <c r="O1811" i="2" s="1"/>
  <c r="O1812" i="2" s="1"/>
  <c r="O1813" i="2" s="1"/>
  <c r="O1814" i="2" s="1"/>
  <c r="O1815" i="2" s="1"/>
  <c r="O1816" i="2" s="1"/>
  <c r="O1817" i="2" s="1"/>
  <c r="O1818" i="2" s="1"/>
  <c r="O1819" i="2" s="1"/>
  <c r="O1820" i="2" s="1"/>
  <c r="O1821" i="2" s="1"/>
  <c r="O1822" i="2" s="1"/>
  <c r="O1823" i="2" s="1"/>
  <c r="O1824" i="2" s="1"/>
  <c r="O1825" i="2" s="1"/>
  <c r="O1826" i="2" s="1"/>
  <c r="O1827" i="2" s="1"/>
  <c r="O1828" i="2" s="1"/>
  <c r="O1829" i="2" s="1"/>
  <c r="O1830" i="2" s="1"/>
  <c r="O1831" i="2" s="1"/>
  <c r="O1832" i="2" s="1"/>
  <c r="O1833" i="2" s="1"/>
  <c r="O1834" i="2" s="1"/>
  <c r="O1835" i="2" s="1"/>
  <c r="O1836" i="2" s="1"/>
  <c r="O1837" i="2" s="1"/>
  <c r="O1838" i="2" s="1"/>
  <c r="S1756" i="2"/>
  <c r="N1756" i="2"/>
  <c r="M1756" i="2"/>
  <c r="M1757" i="2" s="1"/>
  <c r="M1758" i="2" s="1"/>
  <c r="M1759" i="2" s="1"/>
  <c r="M1760" i="2" s="1"/>
  <c r="M1761" i="2" s="1"/>
  <c r="M1762" i="2" s="1"/>
  <c r="M1763" i="2" s="1"/>
  <c r="M1764" i="2" s="1"/>
  <c r="M1765" i="2" s="1"/>
  <c r="M1766" i="2" s="1"/>
  <c r="M1767" i="2" s="1"/>
  <c r="M1768" i="2" s="1"/>
  <c r="M1769" i="2" s="1"/>
  <c r="M1770" i="2" s="1"/>
  <c r="M1771" i="2" s="1"/>
  <c r="M1772" i="2" s="1"/>
  <c r="M1773" i="2" s="1"/>
  <c r="M1774" i="2" s="1"/>
  <c r="M1775" i="2" s="1"/>
  <c r="M1776" i="2" s="1"/>
  <c r="M1777" i="2" s="1"/>
  <c r="L1756" i="2"/>
  <c r="L1757" i="2" s="1"/>
  <c r="L1758" i="2" s="1"/>
  <c r="L1759" i="2" s="1"/>
  <c r="L1760" i="2" s="1"/>
  <c r="L1761" i="2" s="1"/>
  <c r="L1762" i="2" s="1"/>
  <c r="L1763" i="2" s="1"/>
  <c r="L1764" i="2" s="1"/>
  <c r="L1765" i="2" s="1"/>
  <c r="L1766" i="2" s="1"/>
  <c r="L1767" i="2" s="1"/>
  <c r="L1768" i="2" s="1"/>
  <c r="L1769" i="2" s="1"/>
  <c r="L1770" i="2" s="1"/>
  <c r="L1771" i="2" s="1"/>
  <c r="L1772" i="2" s="1"/>
  <c r="L1773" i="2" s="1"/>
  <c r="L1774" i="2" s="1"/>
  <c r="L1775" i="2" s="1"/>
  <c r="L1776" i="2" s="1"/>
  <c r="L1777" i="2" s="1"/>
  <c r="L1778" i="2" s="1"/>
  <c r="L1779" i="2" s="1"/>
  <c r="L1780" i="2" s="1"/>
  <c r="L1781" i="2" s="1"/>
  <c r="L1782" i="2" s="1"/>
  <c r="L1783" i="2" s="1"/>
  <c r="L1784" i="2" s="1"/>
  <c r="L1785" i="2" s="1"/>
  <c r="L1786" i="2" s="1"/>
  <c r="L1787" i="2" s="1"/>
  <c r="L1788" i="2" s="1"/>
  <c r="L1789" i="2" s="1"/>
  <c r="L1790" i="2" s="1"/>
  <c r="L1791" i="2" s="1"/>
  <c r="L1792" i="2" s="1"/>
  <c r="L1793" i="2" s="1"/>
  <c r="L1794" i="2" s="1"/>
  <c r="L1795" i="2" s="1"/>
  <c r="L1796" i="2" s="1"/>
  <c r="L1797" i="2" s="1"/>
  <c r="L1798" i="2" s="1"/>
  <c r="L1799" i="2" s="1"/>
  <c r="L1800" i="2" s="1"/>
  <c r="L1801" i="2" s="1"/>
  <c r="L1802" i="2" s="1"/>
  <c r="L1803" i="2" s="1"/>
  <c r="L1804" i="2" s="1"/>
  <c r="L1805" i="2" s="1"/>
  <c r="L1806" i="2" s="1"/>
  <c r="L1807" i="2" s="1"/>
  <c r="L1808" i="2" s="1"/>
  <c r="L1809" i="2" s="1"/>
  <c r="L1810" i="2" s="1"/>
  <c r="L1811" i="2" s="1"/>
  <c r="L1812" i="2" s="1"/>
  <c r="L1813" i="2" s="1"/>
  <c r="L1814" i="2" s="1"/>
  <c r="L1815" i="2" s="1"/>
  <c r="L1816" i="2" s="1"/>
  <c r="L1817" i="2" s="1"/>
  <c r="L1818" i="2" s="1"/>
  <c r="L1819" i="2" s="1"/>
  <c r="L1820" i="2" s="1"/>
  <c r="L1821" i="2" s="1"/>
  <c r="L1822" i="2" s="1"/>
  <c r="L1823" i="2" s="1"/>
  <c r="L1824" i="2" s="1"/>
  <c r="L1825" i="2" s="1"/>
  <c r="L1826" i="2" s="1"/>
  <c r="L1827" i="2" s="1"/>
  <c r="L1828" i="2" s="1"/>
  <c r="L1829" i="2" s="1"/>
  <c r="L1830" i="2" s="1"/>
  <c r="L1831" i="2" s="1"/>
  <c r="L1832" i="2" s="1"/>
  <c r="L1833" i="2" s="1"/>
  <c r="L1834" i="2" s="1"/>
  <c r="L1835" i="2" s="1"/>
  <c r="L1836" i="2" s="1"/>
  <c r="L1837" i="2" s="1"/>
  <c r="L1838" i="2" s="1"/>
  <c r="C1756" i="2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S1755" i="2"/>
  <c r="N1755" i="2"/>
  <c r="R1755" i="2" s="1"/>
  <c r="M1755" i="2"/>
  <c r="L1755" i="2"/>
  <c r="K1755" i="2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C1755" i="2"/>
  <c r="S1754" i="2"/>
  <c r="R1754" i="2"/>
  <c r="Q1754" i="2"/>
  <c r="O1754" i="2"/>
  <c r="O1755" i="2" s="1"/>
  <c r="O1756" i="2" s="1"/>
  <c r="N1754" i="2"/>
  <c r="M1754" i="2"/>
  <c r="L1754" i="2"/>
  <c r="K1754" i="2"/>
  <c r="J1754" i="2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I1754" i="2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H1754" i="2"/>
  <c r="H1755" i="2" s="1"/>
  <c r="H1756" i="2" s="1"/>
  <c r="H1757" i="2" s="1"/>
  <c r="H1758" i="2" s="1"/>
  <c r="H1759" i="2" s="1"/>
  <c r="H1760" i="2" s="1"/>
  <c r="H1761" i="2" s="1"/>
  <c r="H1762" i="2" s="1"/>
  <c r="H1763" i="2" s="1"/>
  <c r="H1764" i="2" s="1"/>
  <c r="H1765" i="2" s="1"/>
  <c r="H1766" i="2" s="1"/>
  <c r="H1767" i="2" s="1"/>
  <c r="H1768" i="2" s="1"/>
  <c r="H1769" i="2" s="1"/>
  <c r="H1770" i="2" s="1"/>
  <c r="H1771" i="2" s="1"/>
  <c r="H1772" i="2" s="1"/>
  <c r="H1773" i="2" s="1"/>
  <c r="H1774" i="2" s="1"/>
  <c r="H1775" i="2" s="1"/>
  <c r="H1776" i="2" s="1"/>
  <c r="H1777" i="2" s="1"/>
  <c r="D1754" i="2"/>
  <c r="G1754" i="2" s="1"/>
  <c r="C1754" i="2"/>
  <c r="B1754" i="2"/>
  <c r="B1755" i="2" s="1"/>
  <c r="B1756" i="2" s="1"/>
  <c r="B1757" i="2" s="1"/>
  <c r="B1758" i="2" s="1"/>
  <c r="B1759" i="2" s="1"/>
  <c r="B1760" i="2" s="1"/>
  <c r="B1761" i="2" s="1"/>
  <c r="B1762" i="2" s="1"/>
  <c r="B1763" i="2" s="1"/>
  <c r="B1764" i="2" s="1"/>
  <c r="B1765" i="2" s="1"/>
  <c r="B1766" i="2" s="1"/>
  <c r="B1767" i="2" s="1"/>
  <c r="B1768" i="2" s="1"/>
  <c r="B1769" i="2" s="1"/>
  <c r="B1770" i="2" s="1"/>
  <c r="B1771" i="2" s="1"/>
  <c r="B1772" i="2" s="1"/>
  <c r="B1773" i="2" s="1"/>
  <c r="B1774" i="2" s="1"/>
  <c r="B1775" i="2" s="1"/>
  <c r="B1776" i="2" s="1"/>
  <c r="B1777" i="2" s="1"/>
  <c r="S1753" i="2"/>
  <c r="R1753" i="2"/>
  <c r="Q1753" i="2"/>
  <c r="G1753" i="2"/>
  <c r="F1753" i="2"/>
  <c r="E1753" i="2"/>
  <c r="S1752" i="2"/>
  <c r="S1751" i="2"/>
  <c r="S1750" i="2"/>
  <c r="R1750" i="2"/>
  <c r="N1750" i="2"/>
  <c r="S1749" i="2"/>
  <c r="R1749" i="2"/>
  <c r="Q1749" i="2"/>
  <c r="S1748" i="2"/>
  <c r="S1747" i="2"/>
  <c r="S1746" i="2"/>
  <c r="S1745" i="2"/>
  <c r="S1744" i="2"/>
  <c r="S1743" i="2"/>
  <c r="S1742" i="2"/>
  <c r="S1741" i="2"/>
  <c r="S1740" i="2"/>
  <c r="S1739" i="2"/>
  <c r="S1738" i="2"/>
  <c r="S1737" i="2"/>
  <c r="S1736" i="2"/>
  <c r="S1735" i="2"/>
  <c r="S1734" i="2"/>
  <c r="I1734" i="2"/>
  <c r="I1735" i="2" s="1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 s="1"/>
  <c r="I1747" i="2" s="1"/>
  <c r="I1748" i="2" s="1"/>
  <c r="I1749" i="2" s="1"/>
  <c r="I1750" i="2" s="1"/>
  <c r="I1751" i="2" s="1"/>
  <c r="I1752" i="2" s="1"/>
  <c r="S1733" i="2"/>
  <c r="S1732" i="2"/>
  <c r="J1732" i="2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S1731" i="2"/>
  <c r="S1730" i="2"/>
  <c r="N1730" i="2"/>
  <c r="S1729" i="2"/>
  <c r="Q1729" i="2"/>
  <c r="N1729" i="2"/>
  <c r="R1729" i="2" s="1"/>
  <c r="K1729" i="2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S1728" i="2"/>
  <c r="R1728" i="2"/>
  <c r="Q1728" i="2"/>
  <c r="S1727" i="2"/>
  <c r="M1727" i="2"/>
  <c r="M1728" i="2" s="1"/>
  <c r="M1729" i="2" s="1"/>
  <c r="M1730" i="2" s="1"/>
  <c r="M1731" i="2" s="1"/>
  <c r="M1732" i="2" s="1"/>
  <c r="M1733" i="2" s="1"/>
  <c r="M1734" i="2" s="1"/>
  <c r="M1735" i="2" s="1"/>
  <c r="M1736" i="2" s="1"/>
  <c r="M1737" i="2" s="1"/>
  <c r="M1738" i="2" s="1"/>
  <c r="M1739" i="2" s="1"/>
  <c r="M1740" i="2" s="1"/>
  <c r="M1741" i="2" s="1"/>
  <c r="M1742" i="2" s="1"/>
  <c r="M1743" i="2" s="1"/>
  <c r="M1744" i="2" s="1"/>
  <c r="M1745" i="2" s="1"/>
  <c r="M1746" i="2" s="1"/>
  <c r="M1747" i="2" s="1"/>
  <c r="M1748" i="2" s="1"/>
  <c r="M1749" i="2" s="1"/>
  <c r="M1750" i="2" s="1"/>
  <c r="M1751" i="2" s="1"/>
  <c r="M1752" i="2" s="1"/>
  <c r="S1726" i="2"/>
  <c r="M1726" i="2"/>
  <c r="D1726" i="2"/>
  <c r="S1725" i="2"/>
  <c r="N1725" i="2"/>
  <c r="M1725" i="2"/>
  <c r="K1725" i="2"/>
  <c r="K1726" i="2" s="1"/>
  <c r="K1727" i="2" s="1"/>
  <c r="K1728" i="2" s="1"/>
  <c r="J1725" i="2"/>
  <c r="J1726" i="2" s="1"/>
  <c r="J1727" i="2" s="1"/>
  <c r="J1728" i="2" s="1"/>
  <c r="J1729" i="2" s="1"/>
  <c r="J1730" i="2" s="1"/>
  <c r="J1731" i="2" s="1"/>
  <c r="I1725" i="2"/>
  <c r="I1726" i="2" s="1"/>
  <c r="I1727" i="2" s="1"/>
  <c r="I1728" i="2" s="1"/>
  <c r="I1729" i="2" s="1"/>
  <c r="I1730" i="2" s="1"/>
  <c r="I1731" i="2" s="1"/>
  <c r="I1732" i="2" s="1"/>
  <c r="I1733" i="2" s="1"/>
  <c r="F1725" i="2"/>
  <c r="D1725" i="2"/>
  <c r="S1724" i="2"/>
  <c r="R1724" i="2"/>
  <c r="Q1724" i="2"/>
  <c r="G1724" i="2"/>
  <c r="F1724" i="2"/>
  <c r="E1724" i="2"/>
  <c r="S1723" i="2"/>
  <c r="S1722" i="2"/>
  <c r="S1721" i="2"/>
  <c r="S1720" i="2"/>
  <c r="S1719" i="2"/>
  <c r="S1718" i="2"/>
  <c r="S1717" i="2"/>
  <c r="K1717" i="2"/>
  <c r="K1718" i="2" s="1"/>
  <c r="K1719" i="2" s="1"/>
  <c r="K1720" i="2" s="1"/>
  <c r="K1721" i="2" s="1"/>
  <c r="K1722" i="2" s="1"/>
  <c r="K1723" i="2" s="1"/>
  <c r="S1716" i="2"/>
  <c r="S1715" i="2"/>
  <c r="S1714" i="2"/>
  <c r="S1713" i="2"/>
  <c r="S1712" i="2"/>
  <c r="S1711" i="2"/>
  <c r="S1710" i="2"/>
  <c r="S1709" i="2"/>
  <c r="Q1709" i="2"/>
  <c r="N1709" i="2"/>
  <c r="R1709" i="2" s="1"/>
  <c r="H1709" i="2"/>
  <c r="H1710" i="2" s="1"/>
  <c r="H1711" i="2" s="1"/>
  <c r="H1712" i="2" s="1"/>
  <c r="H1713" i="2" s="1"/>
  <c r="H1714" i="2" s="1"/>
  <c r="H1715" i="2" s="1"/>
  <c r="H1716" i="2" s="1"/>
  <c r="H1717" i="2" s="1"/>
  <c r="H1718" i="2" s="1"/>
  <c r="H1719" i="2" s="1"/>
  <c r="H1720" i="2" s="1"/>
  <c r="H1721" i="2" s="1"/>
  <c r="H1722" i="2" s="1"/>
  <c r="H1723" i="2" s="1"/>
  <c r="H1724" i="2" s="1"/>
  <c r="H1725" i="2" s="1"/>
  <c r="H1726" i="2" s="1"/>
  <c r="H1727" i="2" s="1"/>
  <c r="H1728" i="2" s="1"/>
  <c r="H1729" i="2" s="1"/>
  <c r="H1730" i="2" s="1"/>
  <c r="H1731" i="2" s="1"/>
  <c r="H1732" i="2" s="1"/>
  <c r="H1733" i="2" s="1"/>
  <c r="H1734" i="2" s="1"/>
  <c r="H1735" i="2" s="1"/>
  <c r="H1736" i="2" s="1"/>
  <c r="H1737" i="2" s="1"/>
  <c r="H1738" i="2" s="1"/>
  <c r="H1739" i="2" s="1"/>
  <c r="H1740" i="2" s="1"/>
  <c r="H1741" i="2" s="1"/>
  <c r="H1742" i="2" s="1"/>
  <c r="H1743" i="2" s="1"/>
  <c r="H1744" i="2" s="1"/>
  <c r="H1745" i="2" s="1"/>
  <c r="H1746" i="2" s="1"/>
  <c r="H1747" i="2" s="1"/>
  <c r="H1748" i="2" s="1"/>
  <c r="H1749" i="2" s="1"/>
  <c r="H1750" i="2" s="1"/>
  <c r="H1751" i="2" s="1"/>
  <c r="H1752" i="2" s="1"/>
  <c r="S1708" i="2"/>
  <c r="R1708" i="2"/>
  <c r="Q1708" i="2"/>
  <c r="N1708" i="2"/>
  <c r="S1707" i="2"/>
  <c r="R1707" i="2"/>
  <c r="Q1707" i="2"/>
  <c r="S1706" i="2"/>
  <c r="S1705" i="2"/>
  <c r="N1705" i="2"/>
  <c r="S1704" i="2"/>
  <c r="R1704" i="2"/>
  <c r="Q1704" i="2"/>
  <c r="I1704" i="2"/>
  <c r="I1705" i="2" s="1"/>
  <c r="I1706" i="2" s="1"/>
  <c r="I1707" i="2" s="1"/>
  <c r="I1708" i="2" s="1"/>
  <c r="I1709" i="2" s="1"/>
  <c r="I1710" i="2" s="1"/>
  <c r="I1711" i="2" s="1"/>
  <c r="I1712" i="2" s="1"/>
  <c r="I1713" i="2" s="1"/>
  <c r="I1714" i="2" s="1"/>
  <c r="I1715" i="2" s="1"/>
  <c r="I1716" i="2" s="1"/>
  <c r="I1717" i="2" s="1"/>
  <c r="I1718" i="2" s="1"/>
  <c r="I1719" i="2" s="1"/>
  <c r="I1720" i="2" s="1"/>
  <c r="I1721" i="2" s="1"/>
  <c r="I1722" i="2" s="1"/>
  <c r="I1723" i="2" s="1"/>
  <c r="H1704" i="2"/>
  <c r="H1705" i="2" s="1"/>
  <c r="H1706" i="2" s="1"/>
  <c r="H1707" i="2" s="1"/>
  <c r="H1708" i="2" s="1"/>
  <c r="E1704" i="2"/>
  <c r="S1703" i="2"/>
  <c r="R1703" i="2"/>
  <c r="Q1703" i="2"/>
  <c r="N1703" i="2"/>
  <c r="N1704" i="2" s="1"/>
  <c r="M1703" i="2"/>
  <c r="M1704" i="2" s="1"/>
  <c r="M1705" i="2" s="1"/>
  <c r="M1706" i="2" s="1"/>
  <c r="M1707" i="2" s="1"/>
  <c r="M1708" i="2" s="1"/>
  <c r="M1709" i="2" s="1"/>
  <c r="M1710" i="2" s="1"/>
  <c r="M1711" i="2" s="1"/>
  <c r="M1712" i="2" s="1"/>
  <c r="M1713" i="2" s="1"/>
  <c r="M1714" i="2" s="1"/>
  <c r="M1715" i="2" s="1"/>
  <c r="M1716" i="2" s="1"/>
  <c r="M1717" i="2" s="1"/>
  <c r="M1718" i="2" s="1"/>
  <c r="M1719" i="2" s="1"/>
  <c r="M1720" i="2" s="1"/>
  <c r="M1721" i="2" s="1"/>
  <c r="M1722" i="2" s="1"/>
  <c r="M1723" i="2" s="1"/>
  <c r="K1703" i="2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J1703" i="2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I1703" i="2"/>
  <c r="H1703" i="2"/>
  <c r="G1703" i="2"/>
  <c r="E1703" i="2"/>
  <c r="D1703" i="2"/>
  <c r="D1704" i="2" s="1"/>
  <c r="S1702" i="2"/>
  <c r="R1702" i="2"/>
  <c r="Q1702" i="2"/>
  <c r="G1702" i="2"/>
  <c r="F1702" i="2"/>
  <c r="E1702" i="2"/>
  <c r="S1701" i="2"/>
  <c r="S1700" i="2"/>
  <c r="S1699" i="2"/>
  <c r="S1698" i="2"/>
  <c r="S1697" i="2"/>
  <c r="S1696" i="2"/>
  <c r="S1695" i="2"/>
  <c r="S1694" i="2"/>
  <c r="S1693" i="2"/>
  <c r="S1692" i="2"/>
  <c r="J1692" i="2"/>
  <c r="J1693" i="2" s="1"/>
  <c r="J1694" i="2" s="1"/>
  <c r="J1695" i="2" s="1"/>
  <c r="J1696" i="2" s="1"/>
  <c r="J1697" i="2" s="1"/>
  <c r="J1698" i="2" s="1"/>
  <c r="J1699" i="2" s="1"/>
  <c r="J1700" i="2" s="1"/>
  <c r="J1701" i="2" s="1"/>
  <c r="S1691" i="2"/>
  <c r="S1690" i="2"/>
  <c r="S1689" i="2"/>
  <c r="S1688" i="2"/>
  <c r="S1687" i="2"/>
  <c r="S1686" i="2"/>
  <c r="S1685" i="2"/>
  <c r="S1684" i="2"/>
  <c r="S1683" i="2"/>
  <c r="N1683" i="2"/>
  <c r="R1683" i="2" s="1"/>
  <c r="K1683" i="2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S1682" i="2"/>
  <c r="R1682" i="2"/>
  <c r="Q1682" i="2"/>
  <c r="K1682" i="2"/>
  <c r="D1682" i="2"/>
  <c r="S1681" i="2"/>
  <c r="R1681" i="2"/>
  <c r="Q1681" i="2"/>
  <c r="M1681" i="2"/>
  <c r="M1682" i="2" s="1"/>
  <c r="M1683" i="2" s="1"/>
  <c r="M1684" i="2" s="1"/>
  <c r="M1685" i="2" s="1"/>
  <c r="M1686" i="2" s="1"/>
  <c r="M1687" i="2" s="1"/>
  <c r="M1688" i="2" s="1"/>
  <c r="M1689" i="2" s="1"/>
  <c r="M1690" i="2" s="1"/>
  <c r="M1691" i="2" s="1"/>
  <c r="M1692" i="2" s="1"/>
  <c r="M1693" i="2" s="1"/>
  <c r="M1694" i="2" s="1"/>
  <c r="M1695" i="2" s="1"/>
  <c r="M1696" i="2" s="1"/>
  <c r="M1697" i="2" s="1"/>
  <c r="M1698" i="2" s="1"/>
  <c r="M1699" i="2" s="1"/>
  <c r="M1700" i="2" s="1"/>
  <c r="M1701" i="2" s="1"/>
  <c r="K1681" i="2"/>
  <c r="J1681" i="2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I1681" i="2"/>
  <c r="I1682" i="2" s="1"/>
  <c r="I1683" i="2" s="1"/>
  <c r="I1684" i="2" s="1"/>
  <c r="I1685" i="2" s="1"/>
  <c r="I1686" i="2" s="1"/>
  <c r="I1687" i="2" s="1"/>
  <c r="I1688" i="2" s="1"/>
  <c r="I1689" i="2" s="1"/>
  <c r="I1690" i="2" s="1"/>
  <c r="I1691" i="2" s="1"/>
  <c r="I1692" i="2" s="1"/>
  <c r="I1693" i="2" s="1"/>
  <c r="I1694" i="2" s="1"/>
  <c r="I1695" i="2" s="1"/>
  <c r="I1696" i="2" s="1"/>
  <c r="I1697" i="2" s="1"/>
  <c r="I1698" i="2" s="1"/>
  <c r="I1699" i="2" s="1"/>
  <c r="I1700" i="2" s="1"/>
  <c r="I1701" i="2" s="1"/>
  <c r="H1681" i="2"/>
  <c r="H1682" i="2" s="1"/>
  <c r="H1683" i="2" s="1"/>
  <c r="H1684" i="2" s="1"/>
  <c r="H1685" i="2" s="1"/>
  <c r="H1686" i="2" s="1"/>
  <c r="H1687" i="2" s="1"/>
  <c r="H1688" i="2" s="1"/>
  <c r="H1689" i="2" s="1"/>
  <c r="H1690" i="2" s="1"/>
  <c r="H1691" i="2" s="1"/>
  <c r="H1692" i="2" s="1"/>
  <c r="H1693" i="2" s="1"/>
  <c r="H1694" i="2" s="1"/>
  <c r="H1695" i="2" s="1"/>
  <c r="H1696" i="2" s="1"/>
  <c r="H1697" i="2" s="1"/>
  <c r="H1698" i="2" s="1"/>
  <c r="H1699" i="2" s="1"/>
  <c r="H1700" i="2" s="1"/>
  <c r="H1701" i="2" s="1"/>
  <c r="E1681" i="2"/>
  <c r="D1681" i="2"/>
  <c r="G1681" i="2" s="1"/>
  <c r="S1680" i="2"/>
  <c r="R1680" i="2"/>
  <c r="Q1680" i="2"/>
  <c r="G1680" i="2"/>
  <c r="F1680" i="2"/>
  <c r="E1680" i="2"/>
  <c r="S1679" i="2"/>
  <c r="S1678" i="2"/>
  <c r="S1677" i="2"/>
  <c r="S1676" i="2"/>
  <c r="S1675" i="2"/>
  <c r="J1675" i="2"/>
  <c r="J1676" i="2" s="1"/>
  <c r="J1677" i="2" s="1"/>
  <c r="J1678" i="2" s="1"/>
  <c r="J1679" i="2" s="1"/>
  <c r="S1674" i="2"/>
  <c r="S1673" i="2"/>
  <c r="S1672" i="2"/>
  <c r="S1671" i="2"/>
  <c r="S1670" i="2"/>
  <c r="S1669" i="2"/>
  <c r="S1668" i="2"/>
  <c r="O1668" i="2"/>
  <c r="O1669" i="2" s="1"/>
  <c r="O1670" i="2" s="1"/>
  <c r="O1671" i="2" s="1"/>
  <c r="O1672" i="2" s="1"/>
  <c r="O1673" i="2" s="1"/>
  <c r="O1674" i="2" s="1"/>
  <c r="O1675" i="2" s="1"/>
  <c r="O1676" i="2" s="1"/>
  <c r="O1677" i="2" s="1"/>
  <c r="O1678" i="2" s="1"/>
  <c r="O1679" i="2" s="1"/>
  <c r="O1680" i="2" s="1"/>
  <c r="O1681" i="2" s="1"/>
  <c r="O1682" i="2" s="1"/>
  <c r="O1683" i="2" s="1"/>
  <c r="O1684" i="2" s="1"/>
  <c r="O1685" i="2" s="1"/>
  <c r="O1686" i="2" s="1"/>
  <c r="O1687" i="2" s="1"/>
  <c r="O1688" i="2" s="1"/>
  <c r="O1689" i="2" s="1"/>
  <c r="O1690" i="2" s="1"/>
  <c r="O1691" i="2" s="1"/>
  <c r="O1692" i="2" s="1"/>
  <c r="O1693" i="2" s="1"/>
  <c r="O1694" i="2" s="1"/>
  <c r="O1695" i="2" s="1"/>
  <c r="O1696" i="2" s="1"/>
  <c r="O1697" i="2" s="1"/>
  <c r="O1698" i="2" s="1"/>
  <c r="O1699" i="2" s="1"/>
  <c r="O1700" i="2" s="1"/>
  <c r="O1701" i="2" s="1"/>
  <c r="O1702" i="2" s="1"/>
  <c r="O1703" i="2" s="1"/>
  <c r="O1704" i="2" s="1"/>
  <c r="O1705" i="2" s="1"/>
  <c r="O1706" i="2" s="1"/>
  <c r="O1707" i="2" s="1"/>
  <c r="O1708" i="2" s="1"/>
  <c r="O1709" i="2" s="1"/>
  <c r="O1710" i="2" s="1"/>
  <c r="O1711" i="2" s="1"/>
  <c r="O1712" i="2" s="1"/>
  <c r="O1713" i="2" s="1"/>
  <c r="O1714" i="2" s="1"/>
  <c r="O1715" i="2" s="1"/>
  <c r="O1716" i="2" s="1"/>
  <c r="O1717" i="2" s="1"/>
  <c r="O1718" i="2" s="1"/>
  <c r="O1719" i="2" s="1"/>
  <c r="O1720" i="2" s="1"/>
  <c r="O1721" i="2" s="1"/>
  <c r="O1722" i="2" s="1"/>
  <c r="O1723" i="2" s="1"/>
  <c r="O1724" i="2" s="1"/>
  <c r="O1725" i="2" s="1"/>
  <c r="O1726" i="2" s="1"/>
  <c r="O1727" i="2" s="1"/>
  <c r="O1728" i="2" s="1"/>
  <c r="O1729" i="2" s="1"/>
  <c r="O1730" i="2" s="1"/>
  <c r="O1731" i="2" s="1"/>
  <c r="O1732" i="2" s="1"/>
  <c r="O1733" i="2" s="1"/>
  <c r="O1734" i="2" s="1"/>
  <c r="O1735" i="2" s="1"/>
  <c r="O1736" i="2" s="1"/>
  <c r="O1737" i="2" s="1"/>
  <c r="O1738" i="2" s="1"/>
  <c r="O1739" i="2" s="1"/>
  <c r="O1740" i="2" s="1"/>
  <c r="O1741" i="2" s="1"/>
  <c r="O1742" i="2" s="1"/>
  <c r="O1743" i="2" s="1"/>
  <c r="O1744" i="2" s="1"/>
  <c r="O1745" i="2" s="1"/>
  <c r="O1746" i="2" s="1"/>
  <c r="O1747" i="2" s="1"/>
  <c r="O1748" i="2" s="1"/>
  <c r="O1749" i="2" s="1"/>
  <c r="O1750" i="2" s="1"/>
  <c r="O1751" i="2" s="1"/>
  <c r="O1752" i="2" s="1"/>
  <c r="S1667" i="2"/>
  <c r="S1666" i="2"/>
  <c r="S1665" i="2"/>
  <c r="M1665" i="2"/>
  <c r="M1666" i="2" s="1"/>
  <c r="M1667" i="2" s="1"/>
  <c r="M1668" i="2" s="1"/>
  <c r="M1669" i="2" s="1"/>
  <c r="M1670" i="2" s="1"/>
  <c r="M1671" i="2" s="1"/>
  <c r="M1672" i="2" s="1"/>
  <c r="M1673" i="2" s="1"/>
  <c r="M1674" i="2" s="1"/>
  <c r="M1675" i="2" s="1"/>
  <c r="M1676" i="2" s="1"/>
  <c r="M1677" i="2" s="1"/>
  <c r="M1678" i="2" s="1"/>
  <c r="M1679" i="2" s="1"/>
  <c r="S1664" i="2"/>
  <c r="S1663" i="2"/>
  <c r="R1663" i="2"/>
  <c r="N1663" i="2"/>
  <c r="N1664" i="2" s="1"/>
  <c r="R1664" i="2" s="1"/>
  <c r="J1663" i="2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S1662" i="2"/>
  <c r="R1662" i="2"/>
  <c r="Q1662" i="2"/>
  <c r="N1662" i="2"/>
  <c r="D1662" i="2"/>
  <c r="S1661" i="2"/>
  <c r="R1661" i="2"/>
  <c r="Q1661" i="2"/>
  <c r="M1661" i="2"/>
  <c r="M1662" i="2" s="1"/>
  <c r="M1663" i="2" s="1"/>
  <c r="M1664" i="2" s="1"/>
  <c r="L1661" i="2"/>
  <c r="L1662" i="2" s="1"/>
  <c r="L1663" i="2" s="1"/>
  <c r="L1664" i="2" s="1"/>
  <c r="L1665" i="2" s="1"/>
  <c r="L1666" i="2" s="1"/>
  <c r="L1667" i="2" s="1"/>
  <c r="L1668" i="2" s="1"/>
  <c r="L1669" i="2" s="1"/>
  <c r="L1670" i="2" s="1"/>
  <c r="L1671" i="2" s="1"/>
  <c r="L1672" i="2" s="1"/>
  <c r="L1673" i="2" s="1"/>
  <c r="L1674" i="2" s="1"/>
  <c r="L1675" i="2" s="1"/>
  <c r="L1676" i="2" s="1"/>
  <c r="L1677" i="2" s="1"/>
  <c r="L1678" i="2" s="1"/>
  <c r="L1679" i="2" s="1"/>
  <c r="L1680" i="2" s="1"/>
  <c r="L1681" i="2" s="1"/>
  <c r="L1682" i="2" s="1"/>
  <c r="L1683" i="2" s="1"/>
  <c r="L1684" i="2" s="1"/>
  <c r="L1685" i="2" s="1"/>
  <c r="L1686" i="2" s="1"/>
  <c r="L1687" i="2" s="1"/>
  <c r="L1688" i="2" s="1"/>
  <c r="L1689" i="2" s="1"/>
  <c r="L1690" i="2" s="1"/>
  <c r="L1691" i="2" s="1"/>
  <c r="L1692" i="2" s="1"/>
  <c r="L1693" i="2" s="1"/>
  <c r="L1694" i="2" s="1"/>
  <c r="L1695" i="2" s="1"/>
  <c r="L1696" i="2" s="1"/>
  <c r="L1697" i="2" s="1"/>
  <c r="L1698" i="2" s="1"/>
  <c r="L1699" i="2" s="1"/>
  <c r="L1700" i="2" s="1"/>
  <c r="L1701" i="2" s="1"/>
  <c r="L1702" i="2" s="1"/>
  <c r="L1703" i="2" s="1"/>
  <c r="L1704" i="2" s="1"/>
  <c r="L1705" i="2" s="1"/>
  <c r="L1706" i="2" s="1"/>
  <c r="L1707" i="2" s="1"/>
  <c r="L1708" i="2" s="1"/>
  <c r="L1709" i="2" s="1"/>
  <c r="L1710" i="2" s="1"/>
  <c r="L1711" i="2" s="1"/>
  <c r="L1712" i="2" s="1"/>
  <c r="L1713" i="2" s="1"/>
  <c r="L1714" i="2" s="1"/>
  <c r="L1715" i="2" s="1"/>
  <c r="L1716" i="2" s="1"/>
  <c r="L1717" i="2" s="1"/>
  <c r="L1718" i="2" s="1"/>
  <c r="L1719" i="2" s="1"/>
  <c r="L1720" i="2" s="1"/>
  <c r="L1721" i="2" s="1"/>
  <c r="L1722" i="2" s="1"/>
  <c r="L1723" i="2" s="1"/>
  <c r="L1724" i="2" s="1"/>
  <c r="L1725" i="2" s="1"/>
  <c r="L1726" i="2" s="1"/>
  <c r="L1727" i="2" s="1"/>
  <c r="L1728" i="2" s="1"/>
  <c r="L1729" i="2" s="1"/>
  <c r="L1730" i="2" s="1"/>
  <c r="L1731" i="2" s="1"/>
  <c r="L1732" i="2" s="1"/>
  <c r="L1733" i="2" s="1"/>
  <c r="L1734" i="2" s="1"/>
  <c r="L1735" i="2" s="1"/>
  <c r="L1736" i="2" s="1"/>
  <c r="L1737" i="2" s="1"/>
  <c r="L1738" i="2" s="1"/>
  <c r="L1739" i="2" s="1"/>
  <c r="L1740" i="2" s="1"/>
  <c r="L1741" i="2" s="1"/>
  <c r="L1742" i="2" s="1"/>
  <c r="L1743" i="2" s="1"/>
  <c r="L1744" i="2" s="1"/>
  <c r="L1745" i="2" s="1"/>
  <c r="L1746" i="2" s="1"/>
  <c r="L1747" i="2" s="1"/>
  <c r="L1748" i="2" s="1"/>
  <c r="L1749" i="2" s="1"/>
  <c r="L1750" i="2" s="1"/>
  <c r="L1751" i="2" s="1"/>
  <c r="L1752" i="2" s="1"/>
  <c r="I1661" i="2"/>
  <c r="I1662" i="2" s="1"/>
  <c r="I1663" i="2" s="1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 s="1"/>
  <c r="I1677" i="2" s="1"/>
  <c r="I1678" i="2" s="1"/>
  <c r="I1679" i="2" s="1"/>
  <c r="H1661" i="2"/>
  <c r="H1662" i="2" s="1"/>
  <c r="H1663" i="2" s="1"/>
  <c r="H1664" i="2" s="1"/>
  <c r="H1665" i="2" s="1"/>
  <c r="H1666" i="2" s="1"/>
  <c r="H1667" i="2" s="1"/>
  <c r="H1668" i="2" s="1"/>
  <c r="H1669" i="2" s="1"/>
  <c r="H1670" i="2" s="1"/>
  <c r="H1671" i="2" s="1"/>
  <c r="H1672" i="2" s="1"/>
  <c r="H1673" i="2" s="1"/>
  <c r="H1674" i="2" s="1"/>
  <c r="H1675" i="2" s="1"/>
  <c r="H1676" i="2" s="1"/>
  <c r="H1677" i="2" s="1"/>
  <c r="H1678" i="2" s="1"/>
  <c r="H1679" i="2" s="1"/>
  <c r="D1661" i="2"/>
  <c r="S1660" i="2"/>
  <c r="O1660" i="2"/>
  <c r="O1661" i="2" s="1"/>
  <c r="O1662" i="2" s="1"/>
  <c r="O1663" i="2" s="1"/>
  <c r="O1664" i="2" s="1"/>
  <c r="O1665" i="2" s="1"/>
  <c r="O1666" i="2" s="1"/>
  <c r="O1667" i="2" s="1"/>
  <c r="N1660" i="2"/>
  <c r="M1660" i="2"/>
  <c r="L1660" i="2"/>
  <c r="K1660" i="2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J1660" i="2"/>
  <c r="J1661" i="2" s="1"/>
  <c r="J1662" i="2" s="1"/>
  <c r="I1660" i="2"/>
  <c r="H1660" i="2"/>
  <c r="G1660" i="2"/>
  <c r="F1660" i="2"/>
  <c r="D1660" i="2"/>
  <c r="E1660" i="2" s="1"/>
  <c r="C1660" i="2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B1660" i="2"/>
  <c r="B1661" i="2" s="1"/>
  <c r="B1662" i="2" s="1"/>
  <c r="B1663" i="2" s="1"/>
  <c r="B1664" i="2" s="1"/>
  <c r="B1665" i="2" s="1"/>
  <c r="B1666" i="2" s="1"/>
  <c r="B1667" i="2" s="1"/>
  <c r="B1668" i="2" s="1"/>
  <c r="B1669" i="2" s="1"/>
  <c r="B1670" i="2" s="1"/>
  <c r="B1671" i="2" s="1"/>
  <c r="B1672" i="2" s="1"/>
  <c r="B1673" i="2" s="1"/>
  <c r="B1674" i="2" s="1"/>
  <c r="B1675" i="2" s="1"/>
  <c r="B1676" i="2" s="1"/>
  <c r="B1677" i="2" s="1"/>
  <c r="B1678" i="2" s="1"/>
  <c r="B1679" i="2" s="1"/>
  <c r="B1680" i="2" s="1"/>
  <c r="B1681" i="2" s="1"/>
  <c r="B1682" i="2" s="1"/>
  <c r="B1683" i="2" s="1"/>
  <c r="B1684" i="2" s="1"/>
  <c r="B1685" i="2" s="1"/>
  <c r="B1686" i="2" s="1"/>
  <c r="B1687" i="2" s="1"/>
  <c r="B1688" i="2" s="1"/>
  <c r="B1689" i="2" s="1"/>
  <c r="B1690" i="2" s="1"/>
  <c r="B1691" i="2" s="1"/>
  <c r="B1692" i="2" s="1"/>
  <c r="B1693" i="2" s="1"/>
  <c r="B1694" i="2" s="1"/>
  <c r="B1695" i="2" s="1"/>
  <c r="B1696" i="2" s="1"/>
  <c r="B1697" i="2" s="1"/>
  <c r="B1698" i="2" s="1"/>
  <c r="B1699" i="2" s="1"/>
  <c r="B1700" i="2" s="1"/>
  <c r="B1701" i="2" s="1"/>
  <c r="B1702" i="2" s="1"/>
  <c r="B1703" i="2" s="1"/>
  <c r="B1704" i="2" s="1"/>
  <c r="B1705" i="2" s="1"/>
  <c r="B1706" i="2" s="1"/>
  <c r="B1707" i="2" s="1"/>
  <c r="B1708" i="2" s="1"/>
  <c r="B1709" i="2" s="1"/>
  <c r="B1710" i="2" s="1"/>
  <c r="B1711" i="2" s="1"/>
  <c r="B1712" i="2" s="1"/>
  <c r="B1713" i="2" s="1"/>
  <c r="B1714" i="2" s="1"/>
  <c r="B1715" i="2" s="1"/>
  <c r="B1716" i="2" s="1"/>
  <c r="B1717" i="2" s="1"/>
  <c r="B1718" i="2" s="1"/>
  <c r="B1719" i="2" s="1"/>
  <c r="B1720" i="2" s="1"/>
  <c r="B1721" i="2" s="1"/>
  <c r="B1722" i="2" s="1"/>
  <c r="B1723" i="2" s="1"/>
  <c r="B1724" i="2" s="1"/>
  <c r="B1725" i="2" s="1"/>
  <c r="B1726" i="2" s="1"/>
  <c r="B1727" i="2" s="1"/>
  <c r="B1728" i="2" s="1"/>
  <c r="B1729" i="2" s="1"/>
  <c r="B1730" i="2" s="1"/>
  <c r="B1731" i="2" s="1"/>
  <c r="B1732" i="2" s="1"/>
  <c r="B1733" i="2" s="1"/>
  <c r="B1734" i="2" s="1"/>
  <c r="B1735" i="2" s="1"/>
  <c r="B1736" i="2" s="1"/>
  <c r="B1737" i="2" s="1"/>
  <c r="B1738" i="2" s="1"/>
  <c r="B1739" i="2" s="1"/>
  <c r="B1740" i="2" s="1"/>
  <c r="B1741" i="2" s="1"/>
  <c r="B1742" i="2" s="1"/>
  <c r="B1743" i="2" s="1"/>
  <c r="B1744" i="2" s="1"/>
  <c r="B1745" i="2" s="1"/>
  <c r="B1746" i="2" s="1"/>
  <c r="B1747" i="2" s="1"/>
  <c r="B1748" i="2" s="1"/>
  <c r="B1749" i="2" s="1"/>
  <c r="B1750" i="2" s="1"/>
  <c r="B1751" i="2" s="1"/>
  <c r="B1752" i="2" s="1"/>
  <c r="S1659" i="2"/>
  <c r="R1659" i="2"/>
  <c r="Q1659" i="2"/>
  <c r="G1659" i="2"/>
  <c r="F1659" i="2"/>
  <c r="E1659" i="2"/>
  <c r="S1658" i="2"/>
  <c r="O1658" i="2"/>
  <c r="S1657" i="2"/>
  <c r="R1657" i="2"/>
  <c r="O1657" i="2"/>
  <c r="N1657" i="2"/>
  <c r="N1658" i="2" s="1"/>
  <c r="R1658" i="2" s="1"/>
  <c r="S1656" i="2"/>
  <c r="R1656" i="2"/>
  <c r="Q1656" i="2"/>
  <c r="S1655" i="2"/>
  <c r="S1654" i="2"/>
  <c r="S1653" i="2"/>
  <c r="S1652" i="2"/>
  <c r="S1651" i="2"/>
  <c r="S1650" i="2"/>
  <c r="S1649" i="2"/>
  <c r="S1648" i="2"/>
  <c r="S1647" i="2"/>
  <c r="S1646" i="2"/>
  <c r="S1645" i="2"/>
  <c r="S1644" i="2"/>
  <c r="S1643" i="2"/>
  <c r="L1643" i="2"/>
  <c r="L1644" i="2" s="1"/>
  <c r="L1645" i="2" s="1"/>
  <c r="L1646" i="2" s="1"/>
  <c r="L1647" i="2" s="1"/>
  <c r="L1648" i="2" s="1"/>
  <c r="L1649" i="2" s="1"/>
  <c r="L1650" i="2" s="1"/>
  <c r="L1651" i="2" s="1"/>
  <c r="L1652" i="2" s="1"/>
  <c r="L1653" i="2" s="1"/>
  <c r="L1654" i="2" s="1"/>
  <c r="L1655" i="2" s="1"/>
  <c r="L1656" i="2" s="1"/>
  <c r="L1657" i="2" s="1"/>
  <c r="L1658" i="2" s="1"/>
  <c r="S1642" i="2"/>
  <c r="S1641" i="2"/>
  <c r="O1641" i="2"/>
  <c r="O1642" i="2" s="1"/>
  <c r="O1643" i="2" s="1"/>
  <c r="O1644" i="2" s="1"/>
  <c r="O1645" i="2" s="1"/>
  <c r="O1646" i="2" s="1"/>
  <c r="O1647" i="2" s="1"/>
  <c r="O1648" i="2" s="1"/>
  <c r="O1649" i="2" s="1"/>
  <c r="O1650" i="2" s="1"/>
  <c r="O1651" i="2" s="1"/>
  <c r="O1652" i="2" s="1"/>
  <c r="O1653" i="2" s="1"/>
  <c r="O1654" i="2" s="1"/>
  <c r="O1655" i="2" s="1"/>
  <c r="S1640" i="2"/>
  <c r="S1639" i="2"/>
  <c r="S1638" i="2"/>
  <c r="R1638" i="2"/>
  <c r="N1638" i="2"/>
  <c r="I1638" i="2"/>
  <c r="I1639" i="2" s="1"/>
  <c r="I1640" i="2" s="1"/>
  <c r="I1641" i="2" s="1"/>
  <c r="I1642" i="2" s="1"/>
  <c r="I1643" i="2" s="1"/>
  <c r="I1644" i="2" s="1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S1637" i="2"/>
  <c r="Q1637" i="2"/>
  <c r="O1637" i="2"/>
  <c r="O1638" i="2" s="1"/>
  <c r="O1639" i="2" s="1"/>
  <c r="O1640" i="2" s="1"/>
  <c r="N1637" i="2"/>
  <c r="R1637" i="2" s="1"/>
  <c r="L1637" i="2"/>
  <c r="L1638" i="2" s="1"/>
  <c r="L1639" i="2" s="1"/>
  <c r="L1640" i="2" s="1"/>
  <c r="L1641" i="2" s="1"/>
  <c r="L1642" i="2" s="1"/>
  <c r="S1636" i="2"/>
  <c r="R1636" i="2"/>
  <c r="Q1636" i="2"/>
  <c r="S1635" i="2"/>
  <c r="R1635" i="2"/>
  <c r="Q1635" i="2"/>
  <c r="M1635" i="2"/>
  <c r="M1636" i="2" s="1"/>
  <c r="M1637" i="2" s="1"/>
  <c r="M1638" i="2" s="1"/>
  <c r="M1639" i="2" s="1"/>
  <c r="M1640" i="2" s="1"/>
  <c r="M1641" i="2" s="1"/>
  <c r="M1642" i="2" s="1"/>
  <c r="M1643" i="2" s="1"/>
  <c r="M1644" i="2" s="1"/>
  <c r="M1645" i="2" s="1"/>
  <c r="M1646" i="2" s="1"/>
  <c r="M1647" i="2" s="1"/>
  <c r="M1648" i="2" s="1"/>
  <c r="M1649" i="2" s="1"/>
  <c r="M1650" i="2" s="1"/>
  <c r="M1651" i="2" s="1"/>
  <c r="M1652" i="2" s="1"/>
  <c r="M1653" i="2" s="1"/>
  <c r="M1654" i="2" s="1"/>
  <c r="M1655" i="2" s="1"/>
  <c r="M1656" i="2" s="1"/>
  <c r="M1657" i="2" s="1"/>
  <c r="M1658" i="2" s="1"/>
  <c r="L1635" i="2"/>
  <c r="L1636" i="2" s="1"/>
  <c r="S1634" i="2"/>
  <c r="R1634" i="2"/>
  <c r="N1634" i="2"/>
  <c r="Q1634" i="2" s="1"/>
  <c r="M1634" i="2"/>
  <c r="J1634" i="2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I1634" i="2"/>
  <c r="I1635" i="2" s="1"/>
  <c r="I1636" i="2" s="1"/>
  <c r="I1637" i="2" s="1"/>
  <c r="S1633" i="2"/>
  <c r="R1633" i="2"/>
  <c r="Q1633" i="2"/>
  <c r="N1633" i="2"/>
  <c r="M1633" i="2"/>
  <c r="L1633" i="2"/>
  <c r="L1634" i="2" s="1"/>
  <c r="K1633" i="2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J1633" i="2"/>
  <c r="I1633" i="2"/>
  <c r="D1633" i="2"/>
  <c r="S1632" i="2"/>
  <c r="R1632" i="2"/>
  <c r="Q1632" i="2"/>
  <c r="G1632" i="2"/>
  <c r="F1632" i="2"/>
  <c r="E1632" i="2"/>
  <c r="S1631" i="2"/>
  <c r="R1631" i="2"/>
  <c r="Q1631" i="2"/>
  <c r="S1630" i="2"/>
  <c r="R1630" i="2"/>
  <c r="S1629" i="2"/>
  <c r="R1629" i="2"/>
  <c r="Q1629" i="2"/>
  <c r="N1629" i="2"/>
  <c r="N1630" i="2" s="1"/>
  <c r="Q1630" i="2" s="1"/>
  <c r="S1628" i="2"/>
  <c r="R1628" i="2"/>
  <c r="Q1628" i="2"/>
  <c r="S1627" i="2"/>
  <c r="R1627" i="2"/>
  <c r="Q1627" i="2"/>
  <c r="S1626" i="2"/>
  <c r="S1625" i="2"/>
  <c r="S1624" i="2"/>
  <c r="S1623" i="2"/>
  <c r="S1622" i="2"/>
  <c r="S1621" i="2"/>
  <c r="S1620" i="2"/>
  <c r="N1620" i="2"/>
  <c r="S1619" i="2"/>
  <c r="N1619" i="2"/>
  <c r="R1619" i="2" s="1"/>
  <c r="S1618" i="2"/>
  <c r="R1618" i="2"/>
  <c r="Q1618" i="2"/>
  <c r="S1617" i="2"/>
  <c r="R1617" i="2"/>
  <c r="Q1617" i="2"/>
  <c r="S1616" i="2"/>
  <c r="R1616" i="2"/>
  <c r="Q1616" i="2"/>
  <c r="O1616" i="2"/>
  <c r="O1617" i="2" s="1"/>
  <c r="O1618" i="2" s="1"/>
  <c r="O1619" i="2" s="1"/>
  <c r="O1620" i="2" s="1"/>
  <c r="O1621" i="2" s="1"/>
  <c r="O1622" i="2" s="1"/>
  <c r="O1623" i="2" s="1"/>
  <c r="O1624" i="2" s="1"/>
  <c r="O1625" i="2" s="1"/>
  <c r="O1626" i="2" s="1"/>
  <c r="O1627" i="2" s="1"/>
  <c r="O1628" i="2" s="1"/>
  <c r="O1629" i="2" s="1"/>
  <c r="O1630" i="2" s="1"/>
  <c r="O1631" i="2" s="1"/>
  <c r="O1632" i="2" s="1"/>
  <c r="O1633" i="2" s="1"/>
  <c r="O1634" i="2" s="1"/>
  <c r="N1616" i="2"/>
  <c r="S1615" i="2"/>
  <c r="R1615" i="2"/>
  <c r="Q1615" i="2"/>
  <c r="O1615" i="2"/>
  <c r="S1614" i="2"/>
  <c r="R1614" i="2"/>
  <c r="Q1614" i="2"/>
  <c r="S1613" i="2"/>
  <c r="O1613" i="2"/>
  <c r="M1613" i="2"/>
  <c r="M1614" i="2" s="1"/>
  <c r="M1615" i="2" s="1"/>
  <c r="M1616" i="2" s="1"/>
  <c r="M1617" i="2" s="1"/>
  <c r="M1618" i="2" s="1"/>
  <c r="M1619" i="2" s="1"/>
  <c r="M1620" i="2" s="1"/>
  <c r="M1621" i="2" s="1"/>
  <c r="M1622" i="2" s="1"/>
  <c r="M1623" i="2" s="1"/>
  <c r="M1624" i="2" s="1"/>
  <c r="M1625" i="2" s="1"/>
  <c r="M1626" i="2" s="1"/>
  <c r="M1627" i="2" s="1"/>
  <c r="M1628" i="2" s="1"/>
  <c r="M1629" i="2" s="1"/>
  <c r="M1630" i="2" s="1"/>
  <c r="M1631" i="2" s="1"/>
  <c r="S1612" i="2"/>
  <c r="S1611" i="2"/>
  <c r="S1610" i="2"/>
  <c r="S1609" i="2"/>
  <c r="M1609" i="2"/>
  <c r="M1610" i="2" s="1"/>
  <c r="M1611" i="2" s="1"/>
  <c r="M1612" i="2" s="1"/>
  <c r="S1608" i="2"/>
  <c r="S1607" i="2"/>
  <c r="S1606" i="2"/>
  <c r="S1605" i="2"/>
  <c r="S1604" i="2"/>
  <c r="R1604" i="2"/>
  <c r="O1604" i="2"/>
  <c r="O1605" i="2" s="1"/>
  <c r="O1606" i="2" s="1"/>
  <c r="O1607" i="2" s="1"/>
  <c r="O1608" i="2" s="1"/>
  <c r="O1609" i="2" s="1"/>
  <c r="O1610" i="2" s="1"/>
  <c r="O1611" i="2" s="1"/>
  <c r="O1612" i="2" s="1"/>
  <c r="N1604" i="2"/>
  <c r="S1603" i="2"/>
  <c r="R1603" i="2"/>
  <c r="Q1603" i="2"/>
  <c r="S1602" i="2"/>
  <c r="R1602" i="2"/>
  <c r="Q1602" i="2"/>
  <c r="M1602" i="2"/>
  <c r="M1603" i="2" s="1"/>
  <c r="M1604" i="2" s="1"/>
  <c r="M1605" i="2" s="1"/>
  <c r="M1606" i="2" s="1"/>
  <c r="M1607" i="2" s="1"/>
  <c r="M1608" i="2" s="1"/>
  <c r="S1601" i="2"/>
  <c r="S1600" i="2"/>
  <c r="O1600" i="2"/>
  <c r="O1601" i="2" s="1"/>
  <c r="O1602" i="2" s="1"/>
  <c r="S1599" i="2"/>
  <c r="N1599" i="2"/>
  <c r="M1599" i="2"/>
  <c r="M1600" i="2" s="1"/>
  <c r="M1601" i="2" s="1"/>
  <c r="D1599" i="2"/>
  <c r="S1598" i="2"/>
  <c r="Q1598" i="2"/>
  <c r="O1598" i="2"/>
  <c r="O1599" i="2" s="1"/>
  <c r="N1598" i="2"/>
  <c r="R1598" i="2" s="1"/>
  <c r="M1598" i="2"/>
  <c r="K1598" i="2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J1598" i="2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G1598" i="2"/>
  <c r="F1598" i="2"/>
  <c r="E1598" i="2"/>
  <c r="D1598" i="2"/>
  <c r="S1597" i="2"/>
  <c r="R1597" i="2"/>
  <c r="Q1597" i="2"/>
  <c r="G1597" i="2"/>
  <c r="F1597" i="2"/>
  <c r="E1597" i="2"/>
  <c r="S1596" i="2"/>
  <c r="O1596" i="2"/>
  <c r="S1595" i="2"/>
  <c r="N1595" i="2"/>
  <c r="N1596" i="2" s="1"/>
  <c r="S1594" i="2"/>
  <c r="R1594" i="2"/>
  <c r="Q1594" i="2"/>
  <c r="S1593" i="2"/>
  <c r="S1592" i="2"/>
  <c r="S1591" i="2"/>
  <c r="S1590" i="2"/>
  <c r="S1589" i="2"/>
  <c r="S1588" i="2"/>
  <c r="S1587" i="2"/>
  <c r="S1586" i="2"/>
  <c r="S1585" i="2"/>
  <c r="S1584" i="2"/>
  <c r="S1583" i="2"/>
  <c r="S1582" i="2"/>
  <c r="S1581" i="2"/>
  <c r="S1580" i="2"/>
  <c r="S1579" i="2"/>
  <c r="S1578" i="2"/>
  <c r="M1578" i="2"/>
  <c r="M1579" i="2" s="1"/>
  <c r="M1580" i="2" s="1"/>
  <c r="M1581" i="2" s="1"/>
  <c r="M1582" i="2" s="1"/>
  <c r="M1583" i="2" s="1"/>
  <c r="M1584" i="2" s="1"/>
  <c r="M1585" i="2" s="1"/>
  <c r="M1586" i="2" s="1"/>
  <c r="M1587" i="2" s="1"/>
  <c r="M1588" i="2" s="1"/>
  <c r="M1589" i="2" s="1"/>
  <c r="M1590" i="2" s="1"/>
  <c r="M1591" i="2" s="1"/>
  <c r="M1592" i="2" s="1"/>
  <c r="M1593" i="2" s="1"/>
  <c r="M1594" i="2" s="1"/>
  <c r="M1595" i="2" s="1"/>
  <c r="M1596" i="2" s="1"/>
  <c r="S1577" i="2"/>
  <c r="N1577" i="2"/>
  <c r="S1576" i="2"/>
  <c r="N1576" i="2"/>
  <c r="K1576" i="2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S1575" i="2"/>
  <c r="R1575" i="2"/>
  <c r="Q1575" i="2"/>
  <c r="J1575" i="2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S1574" i="2"/>
  <c r="J1574" i="2"/>
  <c r="S1573" i="2"/>
  <c r="Q1573" i="2"/>
  <c r="O1573" i="2"/>
  <c r="O1574" i="2" s="1"/>
  <c r="O1575" i="2" s="1"/>
  <c r="O1576" i="2" s="1"/>
  <c r="O1577" i="2" s="1"/>
  <c r="O1578" i="2" s="1"/>
  <c r="O1579" i="2" s="1"/>
  <c r="O1580" i="2" s="1"/>
  <c r="O1581" i="2" s="1"/>
  <c r="O1582" i="2" s="1"/>
  <c r="O1583" i="2" s="1"/>
  <c r="O1584" i="2" s="1"/>
  <c r="O1585" i="2" s="1"/>
  <c r="O1586" i="2" s="1"/>
  <c r="O1587" i="2" s="1"/>
  <c r="O1588" i="2" s="1"/>
  <c r="O1589" i="2" s="1"/>
  <c r="O1590" i="2" s="1"/>
  <c r="O1591" i="2" s="1"/>
  <c r="O1592" i="2" s="1"/>
  <c r="O1593" i="2" s="1"/>
  <c r="N1573" i="2"/>
  <c r="R1573" i="2" s="1"/>
  <c r="M1573" i="2"/>
  <c r="M1574" i="2" s="1"/>
  <c r="M1575" i="2" s="1"/>
  <c r="M1576" i="2" s="1"/>
  <c r="M1577" i="2" s="1"/>
  <c r="L1573" i="2"/>
  <c r="L1574" i="2" s="1"/>
  <c r="L1575" i="2" s="1"/>
  <c r="L1576" i="2" s="1"/>
  <c r="L1577" i="2" s="1"/>
  <c r="L1578" i="2" s="1"/>
  <c r="L1579" i="2" s="1"/>
  <c r="L1580" i="2" s="1"/>
  <c r="L1581" i="2" s="1"/>
  <c r="L1582" i="2" s="1"/>
  <c r="L1583" i="2" s="1"/>
  <c r="L1584" i="2" s="1"/>
  <c r="L1585" i="2" s="1"/>
  <c r="L1586" i="2" s="1"/>
  <c r="L1587" i="2" s="1"/>
  <c r="L1588" i="2" s="1"/>
  <c r="L1589" i="2" s="1"/>
  <c r="L1590" i="2" s="1"/>
  <c r="L1591" i="2" s="1"/>
  <c r="L1592" i="2" s="1"/>
  <c r="L1593" i="2" s="1"/>
  <c r="L1594" i="2" s="1"/>
  <c r="L1595" i="2" s="1"/>
  <c r="L1596" i="2" s="1"/>
  <c r="L1597" i="2" s="1"/>
  <c r="L1598" i="2" s="1"/>
  <c r="L1599" i="2" s="1"/>
  <c r="L1600" i="2" s="1"/>
  <c r="L1601" i="2" s="1"/>
  <c r="L1602" i="2" s="1"/>
  <c r="L1603" i="2" s="1"/>
  <c r="L1604" i="2" s="1"/>
  <c r="L1605" i="2" s="1"/>
  <c r="L1606" i="2" s="1"/>
  <c r="L1607" i="2" s="1"/>
  <c r="L1608" i="2" s="1"/>
  <c r="L1609" i="2" s="1"/>
  <c r="L1610" i="2" s="1"/>
  <c r="L1611" i="2" s="1"/>
  <c r="L1612" i="2" s="1"/>
  <c r="L1613" i="2" s="1"/>
  <c r="L1614" i="2" s="1"/>
  <c r="L1615" i="2" s="1"/>
  <c r="L1616" i="2" s="1"/>
  <c r="L1617" i="2" s="1"/>
  <c r="L1618" i="2" s="1"/>
  <c r="L1619" i="2" s="1"/>
  <c r="L1620" i="2" s="1"/>
  <c r="L1621" i="2" s="1"/>
  <c r="L1622" i="2" s="1"/>
  <c r="L1623" i="2" s="1"/>
  <c r="L1624" i="2" s="1"/>
  <c r="L1625" i="2" s="1"/>
  <c r="L1626" i="2" s="1"/>
  <c r="L1627" i="2" s="1"/>
  <c r="L1628" i="2" s="1"/>
  <c r="L1629" i="2" s="1"/>
  <c r="L1630" i="2" s="1"/>
  <c r="L1631" i="2" s="1"/>
  <c r="K1573" i="2"/>
  <c r="K1574" i="2" s="1"/>
  <c r="K1575" i="2" s="1"/>
  <c r="J1573" i="2"/>
  <c r="H1573" i="2"/>
  <c r="H1574" i="2" s="1"/>
  <c r="H1575" i="2" s="1"/>
  <c r="H1576" i="2" s="1"/>
  <c r="H1577" i="2" s="1"/>
  <c r="H1578" i="2" s="1"/>
  <c r="H1579" i="2" s="1"/>
  <c r="H1580" i="2" s="1"/>
  <c r="H1581" i="2" s="1"/>
  <c r="H1582" i="2" s="1"/>
  <c r="H1583" i="2" s="1"/>
  <c r="H1584" i="2" s="1"/>
  <c r="H1585" i="2" s="1"/>
  <c r="H1586" i="2" s="1"/>
  <c r="H1587" i="2" s="1"/>
  <c r="H1588" i="2" s="1"/>
  <c r="H1589" i="2" s="1"/>
  <c r="H1590" i="2" s="1"/>
  <c r="H1591" i="2" s="1"/>
  <c r="H1592" i="2" s="1"/>
  <c r="H1593" i="2" s="1"/>
  <c r="H1594" i="2" s="1"/>
  <c r="H1595" i="2" s="1"/>
  <c r="H1596" i="2" s="1"/>
  <c r="H1597" i="2" s="1"/>
  <c r="H1598" i="2" s="1"/>
  <c r="H1599" i="2" s="1"/>
  <c r="H1600" i="2" s="1"/>
  <c r="H1601" i="2" s="1"/>
  <c r="H1602" i="2" s="1"/>
  <c r="H1603" i="2" s="1"/>
  <c r="H1604" i="2" s="1"/>
  <c r="H1605" i="2" s="1"/>
  <c r="H1606" i="2" s="1"/>
  <c r="H1607" i="2" s="1"/>
  <c r="H1608" i="2" s="1"/>
  <c r="H1609" i="2" s="1"/>
  <c r="H1610" i="2" s="1"/>
  <c r="H1611" i="2" s="1"/>
  <c r="H1612" i="2" s="1"/>
  <c r="H1613" i="2" s="1"/>
  <c r="H1614" i="2" s="1"/>
  <c r="H1615" i="2" s="1"/>
  <c r="H1616" i="2" s="1"/>
  <c r="H1617" i="2" s="1"/>
  <c r="H1618" i="2" s="1"/>
  <c r="H1619" i="2" s="1"/>
  <c r="H1620" i="2" s="1"/>
  <c r="H1621" i="2" s="1"/>
  <c r="H1622" i="2" s="1"/>
  <c r="H1623" i="2" s="1"/>
  <c r="H1624" i="2" s="1"/>
  <c r="H1625" i="2" s="1"/>
  <c r="H1626" i="2" s="1"/>
  <c r="H1627" i="2" s="1"/>
  <c r="H1628" i="2" s="1"/>
  <c r="H1629" i="2" s="1"/>
  <c r="H1630" i="2" s="1"/>
  <c r="H1631" i="2" s="1"/>
  <c r="H1632" i="2" s="1"/>
  <c r="H1633" i="2" s="1"/>
  <c r="H1634" i="2" s="1"/>
  <c r="H1635" i="2" s="1"/>
  <c r="H1636" i="2" s="1"/>
  <c r="H1637" i="2" s="1"/>
  <c r="H1638" i="2" s="1"/>
  <c r="H1639" i="2" s="1"/>
  <c r="H1640" i="2" s="1"/>
  <c r="H1641" i="2" s="1"/>
  <c r="H1642" i="2" s="1"/>
  <c r="H1643" i="2" s="1"/>
  <c r="H1644" i="2" s="1"/>
  <c r="H1645" i="2" s="1"/>
  <c r="H1646" i="2" s="1"/>
  <c r="H1647" i="2" s="1"/>
  <c r="H1648" i="2" s="1"/>
  <c r="H1649" i="2" s="1"/>
  <c r="H1650" i="2" s="1"/>
  <c r="H1651" i="2" s="1"/>
  <c r="H1652" i="2" s="1"/>
  <c r="H1653" i="2" s="1"/>
  <c r="H1654" i="2" s="1"/>
  <c r="H1655" i="2" s="1"/>
  <c r="H1656" i="2" s="1"/>
  <c r="H1657" i="2" s="1"/>
  <c r="H1658" i="2" s="1"/>
  <c r="G1573" i="2"/>
  <c r="F1573" i="2"/>
  <c r="E1573" i="2"/>
  <c r="D1573" i="2"/>
  <c r="D1574" i="2" s="1"/>
  <c r="C1573" i="2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S1572" i="2"/>
  <c r="R1572" i="2"/>
  <c r="Q1572" i="2"/>
  <c r="G1572" i="2"/>
  <c r="F1572" i="2"/>
  <c r="E1572" i="2"/>
  <c r="S1571" i="2"/>
  <c r="R1571" i="2"/>
  <c r="Q1571" i="2"/>
  <c r="S1570" i="2"/>
  <c r="S1569" i="2"/>
  <c r="S1568" i="2"/>
  <c r="S1567" i="2"/>
  <c r="S1566" i="2"/>
  <c r="S1565" i="2"/>
  <c r="S1564" i="2"/>
  <c r="S1563" i="2"/>
  <c r="N1563" i="2"/>
  <c r="S1562" i="2"/>
  <c r="N1562" i="2"/>
  <c r="S1561" i="2"/>
  <c r="R1561" i="2"/>
  <c r="Q1561" i="2"/>
  <c r="S1560" i="2"/>
  <c r="R1560" i="2"/>
  <c r="Q1560" i="2"/>
  <c r="S1559" i="2"/>
  <c r="S1558" i="2"/>
  <c r="S1557" i="2"/>
  <c r="S1556" i="2"/>
  <c r="S1555" i="2"/>
  <c r="S1554" i="2"/>
  <c r="S1553" i="2"/>
  <c r="S1552" i="2"/>
  <c r="S1551" i="2"/>
  <c r="S1550" i="2"/>
  <c r="O1550" i="2"/>
  <c r="O1551" i="2" s="1"/>
  <c r="O1552" i="2" s="1"/>
  <c r="O1553" i="2" s="1"/>
  <c r="O1554" i="2" s="1"/>
  <c r="O1555" i="2" s="1"/>
  <c r="O1556" i="2" s="1"/>
  <c r="O1557" i="2" s="1"/>
  <c r="O1558" i="2" s="1"/>
  <c r="O1559" i="2" s="1"/>
  <c r="O1560" i="2" s="1"/>
  <c r="O1561" i="2" s="1"/>
  <c r="O1562" i="2" s="1"/>
  <c r="O1563" i="2" s="1"/>
  <c r="O1564" i="2" s="1"/>
  <c r="O1565" i="2" s="1"/>
  <c r="O1566" i="2" s="1"/>
  <c r="O1567" i="2" s="1"/>
  <c r="O1568" i="2" s="1"/>
  <c r="O1569" i="2" s="1"/>
  <c r="O1570" i="2" s="1"/>
  <c r="S1549" i="2"/>
  <c r="S1548" i="2"/>
  <c r="I1548" i="2"/>
  <c r="I1549" i="2" s="1"/>
  <c r="I1550" i="2" s="1"/>
  <c r="I1551" i="2" s="1"/>
  <c r="I1552" i="2" s="1"/>
  <c r="I1553" i="2" s="1"/>
  <c r="I1554" i="2" s="1"/>
  <c r="I1555" i="2" s="1"/>
  <c r="I1556" i="2" s="1"/>
  <c r="I1557" i="2" s="1"/>
  <c r="I1558" i="2" s="1"/>
  <c r="I1559" i="2" s="1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 s="1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 s="1"/>
  <c r="I1583" i="2" s="1"/>
  <c r="I1584" i="2" s="1"/>
  <c r="I1585" i="2" s="1"/>
  <c r="I1586" i="2" s="1"/>
  <c r="I1587" i="2" s="1"/>
  <c r="I1588" i="2" s="1"/>
  <c r="I1589" i="2" s="1"/>
  <c r="I1590" i="2" s="1"/>
  <c r="I1591" i="2" s="1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 s="1"/>
  <c r="I1603" i="2" s="1"/>
  <c r="I1604" i="2" s="1"/>
  <c r="I1605" i="2" s="1"/>
  <c r="I1606" i="2" s="1"/>
  <c r="I1607" i="2" s="1"/>
  <c r="I1608" i="2" s="1"/>
  <c r="I1609" i="2" s="1"/>
  <c r="I1610" i="2" s="1"/>
  <c r="I1611" i="2" s="1"/>
  <c r="I1612" i="2" s="1"/>
  <c r="I1613" i="2" s="1"/>
  <c r="I1614" i="2" s="1"/>
  <c r="I1615" i="2" s="1"/>
  <c r="I1616" i="2" s="1"/>
  <c r="I1617" i="2" s="1"/>
  <c r="I1618" i="2" s="1"/>
  <c r="I1619" i="2" s="1"/>
  <c r="I1620" i="2" s="1"/>
  <c r="I1621" i="2" s="1"/>
  <c r="I1622" i="2" s="1"/>
  <c r="I1623" i="2" s="1"/>
  <c r="I1624" i="2" s="1"/>
  <c r="I1625" i="2" s="1"/>
  <c r="I1626" i="2" s="1"/>
  <c r="I1627" i="2" s="1"/>
  <c r="I1628" i="2" s="1"/>
  <c r="I1629" i="2" s="1"/>
  <c r="I1630" i="2" s="1"/>
  <c r="I1631" i="2" s="1"/>
  <c r="S1547" i="2"/>
  <c r="O1547" i="2"/>
  <c r="O1548" i="2" s="1"/>
  <c r="O1549" i="2" s="1"/>
  <c r="K1547" i="2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J1547" i="2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S1546" i="2"/>
  <c r="N1546" i="2"/>
  <c r="Q1546" i="2" s="1"/>
  <c r="M1546" i="2"/>
  <c r="M1547" i="2" s="1"/>
  <c r="M1548" i="2" s="1"/>
  <c r="M1549" i="2" s="1"/>
  <c r="M1550" i="2" s="1"/>
  <c r="M1551" i="2" s="1"/>
  <c r="M1552" i="2" s="1"/>
  <c r="M1553" i="2" s="1"/>
  <c r="M1554" i="2" s="1"/>
  <c r="M1555" i="2" s="1"/>
  <c r="M1556" i="2" s="1"/>
  <c r="M1557" i="2" s="1"/>
  <c r="M1558" i="2" s="1"/>
  <c r="M1559" i="2" s="1"/>
  <c r="M1560" i="2" s="1"/>
  <c r="M1561" i="2" s="1"/>
  <c r="M1562" i="2" s="1"/>
  <c r="M1563" i="2" s="1"/>
  <c r="M1564" i="2" s="1"/>
  <c r="M1565" i="2" s="1"/>
  <c r="M1566" i="2" s="1"/>
  <c r="M1567" i="2" s="1"/>
  <c r="M1568" i="2" s="1"/>
  <c r="M1569" i="2" s="1"/>
  <c r="M1570" i="2" s="1"/>
  <c r="M1571" i="2" s="1"/>
  <c r="H1546" i="2"/>
  <c r="H1547" i="2" s="1"/>
  <c r="H1548" i="2" s="1"/>
  <c r="H1549" i="2" s="1"/>
  <c r="H1550" i="2" s="1"/>
  <c r="H1551" i="2" s="1"/>
  <c r="H1552" i="2" s="1"/>
  <c r="H1553" i="2" s="1"/>
  <c r="H1554" i="2" s="1"/>
  <c r="H1555" i="2" s="1"/>
  <c r="H1556" i="2" s="1"/>
  <c r="H1557" i="2" s="1"/>
  <c r="H1558" i="2" s="1"/>
  <c r="H1559" i="2" s="1"/>
  <c r="H1560" i="2" s="1"/>
  <c r="H1561" i="2" s="1"/>
  <c r="H1562" i="2" s="1"/>
  <c r="H1563" i="2" s="1"/>
  <c r="H1564" i="2" s="1"/>
  <c r="H1565" i="2" s="1"/>
  <c r="H1566" i="2" s="1"/>
  <c r="H1567" i="2" s="1"/>
  <c r="H1568" i="2" s="1"/>
  <c r="H1569" i="2" s="1"/>
  <c r="H1570" i="2" s="1"/>
  <c r="H1571" i="2" s="1"/>
  <c r="S1545" i="2"/>
  <c r="R1545" i="2"/>
  <c r="Q1545" i="2"/>
  <c r="O1545" i="2"/>
  <c r="O1546" i="2" s="1"/>
  <c r="M1545" i="2"/>
  <c r="I1545" i="2"/>
  <c r="I1546" i="2" s="1"/>
  <c r="I1547" i="2" s="1"/>
  <c r="S1544" i="2"/>
  <c r="R1544" i="2"/>
  <c r="Q1544" i="2"/>
  <c r="O1544" i="2"/>
  <c r="N1544" i="2"/>
  <c r="M1544" i="2"/>
  <c r="K1544" i="2"/>
  <c r="K1545" i="2" s="1"/>
  <c r="K1546" i="2" s="1"/>
  <c r="J1544" i="2"/>
  <c r="J1545" i="2" s="1"/>
  <c r="J1546" i="2" s="1"/>
  <c r="I1544" i="2"/>
  <c r="D1544" i="2"/>
  <c r="S1543" i="2"/>
  <c r="R1543" i="2"/>
  <c r="Q1543" i="2"/>
  <c r="G1543" i="2"/>
  <c r="F1543" i="2"/>
  <c r="E1543" i="2"/>
  <c r="S1542" i="2"/>
  <c r="R1542" i="2"/>
  <c r="Q1542" i="2"/>
  <c r="S1541" i="2"/>
  <c r="S1540" i="2"/>
  <c r="N1540" i="2"/>
  <c r="R1540" i="2" s="1"/>
  <c r="S1539" i="2"/>
  <c r="R1539" i="2"/>
  <c r="Q1539" i="2"/>
  <c r="S1538" i="2"/>
  <c r="R1538" i="2"/>
  <c r="Q1538" i="2"/>
  <c r="S1537" i="2"/>
  <c r="S1536" i="2"/>
  <c r="S1535" i="2"/>
  <c r="S1534" i="2"/>
  <c r="S1533" i="2"/>
  <c r="S1532" i="2"/>
  <c r="S1531" i="2"/>
  <c r="S1530" i="2"/>
  <c r="S1529" i="2"/>
  <c r="S1528" i="2"/>
  <c r="S1527" i="2"/>
  <c r="S1526" i="2"/>
  <c r="S1525" i="2"/>
  <c r="S1524" i="2"/>
  <c r="S1523" i="2"/>
  <c r="O1523" i="2"/>
  <c r="O1524" i="2" s="1"/>
  <c r="O1525" i="2" s="1"/>
  <c r="O1526" i="2" s="1"/>
  <c r="O1527" i="2" s="1"/>
  <c r="O1528" i="2" s="1"/>
  <c r="O1529" i="2" s="1"/>
  <c r="O1530" i="2" s="1"/>
  <c r="O1531" i="2" s="1"/>
  <c r="O1532" i="2" s="1"/>
  <c r="O1533" i="2" s="1"/>
  <c r="O1534" i="2" s="1"/>
  <c r="O1535" i="2" s="1"/>
  <c r="O1536" i="2" s="1"/>
  <c r="O1537" i="2" s="1"/>
  <c r="O1538" i="2" s="1"/>
  <c r="O1539" i="2" s="1"/>
  <c r="O1540" i="2" s="1"/>
  <c r="O1541" i="2" s="1"/>
  <c r="S1522" i="2"/>
  <c r="H1522" i="2"/>
  <c r="H1523" i="2" s="1"/>
  <c r="H1524" i="2" s="1"/>
  <c r="H1525" i="2" s="1"/>
  <c r="H1526" i="2" s="1"/>
  <c r="H1527" i="2" s="1"/>
  <c r="H1528" i="2" s="1"/>
  <c r="H1529" i="2" s="1"/>
  <c r="H1530" i="2" s="1"/>
  <c r="H1531" i="2" s="1"/>
  <c r="H1532" i="2" s="1"/>
  <c r="H1533" i="2" s="1"/>
  <c r="H1534" i="2" s="1"/>
  <c r="H1535" i="2" s="1"/>
  <c r="H1536" i="2" s="1"/>
  <c r="H1537" i="2" s="1"/>
  <c r="H1538" i="2" s="1"/>
  <c r="H1539" i="2" s="1"/>
  <c r="H1540" i="2" s="1"/>
  <c r="H1541" i="2" s="1"/>
  <c r="H1542" i="2" s="1"/>
  <c r="H1543" i="2" s="1"/>
  <c r="H1544" i="2" s="1"/>
  <c r="H1545" i="2" s="1"/>
  <c r="S1521" i="2"/>
  <c r="K1521" i="2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J1521" i="2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S1520" i="2"/>
  <c r="M1520" i="2"/>
  <c r="M1521" i="2" s="1"/>
  <c r="M1522" i="2" s="1"/>
  <c r="M1523" i="2" s="1"/>
  <c r="M1524" i="2" s="1"/>
  <c r="M1525" i="2" s="1"/>
  <c r="M1526" i="2" s="1"/>
  <c r="M1527" i="2" s="1"/>
  <c r="M1528" i="2" s="1"/>
  <c r="M1529" i="2" s="1"/>
  <c r="M1530" i="2" s="1"/>
  <c r="M1531" i="2" s="1"/>
  <c r="M1532" i="2" s="1"/>
  <c r="M1533" i="2" s="1"/>
  <c r="M1534" i="2" s="1"/>
  <c r="M1535" i="2" s="1"/>
  <c r="M1536" i="2" s="1"/>
  <c r="M1537" i="2" s="1"/>
  <c r="M1538" i="2" s="1"/>
  <c r="M1539" i="2" s="1"/>
  <c r="M1540" i="2" s="1"/>
  <c r="M1541" i="2" s="1"/>
  <c r="M1542" i="2" s="1"/>
  <c r="S1519" i="2"/>
  <c r="O1519" i="2"/>
  <c r="O1520" i="2" s="1"/>
  <c r="O1521" i="2" s="1"/>
  <c r="O1522" i="2" s="1"/>
  <c r="N1519" i="2"/>
  <c r="S1518" i="2"/>
  <c r="R1518" i="2"/>
  <c r="Q1518" i="2"/>
  <c r="M1518" i="2"/>
  <c r="M1519" i="2" s="1"/>
  <c r="G1518" i="2"/>
  <c r="S1517" i="2"/>
  <c r="R1517" i="2"/>
  <c r="Q1517" i="2"/>
  <c r="O1517" i="2"/>
  <c r="N1517" i="2"/>
  <c r="M1517" i="2"/>
  <c r="L1517" i="2"/>
  <c r="L1518" i="2" s="1"/>
  <c r="L1519" i="2" s="1"/>
  <c r="L1520" i="2" s="1"/>
  <c r="L1521" i="2" s="1"/>
  <c r="L1522" i="2" s="1"/>
  <c r="L1523" i="2" s="1"/>
  <c r="L1524" i="2" s="1"/>
  <c r="L1525" i="2" s="1"/>
  <c r="L1526" i="2" s="1"/>
  <c r="L1527" i="2" s="1"/>
  <c r="L1528" i="2" s="1"/>
  <c r="L1529" i="2" s="1"/>
  <c r="L1530" i="2" s="1"/>
  <c r="L1531" i="2" s="1"/>
  <c r="L1532" i="2" s="1"/>
  <c r="L1533" i="2" s="1"/>
  <c r="L1534" i="2" s="1"/>
  <c r="L1535" i="2" s="1"/>
  <c r="L1536" i="2" s="1"/>
  <c r="L1537" i="2" s="1"/>
  <c r="L1538" i="2" s="1"/>
  <c r="L1539" i="2" s="1"/>
  <c r="L1540" i="2" s="1"/>
  <c r="L1541" i="2" s="1"/>
  <c r="L1542" i="2" s="1"/>
  <c r="L1543" i="2" s="1"/>
  <c r="L1544" i="2" s="1"/>
  <c r="L1545" i="2" s="1"/>
  <c r="L1546" i="2" s="1"/>
  <c r="L1547" i="2" s="1"/>
  <c r="L1548" i="2" s="1"/>
  <c r="L1549" i="2" s="1"/>
  <c r="L1550" i="2" s="1"/>
  <c r="L1551" i="2" s="1"/>
  <c r="L1552" i="2" s="1"/>
  <c r="L1553" i="2" s="1"/>
  <c r="L1554" i="2" s="1"/>
  <c r="L1555" i="2" s="1"/>
  <c r="L1556" i="2" s="1"/>
  <c r="L1557" i="2" s="1"/>
  <c r="L1558" i="2" s="1"/>
  <c r="L1559" i="2" s="1"/>
  <c r="L1560" i="2" s="1"/>
  <c r="L1561" i="2" s="1"/>
  <c r="L1562" i="2" s="1"/>
  <c r="L1563" i="2" s="1"/>
  <c r="L1564" i="2" s="1"/>
  <c r="L1565" i="2" s="1"/>
  <c r="L1566" i="2" s="1"/>
  <c r="L1567" i="2" s="1"/>
  <c r="L1568" i="2" s="1"/>
  <c r="L1569" i="2" s="1"/>
  <c r="L1570" i="2" s="1"/>
  <c r="L1571" i="2" s="1"/>
  <c r="K1517" i="2"/>
  <c r="K1518" i="2" s="1"/>
  <c r="K1519" i="2" s="1"/>
  <c r="K1520" i="2" s="1"/>
  <c r="J1517" i="2"/>
  <c r="J1518" i="2" s="1"/>
  <c r="J1519" i="2" s="1"/>
  <c r="J1520" i="2" s="1"/>
  <c r="I1517" i="2"/>
  <c r="I1518" i="2" s="1"/>
  <c r="I1519" i="2" s="1"/>
  <c r="I1520" i="2" s="1"/>
  <c r="I1521" i="2" s="1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 s="1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 s="1"/>
  <c r="I1542" i="2" s="1"/>
  <c r="H1517" i="2"/>
  <c r="H1518" i="2" s="1"/>
  <c r="H1519" i="2" s="1"/>
  <c r="H1520" i="2" s="1"/>
  <c r="H1521" i="2" s="1"/>
  <c r="G1517" i="2"/>
  <c r="D1517" i="2"/>
  <c r="D1518" i="2" s="1"/>
  <c r="F1518" i="2" s="1"/>
  <c r="S1516" i="2"/>
  <c r="R1516" i="2"/>
  <c r="Q1516" i="2"/>
  <c r="G1516" i="2"/>
  <c r="F1516" i="2"/>
  <c r="E1516" i="2"/>
  <c r="S1515" i="2"/>
  <c r="S1514" i="2"/>
  <c r="S1513" i="2"/>
  <c r="S1511" i="2"/>
  <c r="S1510" i="2"/>
  <c r="S1509" i="2"/>
  <c r="O1508" i="2"/>
  <c r="O1509" i="2" s="1"/>
  <c r="O1510" i="2" s="1"/>
  <c r="O1511" i="2" s="1"/>
  <c r="O1512" i="2" s="1"/>
  <c r="O1513" i="2" s="1"/>
  <c r="O1514" i="2" s="1"/>
  <c r="O1515" i="2" s="1"/>
  <c r="S1507" i="2"/>
  <c r="O1507" i="2"/>
  <c r="S1506" i="2"/>
  <c r="S1505" i="2"/>
  <c r="N1505" i="2"/>
  <c r="S1504" i="2"/>
  <c r="R1504" i="2"/>
  <c r="Q1504" i="2"/>
  <c r="O1504" i="2"/>
  <c r="O1505" i="2" s="1"/>
  <c r="O1506" i="2" s="1"/>
  <c r="N1504" i="2"/>
  <c r="S1503" i="2"/>
  <c r="R1503" i="2"/>
  <c r="Q1503" i="2"/>
  <c r="O1503" i="2"/>
  <c r="N1503" i="2"/>
  <c r="S1502" i="2"/>
  <c r="R1502" i="2"/>
  <c r="Q1502" i="2"/>
  <c r="S1501" i="2"/>
  <c r="N1501" i="2"/>
  <c r="M1501" i="2"/>
  <c r="M1502" i="2" s="1"/>
  <c r="M1503" i="2" s="1"/>
  <c r="M1504" i="2" s="1"/>
  <c r="M1505" i="2" s="1"/>
  <c r="M1506" i="2" s="1"/>
  <c r="M1507" i="2" s="1"/>
  <c r="M1508" i="2" s="1"/>
  <c r="M1509" i="2" s="1"/>
  <c r="M1510" i="2" s="1"/>
  <c r="M1511" i="2" s="1"/>
  <c r="M1512" i="2" s="1"/>
  <c r="M1513" i="2" s="1"/>
  <c r="M1514" i="2" s="1"/>
  <c r="M1515" i="2" s="1"/>
  <c r="K1501" i="2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S1500" i="2"/>
  <c r="R1500" i="2"/>
  <c r="Q1500" i="2"/>
  <c r="N1500" i="2"/>
  <c r="K1500" i="2"/>
  <c r="S1499" i="2"/>
  <c r="R1499" i="2"/>
  <c r="Q1499" i="2"/>
  <c r="N1499" i="2"/>
  <c r="M1499" i="2"/>
  <c r="M1500" i="2" s="1"/>
  <c r="S1498" i="2"/>
  <c r="R1498" i="2"/>
  <c r="Q1498" i="2"/>
  <c r="N1498" i="2"/>
  <c r="M1498" i="2"/>
  <c r="K1498" i="2"/>
  <c r="K1499" i="2" s="1"/>
  <c r="J1498" i="2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I1498" i="2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 s="1"/>
  <c r="I1512" i="2" s="1"/>
  <c r="I1513" i="2" s="1"/>
  <c r="I1514" i="2" s="1"/>
  <c r="I1515" i="2" s="1"/>
  <c r="E1498" i="2"/>
  <c r="D1498" i="2"/>
  <c r="S1497" i="2"/>
  <c r="R1497" i="2"/>
  <c r="Q1497" i="2"/>
  <c r="G1497" i="2"/>
  <c r="F1497" i="2"/>
  <c r="E1497" i="2"/>
  <c r="S1496" i="2"/>
  <c r="S1495" i="2"/>
  <c r="S1494" i="2"/>
  <c r="K1494" i="2"/>
  <c r="K1495" i="2" s="1"/>
  <c r="K1496" i="2" s="1"/>
  <c r="S1493" i="2"/>
  <c r="S1492" i="2"/>
  <c r="K1492" i="2"/>
  <c r="K1493" i="2" s="1"/>
  <c r="S1491" i="2"/>
  <c r="S1490" i="2"/>
  <c r="S1488" i="2"/>
  <c r="S1487" i="2"/>
  <c r="J1487" i="2"/>
  <c r="J1488" i="2" s="1"/>
  <c r="J1489" i="2" s="1"/>
  <c r="J1490" i="2" s="1"/>
  <c r="J1491" i="2" s="1"/>
  <c r="J1492" i="2" s="1"/>
  <c r="J1493" i="2" s="1"/>
  <c r="J1494" i="2" s="1"/>
  <c r="J1495" i="2" s="1"/>
  <c r="J1496" i="2" s="1"/>
  <c r="S1486" i="2"/>
  <c r="S1485" i="2"/>
  <c r="J1485" i="2"/>
  <c r="J1486" i="2" s="1"/>
  <c r="S1484" i="2"/>
  <c r="S1483" i="2"/>
  <c r="S1482" i="2"/>
  <c r="C1482" i="2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S1481" i="2"/>
  <c r="Q1481" i="2"/>
  <c r="N1481" i="2"/>
  <c r="R1481" i="2" s="1"/>
  <c r="C1481" i="2"/>
  <c r="S1480" i="2"/>
  <c r="O1480" i="2"/>
  <c r="O1481" i="2" s="1"/>
  <c r="O1482" i="2" s="1"/>
  <c r="O1483" i="2" s="1"/>
  <c r="O1484" i="2" s="1"/>
  <c r="O1485" i="2" s="1"/>
  <c r="O1486" i="2" s="1"/>
  <c r="O1487" i="2" s="1"/>
  <c r="O1488" i="2" s="1"/>
  <c r="O1489" i="2" s="1"/>
  <c r="O1490" i="2" s="1"/>
  <c r="O1491" i="2" s="1"/>
  <c r="O1492" i="2" s="1"/>
  <c r="O1493" i="2" s="1"/>
  <c r="O1494" i="2" s="1"/>
  <c r="O1495" i="2" s="1"/>
  <c r="O1496" i="2" s="1"/>
  <c r="O1497" i="2" s="1"/>
  <c r="O1498" i="2" s="1"/>
  <c r="O1499" i="2" s="1"/>
  <c r="O1500" i="2" s="1"/>
  <c r="O1501" i="2" s="1"/>
  <c r="N1480" i="2"/>
  <c r="R1480" i="2" s="1"/>
  <c r="M1480" i="2"/>
  <c r="M1481" i="2" s="1"/>
  <c r="M1482" i="2" s="1"/>
  <c r="M1483" i="2" s="1"/>
  <c r="M1484" i="2" s="1"/>
  <c r="M1485" i="2" s="1"/>
  <c r="M1486" i="2" s="1"/>
  <c r="M1487" i="2" s="1"/>
  <c r="M1488" i="2" s="1"/>
  <c r="M1489" i="2" s="1"/>
  <c r="M1490" i="2" s="1"/>
  <c r="M1491" i="2" s="1"/>
  <c r="M1492" i="2" s="1"/>
  <c r="M1493" i="2" s="1"/>
  <c r="M1494" i="2" s="1"/>
  <c r="M1495" i="2" s="1"/>
  <c r="M1496" i="2" s="1"/>
  <c r="H1480" i="2"/>
  <c r="H1481" i="2" s="1"/>
  <c r="H1482" i="2" s="1"/>
  <c r="H1483" i="2" s="1"/>
  <c r="H1484" i="2" s="1"/>
  <c r="H1485" i="2" s="1"/>
  <c r="H1486" i="2" s="1"/>
  <c r="H1487" i="2" s="1"/>
  <c r="H1488" i="2" s="1"/>
  <c r="H1489" i="2" s="1"/>
  <c r="H1490" i="2" s="1"/>
  <c r="H1491" i="2" s="1"/>
  <c r="H1492" i="2" s="1"/>
  <c r="H1493" i="2" s="1"/>
  <c r="H1494" i="2" s="1"/>
  <c r="H1495" i="2" s="1"/>
  <c r="H1496" i="2" s="1"/>
  <c r="H1497" i="2" s="1"/>
  <c r="H1498" i="2" s="1"/>
  <c r="H1499" i="2" s="1"/>
  <c r="H1500" i="2" s="1"/>
  <c r="H1501" i="2" s="1"/>
  <c r="H1502" i="2" s="1"/>
  <c r="H1503" i="2" s="1"/>
  <c r="H1504" i="2" s="1"/>
  <c r="H1505" i="2" s="1"/>
  <c r="H1506" i="2" s="1"/>
  <c r="H1507" i="2" s="1"/>
  <c r="H1508" i="2" s="1"/>
  <c r="H1509" i="2" s="1"/>
  <c r="H1510" i="2" s="1"/>
  <c r="H1511" i="2" s="1"/>
  <c r="H1512" i="2" s="1"/>
  <c r="H1513" i="2" s="1"/>
  <c r="H1514" i="2" s="1"/>
  <c r="H1515" i="2" s="1"/>
  <c r="S1479" i="2"/>
  <c r="R1479" i="2"/>
  <c r="Q1479" i="2"/>
  <c r="M1479" i="2"/>
  <c r="L1479" i="2"/>
  <c r="L1480" i="2" s="1"/>
  <c r="L1481" i="2" s="1"/>
  <c r="L1482" i="2" s="1"/>
  <c r="L1483" i="2" s="1"/>
  <c r="L1484" i="2" s="1"/>
  <c r="L1485" i="2" s="1"/>
  <c r="L1486" i="2" s="1"/>
  <c r="L1487" i="2" s="1"/>
  <c r="L1488" i="2" s="1"/>
  <c r="L1489" i="2" s="1"/>
  <c r="L1490" i="2" s="1"/>
  <c r="L1491" i="2" s="1"/>
  <c r="L1492" i="2" s="1"/>
  <c r="L1493" i="2" s="1"/>
  <c r="L1494" i="2" s="1"/>
  <c r="L1495" i="2" s="1"/>
  <c r="L1496" i="2" s="1"/>
  <c r="L1497" i="2" s="1"/>
  <c r="L1498" i="2" s="1"/>
  <c r="L1499" i="2" s="1"/>
  <c r="L1500" i="2" s="1"/>
  <c r="L1501" i="2" s="1"/>
  <c r="L1502" i="2" s="1"/>
  <c r="L1503" i="2" s="1"/>
  <c r="L1504" i="2" s="1"/>
  <c r="L1505" i="2" s="1"/>
  <c r="L1506" i="2" s="1"/>
  <c r="L1507" i="2" s="1"/>
  <c r="L1508" i="2" s="1"/>
  <c r="L1509" i="2" s="1"/>
  <c r="L1510" i="2" s="1"/>
  <c r="L1511" i="2" s="1"/>
  <c r="L1512" i="2" s="1"/>
  <c r="L1513" i="2" s="1"/>
  <c r="L1514" i="2" s="1"/>
  <c r="L1515" i="2" s="1"/>
  <c r="J1479" i="2"/>
  <c r="J1480" i="2" s="1"/>
  <c r="J1481" i="2" s="1"/>
  <c r="J1482" i="2" s="1"/>
  <c r="J1483" i="2" s="1"/>
  <c r="J1484" i="2" s="1"/>
  <c r="B1479" i="2"/>
  <c r="B1480" i="2" s="1"/>
  <c r="B1481" i="2" s="1"/>
  <c r="B1482" i="2" s="1"/>
  <c r="B1483" i="2" s="1"/>
  <c r="B1484" i="2" s="1"/>
  <c r="B1485" i="2" s="1"/>
  <c r="B1486" i="2" s="1"/>
  <c r="B1487" i="2" s="1"/>
  <c r="B1488" i="2" s="1"/>
  <c r="B1489" i="2" s="1"/>
  <c r="B1490" i="2" s="1"/>
  <c r="B1491" i="2" s="1"/>
  <c r="B1492" i="2" s="1"/>
  <c r="B1493" i="2" s="1"/>
  <c r="B1494" i="2" s="1"/>
  <c r="B1495" i="2" s="1"/>
  <c r="B1496" i="2" s="1"/>
  <c r="B1497" i="2" s="1"/>
  <c r="B1498" i="2" s="1"/>
  <c r="B1499" i="2" s="1"/>
  <c r="B1500" i="2" s="1"/>
  <c r="B1501" i="2" s="1"/>
  <c r="B1502" i="2" s="1"/>
  <c r="B1503" i="2" s="1"/>
  <c r="B1504" i="2" s="1"/>
  <c r="B1505" i="2" s="1"/>
  <c r="B1506" i="2" s="1"/>
  <c r="B1507" i="2" s="1"/>
  <c r="B1508" i="2" s="1"/>
  <c r="B1509" i="2" s="1"/>
  <c r="B1510" i="2" s="1"/>
  <c r="B1511" i="2" s="1"/>
  <c r="B1512" i="2" s="1"/>
  <c r="B1513" i="2" s="1"/>
  <c r="B1514" i="2" s="1"/>
  <c r="B1515" i="2" s="1"/>
  <c r="B1516" i="2" s="1"/>
  <c r="B1517" i="2" s="1"/>
  <c r="B1518" i="2" s="1"/>
  <c r="B1519" i="2" s="1"/>
  <c r="B1520" i="2" s="1"/>
  <c r="B1521" i="2" s="1"/>
  <c r="B1522" i="2" s="1"/>
  <c r="B1523" i="2" s="1"/>
  <c r="B1524" i="2" s="1"/>
  <c r="B1525" i="2" s="1"/>
  <c r="B1526" i="2" s="1"/>
  <c r="B1527" i="2" s="1"/>
  <c r="B1528" i="2" s="1"/>
  <c r="B1529" i="2" s="1"/>
  <c r="B1530" i="2" s="1"/>
  <c r="B1531" i="2" s="1"/>
  <c r="B1532" i="2" s="1"/>
  <c r="B1533" i="2" s="1"/>
  <c r="B1534" i="2" s="1"/>
  <c r="B1535" i="2" s="1"/>
  <c r="B1536" i="2" s="1"/>
  <c r="B1537" i="2" s="1"/>
  <c r="B1538" i="2" s="1"/>
  <c r="B1539" i="2" s="1"/>
  <c r="B1540" i="2" s="1"/>
  <c r="B1541" i="2" s="1"/>
  <c r="B1542" i="2" s="1"/>
  <c r="B1543" i="2" s="1"/>
  <c r="B1544" i="2" s="1"/>
  <c r="B1545" i="2" s="1"/>
  <c r="B1546" i="2" s="1"/>
  <c r="B1547" i="2" s="1"/>
  <c r="B1548" i="2" s="1"/>
  <c r="B1549" i="2" s="1"/>
  <c r="B1550" i="2" s="1"/>
  <c r="B1551" i="2" s="1"/>
  <c r="B1552" i="2" s="1"/>
  <c r="B1553" i="2" s="1"/>
  <c r="B1554" i="2" s="1"/>
  <c r="B1555" i="2" s="1"/>
  <c r="B1556" i="2" s="1"/>
  <c r="B1557" i="2" s="1"/>
  <c r="B1558" i="2" s="1"/>
  <c r="B1559" i="2" s="1"/>
  <c r="B1560" i="2" s="1"/>
  <c r="B1561" i="2" s="1"/>
  <c r="B1562" i="2" s="1"/>
  <c r="B1563" i="2" s="1"/>
  <c r="B1564" i="2" s="1"/>
  <c r="B1565" i="2" s="1"/>
  <c r="B1566" i="2" s="1"/>
  <c r="B1567" i="2" s="1"/>
  <c r="B1568" i="2" s="1"/>
  <c r="B1569" i="2" s="1"/>
  <c r="B1570" i="2" s="1"/>
  <c r="B1571" i="2" s="1"/>
  <c r="B1572" i="2" s="1"/>
  <c r="B1573" i="2" s="1"/>
  <c r="B1574" i="2" s="1"/>
  <c r="B1575" i="2" s="1"/>
  <c r="B1576" i="2" s="1"/>
  <c r="B1577" i="2" s="1"/>
  <c r="B1578" i="2" s="1"/>
  <c r="B1579" i="2" s="1"/>
  <c r="B1580" i="2" s="1"/>
  <c r="B1581" i="2" s="1"/>
  <c r="B1582" i="2" s="1"/>
  <c r="B1583" i="2" s="1"/>
  <c r="B1584" i="2" s="1"/>
  <c r="B1585" i="2" s="1"/>
  <c r="B1586" i="2" s="1"/>
  <c r="B1587" i="2" s="1"/>
  <c r="B1588" i="2" s="1"/>
  <c r="B1589" i="2" s="1"/>
  <c r="B1590" i="2" s="1"/>
  <c r="B1591" i="2" s="1"/>
  <c r="B1592" i="2" s="1"/>
  <c r="B1593" i="2" s="1"/>
  <c r="B1594" i="2" s="1"/>
  <c r="B1595" i="2" s="1"/>
  <c r="B1596" i="2" s="1"/>
  <c r="B1597" i="2" s="1"/>
  <c r="B1598" i="2" s="1"/>
  <c r="B1599" i="2" s="1"/>
  <c r="B1600" i="2" s="1"/>
  <c r="B1601" i="2" s="1"/>
  <c r="B1602" i="2" s="1"/>
  <c r="B1603" i="2" s="1"/>
  <c r="B1604" i="2" s="1"/>
  <c r="B1605" i="2" s="1"/>
  <c r="B1606" i="2" s="1"/>
  <c r="B1607" i="2" s="1"/>
  <c r="B1608" i="2" s="1"/>
  <c r="B1609" i="2" s="1"/>
  <c r="B1610" i="2" s="1"/>
  <c r="B1611" i="2" s="1"/>
  <c r="B1612" i="2" s="1"/>
  <c r="B1613" i="2" s="1"/>
  <c r="B1614" i="2" s="1"/>
  <c r="B1615" i="2" s="1"/>
  <c r="B1616" i="2" s="1"/>
  <c r="B1617" i="2" s="1"/>
  <c r="B1618" i="2" s="1"/>
  <c r="B1619" i="2" s="1"/>
  <c r="B1620" i="2" s="1"/>
  <c r="B1621" i="2" s="1"/>
  <c r="B1622" i="2" s="1"/>
  <c r="B1623" i="2" s="1"/>
  <c r="B1624" i="2" s="1"/>
  <c r="B1625" i="2" s="1"/>
  <c r="B1626" i="2" s="1"/>
  <c r="B1627" i="2" s="1"/>
  <c r="B1628" i="2" s="1"/>
  <c r="B1629" i="2" s="1"/>
  <c r="B1630" i="2" s="1"/>
  <c r="B1631" i="2" s="1"/>
  <c r="B1632" i="2" s="1"/>
  <c r="B1633" i="2" s="1"/>
  <c r="B1634" i="2" s="1"/>
  <c r="B1635" i="2" s="1"/>
  <c r="B1636" i="2" s="1"/>
  <c r="B1637" i="2" s="1"/>
  <c r="B1638" i="2" s="1"/>
  <c r="B1639" i="2" s="1"/>
  <c r="B1640" i="2" s="1"/>
  <c r="B1641" i="2" s="1"/>
  <c r="B1642" i="2" s="1"/>
  <c r="B1643" i="2" s="1"/>
  <c r="B1644" i="2" s="1"/>
  <c r="B1645" i="2" s="1"/>
  <c r="B1646" i="2" s="1"/>
  <c r="B1647" i="2" s="1"/>
  <c r="B1648" i="2" s="1"/>
  <c r="B1649" i="2" s="1"/>
  <c r="B1650" i="2" s="1"/>
  <c r="B1651" i="2" s="1"/>
  <c r="B1652" i="2" s="1"/>
  <c r="B1653" i="2" s="1"/>
  <c r="B1654" i="2" s="1"/>
  <c r="B1655" i="2" s="1"/>
  <c r="B1656" i="2" s="1"/>
  <c r="B1657" i="2" s="1"/>
  <c r="B1658" i="2" s="1"/>
  <c r="R1478" i="2"/>
  <c r="Q1478" i="2"/>
  <c r="M1478" i="2"/>
  <c r="L1478" i="2"/>
  <c r="K1478" i="2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J1478" i="2"/>
  <c r="I1478" i="2"/>
  <c r="I1479" i="2" s="1"/>
  <c r="I1480" i="2" s="1"/>
  <c r="I1481" i="2" s="1"/>
  <c r="I1482" i="2" s="1"/>
  <c r="I1483" i="2" s="1"/>
  <c r="I1484" i="2" s="1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 s="1"/>
  <c r="I1496" i="2" s="1"/>
  <c r="H1478" i="2"/>
  <c r="H1479" i="2" s="1"/>
  <c r="G1478" i="2"/>
  <c r="D1478" i="2"/>
  <c r="C1478" i="2"/>
  <c r="C1479" i="2" s="1"/>
  <c r="C1480" i="2" s="1"/>
  <c r="B1478" i="2"/>
  <c r="S1477" i="2"/>
  <c r="R1477" i="2"/>
  <c r="Q1477" i="2"/>
  <c r="G1477" i="2"/>
  <c r="F1477" i="2"/>
  <c r="E1477" i="2"/>
  <c r="S1476" i="2"/>
  <c r="S1475" i="2"/>
  <c r="S1474" i="2"/>
  <c r="S1472" i="2"/>
  <c r="S1471" i="2"/>
  <c r="S1470" i="2"/>
  <c r="S1469" i="2"/>
  <c r="S1468" i="2"/>
  <c r="S1467" i="2"/>
  <c r="S1466" i="2"/>
  <c r="O1466" i="2"/>
  <c r="O1467" i="2" s="1"/>
  <c r="O1468" i="2" s="1"/>
  <c r="O1469" i="2" s="1"/>
  <c r="O1470" i="2" s="1"/>
  <c r="O1471" i="2" s="1"/>
  <c r="O1472" i="2" s="1"/>
  <c r="O1473" i="2" s="1"/>
  <c r="O1474" i="2" s="1"/>
  <c r="O1475" i="2" s="1"/>
  <c r="O1476" i="2" s="1"/>
  <c r="S1465" i="2"/>
  <c r="O1465" i="2"/>
  <c r="S1464" i="2"/>
  <c r="O1464" i="2"/>
  <c r="S1463" i="2"/>
  <c r="S1462" i="2"/>
  <c r="O1462" i="2"/>
  <c r="K1462" i="2"/>
  <c r="S1461" i="2"/>
  <c r="O1461" i="2"/>
  <c r="M1461" i="2"/>
  <c r="M1462" i="2" s="1"/>
  <c r="I1461" i="2"/>
  <c r="I1462" i="2" s="1"/>
  <c r="I1464" i="2" s="1"/>
  <c r="S1460" i="2"/>
  <c r="N1460" i="2"/>
  <c r="I1460" i="2"/>
  <c r="S1459" i="2"/>
  <c r="R1459" i="2"/>
  <c r="Q1459" i="2"/>
  <c r="K1459" i="2"/>
  <c r="K1460" i="2" s="1"/>
  <c r="K1461" i="2" s="1"/>
  <c r="S1458" i="2"/>
  <c r="R1458" i="2"/>
  <c r="Q1458" i="2"/>
  <c r="N1458" i="2"/>
  <c r="M1458" i="2"/>
  <c r="M1459" i="2" s="1"/>
  <c r="M1460" i="2" s="1"/>
  <c r="K1458" i="2"/>
  <c r="J1458" i="2"/>
  <c r="J1459" i="2" s="1"/>
  <c r="J1460" i="2" s="1"/>
  <c r="J1461" i="2" s="1"/>
  <c r="J1462" i="2" s="1"/>
  <c r="I1458" i="2"/>
  <c r="I1459" i="2" s="1"/>
  <c r="D1458" i="2"/>
  <c r="S1457" i="2"/>
  <c r="R1457" i="2"/>
  <c r="Q1457" i="2"/>
  <c r="G1457" i="2"/>
  <c r="F1457" i="2"/>
  <c r="E1457" i="2"/>
  <c r="S1456" i="2"/>
  <c r="S1455" i="2"/>
  <c r="S1454" i="2"/>
  <c r="S1453" i="2"/>
  <c r="S1451" i="2"/>
  <c r="I1451" i="2"/>
  <c r="I1452" i="2" s="1"/>
  <c r="I1453" i="2" s="1"/>
  <c r="I1454" i="2" s="1"/>
  <c r="I1455" i="2" s="1"/>
  <c r="I1456" i="2" s="1"/>
  <c r="S1450" i="2"/>
  <c r="S1449" i="2"/>
  <c r="S1448" i="2"/>
  <c r="S1447" i="2"/>
  <c r="S1446" i="2"/>
  <c r="S1445" i="2"/>
  <c r="S1444" i="2"/>
  <c r="S1443" i="2"/>
  <c r="S1442" i="2"/>
  <c r="S1441" i="2"/>
  <c r="S1440" i="2"/>
  <c r="S1439" i="2"/>
  <c r="S1438" i="2"/>
  <c r="S1437" i="2"/>
  <c r="S1436" i="2"/>
  <c r="N1436" i="2"/>
  <c r="S1435" i="2"/>
  <c r="R1435" i="2"/>
  <c r="N1435" i="2"/>
  <c r="Q1435" i="2" s="1"/>
  <c r="K1435" i="2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S1434" i="2"/>
  <c r="R1434" i="2"/>
  <c r="Q1434" i="2"/>
  <c r="M1434" i="2"/>
  <c r="M1435" i="2" s="1"/>
  <c r="M1436" i="2" s="1"/>
  <c r="M1437" i="2" s="1"/>
  <c r="M1438" i="2" s="1"/>
  <c r="M1439" i="2" s="1"/>
  <c r="M1440" i="2" s="1"/>
  <c r="M1441" i="2" s="1"/>
  <c r="M1442" i="2" s="1"/>
  <c r="M1443" i="2" s="1"/>
  <c r="M1444" i="2" s="1"/>
  <c r="M1445" i="2" s="1"/>
  <c r="M1446" i="2" s="1"/>
  <c r="M1447" i="2" s="1"/>
  <c r="M1448" i="2" s="1"/>
  <c r="M1449" i="2" s="1"/>
  <c r="M1450" i="2" s="1"/>
  <c r="M1451" i="2" s="1"/>
  <c r="M1452" i="2" s="1"/>
  <c r="M1453" i="2" s="1"/>
  <c r="M1454" i="2" s="1"/>
  <c r="M1455" i="2" s="1"/>
  <c r="M1456" i="2" s="1"/>
  <c r="J1434" i="2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S1433" i="2"/>
  <c r="R1433" i="2"/>
  <c r="Q1433" i="2"/>
  <c r="M1433" i="2"/>
  <c r="J1433" i="2"/>
  <c r="S1432" i="2"/>
  <c r="M1432" i="2"/>
  <c r="K1432" i="2"/>
  <c r="K1433" i="2" s="1"/>
  <c r="K1434" i="2" s="1"/>
  <c r="J1432" i="2"/>
  <c r="S1431" i="2"/>
  <c r="M1431" i="2"/>
  <c r="J1431" i="2"/>
  <c r="S1430" i="2"/>
  <c r="M1430" i="2"/>
  <c r="K1430" i="2"/>
  <c r="K1431" i="2" s="1"/>
  <c r="J1430" i="2"/>
  <c r="I1430" i="2"/>
  <c r="I1431" i="2" s="1"/>
  <c r="I1432" i="2" s="1"/>
  <c r="I1433" i="2" s="1"/>
  <c r="I1434" i="2" s="1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 s="1"/>
  <c r="I1450" i="2" s="1"/>
  <c r="H1430" i="2"/>
  <c r="H1431" i="2" s="1"/>
  <c r="H1432" i="2" s="1"/>
  <c r="H1433" i="2" s="1"/>
  <c r="H1434" i="2" s="1"/>
  <c r="H1435" i="2" s="1"/>
  <c r="H1436" i="2" s="1"/>
  <c r="H1437" i="2" s="1"/>
  <c r="H1438" i="2" s="1"/>
  <c r="H1439" i="2" s="1"/>
  <c r="H1440" i="2" s="1"/>
  <c r="H1441" i="2" s="1"/>
  <c r="H1442" i="2" s="1"/>
  <c r="H1443" i="2" s="1"/>
  <c r="H1444" i="2" s="1"/>
  <c r="H1445" i="2" s="1"/>
  <c r="H1446" i="2" s="1"/>
  <c r="H1447" i="2" s="1"/>
  <c r="H1448" i="2" s="1"/>
  <c r="H1449" i="2" s="1"/>
  <c r="H1450" i="2" s="1"/>
  <c r="H1451" i="2" s="1"/>
  <c r="H1452" i="2" s="1"/>
  <c r="H1453" i="2" s="1"/>
  <c r="H1454" i="2" s="1"/>
  <c r="H1455" i="2" s="1"/>
  <c r="H1456" i="2" s="1"/>
  <c r="H1457" i="2" s="1"/>
  <c r="H1458" i="2" s="1"/>
  <c r="H1459" i="2" s="1"/>
  <c r="H1460" i="2" s="1"/>
  <c r="H1461" i="2" s="1"/>
  <c r="H1462" i="2" s="1"/>
  <c r="D1430" i="2"/>
  <c r="S1429" i="2"/>
  <c r="G1429" i="2"/>
  <c r="F1429" i="2"/>
  <c r="E1429" i="2"/>
  <c r="S1428" i="2"/>
  <c r="R1428" i="2"/>
  <c r="Q1428" i="2"/>
  <c r="G1428" i="2"/>
  <c r="F1428" i="2"/>
  <c r="E1428" i="2"/>
  <c r="S1427" i="2"/>
  <c r="R1427" i="2"/>
  <c r="Q1427" i="2"/>
  <c r="G1427" i="2"/>
  <c r="F1427" i="2"/>
  <c r="E1427" i="2"/>
  <c r="S1426" i="2"/>
  <c r="N1426" i="2"/>
  <c r="S1425" i="2"/>
  <c r="R1425" i="2"/>
  <c r="S1424" i="2"/>
  <c r="R1424" i="2"/>
  <c r="N1424" i="2"/>
  <c r="N1425" i="2" s="1"/>
  <c r="Q1425" i="2" s="1"/>
  <c r="S1423" i="2"/>
  <c r="R1423" i="2"/>
  <c r="Q1423" i="2"/>
  <c r="S1422" i="2"/>
  <c r="R1422" i="2"/>
  <c r="Q1422" i="2"/>
  <c r="S1421" i="2"/>
  <c r="N1421" i="2"/>
  <c r="Q1421" i="2" s="1"/>
  <c r="S1420" i="2"/>
  <c r="R1420" i="2"/>
  <c r="Q1420" i="2"/>
  <c r="N1420" i="2"/>
  <c r="S1419" i="2"/>
  <c r="R1419" i="2"/>
  <c r="Q1419" i="2"/>
  <c r="S1418" i="2"/>
  <c r="R1418" i="2"/>
  <c r="Q1418" i="2"/>
  <c r="I1418" i="2"/>
  <c r="I1419" i="2" s="1"/>
  <c r="I1420" i="2" s="1"/>
  <c r="I1421" i="2" s="1"/>
  <c r="I1422" i="2" s="1"/>
  <c r="I1423" i="2" s="1"/>
  <c r="I1424" i="2" s="1"/>
  <c r="I1425" i="2" s="1"/>
  <c r="I1426" i="2" s="1"/>
  <c r="S1417" i="2"/>
  <c r="S1416" i="2"/>
  <c r="N1416" i="2"/>
  <c r="S1415" i="2"/>
  <c r="R1415" i="2"/>
  <c r="Q1415" i="2"/>
  <c r="N1415" i="2"/>
  <c r="S1414" i="2"/>
  <c r="R1414" i="2"/>
  <c r="Q1414" i="2"/>
  <c r="S1413" i="2"/>
  <c r="R1413" i="2"/>
  <c r="Q1413" i="2"/>
  <c r="S1412" i="2"/>
  <c r="S1411" i="2"/>
  <c r="S1410" i="2"/>
  <c r="S1409" i="2"/>
  <c r="S1408" i="2"/>
  <c r="S1407" i="2"/>
  <c r="S1406" i="2"/>
  <c r="S1405" i="2"/>
  <c r="S1404" i="2"/>
  <c r="S1403" i="2"/>
  <c r="R1403" i="2"/>
  <c r="S1402" i="2"/>
  <c r="R1402" i="2"/>
  <c r="Q1402" i="2"/>
  <c r="S1401" i="2"/>
  <c r="R1401" i="2"/>
  <c r="N1401" i="2"/>
  <c r="N1402" i="2" s="1"/>
  <c r="N1403" i="2" s="1"/>
  <c r="I1401" i="2"/>
  <c r="I1402" i="2" s="1"/>
  <c r="I1403" i="2" s="1"/>
  <c r="I1404" i="2" s="1"/>
  <c r="I1405" i="2" s="1"/>
  <c r="I1406" i="2" s="1"/>
  <c r="I1407" i="2" s="1"/>
  <c r="I1408" i="2" s="1"/>
  <c r="I1409" i="2" s="1"/>
  <c r="I1410" i="2" s="1"/>
  <c r="I1411" i="2" s="1"/>
  <c r="I1412" i="2" s="1"/>
  <c r="I1413" i="2" s="1"/>
  <c r="I1414" i="2" s="1"/>
  <c r="I1415" i="2" s="1"/>
  <c r="I1416" i="2" s="1"/>
  <c r="I1417" i="2" s="1"/>
  <c r="S1400" i="2"/>
  <c r="R1400" i="2"/>
  <c r="Q1400" i="2"/>
  <c r="N1400" i="2"/>
  <c r="I1400" i="2"/>
  <c r="H1400" i="2"/>
  <c r="H1401" i="2" s="1"/>
  <c r="H1402" i="2" s="1"/>
  <c r="H1403" i="2" s="1"/>
  <c r="H1404" i="2" s="1"/>
  <c r="H1405" i="2" s="1"/>
  <c r="H1406" i="2" s="1"/>
  <c r="H1407" i="2" s="1"/>
  <c r="H1408" i="2" s="1"/>
  <c r="H1409" i="2" s="1"/>
  <c r="H1410" i="2" s="1"/>
  <c r="H1411" i="2" s="1"/>
  <c r="H1412" i="2" s="1"/>
  <c r="H1413" i="2" s="1"/>
  <c r="H1414" i="2" s="1"/>
  <c r="H1415" i="2" s="1"/>
  <c r="H1416" i="2" s="1"/>
  <c r="H1417" i="2" s="1"/>
  <c r="H1418" i="2" s="1"/>
  <c r="H1419" i="2" s="1"/>
  <c r="H1420" i="2" s="1"/>
  <c r="H1421" i="2" s="1"/>
  <c r="H1422" i="2" s="1"/>
  <c r="H1423" i="2" s="1"/>
  <c r="H1424" i="2" s="1"/>
  <c r="H1425" i="2" s="1"/>
  <c r="H1426" i="2" s="1"/>
  <c r="S1399" i="2"/>
  <c r="R1399" i="2"/>
  <c r="Q1399" i="2"/>
  <c r="M1399" i="2"/>
  <c r="M1400" i="2" s="1"/>
  <c r="M1401" i="2" s="1"/>
  <c r="M1402" i="2" s="1"/>
  <c r="M1403" i="2" s="1"/>
  <c r="M1404" i="2" s="1"/>
  <c r="M1405" i="2" s="1"/>
  <c r="M1406" i="2" s="1"/>
  <c r="M1407" i="2" s="1"/>
  <c r="M1408" i="2" s="1"/>
  <c r="M1409" i="2" s="1"/>
  <c r="M1410" i="2" s="1"/>
  <c r="M1411" i="2" s="1"/>
  <c r="M1412" i="2" s="1"/>
  <c r="M1413" i="2" s="1"/>
  <c r="M1414" i="2" s="1"/>
  <c r="M1415" i="2" s="1"/>
  <c r="M1416" i="2" s="1"/>
  <c r="M1417" i="2" s="1"/>
  <c r="M1418" i="2" s="1"/>
  <c r="M1419" i="2" s="1"/>
  <c r="M1420" i="2" s="1"/>
  <c r="M1421" i="2" s="1"/>
  <c r="M1422" i="2" s="1"/>
  <c r="M1423" i="2" s="1"/>
  <c r="M1424" i="2" s="1"/>
  <c r="M1425" i="2" s="1"/>
  <c r="M1426" i="2" s="1"/>
  <c r="I1399" i="2"/>
  <c r="H1399" i="2"/>
  <c r="D1399" i="2"/>
  <c r="S1398" i="2"/>
  <c r="N1398" i="2"/>
  <c r="R1398" i="2" s="1"/>
  <c r="M1398" i="2"/>
  <c r="K1398" i="2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J1398" i="2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I1398" i="2"/>
  <c r="H1398" i="2"/>
  <c r="F1398" i="2"/>
  <c r="D1398" i="2"/>
  <c r="E1398" i="2" s="1"/>
  <c r="C1398" i="2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S1397" i="2"/>
  <c r="R1397" i="2"/>
  <c r="Q1397" i="2"/>
  <c r="G1397" i="2"/>
  <c r="F1397" i="2"/>
  <c r="E1397" i="2"/>
  <c r="S1396" i="2"/>
  <c r="S1395" i="2"/>
  <c r="S1394" i="2"/>
  <c r="S1393" i="2"/>
  <c r="S1392" i="2"/>
  <c r="S1391" i="2"/>
  <c r="S1390" i="2"/>
  <c r="S1389" i="2"/>
  <c r="S1388" i="2"/>
  <c r="O1388" i="2"/>
  <c r="S1387" i="2"/>
  <c r="S1386" i="2"/>
  <c r="O1386" i="2"/>
  <c r="O1387" i="2" s="1"/>
  <c r="S1385" i="2"/>
  <c r="J1385" i="2"/>
  <c r="J1386" i="2" s="1"/>
  <c r="J1387" i="2" s="1"/>
  <c r="J1388" i="2" s="1"/>
  <c r="S1384" i="2"/>
  <c r="Q1384" i="2"/>
  <c r="O1384" i="2"/>
  <c r="O1385" i="2" s="1"/>
  <c r="N1384" i="2"/>
  <c r="R1384" i="2" s="1"/>
  <c r="K1384" i="2"/>
  <c r="K1385" i="2" s="1"/>
  <c r="K1386" i="2" s="1"/>
  <c r="K1387" i="2" s="1"/>
  <c r="K1388" i="2" s="1"/>
  <c r="S1383" i="2"/>
  <c r="R1383" i="2"/>
  <c r="Q1383" i="2"/>
  <c r="S1382" i="2"/>
  <c r="Q1382" i="2"/>
  <c r="S1381" i="2"/>
  <c r="S1380" i="2"/>
  <c r="N1380" i="2"/>
  <c r="N1381" i="2" s="1"/>
  <c r="N1382" i="2" s="1"/>
  <c r="R1382" i="2" s="1"/>
  <c r="M1380" i="2"/>
  <c r="M1381" i="2" s="1"/>
  <c r="M1382" i="2" s="1"/>
  <c r="M1383" i="2" s="1"/>
  <c r="M1384" i="2" s="1"/>
  <c r="M1385" i="2" s="1"/>
  <c r="M1386" i="2" s="1"/>
  <c r="M1387" i="2" s="1"/>
  <c r="M1388" i="2" s="1"/>
  <c r="K1380" i="2"/>
  <c r="K1381" i="2" s="1"/>
  <c r="K1382" i="2" s="1"/>
  <c r="K1383" i="2" s="1"/>
  <c r="J1380" i="2"/>
  <c r="J1381" i="2" s="1"/>
  <c r="J1382" i="2" s="1"/>
  <c r="J1383" i="2" s="1"/>
  <c r="J1384" i="2" s="1"/>
  <c r="I1380" i="2"/>
  <c r="I1381" i="2" s="1"/>
  <c r="I1382" i="2" s="1"/>
  <c r="I1383" i="2" s="1"/>
  <c r="I1384" i="2" s="1"/>
  <c r="I1385" i="2" s="1"/>
  <c r="I1386" i="2" s="1"/>
  <c r="I1387" i="2" s="1"/>
  <c r="I1388" i="2" s="1"/>
  <c r="F1380" i="2"/>
  <c r="E1380" i="2"/>
  <c r="D1380" i="2"/>
  <c r="G1380" i="2" s="1"/>
  <c r="S1379" i="2"/>
  <c r="R1379" i="2"/>
  <c r="Q1379" i="2"/>
  <c r="G1379" i="2"/>
  <c r="F1379" i="2"/>
  <c r="E1379" i="2"/>
  <c r="S1378" i="2"/>
  <c r="R1378" i="2"/>
  <c r="Q1378" i="2"/>
  <c r="S1377" i="2"/>
  <c r="R1377" i="2"/>
  <c r="Q1377" i="2"/>
  <c r="S1376" i="2"/>
  <c r="N1376" i="2"/>
  <c r="S1375" i="2"/>
  <c r="R1375" i="2"/>
  <c r="Q1375" i="2"/>
  <c r="N1375" i="2"/>
  <c r="S1374" i="2"/>
  <c r="R1374" i="2"/>
  <c r="Q1374" i="2"/>
  <c r="S1373" i="2"/>
  <c r="R1373" i="2"/>
  <c r="Q1373" i="2"/>
  <c r="S1372" i="2"/>
  <c r="R1372" i="2"/>
  <c r="Q1372" i="2"/>
  <c r="S1371" i="2"/>
  <c r="S1370" i="2"/>
  <c r="S1369" i="2"/>
  <c r="S1368" i="2"/>
  <c r="S1367" i="2"/>
  <c r="S1366" i="2"/>
  <c r="S1365" i="2"/>
  <c r="S1364" i="2"/>
  <c r="K1364" i="2"/>
  <c r="K1365" i="2" s="1"/>
  <c r="K1366" i="2" s="1"/>
  <c r="K1367" i="2" s="1"/>
  <c r="K1368" i="2" s="1"/>
  <c r="K1369" i="2" s="1"/>
  <c r="K1370" i="2" s="1"/>
  <c r="K1371" i="2" s="1"/>
  <c r="K1372" i="2" s="1"/>
  <c r="S1363" i="2"/>
  <c r="S1362" i="2"/>
  <c r="M1362" i="2"/>
  <c r="M1363" i="2" s="1"/>
  <c r="M1364" i="2" s="1"/>
  <c r="M1365" i="2" s="1"/>
  <c r="M1366" i="2" s="1"/>
  <c r="M1367" i="2" s="1"/>
  <c r="M1368" i="2" s="1"/>
  <c r="M1369" i="2" s="1"/>
  <c r="M1370" i="2" s="1"/>
  <c r="M1371" i="2" s="1"/>
  <c r="M1372" i="2" s="1"/>
  <c r="S1361" i="2"/>
  <c r="H1360" i="2"/>
  <c r="H1361" i="2" s="1"/>
  <c r="H1362" i="2" s="1"/>
  <c r="H1363" i="2" s="1"/>
  <c r="H1364" i="2" s="1"/>
  <c r="H1365" i="2" s="1"/>
  <c r="H1366" i="2" s="1"/>
  <c r="H1367" i="2" s="1"/>
  <c r="H1368" i="2" s="1"/>
  <c r="H1369" i="2" s="1"/>
  <c r="H1370" i="2" s="1"/>
  <c r="H1371" i="2" s="1"/>
  <c r="H1372" i="2" s="1"/>
  <c r="K1359" i="2"/>
  <c r="K1360" i="2" s="1"/>
  <c r="K1361" i="2" s="1"/>
  <c r="K1362" i="2" s="1"/>
  <c r="K1363" i="2" s="1"/>
  <c r="C1358" i="2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4" i="2" s="1"/>
  <c r="H1357" i="2"/>
  <c r="H1358" i="2" s="1"/>
  <c r="H1359" i="2" s="1"/>
  <c r="S1356" i="2"/>
  <c r="N1356" i="2"/>
  <c r="M1356" i="2"/>
  <c r="M1357" i="2" s="1"/>
  <c r="M1358" i="2" s="1"/>
  <c r="M1359" i="2" s="1"/>
  <c r="M1360" i="2" s="1"/>
  <c r="M1361" i="2" s="1"/>
  <c r="S1355" i="2"/>
  <c r="R1355" i="2"/>
  <c r="Q1355" i="2"/>
  <c r="K1355" i="2"/>
  <c r="K1356" i="2" s="1"/>
  <c r="K1357" i="2" s="1"/>
  <c r="K1358" i="2" s="1"/>
  <c r="C1355" i="2"/>
  <c r="C1356" i="2" s="1"/>
  <c r="C1357" i="2" s="1"/>
  <c r="S1354" i="2"/>
  <c r="R1354" i="2"/>
  <c r="Q1354" i="2"/>
  <c r="M1354" i="2"/>
  <c r="M1355" i="2" s="1"/>
  <c r="K1354" i="2"/>
  <c r="J1354" i="2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I1354" i="2"/>
  <c r="I1355" i="2" s="1"/>
  <c r="I1356" i="2" s="1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 s="1"/>
  <c r="I1369" i="2" s="1"/>
  <c r="I1370" i="2" s="1"/>
  <c r="I1371" i="2" s="1"/>
  <c r="I1372" i="2" s="1"/>
  <c r="H1354" i="2"/>
  <c r="H1355" i="2" s="1"/>
  <c r="H1356" i="2" s="1"/>
  <c r="G1354" i="2"/>
  <c r="D1354" i="2"/>
  <c r="C1354" i="2"/>
  <c r="S1353" i="2"/>
  <c r="R1353" i="2"/>
  <c r="Q1353" i="2"/>
  <c r="G1353" i="2"/>
  <c r="F1353" i="2"/>
  <c r="E1353" i="2"/>
  <c r="S1352" i="2"/>
  <c r="S1351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M1337" i="2"/>
  <c r="M1338" i="2" s="1"/>
  <c r="M1339" i="2" s="1"/>
  <c r="M1340" i="2" s="1"/>
  <c r="M1341" i="2" s="1"/>
  <c r="M1342" i="2" s="1"/>
  <c r="M1343" i="2" s="1"/>
  <c r="M1344" i="2" s="1"/>
  <c r="M1345" i="2" s="1"/>
  <c r="M1346" i="2" s="1"/>
  <c r="M1347" i="2" s="1"/>
  <c r="M1348" i="2" s="1"/>
  <c r="M1349" i="2" s="1"/>
  <c r="M1350" i="2" s="1"/>
  <c r="M1351" i="2" s="1"/>
  <c r="M1352" i="2" s="1"/>
  <c r="S1336" i="2"/>
  <c r="S1335" i="2"/>
  <c r="S1334" i="2"/>
  <c r="S1333" i="2"/>
  <c r="K1333" i="2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S1332" i="2"/>
  <c r="S1331" i="2"/>
  <c r="M1331" i="2"/>
  <c r="M1333" i="2" s="1"/>
  <c r="M1334" i="2" s="1"/>
  <c r="M1335" i="2" s="1"/>
  <c r="M1336" i="2" s="1"/>
  <c r="S1330" i="2"/>
  <c r="N1330" i="2"/>
  <c r="K1330" i="2"/>
  <c r="K1331" i="2" s="1"/>
  <c r="S1329" i="2"/>
  <c r="R1329" i="2"/>
  <c r="Q1329" i="2"/>
  <c r="K1329" i="2"/>
  <c r="J1329" i="2"/>
  <c r="J1330" i="2" s="1"/>
  <c r="J1331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I1329" i="2"/>
  <c r="I1330" i="2" s="1"/>
  <c r="D1329" i="2"/>
  <c r="G1329" i="2" s="1"/>
  <c r="S1328" i="2"/>
  <c r="R1328" i="2"/>
  <c r="Q1328" i="2"/>
  <c r="M1328" i="2"/>
  <c r="M1329" i="2" s="1"/>
  <c r="M1330" i="2" s="1"/>
  <c r="M1332" i="2" s="1"/>
  <c r="K1328" i="2"/>
  <c r="J1328" i="2"/>
  <c r="I1328" i="2"/>
  <c r="E1328" i="2"/>
  <c r="D1328" i="2"/>
  <c r="S1327" i="2"/>
  <c r="R1327" i="2"/>
  <c r="Q1327" i="2"/>
  <c r="G1327" i="2"/>
  <c r="F1327" i="2"/>
  <c r="E1327" i="2"/>
  <c r="S1326" i="2"/>
  <c r="S1325" i="2"/>
  <c r="S1324" i="2"/>
  <c r="S1321" i="2"/>
  <c r="S1320" i="2"/>
  <c r="S1319" i="2"/>
  <c r="S1318" i="2"/>
  <c r="S1317" i="2"/>
  <c r="S1316" i="2"/>
  <c r="S1315" i="2"/>
  <c r="K1315" i="2"/>
  <c r="K1316" i="2" s="1"/>
  <c r="K1317" i="2" s="1"/>
  <c r="K1318" i="2" s="1"/>
  <c r="K1319" i="2" s="1"/>
  <c r="K1320" i="2" s="1"/>
  <c r="K1321" i="2" s="1"/>
  <c r="S1314" i="2"/>
  <c r="S1313" i="2"/>
  <c r="S1312" i="2"/>
  <c r="S1311" i="2"/>
  <c r="J1311" i="2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S1310" i="2"/>
  <c r="S1309" i="2"/>
  <c r="S1308" i="2"/>
  <c r="K1308" i="2"/>
  <c r="K1309" i="2" s="1"/>
  <c r="K1310" i="2" s="1"/>
  <c r="K1311" i="2" s="1"/>
  <c r="K1312" i="2" s="1"/>
  <c r="K1313" i="2" s="1"/>
  <c r="K1314" i="2" s="1"/>
  <c r="S1307" i="2"/>
  <c r="J1307" i="2"/>
  <c r="J1308" i="2" s="1"/>
  <c r="J1309" i="2" s="1"/>
  <c r="J1310" i="2" s="1"/>
  <c r="S1306" i="2"/>
  <c r="M1306" i="2"/>
  <c r="M1307" i="2" s="1"/>
  <c r="M1308" i="2" s="1"/>
  <c r="M1309" i="2" s="1"/>
  <c r="M1310" i="2" s="1"/>
  <c r="M1311" i="2" s="1"/>
  <c r="M1312" i="2" s="1"/>
  <c r="M1313" i="2" s="1"/>
  <c r="M1314" i="2" s="1"/>
  <c r="M1315" i="2" s="1"/>
  <c r="M1316" i="2" s="1"/>
  <c r="M1317" i="2" s="1"/>
  <c r="M1318" i="2" s="1"/>
  <c r="M1319" i="2" s="1"/>
  <c r="M1320" i="2" s="1"/>
  <c r="M1321" i="2" s="1"/>
  <c r="M1324" i="2" s="1"/>
  <c r="M1325" i="2" s="1"/>
  <c r="M1326" i="2" s="1"/>
  <c r="S1305" i="2"/>
  <c r="O1305" i="2"/>
  <c r="O1306" i="2" s="1"/>
  <c r="O1307" i="2" s="1"/>
  <c r="O1308" i="2" s="1"/>
  <c r="O1309" i="2" s="1"/>
  <c r="O1310" i="2" s="1"/>
  <c r="O1311" i="2" s="1"/>
  <c r="O1312" i="2" s="1"/>
  <c r="O1313" i="2" s="1"/>
  <c r="O1314" i="2" s="1"/>
  <c r="O1315" i="2" s="1"/>
  <c r="O1316" i="2" s="1"/>
  <c r="O1317" i="2" s="1"/>
  <c r="O1318" i="2" s="1"/>
  <c r="O1319" i="2" s="1"/>
  <c r="O1320" i="2" s="1"/>
  <c r="O1321" i="2" s="1"/>
  <c r="N1305" i="2"/>
  <c r="M1305" i="2"/>
  <c r="S1304" i="2"/>
  <c r="R1304" i="2"/>
  <c r="Q1304" i="2"/>
  <c r="O1304" i="2"/>
  <c r="S1303" i="2"/>
  <c r="R1303" i="2"/>
  <c r="Q1303" i="2"/>
  <c r="O1303" i="2"/>
  <c r="N1303" i="2"/>
  <c r="M1303" i="2"/>
  <c r="M1304" i="2" s="1"/>
  <c r="K1303" i="2"/>
  <c r="K1304" i="2" s="1"/>
  <c r="K1305" i="2" s="1"/>
  <c r="K1306" i="2" s="1"/>
  <c r="K1307" i="2" s="1"/>
  <c r="J1303" i="2"/>
  <c r="J1304" i="2" s="1"/>
  <c r="J1305" i="2" s="1"/>
  <c r="J1306" i="2" s="1"/>
  <c r="I1303" i="2"/>
  <c r="I1304" i="2" s="1"/>
  <c r="I1305" i="2" s="1"/>
  <c r="I1306" i="2" s="1"/>
  <c r="I1307" i="2" s="1"/>
  <c r="I1308" i="2" s="1"/>
  <c r="I1309" i="2" s="1"/>
  <c r="I1310" i="2" s="1"/>
  <c r="I1311" i="2" s="1"/>
  <c r="I1312" i="2" s="1"/>
  <c r="I1313" i="2" s="1"/>
  <c r="I1314" i="2" s="1"/>
  <c r="I1315" i="2" s="1"/>
  <c r="I1316" i="2" s="1"/>
  <c r="I1317" i="2" s="1"/>
  <c r="I1318" i="2" s="1"/>
  <c r="I1319" i="2" s="1"/>
  <c r="I1320" i="2" s="1"/>
  <c r="I1321" i="2" s="1"/>
  <c r="H1303" i="2"/>
  <c r="H1304" i="2" s="1"/>
  <c r="H1305" i="2" s="1"/>
  <c r="H1306" i="2" s="1"/>
  <c r="H1307" i="2" s="1"/>
  <c r="H1308" i="2" s="1"/>
  <c r="H1309" i="2" s="1"/>
  <c r="H1310" i="2" s="1"/>
  <c r="H1311" i="2" s="1"/>
  <c r="H1312" i="2" s="1"/>
  <c r="H1313" i="2" s="1"/>
  <c r="H1314" i="2" s="1"/>
  <c r="H1315" i="2" s="1"/>
  <c r="H1316" i="2" s="1"/>
  <c r="H1317" i="2" s="1"/>
  <c r="H1318" i="2" s="1"/>
  <c r="H1319" i="2" s="1"/>
  <c r="H1320" i="2" s="1"/>
  <c r="H1321" i="2" s="1"/>
  <c r="D1303" i="2"/>
  <c r="E1303" i="2" s="1"/>
  <c r="S1302" i="2"/>
  <c r="R1302" i="2"/>
  <c r="Q1302" i="2"/>
  <c r="G1302" i="2"/>
  <c r="F1302" i="2"/>
  <c r="E1302" i="2"/>
  <c r="S1301" i="2"/>
  <c r="R1301" i="2"/>
  <c r="Q1301" i="2"/>
  <c r="N1301" i="2"/>
  <c r="S1300" i="2"/>
  <c r="R1300" i="2"/>
  <c r="Q1300" i="2"/>
  <c r="S1299" i="2"/>
  <c r="R1299" i="2"/>
  <c r="Q1299" i="2"/>
  <c r="S1298" i="2"/>
  <c r="S1297" i="2"/>
  <c r="S1296" i="2"/>
  <c r="S1295" i="2"/>
  <c r="S1294" i="2"/>
  <c r="S1293" i="2"/>
  <c r="S1292" i="2"/>
  <c r="S1290" i="2"/>
  <c r="S1287" i="2"/>
  <c r="S1286" i="2"/>
  <c r="S1284" i="2"/>
  <c r="S1283" i="2"/>
  <c r="M1283" i="2"/>
  <c r="M1284" i="2" s="1"/>
  <c r="D1283" i="2"/>
  <c r="N1282" i="2"/>
  <c r="M1282" i="2"/>
  <c r="J1282" i="2"/>
  <c r="J1283" i="2" s="1"/>
  <c r="J1284" i="2" s="1"/>
  <c r="F1282" i="2"/>
  <c r="E1282" i="2"/>
  <c r="D1282" i="2"/>
  <c r="G1282" i="2" s="1"/>
  <c r="S1281" i="2"/>
  <c r="R1281" i="2"/>
  <c r="Q1281" i="2"/>
  <c r="K1281" i="2"/>
  <c r="K1282" i="2" s="1"/>
  <c r="K1283" i="2" s="1"/>
  <c r="K1284" i="2" s="1"/>
  <c r="G1281" i="2"/>
  <c r="F1281" i="2"/>
  <c r="E1281" i="2"/>
  <c r="D1281" i="2"/>
  <c r="S1280" i="2"/>
  <c r="R1280" i="2"/>
  <c r="Q1280" i="2"/>
  <c r="N1280" i="2"/>
  <c r="M1280" i="2"/>
  <c r="M1281" i="2" s="1"/>
  <c r="K1280" i="2"/>
  <c r="J1280" i="2"/>
  <c r="J1281" i="2" s="1"/>
  <c r="I1280" i="2"/>
  <c r="I1281" i="2" s="1"/>
  <c r="I1282" i="2" s="1"/>
  <c r="I1283" i="2" s="1"/>
  <c r="I1284" i="2" s="1"/>
  <c r="G1280" i="2"/>
  <c r="F1280" i="2"/>
  <c r="E1280" i="2"/>
  <c r="D1280" i="2"/>
  <c r="S1279" i="2"/>
  <c r="R1279" i="2"/>
  <c r="Q1279" i="2"/>
  <c r="G1279" i="2"/>
  <c r="F1279" i="2"/>
  <c r="E1279" i="2"/>
  <c r="S1278" i="2"/>
  <c r="R1278" i="2"/>
  <c r="Q1278" i="2"/>
  <c r="O1278" i="2"/>
  <c r="O1279" i="2" s="1"/>
  <c r="O1280" i="2" s="1"/>
  <c r="O1281" i="2" s="1"/>
  <c r="O1282" i="2" s="1"/>
  <c r="O1283" i="2" s="1"/>
  <c r="O1284" i="2" s="1"/>
  <c r="S1277" i="2"/>
  <c r="C1276" i="2"/>
  <c r="C1277" i="2" s="1"/>
  <c r="C1278" i="2" s="1"/>
  <c r="C1279" i="2" s="1"/>
  <c r="C1280" i="2" s="1"/>
  <c r="C1281" i="2" s="1"/>
  <c r="C1282" i="2" s="1"/>
  <c r="C1283" i="2" s="1"/>
  <c r="C1284" i="2" s="1"/>
  <c r="S1275" i="2"/>
  <c r="S1274" i="2"/>
  <c r="S1273" i="2"/>
  <c r="S1272" i="2"/>
  <c r="S1271" i="2"/>
  <c r="S1270" i="2"/>
  <c r="J1270" i="2"/>
  <c r="J1271" i="2" s="1"/>
  <c r="J1272" i="2" s="1"/>
  <c r="J1273" i="2" s="1"/>
  <c r="J1274" i="2" s="1"/>
  <c r="J1275" i="2" s="1"/>
  <c r="J1276" i="2" s="1"/>
  <c r="J1277" i="2" s="1"/>
  <c r="B1270" i="2"/>
  <c r="B1271" i="2" s="1"/>
  <c r="B1272" i="2" s="1"/>
  <c r="B1273" i="2" s="1"/>
  <c r="B1274" i="2" s="1"/>
  <c r="B1275" i="2" s="1"/>
  <c r="B1276" i="2" s="1"/>
  <c r="B1277" i="2" s="1"/>
  <c r="B1278" i="2" s="1"/>
  <c r="B1279" i="2" s="1"/>
  <c r="B1280" i="2" s="1"/>
  <c r="B1281" i="2" s="1"/>
  <c r="B1282" i="2" s="1"/>
  <c r="B1283" i="2" s="1"/>
  <c r="B1284" i="2" s="1"/>
  <c r="S1269" i="2"/>
  <c r="I1269" i="2"/>
  <c r="I1270" i="2" s="1"/>
  <c r="I1271" i="2" s="1"/>
  <c r="I1272" i="2" s="1"/>
  <c r="I1273" i="2" s="1"/>
  <c r="I1274" i="2" s="1"/>
  <c r="I1275" i="2" s="1"/>
  <c r="I1276" i="2" s="1"/>
  <c r="I1277" i="2" s="1"/>
  <c r="I1278" i="2" s="1"/>
  <c r="S1268" i="2"/>
  <c r="O1268" i="2"/>
  <c r="O1269" i="2" s="1"/>
  <c r="O1270" i="2" s="1"/>
  <c r="O1271" i="2" s="1"/>
  <c r="O1272" i="2" s="1"/>
  <c r="O1273" i="2" s="1"/>
  <c r="O1274" i="2" s="1"/>
  <c r="O1275" i="2" s="1"/>
  <c r="O1276" i="2" s="1"/>
  <c r="O1277" i="2" s="1"/>
  <c r="N1268" i="2"/>
  <c r="R1268" i="2" s="1"/>
  <c r="M1268" i="2"/>
  <c r="M1269" i="2" s="1"/>
  <c r="M1270" i="2" s="1"/>
  <c r="M1271" i="2" s="1"/>
  <c r="M1272" i="2" s="1"/>
  <c r="M1273" i="2" s="1"/>
  <c r="M1274" i="2" s="1"/>
  <c r="M1275" i="2" s="1"/>
  <c r="M1276" i="2" s="1"/>
  <c r="M1277" i="2" s="1"/>
  <c r="K1268" i="2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C1268" i="2"/>
  <c r="C1269" i="2" s="1"/>
  <c r="C1270" i="2" s="1"/>
  <c r="C1271" i="2" s="1"/>
  <c r="C1272" i="2" s="1"/>
  <c r="C1273" i="2" s="1"/>
  <c r="C1274" i="2" s="1"/>
  <c r="C1275" i="2" s="1"/>
  <c r="S1267" i="2"/>
  <c r="R1267" i="2"/>
  <c r="Q1267" i="2"/>
  <c r="O1267" i="2"/>
  <c r="M1267" i="2"/>
  <c r="L1267" i="2"/>
  <c r="L1268" i="2" s="1"/>
  <c r="L1269" i="2" s="1"/>
  <c r="L1270" i="2" s="1"/>
  <c r="L1271" i="2" s="1"/>
  <c r="L1272" i="2" s="1"/>
  <c r="L1273" i="2" s="1"/>
  <c r="L1274" i="2" s="1"/>
  <c r="L1275" i="2" s="1"/>
  <c r="L1276" i="2" s="1"/>
  <c r="L1277" i="2" s="1"/>
  <c r="L1278" i="2" s="1"/>
  <c r="L1279" i="2" s="1"/>
  <c r="L1280" i="2" s="1"/>
  <c r="L1281" i="2" s="1"/>
  <c r="L1282" i="2" s="1"/>
  <c r="L1283" i="2" s="1"/>
  <c r="L1284" i="2" s="1"/>
  <c r="H1267" i="2"/>
  <c r="H1268" i="2" s="1"/>
  <c r="H1269" i="2" s="1"/>
  <c r="H1270" i="2" s="1"/>
  <c r="H1271" i="2" s="1"/>
  <c r="H1272" i="2" s="1"/>
  <c r="H1273" i="2" s="1"/>
  <c r="H1274" i="2" s="1"/>
  <c r="H1275" i="2" s="1"/>
  <c r="H1276" i="2" s="1"/>
  <c r="H1277" i="2" s="1"/>
  <c r="H1278" i="2" s="1"/>
  <c r="H1279" i="2" s="1"/>
  <c r="H1280" i="2" s="1"/>
  <c r="H1281" i="2" s="1"/>
  <c r="H1282" i="2" s="1"/>
  <c r="H1283" i="2" s="1"/>
  <c r="H1284" i="2" s="1"/>
  <c r="F1267" i="2"/>
  <c r="D1267" i="2"/>
  <c r="S1266" i="2"/>
  <c r="O1266" i="2"/>
  <c r="N1266" i="2"/>
  <c r="R1266" i="2" s="1"/>
  <c r="M1266" i="2"/>
  <c r="L1266" i="2"/>
  <c r="K1266" i="2"/>
  <c r="K1267" i="2" s="1"/>
  <c r="J1266" i="2"/>
  <c r="J1267" i="2" s="1"/>
  <c r="J1268" i="2" s="1"/>
  <c r="J1269" i="2" s="1"/>
  <c r="I1266" i="2"/>
  <c r="I1267" i="2" s="1"/>
  <c r="I1268" i="2" s="1"/>
  <c r="H1266" i="2"/>
  <c r="G1266" i="2"/>
  <c r="F1266" i="2"/>
  <c r="D1266" i="2"/>
  <c r="E1266" i="2" s="1"/>
  <c r="C1266" i="2"/>
  <c r="C1267" i="2" s="1"/>
  <c r="B1266" i="2"/>
  <c r="B1267" i="2" s="1"/>
  <c r="B1268" i="2" s="1"/>
  <c r="B1269" i="2" s="1"/>
  <c r="S1265" i="2"/>
  <c r="R1265" i="2"/>
  <c r="Q1265" i="2"/>
  <c r="G1265" i="2"/>
  <c r="F1265" i="2"/>
  <c r="E1265" i="2"/>
  <c r="S1264" i="2"/>
  <c r="O1264" i="2"/>
  <c r="S1263" i="2"/>
  <c r="S1262" i="2"/>
  <c r="K1262" i="2"/>
  <c r="K1263" i="2" s="1"/>
  <c r="K1264" i="2" s="1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I1248" i="2"/>
  <c r="I1249" i="2" s="1"/>
  <c r="I1250" i="2" s="1"/>
  <c r="I1251" i="2" s="1"/>
  <c r="I1252" i="2" s="1"/>
  <c r="I1253" i="2" s="1"/>
  <c r="I1254" i="2" s="1"/>
  <c r="I1255" i="2" s="1"/>
  <c r="I1256" i="2" s="1"/>
  <c r="I1257" i="2" s="1"/>
  <c r="I1258" i="2" s="1"/>
  <c r="I1259" i="2" s="1"/>
  <c r="I1260" i="2" s="1"/>
  <c r="I1261" i="2" s="1"/>
  <c r="I1262" i="2" s="1"/>
  <c r="I1263" i="2" s="1"/>
  <c r="I1264" i="2" s="1"/>
  <c r="S1247" i="2"/>
  <c r="S1246" i="2"/>
  <c r="N1246" i="2"/>
  <c r="S1245" i="2"/>
  <c r="R1245" i="2"/>
  <c r="Q1245" i="2"/>
  <c r="S1244" i="2"/>
  <c r="R1244" i="2"/>
  <c r="Q1244" i="2"/>
  <c r="I1244" i="2"/>
  <c r="I1245" i="2" s="1"/>
  <c r="I1246" i="2" s="1"/>
  <c r="I1247" i="2" s="1"/>
  <c r="H1244" i="2"/>
  <c r="H1245" i="2" s="1"/>
  <c r="H1246" i="2" s="1"/>
  <c r="H1247" i="2" s="1"/>
  <c r="H1248" i="2" s="1"/>
  <c r="H1249" i="2" s="1"/>
  <c r="H1250" i="2" s="1"/>
  <c r="H1251" i="2" s="1"/>
  <c r="H1252" i="2" s="1"/>
  <c r="H1253" i="2" s="1"/>
  <c r="H1254" i="2" s="1"/>
  <c r="H1255" i="2" s="1"/>
  <c r="H1256" i="2" s="1"/>
  <c r="H1257" i="2" s="1"/>
  <c r="H1258" i="2" s="1"/>
  <c r="H1259" i="2" s="1"/>
  <c r="H1260" i="2" s="1"/>
  <c r="H1261" i="2" s="1"/>
  <c r="H1262" i="2" s="1"/>
  <c r="H1263" i="2" s="1"/>
  <c r="H1264" i="2" s="1"/>
  <c r="S1243" i="2"/>
  <c r="R1243" i="2"/>
  <c r="Q1243" i="2"/>
  <c r="N1243" i="2"/>
  <c r="M1243" i="2"/>
  <c r="M1244" i="2" s="1"/>
  <c r="M1245" i="2" s="1"/>
  <c r="M1246" i="2" s="1"/>
  <c r="M1247" i="2" s="1"/>
  <c r="M1248" i="2" s="1"/>
  <c r="M1249" i="2" s="1"/>
  <c r="M1250" i="2" s="1"/>
  <c r="M1251" i="2" s="1"/>
  <c r="M1252" i="2" s="1"/>
  <c r="M1253" i="2" s="1"/>
  <c r="M1254" i="2" s="1"/>
  <c r="M1255" i="2" s="1"/>
  <c r="M1256" i="2" s="1"/>
  <c r="M1257" i="2" s="1"/>
  <c r="M1258" i="2" s="1"/>
  <c r="M1259" i="2" s="1"/>
  <c r="M1260" i="2" s="1"/>
  <c r="M1261" i="2" s="1"/>
  <c r="M1262" i="2" s="1"/>
  <c r="M1263" i="2" s="1"/>
  <c r="M1264" i="2" s="1"/>
  <c r="K1243" i="2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I1243" i="2"/>
  <c r="H1243" i="2"/>
  <c r="G1243" i="2"/>
  <c r="E1243" i="2"/>
  <c r="D1243" i="2"/>
  <c r="S1242" i="2"/>
  <c r="R1242" i="2"/>
  <c r="Q1242" i="2"/>
  <c r="H1242" i="2"/>
  <c r="G1242" i="2"/>
  <c r="F1242" i="2"/>
  <c r="E1242" i="2"/>
  <c r="S1241" i="2"/>
  <c r="N1241" i="2"/>
  <c r="G1241" i="2"/>
  <c r="F1241" i="2"/>
  <c r="E1241" i="2"/>
  <c r="S1240" i="2"/>
  <c r="R1240" i="2"/>
  <c r="Q1240" i="2"/>
  <c r="N1240" i="2"/>
  <c r="S1239" i="2"/>
  <c r="R1239" i="2"/>
  <c r="Q1239" i="2"/>
  <c r="S1238" i="2"/>
  <c r="R1238" i="2"/>
  <c r="Q1238" i="2"/>
  <c r="S1237" i="2"/>
  <c r="S1236" i="2"/>
  <c r="M1236" i="2"/>
  <c r="M1237" i="2" s="1"/>
  <c r="M1238" i="2" s="1"/>
  <c r="M1239" i="2" s="1"/>
  <c r="M1240" i="2" s="1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M1224" i="2"/>
  <c r="M1225" i="2" s="1"/>
  <c r="M1226" i="2" s="1"/>
  <c r="M1227" i="2" s="1"/>
  <c r="M1228" i="2" s="1"/>
  <c r="M1229" i="2" s="1"/>
  <c r="M1230" i="2" s="1"/>
  <c r="M1231" i="2" s="1"/>
  <c r="M1232" i="2" s="1"/>
  <c r="M1233" i="2" s="1"/>
  <c r="M1234" i="2" s="1"/>
  <c r="M1235" i="2" s="1"/>
  <c r="S1223" i="2"/>
  <c r="O1223" i="2"/>
  <c r="O1224" i="2" s="1"/>
  <c r="O1225" i="2" s="1"/>
  <c r="O1226" i="2" s="1"/>
  <c r="O1227" i="2" s="1"/>
  <c r="O1228" i="2" s="1"/>
  <c r="O1229" i="2" s="1"/>
  <c r="O1230" i="2" s="1"/>
  <c r="O1231" i="2" s="1"/>
  <c r="O1232" i="2" s="1"/>
  <c r="O1233" i="2" s="1"/>
  <c r="O1234" i="2" s="1"/>
  <c r="O1235" i="2" s="1"/>
  <c r="O1236" i="2" s="1"/>
  <c r="O1237" i="2" s="1"/>
  <c r="O1238" i="2" s="1"/>
  <c r="O1239" i="2" s="1"/>
  <c r="O1240" i="2" s="1"/>
  <c r="O1241" i="2" s="1"/>
  <c r="O1242" i="2" s="1"/>
  <c r="O1243" i="2" s="1"/>
  <c r="O1244" i="2" s="1"/>
  <c r="O1245" i="2" s="1"/>
  <c r="O1246" i="2" s="1"/>
  <c r="O1247" i="2" s="1"/>
  <c r="O1248" i="2" s="1"/>
  <c r="O1249" i="2" s="1"/>
  <c r="O1250" i="2" s="1"/>
  <c r="O1251" i="2" s="1"/>
  <c r="O1252" i="2" s="1"/>
  <c r="O1253" i="2" s="1"/>
  <c r="O1254" i="2" s="1"/>
  <c r="O1255" i="2" s="1"/>
  <c r="O1256" i="2" s="1"/>
  <c r="O1257" i="2" s="1"/>
  <c r="O1258" i="2" s="1"/>
  <c r="O1259" i="2" s="1"/>
  <c r="O1260" i="2" s="1"/>
  <c r="O1261" i="2" s="1"/>
  <c r="O1262" i="2" s="1"/>
  <c r="O1263" i="2" s="1"/>
  <c r="S1222" i="2"/>
  <c r="I1222" i="2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 s="1"/>
  <c r="I1234" i="2" s="1"/>
  <c r="I1235" i="2" s="1"/>
  <c r="I1236" i="2" s="1"/>
  <c r="I1237" i="2" s="1"/>
  <c r="I1238" i="2" s="1"/>
  <c r="I1239" i="2" s="1"/>
  <c r="I1240" i="2" s="1"/>
  <c r="S1221" i="2"/>
  <c r="O1221" i="2"/>
  <c r="O1222" i="2" s="1"/>
  <c r="N1221" i="2"/>
  <c r="J1221" i="2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S1220" i="2"/>
  <c r="R1220" i="2"/>
  <c r="Q1220" i="2"/>
  <c r="M1220" i="2"/>
  <c r="M1221" i="2" s="1"/>
  <c r="M1222" i="2" s="1"/>
  <c r="M1223" i="2" s="1"/>
  <c r="K1220" i="2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J1220" i="2"/>
  <c r="S1219" i="2"/>
  <c r="Q1219" i="2"/>
  <c r="N1219" i="2"/>
  <c r="R1219" i="2" s="1"/>
  <c r="M1219" i="2"/>
  <c r="K1219" i="2"/>
  <c r="J1219" i="2"/>
  <c r="I1219" i="2"/>
  <c r="I1220" i="2" s="1"/>
  <c r="I1221" i="2" s="1"/>
  <c r="H1219" i="2"/>
  <c r="H1220" i="2" s="1"/>
  <c r="H1221" i="2" s="1"/>
  <c r="H1222" i="2" s="1"/>
  <c r="H1223" i="2" s="1"/>
  <c r="H1224" i="2" s="1"/>
  <c r="H1225" i="2" s="1"/>
  <c r="H1226" i="2" s="1"/>
  <c r="H1227" i="2" s="1"/>
  <c r="H1228" i="2" s="1"/>
  <c r="H1229" i="2" s="1"/>
  <c r="H1230" i="2" s="1"/>
  <c r="H1231" i="2" s="1"/>
  <c r="H1232" i="2" s="1"/>
  <c r="H1233" i="2" s="1"/>
  <c r="H1234" i="2" s="1"/>
  <c r="H1235" i="2" s="1"/>
  <c r="H1236" i="2" s="1"/>
  <c r="H1237" i="2" s="1"/>
  <c r="H1238" i="2" s="1"/>
  <c r="H1239" i="2" s="1"/>
  <c r="H1240" i="2" s="1"/>
  <c r="G1219" i="2"/>
  <c r="E1219" i="2"/>
  <c r="D1219" i="2"/>
  <c r="S1218" i="2"/>
  <c r="R1218" i="2"/>
  <c r="Q1218" i="2"/>
  <c r="G1218" i="2"/>
  <c r="F1218" i="2"/>
  <c r="E1218" i="2"/>
  <c r="S1217" i="2"/>
  <c r="S1216" i="2"/>
  <c r="S1215" i="2"/>
  <c r="S1214" i="2"/>
  <c r="S1213" i="2"/>
  <c r="S1212" i="2"/>
  <c r="S1211" i="2"/>
  <c r="S1210" i="2"/>
  <c r="S1209" i="2"/>
  <c r="S1208" i="2"/>
  <c r="S1207" i="2"/>
  <c r="N1207" i="2"/>
  <c r="N1208" i="2" s="1"/>
  <c r="M1207" i="2"/>
  <c r="M1208" i="2" s="1"/>
  <c r="M1209" i="2" s="1"/>
  <c r="M1210" i="2" s="1"/>
  <c r="M1211" i="2" s="1"/>
  <c r="M1212" i="2" s="1"/>
  <c r="M1213" i="2" s="1"/>
  <c r="M1214" i="2" s="1"/>
  <c r="M1215" i="2" s="1"/>
  <c r="M1216" i="2" s="1"/>
  <c r="M1217" i="2" s="1"/>
  <c r="S1206" i="2"/>
  <c r="R1206" i="2"/>
  <c r="Q1206" i="2"/>
  <c r="S1205" i="2"/>
  <c r="R1205" i="2"/>
  <c r="Q1205" i="2"/>
  <c r="S1204" i="2"/>
  <c r="R1204" i="2"/>
  <c r="Q1204" i="2"/>
  <c r="S1203" i="2"/>
  <c r="S1202" i="2"/>
  <c r="L1202" i="2"/>
  <c r="L1203" i="2" s="1"/>
  <c r="L1204" i="2" s="1"/>
  <c r="L1205" i="2" s="1"/>
  <c r="L1206" i="2" s="1"/>
  <c r="L1207" i="2" s="1"/>
  <c r="L1208" i="2" s="1"/>
  <c r="L1209" i="2" s="1"/>
  <c r="L1210" i="2" s="1"/>
  <c r="L1211" i="2" s="1"/>
  <c r="L1212" i="2" s="1"/>
  <c r="L1213" i="2" s="1"/>
  <c r="L1214" i="2" s="1"/>
  <c r="L1215" i="2" s="1"/>
  <c r="L1216" i="2" s="1"/>
  <c r="L1217" i="2" s="1"/>
  <c r="L1218" i="2" s="1"/>
  <c r="L1219" i="2" s="1"/>
  <c r="L1220" i="2" s="1"/>
  <c r="L1221" i="2" s="1"/>
  <c r="L1222" i="2" s="1"/>
  <c r="L1223" i="2" s="1"/>
  <c r="L1224" i="2" s="1"/>
  <c r="L1225" i="2" s="1"/>
  <c r="L1226" i="2" s="1"/>
  <c r="L1227" i="2" s="1"/>
  <c r="L1228" i="2" s="1"/>
  <c r="L1229" i="2" s="1"/>
  <c r="L1230" i="2" s="1"/>
  <c r="L1231" i="2" s="1"/>
  <c r="L1232" i="2" s="1"/>
  <c r="L1233" i="2" s="1"/>
  <c r="L1234" i="2" s="1"/>
  <c r="L1235" i="2" s="1"/>
  <c r="L1236" i="2" s="1"/>
  <c r="L1237" i="2" s="1"/>
  <c r="L1238" i="2" s="1"/>
  <c r="L1239" i="2" s="1"/>
  <c r="L1240" i="2" s="1"/>
  <c r="L1241" i="2" s="1"/>
  <c r="L1242" i="2" s="1"/>
  <c r="L1243" i="2" s="1"/>
  <c r="L1244" i="2" s="1"/>
  <c r="L1245" i="2" s="1"/>
  <c r="L1246" i="2" s="1"/>
  <c r="L1247" i="2" s="1"/>
  <c r="L1248" i="2" s="1"/>
  <c r="L1249" i="2" s="1"/>
  <c r="L1250" i="2" s="1"/>
  <c r="L1251" i="2" s="1"/>
  <c r="L1252" i="2" s="1"/>
  <c r="L1253" i="2" s="1"/>
  <c r="L1254" i="2" s="1"/>
  <c r="L1255" i="2" s="1"/>
  <c r="L1256" i="2" s="1"/>
  <c r="L1257" i="2" s="1"/>
  <c r="L1258" i="2" s="1"/>
  <c r="L1259" i="2" s="1"/>
  <c r="L1260" i="2" s="1"/>
  <c r="L1261" i="2" s="1"/>
  <c r="L1262" i="2" s="1"/>
  <c r="L1263" i="2" s="1"/>
  <c r="L1264" i="2" s="1"/>
  <c r="S1201" i="2"/>
  <c r="S1200" i="2"/>
  <c r="S1199" i="2"/>
  <c r="S1198" i="2"/>
  <c r="S1197" i="2"/>
  <c r="R1197" i="2"/>
  <c r="O1197" i="2"/>
  <c r="O1198" i="2" s="1"/>
  <c r="O1199" i="2" s="1"/>
  <c r="O1200" i="2" s="1"/>
  <c r="O1201" i="2" s="1"/>
  <c r="O1202" i="2" s="1"/>
  <c r="O1203" i="2" s="1"/>
  <c r="O1204" i="2" s="1"/>
  <c r="O1205" i="2" s="1"/>
  <c r="O1206" i="2" s="1"/>
  <c r="O1207" i="2" s="1"/>
  <c r="O1208" i="2" s="1"/>
  <c r="O1209" i="2" s="1"/>
  <c r="O1210" i="2" s="1"/>
  <c r="O1211" i="2" s="1"/>
  <c r="O1212" i="2" s="1"/>
  <c r="O1213" i="2" s="1"/>
  <c r="O1214" i="2" s="1"/>
  <c r="O1215" i="2" s="1"/>
  <c r="O1216" i="2" s="1"/>
  <c r="O1217" i="2" s="1"/>
  <c r="O1218" i="2" s="1"/>
  <c r="O1219" i="2" s="1"/>
  <c r="N1197" i="2"/>
  <c r="J1197" i="2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S1196" i="2"/>
  <c r="R1196" i="2"/>
  <c r="Q1196" i="2"/>
  <c r="N1196" i="2"/>
  <c r="S1195" i="2"/>
  <c r="R1195" i="2"/>
  <c r="Q1195" i="2"/>
  <c r="J1195" i="2"/>
  <c r="J1196" i="2" s="1"/>
  <c r="I1195" i="2"/>
  <c r="I1196" i="2" s="1"/>
  <c r="I1197" i="2" s="1"/>
  <c r="I1198" i="2" s="1"/>
  <c r="I1199" i="2" s="1"/>
  <c r="I1200" i="2" s="1"/>
  <c r="I1201" i="2" s="1"/>
  <c r="I1202" i="2" s="1"/>
  <c r="I1203" i="2" s="1"/>
  <c r="I1204" i="2" s="1"/>
  <c r="I1205" i="2" s="1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 s="1"/>
  <c r="I1217" i="2" s="1"/>
  <c r="S1194" i="2"/>
  <c r="R1194" i="2"/>
  <c r="Q1194" i="2"/>
  <c r="O1194" i="2"/>
  <c r="O1195" i="2" s="1"/>
  <c r="O1196" i="2" s="1"/>
  <c r="M1194" i="2"/>
  <c r="M1195" i="2" s="1"/>
  <c r="M1196" i="2" s="1"/>
  <c r="M1197" i="2" s="1"/>
  <c r="M1198" i="2" s="1"/>
  <c r="M1199" i="2" s="1"/>
  <c r="M1200" i="2" s="1"/>
  <c r="M1201" i="2" s="1"/>
  <c r="M1202" i="2" s="1"/>
  <c r="M1203" i="2" s="1"/>
  <c r="M1204" i="2" s="1"/>
  <c r="M1205" i="2" s="1"/>
  <c r="M1206" i="2" s="1"/>
  <c r="K1194" i="2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J1194" i="2"/>
  <c r="I1194" i="2"/>
  <c r="C1194" i="2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S1193" i="2"/>
  <c r="Q1193" i="2"/>
  <c r="O1193" i="2"/>
  <c r="N1193" i="2"/>
  <c r="R1193" i="2" s="1"/>
  <c r="M1193" i="2"/>
  <c r="L1193" i="2"/>
  <c r="L1194" i="2" s="1"/>
  <c r="L1195" i="2" s="1"/>
  <c r="L1196" i="2" s="1"/>
  <c r="L1197" i="2" s="1"/>
  <c r="L1198" i="2" s="1"/>
  <c r="L1199" i="2" s="1"/>
  <c r="L1200" i="2" s="1"/>
  <c r="L1201" i="2" s="1"/>
  <c r="K1193" i="2"/>
  <c r="J1193" i="2"/>
  <c r="I1193" i="2"/>
  <c r="H1193" i="2"/>
  <c r="H1194" i="2" s="1"/>
  <c r="H1195" i="2" s="1"/>
  <c r="H1196" i="2" s="1"/>
  <c r="H1197" i="2" s="1"/>
  <c r="H1198" i="2" s="1"/>
  <c r="H1199" i="2" s="1"/>
  <c r="H1200" i="2" s="1"/>
  <c r="H1201" i="2" s="1"/>
  <c r="H1202" i="2" s="1"/>
  <c r="H1203" i="2" s="1"/>
  <c r="H1204" i="2" s="1"/>
  <c r="H1205" i="2" s="1"/>
  <c r="H1206" i="2" s="1"/>
  <c r="H1207" i="2" s="1"/>
  <c r="H1208" i="2" s="1"/>
  <c r="H1209" i="2" s="1"/>
  <c r="H1210" i="2" s="1"/>
  <c r="H1211" i="2" s="1"/>
  <c r="H1212" i="2" s="1"/>
  <c r="H1213" i="2" s="1"/>
  <c r="H1214" i="2" s="1"/>
  <c r="H1215" i="2" s="1"/>
  <c r="H1216" i="2" s="1"/>
  <c r="H1217" i="2" s="1"/>
  <c r="G1193" i="2"/>
  <c r="E1193" i="2"/>
  <c r="D1193" i="2"/>
  <c r="C1193" i="2"/>
  <c r="S1192" i="2"/>
  <c r="R1192" i="2"/>
  <c r="Q1192" i="2"/>
  <c r="G1192" i="2"/>
  <c r="F1192" i="2"/>
  <c r="E1192" i="2"/>
  <c r="S1191" i="2"/>
  <c r="I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H1173" i="2"/>
  <c r="H1174" i="2" s="1"/>
  <c r="H1175" i="2" s="1"/>
  <c r="H1176" i="2" s="1"/>
  <c r="H1177" i="2" s="1"/>
  <c r="H1178" i="2" s="1"/>
  <c r="H1179" i="2" s="1"/>
  <c r="H1180" i="2" s="1"/>
  <c r="H1181" i="2" s="1"/>
  <c r="H1182" i="2" s="1"/>
  <c r="H1183" i="2" s="1"/>
  <c r="H1184" i="2" s="1"/>
  <c r="H1185" i="2" s="1"/>
  <c r="H1186" i="2" s="1"/>
  <c r="H1187" i="2" s="1"/>
  <c r="H1188" i="2" s="1"/>
  <c r="H1189" i="2" s="1"/>
  <c r="H1190" i="2" s="1"/>
  <c r="H1191" i="2" s="1"/>
  <c r="S1172" i="2"/>
  <c r="S1171" i="2"/>
  <c r="S1170" i="2"/>
  <c r="N1170" i="2"/>
  <c r="N1171" i="2" s="1"/>
  <c r="S1169" i="2"/>
  <c r="Q1169" i="2"/>
  <c r="N1169" i="2"/>
  <c r="R1169" i="2" s="1"/>
  <c r="J1169" i="2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S1168" i="2"/>
  <c r="Q1168" i="2"/>
  <c r="N1168" i="2"/>
  <c r="R1168" i="2" s="1"/>
  <c r="J1168" i="2"/>
  <c r="E1168" i="2"/>
  <c r="D1168" i="2"/>
  <c r="S1167" i="2"/>
  <c r="R1167" i="2"/>
  <c r="Q1167" i="2"/>
  <c r="K1167" i="2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I1167" i="2"/>
  <c r="I1168" i="2" s="1"/>
  <c r="I1169" i="2" s="1"/>
  <c r="I1170" i="2" s="1"/>
  <c r="I1171" i="2" s="1"/>
  <c r="I1172" i="2" s="1"/>
  <c r="I1173" i="2" s="1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 s="1"/>
  <c r="I1189" i="2" s="1"/>
  <c r="I1190" i="2" s="1"/>
  <c r="F1167" i="2"/>
  <c r="E1167" i="2"/>
  <c r="D1167" i="2"/>
  <c r="G1167" i="2" s="1"/>
  <c r="S1166" i="2"/>
  <c r="N1166" i="2"/>
  <c r="R1166" i="2" s="1"/>
  <c r="M1166" i="2"/>
  <c r="M1167" i="2" s="1"/>
  <c r="M1168" i="2" s="1"/>
  <c r="M1169" i="2" s="1"/>
  <c r="M1170" i="2" s="1"/>
  <c r="M1171" i="2" s="1"/>
  <c r="M1172" i="2" s="1"/>
  <c r="M1173" i="2" s="1"/>
  <c r="M1174" i="2" s="1"/>
  <c r="M1175" i="2" s="1"/>
  <c r="M1176" i="2" s="1"/>
  <c r="M1177" i="2" s="1"/>
  <c r="M1178" i="2" s="1"/>
  <c r="M1179" i="2" s="1"/>
  <c r="M1180" i="2" s="1"/>
  <c r="M1181" i="2" s="1"/>
  <c r="M1182" i="2" s="1"/>
  <c r="M1183" i="2" s="1"/>
  <c r="M1184" i="2" s="1"/>
  <c r="M1185" i="2" s="1"/>
  <c r="M1186" i="2" s="1"/>
  <c r="M1187" i="2" s="1"/>
  <c r="M1188" i="2" s="1"/>
  <c r="M1189" i="2" s="1"/>
  <c r="M1190" i="2" s="1"/>
  <c r="M1191" i="2" s="1"/>
  <c r="K1166" i="2"/>
  <c r="J1166" i="2"/>
  <c r="J1167" i="2" s="1"/>
  <c r="I1166" i="2"/>
  <c r="H1166" i="2"/>
  <c r="H1167" i="2" s="1"/>
  <c r="H1168" i="2" s="1"/>
  <c r="H1169" i="2" s="1"/>
  <c r="H1170" i="2" s="1"/>
  <c r="H1171" i="2" s="1"/>
  <c r="H1172" i="2" s="1"/>
  <c r="G1166" i="2"/>
  <c r="F1166" i="2"/>
  <c r="E1166" i="2"/>
  <c r="D1166" i="2"/>
  <c r="S1165" i="2"/>
  <c r="R1165" i="2"/>
  <c r="Q1165" i="2"/>
  <c r="G1165" i="2"/>
  <c r="F1165" i="2"/>
  <c r="E1165" i="2"/>
  <c r="S1164" i="2"/>
  <c r="S1163" i="2"/>
  <c r="S1162" i="2"/>
  <c r="N1162" i="2"/>
  <c r="Q1162" i="2" s="1"/>
  <c r="S1161" i="2"/>
  <c r="R1161" i="2"/>
  <c r="Q1161" i="2"/>
  <c r="S1160" i="2"/>
  <c r="R1160" i="2"/>
  <c r="Q1160" i="2"/>
  <c r="S1159" i="2"/>
  <c r="R1159" i="2"/>
  <c r="Q1159" i="2"/>
  <c r="S1158" i="2"/>
  <c r="R1158" i="2"/>
  <c r="Q1158" i="2"/>
  <c r="S1157" i="2"/>
  <c r="N1157" i="2"/>
  <c r="Q1157" i="2" s="1"/>
  <c r="S1156" i="2"/>
  <c r="Q1156" i="2"/>
  <c r="N1156" i="2"/>
  <c r="R1156" i="2" s="1"/>
  <c r="S1155" i="2"/>
  <c r="R1155" i="2"/>
  <c r="Q1155" i="2"/>
  <c r="S1154" i="2"/>
  <c r="R1154" i="2"/>
  <c r="Q1154" i="2"/>
  <c r="S1153" i="2"/>
  <c r="R1153" i="2"/>
  <c r="Q1153" i="2"/>
  <c r="S1152" i="2"/>
  <c r="S1151" i="2"/>
  <c r="S1150" i="2"/>
  <c r="S1149" i="2"/>
  <c r="S1148" i="2"/>
  <c r="K1148" i="2"/>
  <c r="K1149" i="2" s="1"/>
  <c r="K1150" i="2" s="1"/>
  <c r="S1147" i="2"/>
  <c r="S1146" i="2"/>
  <c r="S1145" i="2"/>
  <c r="N1145" i="2"/>
  <c r="C1145" i="2"/>
  <c r="C1146" i="2" s="1"/>
  <c r="C1147" i="2" s="1"/>
  <c r="C1148" i="2" s="1"/>
  <c r="C1149" i="2" s="1"/>
  <c r="S1144" i="2"/>
  <c r="R1144" i="2"/>
  <c r="Q1144" i="2"/>
  <c r="N1144" i="2"/>
  <c r="S1143" i="2"/>
  <c r="R1143" i="2"/>
  <c r="Q1143" i="2"/>
  <c r="S1142" i="2"/>
  <c r="S1141" i="2"/>
  <c r="N1141" i="2"/>
  <c r="R1141" i="2" s="1"/>
  <c r="M1141" i="2"/>
  <c r="M1142" i="2" s="1"/>
  <c r="M1143" i="2" s="1"/>
  <c r="M1144" i="2" s="1"/>
  <c r="M1145" i="2" s="1"/>
  <c r="M1146" i="2" s="1"/>
  <c r="M1147" i="2" s="1"/>
  <c r="M1148" i="2" s="1"/>
  <c r="M1149" i="2" s="1"/>
  <c r="I1141" i="2"/>
  <c r="I1142" i="2" s="1"/>
  <c r="I1143" i="2" s="1"/>
  <c r="I1144" i="2" s="1"/>
  <c r="I1145" i="2" s="1"/>
  <c r="I1146" i="2" s="1"/>
  <c r="I1147" i="2" s="1"/>
  <c r="I1148" i="2" s="1"/>
  <c r="I1149" i="2" s="1"/>
  <c r="F1141" i="2"/>
  <c r="E1141" i="2"/>
  <c r="D1141" i="2"/>
  <c r="G1141" i="2" s="1"/>
  <c r="C1141" i="2"/>
  <c r="C1142" i="2" s="1"/>
  <c r="C1143" i="2" s="1"/>
  <c r="C1144" i="2" s="1"/>
  <c r="S1140" i="2"/>
  <c r="N1140" i="2"/>
  <c r="M1140" i="2"/>
  <c r="L1140" i="2"/>
  <c r="L1141" i="2" s="1"/>
  <c r="L1142" i="2" s="1"/>
  <c r="L1143" i="2" s="1"/>
  <c r="L1144" i="2" s="1"/>
  <c r="L1145" i="2" s="1"/>
  <c r="L1146" i="2" s="1"/>
  <c r="L1147" i="2" s="1"/>
  <c r="L1148" i="2" s="1"/>
  <c r="L1149" i="2" s="1"/>
  <c r="K1140" i="2"/>
  <c r="K1141" i="2" s="1"/>
  <c r="K1142" i="2" s="1"/>
  <c r="K1143" i="2" s="1"/>
  <c r="K1144" i="2" s="1"/>
  <c r="K1145" i="2" s="1"/>
  <c r="K1146" i="2" s="1"/>
  <c r="K1147" i="2" s="1"/>
  <c r="I1140" i="2"/>
  <c r="H1140" i="2"/>
  <c r="H1141" i="2" s="1"/>
  <c r="H1142" i="2" s="1"/>
  <c r="H1143" i="2" s="1"/>
  <c r="H1144" i="2" s="1"/>
  <c r="H1145" i="2" s="1"/>
  <c r="H1146" i="2" s="1"/>
  <c r="H1147" i="2" s="1"/>
  <c r="H1148" i="2" s="1"/>
  <c r="H1149" i="2" s="1"/>
  <c r="G1140" i="2"/>
  <c r="F1140" i="2"/>
  <c r="E1140" i="2"/>
  <c r="D1140" i="2"/>
  <c r="C1140" i="2"/>
  <c r="S1139" i="2"/>
  <c r="R1139" i="2"/>
  <c r="Q1139" i="2"/>
  <c r="G1139" i="2"/>
  <c r="F1139" i="2"/>
  <c r="E1139" i="2"/>
  <c r="S1138" i="2"/>
  <c r="Q1138" i="2"/>
  <c r="S1137" i="2"/>
  <c r="R1137" i="2"/>
  <c r="Q1137" i="2"/>
  <c r="N1137" i="2"/>
  <c r="N1138" i="2" s="1"/>
  <c r="R1138" i="2" s="1"/>
  <c r="S1136" i="2"/>
  <c r="R1136" i="2"/>
  <c r="Q1136" i="2"/>
  <c r="S1135" i="2"/>
  <c r="R1135" i="2"/>
  <c r="Q1135" i="2"/>
  <c r="S1134" i="2"/>
  <c r="S1133" i="2"/>
  <c r="S1132" i="2"/>
  <c r="S1131" i="2"/>
  <c r="S1130" i="2"/>
  <c r="S1129" i="2"/>
  <c r="S1128" i="2"/>
  <c r="M1128" i="2"/>
  <c r="M1129" i="2" s="1"/>
  <c r="M1130" i="2" s="1"/>
  <c r="M1131" i="2" s="1"/>
  <c r="M1132" i="2" s="1"/>
  <c r="M1133" i="2" s="1"/>
  <c r="M1134" i="2" s="1"/>
  <c r="M1135" i="2" s="1"/>
  <c r="M1136" i="2" s="1"/>
  <c r="M1137" i="2" s="1"/>
  <c r="M1138" i="2" s="1"/>
  <c r="S1127" i="2"/>
  <c r="S1126" i="2"/>
  <c r="S1125" i="2"/>
  <c r="H1125" i="2"/>
  <c r="H1126" i="2" s="1"/>
  <c r="H1127" i="2" s="1"/>
  <c r="H1128" i="2" s="1"/>
  <c r="H1129" i="2" s="1"/>
  <c r="H1130" i="2" s="1"/>
  <c r="H1131" i="2" s="1"/>
  <c r="H1132" i="2" s="1"/>
  <c r="H1133" i="2" s="1"/>
  <c r="H1134" i="2" s="1"/>
  <c r="H1135" i="2" s="1"/>
  <c r="H1136" i="2" s="1"/>
  <c r="H1137" i="2" s="1"/>
  <c r="H1138" i="2" s="1"/>
  <c r="S1124" i="2"/>
  <c r="H1124" i="2"/>
  <c r="S1123" i="2"/>
  <c r="S1122" i="2"/>
  <c r="S1121" i="2"/>
  <c r="S1120" i="2"/>
  <c r="M1120" i="2"/>
  <c r="M1121" i="2" s="1"/>
  <c r="M1122" i="2" s="1"/>
  <c r="M1123" i="2" s="1"/>
  <c r="M1124" i="2" s="1"/>
  <c r="M1125" i="2" s="1"/>
  <c r="M1126" i="2" s="1"/>
  <c r="M1127" i="2" s="1"/>
  <c r="S1119" i="2"/>
  <c r="S1118" i="2"/>
  <c r="S1117" i="2"/>
  <c r="S1116" i="2"/>
  <c r="S1115" i="2"/>
  <c r="K1115" i="2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J1115" i="2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S1114" i="2"/>
  <c r="N1114" i="2"/>
  <c r="S1113" i="2"/>
  <c r="R1113" i="2"/>
  <c r="Q1113" i="2"/>
  <c r="M1113" i="2"/>
  <c r="M1114" i="2" s="1"/>
  <c r="M1115" i="2" s="1"/>
  <c r="M1116" i="2" s="1"/>
  <c r="M1117" i="2" s="1"/>
  <c r="M1118" i="2" s="1"/>
  <c r="M1119" i="2" s="1"/>
  <c r="J1113" i="2"/>
  <c r="J1114" i="2" s="1"/>
  <c r="H1113" i="2"/>
  <c r="H1114" i="2" s="1"/>
  <c r="H1115" i="2" s="1"/>
  <c r="H1116" i="2" s="1"/>
  <c r="H1117" i="2" s="1"/>
  <c r="H1118" i="2" s="1"/>
  <c r="H1119" i="2" s="1"/>
  <c r="H1120" i="2" s="1"/>
  <c r="H1121" i="2" s="1"/>
  <c r="H1122" i="2" s="1"/>
  <c r="H1123" i="2" s="1"/>
  <c r="S1112" i="2"/>
  <c r="R1112" i="2"/>
  <c r="Q1112" i="2"/>
  <c r="N1112" i="2"/>
  <c r="M1112" i="2"/>
  <c r="K1112" i="2"/>
  <c r="K1113" i="2" s="1"/>
  <c r="K1114" i="2" s="1"/>
  <c r="J1112" i="2"/>
  <c r="I1112" i="2"/>
  <c r="I1113" i="2" s="1"/>
  <c r="I1114" i="2" s="1"/>
  <c r="I1115" i="2" s="1"/>
  <c r="I1116" i="2" s="1"/>
  <c r="I1117" i="2" s="1"/>
  <c r="I1118" i="2" s="1"/>
  <c r="I1119" i="2" s="1"/>
  <c r="I1120" i="2" s="1"/>
  <c r="I1121" i="2" s="1"/>
  <c r="I1122" i="2" s="1"/>
  <c r="I1123" i="2" s="1"/>
  <c r="I1124" i="2" s="1"/>
  <c r="I1125" i="2" s="1"/>
  <c r="I1126" i="2" s="1"/>
  <c r="I1127" i="2" s="1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H1112" i="2"/>
  <c r="D1112" i="2"/>
  <c r="S1111" i="2"/>
  <c r="R1111" i="2"/>
  <c r="Q1111" i="2"/>
  <c r="G1111" i="2"/>
  <c r="F1111" i="2"/>
  <c r="E1111" i="2"/>
  <c r="S1110" i="2"/>
  <c r="S1109" i="2"/>
  <c r="S1108" i="2"/>
  <c r="S1107" i="2"/>
  <c r="S1106" i="2"/>
  <c r="S1105" i="2"/>
  <c r="S1104" i="2"/>
  <c r="S1103" i="2"/>
  <c r="S1102" i="2"/>
  <c r="R1102" i="2"/>
  <c r="O1102" i="2"/>
  <c r="O1103" i="2" s="1"/>
  <c r="O1104" i="2" s="1"/>
  <c r="O1105" i="2" s="1"/>
  <c r="O1106" i="2" s="1"/>
  <c r="O1107" i="2" s="1"/>
  <c r="O1108" i="2" s="1"/>
  <c r="O1109" i="2" s="1"/>
  <c r="O1110" i="2" s="1"/>
  <c r="O1111" i="2" s="1"/>
  <c r="O1112" i="2" s="1"/>
  <c r="O1113" i="2" s="1"/>
  <c r="O1114" i="2" s="1"/>
  <c r="O1115" i="2" s="1"/>
  <c r="O1116" i="2" s="1"/>
  <c r="O1117" i="2" s="1"/>
  <c r="O1118" i="2" s="1"/>
  <c r="O1119" i="2" s="1"/>
  <c r="O1120" i="2" s="1"/>
  <c r="O1121" i="2" s="1"/>
  <c r="O1122" i="2" s="1"/>
  <c r="O1123" i="2" s="1"/>
  <c r="O1124" i="2" s="1"/>
  <c r="O1125" i="2" s="1"/>
  <c r="O1126" i="2" s="1"/>
  <c r="O1127" i="2" s="1"/>
  <c r="O1128" i="2" s="1"/>
  <c r="O1129" i="2" s="1"/>
  <c r="O1130" i="2" s="1"/>
  <c r="O1131" i="2" s="1"/>
  <c r="O1132" i="2" s="1"/>
  <c r="O1133" i="2" s="1"/>
  <c r="O1134" i="2" s="1"/>
  <c r="O1135" i="2" s="1"/>
  <c r="O1136" i="2" s="1"/>
  <c r="O1137" i="2" s="1"/>
  <c r="O1138" i="2" s="1"/>
  <c r="O1139" i="2" s="1"/>
  <c r="O1140" i="2" s="1"/>
  <c r="O1141" i="2" s="1"/>
  <c r="O1142" i="2" s="1"/>
  <c r="O1143" i="2" s="1"/>
  <c r="O1144" i="2" s="1"/>
  <c r="O1145" i="2" s="1"/>
  <c r="O1146" i="2" s="1"/>
  <c r="O1147" i="2" s="1"/>
  <c r="O1148" i="2" s="1"/>
  <c r="O1149" i="2" s="1"/>
  <c r="N1102" i="2"/>
  <c r="S1101" i="2"/>
  <c r="R1101" i="2"/>
  <c r="Q1101" i="2"/>
  <c r="N1101" i="2"/>
  <c r="S1100" i="2"/>
  <c r="R1100" i="2"/>
  <c r="Q1100" i="2"/>
  <c r="N1100" i="2"/>
  <c r="S1099" i="2"/>
  <c r="R1099" i="2"/>
  <c r="Q1099" i="2"/>
  <c r="S1098" i="2"/>
  <c r="S1097" i="2"/>
  <c r="N1097" i="2"/>
  <c r="S1096" i="2"/>
  <c r="R1096" i="2"/>
  <c r="Q1096" i="2"/>
  <c r="S1095" i="2"/>
  <c r="S1094" i="2"/>
  <c r="S1093" i="2"/>
  <c r="S1092" i="2"/>
  <c r="S1091" i="2"/>
  <c r="S1090" i="2"/>
  <c r="S1089" i="2"/>
  <c r="S1088" i="2"/>
  <c r="S1087" i="2"/>
  <c r="S1086" i="2"/>
  <c r="S1085" i="2"/>
  <c r="N1085" i="2"/>
  <c r="S1084" i="2"/>
  <c r="R1084" i="2"/>
  <c r="O1084" i="2"/>
  <c r="O1085" i="2" s="1"/>
  <c r="O1086" i="2" s="1"/>
  <c r="O1087" i="2" s="1"/>
  <c r="O1088" i="2" s="1"/>
  <c r="O1089" i="2" s="1"/>
  <c r="O1090" i="2" s="1"/>
  <c r="O1091" i="2" s="1"/>
  <c r="O1092" i="2" s="1"/>
  <c r="O1093" i="2" s="1"/>
  <c r="O1094" i="2" s="1"/>
  <c r="O1095" i="2" s="1"/>
  <c r="O1096" i="2" s="1"/>
  <c r="O1097" i="2" s="1"/>
  <c r="O1098" i="2" s="1"/>
  <c r="O1099" i="2" s="1"/>
  <c r="O1100" i="2" s="1"/>
  <c r="O1101" i="2" s="1"/>
  <c r="N1084" i="2"/>
  <c r="Q1084" i="2" s="1"/>
  <c r="S1083" i="2"/>
  <c r="R1083" i="2"/>
  <c r="Q1083" i="2"/>
  <c r="S1082" i="2"/>
  <c r="R1082" i="2"/>
  <c r="Q1082" i="2"/>
  <c r="I1082" i="2"/>
  <c r="I1083" i="2" s="1"/>
  <c r="I1084" i="2" s="1"/>
  <c r="I1085" i="2" s="1"/>
  <c r="I1086" i="2" s="1"/>
  <c r="I1087" i="2" s="1"/>
  <c r="I1088" i="2" s="1"/>
  <c r="I1089" i="2" s="1"/>
  <c r="I1090" i="2" s="1"/>
  <c r="I1091" i="2" s="1"/>
  <c r="I1092" i="2" s="1"/>
  <c r="I1093" i="2" s="1"/>
  <c r="I1094" i="2" s="1"/>
  <c r="I1095" i="2" s="1"/>
  <c r="I1096" i="2" s="1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S1081" i="2"/>
  <c r="M1081" i="2"/>
  <c r="M1082" i="2" s="1"/>
  <c r="M1083" i="2" s="1"/>
  <c r="M1084" i="2" s="1"/>
  <c r="M1085" i="2" s="1"/>
  <c r="M1086" i="2" s="1"/>
  <c r="M1087" i="2" s="1"/>
  <c r="M1088" i="2" s="1"/>
  <c r="M1089" i="2" s="1"/>
  <c r="M1090" i="2" s="1"/>
  <c r="M1091" i="2" s="1"/>
  <c r="M1092" i="2" s="1"/>
  <c r="M1093" i="2" s="1"/>
  <c r="M1094" i="2" s="1"/>
  <c r="M1095" i="2" s="1"/>
  <c r="M1096" i="2" s="1"/>
  <c r="M1097" i="2" s="1"/>
  <c r="M1098" i="2" s="1"/>
  <c r="M1099" i="2" s="1"/>
  <c r="M1100" i="2" s="1"/>
  <c r="M1101" i="2" s="1"/>
  <c r="M1102" i="2" s="1"/>
  <c r="M1103" i="2" s="1"/>
  <c r="M1104" i="2" s="1"/>
  <c r="M1105" i="2" s="1"/>
  <c r="M1106" i="2" s="1"/>
  <c r="M1107" i="2" s="1"/>
  <c r="M1108" i="2" s="1"/>
  <c r="M1109" i="2" s="1"/>
  <c r="M1110" i="2" s="1"/>
  <c r="J1081" i="2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I1081" i="2"/>
  <c r="S1080" i="2"/>
  <c r="M1080" i="2"/>
  <c r="K1080" i="2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J1080" i="2"/>
  <c r="S1079" i="2"/>
  <c r="Q1079" i="2"/>
  <c r="N1079" i="2"/>
  <c r="R1079" i="2" s="1"/>
  <c r="M1079" i="2"/>
  <c r="K1079" i="2"/>
  <c r="J1079" i="2"/>
  <c r="I1079" i="2"/>
  <c r="I1080" i="2" s="1"/>
  <c r="H1079" i="2"/>
  <c r="H1080" i="2" s="1"/>
  <c r="H1081" i="2" s="1"/>
  <c r="H1082" i="2" s="1"/>
  <c r="H1083" i="2" s="1"/>
  <c r="H1084" i="2" s="1"/>
  <c r="H1085" i="2" s="1"/>
  <c r="H1086" i="2" s="1"/>
  <c r="H1087" i="2" s="1"/>
  <c r="H1088" i="2" s="1"/>
  <c r="H1089" i="2" s="1"/>
  <c r="H1090" i="2" s="1"/>
  <c r="H1091" i="2" s="1"/>
  <c r="H1092" i="2" s="1"/>
  <c r="H1093" i="2" s="1"/>
  <c r="H1094" i="2" s="1"/>
  <c r="H1095" i="2" s="1"/>
  <c r="H1096" i="2" s="1"/>
  <c r="H1097" i="2" s="1"/>
  <c r="H1098" i="2" s="1"/>
  <c r="H1099" i="2" s="1"/>
  <c r="H1100" i="2" s="1"/>
  <c r="H1101" i="2" s="1"/>
  <c r="H1102" i="2" s="1"/>
  <c r="H1103" i="2" s="1"/>
  <c r="H1104" i="2" s="1"/>
  <c r="H1105" i="2" s="1"/>
  <c r="H1106" i="2" s="1"/>
  <c r="H1107" i="2" s="1"/>
  <c r="H1108" i="2" s="1"/>
  <c r="H1109" i="2" s="1"/>
  <c r="H1110" i="2" s="1"/>
  <c r="D1079" i="2"/>
  <c r="S1078" i="2"/>
  <c r="R1078" i="2"/>
  <c r="Q1078" i="2"/>
  <c r="G1078" i="2"/>
  <c r="F1078" i="2"/>
  <c r="E1078" i="2"/>
  <c r="S1077" i="2"/>
  <c r="S1076" i="2"/>
  <c r="S1075" i="2"/>
  <c r="H1075" i="2"/>
  <c r="H1076" i="2" s="1"/>
  <c r="H1077" i="2" s="1"/>
  <c r="S1074" i="2"/>
  <c r="S1073" i="2"/>
  <c r="S1072" i="2"/>
  <c r="S1071" i="2"/>
  <c r="S1070" i="2"/>
  <c r="S1069" i="2"/>
  <c r="S1068" i="2"/>
  <c r="S1067" i="2"/>
  <c r="J1067" i="2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S1066" i="2"/>
  <c r="S1065" i="2"/>
  <c r="M1065" i="2"/>
  <c r="M1066" i="2" s="1"/>
  <c r="M1067" i="2" s="1"/>
  <c r="M1068" i="2" s="1"/>
  <c r="M1069" i="2" s="1"/>
  <c r="M1070" i="2" s="1"/>
  <c r="M1071" i="2" s="1"/>
  <c r="M1072" i="2" s="1"/>
  <c r="M1073" i="2" s="1"/>
  <c r="M1074" i="2" s="1"/>
  <c r="M1075" i="2" s="1"/>
  <c r="M1076" i="2" s="1"/>
  <c r="M1077" i="2" s="1"/>
  <c r="S1064" i="2"/>
  <c r="S1063" i="2"/>
  <c r="S1062" i="2"/>
  <c r="S1061" i="2"/>
  <c r="S1060" i="2"/>
  <c r="S1059" i="2"/>
  <c r="M1059" i="2"/>
  <c r="M1060" i="2" s="1"/>
  <c r="M1061" i="2" s="1"/>
  <c r="M1062" i="2" s="1"/>
  <c r="M1063" i="2" s="1"/>
  <c r="M1064" i="2" s="1"/>
  <c r="J1059" i="2"/>
  <c r="J1060" i="2" s="1"/>
  <c r="J1061" i="2" s="1"/>
  <c r="J1062" i="2" s="1"/>
  <c r="J1063" i="2" s="1"/>
  <c r="J1064" i="2" s="1"/>
  <c r="J1065" i="2" s="1"/>
  <c r="J1066" i="2" s="1"/>
  <c r="H1059" i="2"/>
  <c r="H1060" i="2" s="1"/>
  <c r="H1061" i="2" s="1"/>
  <c r="H1062" i="2" s="1"/>
  <c r="H1063" i="2" s="1"/>
  <c r="H1064" i="2" s="1"/>
  <c r="H1065" i="2" s="1"/>
  <c r="H1066" i="2" s="1"/>
  <c r="H1067" i="2" s="1"/>
  <c r="H1068" i="2" s="1"/>
  <c r="H1069" i="2" s="1"/>
  <c r="H1070" i="2" s="1"/>
  <c r="H1071" i="2" s="1"/>
  <c r="H1072" i="2" s="1"/>
  <c r="H1073" i="2" s="1"/>
  <c r="H1074" i="2" s="1"/>
  <c r="S1058" i="2"/>
  <c r="J1058" i="2"/>
  <c r="H1058" i="2"/>
  <c r="S1057" i="2"/>
  <c r="K1057" i="2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S1056" i="2"/>
  <c r="N1056" i="2"/>
  <c r="M1056" i="2"/>
  <c r="M1057" i="2" s="1"/>
  <c r="M1058" i="2" s="1"/>
  <c r="K1056" i="2"/>
  <c r="H1056" i="2"/>
  <c r="H1057" i="2" s="1"/>
  <c r="S1055" i="2"/>
  <c r="R1055" i="2"/>
  <c r="Q1055" i="2"/>
  <c r="N1055" i="2"/>
  <c r="M1055" i="2"/>
  <c r="J1055" i="2"/>
  <c r="J1056" i="2" s="1"/>
  <c r="J1057" i="2" s="1"/>
  <c r="H1055" i="2"/>
  <c r="G1055" i="2"/>
  <c r="F1055" i="2"/>
  <c r="S1054" i="2"/>
  <c r="R1054" i="2"/>
  <c r="Q1054" i="2"/>
  <c r="M1054" i="2"/>
  <c r="K1054" i="2"/>
  <c r="K1055" i="2" s="1"/>
  <c r="J1054" i="2"/>
  <c r="G1054" i="2"/>
  <c r="F1054" i="2"/>
  <c r="E1054" i="2"/>
  <c r="D1054" i="2"/>
  <c r="D1055" i="2" s="1"/>
  <c r="E1055" i="2" s="1"/>
  <c r="S1053" i="2"/>
  <c r="R1053" i="2"/>
  <c r="Q1053" i="2"/>
  <c r="G1053" i="2"/>
  <c r="F1053" i="2"/>
  <c r="E1053" i="2"/>
  <c r="S1052" i="2"/>
  <c r="S1051" i="2"/>
  <c r="S1050" i="2"/>
  <c r="S1049" i="2"/>
  <c r="N1049" i="2"/>
  <c r="S1048" i="2"/>
  <c r="R1048" i="2"/>
  <c r="Q1048" i="2"/>
  <c r="S1047" i="2"/>
  <c r="R1047" i="2"/>
  <c r="Q1047" i="2"/>
  <c r="S1046" i="2"/>
  <c r="R1046" i="2"/>
  <c r="Q1046" i="2"/>
  <c r="N1046" i="2"/>
  <c r="S1045" i="2"/>
  <c r="R1045" i="2"/>
  <c r="Q1045" i="2"/>
  <c r="S1044" i="2"/>
  <c r="R1044" i="2"/>
  <c r="Q1044" i="2"/>
  <c r="S1043" i="2"/>
  <c r="J1043" i="2"/>
  <c r="J1044" i="2" s="1"/>
  <c r="J1045" i="2" s="1"/>
  <c r="J1046" i="2" s="1"/>
  <c r="J1047" i="2" s="1"/>
  <c r="J1048" i="2" s="1"/>
  <c r="J1049" i="2" s="1"/>
  <c r="J1050" i="2" s="1"/>
  <c r="J1051" i="2" s="1"/>
  <c r="J1052" i="2" s="1"/>
  <c r="S1042" i="2"/>
  <c r="S1041" i="2"/>
  <c r="S1040" i="2"/>
  <c r="S1039" i="2"/>
  <c r="S1038" i="2"/>
  <c r="S1037" i="2"/>
  <c r="S1036" i="2"/>
  <c r="S1035" i="2"/>
  <c r="S1034" i="2"/>
  <c r="S1033" i="2"/>
  <c r="J1033" i="2"/>
  <c r="J1034" i="2" s="1"/>
  <c r="J1035" i="2" s="1"/>
  <c r="J1036" i="2" s="1"/>
  <c r="J1037" i="2" s="1"/>
  <c r="J1038" i="2" s="1"/>
  <c r="J1039" i="2" s="1"/>
  <c r="J1040" i="2" s="1"/>
  <c r="J1041" i="2" s="1"/>
  <c r="J1042" i="2" s="1"/>
  <c r="S1032" i="2"/>
  <c r="N1032" i="2"/>
  <c r="S1031" i="2"/>
  <c r="R1031" i="2"/>
  <c r="Q1031" i="2"/>
  <c r="K1031" i="2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J1031" i="2"/>
  <c r="J1032" i="2" s="1"/>
  <c r="S1030" i="2"/>
  <c r="R1030" i="2"/>
  <c r="Q1030" i="2"/>
  <c r="N1030" i="2"/>
  <c r="M1030" i="2"/>
  <c r="M1031" i="2" s="1"/>
  <c r="M1032" i="2" s="1"/>
  <c r="M1033" i="2" s="1"/>
  <c r="M1034" i="2" s="1"/>
  <c r="M1035" i="2" s="1"/>
  <c r="M1036" i="2" s="1"/>
  <c r="M1037" i="2" s="1"/>
  <c r="M1038" i="2" s="1"/>
  <c r="M1039" i="2" s="1"/>
  <c r="M1040" i="2" s="1"/>
  <c r="M1041" i="2" s="1"/>
  <c r="M1042" i="2" s="1"/>
  <c r="M1043" i="2" s="1"/>
  <c r="M1044" i="2" s="1"/>
  <c r="M1045" i="2" s="1"/>
  <c r="M1046" i="2" s="1"/>
  <c r="M1047" i="2" s="1"/>
  <c r="M1048" i="2" s="1"/>
  <c r="M1049" i="2" s="1"/>
  <c r="M1050" i="2" s="1"/>
  <c r="M1051" i="2" s="1"/>
  <c r="M1052" i="2" s="1"/>
  <c r="K1030" i="2"/>
  <c r="J1030" i="2"/>
  <c r="H1030" i="2"/>
  <c r="H1031" i="2" s="1"/>
  <c r="H1032" i="2" s="1"/>
  <c r="H1033" i="2" s="1"/>
  <c r="H1034" i="2" s="1"/>
  <c r="H1035" i="2" s="1"/>
  <c r="H1036" i="2" s="1"/>
  <c r="H1037" i="2" s="1"/>
  <c r="H1038" i="2" s="1"/>
  <c r="H1039" i="2" s="1"/>
  <c r="H1040" i="2" s="1"/>
  <c r="H1041" i="2" s="1"/>
  <c r="H1042" i="2" s="1"/>
  <c r="H1043" i="2" s="1"/>
  <c r="H1044" i="2" s="1"/>
  <c r="H1045" i="2" s="1"/>
  <c r="H1046" i="2" s="1"/>
  <c r="H1047" i="2" s="1"/>
  <c r="H1048" i="2" s="1"/>
  <c r="H1049" i="2" s="1"/>
  <c r="H1050" i="2" s="1"/>
  <c r="H1051" i="2" s="1"/>
  <c r="H1052" i="2" s="1"/>
  <c r="G1030" i="2"/>
  <c r="E1030" i="2"/>
  <c r="D1030" i="2"/>
  <c r="S1029" i="2"/>
  <c r="R1029" i="2"/>
  <c r="Q1029" i="2"/>
  <c r="L1029" i="2"/>
  <c r="L1030" i="2" s="1"/>
  <c r="L1031" i="2" s="1"/>
  <c r="L1032" i="2" s="1"/>
  <c r="L1033" i="2" s="1"/>
  <c r="L1034" i="2" s="1"/>
  <c r="L1035" i="2" s="1"/>
  <c r="L1036" i="2" s="1"/>
  <c r="L1037" i="2" s="1"/>
  <c r="L1038" i="2" s="1"/>
  <c r="L1039" i="2" s="1"/>
  <c r="L1040" i="2" s="1"/>
  <c r="L1041" i="2" s="1"/>
  <c r="L1042" i="2" s="1"/>
  <c r="L1043" i="2" s="1"/>
  <c r="L1044" i="2" s="1"/>
  <c r="L1045" i="2" s="1"/>
  <c r="L1046" i="2" s="1"/>
  <c r="L1047" i="2" s="1"/>
  <c r="L1048" i="2" s="1"/>
  <c r="L1049" i="2" s="1"/>
  <c r="L1050" i="2" s="1"/>
  <c r="L1051" i="2" s="1"/>
  <c r="L1052" i="2" s="1"/>
  <c r="L1053" i="2" s="1"/>
  <c r="L1054" i="2" s="1"/>
  <c r="L1055" i="2" s="1"/>
  <c r="L1056" i="2" s="1"/>
  <c r="L1057" i="2" s="1"/>
  <c r="L1058" i="2" s="1"/>
  <c r="L1059" i="2" s="1"/>
  <c r="L1060" i="2" s="1"/>
  <c r="L1061" i="2" s="1"/>
  <c r="L1062" i="2" s="1"/>
  <c r="L1063" i="2" s="1"/>
  <c r="L1064" i="2" s="1"/>
  <c r="L1065" i="2" s="1"/>
  <c r="L1066" i="2" s="1"/>
  <c r="L1067" i="2" s="1"/>
  <c r="L1068" i="2" s="1"/>
  <c r="L1069" i="2" s="1"/>
  <c r="L1070" i="2" s="1"/>
  <c r="L1071" i="2" s="1"/>
  <c r="L1072" i="2" s="1"/>
  <c r="L1073" i="2" s="1"/>
  <c r="L1074" i="2" s="1"/>
  <c r="L1075" i="2" s="1"/>
  <c r="L1076" i="2" s="1"/>
  <c r="L1077" i="2" s="1"/>
  <c r="L1078" i="2" s="1"/>
  <c r="L1079" i="2" s="1"/>
  <c r="L1080" i="2" s="1"/>
  <c r="L1081" i="2" s="1"/>
  <c r="L1082" i="2" s="1"/>
  <c r="L1083" i="2" s="1"/>
  <c r="L1084" i="2" s="1"/>
  <c r="L1085" i="2" s="1"/>
  <c r="L1086" i="2" s="1"/>
  <c r="L1087" i="2" s="1"/>
  <c r="L1088" i="2" s="1"/>
  <c r="L1089" i="2" s="1"/>
  <c r="L1090" i="2" s="1"/>
  <c r="L1091" i="2" s="1"/>
  <c r="L1092" i="2" s="1"/>
  <c r="L1093" i="2" s="1"/>
  <c r="L1094" i="2" s="1"/>
  <c r="L1095" i="2" s="1"/>
  <c r="L1096" i="2" s="1"/>
  <c r="L1097" i="2" s="1"/>
  <c r="L1098" i="2" s="1"/>
  <c r="L1099" i="2" s="1"/>
  <c r="L1100" i="2" s="1"/>
  <c r="L1101" i="2" s="1"/>
  <c r="L1102" i="2" s="1"/>
  <c r="L1103" i="2" s="1"/>
  <c r="L1104" i="2" s="1"/>
  <c r="L1105" i="2" s="1"/>
  <c r="L1106" i="2" s="1"/>
  <c r="L1107" i="2" s="1"/>
  <c r="L1108" i="2" s="1"/>
  <c r="L1109" i="2" s="1"/>
  <c r="L1110" i="2" s="1"/>
  <c r="L1111" i="2" s="1"/>
  <c r="L1112" i="2" s="1"/>
  <c r="L1113" i="2" s="1"/>
  <c r="L1114" i="2" s="1"/>
  <c r="L1115" i="2" s="1"/>
  <c r="L1116" i="2" s="1"/>
  <c r="L1117" i="2" s="1"/>
  <c r="L1118" i="2" s="1"/>
  <c r="L1119" i="2" s="1"/>
  <c r="L1120" i="2" s="1"/>
  <c r="L1121" i="2" s="1"/>
  <c r="L1122" i="2" s="1"/>
  <c r="L1123" i="2" s="1"/>
  <c r="L1124" i="2" s="1"/>
  <c r="L1125" i="2" s="1"/>
  <c r="L1126" i="2" s="1"/>
  <c r="L1127" i="2" s="1"/>
  <c r="L1128" i="2" s="1"/>
  <c r="L1129" i="2" s="1"/>
  <c r="L1130" i="2" s="1"/>
  <c r="L1131" i="2" s="1"/>
  <c r="L1132" i="2" s="1"/>
  <c r="L1133" i="2" s="1"/>
  <c r="L1134" i="2" s="1"/>
  <c r="L1135" i="2" s="1"/>
  <c r="L1136" i="2" s="1"/>
  <c r="L1137" i="2" s="1"/>
  <c r="L1138" i="2" s="1"/>
  <c r="G1029" i="2"/>
  <c r="F1029" i="2"/>
  <c r="E1029" i="2"/>
  <c r="S1028" i="2"/>
  <c r="S1027" i="2"/>
  <c r="I1027" i="2"/>
  <c r="I1028" i="2" s="1"/>
  <c r="I1029" i="2" s="1"/>
  <c r="I1030" i="2" s="1"/>
  <c r="I1031" i="2" s="1"/>
  <c r="I1032" i="2" s="1"/>
  <c r="I1033" i="2" s="1"/>
  <c r="I1034" i="2" s="1"/>
  <c r="I1035" i="2" s="1"/>
  <c r="I1036" i="2" s="1"/>
  <c r="I1037" i="2" s="1"/>
  <c r="I1038" i="2" s="1"/>
  <c r="I1039" i="2" s="1"/>
  <c r="I1040" i="2" s="1"/>
  <c r="I1041" i="2" s="1"/>
  <c r="I1042" i="2" s="1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 s="1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H1027" i="2"/>
  <c r="H1028" i="2" s="1"/>
  <c r="S1026" i="2"/>
  <c r="S1025" i="2"/>
  <c r="S1024" i="2"/>
  <c r="K1024" i="2"/>
  <c r="K1025" i="2" s="1"/>
  <c r="K1026" i="2" s="1"/>
  <c r="K1027" i="2" s="1"/>
  <c r="K1028" i="2" s="1"/>
  <c r="S1023" i="2"/>
  <c r="S1022" i="2"/>
  <c r="K1022" i="2"/>
  <c r="K1023" i="2" s="1"/>
  <c r="S1021" i="2"/>
  <c r="S1020" i="2"/>
  <c r="S1019" i="2"/>
  <c r="S1018" i="2"/>
  <c r="S1017" i="2"/>
  <c r="S1016" i="2"/>
  <c r="S1015" i="2"/>
  <c r="S1014" i="2"/>
  <c r="J1014" i="2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S1013" i="2"/>
  <c r="M1013" i="2"/>
  <c r="M1014" i="2" s="1"/>
  <c r="M1015" i="2" s="1"/>
  <c r="M1016" i="2" s="1"/>
  <c r="M1017" i="2" s="1"/>
  <c r="M1018" i="2" s="1"/>
  <c r="M1019" i="2" s="1"/>
  <c r="M1020" i="2" s="1"/>
  <c r="M1021" i="2" s="1"/>
  <c r="M1022" i="2" s="1"/>
  <c r="M1023" i="2" s="1"/>
  <c r="M1024" i="2" s="1"/>
  <c r="M1025" i="2" s="1"/>
  <c r="M1026" i="2" s="1"/>
  <c r="M1027" i="2" s="1"/>
  <c r="M1028" i="2" s="1"/>
  <c r="R1012" i="2"/>
  <c r="N1012" i="2"/>
  <c r="J1012" i="2"/>
  <c r="J1013" i="2" s="1"/>
  <c r="S1011" i="2"/>
  <c r="R1011" i="2"/>
  <c r="Q1011" i="2"/>
  <c r="M1011" i="2"/>
  <c r="M1012" i="2" s="1"/>
  <c r="K1011" i="2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J1011" i="2"/>
  <c r="C1011" i="2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B1011" i="2"/>
  <c r="B1012" i="2" s="1"/>
  <c r="B1013" i="2" s="1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B1024" i="2" s="1"/>
  <c r="B1025" i="2" s="1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B1036" i="2" s="1"/>
  <c r="B1037" i="2" s="1"/>
  <c r="B1038" i="2" s="1"/>
  <c r="B1039" i="2" s="1"/>
  <c r="B1040" i="2" s="1"/>
  <c r="B1041" i="2" s="1"/>
  <c r="B1042" i="2" s="1"/>
  <c r="B1043" i="2" s="1"/>
  <c r="B1044" i="2" s="1"/>
  <c r="B1045" i="2" s="1"/>
  <c r="B1046" i="2" s="1"/>
  <c r="B1047" i="2" s="1"/>
  <c r="B1048" i="2" s="1"/>
  <c r="B1049" i="2" s="1"/>
  <c r="B1050" i="2" s="1"/>
  <c r="B1051" i="2" s="1"/>
  <c r="B1052" i="2" s="1"/>
  <c r="B1053" i="2" s="1"/>
  <c r="B1054" i="2" s="1"/>
  <c r="B1055" i="2" s="1"/>
  <c r="B1056" i="2" s="1"/>
  <c r="B1057" i="2" s="1"/>
  <c r="B1058" i="2" s="1"/>
  <c r="B1059" i="2" s="1"/>
  <c r="B1060" i="2" s="1"/>
  <c r="B1061" i="2" s="1"/>
  <c r="B1062" i="2" s="1"/>
  <c r="B1063" i="2" s="1"/>
  <c r="B1064" i="2" s="1"/>
  <c r="B1065" i="2" s="1"/>
  <c r="B1066" i="2" s="1"/>
  <c r="B1067" i="2" s="1"/>
  <c r="B1068" i="2" s="1"/>
  <c r="B1069" i="2" s="1"/>
  <c r="B1070" i="2" s="1"/>
  <c r="B1071" i="2" s="1"/>
  <c r="B1072" i="2" s="1"/>
  <c r="B1073" i="2" s="1"/>
  <c r="B1074" i="2" s="1"/>
  <c r="B1075" i="2" s="1"/>
  <c r="B1076" i="2" s="1"/>
  <c r="B1077" i="2" s="1"/>
  <c r="B1078" i="2" s="1"/>
  <c r="B1079" i="2" s="1"/>
  <c r="B1080" i="2" s="1"/>
  <c r="B1081" i="2" s="1"/>
  <c r="B1082" i="2" s="1"/>
  <c r="B1083" i="2" s="1"/>
  <c r="B1084" i="2" s="1"/>
  <c r="B1085" i="2" s="1"/>
  <c r="B1086" i="2" s="1"/>
  <c r="B1087" i="2" s="1"/>
  <c r="B1088" i="2" s="1"/>
  <c r="B1089" i="2" s="1"/>
  <c r="B1090" i="2" s="1"/>
  <c r="B1091" i="2" s="1"/>
  <c r="B1092" i="2" s="1"/>
  <c r="B1093" i="2" s="1"/>
  <c r="B1094" i="2" s="1"/>
  <c r="B1095" i="2" s="1"/>
  <c r="B1096" i="2" s="1"/>
  <c r="B1097" i="2" s="1"/>
  <c r="B1098" i="2" s="1"/>
  <c r="B1099" i="2" s="1"/>
  <c r="B1100" i="2" s="1"/>
  <c r="B1101" i="2" s="1"/>
  <c r="B1102" i="2" s="1"/>
  <c r="B1103" i="2" s="1"/>
  <c r="B1104" i="2" s="1"/>
  <c r="B1105" i="2" s="1"/>
  <c r="B1106" i="2" s="1"/>
  <c r="B1107" i="2" s="1"/>
  <c r="B1108" i="2" s="1"/>
  <c r="B1109" i="2" s="1"/>
  <c r="B1110" i="2" s="1"/>
  <c r="B1111" i="2" s="1"/>
  <c r="B1112" i="2" s="1"/>
  <c r="B1113" i="2" s="1"/>
  <c r="B1114" i="2" s="1"/>
  <c r="B1115" i="2" s="1"/>
  <c r="B1116" i="2" s="1"/>
  <c r="B1117" i="2" s="1"/>
  <c r="B1118" i="2" s="1"/>
  <c r="B1119" i="2" s="1"/>
  <c r="B1120" i="2" s="1"/>
  <c r="B1121" i="2" s="1"/>
  <c r="B1122" i="2" s="1"/>
  <c r="B1123" i="2" s="1"/>
  <c r="B1124" i="2" s="1"/>
  <c r="B1125" i="2" s="1"/>
  <c r="B1126" i="2" s="1"/>
  <c r="B1127" i="2" s="1"/>
  <c r="B1128" i="2" s="1"/>
  <c r="B1129" i="2" s="1"/>
  <c r="B1130" i="2" s="1"/>
  <c r="B1131" i="2" s="1"/>
  <c r="B1132" i="2" s="1"/>
  <c r="B1133" i="2" s="1"/>
  <c r="B1134" i="2" s="1"/>
  <c r="B1135" i="2" s="1"/>
  <c r="B1136" i="2" s="1"/>
  <c r="B1137" i="2" s="1"/>
  <c r="B1138" i="2" s="1"/>
  <c r="B1139" i="2" s="1"/>
  <c r="B1140" i="2" s="1"/>
  <c r="B1141" i="2" s="1"/>
  <c r="B1142" i="2" s="1"/>
  <c r="B1143" i="2" s="1"/>
  <c r="B1144" i="2" s="1"/>
  <c r="B1145" i="2" s="1"/>
  <c r="B1146" i="2" s="1"/>
  <c r="B1147" i="2" s="1"/>
  <c r="B1148" i="2" s="1"/>
  <c r="B1149" i="2" s="1"/>
  <c r="S1010" i="2"/>
  <c r="M1010" i="2"/>
  <c r="L1010" i="2"/>
  <c r="L1011" i="2" s="1"/>
  <c r="L1012" i="2" s="1"/>
  <c r="L1013" i="2" s="1"/>
  <c r="L1014" i="2" s="1"/>
  <c r="L1015" i="2" s="1"/>
  <c r="L1016" i="2" s="1"/>
  <c r="L1017" i="2" s="1"/>
  <c r="L1018" i="2" s="1"/>
  <c r="L1019" i="2" s="1"/>
  <c r="L1020" i="2" s="1"/>
  <c r="L1021" i="2" s="1"/>
  <c r="L1022" i="2" s="1"/>
  <c r="L1023" i="2" s="1"/>
  <c r="L1024" i="2" s="1"/>
  <c r="L1025" i="2" s="1"/>
  <c r="L1026" i="2" s="1"/>
  <c r="L1027" i="2" s="1"/>
  <c r="L1028" i="2" s="1"/>
  <c r="I1010" i="2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H1010" i="2"/>
  <c r="H1011" i="2" s="1"/>
  <c r="H1012" i="2" s="1"/>
  <c r="H1013" i="2" s="1"/>
  <c r="H1014" i="2" s="1"/>
  <c r="H1015" i="2" s="1"/>
  <c r="H1016" i="2" s="1"/>
  <c r="H1017" i="2" s="1"/>
  <c r="H1018" i="2" s="1"/>
  <c r="H1019" i="2" s="1"/>
  <c r="H1020" i="2" s="1"/>
  <c r="H1021" i="2" s="1"/>
  <c r="H1022" i="2" s="1"/>
  <c r="H1023" i="2" s="1"/>
  <c r="H1024" i="2" s="1"/>
  <c r="H1025" i="2" s="1"/>
  <c r="H1026" i="2" s="1"/>
  <c r="G1010" i="2"/>
  <c r="E1010" i="2"/>
  <c r="D1010" i="2"/>
  <c r="S1009" i="2"/>
  <c r="O1009" i="2"/>
  <c r="O1010" i="2" s="1"/>
  <c r="O1011" i="2" s="1"/>
  <c r="O1012" i="2" s="1"/>
  <c r="O1013" i="2" s="1"/>
  <c r="O1014" i="2" s="1"/>
  <c r="O1015" i="2" s="1"/>
  <c r="O1016" i="2" s="1"/>
  <c r="O1017" i="2" s="1"/>
  <c r="O1018" i="2" s="1"/>
  <c r="O1019" i="2" s="1"/>
  <c r="O1020" i="2" s="1"/>
  <c r="O1021" i="2" s="1"/>
  <c r="O1022" i="2" s="1"/>
  <c r="O1023" i="2" s="1"/>
  <c r="O1024" i="2" s="1"/>
  <c r="O1025" i="2" s="1"/>
  <c r="O1026" i="2" s="1"/>
  <c r="O1027" i="2" s="1"/>
  <c r="O1028" i="2" s="1"/>
  <c r="O1029" i="2" s="1"/>
  <c r="O1030" i="2" s="1"/>
  <c r="O1031" i="2" s="1"/>
  <c r="O1032" i="2" s="1"/>
  <c r="O1033" i="2" s="1"/>
  <c r="O1034" i="2" s="1"/>
  <c r="O1035" i="2" s="1"/>
  <c r="O1036" i="2" s="1"/>
  <c r="O1037" i="2" s="1"/>
  <c r="O1038" i="2" s="1"/>
  <c r="O1039" i="2" s="1"/>
  <c r="O1040" i="2" s="1"/>
  <c r="O1041" i="2" s="1"/>
  <c r="O1042" i="2" s="1"/>
  <c r="O1043" i="2" s="1"/>
  <c r="O1044" i="2" s="1"/>
  <c r="O1045" i="2" s="1"/>
  <c r="O1046" i="2" s="1"/>
  <c r="O1047" i="2" s="1"/>
  <c r="O1048" i="2" s="1"/>
  <c r="O1049" i="2" s="1"/>
  <c r="O1050" i="2" s="1"/>
  <c r="O1051" i="2" s="1"/>
  <c r="O1052" i="2" s="1"/>
  <c r="O1053" i="2" s="1"/>
  <c r="O1054" i="2" s="1"/>
  <c r="O1055" i="2" s="1"/>
  <c r="O1056" i="2" s="1"/>
  <c r="O1057" i="2" s="1"/>
  <c r="O1058" i="2" s="1"/>
  <c r="O1059" i="2" s="1"/>
  <c r="O1060" i="2" s="1"/>
  <c r="O1061" i="2" s="1"/>
  <c r="O1062" i="2" s="1"/>
  <c r="O1063" i="2" s="1"/>
  <c r="O1064" i="2" s="1"/>
  <c r="O1065" i="2" s="1"/>
  <c r="O1066" i="2" s="1"/>
  <c r="O1067" i="2" s="1"/>
  <c r="O1068" i="2" s="1"/>
  <c r="O1069" i="2" s="1"/>
  <c r="O1070" i="2" s="1"/>
  <c r="O1071" i="2" s="1"/>
  <c r="O1072" i="2" s="1"/>
  <c r="O1073" i="2" s="1"/>
  <c r="O1074" i="2" s="1"/>
  <c r="O1075" i="2" s="1"/>
  <c r="O1076" i="2" s="1"/>
  <c r="O1077" i="2" s="1"/>
  <c r="O1078" i="2" s="1"/>
  <c r="O1079" i="2" s="1"/>
  <c r="O1080" i="2" s="1"/>
  <c r="O1081" i="2" s="1"/>
  <c r="N1009" i="2"/>
  <c r="M1009" i="2"/>
  <c r="L1009" i="2"/>
  <c r="K1009" i="2"/>
  <c r="K1010" i="2" s="1"/>
  <c r="J1009" i="2"/>
  <c r="J1010" i="2" s="1"/>
  <c r="I1009" i="2"/>
  <c r="H1009" i="2"/>
  <c r="G1009" i="2"/>
  <c r="F1009" i="2"/>
  <c r="D1009" i="2"/>
  <c r="E1009" i="2" s="1"/>
  <c r="C1009" i="2"/>
  <c r="C1010" i="2" s="1"/>
  <c r="B1009" i="2"/>
  <c r="B1010" i="2" s="1"/>
  <c r="S1008" i="2"/>
  <c r="R1008" i="2"/>
  <c r="Q1008" i="2"/>
  <c r="G1008" i="2"/>
  <c r="F1008" i="2"/>
  <c r="E1008" i="2"/>
  <c r="S1007" i="2"/>
  <c r="R1007" i="2"/>
  <c r="Q1007" i="2"/>
  <c r="S1006" i="2"/>
  <c r="R1006" i="2"/>
  <c r="Q1006" i="2"/>
  <c r="N1006" i="2"/>
  <c r="S1005" i="2"/>
  <c r="R1005" i="2"/>
  <c r="Q1005" i="2"/>
  <c r="S1004" i="2"/>
  <c r="S1003" i="2"/>
  <c r="S1002" i="2"/>
  <c r="S1001" i="2"/>
  <c r="S1000" i="2"/>
  <c r="S999" i="2"/>
  <c r="M999" i="2"/>
  <c r="M1000" i="2" s="1"/>
  <c r="M1001" i="2" s="1"/>
  <c r="M1002" i="2" s="1"/>
  <c r="M1003" i="2" s="1"/>
  <c r="M1004" i="2" s="1"/>
  <c r="M1005" i="2" s="1"/>
  <c r="M1006" i="2" s="1"/>
  <c r="M1007" i="2" s="1"/>
  <c r="S998" i="2"/>
  <c r="S997" i="2"/>
  <c r="S996" i="2"/>
  <c r="S995" i="2"/>
  <c r="S994" i="2"/>
  <c r="K994" i="2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J994" i="2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S993" i="2"/>
  <c r="S992" i="2"/>
  <c r="S991" i="2"/>
  <c r="S990" i="2"/>
  <c r="K990" i="2"/>
  <c r="K991" i="2" s="1"/>
  <c r="K992" i="2" s="1"/>
  <c r="K993" i="2" s="1"/>
  <c r="H990" i="2"/>
  <c r="H991" i="2" s="1"/>
  <c r="H992" i="2" s="1"/>
  <c r="H993" i="2" s="1"/>
  <c r="H994" i="2" s="1"/>
  <c r="H995" i="2" s="1"/>
  <c r="H996" i="2" s="1"/>
  <c r="H997" i="2" s="1"/>
  <c r="H998" i="2" s="1"/>
  <c r="H999" i="2" s="1"/>
  <c r="H1000" i="2" s="1"/>
  <c r="H1001" i="2" s="1"/>
  <c r="H1002" i="2" s="1"/>
  <c r="H1003" i="2" s="1"/>
  <c r="H1004" i="2" s="1"/>
  <c r="H1005" i="2" s="1"/>
  <c r="H1006" i="2" s="1"/>
  <c r="H1007" i="2" s="1"/>
  <c r="S989" i="2"/>
  <c r="L989" i="2"/>
  <c r="L990" i="2" s="1"/>
  <c r="L991" i="2" s="1"/>
  <c r="L992" i="2" s="1"/>
  <c r="L993" i="2" s="1"/>
  <c r="L994" i="2" s="1"/>
  <c r="L995" i="2" s="1"/>
  <c r="L996" i="2" s="1"/>
  <c r="L997" i="2" s="1"/>
  <c r="L998" i="2" s="1"/>
  <c r="L999" i="2" s="1"/>
  <c r="L1000" i="2" s="1"/>
  <c r="L1001" i="2" s="1"/>
  <c r="L1002" i="2" s="1"/>
  <c r="L1003" i="2" s="1"/>
  <c r="L1004" i="2" s="1"/>
  <c r="L1005" i="2" s="1"/>
  <c r="L1006" i="2" s="1"/>
  <c r="L1007" i="2" s="1"/>
  <c r="S988" i="2"/>
  <c r="K988" i="2"/>
  <c r="K989" i="2" s="1"/>
  <c r="S987" i="2"/>
  <c r="S986" i="2"/>
  <c r="H986" i="2"/>
  <c r="H987" i="2" s="1"/>
  <c r="H988" i="2" s="1"/>
  <c r="H989" i="2" s="1"/>
  <c r="S985" i="2"/>
  <c r="J985" i="2"/>
  <c r="J986" i="2" s="1"/>
  <c r="J987" i="2" s="1"/>
  <c r="J988" i="2" s="1"/>
  <c r="J989" i="2" s="1"/>
  <c r="J990" i="2" s="1"/>
  <c r="J991" i="2" s="1"/>
  <c r="J992" i="2" s="1"/>
  <c r="J993" i="2" s="1"/>
  <c r="I985" i="2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 s="1"/>
  <c r="I1003" i="2" s="1"/>
  <c r="I1004" i="2" s="1"/>
  <c r="I1005" i="2" s="1"/>
  <c r="I1006" i="2" s="1"/>
  <c r="I1007" i="2" s="1"/>
  <c r="S984" i="2"/>
  <c r="S983" i="2"/>
  <c r="J983" i="2"/>
  <c r="J984" i="2" s="1"/>
  <c r="I983" i="2"/>
  <c r="I984" i="2" s="1"/>
  <c r="H983" i="2"/>
  <c r="H984" i="2" s="1"/>
  <c r="H985" i="2" s="1"/>
  <c r="S982" i="2"/>
  <c r="H982" i="2"/>
  <c r="S981" i="2"/>
  <c r="R981" i="2"/>
  <c r="N981" i="2"/>
  <c r="J981" i="2"/>
  <c r="J982" i="2" s="1"/>
  <c r="I981" i="2"/>
  <c r="I982" i="2" s="1"/>
  <c r="S980" i="2"/>
  <c r="R980" i="2"/>
  <c r="Q980" i="2"/>
  <c r="K980" i="2"/>
  <c r="K981" i="2" s="1"/>
  <c r="K982" i="2" s="1"/>
  <c r="K983" i="2" s="1"/>
  <c r="K984" i="2" s="1"/>
  <c r="K985" i="2" s="1"/>
  <c r="K986" i="2" s="1"/>
  <c r="K987" i="2" s="1"/>
  <c r="J980" i="2"/>
  <c r="S979" i="2"/>
  <c r="R979" i="2"/>
  <c r="Q979" i="2"/>
  <c r="N979" i="2"/>
  <c r="M979" i="2"/>
  <c r="M980" i="2" s="1"/>
  <c r="M981" i="2" s="1"/>
  <c r="M982" i="2" s="1"/>
  <c r="M983" i="2" s="1"/>
  <c r="M984" i="2" s="1"/>
  <c r="M985" i="2" s="1"/>
  <c r="M986" i="2" s="1"/>
  <c r="M987" i="2" s="1"/>
  <c r="M988" i="2" s="1"/>
  <c r="M989" i="2" s="1"/>
  <c r="M990" i="2" s="1"/>
  <c r="M991" i="2" s="1"/>
  <c r="M992" i="2" s="1"/>
  <c r="M993" i="2" s="1"/>
  <c r="M994" i="2" s="1"/>
  <c r="M995" i="2" s="1"/>
  <c r="M996" i="2" s="1"/>
  <c r="M997" i="2" s="1"/>
  <c r="M998" i="2" s="1"/>
  <c r="K979" i="2"/>
  <c r="J979" i="2"/>
  <c r="I979" i="2"/>
  <c r="I980" i="2" s="1"/>
  <c r="H979" i="2"/>
  <c r="H980" i="2" s="1"/>
  <c r="H981" i="2" s="1"/>
  <c r="D979" i="2"/>
  <c r="S978" i="2"/>
  <c r="R978" i="2"/>
  <c r="Q978" i="2"/>
  <c r="G978" i="2"/>
  <c r="F978" i="2"/>
  <c r="E978" i="2"/>
  <c r="S977" i="2"/>
  <c r="R977" i="2"/>
  <c r="Q977" i="2"/>
  <c r="S976" i="2"/>
  <c r="S975" i="2"/>
  <c r="S974" i="2"/>
  <c r="S973" i="2"/>
  <c r="S972" i="2"/>
  <c r="M972" i="2"/>
  <c r="M973" i="2" s="1"/>
  <c r="M974" i="2" s="1"/>
  <c r="M975" i="2" s="1"/>
  <c r="M976" i="2" s="1"/>
  <c r="M977" i="2" s="1"/>
  <c r="S971" i="2"/>
  <c r="S970" i="2"/>
  <c r="S969" i="2"/>
  <c r="S968" i="2"/>
  <c r="S967" i="2"/>
  <c r="S966" i="2"/>
  <c r="S965" i="2"/>
  <c r="S964" i="2"/>
  <c r="M964" i="2"/>
  <c r="M965" i="2" s="1"/>
  <c r="M966" i="2" s="1"/>
  <c r="M967" i="2" s="1"/>
  <c r="M968" i="2" s="1"/>
  <c r="M969" i="2" s="1"/>
  <c r="M970" i="2" s="1"/>
  <c r="M971" i="2" s="1"/>
  <c r="S963" i="2"/>
  <c r="S962" i="2"/>
  <c r="K962" i="2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I962" i="2"/>
  <c r="I963" i="2" s="1"/>
  <c r="I964" i="2" s="1"/>
  <c r="I965" i="2" s="1"/>
  <c r="I966" i="2" s="1"/>
  <c r="I967" i="2" s="1"/>
  <c r="I968" i="2" s="1"/>
  <c r="I969" i="2" s="1"/>
  <c r="I970" i="2" s="1"/>
  <c r="I971" i="2" s="1"/>
  <c r="I972" i="2" s="1"/>
  <c r="I973" i="2" s="1"/>
  <c r="I974" i="2" s="1"/>
  <c r="I975" i="2" s="1"/>
  <c r="I976" i="2" s="1"/>
  <c r="I977" i="2" s="1"/>
  <c r="S961" i="2"/>
  <c r="S960" i="2"/>
  <c r="K960" i="2"/>
  <c r="K961" i="2" s="1"/>
  <c r="S959" i="2"/>
  <c r="S958" i="2"/>
  <c r="I958" i="2"/>
  <c r="I959" i="2" s="1"/>
  <c r="I960" i="2" s="1"/>
  <c r="I961" i="2" s="1"/>
  <c r="S957" i="2"/>
  <c r="M957" i="2"/>
  <c r="M958" i="2" s="1"/>
  <c r="M959" i="2" s="1"/>
  <c r="M960" i="2" s="1"/>
  <c r="M961" i="2" s="1"/>
  <c r="M962" i="2" s="1"/>
  <c r="M963" i="2" s="1"/>
  <c r="I957" i="2"/>
  <c r="S956" i="2"/>
  <c r="N956" i="2"/>
  <c r="M956" i="2"/>
  <c r="J956" i="2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S955" i="2"/>
  <c r="R955" i="2"/>
  <c r="Q955" i="2"/>
  <c r="M955" i="2"/>
  <c r="K955" i="2"/>
  <c r="K956" i="2" s="1"/>
  <c r="K957" i="2" s="1"/>
  <c r="K958" i="2" s="1"/>
  <c r="K959" i="2" s="1"/>
  <c r="J955" i="2"/>
  <c r="I955" i="2"/>
  <c r="I956" i="2" s="1"/>
  <c r="D955" i="2"/>
  <c r="S954" i="2"/>
  <c r="R954" i="2"/>
  <c r="Q954" i="2"/>
  <c r="G954" i="2"/>
  <c r="F954" i="2"/>
  <c r="E954" i="2"/>
  <c r="S953" i="2"/>
  <c r="R953" i="2"/>
  <c r="Q953" i="2"/>
  <c r="S952" i="2"/>
  <c r="S951" i="2"/>
  <c r="S950" i="2"/>
  <c r="S949" i="2"/>
  <c r="S948" i="2"/>
  <c r="M948" i="2"/>
  <c r="M949" i="2" s="1"/>
  <c r="M950" i="2" s="1"/>
  <c r="M951" i="2" s="1"/>
  <c r="M952" i="2" s="1"/>
  <c r="M953" i="2" s="1"/>
  <c r="S947" i="2"/>
  <c r="S946" i="2"/>
  <c r="S945" i="2"/>
  <c r="S944" i="2"/>
  <c r="S943" i="2"/>
  <c r="S942" i="2"/>
  <c r="S941" i="2"/>
  <c r="M941" i="2"/>
  <c r="M942" i="2" s="1"/>
  <c r="M943" i="2" s="1"/>
  <c r="M944" i="2" s="1"/>
  <c r="M945" i="2" s="1"/>
  <c r="M946" i="2" s="1"/>
  <c r="M947" i="2" s="1"/>
  <c r="S940" i="2"/>
  <c r="S939" i="2"/>
  <c r="S938" i="2"/>
  <c r="M938" i="2"/>
  <c r="M939" i="2" s="1"/>
  <c r="M940" i="2" s="1"/>
  <c r="K938" i="2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S937" i="2"/>
  <c r="S936" i="2"/>
  <c r="K936" i="2"/>
  <c r="K937" i="2" s="1"/>
  <c r="S935" i="2"/>
  <c r="M935" i="2"/>
  <c r="M936" i="2" s="1"/>
  <c r="M937" i="2" s="1"/>
  <c r="L935" i="2"/>
  <c r="L936" i="2" s="1"/>
  <c r="L937" i="2" s="1"/>
  <c r="L938" i="2" s="1"/>
  <c r="L939" i="2" s="1"/>
  <c r="L940" i="2" s="1"/>
  <c r="L941" i="2" s="1"/>
  <c r="L942" i="2" s="1"/>
  <c r="L943" i="2" s="1"/>
  <c r="L944" i="2" s="1"/>
  <c r="L945" i="2" s="1"/>
  <c r="L946" i="2" s="1"/>
  <c r="L947" i="2" s="1"/>
  <c r="L948" i="2" s="1"/>
  <c r="L949" i="2" s="1"/>
  <c r="L950" i="2" s="1"/>
  <c r="L951" i="2" s="1"/>
  <c r="L952" i="2" s="1"/>
  <c r="L953" i="2" s="1"/>
  <c r="L954" i="2" s="1"/>
  <c r="L955" i="2" s="1"/>
  <c r="L956" i="2" s="1"/>
  <c r="L957" i="2" s="1"/>
  <c r="L958" i="2" s="1"/>
  <c r="L959" i="2" s="1"/>
  <c r="L960" i="2" s="1"/>
  <c r="L961" i="2" s="1"/>
  <c r="L962" i="2" s="1"/>
  <c r="L963" i="2" s="1"/>
  <c r="L964" i="2" s="1"/>
  <c r="L965" i="2" s="1"/>
  <c r="L966" i="2" s="1"/>
  <c r="L967" i="2" s="1"/>
  <c r="L968" i="2" s="1"/>
  <c r="L969" i="2" s="1"/>
  <c r="L970" i="2" s="1"/>
  <c r="L971" i="2" s="1"/>
  <c r="L972" i="2" s="1"/>
  <c r="L973" i="2" s="1"/>
  <c r="L974" i="2" s="1"/>
  <c r="L975" i="2" s="1"/>
  <c r="L976" i="2" s="1"/>
  <c r="L977" i="2" s="1"/>
  <c r="L978" i="2" s="1"/>
  <c r="L979" i="2" s="1"/>
  <c r="L980" i="2" s="1"/>
  <c r="L981" i="2" s="1"/>
  <c r="L982" i="2" s="1"/>
  <c r="L983" i="2" s="1"/>
  <c r="L984" i="2" s="1"/>
  <c r="L985" i="2" s="1"/>
  <c r="L986" i="2" s="1"/>
  <c r="L987" i="2" s="1"/>
  <c r="L988" i="2" s="1"/>
  <c r="K935" i="2"/>
  <c r="D935" i="2"/>
  <c r="S934" i="2"/>
  <c r="N934" i="2"/>
  <c r="M934" i="2"/>
  <c r="L934" i="2"/>
  <c r="K934" i="2"/>
  <c r="H934" i="2"/>
  <c r="H935" i="2" s="1"/>
  <c r="H936" i="2" s="1"/>
  <c r="H937" i="2" s="1"/>
  <c r="H938" i="2" s="1"/>
  <c r="H939" i="2" s="1"/>
  <c r="H940" i="2" s="1"/>
  <c r="H941" i="2" s="1"/>
  <c r="H942" i="2" s="1"/>
  <c r="H943" i="2" s="1"/>
  <c r="H944" i="2" s="1"/>
  <c r="H945" i="2" s="1"/>
  <c r="H946" i="2" s="1"/>
  <c r="H947" i="2" s="1"/>
  <c r="H948" i="2" s="1"/>
  <c r="H949" i="2" s="1"/>
  <c r="H950" i="2" s="1"/>
  <c r="H951" i="2" s="1"/>
  <c r="H952" i="2" s="1"/>
  <c r="H953" i="2" s="1"/>
  <c r="H954" i="2" s="1"/>
  <c r="H955" i="2" s="1"/>
  <c r="H956" i="2" s="1"/>
  <c r="H957" i="2" s="1"/>
  <c r="H958" i="2" s="1"/>
  <c r="H959" i="2" s="1"/>
  <c r="H960" i="2" s="1"/>
  <c r="H961" i="2" s="1"/>
  <c r="H962" i="2" s="1"/>
  <c r="H963" i="2" s="1"/>
  <c r="H964" i="2" s="1"/>
  <c r="H965" i="2" s="1"/>
  <c r="H966" i="2" s="1"/>
  <c r="H967" i="2" s="1"/>
  <c r="H968" i="2" s="1"/>
  <c r="H969" i="2" s="1"/>
  <c r="H970" i="2" s="1"/>
  <c r="H971" i="2" s="1"/>
  <c r="H972" i="2" s="1"/>
  <c r="H973" i="2" s="1"/>
  <c r="H974" i="2" s="1"/>
  <c r="H975" i="2" s="1"/>
  <c r="H976" i="2" s="1"/>
  <c r="H977" i="2" s="1"/>
  <c r="G934" i="2"/>
  <c r="D934" i="2"/>
  <c r="F934" i="2" s="1"/>
  <c r="S933" i="2"/>
  <c r="R933" i="2"/>
  <c r="Q933" i="2"/>
  <c r="N933" i="2"/>
  <c r="M933" i="2"/>
  <c r="L933" i="2"/>
  <c r="K933" i="2"/>
  <c r="J933" i="2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I933" i="2"/>
  <c r="I934" i="2" s="1"/>
  <c r="I935" i="2" s="1"/>
  <c r="I936" i="2" s="1"/>
  <c r="I937" i="2" s="1"/>
  <c r="I938" i="2" s="1"/>
  <c r="I939" i="2" s="1"/>
  <c r="I940" i="2" s="1"/>
  <c r="I941" i="2" s="1"/>
  <c r="I942" i="2" s="1"/>
  <c r="I943" i="2" s="1"/>
  <c r="I944" i="2" s="1"/>
  <c r="I945" i="2" s="1"/>
  <c r="I946" i="2" s="1"/>
  <c r="I947" i="2" s="1"/>
  <c r="I948" i="2" s="1"/>
  <c r="I949" i="2" s="1"/>
  <c r="I950" i="2" s="1"/>
  <c r="I951" i="2" s="1"/>
  <c r="I952" i="2" s="1"/>
  <c r="I953" i="2" s="1"/>
  <c r="H933" i="2"/>
  <c r="G933" i="2"/>
  <c r="F933" i="2"/>
  <c r="E933" i="2"/>
  <c r="S932" i="2"/>
  <c r="R932" i="2"/>
  <c r="Q932" i="2"/>
  <c r="G932" i="2"/>
  <c r="F932" i="2"/>
  <c r="E932" i="2"/>
  <c r="S931" i="2"/>
  <c r="R931" i="2"/>
  <c r="Q931" i="2"/>
  <c r="G931" i="2"/>
  <c r="F931" i="2"/>
  <c r="E931" i="2"/>
  <c r="S930" i="2"/>
  <c r="R930" i="2"/>
  <c r="Q930" i="2"/>
  <c r="S929" i="2"/>
  <c r="S928" i="2"/>
  <c r="N928" i="2"/>
  <c r="S927" i="2"/>
  <c r="R927" i="2"/>
  <c r="Q927" i="2"/>
  <c r="N927" i="2"/>
  <c r="J927" i="2"/>
  <c r="J928" i="2" s="1"/>
  <c r="J929" i="2" s="1"/>
  <c r="J930" i="2" s="1"/>
  <c r="S926" i="2"/>
  <c r="R926" i="2"/>
  <c r="Q926" i="2"/>
  <c r="S925" i="2"/>
  <c r="S924" i="2"/>
  <c r="S923" i="2"/>
  <c r="S922" i="2"/>
  <c r="S921" i="2"/>
  <c r="S920" i="2"/>
  <c r="S919" i="2"/>
  <c r="S918" i="2"/>
  <c r="S917" i="2"/>
  <c r="S916" i="2"/>
  <c r="I916" i="2"/>
  <c r="I917" i="2" s="1"/>
  <c r="I918" i="2" s="1"/>
  <c r="I919" i="2" s="1"/>
  <c r="I920" i="2" s="1"/>
  <c r="I921" i="2" s="1"/>
  <c r="I922" i="2" s="1"/>
  <c r="I923" i="2" s="1"/>
  <c r="I924" i="2" s="1"/>
  <c r="I925" i="2" s="1"/>
  <c r="I926" i="2" s="1"/>
  <c r="I927" i="2" s="1"/>
  <c r="I928" i="2" s="1"/>
  <c r="I929" i="2" s="1"/>
  <c r="I930" i="2" s="1"/>
  <c r="S915" i="2"/>
  <c r="S914" i="2"/>
  <c r="S913" i="2"/>
  <c r="M913" i="2"/>
  <c r="M914" i="2" s="1"/>
  <c r="M915" i="2" s="1"/>
  <c r="M916" i="2" s="1"/>
  <c r="M917" i="2" s="1"/>
  <c r="M918" i="2" s="1"/>
  <c r="M919" i="2" s="1"/>
  <c r="M920" i="2" s="1"/>
  <c r="M921" i="2" s="1"/>
  <c r="M922" i="2" s="1"/>
  <c r="M923" i="2" s="1"/>
  <c r="M924" i="2" s="1"/>
  <c r="M925" i="2" s="1"/>
  <c r="M926" i="2" s="1"/>
  <c r="M927" i="2" s="1"/>
  <c r="M928" i="2" s="1"/>
  <c r="M929" i="2" s="1"/>
  <c r="M930" i="2" s="1"/>
  <c r="S912" i="2"/>
  <c r="S911" i="2"/>
  <c r="S910" i="2"/>
  <c r="S909" i="2"/>
  <c r="N909" i="2"/>
  <c r="J909" i="2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S908" i="2"/>
  <c r="R908" i="2"/>
  <c r="N908" i="2"/>
  <c r="Q908" i="2" s="1"/>
  <c r="S907" i="2"/>
  <c r="R907" i="2"/>
  <c r="Q907" i="2"/>
  <c r="N907" i="2"/>
  <c r="S906" i="2"/>
  <c r="R906" i="2"/>
  <c r="Q906" i="2"/>
  <c r="N906" i="2"/>
  <c r="D906" i="2"/>
  <c r="S905" i="2"/>
  <c r="R905" i="2"/>
  <c r="Q905" i="2"/>
  <c r="M905" i="2"/>
  <c r="M906" i="2" s="1"/>
  <c r="M907" i="2" s="1"/>
  <c r="M908" i="2" s="1"/>
  <c r="M909" i="2" s="1"/>
  <c r="M910" i="2" s="1"/>
  <c r="M911" i="2" s="1"/>
  <c r="M912" i="2" s="1"/>
  <c r="D905" i="2"/>
  <c r="G905" i="2" s="1"/>
  <c r="S904" i="2"/>
  <c r="N904" i="2"/>
  <c r="R904" i="2" s="1"/>
  <c r="M904" i="2"/>
  <c r="K904" i="2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D904" i="2"/>
  <c r="G904" i="2" s="1"/>
  <c r="S903" i="2"/>
  <c r="R903" i="2"/>
  <c r="Q903" i="2"/>
  <c r="N903" i="2"/>
  <c r="M903" i="2"/>
  <c r="K903" i="2"/>
  <c r="J903" i="2"/>
  <c r="J904" i="2" s="1"/>
  <c r="J905" i="2" s="1"/>
  <c r="J906" i="2" s="1"/>
  <c r="J907" i="2" s="1"/>
  <c r="J908" i="2" s="1"/>
  <c r="I903" i="2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G903" i="2"/>
  <c r="F903" i="2"/>
  <c r="E903" i="2"/>
  <c r="D903" i="2"/>
  <c r="S902" i="2"/>
  <c r="R902" i="2"/>
  <c r="Q902" i="2"/>
  <c r="G902" i="2"/>
  <c r="F902" i="2"/>
  <c r="E902" i="2"/>
  <c r="S901" i="2"/>
  <c r="R901" i="2"/>
  <c r="Q901" i="2"/>
  <c r="S900" i="2"/>
  <c r="S899" i="2"/>
  <c r="J899" i="2"/>
  <c r="J900" i="2" s="1"/>
  <c r="J901" i="2" s="1"/>
  <c r="S898" i="2"/>
  <c r="S897" i="2"/>
  <c r="S896" i="2"/>
  <c r="S895" i="2"/>
  <c r="I895" i="2"/>
  <c r="I896" i="2" s="1"/>
  <c r="I897" i="2" s="1"/>
  <c r="I898" i="2" s="1"/>
  <c r="I899" i="2" s="1"/>
  <c r="I900" i="2" s="1"/>
  <c r="I901" i="2" s="1"/>
  <c r="S894" i="2"/>
  <c r="I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N881" i="2"/>
  <c r="K881" i="2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S880" i="2"/>
  <c r="N880" i="2"/>
  <c r="M880" i="2"/>
  <c r="M881" i="2" s="1"/>
  <c r="M882" i="2" s="1"/>
  <c r="M883" i="2" s="1"/>
  <c r="M884" i="2" s="1"/>
  <c r="M885" i="2" s="1"/>
  <c r="M886" i="2" s="1"/>
  <c r="M887" i="2" s="1"/>
  <c r="M888" i="2" s="1"/>
  <c r="M889" i="2" s="1"/>
  <c r="M890" i="2" s="1"/>
  <c r="M891" i="2" s="1"/>
  <c r="M892" i="2" s="1"/>
  <c r="M893" i="2" s="1"/>
  <c r="M894" i="2" s="1"/>
  <c r="M895" i="2" s="1"/>
  <c r="M896" i="2" s="1"/>
  <c r="M897" i="2" s="1"/>
  <c r="M898" i="2" s="1"/>
  <c r="M899" i="2" s="1"/>
  <c r="M900" i="2" s="1"/>
  <c r="M901" i="2" s="1"/>
  <c r="K880" i="2"/>
  <c r="J880" i="2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I880" i="2"/>
  <c r="I881" i="2" s="1"/>
  <c r="I882" i="2" s="1"/>
  <c r="I883" i="2" s="1"/>
  <c r="I884" i="2" s="1"/>
  <c r="I885" i="2" s="1"/>
  <c r="I886" i="2" s="1"/>
  <c r="I887" i="2" s="1"/>
  <c r="I888" i="2" s="1"/>
  <c r="I889" i="2" s="1"/>
  <c r="I890" i="2" s="1"/>
  <c r="I891" i="2" s="1"/>
  <c r="I892" i="2" s="1"/>
  <c r="I893" i="2" s="1"/>
  <c r="D880" i="2"/>
  <c r="S879" i="2"/>
  <c r="R879" i="2"/>
  <c r="Q879" i="2"/>
  <c r="G879" i="2"/>
  <c r="F879" i="2"/>
  <c r="E879" i="2"/>
  <c r="S878" i="2"/>
  <c r="R878" i="2"/>
  <c r="Q878" i="2"/>
  <c r="G878" i="2"/>
  <c r="F878" i="2"/>
  <c r="E878" i="2"/>
  <c r="S877" i="2"/>
  <c r="R877" i="2"/>
  <c r="Q877" i="2"/>
  <c r="S876" i="2"/>
  <c r="S875" i="2"/>
  <c r="S874" i="2"/>
  <c r="S873" i="2"/>
  <c r="S872" i="2"/>
  <c r="C872" i="2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S871" i="2"/>
  <c r="S870" i="2"/>
  <c r="S869" i="2"/>
  <c r="S868" i="2"/>
  <c r="S867" i="2"/>
  <c r="M867" i="2"/>
  <c r="M868" i="2" s="1"/>
  <c r="M869" i="2" s="1"/>
  <c r="M870" i="2" s="1"/>
  <c r="M871" i="2" s="1"/>
  <c r="M872" i="2" s="1"/>
  <c r="M873" i="2" s="1"/>
  <c r="M874" i="2" s="1"/>
  <c r="M875" i="2" s="1"/>
  <c r="M876" i="2" s="1"/>
  <c r="M877" i="2" s="1"/>
  <c r="S866" i="2"/>
  <c r="S865" i="2"/>
  <c r="S864" i="2"/>
  <c r="S863" i="2"/>
  <c r="S862" i="2"/>
  <c r="S861" i="2"/>
  <c r="H861" i="2"/>
  <c r="H862" i="2" s="1"/>
  <c r="H863" i="2" s="1"/>
  <c r="H864" i="2" s="1"/>
  <c r="H865" i="2" s="1"/>
  <c r="H866" i="2" s="1"/>
  <c r="H867" i="2" s="1"/>
  <c r="H868" i="2" s="1"/>
  <c r="H869" i="2" s="1"/>
  <c r="H870" i="2" s="1"/>
  <c r="H871" i="2" s="1"/>
  <c r="H872" i="2" s="1"/>
  <c r="H873" i="2" s="1"/>
  <c r="H874" i="2" s="1"/>
  <c r="H875" i="2" s="1"/>
  <c r="H876" i="2" s="1"/>
  <c r="H877" i="2" s="1"/>
  <c r="H878" i="2" s="1"/>
  <c r="H879" i="2" s="1"/>
  <c r="H880" i="2" s="1"/>
  <c r="H881" i="2" s="1"/>
  <c r="H882" i="2" s="1"/>
  <c r="H883" i="2" s="1"/>
  <c r="H884" i="2" s="1"/>
  <c r="H885" i="2" s="1"/>
  <c r="H886" i="2" s="1"/>
  <c r="H887" i="2" s="1"/>
  <c r="H888" i="2" s="1"/>
  <c r="H889" i="2" s="1"/>
  <c r="H890" i="2" s="1"/>
  <c r="H891" i="2" s="1"/>
  <c r="H892" i="2" s="1"/>
  <c r="H893" i="2" s="1"/>
  <c r="H894" i="2" s="1"/>
  <c r="H895" i="2" s="1"/>
  <c r="H896" i="2" s="1"/>
  <c r="H897" i="2" s="1"/>
  <c r="H898" i="2" s="1"/>
  <c r="H899" i="2" s="1"/>
  <c r="H900" i="2" s="1"/>
  <c r="H901" i="2" s="1"/>
  <c r="H902" i="2" s="1"/>
  <c r="H903" i="2" s="1"/>
  <c r="H904" i="2" s="1"/>
  <c r="H905" i="2" s="1"/>
  <c r="H906" i="2" s="1"/>
  <c r="H907" i="2" s="1"/>
  <c r="H908" i="2" s="1"/>
  <c r="H909" i="2" s="1"/>
  <c r="H910" i="2" s="1"/>
  <c r="H911" i="2" s="1"/>
  <c r="H912" i="2" s="1"/>
  <c r="H913" i="2" s="1"/>
  <c r="H914" i="2" s="1"/>
  <c r="H915" i="2" s="1"/>
  <c r="H916" i="2" s="1"/>
  <c r="H917" i="2" s="1"/>
  <c r="H918" i="2" s="1"/>
  <c r="H919" i="2" s="1"/>
  <c r="H920" i="2" s="1"/>
  <c r="H921" i="2" s="1"/>
  <c r="H922" i="2" s="1"/>
  <c r="H923" i="2" s="1"/>
  <c r="H924" i="2" s="1"/>
  <c r="H925" i="2" s="1"/>
  <c r="H926" i="2" s="1"/>
  <c r="H927" i="2" s="1"/>
  <c r="H928" i="2" s="1"/>
  <c r="H929" i="2" s="1"/>
  <c r="H930" i="2" s="1"/>
  <c r="S860" i="2"/>
  <c r="K860" i="2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J860" i="2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S859" i="2"/>
  <c r="N859" i="2"/>
  <c r="S858" i="2"/>
  <c r="H858" i="2"/>
  <c r="H859" i="2" s="1"/>
  <c r="H860" i="2" s="1"/>
  <c r="S857" i="2"/>
  <c r="R857" i="2"/>
  <c r="Q857" i="2"/>
  <c r="N857" i="2"/>
  <c r="N858" i="2" s="1"/>
  <c r="S856" i="2"/>
  <c r="R856" i="2"/>
  <c r="Q856" i="2"/>
  <c r="I856" i="2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 s="1"/>
  <c r="I872" i="2" s="1"/>
  <c r="I873" i="2" s="1"/>
  <c r="I874" i="2" s="1"/>
  <c r="I875" i="2" s="1"/>
  <c r="I876" i="2" s="1"/>
  <c r="I877" i="2" s="1"/>
  <c r="H856" i="2"/>
  <c r="H857" i="2" s="1"/>
  <c r="S855" i="2"/>
  <c r="R855" i="2"/>
  <c r="N855" i="2"/>
  <c r="Q855" i="2" s="1"/>
  <c r="M855" i="2"/>
  <c r="M856" i="2" s="1"/>
  <c r="M857" i="2" s="1"/>
  <c r="M858" i="2" s="1"/>
  <c r="M859" i="2" s="1"/>
  <c r="M860" i="2" s="1"/>
  <c r="M861" i="2" s="1"/>
  <c r="M862" i="2" s="1"/>
  <c r="M863" i="2" s="1"/>
  <c r="M864" i="2" s="1"/>
  <c r="M865" i="2" s="1"/>
  <c r="M866" i="2" s="1"/>
  <c r="K855" i="2"/>
  <c r="K856" i="2" s="1"/>
  <c r="K857" i="2" s="1"/>
  <c r="K858" i="2" s="1"/>
  <c r="K859" i="2" s="1"/>
  <c r="J855" i="2"/>
  <c r="J856" i="2" s="1"/>
  <c r="J857" i="2" s="1"/>
  <c r="J858" i="2" s="1"/>
  <c r="J859" i="2" s="1"/>
  <c r="I855" i="2"/>
  <c r="H855" i="2"/>
  <c r="D855" i="2"/>
  <c r="S854" i="2"/>
  <c r="R854" i="2"/>
  <c r="Q854" i="2"/>
  <c r="G854" i="2"/>
  <c r="F854" i="2"/>
  <c r="E854" i="2"/>
  <c r="S853" i="2"/>
  <c r="R853" i="2"/>
  <c r="Q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M835" i="2"/>
  <c r="M836" i="2" s="1"/>
  <c r="M837" i="2" s="1"/>
  <c r="M838" i="2" s="1"/>
  <c r="M839" i="2" s="1"/>
  <c r="M840" i="2" s="1"/>
  <c r="M841" i="2" s="1"/>
  <c r="M842" i="2" s="1"/>
  <c r="M843" i="2" s="1"/>
  <c r="M844" i="2" s="1"/>
  <c r="M845" i="2" s="1"/>
  <c r="M846" i="2" s="1"/>
  <c r="M847" i="2" s="1"/>
  <c r="M848" i="2" s="1"/>
  <c r="M849" i="2" s="1"/>
  <c r="M850" i="2" s="1"/>
  <c r="M851" i="2" s="1"/>
  <c r="M852" i="2" s="1"/>
  <c r="M853" i="2" s="1"/>
  <c r="K835" i="2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S834" i="2"/>
  <c r="N834" i="2"/>
  <c r="K834" i="2"/>
  <c r="S833" i="2"/>
  <c r="R833" i="2"/>
  <c r="Q833" i="2"/>
  <c r="M833" i="2"/>
  <c r="M834" i="2" s="1"/>
  <c r="D833" i="2"/>
  <c r="S832" i="2"/>
  <c r="R832" i="2"/>
  <c r="Q832" i="2"/>
  <c r="N832" i="2"/>
  <c r="M832" i="2"/>
  <c r="K832" i="2"/>
  <c r="K833" i="2" s="1"/>
  <c r="J832" i="2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I832" i="2"/>
  <c r="I833" i="2" s="1"/>
  <c r="I834" i="2" s="1"/>
  <c r="I835" i="2" s="1"/>
  <c r="I836" i="2" s="1"/>
  <c r="I837" i="2" s="1"/>
  <c r="I838" i="2" s="1"/>
  <c r="I839" i="2" s="1"/>
  <c r="I840" i="2" s="1"/>
  <c r="I841" i="2" s="1"/>
  <c r="I842" i="2" s="1"/>
  <c r="I843" i="2" s="1"/>
  <c r="I844" i="2" s="1"/>
  <c r="I845" i="2" s="1"/>
  <c r="I846" i="2" s="1"/>
  <c r="I847" i="2" s="1"/>
  <c r="I848" i="2" s="1"/>
  <c r="I849" i="2" s="1"/>
  <c r="I850" i="2" s="1"/>
  <c r="I851" i="2" s="1"/>
  <c r="I852" i="2" s="1"/>
  <c r="I853" i="2" s="1"/>
  <c r="G832" i="2"/>
  <c r="D832" i="2"/>
  <c r="E832" i="2" s="1"/>
  <c r="S831" i="2"/>
  <c r="R831" i="2"/>
  <c r="Q831" i="2"/>
  <c r="G831" i="2"/>
  <c r="F831" i="2"/>
  <c r="E831" i="2"/>
  <c r="S830" i="2"/>
  <c r="R830" i="2"/>
  <c r="Q830" i="2"/>
  <c r="S829" i="2"/>
  <c r="R829" i="2"/>
  <c r="Q829" i="2"/>
  <c r="O829" i="2"/>
  <c r="O830" i="2" s="1"/>
  <c r="O831" i="2" s="1"/>
  <c r="O832" i="2" s="1"/>
  <c r="O833" i="2" s="1"/>
  <c r="O834" i="2" s="1"/>
  <c r="O835" i="2" s="1"/>
  <c r="O836" i="2" s="1"/>
  <c r="O837" i="2" s="1"/>
  <c r="O838" i="2" s="1"/>
  <c r="O839" i="2" s="1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O860" i="2" s="1"/>
  <c r="O861" i="2" s="1"/>
  <c r="O862" i="2" s="1"/>
  <c r="O863" i="2" s="1"/>
  <c r="O864" i="2" s="1"/>
  <c r="O865" i="2" s="1"/>
  <c r="O866" i="2" s="1"/>
  <c r="O867" i="2" s="1"/>
  <c r="O868" i="2" s="1"/>
  <c r="O869" i="2" s="1"/>
  <c r="O870" i="2" s="1"/>
  <c r="O871" i="2" s="1"/>
  <c r="O872" i="2" s="1"/>
  <c r="O873" i="2" s="1"/>
  <c r="O874" i="2" s="1"/>
  <c r="O875" i="2" s="1"/>
  <c r="O876" i="2" s="1"/>
  <c r="O877" i="2" s="1"/>
  <c r="O878" i="2" s="1"/>
  <c r="O879" i="2" s="1"/>
  <c r="O880" i="2" s="1"/>
  <c r="O881" i="2" s="1"/>
  <c r="O882" i="2" s="1"/>
  <c r="O883" i="2" s="1"/>
  <c r="O884" i="2" s="1"/>
  <c r="O885" i="2" s="1"/>
  <c r="O886" i="2" s="1"/>
  <c r="O887" i="2" s="1"/>
  <c r="O888" i="2" s="1"/>
  <c r="O889" i="2" s="1"/>
  <c r="O890" i="2" s="1"/>
  <c r="O891" i="2" s="1"/>
  <c r="O892" i="2" s="1"/>
  <c r="O893" i="2" s="1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O913" i="2" s="1"/>
  <c r="O914" i="2" s="1"/>
  <c r="O915" i="2" s="1"/>
  <c r="O916" i="2" s="1"/>
  <c r="O917" i="2" s="1"/>
  <c r="O918" i="2" s="1"/>
  <c r="O919" i="2" s="1"/>
  <c r="O920" i="2" s="1"/>
  <c r="O921" i="2" s="1"/>
  <c r="O922" i="2" s="1"/>
  <c r="O923" i="2" s="1"/>
  <c r="O924" i="2" s="1"/>
  <c r="O925" i="2" s="1"/>
  <c r="O926" i="2" s="1"/>
  <c r="O927" i="2" s="1"/>
  <c r="O928" i="2" s="1"/>
  <c r="O929" i="2" s="1"/>
  <c r="S828" i="2"/>
  <c r="S827" i="2"/>
  <c r="S826" i="2"/>
  <c r="C826" i="2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S825" i="2"/>
  <c r="S824" i="2"/>
  <c r="S823" i="2"/>
  <c r="C823" i="2"/>
  <c r="C824" i="2" s="1"/>
  <c r="C825" i="2" s="1"/>
  <c r="S822" i="2"/>
  <c r="M822" i="2"/>
  <c r="M823" i="2" s="1"/>
  <c r="M824" i="2" s="1"/>
  <c r="M825" i="2" s="1"/>
  <c r="M826" i="2" s="1"/>
  <c r="M827" i="2" s="1"/>
  <c r="M828" i="2" s="1"/>
  <c r="M829" i="2" s="1"/>
  <c r="M830" i="2" s="1"/>
  <c r="S821" i="2"/>
  <c r="S820" i="2"/>
  <c r="O820" i="2"/>
  <c r="O821" i="2" s="1"/>
  <c r="O822" i="2" s="1"/>
  <c r="O823" i="2" s="1"/>
  <c r="O824" i="2" s="1"/>
  <c r="O825" i="2" s="1"/>
  <c r="O826" i="2" s="1"/>
  <c r="O827" i="2" s="1"/>
  <c r="O828" i="2" s="1"/>
  <c r="S819" i="2"/>
  <c r="S818" i="2"/>
  <c r="L818" i="2"/>
  <c r="L819" i="2" s="1"/>
  <c r="L820" i="2" s="1"/>
  <c r="L821" i="2" s="1"/>
  <c r="L822" i="2" s="1"/>
  <c r="L823" i="2" s="1"/>
  <c r="L824" i="2" s="1"/>
  <c r="L825" i="2" s="1"/>
  <c r="L826" i="2" s="1"/>
  <c r="L827" i="2" s="1"/>
  <c r="L828" i="2" s="1"/>
  <c r="L829" i="2" s="1"/>
  <c r="L830" i="2" s="1"/>
  <c r="L831" i="2" s="1"/>
  <c r="L832" i="2" s="1"/>
  <c r="L833" i="2" s="1"/>
  <c r="L834" i="2" s="1"/>
  <c r="L835" i="2" s="1"/>
  <c r="L836" i="2" s="1"/>
  <c r="L837" i="2" s="1"/>
  <c r="L838" i="2" s="1"/>
  <c r="L839" i="2" s="1"/>
  <c r="L840" i="2" s="1"/>
  <c r="L841" i="2" s="1"/>
  <c r="L842" i="2" s="1"/>
  <c r="L843" i="2" s="1"/>
  <c r="L844" i="2" s="1"/>
  <c r="L845" i="2" s="1"/>
  <c r="L846" i="2" s="1"/>
  <c r="L847" i="2" s="1"/>
  <c r="L848" i="2" s="1"/>
  <c r="L849" i="2" s="1"/>
  <c r="L850" i="2" s="1"/>
  <c r="L851" i="2" s="1"/>
  <c r="L852" i="2" s="1"/>
  <c r="L853" i="2" s="1"/>
  <c r="L854" i="2" s="1"/>
  <c r="L855" i="2" s="1"/>
  <c r="L856" i="2" s="1"/>
  <c r="L857" i="2" s="1"/>
  <c r="L858" i="2" s="1"/>
  <c r="L859" i="2" s="1"/>
  <c r="L860" i="2" s="1"/>
  <c r="L861" i="2" s="1"/>
  <c r="L862" i="2" s="1"/>
  <c r="L863" i="2" s="1"/>
  <c r="L864" i="2" s="1"/>
  <c r="L865" i="2" s="1"/>
  <c r="L866" i="2" s="1"/>
  <c r="L867" i="2" s="1"/>
  <c r="L868" i="2" s="1"/>
  <c r="L869" i="2" s="1"/>
  <c r="L870" i="2" s="1"/>
  <c r="L871" i="2" s="1"/>
  <c r="L872" i="2" s="1"/>
  <c r="L873" i="2" s="1"/>
  <c r="L874" i="2" s="1"/>
  <c r="L875" i="2" s="1"/>
  <c r="L876" i="2" s="1"/>
  <c r="L877" i="2" s="1"/>
  <c r="L878" i="2" s="1"/>
  <c r="L879" i="2" s="1"/>
  <c r="L880" i="2" s="1"/>
  <c r="L881" i="2" s="1"/>
  <c r="L882" i="2" s="1"/>
  <c r="L883" i="2" s="1"/>
  <c r="L884" i="2" s="1"/>
  <c r="L885" i="2" s="1"/>
  <c r="L886" i="2" s="1"/>
  <c r="L887" i="2" s="1"/>
  <c r="L888" i="2" s="1"/>
  <c r="L889" i="2" s="1"/>
  <c r="L890" i="2" s="1"/>
  <c r="L891" i="2" s="1"/>
  <c r="L892" i="2" s="1"/>
  <c r="L893" i="2" s="1"/>
  <c r="L894" i="2" s="1"/>
  <c r="L895" i="2" s="1"/>
  <c r="L896" i="2" s="1"/>
  <c r="L897" i="2" s="1"/>
  <c r="L898" i="2" s="1"/>
  <c r="L899" i="2" s="1"/>
  <c r="L900" i="2" s="1"/>
  <c r="L901" i="2" s="1"/>
  <c r="L902" i="2" s="1"/>
  <c r="L903" i="2" s="1"/>
  <c r="L904" i="2" s="1"/>
  <c r="L905" i="2" s="1"/>
  <c r="L906" i="2" s="1"/>
  <c r="L907" i="2" s="1"/>
  <c r="L908" i="2" s="1"/>
  <c r="L909" i="2" s="1"/>
  <c r="L910" i="2" s="1"/>
  <c r="L911" i="2" s="1"/>
  <c r="L912" i="2" s="1"/>
  <c r="L913" i="2" s="1"/>
  <c r="L914" i="2" s="1"/>
  <c r="L915" i="2" s="1"/>
  <c r="L916" i="2" s="1"/>
  <c r="L917" i="2" s="1"/>
  <c r="L918" i="2" s="1"/>
  <c r="L919" i="2" s="1"/>
  <c r="L920" i="2" s="1"/>
  <c r="L921" i="2" s="1"/>
  <c r="L922" i="2" s="1"/>
  <c r="L923" i="2" s="1"/>
  <c r="L924" i="2" s="1"/>
  <c r="L925" i="2" s="1"/>
  <c r="L926" i="2" s="1"/>
  <c r="L927" i="2" s="1"/>
  <c r="L928" i="2" s="1"/>
  <c r="L929" i="2" s="1"/>
  <c r="L930" i="2" s="1"/>
  <c r="J818" i="2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S817" i="2"/>
  <c r="S816" i="2"/>
  <c r="L816" i="2"/>
  <c r="L817" i="2" s="1"/>
  <c r="S815" i="2"/>
  <c r="J815" i="2"/>
  <c r="J816" i="2" s="1"/>
  <c r="J817" i="2" s="1"/>
  <c r="I815" i="2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 s="1"/>
  <c r="S814" i="2"/>
  <c r="S813" i="2"/>
  <c r="B813" i="2"/>
  <c r="B814" i="2" s="1"/>
  <c r="B815" i="2" s="1"/>
  <c r="B816" i="2" s="1"/>
  <c r="B817" i="2" s="1"/>
  <c r="B818" i="2" s="1"/>
  <c r="B819" i="2" s="1"/>
  <c r="B820" i="2" s="1"/>
  <c r="B821" i="2" s="1"/>
  <c r="B822" i="2" s="1"/>
  <c r="B823" i="2" s="1"/>
  <c r="B824" i="2" s="1"/>
  <c r="B825" i="2" s="1"/>
  <c r="B826" i="2" s="1"/>
  <c r="B827" i="2" s="1"/>
  <c r="B828" i="2" s="1"/>
  <c r="B829" i="2" s="1"/>
  <c r="B830" i="2" s="1"/>
  <c r="B831" i="2" s="1"/>
  <c r="B832" i="2" s="1"/>
  <c r="B833" i="2" s="1"/>
  <c r="B834" i="2" s="1"/>
  <c r="B835" i="2" s="1"/>
  <c r="B836" i="2" s="1"/>
  <c r="B837" i="2" s="1"/>
  <c r="B838" i="2" s="1"/>
  <c r="B839" i="2" s="1"/>
  <c r="B840" i="2" s="1"/>
  <c r="B841" i="2" s="1"/>
  <c r="B842" i="2" s="1"/>
  <c r="B843" i="2" s="1"/>
  <c r="B844" i="2" s="1"/>
  <c r="B845" i="2" s="1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B856" i="2" s="1"/>
  <c r="B857" i="2" s="1"/>
  <c r="B858" i="2" s="1"/>
  <c r="B859" i="2" s="1"/>
  <c r="B860" i="2" s="1"/>
  <c r="B861" i="2" s="1"/>
  <c r="B862" i="2" s="1"/>
  <c r="B863" i="2" s="1"/>
  <c r="B864" i="2" s="1"/>
  <c r="B865" i="2" s="1"/>
  <c r="B866" i="2" s="1"/>
  <c r="B867" i="2" s="1"/>
  <c r="B868" i="2" s="1"/>
  <c r="B869" i="2" s="1"/>
  <c r="B870" i="2" s="1"/>
  <c r="B871" i="2" s="1"/>
  <c r="B872" i="2" s="1"/>
  <c r="B873" i="2" s="1"/>
  <c r="B874" i="2" s="1"/>
  <c r="B875" i="2" s="1"/>
  <c r="B876" i="2" s="1"/>
  <c r="B877" i="2" s="1"/>
  <c r="B878" i="2" s="1"/>
  <c r="B879" i="2" s="1"/>
  <c r="B880" i="2" s="1"/>
  <c r="B881" i="2" s="1"/>
  <c r="B882" i="2" s="1"/>
  <c r="B883" i="2" s="1"/>
  <c r="B884" i="2" s="1"/>
  <c r="B885" i="2" s="1"/>
  <c r="B886" i="2" s="1"/>
  <c r="B887" i="2" s="1"/>
  <c r="B888" i="2" s="1"/>
  <c r="B889" i="2" s="1"/>
  <c r="B890" i="2" s="1"/>
  <c r="B891" i="2" s="1"/>
  <c r="B892" i="2" s="1"/>
  <c r="B893" i="2" s="1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B904" i="2" s="1"/>
  <c r="B905" i="2" s="1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B916" i="2" s="1"/>
  <c r="B917" i="2" s="1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B928" i="2" s="1"/>
  <c r="B929" i="2" s="1"/>
  <c r="S812" i="2"/>
  <c r="B812" i="2"/>
  <c r="S811" i="2"/>
  <c r="S810" i="2"/>
  <c r="S809" i="2"/>
  <c r="L809" i="2"/>
  <c r="L810" i="2" s="1"/>
  <c r="L811" i="2" s="1"/>
  <c r="L812" i="2" s="1"/>
  <c r="L813" i="2" s="1"/>
  <c r="L814" i="2" s="1"/>
  <c r="L815" i="2" s="1"/>
  <c r="B809" i="2"/>
  <c r="B810" i="2" s="1"/>
  <c r="B811" i="2" s="1"/>
  <c r="S808" i="2"/>
  <c r="J808" i="2"/>
  <c r="J809" i="2" s="1"/>
  <c r="J810" i="2" s="1"/>
  <c r="J811" i="2" s="1"/>
  <c r="J812" i="2" s="1"/>
  <c r="J813" i="2" s="1"/>
  <c r="J814" i="2" s="1"/>
  <c r="I808" i="2"/>
  <c r="I809" i="2" s="1"/>
  <c r="I810" i="2" s="1"/>
  <c r="I811" i="2" s="1"/>
  <c r="I812" i="2" s="1"/>
  <c r="I813" i="2" s="1"/>
  <c r="I814" i="2" s="1"/>
  <c r="S807" i="2"/>
  <c r="N807" i="2"/>
  <c r="J807" i="2"/>
  <c r="H807" i="2"/>
  <c r="H808" i="2" s="1"/>
  <c r="H809" i="2" s="1"/>
  <c r="H810" i="2" s="1"/>
  <c r="H811" i="2" s="1"/>
  <c r="H812" i="2" s="1"/>
  <c r="H813" i="2" s="1"/>
  <c r="H814" i="2" s="1"/>
  <c r="H815" i="2" s="1"/>
  <c r="H816" i="2" s="1"/>
  <c r="H817" i="2" s="1"/>
  <c r="H818" i="2" s="1"/>
  <c r="H819" i="2" s="1"/>
  <c r="H820" i="2" s="1"/>
  <c r="H821" i="2" s="1"/>
  <c r="H822" i="2" s="1"/>
  <c r="H823" i="2" s="1"/>
  <c r="H824" i="2" s="1"/>
  <c r="H825" i="2" s="1"/>
  <c r="H826" i="2" s="1"/>
  <c r="H827" i="2" s="1"/>
  <c r="H828" i="2" s="1"/>
  <c r="H829" i="2" s="1"/>
  <c r="H830" i="2" s="1"/>
  <c r="H831" i="2" s="1"/>
  <c r="H832" i="2" s="1"/>
  <c r="H833" i="2" s="1"/>
  <c r="H834" i="2" s="1"/>
  <c r="H835" i="2" s="1"/>
  <c r="H836" i="2" s="1"/>
  <c r="H837" i="2" s="1"/>
  <c r="H838" i="2" s="1"/>
  <c r="H839" i="2" s="1"/>
  <c r="H840" i="2" s="1"/>
  <c r="H841" i="2" s="1"/>
  <c r="H842" i="2" s="1"/>
  <c r="H843" i="2" s="1"/>
  <c r="H844" i="2" s="1"/>
  <c r="H845" i="2" s="1"/>
  <c r="H846" i="2" s="1"/>
  <c r="H847" i="2" s="1"/>
  <c r="H848" i="2" s="1"/>
  <c r="H849" i="2" s="1"/>
  <c r="H850" i="2" s="1"/>
  <c r="H851" i="2" s="1"/>
  <c r="H852" i="2" s="1"/>
  <c r="H853" i="2" s="1"/>
  <c r="S806" i="2"/>
  <c r="N806" i="2"/>
  <c r="M806" i="2"/>
  <c r="M807" i="2" s="1"/>
  <c r="M808" i="2" s="1"/>
  <c r="M809" i="2" s="1"/>
  <c r="M810" i="2" s="1"/>
  <c r="M811" i="2" s="1"/>
  <c r="M812" i="2" s="1"/>
  <c r="M813" i="2" s="1"/>
  <c r="M814" i="2" s="1"/>
  <c r="M815" i="2" s="1"/>
  <c r="M816" i="2" s="1"/>
  <c r="M817" i="2" s="1"/>
  <c r="M818" i="2" s="1"/>
  <c r="M819" i="2" s="1"/>
  <c r="M820" i="2" s="1"/>
  <c r="M821" i="2" s="1"/>
  <c r="L806" i="2"/>
  <c r="L807" i="2" s="1"/>
  <c r="L808" i="2" s="1"/>
  <c r="K806" i="2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J806" i="2"/>
  <c r="H806" i="2"/>
  <c r="B806" i="2"/>
  <c r="B807" i="2" s="1"/>
  <c r="B808" i="2" s="1"/>
  <c r="S805" i="2"/>
  <c r="R805" i="2"/>
  <c r="Q805" i="2"/>
  <c r="O805" i="2"/>
  <c r="O806" i="2" s="1"/>
  <c r="O807" i="2" s="1"/>
  <c r="O808" i="2" s="1"/>
  <c r="O809" i="2" s="1"/>
  <c r="O810" i="2" s="1"/>
  <c r="O811" i="2" s="1"/>
  <c r="O812" i="2" s="1"/>
  <c r="O813" i="2" s="1"/>
  <c r="O814" i="2" s="1"/>
  <c r="O815" i="2" s="1"/>
  <c r="O816" i="2" s="1"/>
  <c r="O817" i="2" s="1"/>
  <c r="O818" i="2" s="1"/>
  <c r="O819" i="2" s="1"/>
  <c r="M805" i="2"/>
  <c r="L805" i="2"/>
  <c r="K805" i="2"/>
  <c r="J805" i="2"/>
  <c r="I805" i="2"/>
  <c r="I806" i="2" s="1"/>
  <c r="I807" i="2" s="1"/>
  <c r="H805" i="2"/>
  <c r="D805" i="2"/>
  <c r="C805" i="2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B805" i="2"/>
  <c r="S804" i="2"/>
  <c r="R804" i="2"/>
  <c r="Q804" i="2"/>
  <c r="G804" i="2"/>
  <c r="F804" i="2"/>
  <c r="E804" i="2"/>
  <c r="S803" i="2"/>
  <c r="R803" i="2"/>
  <c r="Q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K786" i="2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S785" i="2"/>
  <c r="S784" i="2"/>
  <c r="M784" i="2"/>
  <c r="M785" i="2" s="1"/>
  <c r="M786" i="2" s="1"/>
  <c r="M787" i="2" s="1"/>
  <c r="M788" i="2" s="1"/>
  <c r="M789" i="2" s="1"/>
  <c r="M790" i="2" s="1"/>
  <c r="M791" i="2" s="1"/>
  <c r="M792" i="2" s="1"/>
  <c r="M793" i="2" s="1"/>
  <c r="M794" i="2" s="1"/>
  <c r="M795" i="2" s="1"/>
  <c r="M796" i="2" s="1"/>
  <c r="M797" i="2" s="1"/>
  <c r="M798" i="2" s="1"/>
  <c r="M799" i="2" s="1"/>
  <c r="M800" i="2" s="1"/>
  <c r="M801" i="2" s="1"/>
  <c r="M802" i="2" s="1"/>
  <c r="M803" i="2" s="1"/>
  <c r="S783" i="2"/>
  <c r="N783" i="2"/>
  <c r="S782" i="2"/>
  <c r="R782" i="2"/>
  <c r="Q782" i="2"/>
  <c r="S781" i="2"/>
  <c r="I781" i="2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S780" i="2"/>
  <c r="I780" i="2"/>
  <c r="S779" i="2"/>
  <c r="N779" i="2"/>
  <c r="R779" i="2" s="1"/>
  <c r="M779" i="2"/>
  <c r="M780" i="2" s="1"/>
  <c r="M781" i="2" s="1"/>
  <c r="M782" i="2" s="1"/>
  <c r="M783" i="2" s="1"/>
  <c r="K779" i="2"/>
  <c r="K780" i="2" s="1"/>
  <c r="K781" i="2" s="1"/>
  <c r="K782" i="2" s="1"/>
  <c r="K783" i="2" s="1"/>
  <c r="K784" i="2" s="1"/>
  <c r="K785" i="2" s="1"/>
  <c r="J779" i="2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I779" i="2"/>
  <c r="D779" i="2"/>
  <c r="S778" i="2"/>
  <c r="R778" i="2"/>
  <c r="Q778" i="2"/>
  <c r="G778" i="2"/>
  <c r="F778" i="2"/>
  <c r="E778" i="2"/>
  <c r="S777" i="2"/>
  <c r="R777" i="2"/>
  <c r="Q777" i="2"/>
  <c r="S776" i="2"/>
  <c r="R776" i="2"/>
  <c r="Q776" i="2"/>
  <c r="S775" i="2"/>
  <c r="S774" i="2"/>
  <c r="S773" i="2"/>
  <c r="S772" i="2"/>
  <c r="S771" i="2"/>
  <c r="S770" i="2"/>
  <c r="S769" i="2"/>
  <c r="S768" i="2"/>
  <c r="S767" i="2"/>
  <c r="S766" i="2"/>
  <c r="S765" i="2"/>
  <c r="L765" i="2"/>
  <c r="L766" i="2" s="1"/>
  <c r="L767" i="2" s="1"/>
  <c r="L768" i="2" s="1"/>
  <c r="L769" i="2" s="1"/>
  <c r="L770" i="2" s="1"/>
  <c r="L771" i="2" s="1"/>
  <c r="L772" i="2" s="1"/>
  <c r="L773" i="2" s="1"/>
  <c r="L774" i="2" s="1"/>
  <c r="L775" i="2" s="1"/>
  <c r="L776" i="2" s="1"/>
  <c r="L777" i="2" s="1"/>
  <c r="L778" i="2" s="1"/>
  <c r="L779" i="2" s="1"/>
  <c r="L780" i="2" s="1"/>
  <c r="L781" i="2" s="1"/>
  <c r="L782" i="2" s="1"/>
  <c r="L783" i="2" s="1"/>
  <c r="L784" i="2" s="1"/>
  <c r="L785" i="2" s="1"/>
  <c r="L786" i="2" s="1"/>
  <c r="L787" i="2" s="1"/>
  <c r="L788" i="2" s="1"/>
  <c r="L789" i="2" s="1"/>
  <c r="L790" i="2" s="1"/>
  <c r="L791" i="2" s="1"/>
  <c r="L792" i="2" s="1"/>
  <c r="L793" i="2" s="1"/>
  <c r="L794" i="2" s="1"/>
  <c r="L795" i="2" s="1"/>
  <c r="L796" i="2" s="1"/>
  <c r="L797" i="2" s="1"/>
  <c r="L798" i="2" s="1"/>
  <c r="L799" i="2" s="1"/>
  <c r="L800" i="2" s="1"/>
  <c r="L801" i="2" s="1"/>
  <c r="L802" i="2" s="1"/>
  <c r="L803" i="2" s="1"/>
  <c r="S764" i="2"/>
  <c r="S763" i="2"/>
  <c r="L763" i="2"/>
  <c r="L764" i="2" s="1"/>
  <c r="S762" i="2"/>
  <c r="L762" i="2"/>
  <c r="S761" i="2"/>
  <c r="S760" i="2"/>
  <c r="S759" i="2"/>
  <c r="S758" i="2"/>
  <c r="S757" i="2"/>
  <c r="S756" i="2"/>
  <c r="S755" i="2"/>
  <c r="Q755" i="2"/>
  <c r="N755" i="2"/>
  <c r="R755" i="2" s="1"/>
  <c r="S754" i="2"/>
  <c r="R754" i="2"/>
  <c r="Q754" i="2"/>
  <c r="S753" i="2"/>
  <c r="S752" i="2"/>
  <c r="H752" i="2"/>
  <c r="H753" i="2" s="1"/>
  <c r="H754" i="2" s="1"/>
  <c r="H755" i="2" s="1"/>
  <c r="H756" i="2" s="1"/>
  <c r="H757" i="2" s="1"/>
  <c r="H758" i="2" s="1"/>
  <c r="H759" i="2" s="1"/>
  <c r="H760" i="2" s="1"/>
  <c r="E752" i="2"/>
  <c r="D752" i="2"/>
  <c r="S751" i="2"/>
  <c r="R751" i="2"/>
  <c r="O751" i="2"/>
  <c r="O752" i="2" s="1"/>
  <c r="O753" i="2" s="1"/>
  <c r="O754" i="2" s="1"/>
  <c r="O755" i="2" s="1"/>
  <c r="O756" i="2" s="1"/>
  <c r="O757" i="2" s="1"/>
  <c r="O758" i="2" s="1"/>
  <c r="O759" i="2" s="1"/>
  <c r="O760" i="2" s="1"/>
  <c r="N751" i="2"/>
  <c r="M751" i="2"/>
  <c r="M752" i="2" s="1"/>
  <c r="M753" i="2" s="1"/>
  <c r="M754" i="2" s="1"/>
  <c r="M755" i="2" s="1"/>
  <c r="M756" i="2" s="1"/>
  <c r="M757" i="2" s="1"/>
  <c r="M758" i="2" s="1"/>
  <c r="M759" i="2" s="1"/>
  <c r="M760" i="2" s="1"/>
  <c r="L751" i="2"/>
  <c r="L752" i="2" s="1"/>
  <c r="L753" i="2" s="1"/>
  <c r="L754" i="2" s="1"/>
  <c r="L755" i="2" s="1"/>
  <c r="L756" i="2" s="1"/>
  <c r="L757" i="2" s="1"/>
  <c r="L758" i="2" s="1"/>
  <c r="L759" i="2" s="1"/>
  <c r="L760" i="2" s="1"/>
  <c r="L761" i="2" s="1"/>
  <c r="K751" i="2"/>
  <c r="K752" i="2" s="1"/>
  <c r="K753" i="2" s="1"/>
  <c r="K754" i="2" s="1"/>
  <c r="K755" i="2" s="1"/>
  <c r="K756" i="2" s="1"/>
  <c r="K757" i="2" s="1"/>
  <c r="K758" i="2" s="1"/>
  <c r="K759" i="2" s="1"/>
  <c r="K760" i="2" s="1"/>
  <c r="J751" i="2"/>
  <c r="J752" i="2" s="1"/>
  <c r="J753" i="2" s="1"/>
  <c r="J754" i="2" s="1"/>
  <c r="J755" i="2" s="1"/>
  <c r="J756" i="2" s="1"/>
  <c r="J757" i="2" s="1"/>
  <c r="J758" i="2" s="1"/>
  <c r="J759" i="2" s="1"/>
  <c r="J760" i="2" s="1"/>
  <c r="I751" i="2"/>
  <c r="I752" i="2" s="1"/>
  <c r="I753" i="2" s="1"/>
  <c r="I754" i="2" s="1"/>
  <c r="I755" i="2" s="1"/>
  <c r="I756" i="2" s="1"/>
  <c r="I757" i="2" s="1"/>
  <c r="I758" i="2" s="1"/>
  <c r="I759" i="2" s="1"/>
  <c r="I760" i="2" s="1"/>
  <c r="H751" i="2"/>
  <c r="G751" i="2"/>
  <c r="F751" i="2"/>
  <c r="E751" i="2"/>
  <c r="D751" i="2"/>
  <c r="C751" i="2"/>
  <c r="C752" i="2" s="1"/>
  <c r="C753" i="2" s="1"/>
  <c r="C754" i="2" s="1"/>
  <c r="C755" i="2" s="1"/>
  <c r="C756" i="2" s="1"/>
  <c r="C757" i="2" s="1"/>
  <c r="C758" i="2" s="1"/>
  <c r="C759" i="2" s="1"/>
  <c r="C760" i="2" s="1"/>
  <c r="B751" i="2"/>
  <c r="B752" i="2" s="1"/>
  <c r="B753" i="2" s="1"/>
  <c r="B754" i="2" s="1"/>
  <c r="B755" i="2" s="1"/>
  <c r="B756" i="2" s="1"/>
  <c r="B757" i="2" s="1"/>
  <c r="B758" i="2" s="1"/>
  <c r="B759" i="2" s="1"/>
  <c r="B760" i="2" s="1"/>
  <c r="S750" i="2"/>
  <c r="R750" i="2"/>
  <c r="Q750" i="2"/>
  <c r="G750" i="2"/>
  <c r="F750" i="2"/>
  <c r="E750" i="2"/>
  <c r="S749" i="2"/>
  <c r="R749" i="2"/>
  <c r="Q749" i="2"/>
  <c r="S748" i="2"/>
  <c r="R748" i="2"/>
  <c r="Q748" i="2"/>
  <c r="S747" i="2"/>
  <c r="S746" i="2"/>
  <c r="S745" i="2"/>
  <c r="S744" i="2"/>
  <c r="S743" i="2"/>
  <c r="S742" i="2"/>
  <c r="S741" i="2"/>
  <c r="S740" i="2"/>
  <c r="J740" i="2"/>
  <c r="J741" i="2" s="1"/>
  <c r="J742" i="2" s="1"/>
  <c r="J743" i="2" s="1"/>
  <c r="J744" i="2" s="1"/>
  <c r="J745" i="2" s="1"/>
  <c r="J746" i="2" s="1"/>
  <c r="J747" i="2" s="1"/>
  <c r="J748" i="2" s="1"/>
  <c r="J749" i="2" s="1"/>
  <c r="S739" i="2"/>
  <c r="S738" i="2"/>
  <c r="L738" i="2"/>
  <c r="L739" i="2" s="1"/>
  <c r="L740" i="2" s="1"/>
  <c r="L741" i="2" s="1"/>
  <c r="L742" i="2" s="1"/>
  <c r="L743" i="2" s="1"/>
  <c r="L744" i="2" s="1"/>
  <c r="L745" i="2" s="1"/>
  <c r="L746" i="2" s="1"/>
  <c r="L747" i="2" s="1"/>
  <c r="L748" i="2" s="1"/>
  <c r="L749" i="2" s="1"/>
  <c r="S737" i="2"/>
  <c r="O737" i="2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S736" i="2"/>
  <c r="S735" i="2"/>
  <c r="S734" i="2"/>
  <c r="S733" i="2"/>
  <c r="S732" i="2"/>
  <c r="S731" i="2"/>
  <c r="S730" i="2"/>
  <c r="S729" i="2"/>
  <c r="I729" i="2"/>
  <c r="I730" i="2" s="1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 s="1"/>
  <c r="I744" i="2" s="1"/>
  <c r="I745" i="2" s="1"/>
  <c r="I746" i="2" s="1"/>
  <c r="I747" i="2" s="1"/>
  <c r="I748" i="2" s="1"/>
  <c r="I749" i="2" s="1"/>
  <c r="S728" i="2"/>
  <c r="K728" i="2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S727" i="2"/>
  <c r="S726" i="2"/>
  <c r="O726" i="2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S725" i="2"/>
  <c r="S724" i="2"/>
  <c r="I724" i="2"/>
  <c r="I725" i="2" s="1"/>
  <c r="I726" i="2" s="1"/>
  <c r="I727" i="2" s="1"/>
  <c r="I728" i="2" s="1"/>
  <c r="S723" i="2"/>
  <c r="L723" i="2"/>
  <c r="L724" i="2" s="1"/>
  <c r="L725" i="2" s="1"/>
  <c r="L726" i="2" s="1"/>
  <c r="L727" i="2" s="1"/>
  <c r="L728" i="2" s="1"/>
  <c r="L729" i="2" s="1"/>
  <c r="L730" i="2" s="1"/>
  <c r="L731" i="2" s="1"/>
  <c r="L732" i="2" s="1"/>
  <c r="L733" i="2" s="1"/>
  <c r="L734" i="2" s="1"/>
  <c r="L735" i="2" s="1"/>
  <c r="L736" i="2" s="1"/>
  <c r="L737" i="2" s="1"/>
  <c r="S722" i="2"/>
  <c r="L722" i="2"/>
  <c r="S721" i="2"/>
  <c r="O721" i="2"/>
  <c r="O722" i="2" s="1"/>
  <c r="O723" i="2" s="1"/>
  <c r="O724" i="2" s="1"/>
  <c r="O725" i="2" s="1"/>
  <c r="S720" i="2"/>
  <c r="H720" i="2"/>
  <c r="H721" i="2" s="1"/>
  <c r="H722" i="2" s="1"/>
  <c r="H723" i="2" s="1"/>
  <c r="H724" i="2" s="1"/>
  <c r="H725" i="2" s="1"/>
  <c r="H726" i="2" s="1"/>
  <c r="H727" i="2" s="1"/>
  <c r="H728" i="2" s="1"/>
  <c r="H729" i="2" s="1"/>
  <c r="H730" i="2" s="1"/>
  <c r="H731" i="2" s="1"/>
  <c r="H732" i="2" s="1"/>
  <c r="H733" i="2" s="1"/>
  <c r="H734" i="2" s="1"/>
  <c r="H735" i="2" s="1"/>
  <c r="H736" i="2" s="1"/>
  <c r="H737" i="2" s="1"/>
  <c r="H738" i="2" s="1"/>
  <c r="H739" i="2" s="1"/>
  <c r="H740" i="2" s="1"/>
  <c r="H741" i="2" s="1"/>
  <c r="H742" i="2" s="1"/>
  <c r="H743" i="2" s="1"/>
  <c r="H744" i="2" s="1"/>
  <c r="H745" i="2" s="1"/>
  <c r="H746" i="2" s="1"/>
  <c r="H747" i="2" s="1"/>
  <c r="H748" i="2" s="1"/>
  <c r="H749" i="2" s="1"/>
  <c r="S719" i="2"/>
  <c r="S718" i="2"/>
  <c r="N718" i="2"/>
  <c r="M718" i="2"/>
  <c r="M719" i="2" s="1"/>
  <c r="M720" i="2" s="1"/>
  <c r="M721" i="2" s="1"/>
  <c r="M722" i="2" s="1"/>
  <c r="M723" i="2" s="1"/>
  <c r="M724" i="2" s="1"/>
  <c r="M725" i="2" s="1"/>
  <c r="M726" i="2" s="1"/>
  <c r="M727" i="2" s="1"/>
  <c r="M728" i="2" s="1"/>
  <c r="M729" i="2" s="1"/>
  <c r="M730" i="2" s="1"/>
  <c r="M731" i="2" s="1"/>
  <c r="M732" i="2" s="1"/>
  <c r="M733" i="2" s="1"/>
  <c r="M734" i="2" s="1"/>
  <c r="M735" i="2" s="1"/>
  <c r="M736" i="2" s="1"/>
  <c r="M737" i="2" s="1"/>
  <c r="M738" i="2" s="1"/>
  <c r="M739" i="2" s="1"/>
  <c r="M740" i="2" s="1"/>
  <c r="M741" i="2" s="1"/>
  <c r="M742" i="2" s="1"/>
  <c r="M743" i="2" s="1"/>
  <c r="M744" i="2" s="1"/>
  <c r="M745" i="2" s="1"/>
  <c r="M746" i="2" s="1"/>
  <c r="M747" i="2" s="1"/>
  <c r="M748" i="2" s="1"/>
  <c r="M749" i="2" s="1"/>
  <c r="L718" i="2"/>
  <c r="L719" i="2" s="1"/>
  <c r="L720" i="2" s="1"/>
  <c r="L721" i="2" s="1"/>
  <c r="S717" i="2"/>
  <c r="R717" i="2"/>
  <c r="Q717" i="2"/>
  <c r="O717" i="2"/>
  <c r="O718" i="2" s="1"/>
  <c r="O719" i="2" s="1"/>
  <c r="O720" i="2" s="1"/>
  <c r="M717" i="2"/>
  <c r="H717" i="2"/>
  <c r="H718" i="2" s="1"/>
  <c r="H719" i="2" s="1"/>
  <c r="S716" i="2"/>
  <c r="R716" i="2"/>
  <c r="Q716" i="2"/>
  <c r="O716" i="2"/>
  <c r="M716" i="2"/>
  <c r="H716" i="2"/>
  <c r="S715" i="2"/>
  <c r="R715" i="2"/>
  <c r="O715" i="2"/>
  <c r="N715" i="2"/>
  <c r="N716" i="2" s="1"/>
  <c r="M715" i="2"/>
  <c r="L715" i="2"/>
  <c r="L716" i="2" s="1"/>
  <c r="L717" i="2" s="1"/>
  <c r="K715" i="2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J715" i="2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I715" i="2"/>
  <c r="I716" i="2" s="1"/>
  <c r="I717" i="2" s="1"/>
  <c r="I718" i="2" s="1"/>
  <c r="I719" i="2" s="1"/>
  <c r="I720" i="2" s="1"/>
  <c r="I721" i="2" s="1"/>
  <c r="I722" i="2" s="1"/>
  <c r="I723" i="2" s="1"/>
  <c r="H715" i="2"/>
  <c r="D715" i="2"/>
  <c r="S714" i="2"/>
  <c r="R714" i="2"/>
  <c r="Q714" i="2"/>
  <c r="G714" i="2"/>
  <c r="F714" i="2"/>
  <c r="E714" i="2"/>
  <c r="S713" i="2"/>
  <c r="N713" i="2"/>
  <c r="S712" i="2"/>
  <c r="R712" i="2"/>
  <c r="Q712" i="2"/>
  <c r="N712" i="2"/>
  <c r="S711" i="2"/>
  <c r="R711" i="2"/>
  <c r="Q711" i="2"/>
  <c r="N711" i="2"/>
  <c r="S710" i="2"/>
  <c r="R710" i="2"/>
  <c r="Q710" i="2"/>
  <c r="S709" i="2"/>
  <c r="R709" i="2"/>
  <c r="Q709" i="2"/>
  <c r="S708" i="2"/>
  <c r="S707" i="2"/>
  <c r="S706" i="2"/>
  <c r="S705" i="2"/>
  <c r="M705" i="2"/>
  <c r="M706" i="2" s="1"/>
  <c r="M707" i="2" s="1"/>
  <c r="M708" i="2" s="1"/>
  <c r="M709" i="2" s="1"/>
  <c r="M710" i="2" s="1"/>
  <c r="M711" i="2" s="1"/>
  <c r="M712" i="2" s="1"/>
  <c r="M713" i="2" s="1"/>
  <c r="S704" i="2"/>
  <c r="S703" i="2"/>
  <c r="S702" i="2"/>
  <c r="S701" i="2"/>
  <c r="S700" i="2"/>
  <c r="S699" i="2"/>
  <c r="S698" i="2"/>
  <c r="S697" i="2"/>
  <c r="J697" i="2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S696" i="2"/>
  <c r="M696" i="2"/>
  <c r="M697" i="2" s="1"/>
  <c r="M698" i="2" s="1"/>
  <c r="M699" i="2" s="1"/>
  <c r="M700" i="2" s="1"/>
  <c r="M701" i="2" s="1"/>
  <c r="M702" i="2" s="1"/>
  <c r="M703" i="2" s="1"/>
  <c r="M704" i="2" s="1"/>
  <c r="S695" i="2"/>
  <c r="S694" i="2"/>
  <c r="S693" i="2"/>
  <c r="S692" i="2"/>
  <c r="S691" i="2"/>
  <c r="S690" i="2"/>
  <c r="J690" i="2"/>
  <c r="J691" i="2" s="1"/>
  <c r="J692" i="2" s="1"/>
  <c r="J693" i="2" s="1"/>
  <c r="J694" i="2" s="1"/>
  <c r="J695" i="2" s="1"/>
  <c r="J696" i="2" s="1"/>
  <c r="S689" i="2"/>
  <c r="M689" i="2"/>
  <c r="M690" i="2" s="1"/>
  <c r="M691" i="2" s="1"/>
  <c r="M692" i="2" s="1"/>
  <c r="M693" i="2" s="1"/>
  <c r="M694" i="2" s="1"/>
  <c r="M695" i="2" s="1"/>
  <c r="L689" i="2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C689" i="2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S688" i="2"/>
  <c r="O688" i="2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N688" i="2"/>
  <c r="M688" i="2"/>
  <c r="L688" i="2"/>
  <c r="S687" i="2"/>
  <c r="R687" i="2"/>
  <c r="Q687" i="2"/>
  <c r="O687" i="2"/>
  <c r="M687" i="2"/>
  <c r="S686" i="2"/>
  <c r="O686" i="2"/>
  <c r="M686" i="2"/>
  <c r="J686" i="2"/>
  <c r="J687" i="2" s="1"/>
  <c r="J688" i="2" s="1"/>
  <c r="J689" i="2" s="1"/>
  <c r="I686" i="2"/>
  <c r="I687" i="2" s="1"/>
  <c r="I688" i="2" s="1"/>
  <c r="I689" i="2" s="1"/>
  <c r="I690" i="2" s="1"/>
  <c r="I691" i="2" s="1"/>
  <c r="I692" i="2" s="1"/>
  <c r="I693" i="2" s="1"/>
  <c r="I694" i="2" s="1"/>
  <c r="I695" i="2" s="1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 s="1"/>
  <c r="I712" i="2" s="1"/>
  <c r="I713" i="2" s="1"/>
  <c r="H686" i="2"/>
  <c r="H687" i="2" s="1"/>
  <c r="H688" i="2" s="1"/>
  <c r="H689" i="2" s="1"/>
  <c r="H690" i="2" s="1"/>
  <c r="H691" i="2" s="1"/>
  <c r="H692" i="2" s="1"/>
  <c r="H693" i="2" s="1"/>
  <c r="H694" i="2" s="1"/>
  <c r="H695" i="2" s="1"/>
  <c r="H696" i="2" s="1"/>
  <c r="H697" i="2" s="1"/>
  <c r="H698" i="2" s="1"/>
  <c r="H699" i="2" s="1"/>
  <c r="H700" i="2" s="1"/>
  <c r="H701" i="2" s="1"/>
  <c r="H702" i="2" s="1"/>
  <c r="H703" i="2" s="1"/>
  <c r="H704" i="2" s="1"/>
  <c r="H705" i="2" s="1"/>
  <c r="H706" i="2" s="1"/>
  <c r="H707" i="2" s="1"/>
  <c r="H708" i="2" s="1"/>
  <c r="H709" i="2" s="1"/>
  <c r="H710" i="2" s="1"/>
  <c r="H711" i="2" s="1"/>
  <c r="H712" i="2" s="1"/>
  <c r="H713" i="2" s="1"/>
  <c r="S685" i="2"/>
  <c r="R685" i="2"/>
  <c r="O685" i="2"/>
  <c r="N685" i="2"/>
  <c r="N686" i="2" s="1"/>
  <c r="M685" i="2"/>
  <c r="L685" i="2"/>
  <c r="L686" i="2" s="1"/>
  <c r="L687" i="2" s="1"/>
  <c r="K685" i="2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J685" i="2"/>
  <c r="I685" i="2"/>
  <c r="H685" i="2"/>
  <c r="D685" i="2"/>
  <c r="C685" i="2"/>
  <c r="C686" i="2" s="1"/>
  <c r="C687" i="2" s="1"/>
  <c r="C688" i="2" s="1"/>
  <c r="S684" i="2"/>
  <c r="R684" i="2"/>
  <c r="Q684" i="2"/>
  <c r="G684" i="2"/>
  <c r="F684" i="2"/>
  <c r="E684" i="2"/>
  <c r="S683" i="2"/>
  <c r="S682" i="2"/>
  <c r="N682" i="2"/>
  <c r="S681" i="2"/>
  <c r="R681" i="2"/>
  <c r="Q681" i="2"/>
  <c r="S680" i="2"/>
  <c r="R680" i="2"/>
  <c r="Q680" i="2"/>
  <c r="S679" i="2"/>
  <c r="S678" i="2"/>
  <c r="S677" i="2"/>
  <c r="S676" i="2"/>
  <c r="S675" i="2"/>
  <c r="R675" i="2"/>
  <c r="N675" i="2"/>
  <c r="N676" i="2" s="1"/>
  <c r="S674" i="2"/>
  <c r="R674" i="2"/>
  <c r="Q674" i="2"/>
  <c r="S673" i="2"/>
  <c r="R673" i="2"/>
  <c r="Q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M661" i="2"/>
  <c r="M662" i="2" s="1"/>
  <c r="M663" i="2" s="1"/>
  <c r="M664" i="2" s="1"/>
  <c r="M665" i="2" s="1"/>
  <c r="M666" i="2" s="1"/>
  <c r="M667" i="2" s="1"/>
  <c r="M668" i="2" s="1"/>
  <c r="M669" i="2" s="1"/>
  <c r="M670" i="2" s="1"/>
  <c r="M671" i="2" s="1"/>
  <c r="M672" i="2" s="1"/>
  <c r="M673" i="2" s="1"/>
  <c r="M674" i="2" s="1"/>
  <c r="M675" i="2" s="1"/>
  <c r="M676" i="2" s="1"/>
  <c r="M677" i="2" s="1"/>
  <c r="M678" i="2" s="1"/>
  <c r="M679" i="2" s="1"/>
  <c r="M680" i="2" s="1"/>
  <c r="M681" i="2" s="1"/>
  <c r="M682" i="2" s="1"/>
  <c r="M683" i="2" s="1"/>
  <c r="S660" i="2"/>
  <c r="S659" i="2"/>
  <c r="S658" i="2"/>
  <c r="J658" i="2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S657" i="2"/>
  <c r="M657" i="2"/>
  <c r="M658" i="2" s="1"/>
  <c r="M659" i="2" s="1"/>
  <c r="M660" i="2" s="1"/>
  <c r="S656" i="2"/>
  <c r="S655" i="2"/>
  <c r="S654" i="2"/>
  <c r="I654" i="2"/>
  <c r="I655" i="2" s="1"/>
  <c r="I656" i="2" s="1"/>
  <c r="I657" i="2" s="1"/>
  <c r="I658" i="2" s="1"/>
  <c r="I659" i="2" s="1"/>
  <c r="I660" i="2" s="1"/>
  <c r="I661" i="2" s="1"/>
  <c r="I662" i="2" s="1"/>
  <c r="I663" i="2" s="1"/>
  <c r="I664" i="2" s="1"/>
  <c r="I665" i="2" s="1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S653" i="2"/>
  <c r="N653" i="2"/>
  <c r="K653" i="2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S652" i="2"/>
  <c r="R652" i="2"/>
  <c r="Q652" i="2"/>
  <c r="M652" i="2"/>
  <c r="M653" i="2" s="1"/>
  <c r="M654" i="2" s="1"/>
  <c r="M655" i="2" s="1"/>
  <c r="M656" i="2" s="1"/>
  <c r="S651" i="2"/>
  <c r="R651" i="2"/>
  <c r="Q651" i="2"/>
  <c r="S650" i="2"/>
  <c r="S649" i="2"/>
  <c r="I649" i="2"/>
  <c r="I650" i="2" s="1"/>
  <c r="I651" i="2" s="1"/>
  <c r="I652" i="2" s="1"/>
  <c r="I653" i="2" s="1"/>
  <c r="D649" i="2"/>
  <c r="S648" i="2"/>
  <c r="L648" i="2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K648" i="2"/>
  <c r="K649" i="2" s="1"/>
  <c r="K650" i="2" s="1"/>
  <c r="K651" i="2" s="1"/>
  <c r="K652" i="2" s="1"/>
  <c r="I648" i="2"/>
  <c r="F648" i="2"/>
  <c r="D648" i="2"/>
  <c r="G648" i="2" s="1"/>
  <c r="S647" i="2"/>
  <c r="Q647" i="2"/>
  <c r="O647" i="2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N647" i="2"/>
  <c r="M647" i="2"/>
  <c r="M648" i="2" s="1"/>
  <c r="M649" i="2" s="1"/>
  <c r="M650" i="2" s="1"/>
  <c r="M651" i="2" s="1"/>
  <c r="L647" i="2"/>
  <c r="K647" i="2"/>
  <c r="J647" i="2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I647" i="2"/>
  <c r="G647" i="2"/>
  <c r="F647" i="2"/>
  <c r="E647" i="2"/>
  <c r="D647" i="2"/>
  <c r="S646" i="2"/>
  <c r="R646" i="2"/>
  <c r="Q646" i="2"/>
  <c r="G646" i="2"/>
  <c r="F646" i="2"/>
  <c r="E646" i="2"/>
  <c r="S645" i="2"/>
  <c r="R645" i="2"/>
  <c r="O645" i="2"/>
  <c r="N645" i="2"/>
  <c r="Q645" i="2" s="1"/>
  <c r="S644" i="2"/>
  <c r="R644" i="2"/>
  <c r="Q644" i="2"/>
  <c r="S643" i="2"/>
  <c r="S642" i="2"/>
  <c r="S641" i="2"/>
  <c r="S640" i="2"/>
  <c r="S639" i="2"/>
  <c r="S638" i="2"/>
  <c r="S637" i="2"/>
  <c r="J637" i="2"/>
  <c r="J638" i="2" s="1"/>
  <c r="J639" i="2" s="1"/>
  <c r="J640" i="2" s="1"/>
  <c r="J641" i="2" s="1"/>
  <c r="J642" i="2" s="1"/>
  <c r="J643" i="2" s="1"/>
  <c r="J644" i="2" s="1"/>
  <c r="J645" i="2" s="1"/>
  <c r="S636" i="2"/>
  <c r="S635" i="2"/>
  <c r="S634" i="2"/>
  <c r="S633" i="2"/>
  <c r="S632" i="2"/>
  <c r="S631" i="2"/>
  <c r="S630" i="2"/>
  <c r="S629" i="2"/>
  <c r="S628" i="2"/>
  <c r="C628" i="2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S627" i="2"/>
  <c r="S626" i="2"/>
  <c r="O626" i="2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S625" i="2"/>
  <c r="J625" i="2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S624" i="2"/>
  <c r="L624" i="2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J624" i="2"/>
  <c r="S623" i="2"/>
  <c r="L623" i="2"/>
  <c r="S622" i="2"/>
  <c r="Q622" i="2"/>
  <c r="N622" i="2"/>
  <c r="R622" i="2" s="1"/>
  <c r="S621" i="2"/>
  <c r="R621" i="2"/>
  <c r="Q621" i="2"/>
  <c r="O621" i="2"/>
  <c r="O622" i="2" s="1"/>
  <c r="O623" i="2" s="1"/>
  <c r="O624" i="2" s="1"/>
  <c r="O625" i="2" s="1"/>
  <c r="I621" i="2"/>
  <c r="I622" i="2" s="1"/>
  <c r="I623" i="2" s="1"/>
  <c r="I624" i="2" s="1"/>
  <c r="I625" i="2" s="1"/>
  <c r="I626" i="2" s="1"/>
  <c r="I627" i="2" s="1"/>
  <c r="I628" i="2" s="1"/>
  <c r="I629" i="2" s="1"/>
  <c r="I630" i="2" s="1"/>
  <c r="I631" i="2" s="1"/>
  <c r="I632" i="2" s="1"/>
  <c r="I633" i="2" s="1"/>
  <c r="I634" i="2" s="1"/>
  <c r="I635" i="2" s="1"/>
  <c r="I636" i="2" s="1"/>
  <c r="I637" i="2" s="1"/>
  <c r="I638" i="2" s="1"/>
  <c r="I639" i="2" s="1"/>
  <c r="I640" i="2" s="1"/>
  <c r="I641" i="2" s="1"/>
  <c r="I642" i="2" s="1"/>
  <c r="I643" i="2" s="1"/>
  <c r="I644" i="2" s="1"/>
  <c r="I645" i="2" s="1"/>
  <c r="H621" i="2"/>
  <c r="H622" i="2" s="1"/>
  <c r="H623" i="2" s="1"/>
  <c r="H624" i="2" s="1"/>
  <c r="H625" i="2" s="1"/>
  <c r="H626" i="2" s="1"/>
  <c r="H627" i="2" s="1"/>
  <c r="H628" i="2" s="1"/>
  <c r="H629" i="2" s="1"/>
  <c r="H630" i="2" s="1"/>
  <c r="H631" i="2" s="1"/>
  <c r="H632" i="2" s="1"/>
  <c r="H633" i="2" s="1"/>
  <c r="H634" i="2" s="1"/>
  <c r="H635" i="2" s="1"/>
  <c r="H636" i="2" s="1"/>
  <c r="H637" i="2" s="1"/>
  <c r="H638" i="2" s="1"/>
  <c r="H639" i="2" s="1"/>
  <c r="H640" i="2" s="1"/>
  <c r="H641" i="2" s="1"/>
  <c r="H642" i="2" s="1"/>
  <c r="H643" i="2" s="1"/>
  <c r="H644" i="2" s="1"/>
  <c r="H645" i="2" s="1"/>
  <c r="H646" i="2" s="1"/>
  <c r="H647" i="2" s="1"/>
  <c r="H648" i="2" s="1"/>
  <c r="H649" i="2" s="1"/>
  <c r="H650" i="2" s="1"/>
  <c r="H651" i="2" s="1"/>
  <c r="H652" i="2" s="1"/>
  <c r="H653" i="2" s="1"/>
  <c r="H654" i="2" s="1"/>
  <c r="H655" i="2" s="1"/>
  <c r="H656" i="2" s="1"/>
  <c r="H657" i="2" s="1"/>
  <c r="H658" i="2" s="1"/>
  <c r="H659" i="2" s="1"/>
  <c r="H660" i="2" s="1"/>
  <c r="H661" i="2" s="1"/>
  <c r="H662" i="2" s="1"/>
  <c r="H663" i="2" s="1"/>
  <c r="H664" i="2" s="1"/>
  <c r="H665" i="2" s="1"/>
  <c r="H666" i="2" s="1"/>
  <c r="H667" i="2" s="1"/>
  <c r="H668" i="2" s="1"/>
  <c r="H669" i="2" s="1"/>
  <c r="H670" i="2" s="1"/>
  <c r="H671" i="2" s="1"/>
  <c r="H672" i="2" s="1"/>
  <c r="H673" i="2" s="1"/>
  <c r="H674" i="2" s="1"/>
  <c r="H675" i="2" s="1"/>
  <c r="H676" i="2" s="1"/>
  <c r="H677" i="2" s="1"/>
  <c r="H678" i="2" s="1"/>
  <c r="H679" i="2" s="1"/>
  <c r="H680" i="2" s="1"/>
  <c r="H681" i="2" s="1"/>
  <c r="H682" i="2" s="1"/>
  <c r="H683" i="2" s="1"/>
  <c r="S620" i="2"/>
  <c r="R620" i="2"/>
  <c r="Q620" i="2"/>
  <c r="O620" i="2"/>
  <c r="N620" i="2"/>
  <c r="M620" i="2"/>
  <c r="M621" i="2" s="1"/>
  <c r="M622" i="2" s="1"/>
  <c r="M623" i="2" s="1"/>
  <c r="M624" i="2" s="1"/>
  <c r="M625" i="2" s="1"/>
  <c r="M626" i="2" s="1"/>
  <c r="M627" i="2" s="1"/>
  <c r="M628" i="2" s="1"/>
  <c r="M629" i="2" s="1"/>
  <c r="M630" i="2" s="1"/>
  <c r="M631" i="2" s="1"/>
  <c r="M632" i="2" s="1"/>
  <c r="M633" i="2" s="1"/>
  <c r="M634" i="2" s="1"/>
  <c r="M635" i="2" s="1"/>
  <c r="M636" i="2" s="1"/>
  <c r="M637" i="2" s="1"/>
  <c r="M638" i="2" s="1"/>
  <c r="M639" i="2" s="1"/>
  <c r="M640" i="2" s="1"/>
  <c r="M641" i="2" s="1"/>
  <c r="M642" i="2" s="1"/>
  <c r="M643" i="2" s="1"/>
  <c r="M644" i="2" s="1"/>
  <c r="M645" i="2" s="1"/>
  <c r="L620" i="2"/>
  <c r="L621" i="2" s="1"/>
  <c r="L622" i="2" s="1"/>
  <c r="K620" i="2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J620" i="2"/>
  <c r="J621" i="2" s="1"/>
  <c r="J622" i="2" s="1"/>
  <c r="J623" i="2" s="1"/>
  <c r="I620" i="2"/>
  <c r="H620" i="2"/>
  <c r="D620" i="2"/>
  <c r="C620" i="2"/>
  <c r="C621" i="2" s="1"/>
  <c r="C622" i="2" s="1"/>
  <c r="C623" i="2" s="1"/>
  <c r="C624" i="2" s="1"/>
  <c r="C625" i="2" s="1"/>
  <c r="C626" i="2" s="1"/>
  <c r="C627" i="2" s="1"/>
  <c r="S619" i="2"/>
  <c r="R619" i="2"/>
  <c r="Q619" i="2"/>
  <c r="G619" i="2"/>
  <c r="F619" i="2"/>
  <c r="E619" i="2"/>
  <c r="S618" i="2"/>
  <c r="K618" i="2"/>
  <c r="S617" i="2"/>
  <c r="S616" i="2"/>
  <c r="S615" i="2"/>
  <c r="S614" i="2"/>
  <c r="S613" i="2"/>
  <c r="O613" i="2"/>
  <c r="O614" i="2" s="1"/>
  <c r="O615" i="2" s="1"/>
  <c r="O616" i="2" s="1"/>
  <c r="O617" i="2" s="1"/>
  <c r="O618" i="2" s="1"/>
  <c r="S612" i="2"/>
  <c r="S611" i="2"/>
  <c r="S610" i="2"/>
  <c r="S609" i="2"/>
  <c r="S608" i="2"/>
  <c r="O608" i="2"/>
  <c r="O609" i="2" s="1"/>
  <c r="O610" i="2" s="1"/>
  <c r="O611" i="2" s="1"/>
  <c r="O612" i="2" s="1"/>
  <c r="S607" i="2"/>
  <c r="S606" i="2"/>
  <c r="S605" i="2"/>
  <c r="O605" i="2"/>
  <c r="O606" i="2" s="1"/>
  <c r="O607" i="2" s="1"/>
  <c r="M605" i="2"/>
  <c r="M606" i="2" s="1"/>
  <c r="M607" i="2" s="1"/>
  <c r="M608" i="2" s="1"/>
  <c r="M609" i="2" s="1"/>
  <c r="M610" i="2" s="1"/>
  <c r="M611" i="2" s="1"/>
  <c r="M612" i="2" s="1"/>
  <c r="M613" i="2" s="1"/>
  <c r="M614" i="2" s="1"/>
  <c r="M615" i="2" s="1"/>
  <c r="M616" i="2" s="1"/>
  <c r="M617" i="2" s="1"/>
  <c r="M618" i="2" s="1"/>
  <c r="S604" i="2"/>
  <c r="S603" i="2"/>
  <c r="S602" i="2"/>
  <c r="Q602" i="2"/>
  <c r="N602" i="2"/>
  <c r="E602" i="2"/>
  <c r="D602" i="2"/>
  <c r="S601" i="2"/>
  <c r="R601" i="2"/>
  <c r="Q601" i="2"/>
  <c r="O601" i="2"/>
  <c r="O602" i="2" s="1"/>
  <c r="O603" i="2" s="1"/>
  <c r="O604" i="2" s="1"/>
  <c r="L601" i="2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K601" i="2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D601" i="2"/>
  <c r="S600" i="2"/>
  <c r="Q600" i="2"/>
  <c r="O600" i="2"/>
  <c r="N600" i="2"/>
  <c r="R600" i="2" s="1"/>
  <c r="M600" i="2"/>
  <c r="M601" i="2" s="1"/>
  <c r="M602" i="2" s="1"/>
  <c r="M603" i="2" s="1"/>
  <c r="M604" i="2" s="1"/>
  <c r="K600" i="2"/>
  <c r="I600" i="2"/>
  <c r="I601" i="2" s="1"/>
  <c r="I602" i="2" s="1"/>
  <c r="I603" i="2" s="1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 s="1"/>
  <c r="F600" i="2"/>
  <c r="S599" i="2"/>
  <c r="R599" i="2"/>
  <c r="Q599" i="2"/>
  <c r="O599" i="2"/>
  <c r="N599" i="2"/>
  <c r="M599" i="2"/>
  <c r="L599" i="2"/>
  <c r="L600" i="2" s="1"/>
  <c r="K599" i="2"/>
  <c r="J599" i="2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I599" i="2"/>
  <c r="H599" i="2"/>
  <c r="H600" i="2" s="1"/>
  <c r="H601" i="2" s="1"/>
  <c r="H602" i="2" s="1"/>
  <c r="H603" i="2" s="1"/>
  <c r="H604" i="2" s="1"/>
  <c r="H605" i="2" s="1"/>
  <c r="H606" i="2" s="1"/>
  <c r="H607" i="2" s="1"/>
  <c r="H608" i="2" s="1"/>
  <c r="H609" i="2" s="1"/>
  <c r="H610" i="2" s="1"/>
  <c r="H611" i="2" s="1"/>
  <c r="H612" i="2" s="1"/>
  <c r="H613" i="2" s="1"/>
  <c r="H614" i="2" s="1"/>
  <c r="H615" i="2" s="1"/>
  <c r="H616" i="2" s="1"/>
  <c r="H617" i="2" s="1"/>
  <c r="H618" i="2" s="1"/>
  <c r="G599" i="2"/>
  <c r="E599" i="2"/>
  <c r="D599" i="2"/>
  <c r="D600" i="2" s="1"/>
  <c r="G600" i="2" s="1"/>
  <c r="S598" i="2"/>
  <c r="R598" i="2"/>
  <c r="Q598" i="2"/>
  <c r="G598" i="2"/>
  <c r="F598" i="2"/>
  <c r="E598" i="2"/>
  <c r="S597" i="2"/>
  <c r="R597" i="2"/>
  <c r="Q597" i="2"/>
  <c r="S596" i="2"/>
  <c r="R596" i="2"/>
  <c r="Q596" i="2"/>
  <c r="S595" i="2"/>
  <c r="S594" i="2"/>
  <c r="S593" i="2"/>
  <c r="R593" i="2"/>
  <c r="N593" i="2"/>
  <c r="S592" i="2"/>
  <c r="N592" i="2"/>
  <c r="S591" i="2"/>
  <c r="N591" i="2"/>
  <c r="R591" i="2" s="1"/>
  <c r="S590" i="2"/>
  <c r="R590" i="2"/>
  <c r="Q590" i="2"/>
  <c r="S589" i="2"/>
  <c r="R589" i="2"/>
  <c r="Q589" i="2"/>
  <c r="S588" i="2"/>
  <c r="S587" i="2"/>
  <c r="S586" i="2"/>
  <c r="O586" i="2"/>
  <c r="O587" i="2" s="1"/>
  <c r="O588" i="2" s="1"/>
  <c r="O589" i="2" s="1"/>
  <c r="O590" i="2" s="1"/>
  <c r="O591" i="2" s="1"/>
  <c r="O592" i="2" s="1"/>
  <c r="O593" i="2" s="1"/>
  <c r="O594" i="2" s="1"/>
  <c r="O595" i="2" s="1"/>
  <c r="N586" i="2"/>
  <c r="S585" i="2"/>
  <c r="R585" i="2"/>
  <c r="Q585" i="2"/>
  <c r="S584" i="2"/>
  <c r="S583" i="2"/>
  <c r="C583" i="2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S582" i="2"/>
  <c r="C582" i="2"/>
  <c r="S581" i="2"/>
  <c r="C581" i="2"/>
  <c r="S580" i="2"/>
  <c r="B580" i="2"/>
  <c r="B581" i="2" s="1"/>
  <c r="B582" i="2" s="1"/>
  <c r="B583" i="2" s="1"/>
  <c r="B584" i="2" s="1"/>
  <c r="B585" i="2" s="1"/>
  <c r="B586" i="2" s="1"/>
  <c r="B587" i="2" s="1"/>
  <c r="B588" i="2" s="1"/>
  <c r="B589" i="2" s="1"/>
  <c r="B590" i="2" s="1"/>
  <c r="B591" i="2" s="1"/>
  <c r="B592" i="2" s="1"/>
  <c r="B593" i="2" s="1"/>
  <c r="B594" i="2" s="1"/>
  <c r="B595" i="2" s="1"/>
  <c r="B596" i="2" s="1"/>
  <c r="B597" i="2" s="1"/>
  <c r="B598" i="2" s="1"/>
  <c r="B599" i="2" s="1"/>
  <c r="B600" i="2" s="1"/>
  <c r="B601" i="2" s="1"/>
  <c r="B602" i="2" s="1"/>
  <c r="B603" i="2" s="1"/>
  <c r="B604" i="2" s="1"/>
  <c r="B605" i="2" s="1"/>
  <c r="B606" i="2" s="1"/>
  <c r="B607" i="2" s="1"/>
  <c r="B608" i="2" s="1"/>
  <c r="B609" i="2" s="1"/>
  <c r="B610" i="2" s="1"/>
  <c r="B611" i="2" s="1"/>
  <c r="B612" i="2" s="1"/>
  <c r="B613" i="2" s="1"/>
  <c r="B614" i="2" s="1"/>
  <c r="B615" i="2" s="1"/>
  <c r="B616" i="2" s="1"/>
  <c r="B617" i="2" s="1"/>
  <c r="B618" i="2" s="1"/>
  <c r="B619" i="2" s="1"/>
  <c r="B620" i="2" s="1"/>
  <c r="B621" i="2" s="1"/>
  <c r="B622" i="2" s="1"/>
  <c r="B623" i="2" s="1"/>
  <c r="B624" i="2" s="1"/>
  <c r="B625" i="2" s="1"/>
  <c r="B626" i="2" s="1"/>
  <c r="B627" i="2" s="1"/>
  <c r="B628" i="2" s="1"/>
  <c r="B629" i="2" s="1"/>
  <c r="B630" i="2" s="1"/>
  <c r="B631" i="2" s="1"/>
  <c r="B632" i="2" s="1"/>
  <c r="B633" i="2" s="1"/>
  <c r="B634" i="2" s="1"/>
  <c r="B635" i="2" s="1"/>
  <c r="B636" i="2" s="1"/>
  <c r="B637" i="2" s="1"/>
  <c r="B638" i="2" s="1"/>
  <c r="B639" i="2" s="1"/>
  <c r="B640" i="2" s="1"/>
  <c r="B641" i="2" s="1"/>
  <c r="B642" i="2" s="1"/>
  <c r="B643" i="2" s="1"/>
  <c r="B644" i="2" s="1"/>
  <c r="B645" i="2" s="1"/>
  <c r="B646" i="2" s="1"/>
  <c r="B647" i="2" s="1"/>
  <c r="B648" i="2" s="1"/>
  <c r="B649" i="2" s="1"/>
  <c r="B650" i="2" s="1"/>
  <c r="B651" i="2" s="1"/>
  <c r="B652" i="2" s="1"/>
  <c r="B653" i="2" s="1"/>
  <c r="B654" i="2" s="1"/>
  <c r="B655" i="2" s="1"/>
  <c r="B656" i="2" s="1"/>
  <c r="B657" i="2" s="1"/>
  <c r="B658" i="2" s="1"/>
  <c r="B659" i="2" s="1"/>
  <c r="B660" i="2" s="1"/>
  <c r="B661" i="2" s="1"/>
  <c r="B662" i="2" s="1"/>
  <c r="B663" i="2" s="1"/>
  <c r="B664" i="2" s="1"/>
  <c r="B665" i="2" s="1"/>
  <c r="B666" i="2" s="1"/>
  <c r="B667" i="2" s="1"/>
  <c r="B668" i="2" s="1"/>
  <c r="B669" i="2" s="1"/>
  <c r="B670" i="2" s="1"/>
  <c r="B671" i="2" s="1"/>
  <c r="B672" i="2" s="1"/>
  <c r="B673" i="2" s="1"/>
  <c r="B674" i="2" s="1"/>
  <c r="B675" i="2" s="1"/>
  <c r="B676" i="2" s="1"/>
  <c r="B677" i="2" s="1"/>
  <c r="B678" i="2" s="1"/>
  <c r="B679" i="2" s="1"/>
  <c r="B680" i="2" s="1"/>
  <c r="B681" i="2" s="1"/>
  <c r="B682" i="2" s="1"/>
  <c r="B683" i="2" s="1"/>
  <c r="B684" i="2" s="1"/>
  <c r="B685" i="2" s="1"/>
  <c r="B686" i="2" s="1"/>
  <c r="B687" i="2" s="1"/>
  <c r="B688" i="2" s="1"/>
  <c r="B689" i="2" s="1"/>
  <c r="B690" i="2" s="1"/>
  <c r="B691" i="2" s="1"/>
  <c r="B692" i="2" s="1"/>
  <c r="B693" i="2" s="1"/>
  <c r="B694" i="2" s="1"/>
  <c r="B695" i="2" s="1"/>
  <c r="B696" i="2" s="1"/>
  <c r="B697" i="2" s="1"/>
  <c r="B698" i="2" s="1"/>
  <c r="B699" i="2" s="1"/>
  <c r="B700" i="2" s="1"/>
  <c r="B701" i="2" s="1"/>
  <c r="B702" i="2" s="1"/>
  <c r="B703" i="2" s="1"/>
  <c r="B704" i="2" s="1"/>
  <c r="B705" i="2" s="1"/>
  <c r="B706" i="2" s="1"/>
  <c r="B707" i="2" s="1"/>
  <c r="B708" i="2" s="1"/>
  <c r="B709" i="2" s="1"/>
  <c r="B710" i="2" s="1"/>
  <c r="B711" i="2" s="1"/>
  <c r="B712" i="2" s="1"/>
  <c r="B713" i="2" s="1"/>
  <c r="B714" i="2" s="1"/>
  <c r="B715" i="2" s="1"/>
  <c r="B716" i="2" s="1"/>
  <c r="B717" i="2" s="1"/>
  <c r="B718" i="2" s="1"/>
  <c r="B719" i="2" s="1"/>
  <c r="B720" i="2" s="1"/>
  <c r="B721" i="2" s="1"/>
  <c r="B722" i="2" s="1"/>
  <c r="B723" i="2" s="1"/>
  <c r="B724" i="2" s="1"/>
  <c r="B725" i="2" s="1"/>
  <c r="B726" i="2" s="1"/>
  <c r="B727" i="2" s="1"/>
  <c r="B728" i="2" s="1"/>
  <c r="B729" i="2" s="1"/>
  <c r="B730" i="2" s="1"/>
  <c r="B731" i="2" s="1"/>
  <c r="B732" i="2" s="1"/>
  <c r="B733" i="2" s="1"/>
  <c r="B734" i="2" s="1"/>
  <c r="B735" i="2" s="1"/>
  <c r="B736" i="2" s="1"/>
  <c r="B737" i="2" s="1"/>
  <c r="B738" i="2" s="1"/>
  <c r="B739" i="2" s="1"/>
  <c r="B740" i="2" s="1"/>
  <c r="B741" i="2" s="1"/>
  <c r="B742" i="2" s="1"/>
  <c r="B743" i="2" s="1"/>
  <c r="B744" i="2" s="1"/>
  <c r="B745" i="2" s="1"/>
  <c r="B746" i="2" s="1"/>
  <c r="B747" i="2" s="1"/>
  <c r="B748" i="2" s="1"/>
  <c r="B749" i="2" s="1"/>
  <c r="S579" i="2"/>
  <c r="S578" i="2"/>
  <c r="S577" i="2"/>
  <c r="Q577" i="2"/>
  <c r="C577" i="2"/>
  <c r="C578" i="2" s="1"/>
  <c r="C579" i="2" s="1"/>
  <c r="C580" i="2" s="1"/>
  <c r="S576" i="2"/>
  <c r="R576" i="2"/>
  <c r="Q576" i="2"/>
  <c r="O576" i="2"/>
  <c r="O577" i="2" s="1"/>
  <c r="O578" i="2" s="1"/>
  <c r="O579" i="2" s="1"/>
  <c r="O580" i="2" s="1"/>
  <c r="O581" i="2" s="1"/>
  <c r="O582" i="2" s="1"/>
  <c r="O583" i="2" s="1"/>
  <c r="O584" i="2" s="1"/>
  <c r="N576" i="2"/>
  <c r="N577" i="2" s="1"/>
  <c r="C576" i="2"/>
  <c r="B576" i="2"/>
  <c r="B577" i="2" s="1"/>
  <c r="B578" i="2" s="1"/>
  <c r="B579" i="2" s="1"/>
  <c r="S575" i="2"/>
  <c r="R575" i="2"/>
  <c r="Q575" i="2"/>
  <c r="S574" i="2"/>
  <c r="N574" i="2"/>
  <c r="S573" i="2"/>
  <c r="Q573" i="2"/>
  <c r="O573" i="2"/>
  <c r="O574" i="2" s="1"/>
  <c r="N573" i="2"/>
  <c r="R573" i="2" s="1"/>
  <c r="C573" i="2"/>
  <c r="C574" i="2" s="1"/>
  <c r="B573" i="2"/>
  <c r="B574" i="2" s="1"/>
  <c r="S572" i="2"/>
  <c r="R572" i="2"/>
  <c r="Q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O552" i="2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S551" i="2"/>
  <c r="O551" i="2"/>
  <c r="K551" i="2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S550" i="2"/>
  <c r="S549" i="2"/>
  <c r="N549" i="2"/>
  <c r="M549" i="2"/>
  <c r="M550" i="2" s="1"/>
  <c r="M551" i="2" s="1"/>
  <c r="M552" i="2" s="1"/>
  <c r="M553" i="2" s="1"/>
  <c r="M554" i="2" s="1"/>
  <c r="M555" i="2" s="1"/>
  <c r="M556" i="2" s="1"/>
  <c r="M557" i="2" s="1"/>
  <c r="M558" i="2" s="1"/>
  <c r="M559" i="2" s="1"/>
  <c r="M560" i="2" s="1"/>
  <c r="M561" i="2" s="1"/>
  <c r="M562" i="2" s="1"/>
  <c r="M563" i="2" s="1"/>
  <c r="M564" i="2" s="1"/>
  <c r="M565" i="2" s="1"/>
  <c r="M566" i="2" s="1"/>
  <c r="M567" i="2" s="1"/>
  <c r="M568" i="2" s="1"/>
  <c r="M569" i="2" s="1"/>
  <c r="M570" i="2" s="1"/>
  <c r="M571" i="2" s="1"/>
  <c r="M572" i="2" s="1"/>
  <c r="M573" i="2" s="1"/>
  <c r="M574" i="2" s="1"/>
  <c r="M575" i="2" s="1"/>
  <c r="M576" i="2" s="1"/>
  <c r="M577" i="2" s="1"/>
  <c r="M578" i="2" s="1"/>
  <c r="M579" i="2" s="1"/>
  <c r="M580" i="2" s="1"/>
  <c r="M581" i="2" s="1"/>
  <c r="M582" i="2" s="1"/>
  <c r="M583" i="2" s="1"/>
  <c r="M584" i="2" s="1"/>
  <c r="M585" i="2" s="1"/>
  <c r="M586" i="2" s="1"/>
  <c r="M587" i="2" s="1"/>
  <c r="M588" i="2" s="1"/>
  <c r="M589" i="2" s="1"/>
  <c r="M590" i="2" s="1"/>
  <c r="M591" i="2" s="1"/>
  <c r="M592" i="2" s="1"/>
  <c r="M593" i="2" s="1"/>
  <c r="M594" i="2" s="1"/>
  <c r="M595" i="2" s="1"/>
  <c r="M596" i="2" s="1"/>
  <c r="M597" i="2" s="1"/>
  <c r="S548" i="2"/>
  <c r="R548" i="2"/>
  <c r="Q548" i="2"/>
  <c r="S547" i="2"/>
  <c r="R547" i="2"/>
  <c r="Q547" i="2"/>
  <c r="L547" i="2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J547" i="2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S546" i="2"/>
  <c r="O546" i="2"/>
  <c r="O547" i="2" s="1"/>
  <c r="O548" i="2" s="1"/>
  <c r="O549" i="2" s="1"/>
  <c r="O550" i="2" s="1"/>
  <c r="K546" i="2"/>
  <c r="K547" i="2" s="1"/>
  <c r="K548" i="2" s="1"/>
  <c r="K549" i="2" s="1"/>
  <c r="K550" i="2" s="1"/>
  <c r="I546" i="2"/>
  <c r="I547" i="2" s="1"/>
  <c r="I548" i="2" s="1"/>
  <c r="I549" i="2" s="1"/>
  <c r="I550" i="2" s="1"/>
  <c r="I551" i="2" s="1"/>
  <c r="I552" i="2" s="1"/>
  <c r="I553" i="2" s="1"/>
  <c r="I554" i="2" s="1"/>
  <c r="I555" i="2" s="1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 s="1"/>
  <c r="I569" i="2" s="1"/>
  <c r="I570" i="2" s="1"/>
  <c r="I571" i="2" s="1"/>
  <c r="I572" i="2" s="1"/>
  <c r="I573" i="2" s="1"/>
  <c r="I574" i="2" s="1"/>
  <c r="I575" i="2" s="1"/>
  <c r="I576" i="2" s="1"/>
  <c r="I577" i="2" s="1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 s="1"/>
  <c r="I590" i="2" s="1"/>
  <c r="I591" i="2" s="1"/>
  <c r="I592" i="2" s="1"/>
  <c r="I593" i="2" s="1"/>
  <c r="I594" i="2" s="1"/>
  <c r="I595" i="2" s="1"/>
  <c r="I596" i="2" s="1"/>
  <c r="I597" i="2" s="1"/>
  <c r="F546" i="2"/>
  <c r="D546" i="2"/>
  <c r="E546" i="2" s="1"/>
  <c r="S545" i="2"/>
  <c r="R545" i="2"/>
  <c r="O545" i="2"/>
  <c r="N545" i="2"/>
  <c r="Q545" i="2" s="1"/>
  <c r="M545" i="2"/>
  <c r="M546" i="2" s="1"/>
  <c r="M547" i="2" s="1"/>
  <c r="M548" i="2" s="1"/>
  <c r="L545" i="2"/>
  <c r="L546" i="2" s="1"/>
  <c r="K545" i="2"/>
  <c r="J545" i="2"/>
  <c r="J546" i="2" s="1"/>
  <c r="I545" i="2"/>
  <c r="F545" i="2"/>
  <c r="E545" i="2"/>
  <c r="D545" i="2"/>
  <c r="G545" i="2" s="1"/>
  <c r="S544" i="2"/>
  <c r="R544" i="2"/>
  <c r="Q544" i="2"/>
  <c r="G544" i="2"/>
  <c r="F544" i="2"/>
  <c r="E544" i="2"/>
  <c r="S543" i="2"/>
  <c r="S542" i="2"/>
  <c r="L542" i="2"/>
  <c r="L543" i="2" s="1"/>
  <c r="S541" i="2"/>
  <c r="S540" i="2"/>
  <c r="Q540" i="2"/>
  <c r="N540" i="2"/>
  <c r="R540" i="2" s="1"/>
  <c r="S539" i="2"/>
  <c r="R539" i="2"/>
  <c r="Q539" i="2"/>
  <c r="S538" i="2"/>
  <c r="R538" i="2"/>
  <c r="Q538" i="2"/>
  <c r="S537" i="2"/>
  <c r="N537" i="2"/>
  <c r="R537" i="2" s="1"/>
  <c r="S536" i="2"/>
  <c r="R536" i="2"/>
  <c r="Q536" i="2"/>
  <c r="N536" i="2"/>
  <c r="S535" i="2"/>
  <c r="R535" i="2"/>
  <c r="Q535" i="2"/>
  <c r="S534" i="2"/>
  <c r="R534" i="2"/>
  <c r="Q534" i="2"/>
  <c r="S533" i="2"/>
  <c r="S532" i="2"/>
  <c r="S531" i="2"/>
  <c r="S530" i="2"/>
  <c r="S529" i="2"/>
  <c r="S528" i="2"/>
  <c r="S527" i="2"/>
  <c r="S526" i="2"/>
  <c r="S525" i="2"/>
  <c r="S524" i="2"/>
  <c r="K524" i="2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S523" i="2"/>
  <c r="S522" i="2"/>
  <c r="O522" i="2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S521" i="2"/>
  <c r="S520" i="2"/>
  <c r="S519" i="2"/>
  <c r="L519" i="2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S518" i="2"/>
  <c r="L518" i="2"/>
  <c r="S517" i="2"/>
  <c r="S516" i="2"/>
  <c r="S515" i="2"/>
  <c r="S514" i="2"/>
  <c r="S513" i="2"/>
  <c r="N513" i="2"/>
  <c r="N514" i="2" s="1"/>
  <c r="R514" i="2" s="1"/>
  <c r="S512" i="2"/>
  <c r="R512" i="2"/>
  <c r="Q512" i="2"/>
  <c r="S511" i="2"/>
  <c r="R511" i="2"/>
  <c r="Q511" i="2"/>
  <c r="S510" i="2"/>
  <c r="M510" i="2"/>
  <c r="M511" i="2" s="1"/>
  <c r="M512" i="2" s="1"/>
  <c r="M513" i="2" s="1"/>
  <c r="M514" i="2" s="1"/>
  <c r="M515" i="2" s="1"/>
  <c r="M516" i="2" s="1"/>
  <c r="M517" i="2" s="1"/>
  <c r="M518" i="2" s="1"/>
  <c r="M519" i="2" s="1"/>
  <c r="M520" i="2" s="1"/>
  <c r="M521" i="2" s="1"/>
  <c r="M522" i="2" s="1"/>
  <c r="M523" i="2" s="1"/>
  <c r="M524" i="2" s="1"/>
  <c r="M525" i="2" s="1"/>
  <c r="M526" i="2" s="1"/>
  <c r="M527" i="2" s="1"/>
  <c r="M528" i="2" s="1"/>
  <c r="M529" i="2" s="1"/>
  <c r="M530" i="2" s="1"/>
  <c r="M531" i="2" s="1"/>
  <c r="M532" i="2" s="1"/>
  <c r="M533" i="2" s="1"/>
  <c r="M534" i="2" s="1"/>
  <c r="M535" i="2" s="1"/>
  <c r="M536" i="2" s="1"/>
  <c r="M537" i="2" s="1"/>
  <c r="M538" i="2" s="1"/>
  <c r="M539" i="2" s="1"/>
  <c r="M540" i="2" s="1"/>
  <c r="M541" i="2" s="1"/>
  <c r="M542" i="2" s="1"/>
  <c r="M543" i="2" s="1"/>
  <c r="J510" i="2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S509" i="2"/>
  <c r="N509" i="2"/>
  <c r="S508" i="2"/>
  <c r="N508" i="2"/>
  <c r="K508" i="2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I508" i="2"/>
  <c r="I509" i="2" s="1"/>
  <c r="I510" i="2" s="1"/>
  <c r="I511" i="2" s="1"/>
  <c r="I512" i="2" s="1"/>
  <c r="I513" i="2" s="1"/>
  <c r="I514" i="2" s="1"/>
  <c r="I515" i="2" s="1"/>
  <c r="I516" i="2" s="1"/>
  <c r="I517" i="2" s="1"/>
  <c r="I518" i="2" s="1"/>
  <c r="I519" i="2" s="1"/>
  <c r="I520" i="2" s="1"/>
  <c r="I521" i="2" s="1"/>
  <c r="I522" i="2" s="1"/>
  <c r="I523" i="2" s="1"/>
  <c r="I524" i="2" s="1"/>
  <c r="I525" i="2" s="1"/>
  <c r="I526" i="2" s="1"/>
  <c r="I527" i="2" s="1"/>
  <c r="I528" i="2" s="1"/>
  <c r="I529" i="2" s="1"/>
  <c r="I530" i="2" s="1"/>
  <c r="I531" i="2" s="1"/>
  <c r="I532" i="2" s="1"/>
  <c r="I533" i="2" s="1"/>
  <c r="I534" i="2" s="1"/>
  <c r="I535" i="2" s="1"/>
  <c r="I536" i="2" s="1"/>
  <c r="I537" i="2" s="1"/>
  <c r="I538" i="2" s="1"/>
  <c r="I539" i="2" s="1"/>
  <c r="I540" i="2" s="1"/>
  <c r="I541" i="2" s="1"/>
  <c r="I542" i="2" s="1"/>
  <c r="I543" i="2" s="1"/>
  <c r="H508" i="2"/>
  <c r="H509" i="2" s="1"/>
  <c r="H510" i="2" s="1"/>
  <c r="H511" i="2" s="1"/>
  <c r="H512" i="2" s="1"/>
  <c r="H513" i="2" s="1"/>
  <c r="H514" i="2" s="1"/>
  <c r="H515" i="2" s="1"/>
  <c r="H516" i="2" s="1"/>
  <c r="H517" i="2" s="1"/>
  <c r="H518" i="2" s="1"/>
  <c r="H519" i="2" s="1"/>
  <c r="H520" i="2" s="1"/>
  <c r="H521" i="2" s="1"/>
  <c r="H522" i="2" s="1"/>
  <c r="H523" i="2" s="1"/>
  <c r="H524" i="2" s="1"/>
  <c r="H525" i="2" s="1"/>
  <c r="H526" i="2" s="1"/>
  <c r="H527" i="2" s="1"/>
  <c r="H528" i="2" s="1"/>
  <c r="H529" i="2" s="1"/>
  <c r="H530" i="2" s="1"/>
  <c r="H531" i="2" s="1"/>
  <c r="H532" i="2" s="1"/>
  <c r="H533" i="2" s="1"/>
  <c r="H534" i="2" s="1"/>
  <c r="H535" i="2" s="1"/>
  <c r="H536" i="2" s="1"/>
  <c r="H537" i="2" s="1"/>
  <c r="H538" i="2" s="1"/>
  <c r="H539" i="2" s="1"/>
  <c r="H540" i="2" s="1"/>
  <c r="H541" i="2" s="1"/>
  <c r="H542" i="2" s="1"/>
  <c r="H543" i="2" s="1"/>
  <c r="H544" i="2" s="1"/>
  <c r="H545" i="2" s="1"/>
  <c r="H546" i="2" s="1"/>
  <c r="H547" i="2" s="1"/>
  <c r="H548" i="2" s="1"/>
  <c r="H549" i="2" s="1"/>
  <c r="H550" i="2" s="1"/>
  <c r="H551" i="2" s="1"/>
  <c r="H552" i="2" s="1"/>
  <c r="H553" i="2" s="1"/>
  <c r="H554" i="2" s="1"/>
  <c r="H555" i="2" s="1"/>
  <c r="H556" i="2" s="1"/>
  <c r="H557" i="2" s="1"/>
  <c r="H558" i="2" s="1"/>
  <c r="H559" i="2" s="1"/>
  <c r="H560" i="2" s="1"/>
  <c r="H561" i="2" s="1"/>
  <c r="H562" i="2" s="1"/>
  <c r="H563" i="2" s="1"/>
  <c r="H564" i="2" s="1"/>
  <c r="H565" i="2" s="1"/>
  <c r="H566" i="2" s="1"/>
  <c r="H567" i="2" s="1"/>
  <c r="H568" i="2" s="1"/>
  <c r="H569" i="2" s="1"/>
  <c r="H570" i="2" s="1"/>
  <c r="H571" i="2" s="1"/>
  <c r="H572" i="2" s="1"/>
  <c r="H573" i="2" s="1"/>
  <c r="H574" i="2" s="1"/>
  <c r="H575" i="2" s="1"/>
  <c r="H576" i="2" s="1"/>
  <c r="H577" i="2" s="1"/>
  <c r="H578" i="2" s="1"/>
  <c r="H579" i="2" s="1"/>
  <c r="H580" i="2" s="1"/>
  <c r="H581" i="2" s="1"/>
  <c r="H582" i="2" s="1"/>
  <c r="H583" i="2" s="1"/>
  <c r="H584" i="2" s="1"/>
  <c r="H585" i="2" s="1"/>
  <c r="H586" i="2" s="1"/>
  <c r="H587" i="2" s="1"/>
  <c r="H588" i="2" s="1"/>
  <c r="H589" i="2" s="1"/>
  <c r="H590" i="2" s="1"/>
  <c r="H591" i="2" s="1"/>
  <c r="H592" i="2" s="1"/>
  <c r="H593" i="2" s="1"/>
  <c r="H594" i="2" s="1"/>
  <c r="H595" i="2" s="1"/>
  <c r="H596" i="2" s="1"/>
  <c r="H597" i="2" s="1"/>
  <c r="S507" i="2"/>
  <c r="Q507" i="2"/>
  <c r="O507" i="2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N507" i="2"/>
  <c r="R507" i="2" s="1"/>
  <c r="M507" i="2"/>
  <c r="M508" i="2" s="1"/>
  <c r="M509" i="2" s="1"/>
  <c r="L507" i="2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K507" i="2"/>
  <c r="J507" i="2"/>
  <c r="J508" i="2" s="1"/>
  <c r="J509" i="2" s="1"/>
  <c r="I507" i="2"/>
  <c r="H507" i="2"/>
  <c r="E507" i="2"/>
  <c r="D507" i="2"/>
  <c r="C507" i="2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S506" i="2"/>
  <c r="R506" i="2"/>
  <c r="Q506" i="2"/>
  <c r="G506" i="2"/>
  <c r="F506" i="2"/>
  <c r="E506" i="2"/>
  <c r="S505" i="2"/>
  <c r="S504" i="2"/>
  <c r="S503" i="2"/>
  <c r="N503" i="2"/>
  <c r="S502" i="2"/>
  <c r="Q502" i="2"/>
  <c r="N502" i="2"/>
  <c r="R502" i="2" s="1"/>
  <c r="S501" i="2"/>
  <c r="R501" i="2"/>
  <c r="Q501" i="2"/>
  <c r="S500" i="2"/>
  <c r="R500" i="2"/>
  <c r="Q500" i="2"/>
  <c r="S499" i="2"/>
  <c r="S498" i="2"/>
  <c r="S497" i="2"/>
  <c r="S496" i="2"/>
  <c r="S495" i="2"/>
  <c r="N495" i="2"/>
  <c r="Q495" i="2" s="1"/>
  <c r="S494" i="2"/>
  <c r="R494" i="2"/>
  <c r="N494" i="2"/>
  <c r="Q494" i="2" s="1"/>
  <c r="S493" i="2"/>
  <c r="Q493" i="2"/>
  <c r="N493" i="2"/>
  <c r="R493" i="2" s="1"/>
  <c r="S492" i="2"/>
  <c r="R492" i="2"/>
  <c r="Q492" i="2"/>
  <c r="S491" i="2"/>
  <c r="R491" i="2"/>
  <c r="Q491" i="2"/>
  <c r="S490" i="2"/>
  <c r="S489" i="2"/>
  <c r="S488" i="2"/>
  <c r="S487" i="2"/>
  <c r="S486" i="2"/>
  <c r="S485" i="2"/>
  <c r="S484" i="2"/>
  <c r="K484" i="2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S483" i="2"/>
  <c r="O483" i="2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M483" i="2"/>
  <c r="M484" i="2" s="1"/>
  <c r="M485" i="2" s="1"/>
  <c r="M486" i="2" s="1"/>
  <c r="M487" i="2" s="1"/>
  <c r="M488" i="2" s="1"/>
  <c r="M489" i="2" s="1"/>
  <c r="M490" i="2" s="1"/>
  <c r="M491" i="2" s="1"/>
  <c r="M492" i="2" s="1"/>
  <c r="M493" i="2" s="1"/>
  <c r="M494" i="2" s="1"/>
  <c r="M495" i="2" s="1"/>
  <c r="M496" i="2" s="1"/>
  <c r="M497" i="2" s="1"/>
  <c r="M498" i="2" s="1"/>
  <c r="M499" i="2" s="1"/>
  <c r="M500" i="2" s="1"/>
  <c r="M501" i="2" s="1"/>
  <c r="M502" i="2" s="1"/>
  <c r="M503" i="2" s="1"/>
  <c r="M504" i="2" s="1"/>
  <c r="M505" i="2" s="1"/>
  <c r="D483" i="2"/>
  <c r="S482" i="2"/>
  <c r="O482" i="2"/>
  <c r="N482" i="2"/>
  <c r="L482" i="2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K482" i="2"/>
  <c r="K483" i="2" s="1"/>
  <c r="D482" i="2"/>
  <c r="C482" i="2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S481" i="2"/>
  <c r="R481" i="2"/>
  <c r="Q481" i="2"/>
  <c r="O481" i="2"/>
  <c r="M481" i="2"/>
  <c r="M482" i="2" s="1"/>
  <c r="L481" i="2"/>
  <c r="K481" i="2"/>
  <c r="J481" i="2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I481" i="2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 s="1"/>
  <c r="I496" i="2" s="1"/>
  <c r="I497" i="2" s="1"/>
  <c r="I498" i="2" s="1"/>
  <c r="I499" i="2" s="1"/>
  <c r="I500" i="2" s="1"/>
  <c r="I501" i="2" s="1"/>
  <c r="I502" i="2" s="1"/>
  <c r="I503" i="2" s="1"/>
  <c r="I504" i="2" s="1"/>
  <c r="I505" i="2" s="1"/>
  <c r="G481" i="2"/>
  <c r="E481" i="2"/>
  <c r="D481" i="2"/>
  <c r="F481" i="2" s="1"/>
  <c r="C481" i="2"/>
  <c r="S480" i="2"/>
  <c r="R480" i="2"/>
  <c r="Q480" i="2"/>
  <c r="G480" i="2"/>
  <c r="F480" i="2"/>
  <c r="E480" i="2"/>
  <c r="S479" i="2"/>
  <c r="Q479" i="2"/>
  <c r="N479" i="2"/>
  <c r="R479" i="2" s="1"/>
  <c r="S478" i="2"/>
  <c r="R478" i="2"/>
  <c r="Q478" i="2"/>
  <c r="S477" i="2"/>
  <c r="R477" i="2"/>
  <c r="Q477" i="2"/>
  <c r="S476" i="2"/>
  <c r="S475" i="2"/>
  <c r="S474" i="2"/>
  <c r="S473" i="2"/>
  <c r="S472" i="2"/>
  <c r="S471" i="2"/>
  <c r="S470" i="2"/>
  <c r="M470" i="2"/>
  <c r="M471" i="2" s="1"/>
  <c r="M472" i="2" s="1"/>
  <c r="M473" i="2" s="1"/>
  <c r="M474" i="2" s="1"/>
  <c r="M475" i="2" s="1"/>
  <c r="M476" i="2" s="1"/>
  <c r="M477" i="2" s="1"/>
  <c r="M478" i="2" s="1"/>
  <c r="M479" i="2" s="1"/>
  <c r="S469" i="2"/>
  <c r="S468" i="2"/>
  <c r="O468" i="2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S467" i="2"/>
  <c r="S466" i="2"/>
  <c r="S465" i="2"/>
  <c r="S464" i="2"/>
  <c r="S463" i="2"/>
  <c r="S462" i="2"/>
  <c r="S461" i="2"/>
  <c r="S460" i="2"/>
  <c r="S459" i="2"/>
  <c r="N459" i="2"/>
  <c r="S458" i="2"/>
  <c r="Q458" i="2"/>
  <c r="N458" i="2"/>
  <c r="R458" i="2" s="1"/>
  <c r="S457" i="2"/>
  <c r="R457" i="2"/>
  <c r="Q457" i="2"/>
  <c r="S456" i="2"/>
  <c r="R456" i="2"/>
  <c r="Q456" i="2"/>
  <c r="J456" i="2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S455" i="2"/>
  <c r="O455" i="2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S454" i="2"/>
  <c r="N454" i="2"/>
  <c r="I454" i="2"/>
  <c r="I455" i="2" s="1"/>
  <c r="I456" i="2" s="1"/>
  <c r="I457" i="2" s="1"/>
  <c r="I458" i="2" s="1"/>
  <c r="I459" i="2" s="1"/>
  <c r="I460" i="2" s="1"/>
  <c r="I461" i="2" s="1"/>
  <c r="I462" i="2" s="1"/>
  <c r="I463" i="2" s="1"/>
  <c r="I464" i="2" s="1"/>
  <c r="I465" i="2" s="1"/>
  <c r="I466" i="2" s="1"/>
  <c r="I467" i="2" s="1"/>
  <c r="I468" i="2" s="1"/>
  <c r="I469" i="2" s="1"/>
  <c r="I470" i="2" s="1"/>
  <c r="I471" i="2" s="1"/>
  <c r="I472" i="2" s="1"/>
  <c r="I473" i="2" s="1"/>
  <c r="I474" i="2" s="1"/>
  <c r="I475" i="2" s="1"/>
  <c r="I476" i="2" s="1"/>
  <c r="I477" i="2" s="1"/>
  <c r="I478" i="2" s="1"/>
  <c r="I479" i="2" s="1"/>
  <c r="S453" i="2"/>
  <c r="R453" i="2"/>
  <c r="Q453" i="2"/>
  <c r="L453" i="2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K453" i="2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J453" i="2"/>
  <c r="J454" i="2" s="1"/>
  <c r="J455" i="2" s="1"/>
  <c r="I453" i="2"/>
  <c r="S452" i="2"/>
  <c r="R452" i="2"/>
  <c r="Q452" i="2"/>
  <c r="M452" i="2"/>
  <c r="M453" i="2" s="1"/>
  <c r="M454" i="2" s="1"/>
  <c r="M455" i="2" s="1"/>
  <c r="M456" i="2" s="1"/>
  <c r="M457" i="2" s="1"/>
  <c r="M458" i="2" s="1"/>
  <c r="M459" i="2" s="1"/>
  <c r="M460" i="2" s="1"/>
  <c r="M461" i="2" s="1"/>
  <c r="M462" i="2" s="1"/>
  <c r="M463" i="2" s="1"/>
  <c r="M464" i="2" s="1"/>
  <c r="M465" i="2" s="1"/>
  <c r="M466" i="2" s="1"/>
  <c r="M467" i="2" s="1"/>
  <c r="M468" i="2" s="1"/>
  <c r="M469" i="2" s="1"/>
  <c r="K452" i="2"/>
  <c r="J452" i="2"/>
  <c r="H452" i="2"/>
  <c r="H453" i="2" s="1"/>
  <c r="H454" i="2" s="1"/>
  <c r="H455" i="2" s="1"/>
  <c r="H456" i="2" s="1"/>
  <c r="H457" i="2" s="1"/>
  <c r="H458" i="2" s="1"/>
  <c r="H459" i="2" s="1"/>
  <c r="H460" i="2" s="1"/>
  <c r="H461" i="2" s="1"/>
  <c r="H462" i="2" s="1"/>
  <c r="H463" i="2" s="1"/>
  <c r="H464" i="2" s="1"/>
  <c r="H465" i="2" s="1"/>
  <c r="H466" i="2" s="1"/>
  <c r="H467" i="2" s="1"/>
  <c r="H468" i="2" s="1"/>
  <c r="H469" i="2" s="1"/>
  <c r="H470" i="2" s="1"/>
  <c r="H471" i="2" s="1"/>
  <c r="H472" i="2" s="1"/>
  <c r="H473" i="2" s="1"/>
  <c r="H474" i="2" s="1"/>
  <c r="H475" i="2" s="1"/>
  <c r="H476" i="2" s="1"/>
  <c r="H477" i="2" s="1"/>
  <c r="H478" i="2" s="1"/>
  <c r="H479" i="2" s="1"/>
  <c r="H480" i="2" s="1"/>
  <c r="H481" i="2" s="1"/>
  <c r="H482" i="2" s="1"/>
  <c r="H483" i="2" s="1"/>
  <c r="H484" i="2" s="1"/>
  <c r="H485" i="2" s="1"/>
  <c r="H486" i="2" s="1"/>
  <c r="H487" i="2" s="1"/>
  <c r="H488" i="2" s="1"/>
  <c r="H489" i="2" s="1"/>
  <c r="H490" i="2" s="1"/>
  <c r="H491" i="2" s="1"/>
  <c r="H492" i="2" s="1"/>
  <c r="H493" i="2" s="1"/>
  <c r="H494" i="2" s="1"/>
  <c r="H495" i="2" s="1"/>
  <c r="H496" i="2" s="1"/>
  <c r="H497" i="2" s="1"/>
  <c r="H498" i="2" s="1"/>
  <c r="H499" i="2" s="1"/>
  <c r="H500" i="2" s="1"/>
  <c r="H501" i="2" s="1"/>
  <c r="H502" i="2" s="1"/>
  <c r="H503" i="2" s="1"/>
  <c r="H504" i="2" s="1"/>
  <c r="H505" i="2" s="1"/>
  <c r="D452" i="2"/>
  <c r="C452" i="2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S451" i="2"/>
  <c r="R451" i="2"/>
  <c r="O451" i="2"/>
  <c r="O452" i="2" s="1"/>
  <c r="O453" i="2" s="1"/>
  <c r="O454" i="2" s="1"/>
  <c r="N451" i="2"/>
  <c r="Q451" i="2" s="1"/>
  <c r="M451" i="2"/>
  <c r="L451" i="2"/>
  <c r="L452" i="2" s="1"/>
  <c r="K451" i="2"/>
  <c r="J451" i="2"/>
  <c r="I451" i="2"/>
  <c r="I452" i="2" s="1"/>
  <c r="H451" i="2"/>
  <c r="D451" i="2"/>
  <c r="F451" i="2" s="1"/>
  <c r="C451" i="2"/>
  <c r="B451" i="2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B492" i="2" s="1"/>
  <c r="B493" i="2" s="1"/>
  <c r="B494" i="2" s="1"/>
  <c r="B495" i="2" s="1"/>
  <c r="B496" i="2" s="1"/>
  <c r="B497" i="2" s="1"/>
  <c r="B498" i="2" s="1"/>
  <c r="B499" i="2" s="1"/>
  <c r="B500" i="2" s="1"/>
  <c r="B501" i="2" s="1"/>
  <c r="B502" i="2" s="1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B520" i="2" s="1"/>
  <c r="B521" i="2" s="1"/>
  <c r="B522" i="2" s="1"/>
  <c r="B523" i="2" s="1"/>
  <c r="B524" i="2" s="1"/>
  <c r="B525" i="2" s="1"/>
  <c r="B526" i="2" s="1"/>
  <c r="B527" i="2" s="1"/>
  <c r="B528" i="2" s="1"/>
  <c r="B529" i="2" s="1"/>
  <c r="B530" i="2" s="1"/>
  <c r="B531" i="2" s="1"/>
  <c r="B532" i="2" s="1"/>
  <c r="B533" i="2" s="1"/>
  <c r="B534" i="2" s="1"/>
  <c r="B535" i="2" s="1"/>
  <c r="B536" i="2" s="1"/>
  <c r="B537" i="2" s="1"/>
  <c r="B538" i="2" s="1"/>
  <c r="B539" i="2" s="1"/>
  <c r="B540" i="2" s="1"/>
  <c r="B541" i="2" s="1"/>
  <c r="B542" i="2" s="1"/>
  <c r="B543" i="2" s="1"/>
  <c r="B544" i="2" s="1"/>
  <c r="B545" i="2" s="1"/>
  <c r="B546" i="2" s="1"/>
  <c r="B547" i="2" s="1"/>
  <c r="B548" i="2" s="1"/>
  <c r="B549" i="2" s="1"/>
  <c r="B550" i="2" s="1"/>
  <c r="B551" i="2" s="1"/>
  <c r="B552" i="2" s="1"/>
  <c r="B553" i="2" s="1"/>
  <c r="B554" i="2" s="1"/>
  <c r="B555" i="2" s="1"/>
  <c r="B556" i="2" s="1"/>
  <c r="B557" i="2" s="1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B568" i="2" s="1"/>
  <c r="B569" i="2" s="1"/>
  <c r="B570" i="2" s="1"/>
  <c r="B571" i="2" s="1"/>
  <c r="S450" i="2"/>
  <c r="R450" i="2"/>
  <c r="Q450" i="2"/>
  <c r="G450" i="2"/>
  <c r="F450" i="2"/>
  <c r="E450" i="2"/>
  <c r="S449" i="2"/>
  <c r="S448" i="2"/>
  <c r="S447" i="2"/>
  <c r="R447" i="2"/>
  <c r="N447" i="2"/>
  <c r="S446" i="2"/>
  <c r="R446" i="2"/>
  <c r="Q446" i="2"/>
  <c r="S445" i="2"/>
  <c r="R445" i="2"/>
  <c r="Q445" i="2"/>
  <c r="S444" i="2"/>
  <c r="S443" i="2"/>
  <c r="M443" i="2"/>
  <c r="M444" i="2" s="1"/>
  <c r="M445" i="2" s="1"/>
  <c r="M446" i="2" s="1"/>
  <c r="M447" i="2" s="1"/>
  <c r="M448" i="2" s="1"/>
  <c r="M449" i="2" s="1"/>
  <c r="S442" i="2"/>
  <c r="S441" i="2"/>
  <c r="S440" i="2"/>
  <c r="S439" i="2"/>
  <c r="S438" i="2"/>
  <c r="S437" i="2"/>
  <c r="S436" i="2"/>
  <c r="M436" i="2"/>
  <c r="M437" i="2" s="1"/>
  <c r="M438" i="2" s="1"/>
  <c r="M439" i="2" s="1"/>
  <c r="M440" i="2" s="1"/>
  <c r="M441" i="2" s="1"/>
  <c r="M442" i="2" s="1"/>
  <c r="S435" i="2"/>
  <c r="S434" i="2"/>
  <c r="S433" i="2"/>
  <c r="S432" i="2"/>
  <c r="S431" i="2"/>
  <c r="H431" i="2"/>
  <c r="H432" i="2" s="1"/>
  <c r="H433" i="2" s="1"/>
  <c r="H434" i="2" s="1"/>
  <c r="H435" i="2" s="1"/>
  <c r="H436" i="2" s="1"/>
  <c r="H437" i="2" s="1"/>
  <c r="H438" i="2" s="1"/>
  <c r="H439" i="2" s="1"/>
  <c r="H440" i="2" s="1"/>
  <c r="H441" i="2" s="1"/>
  <c r="H442" i="2" s="1"/>
  <c r="H443" i="2" s="1"/>
  <c r="H444" i="2" s="1"/>
  <c r="H445" i="2" s="1"/>
  <c r="H446" i="2" s="1"/>
  <c r="H447" i="2" s="1"/>
  <c r="H448" i="2" s="1"/>
  <c r="H449" i="2" s="1"/>
  <c r="S430" i="2"/>
  <c r="S429" i="2"/>
  <c r="N429" i="2"/>
  <c r="I429" i="2"/>
  <c r="I430" i="2" s="1"/>
  <c r="I431" i="2" s="1"/>
  <c r="I432" i="2" s="1"/>
  <c r="I433" i="2" s="1"/>
  <c r="I434" i="2" s="1"/>
  <c r="I435" i="2" s="1"/>
  <c r="I436" i="2" s="1"/>
  <c r="I437" i="2" s="1"/>
  <c r="I438" i="2" s="1"/>
  <c r="I439" i="2" s="1"/>
  <c r="I440" i="2" s="1"/>
  <c r="I441" i="2" s="1"/>
  <c r="I442" i="2" s="1"/>
  <c r="I443" i="2" s="1"/>
  <c r="I444" i="2" s="1"/>
  <c r="I445" i="2" s="1"/>
  <c r="I446" i="2" s="1"/>
  <c r="I447" i="2" s="1"/>
  <c r="I448" i="2" s="1"/>
  <c r="I449" i="2" s="1"/>
  <c r="S428" i="2"/>
  <c r="Q428" i="2"/>
  <c r="N428" i="2"/>
  <c r="R428" i="2" s="1"/>
  <c r="M428" i="2"/>
  <c r="M429" i="2" s="1"/>
  <c r="M430" i="2" s="1"/>
  <c r="M431" i="2" s="1"/>
  <c r="M432" i="2" s="1"/>
  <c r="M433" i="2" s="1"/>
  <c r="M434" i="2" s="1"/>
  <c r="M435" i="2" s="1"/>
  <c r="K428" i="2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S427" i="2"/>
  <c r="R427" i="2"/>
  <c r="Q427" i="2"/>
  <c r="N427" i="2"/>
  <c r="M427" i="2"/>
  <c r="S426" i="2"/>
  <c r="R426" i="2"/>
  <c r="Q426" i="2"/>
  <c r="K426" i="2"/>
  <c r="K427" i="2" s="1"/>
  <c r="S425" i="2"/>
  <c r="Q425" i="2"/>
  <c r="N425" i="2"/>
  <c r="R425" i="2" s="1"/>
  <c r="M425" i="2"/>
  <c r="M426" i="2" s="1"/>
  <c r="K425" i="2"/>
  <c r="J425" i="2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E425" i="2"/>
  <c r="D425" i="2"/>
  <c r="S424" i="2"/>
  <c r="R424" i="2"/>
  <c r="Q424" i="2"/>
  <c r="G424" i="2"/>
  <c r="F424" i="2"/>
  <c r="E424" i="2"/>
  <c r="S423" i="2"/>
  <c r="S422" i="2"/>
  <c r="S421" i="2"/>
  <c r="S420" i="2"/>
  <c r="S419" i="2"/>
  <c r="I419" i="2"/>
  <c r="I420" i="2" s="1"/>
  <c r="I421" i="2" s="1"/>
  <c r="I422" i="2" s="1"/>
  <c r="I423" i="2" s="1"/>
  <c r="I424" i="2" s="1"/>
  <c r="I425" i="2" s="1"/>
  <c r="I426" i="2" s="1"/>
  <c r="I427" i="2" s="1"/>
  <c r="I428" i="2" s="1"/>
  <c r="S418" i="2"/>
  <c r="S417" i="2"/>
  <c r="S416" i="2"/>
  <c r="S415" i="2"/>
  <c r="S414" i="2"/>
  <c r="S413" i="2"/>
  <c r="S412" i="2"/>
  <c r="O412" i="2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N399" i="2"/>
  <c r="S398" i="2"/>
  <c r="R398" i="2"/>
  <c r="Q398" i="2"/>
  <c r="S397" i="2"/>
  <c r="L397" i="2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S396" i="2"/>
  <c r="Q396" i="2"/>
  <c r="O396" i="2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N396" i="2"/>
  <c r="L396" i="2"/>
  <c r="F396" i="2"/>
  <c r="D396" i="2"/>
  <c r="S395" i="2"/>
  <c r="R395" i="2"/>
  <c r="O395" i="2"/>
  <c r="N395" i="2"/>
  <c r="Q395" i="2" s="1"/>
  <c r="M395" i="2"/>
  <c r="M396" i="2" s="1"/>
  <c r="M397" i="2" s="1"/>
  <c r="M398" i="2" s="1"/>
  <c r="M399" i="2" s="1"/>
  <c r="M400" i="2" s="1"/>
  <c r="M401" i="2" s="1"/>
  <c r="M402" i="2" s="1"/>
  <c r="M403" i="2" s="1"/>
  <c r="M404" i="2" s="1"/>
  <c r="M405" i="2" s="1"/>
  <c r="M406" i="2" s="1"/>
  <c r="M407" i="2" s="1"/>
  <c r="M408" i="2" s="1"/>
  <c r="M409" i="2" s="1"/>
  <c r="M410" i="2" s="1"/>
  <c r="M411" i="2" s="1"/>
  <c r="M412" i="2" s="1"/>
  <c r="M413" i="2" s="1"/>
  <c r="M414" i="2" s="1"/>
  <c r="M415" i="2" s="1"/>
  <c r="M416" i="2" s="1"/>
  <c r="M417" i="2" s="1"/>
  <c r="M418" i="2" s="1"/>
  <c r="M419" i="2" s="1"/>
  <c r="M420" i="2" s="1"/>
  <c r="M421" i="2" s="1"/>
  <c r="M422" i="2" s="1"/>
  <c r="M423" i="2" s="1"/>
  <c r="L395" i="2"/>
  <c r="K395" i="2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J395" i="2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I395" i="2"/>
  <c r="I396" i="2" s="1"/>
  <c r="I397" i="2" s="1"/>
  <c r="I398" i="2" s="1"/>
  <c r="I399" i="2" s="1"/>
  <c r="I400" i="2" s="1"/>
  <c r="I401" i="2" s="1"/>
  <c r="I402" i="2" s="1"/>
  <c r="I403" i="2" s="1"/>
  <c r="I404" i="2" s="1"/>
  <c r="I405" i="2" s="1"/>
  <c r="I406" i="2" s="1"/>
  <c r="I407" i="2" s="1"/>
  <c r="I408" i="2" s="1"/>
  <c r="I409" i="2" s="1"/>
  <c r="I410" i="2" s="1"/>
  <c r="I411" i="2" s="1"/>
  <c r="I412" i="2" s="1"/>
  <c r="I413" i="2" s="1"/>
  <c r="I414" i="2" s="1"/>
  <c r="I415" i="2" s="1"/>
  <c r="I416" i="2" s="1"/>
  <c r="I417" i="2" s="1"/>
  <c r="I418" i="2" s="1"/>
  <c r="F395" i="2"/>
  <c r="E395" i="2"/>
  <c r="D395" i="2"/>
  <c r="G395" i="2" s="1"/>
  <c r="S394" i="2"/>
  <c r="R394" i="2"/>
  <c r="Q394" i="2"/>
  <c r="G394" i="2"/>
  <c r="F394" i="2"/>
  <c r="E394" i="2"/>
  <c r="S393" i="2"/>
  <c r="S392" i="2"/>
  <c r="S391" i="2"/>
  <c r="S390" i="2"/>
  <c r="S389" i="2"/>
  <c r="S388" i="2"/>
  <c r="S387" i="2"/>
  <c r="S386" i="2"/>
  <c r="J386" i="2"/>
  <c r="J387" i="2" s="1"/>
  <c r="J388" i="2" s="1"/>
  <c r="J389" i="2" s="1"/>
  <c r="J390" i="2" s="1"/>
  <c r="J391" i="2" s="1"/>
  <c r="J392" i="2" s="1"/>
  <c r="J393" i="2" s="1"/>
  <c r="S385" i="2"/>
  <c r="J385" i="2"/>
  <c r="S384" i="2"/>
  <c r="S383" i="2"/>
  <c r="S382" i="2"/>
  <c r="S381" i="2"/>
  <c r="O381" i="2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S380" i="2"/>
  <c r="S379" i="2"/>
  <c r="S378" i="2"/>
  <c r="S377" i="2"/>
  <c r="S376" i="2"/>
  <c r="S375" i="2"/>
  <c r="S374" i="2"/>
  <c r="S373" i="2"/>
  <c r="M373" i="2"/>
  <c r="M374" i="2" s="1"/>
  <c r="M375" i="2" s="1"/>
  <c r="M376" i="2" s="1"/>
  <c r="M377" i="2" s="1"/>
  <c r="M378" i="2" s="1"/>
  <c r="M379" i="2" s="1"/>
  <c r="M380" i="2" s="1"/>
  <c r="M381" i="2" s="1"/>
  <c r="M382" i="2" s="1"/>
  <c r="M383" i="2" s="1"/>
  <c r="M384" i="2" s="1"/>
  <c r="M385" i="2" s="1"/>
  <c r="M386" i="2" s="1"/>
  <c r="M387" i="2" s="1"/>
  <c r="M388" i="2" s="1"/>
  <c r="M389" i="2" s="1"/>
  <c r="M390" i="2" s="1"/>
  <c r="M391" i="2" s="1"/>
  <c r="M392" i="2" s="1"/>
  <c r="M393" i="2" s="1"/>
  <c r="S372" i="2"/>
  <c r="R372" i="2"/>
  <c r="Q372" i="2"/>
  <c r="O372" i="2"/>
  <c r="O373" i="2" s="1"/>
  <c r="O374" i="2" s="1"/>
  <c r="O375" i="2" s="1"/>
  <c r="O376" i="2" s="1"/>
  <c r="O377" i="2" s="1"/>
  <c r="O378" i="2" s="1"/>
  <c r="O379" i="2" s="1"/>
  <c r="O380" i="2" s="1"/>
  <c r="N372" i="2"/>
  <c r="N373" i="2" s="1"/>
  <c r="S371" i="2"/>
  <c r="N371" i="2"/>
  <c r="M371" i="2"/>
  <c r="M372" i="2" s="1"/>
  <c r="J371" i="2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I371" i="2"/>
  <c r="I372" i="2" s="1"/>
  <c r="I373" i="2" s="1"/>
  <c r="I374" i="2" s="1"/>
  <c r="I375" i="2" s="1"/>
  <c r="I376" i="2" s="1"/>
  <c r="I377" i="2" s="1"/>
  <c r="I378" i="2" s="1"/>
  <c r="I379" i="2" s="1"/>
  <c r="I380" i="2" s="1"/>
  <c r="I381" i="2" s="1"/>
  <c r="I382" i="2" s="1"/>
  <c r="I383" i="2" s="1"/>
  <c r="I384" i="2" s="1"/>
  <c r="I385" i="2" s="1"/>
  <c r="I386" i="2" s="1"/>
  <c r="I387" i="2" s="1"/>
  <c r="I388" i="2" s="1"/>
  <c r="I389" i="2" s="1"/>
  <c r="I390" i="2" s="1"/>
  <c r="I391" i="2" s="1"/>
  <c r="I392" i="2" s="1"/>
  <c r="I393" i="2" s="1"/>
  <c r="H371" i="2"/>
  <c r="H372" i="2" s="1"/>
  <c r="H373" i="2" s="1"/>
  <c r="H374" i="2" s="1"/>
  <c r="H375" i="2" s="1"/>
  <c r="H376" i="2" s="1"/>
  <c r="H377" i="2" s="1"/>
  <c r="H378" i="2" s="1"/>
  <c r="H379" i="2" s="1"/>
  <c r="H380" i="2" s="1"/>
  <c r="H381" i="2" s="1"/>
  <c r="H382" i="2" s="1"/>
  <c r="H383" i="2" s="1"/>
  <c r="H384" i="2" s="1"/>
  <c r="H385" i="2" s="1"/>
  <c r="H386" i="2" s="1"/>
  <c r="H387" i="2" s="1"/>
  <c r="H388" i="2" s="1"/>
  <c r="H389" i="2" s="1"/>
  <c r="H390" i="2" s="1"/>
  <c r="H391" i="2" s="1"/>
  <c r="H392" i="2" s="1"/>
  <c r="H393" i="2" s="1"/>
  <c r="H394" i="2" s="1"/>
  <c r="H395" i="2" s="1"/>
  <c r="H396" i="2" s="1"/>
  <c r="H397" i="2" s="1"/>
  <c r="H398" i="2" s="1"/>
  <c r="H399" i="2" s="1"/>
  <c r="H400" i="2" s="1"/>
  <c r="H401" i="2" s="1"/>
  <c r="H402" i="2" s="1"/>
  <c r="H403" i="2" s="1"/>
  <c r="H404" i="2" s="1"/>
  <c r="H405" i="2" s="1"/>
  <c r="H406" i="2" s="1"/>
  <c r="H407" i="2" s="1"/>
  <c r="H408" i="2" s="1"/>
  <c r="H409" i="2" s="1"/>
  <c r="H410" i="2" s="1"/>
  <c r="H411" i="2" s="1"/>
  <c r="H412" i="2" s="1"/>
  <c r="H413" i="2" s="1"/>
  <c r="H414" i="2" s="1"/>
  <c r="H415" i="2" s="1"/>
  <c r="H416" i="2" s="1"/>
  <c r="H417" i="2" s="1"/>
  <c r="H418" i="2" s="1"/>
  <c r="H419" i="2" s="1"/>
  <c r="H420" i="2" s="1"/>
  <c r="H421" i="2" s="1"/>
  <c r="H422" i="2" s="1"/>
  <c r="H423" i="2" s="1"/>
  <c r="H424" i="2" s="1"/>
  <c r="H425" i="2" s="1"/>
  <c r="H426" i="2" s="1"/>
  <c r="H427" i="2" s="1"/>
  <c r="H428" i="2" s="1"/>
  <c r="H429" i="2" s="1"/>
  <c r="H430" i="2" s="1"/>
  <c r="S370" i="2"/>
  <c r="R370" i="2"/>
  <c r="Q370" i="2"/>
  <c r="O370" i="2"/>
  <c r="O371" i="2" s="1"/>
  <c r="M370" i="2"/>
  <c r="L370" i="2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K370" i="2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J370" i="2"/>
  <c r="I370" i="2"/>
  <c r="H370" i="2"/>
  <c r="G370" i="2"/>
  <c r="F370" i="2"/>
  <c r="D370" i="2"/>
  <c r="C370" i="2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S369" i="2"/>
  <c r="R369" i="2"/>
  <c r="Q369" i="2"/>
  <c r="G369" i="2"/>
  <c r="F369" i="2"/>
  <c r="E369" i="2"/>
  <c r="S368" i="2"/>
  <c r="R368" i="2"/>
  <c r="Q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O350" i="2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S349" i="2"/>
  <c r="K349" i="2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S348" i="2"/>
  <c r="S347" i="2"/>
  <c r="S346" i="2"/>
  <c r="O346" i="2"/>
  <c r="O347" i="2" s="1"/>
  <c r="O348" i="2" s="1"/>
  <c r="O349" i="2" s="1"/>
  <c r="N346" i="2"/>
  <c r="S345" i="2"/>
  <c r="R345" i="2"/>
  <c r="Q345" i="2"/>
  <c r="N345" i="2"/>
  <c r="M345" i="2"/>
  <c r="M346" i="2" s="1"/>
  <c r="M347" i="2" s="1"/>
  <c r="M348" i="2" s="1"/>
  <c r="M349" i="2" s="1"/>
  <c r="M350" i="2" s="1"/>
  <c r="M351" i="2" s="1"/>
  <c r="M352" i="2" s="1"/>
  <c r="M353" i="2" s="1"/>
  <c r="M354" i="2" s="1"/>
  <c r="M355" i="2" s="1"/>
  <c r="M356" i="2" s="1"/>
  <c r="M357" i="2" s="1"/>
  <c r="M358" i="2" s="1"/>
  <c r="M359" i="2" s="1"/>
  <c r="M360" i="2" s="1"/>
  <c r="M361" i="2" s="1"/>
  <c r="M362" i="2" s="1"/>
  <c r="M363" i="2" s="1"/>
  <c r="S344" i="2"/>
  <c r="R344" i="2"/>
  <c r="Q344" i="2"/>
  <c r="S343" i="2"/>
  <c r="M343" i="2"/>
  <c r="M344" i="2" s="1"/>
  <c r="K343" i="2"/>
  <c r="K344" i="2" s="1"/>
  <c r="K345" i="2" s="1"/>
  <c r="K346" i="2" s="1"/>
  <c r="K347" i="2" s="1"/>
  <c r="K348" i="2" s="1"/>
  <c r="S342" i="2"/>
  <c r="R342" i="2"/>
  <c r="Q342" i="2"/>
  <c r="N342" i="2"/>
  <c r="N343" i="2" s="1"/>
  <c r="M342" i="2"/>
  <c r="S341" i="2"/>
  <c r="R341" i="2"/>
  <c r="Q341" i="2"/>
  <c r="O341" i="2"/>
  <c r="O342" i="2" s="1"/>
  <c r="O343" i="2" s="1"/>
  <c r="O344" i="2" s="1"/>
  <c r="O345" i="2" s="1"/>
  <c r="N341" i="2"/>
  <c r="M341" i="2"/>
  <c r="L341" i="2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K341" i="2"/>
  <c r="K342" i="2" s="1"/>
  <c r="J341" i="2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I341" i="2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 s="1"/>
  <c r="I355" i="2" s="1"/>
  <c r="I356" i="2" s="1"/>
  <c r="I357" i="2" s="1"/>
  <c r="I358" i="2" s="1"/>
  <c r="I359" i="2" s="1"/>
  <c r="I360" i="2" s="1"/>
  <c r="I361" i="2" s="1"/>
  <c r="I362" i="2" s="1"/>
  <c r="I363" i="2" s="1"/>
  <c r="D341" i="2"/>
  <c r="S340" i="2"/>
  <c r="R340" i="2"/>
  <c r="Q340" i="2"/>
  <c r="G340" i="2"/>
  <c r="F340" i="2"/>
  <c r="E340" i="2"/>
  <c r="S339" i="2"/>
  <c r="R339" i="2"/>
  <c r="Q339" i="2"/>
  <c r="S338" i="2"/>
  <c r="S337" i="2"/>
  <c r="S336" i="2"/>
  <c r="M336" i="2"/>
  <c r="M337" i="2" s="1"/>
  <c r="M338" i="2" s="1"/>
  <c r="M339" i="2" s="1"/>
  <c r="S335" i="2"/>
  <c r="S334" i="2"/>
  <c r="M334" i="2"/>
  <c r="M335" i="2" s="1"/>
  <c r="S333" i="2"/>
  <c r="S332" i="2"/>
  <c r="S331" i="2"/>
  <c r="S330" i="2"/>
  <c r="M330" i="2"/>
  <c r="M331" i="2" s="1"/>
  <c r="M332" i="2" s="1"/>
  <c r="M333" i="2" s="1"/>
  <c r="S329" i="2"/>
  <c r="S328" i="2"/>
  <c r="S327" i="2"/>
  <c r="L327" i="2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S326" i="2"/>
  <c r="S325" i="2"/>
  <c r="S324" i="2"/>
  <c r="S323" i="2"/>
  <c r="K323" i="2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S322" i="2"/>
  <c r="S321" i="2"/>
  <c r="S320" i="2"/>
  <c r="J320" i="2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I320" i="2"/>
  <c r="I321" i="2" s="1"/>
  <c r="I322" i="2" s="1"/>
  <c r="I323" i="2" s="1"/>
  <c r="I324" i="2" s="1"/>
  <c r="I325" i="2" s="1"/>
  <c r="I326" i="2" s="1"/>
  <c r="I327" i="2" s="1"/>
  <c r="I328" i="2" s="1"/>
  <c r="I329" i="2" s="1"/>
  <c r="I330" i="2" s="1"/>
  <c r="I331" i="2" s="1"/>
  <c r="I332" i="2" s="1"/>
  <c r="I333" i="2" s="1"/>
  <c r="I334" i="2" s="1"/>
  <c r="I335" i="2" s="1"/>
  <c r="I336" i="2" s="1"/>
  <c r="I337" i="2" s="1"/>
  <c r="I338" i="2" s="1"/>
  <c r="I339" i="2" s="1"/>
  <c r="S319" i="2"/>
  <c r="J319" i="2"/>
  <c r="S318" i="2"/>
  <c r="S317" i="2"/>
  <c r="S316" i="2"/>
  <c r="I316" i="2"/>
  <c r="I317" i="2" s="1"/>
  <c r="I318" i="2" s="1"/>
  <c r="I319" i="2" s="1"/>
  <c r="S315" i="2"/>
  <c r="S314" i="2"/>
  <c r="R314" i="2"/>
  <c r="Q314" i="2"/>
  <c r="N314" i="2"/>
  <c r="N315" i="2" s="1"/>
  <c r="L314" i="2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S313" i="2"/>
  <c r="R313" i="2"/>
  <c r="Q313" i="2"/>
  <c r="I313" i="2"/>
  <c r="I314" i="2" s="1"/>
  <c r="I315" i="2" s="1"/>
  <c r="S312" i="2"/>
  <c r="R312" i="2"/>
  <c r="Q312" i="2"/>
  <c r="O312" i="2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N312" i="2"/>
  <c r="M312" i="2"/>
  <c r="M313" i="2" s="1"/>
  <c r="M314" i="2" s="1"/>
  <c r="M315" i="2" s="1"/>
  <c r="M316" i="2" s="1"/>
  <c r="M317" i="2" s="1"/>
  <c r="M318" i="2" s="1"/>
  <c r="M319" i="2" s="1"/>
  <c r="M320" i="2" s="1"/>
  <c r="M321" i="2" s="1"/>
  <c r="M322" i="2" s="1"/>
  <c r="M323" i="2" s="1"/>
  <c r="M324" i="2" s="1"/>
  <c r="M325" i="2" s="1"/>
  <c r="M326" i="2" s="1"/>
  <c r="M327" i="2" s="1"/>
  <c r="M328" i="2" s="1"/>
  <c r="M329" i="2" s="1"/>
  <c r="L312" i="2"/>
  <c r="L313" i="2" s="1"/>
  <c r="K312" i="2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J312" i="2"/>
  <c r="J313" i="2" s="1"/>
  <c r="J314" i="2" s="1"/>
  <c r="J315" i="2" s="1"/>
  <c r="J316" i="2" s="1"/>
  <c r="J317" i="2" s="1"/>
  <c r="J318" i="2" s="1"/>
  <c r="I312" i="2"/>
  <c r="G312" i="2"/>
  <c r="E312" i="2"/>
  <c r="D312" i="2"/>
  <c r="S311" i="2"/>
  <c r="R311" i="2"/>
  <c r="Q311" i="2"/>
  <c r="G311" i="2"/>
  <c r="F311" i="2"/>
  <c r="E311" i="2"/>
  <c r="S310" i="2"/>
  <c r="S309" i="2"/>
  <c r="S308" i="2"/>
  <c r="S307" i="2"/>
  <c r="R307" i="2"/>
  <c r="N307" i="2"/>
  <c r="S306" i="2"/>
  <c r="R306" i="2"/>
  <c r="Q306" i="2"/>
  <c r="S305" i="2"/>
  <c r="R305" i="2"/>
  <c r="Q305" i="2"/>
  <c r="S304" i="2"/>
  <c r="R304" i="2"/>
  <c r="Q304" i="2"/>
  <c r="O304" i="2"/>
  <c r="O305" i="2" s="1"/>
  <c r="O306" i="2" s="1"/>
  <c r="O307" i="2" s="1"/>
  <c r="O308" i="2" s="1"/>
  <c r="O309" i="2" s="1"/>
  <c r="O310" i="2" s="1"/>
  <c r="N304" i="2"/>
  <c r="S303" i="2"/>
  <c r="R303" i="2"/>
  <c r="Q303" i="2"/>
  <c r="O303" i="2"/>
  <c r="N303" i="2"/>
  <c r="S302" i="2"/>
  <c r="R302" i="2"/>
  <c r="Q302" i="2"/>
  <c r="S301" i="2"/>
  <c r="R301" i="2"/>
  <c r="Q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L287" i="2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S286" i="2"/>
  <c r="Q286" i="2"/>
  <c r="O286" i="2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N286" i="2"/>
  <c r="R286" i="2" s="1"/>
  <c r="S285" i="2"/>
  <c r="R285" i="2"/>
  <c r="Q285" i="2"/>
  <c r="J285" i="2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I285" i="2"/>
  <c r="I286" i="2" s="1"/>
  <c r="I287" i="2" s="1"/>
  <c r="I288" i="2" s="1"/>
  <c r="I289" i="2" s="1"/>
  <c r="I290" i="2" s="1"/>
  <c r="I291" i="2" s="1"/>
  <c r="I292" i="2" s="1"/>
  <c r="I293" i="2" s="1"/>
  <c r="I294" i="2" s="1"/>
  <c r="I295" i="2" s="1"/>
  <c r="I296" i="2" s="1"/>
  <c r="I297" i="2" s="1"/>
  <c r="I298" i="2" s="1"/>
  <c r="I299" i="2" s="1"/>
  <c r="I300" i="2" s="1"/>
  <c r="I301" i="2" s="1"/>
  <c r="I302" i="2" s="1"/>
  <c r="I303" i="2" s="1"/>
  <c r="I304" i="2" s="1"/>
  <c r="I305" i="2" s="1"/>
  <c r="I306" i="2" s="1"/>
  <c r="I307" i="2" s="1"/>
  <c r="I308" i="2" s="1"/>
  <c r="I309" i="2" s="1"/>
  <c r="I310" i="2" s="1"/>
  <c r="H285" i="2"/>
  <c r="H286" i="2" s="1"/>
  <c r="H287" i="2" s="1"/>
  <c r="H288" i="2" s="1"/>
  <c r="H289" i="2" s="1"/>
  <c r="H290" i="2" s="1"/>
  <c r="H291" i="2" s="1"/>
  <c r="H292" i="2" s="1"/>
  <c r="H293" i="2" s="1"/>
  <c r="H294" i="2" s="1"/>
  <c r="H295" i="2" s="1"/>
  <c r="H296" i="2" s="1"/>
  <c r="H297" i="2" s="1"/>
  <c r="H298" i="2" s="1"/>
  <c r="H299" i="2" s="1"/>
  <c r="H300" i="2" s="1"/>
  <c r="H301" i="2" s="1"/>
  <c r="H302" i="2" s="1"/>
  <c r="H303" i="2" s="1"/>
  <c r="H304" i="2" s="1"/>
  <c r="H305" i="2" s="1"/>
  <c r="H306" i="2" s="1"/>
  <c r="H307" i="2" s="1"/>
  <c r="H308" i="2" s="1"/>
  <c r="H309" i="2" s="1"/>
  <c r="H310" i="2" s="1"/>
  <c r="H311" i="2" s="1"/>
  <c r="H312" i="2" s="1"/>
  <c r="H313" i="2" s="1"/>
  <c r="H314" i="2" s="1"/>
  <c r="H315" i="2" s="1"/>
  <c r="H316" i="2" s="1"/>
  <c r="H317" i="2" s="1"/>
  <c r="H318" i="2" s="1"/>
  <c r="H319" i="2" s="1"/>
  <c r="H320" i="2" s="1"/>
  <c r="H321" i="2" s="1"/>
  <c r="H322" i="2" s="1"/>
  <c r="H323" i="2" s="1"/>
  <c r="H324" i="2" s="1"/>
  <c r="H325" i="2" s="1"/>
  <c r="H326" i="2" s="1"/>
  <c r="H327" i="2" s="1"/>
  <c r="H328" i="2" s="1"/>
  <c r="H329" i="2" s="1"/>
  <c r="H330" i="2" s="1"/>
  <c r="H331" i="2" s="1"/>
  <c r="H332" i="2" s="1"/>
  <c r="H333" i="2" s="1"/>
  <c r="H334" i="2" s="1"/>
  <c r="H335" i="2" s="1"/>
  <c r="H336" i="2" s="1"/>
  <c r="H337" i="2" s="1"/>
  <c r="H338" i="2" s="1"/>
  <c r="H339" i="2" s="1"/>
  <c r="H340" i="2" s="1"/>
  <c r="H341" i="2" s="1"/>
  <c r="H342" i="2" s="1"/>
  <c r="H343" i="2" s="1"/>
  <c r="H344" i="2" s="1"/>
  <c r="H345" i="2" s="1"/>
  <c r="H346" i="2" s="1"/>
  <c r="H347" i="2" s="1"/>
  <c r="H348" i="2" s="1"/>
  <c r="H349" i="2" s="1"/>
  <c r="H350" i="2" s="1"/>
  <c r="H351" i="2" s="1"/>
  <c r="H352" i="2" s="1"/>
  <c r="H353" i="2" s="1"/>
  <c r="H354" i="2" s="1"/>
  <c r="H355" i="2" s="1"/>
  <c r="H356" i="2" s="1"/>
  <c r="H357" i="2" s="1"/>
  <c r="H358" i="2" s="1"/>
  <c r="H359" i="2" s="1"/>
  <c r="H360" i="2" s="1"/>
  <c r="H361" i="2" s="1"/>
  <c r="H362" i="2" s="1"/>
  <c r="H363" i="2" s="1"/>
  <c r="D285" i="2"/>
  <c r="F285" i="2" s="1"/>
  <c r="S284" i="2"/>
  <c r="R284" i="2"/>
  <c r="O284" i="2"/>
  <c r="O285" i="2" s="1"/>
  <c r="N284" i="2"/>
  <c r="Q284" i="2" s="1"/>
  <c r="M284" i="2"/>
  <c r="M285" i="2" s="1"/>
  <c r="M286" i="2" s="1"/>
  <c r="M287" i="2" s="1"/>
  <c r="M288" i="2" s="1"/>
  <c r="M289" i="2" s="1"/>
  <c r="M290" i="2" s="1"/>
  <c r="M291" i="2" s="1"/>
  <c r="M292" i="2" s="1"/>
  <c r="M293" i="2" s="1"/>
  <c r="M294" i="2" s="1"/>
  <c r="M295" i="2" s="1"/>
  <c r="M296" i="2" s="1"/>
  <c r="M297" i="2" s="1"/>
  <c r="M298" i="2" s="1"/>
  <c r="M299" i="2" s="1"/>
  <c r="M300" i="2" s="1"/>
  <c r="M301" i="2" s="1"/>
  <c r="M302" i="2" s="1"/>
  <c r="M303" i="2" s="1"/>
  <c r="M304" i="2" s="1"/>
  <c r="M305" i="2" s="1"/>
  <c r="M306" i="2" s="1"/>
  <c r="M307" i="2" s="1"/>
  <c r="M308" i="2" s="1"/>
  <c r="M309" i="2" s="1"/>
  <c r="M310" i="2" s="1"/>
  <c r="L284" i="2"/>
  <c r="L285" i="2" s="1"/>
  <c r="L286" i="2" s="1"/>
  <c r="K284" i="2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J284" i="2"/>
  <c r="I284" i="2"/>
  <c r="H284" i="2"/>
  <c r="F284" i="2"/>
  <c r="E284" i="2"/>
  <c r="D284" i="2"/>
  <c r="G284" i="2" s="1"/>
  <c r="S283" i="2"/>
  <c r="R283" i="2"/>
  <c r="Q283" i="2"/>
  <c r="G283" i="2"/>
  <c r="F283" i="2"/>
  <c r="E283" i="2"/>
  <c r="S282" i="2"/>
  <c r="S281" i="2"/>
  <c r="S280" i="2"/>
  <c r="S279" i="2"/>
  <c r="S278" i="2"/>
  <c r="S277" i="2"/>
  <c r="S276" i="2"/>
  <c r="I276" i="2"/>
  <c r="I277" i="2" s="1"/>
  <c r="I278" i="2" s="1"/>
  <c r="I279" i="2" s="1"/>
  <c r="I280" i="2" s="1"/>
  <c r="I281" i="2" s="1"/>
  <c r="I282" i="2" s="1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O262" i="2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S261" i="2"/>
  <c r="L261" i="2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S260" i="2"/>
  <c r="N260" i="2"/>
  <c r="M260" i="2"/>
  <c r="M261" i="2" s="1"/>
  <c r="M262" i="2" s="1"/>
  <c r="M263" i="2" s="1"/>
  <c r="M264" i="2" s="1"/>
  <c r="M265" i="2" s="1"/>
  <c r="M266" i="2" s="1"/>
  <c r="M267" i="2" s="1"/>
  <c r="M268" i="2" s="1"/>
  <c r="M269" i="2" s="1"/>
  <c r="M270" i="2" s="1"/>
  <c r="M271" i="2" s="1"/>
  <c r="M272" i="2" s="1"/>
  <c r="M273" i="2" s="1"/>
  <c r="M274" i="2" s="1"/>
  <c r="M275" i="2" s="1"/>
  <c r="M276" i="2" s="1"/>
  <c r="M277" i="2" s="1"/>
  <c r="M278" i="2" s="1"/>
  <c r="M279" i="2" s="1"/>
  <c r="M280" i="2" s="1"/>
  <c r="M281" i="2" s="1"/>
  <c r="M282" i="2" s="1"/>
  <c r="S259" i="2"/>
  <c r="O259" i="2"/>
  <c r="O260" i="2" s="1"/>
  <c r="O261" i="2" s="1"/>
  <c r="N259" i="2"/>
  <c r="J259" i="2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S258" i="2"/>
  <c r="R258" i="2"/>
  <c r="Q258" i="2"/>
  <c r="O258" i="2"/>
  <c r="L258" i="2"/>
  <c r="L259" i="2" s="1"/>
  <c r="L260" i="2" s="1"/>
  <c r="G258" i="2"/>
  <c r="E258" i="2"/>
  <c r="D258" i="2"/>
  <c r="F258" i="2" s="1"/>
  <c r="S257" i="2"/>
  <c r="Q257" i="2"/>
  <c r="O257" i="2"/>
  <c r="N257" i="2"/>
  <c r="R257" i="2" s="1"/>
  <c r="M257" i="2"/>
  <c r="M258" i="2" s="1"/>
  <c r="M259" i="2" s="1"/>
  <c r="L257" i="2"/>
  <c r="K257" i="2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J257" i="2"/>
  <c r="J258" i="2" s="1"/>
  <c r="I257" i="2"/>
  <c r="I258" i="2" s="1"/>
  <c r="I259" i="2" s="1"/>
  <c r="I260" i="2" s="1"/>
  <c r="I261" i="2" s="1"/>
  <c r="I262" i="2" s="1"/>
  <c r="I263" i="2" s="1"/>
  <c r="I264" i="2" s="1"/>
  <c r="I265" i="2" s="1"/>
  <c r="I266" i="2" s="1"/>
  <c r="I267" i="2" s="1"/>
  <c r="I268" i="2" s="1"/>
  <c r="I269" i="2" s="1"/>
  <c r="I270" i="2" s="1"/>
  <c r="I271" i="2" s="1"/>
  <c r="I272" i="2" s="1"/>
  <c r="I273" i="2" s="1"/>
  <c r="I274" i="2" s="1"/>
  <c r="I275" i="2" s="1"/>
  <c r="H257" i="2"/>
  <c r="H258" i="2" s="1"/>
  <c r="H259" i="2" s="1"/>
  <c r="H260" i="2" s="1"/>
  <c r="H261" i="2" s="1"/>
  <c r="H262" i="2" s="1"/>
  <c r="H263" i="2" s="1"/>
  <c r="H264" i="2" s="1"/>
  <c r="H265" i="2" s="1"/>
  <c r="H266" i="2" s="1"/>
  <c r="H267" i="2" s="1"/>
  <c r="H268" i="2" s="1"/>
  <c r="H269" i="2" s="1"/>
  <c r="H270" i="2" s="1"/>
  <c r="H271" i="2" s="1"/>
  <c r="H272" i="2" s="1"/>
  <c r="H273" i="2" s="1"/>
  <c r="H274" i="2" s="1"/>
  <c r="H275" i="2" s="1"/>
  <c r="H276" i="2" s="1"/>
  <c r="H277" i="2" s="1"/>
  <c r="H278" i="2" s="1"/>
  <c r="H279" i="2" s="1"/>
  <c r="H280" i="2" s="1"/>
  <c r="H281" i="2" s="1"/>
  <c r="H282" i="2" s="1"/>
  <c r="G257" i="2"/>
  <c r="F257" i="2"/>
  <c r="E257" i="2"/>
  <c r="D257" i="2"/>
  <c r="S256" i="2"/>
  <c r="R256" i="2"/>
  <c r="Q256" i="2"/>
  <c r="G256" i="2"/>
  <c r="F256" i="2"/>
  <c r="E256" i="2"/>
  <c r="S255" i="2"/>
  <c r="R255" i="2"/>
  <c r="Q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R233" i="2"/>
  <c r="O233" i="2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N233" i="2"/>
  <c r="L233" i="2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S232" i="2"/>
  <c r="R232" i="2"/>
  <c r="Q232" i="2"/>
  <c r="L232" i="2"/>
  <c r="K232" i="2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S231" i="2"/>
  <c r="O231" i="2"/>
  <c r="O232" i="2" s="1"/>
  <c r="M231" i="2"/>
  <c r="M232" i="2" s="1"/>
  <c r="M233" i="2" s="1"/>
  <c r="M234" i="2" s="1"/>
  <c r="M235" i="2" s="1"/>
  <c r="M236" i="2" s="1"/>
  <c r="M237" i="2" s="1"/>
  <c r="M238" i="2" s="1"/>
  <c r="M239" i="2" s="1"/>
  <c r="M240" i="2" s="1"/>
  <c r="M241" i="2" s="1"/>
  <c r="M242" i="2" s="1"/>
  <c r="M243" i="2" s="1"/>
  <c r="M244" i="2" s="1"/>
  <c r="M245" i="2" s="1"/>
  <c r="M246" i="2" s="1"/>
  <c r="M247" i="2" s="1"/>
  <c r="M248" i="2" s="1"/>
  <c r="M249" i="2" s="1"/>
  <c r="M250" i="2" s="1"/>
  <c r="M251" i="2" s="1"/>
  <c r="M252" i="2" s="1"/>
  <c r="M253" i="2" s="1"/>
  <c r="M254" i="2" s="1"/>
  <c r="M255" i="2" s="1"/>
  <c r="I231" i="2"/>
  <c r="I232" i="2" s="1"/>
  <c r="I233" i="2" s="1"/>
  <c r="I234" i="2" s="1"/>
  <c r="I235" i="2" s="1"/>
  <c r="I236" i="2" s="1"/>
  <c r="I237" i="2" s="1"/>
  <c r="I238" i="2" s="1"/>
  <c r="I239" i="2" s="1"/>
  <c r="I240" i="2" s="1"/>
  <c r="I241" i="2" s="1"/>
  <c r="I242" i="2" s="1"/>
  <c r="I243" i="2" s="1"/>
  <c r="I244" i="2" s="1"/>
  <c r="I245" i="2" s="1"/>
  <c r="I246" i="2" s="1"/>
  <c r="I247" i="2" s="1"/>
  <c r="I248" i="2" s="1"/>
  <c r="I249" i="2" s="1"/>
  <c r="I250" i="2" s="1"/>
  <c r="I251" i="2" s="1"/>
  <c r="I252" i="2" s="1"/>
  <c r="I253" i="2" s="1"/>
  <c r="I254" i="2" s="1"/>
  <c r="I255" i="2" s="1"/>
  <c r="S230" i="2"/>
  <c r="Q230" i="2"/>
  <c r="O230" i="2"/>
  <c r="N230" i="2"/>
  <c r="R230" i="2" s="1"/>
  <c r="M230" i="2"/>
  <c r="L230" i="2"/>
  <c r="L231" i="2" s="1"/>
  <c r="K230" i="2"/>
  <c r="K231" i="2" s="1"/>
  <c r="J230" i="2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I230" i="2"/>
  <c r="D230" i="2"/>
  <c r="S229" i="2"/>
  <c r="R229" i="2"/>
  <c r="Q229" i="2"/>
  <c r="G229" i="2"/>
  <c r="F229" i="2"/>
  <c r="E229" i="2"/>
  <c r="S228" i="2"/>
  <c r="R228" i="2"/>
  <c r="Q228" i="2"/>
  <c r="S227" i="2"/>
  <c r="R227" i="2"/>
  <c r="Q227" i="2"/>
  <c r="S226" i="2"/>
  <c r="R226" i="2"/>
  <c r="Q226" i="2"/>
  <c r="N226" i="2"/>
  <c r="S225" i="2"/>
  <c r="R225" i="2"/>
  <c r="Q225" i="2"/>
  <c r="N225" i="2"/>
  <c r="S224" i="2"/>
  <c r="R224" i="2"/>
  <c r="Q224" i="2"/>
  <c r="N224" i="2"/>
  <c r="S223" i="2"/>
  <c r="R223" i="2"/>
  <c r="Q223" i="2"/>
  <c r="S222" i="2"/>
  <c r="R222" i="2"/>
  <c r="Q222" i="2"/>
  <c r="S221" i="2"/>
  <c r="S220" i="2"/>
  <c r="S219" i="2"/>
  <c r="S218" i="2"/>
  <c r="N218" i="2"/>
  <c r="S217" i="2"/>
  <c r="R217" i="2"/>
  <c r="N217" i="2"/>
  <c r="Q217" i="2" s="1"/>
  <c r="S216" i="2"/>
  <c r="R216" i="2"/>
  <c r="Q216" i="2"/>
  <c r="C216" i="2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S215" i="2"/>
  <c r="R215" i="2"/>
  <c r="Q215" i="2"/>
  <c r="C215" i="2"/>
  <c r="S214" i="2"/>
  <c r="S213" i="2"/>
  <c r="O213" i="2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C213" i="2"/>
  <c r="C214" i="2" s="1"/>
  <c r="S212" i="2"/>
  <c r="O212" i="2"/>
  <c r="S211" i="2"/>
  <c r="J211" i="2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S210" i="2"/>
  <c r="K210" i="2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S209" i="2"/>
  <c r="K209" i="2"/>
  <c r="S208" i="2"/>
  <c r="S207" i="2"/>
  <c r="O207" i="2"/>
  <c r="O208" i="2" s="1"/>
  <c r="O209" i="2" s="1"/>
  <c r="O210" i="2" s="1"/>
  <c r="O211" i="2" s="1"/>
  <c r="J207" i="2"/>
  <c r="J208" i="2" s="1"/>
  <c r="J209" i="2" s="1"/>
  <c r="J210" i="2" s="1"/>
  <c r="S206" i="2"/>
  <c r="M206" i="2"/>
  <c r="M207" i="2" s="1"/>
  <c r="M208" i="2" s="1"/>
  <c r="M209" i="2" s="1"/>
  <c r="M210" i="2" s="1"/>
  <c r="M211" i="2" s="1"/>
  <c r="M212" i="2" s="1"/>
  <c r="M213" i="2" s="1"/>
  <c r="M214" i="2" s="1"/>
  <c r="M215" i="2" s="1"/>
  <c r="M216" i="2" s="1"/>
  <c r="M217" i="2" s="1"/>
  <c r="M218" i="2" s="1"/>
  <c r="M219" i="2" s="1"/>
  <c r="M220" i="2" s="1"/>
  <c r="M221" i="2" s="1"/>
  <c r="M222" i="2" s="1"/>
  <c r="M223" i="2" s="1"/>
  <c r="M224" i="2" s="1"/>
  <c r="M225" i="2" s="1"/>
  <c r="M226" i="2" s="1"/>
  <c r="M227" i="2" s="1"/>
  <c r="M228" i="2" s="1"/>
  <c r="I206" i="2"/>
  <c r="I207" i="2" s="1"/>
  <c r="I208" i="2" s="1"/>
  <c r="I209" i="2" s="1"/>
  <c r="I210" i="2" s="1"/>
  <c r="I211" i="2" s="1"/>
  <c r="I212" i="2" s="1"/>
  <c r="I213" i="2" s="1"/>
  <c r="I214" i="2" s="1"/>
  <c r="I215" i="2" s="1"/>
  <c r="I216" i="2" s="1"/>
  <c r="I217" i="2" s="1"/>
  <c r="I218" i="2" s="1"/>
  <c r="I219" i="2" s="1"/>
  <c r="I220" i="2" s="1"/>
  <c r="I221" i="2" s="1"/>
  <c r="I222" i="2" s="1"/>
  <c r="I223" i="2" s="1"/>
  <c r="I224" i="2" s="1"/>
  <c r="I225" i="2" s="1"/>
  <c r="I226" i="2" s="1"/>
  <c r="I227" i="2" s="1"/>
  <c r="I228" i="2" s="1"/>
  <c r="S205" i="2"/>
  <c r="O205" i="2"/>
  <c r="O206" i="2" s="1"/>
  <c r="N205" i="2"/>
  <c r="J205" i="2"/>
  <c r="J206" i="2" s="1"/>
  <c r="S204" i="2"/>
  <c r="R204" i="2"/>
  <c r="Q204" i="2"/>
  <c r="O204" i="2"/>
  <c r="M204" i="2"/>
  <c r="M205" i="2" s="1"/>
  <c r="L204" i="2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K204" i="2"/>
  <c r="K205" i="2" s="1"/>
  <c r="K206" i="2" s="1"/>
  <c r="K207" i="2" s="1"/>
  <c r="K208" i="2" s="1"/>
  <c r="J204" i="2"/>
  <c r="I204" i="2"/>
  <c r="I205" i="2" s="1"/>
  <c r="H204" i="2"/>
  <c r="H205" i="2" s="1"/>
  <c r="H206" i="2" s="1"/>
  <c r="H207" i="2" s="1"/>
  <c r="H208" i="2" s="1"/>
  <c r="H209" i="2" s="1"/>
  <c r="H210" i="2" s="1"/>
  <c r="H211" i="2" s="1"/>
  <c r="H212" i="2" s="1"/>
  <c r="H213" i="2" s="1"/>
  <c r="H214" i="2" s="1"/>
  <c r="H215" i="2" s="1"/>
  <c r="H216" i="2" s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1" i="2" s="1"/>
  <c r="H232" i="2" s="1"/>
  <c r="H233" i="2" s="1"/>
  <c r="H234" i="2" s="1"/>
  <c r="H235" i="2" s="1"/>
  <c r="H236" i="2" s="1"/>
  <c r="H237" i="2" s="1"/>
  <c r="H238" i="2" s="1"/>
  <c r="H239" i="2" s="1"/>
  <c r="H240" i="2" s="1"/>
  <c r="H241" i="2" s="1"/>
  <c r="H242" i="2" s="1"/>
  <c r="H243" i="2" s="1"/>
  <c r="H244" i="2" s="1"/>
  <c r="H245" i="2" s="1"/>
  <c r="H246" i="2" s="1"/>
  <c r="H247" i="2" s="1"/>
  <c r="H248" i="2" s="1"/>
  <c r="H249" i="2" s="1"/>
  <c r="H250" i="2" s="1"/>
  <c r="H251" i="2" s="1"/>
  <c r="H252" i="2" s="1"/>
  <c r="H253" i="2" s="1"/>
  <c r="H254" i="2" s="1"/>
  <c r="H255" i="2" s="1"/>
  <c r="D204" i="2"/>
  <c r="C204" i="2"/>
  <c r="C205" i="2" s="1"/>
  <c r="C206" i="2" s="1"/>
  <c r="C207" i="2" s="1"/>
  <c r="C208" i="2" s="1"/>
  <c r="C209" i="2" s="1"/>
  <c r="C210" i="2" s="1"/>
  <c r="C211" i="2" s="1"/>
  <c r="C212" i="2" s="1"/>
  <c r="S203" i="2"/>
  <c r="R203" i="2"/>
  <c r="Q203" i="2"/>
  <c r="G203" i="2"/>
  <c r="F203" i="2"/>
  <c r="E203" i="2"/>
  <c r="S202" i="2"/>
  <c r="R202" i="2"/>
  <c r="Q202" i="2"/>
  <c r="S201" i="2"/>
  <c r="R201" i="2"/>
  <c r="Q201" i="2"/>
  <c r="S200" i="2"/>
  <c r="S199" i="2"/>
  <c r="S198" i="2"/>
  <c r="H198" i="2"/>
  <c r="H199" i="2" s="1"/>
  <c r="H200" i="2" s="1"/>
  <c r="H201" i="2" s="1"/>
  <c r="H202" i="2" s="1"/>
  <c r="S197" i="2"/>
  <c r="N197" i="2"/>
  <c r="S196" i="2"/>
  <c r="R196" i="2"/>
  <c r="Q196" i="2"/>
  <c r="H196" i="2"/>
  <c r="H197" i="2" s="1"/>
  <c r="S195" i="2"/>
  <c r="R195" i="2"/>
  <c r="Q195" i="2"/>
  <c r="S194" i="2"/>
  <c r="S193" i="2"/>
  <c r="S192" i="2"/>
  <c r="S191" i="2"/>
  <c r="S190" i="2"/>
  <c r="R190" i="2"/>
  <c r="N190" i="2"/>
  <c r="S189" i="2"/>
  <c r="R189" i="2"/>
  <c r="Q189" i="2"/>
  <c r="S188" i="2"/>
  <c r="R188" i="2"/>
  <c r="Q188" i="2"/>
  <c r="S187" i="2"/>
  <c r="S186" i="2"/>
  <c r="S185" i="2"/>
  <c r="S184" i="2"/>
  <c r="S183" i="2"/>
  <c r="S182" i="2"/>
  <c r="S181" i="2"/>
  <c r="N181" i="2"/>
  <c r="J181" i="2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S180" i="2"/>
  <c r="Q180" i="2"/>
  <c r="N180" i="2"/>
  <c r="R180" i="2" s="1"/>
  <c r="I180" i="2"/>
  <c r="I181" i="2" s="1"/>
  <c r="I182" i="2" s="1"/>
  <c r="I183" i="2" s="1"/>
  <c r="I184" i="2" s="1"/>
  <c r="I185" i="2" s="1"/>
  <c r="I186" i="2" s="1"/>
  <c r="I187" i="2" s="1"/>
  <c r="I188" i="2" s="1"/>
  <c r="I189" i="2" s="1"/>
  <c r="I190" i="2" s="1"/>
  <c r="I191" i="2" s="1"/>
  <c r="I192" i="2" s="1"/>
  <c r="I193" i="2" s="1"/>
  <c r="I194" i="2" s="1"/>
  <c r="I195" i="2" s="1"/>
  <c r="I196" i="2" s="1"/>
  <c r="I197" i="2" s="1"/>
  <c r="I198" i="2" s="1"/>
  <c r="I199" i="2" s="1"/>
  <c r="I200" i="2" s="1"/>
  <c r="I201" i="2" s="1"/>
  <c r="I202" i="2" s="1"/>
  <c r="S179" i="2"/>
  <c r="R179" i="2"/>
  <c r="Q179" i="2"/>
  <c r="M179" i="2"/>
  <c r="M180" i="2" s="1"/>
  <c r="M181" i="2" s="1"/>
  <c r="M182" i="2" s="1"/>
  <c r="M183" i="2" s="1"/>
  <c r="M184" i="2" s="1"/>
  <c r="M185" i="2" s="1"/>
  <c r="M186" i="2" s="1"/>
  <c r="M187" i="2" s="1"/>
  <c r="M188" i="2" s="1"/>
  <c r="M189" i="2" s="1"/>
  <c r="M190" i="2" s="1"/>
  <c r="M191" i="2" s="1"/>
  <c r="M192" i="2" s="1"/>
  <c r="M193" i="2" s="1"/>
  <c r="M194" i="2" s="1"/>
  <c r="M195" i="2" s="1"/>
  <c r="M196" i="2" s="1"/>
  <c r="M197" i="2" s="1"/>
  <c r="M198" i="2" s="1"/>
  <c r="M199" i="2" s="1"/>
  <c r="M200" i="2" s="1"/>
  <c r="M201" i="2" s="1"/>
  <c r="M202" i="2" s="1"/>
  <c r="D179" i="2"/>
  <c r="S178" i="2"/>
  <c r="O178" i="2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I178" i="2"/>
  <c r="I179" i="2" s="1"/>
  <c r="D178" i="2"/>
  <c r="F178" i="2" s="1"/>
  <c r="S177" i="2"/>
  <c r="N177" i="2"/>
  <c r="L177" i="2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I177" i="2"/>
  <c r="D177" i="2"/>
  <c r="C177" i="2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S176" i="2"/>
  <c r="Q176" i="2"/>
  <c r="O176" i="2"/>
  <c r="O177" i="2" s="1"/>
  <c r="N176" i="2"/>
  <c r="R176" i="2" s="1"/>
  <c r="M176" i="2"/>
  <c r="M177" i="2" s="1"/>
  <c r="M178" i="2" s="1"/>
  <c r="L176" i="2"/>
  <c r="K176" i="2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J176" i="2"/>
  <c r="J177" i="2" s="1"/>
  <c r="J178" i="2" s="1"/>
  <c r="J179" i="2" s="1"/>
  <c r="J180" i="2" s="1"/>
  <c r="I176" i="2"/>
  <c r="H176" i="2"/>
  <c r="H177" i="2" s="1"/>
  <c r="H178" i="2" s="1"/>
  <c r="H179" i="2" s="1"/>
  <c r="H180" i="2" s="1"/>
  <c r="H181" i="2" s="1"/>
  <c r="H182" i="2" s="1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F176" i="2"/>
  <c r="E176" i="2"/>
  <c r="D176" i="2"/>
  <c r="G176" i="2" s="1"/>
  <c r="C176" i="2"/>
  <c r="S175" i="2"/>
  <c r="R175" i="2"/>
  <c r="Q175" i="2"/>
  <c r="G175" i="2"/>
  <c r="F175" i="2"/>
  <c r="E175" i="2"/>
  <c r="S174" i="2"/>
  <c r="R174" i="2"/>
  <c r="Q174" i="2"/>
  <c r="S173" i="2"/>
  <c r="R173" i="2"/>
  <c r="Q173" i="2"/>
  <c r="S172" i="2"/>
  <c r="S171" i="2"/>
  <c r="S170" i="2"/>
  <c r="S169" i="2"/>
  <c r="S168" i="2"/>
  <c r="S167" i="2"/>
  <c r="R167" i="2"/>
  <c r="Q167" i="2"/>
  <c r="N167" i="2"/>
  <c r="N168" i="2" s="1"/>
  <c r="S166" i="2"/>
  <c r="R166" i="2"/>
  <c r="Q166" i="2"/>
  <c r="S165" i="2"/>
  <c r="R165" i="2"/>
  <c r="Q165" i="2"/>
  <c r="S164" i="2"/>
  <c r="S163" i="2"/>
  <c r="S162" i="2"/>
  <c r="N162" i="2"/>
  <c r="S161" i="2"/>
  <c r="R161" i="2"/>
  <c r="N161" i="2"/>
  <c r="Q161" i="2" s="1"/>
  <c r="S160" i="2"/>
  <c r="R160" i="2"/>
  <c r="Q160" i="2"/>
  <c r="S159" i="2"/>
  <c r="R159" i="2"/>
  <c r="Q159" i="2"/>
  <c r="S158" i="2"/>
  <c r="S157" i="2"/>
  <c r="S156" i="2"/>
  <c r="S155" i="2"/>
  <c r="S154" i="2"/>
  <c r="S153" i="2"/>
  <c r="S152" i="2"/>
  <c r="K152" i="2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C152" i="2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S151" i="2"/>
  <c r="O151" i="2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N151" i="2"/>
  <c r="N152" i="2" s="1"/>
  <c r="M151" i="2"/>
  <c r="M152" i="2" s="1"/>
  <c r="M153" i="2" s="1"/>
  <c r="M154" i="2" s="1"/>
  <c r="M155" i="2" s="1"/>
  <c r="M156" i="2" s="1"/>
  <c r="M157" i="2" s="1"/>
  <c r="M158" i="2" s="1"/>
  <c r="M159" i="2" s="1"/>
  <c r="M160" i="2" s="1"/>
  <c r="M161" i="2" s="1"/>
  <c r="M162" i="2" s="1"/>
  <c r="M163" i="2" s="1"/>
  <c r="M164" i="2" s="1"/>
  <c r="M165" i="2" s="1"/>
  <c r="M166" i="2" s="1"/>
  <c r="M167" i="2" s="1"/>
  <c r="M168" i="2" s="1"/>
  <c r="M169" i="2" s="1"/>
  <c r="M170" i="2" s="1"/>
  <c r="M171" i="2" s="1"/>
  <c r="M172" i="2" s="1"/>
  <c r="M173" i="2" s="1"/>
  <c r="M174" i="2" s="1"/>
  <c r="J151" i="2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H151" i="2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H174" i="2" s="1"/>
  <c r="S150" i="2"/>
  <c r="R150" i="2"/>
  <c r="Q150" i="2"/>
  <c r="O150" i="2"/>
  <c r="M150" i="2"/>
  <c r="J150" i="2"/>
  <c r="I150" i="2"/>
  <c r="C150" i="2"/>
  <c r="S149" i="2"/>
  <c r="R149" i="2"/>
  <c r="Q149" i="2"/>
  <c r="O149" i="2"/>
  <c r="M149" i="2"/>
  <c r="L149" i="2"/>
  <c r="L150" i="2" s="1"/>
  <c r="K149" i="2"/>
  <c r="K151" i="2" s="1"/>
  <c r="J149" i="2"/>
  <c r="I149" i="2"/>
  <c r="I151" i="2" s="1"/>
  <c r="I152" i="2" s="1"/>
  <c r="I153" i="2" s="1"/>
  <c r="I154" i="2" s="1"/>
  <c r="I155" i="2" s="1"/>
  <c r="I156" i="2" s="1"/>
  <c r="I157" i="2" s="1"/>
  <c r="I158" i="2" s="1"/>
  <c r="I159" i="2" s="1"/>
  <c r="I160" i="2" s="1"/>
  <c r="I161" i="2" s="1"/>
  <c r="I162" i="2" s="1"/>
  <c r="I163" i="2" s="1"/>
  <c r="I164" i="2" s="1"/>
  <c r="I165" i="2" s="1"/>
  <c r="I166" i="2" s="1"/>
  <c r="I167" i="2" s="1"/>
  <c r="I168" i="2" s="1"/>
  <c r="I169" i="2" s="1"/>
  <c r="I170" i="2" s="1"/>
  <c r="I171" i="2" s="1"/>
  <c r="I172" i="2" s="1"/>
  <c r="I173" i="2" s="1"/>
  <c r="I174" i="2" s="1"/>
  <c r="H149" i="2"/>
  <c r="H150" i="2" s="1"/>
  <c r="D149" i="2"/>
  <c r="C149" i="2"/>
  <c r="C151" i="2" s="1"/>
  <c r="S148" i="2"/>
  <c r="R148" i="2"/>
  <c r="Q148" i="2"/>
  <c r="G148" i="2"/>
  <c r="F148" i="2"/>
  <c r="E148" i="2"/>
  <c r="S147" i="2"/>
  <c r="S146" i="2"/>
  <c r="S145" i="2"/>
  <c r="S144" i="2"/>
  <c r="S143" i="2"/>
  <c r="N143" i="2"/>
  <c r="S142" i="2"/>
  <c r="R142" i="2"/>
  <c r="Q142" i="2"/>
  <c r="N142" i="2"/>
  <c r="S141" i="2"/>
  <c r="R141" i="2"/>
  <c r="Q141" i="2"/>
  <c r="S140" i="2"/>
  <c r="R140" i="2"/>
  <c r="Q140" i="2"/>
  <c r="S139" i="2"/>
  <c r="S138" i="2"/>
  <c r="S137" i="2"/>
  <c r="S136" i="2"/>
  <c r="N136" i="2"/>
  <c r="S135" i="2"/>
  <c r="R135" i="2"/>
  <c r="Q135" i="2"/>
  <c r="S134" i="2"/>
  <c r="R134" i="2"/>
  <c r="Q134" i="2"/>
  <c r="S133" i="2"/>
  <c r="S132" i="2"/>
  <c r="S131" i="2"/>
  <c r="S130" i="2"/>
  <c r="S129" i="2"/>
  <c r="S128" i="2"/>
  <c r="S127" i="2"/>
  <c r="O127" i="2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S126" i="2"/>
  <c r="L126" i="2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S125" i="2"/>
  <c r="N125" i="2"/>
  <c r="R125" i="2" s="1"/>
  <c r="M125" i="2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M141" i="2" s="1"/>
  <c r="M142" i="2" s="1"/>
  <c r="M143" i="2" s="1"/>
  <c r="M144" i="2" s="1"/>
  <c r="M145" i="2" s="1"/>
  <c r="M146" i="2" s="1"/>
  <c r="M147" i="2" s="1"/>
  <c r="J125" i="2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S124" i="2"/>
  <c r="R124" i="2"/>
  <c r="Q124" i="2"/>
  <c r="O124" i="2"/>
  <c r="O125" i="2" s="1"/>
  <c r="O126" i="2" s="1"/>
  <c r="L124" i="2"/>
  <c r="L125" i="2" s="1"/>
  <c r="K124" i="2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J124" i="2"/>
  <c r="I124" i="2"/>
  <c r="I125" i="2" s="1"/>
  <c r="I126" i="2" s="1"/>
  <c r="I127" i="2" s="1"/>
  <c r="I128" i="2" s="1"/>
  <c r="I129" i="2" s="1"/>
  <c r="I130" i="2" s="1"/>
  <c r="I131" i="2" s="1"/>
  <c r="I132" i="2" s="1"/>
  <c r="I133" i="2" s="1"/>
  <c r="I134" i="2" s="1"/>
  <c r="I135" i="2" s="1"/>
  <c r="I136" i="2" s="1"/>
  <c r="I137" i="2" s="1"/>
  <c r="I138" i="2" s="1"/>
  <c r="I139" i="2" s="1"/>
  <c r="I140" i="2" s="1"/>
  <c r="I141" i="2" s="1"/>
  <c r="I142" i="2" s="1"/>
  <c r="I143" i="2" s="1"/>
  <c r="I144" i="2" s="1"/>
  <c r="I145" i="2" s="1"/>
  <c r="I146" i="2" s="1"/>
  <c r="I147" i="2" s="1"/>
  <c r="G124" i="2"/>
  <c r="D124" i="2"/>
  <c r="S123" i="2"/>
  <c r="R123" i="2"/>
  <c r="Q123" i="2"/>
  <c r="O123" i="2"/>
  <c r="N123" i="2"/>
  <c r="M123" i="2"/>
  <c r="M124" i="2" s="1"/>
  <c r="L123" i="2"/>
  <c r="K123" i="2"/>
  <c r="J123" i="2"/>
  <c r="I123" i="2"/>
  <c r="G123" i="2"/>
  <c r="F123" i="2"/>
  <c r="E123" i="2"/>
  <c r="D123" i="2"/>
  <c r="S122" i="2"/>
  <c r="R122" i="2"/>
  <c r="Q122" i="2"/>
  <c r="G122" i="2"/>
  <c r="F122" i="2"/>
  <c r="E122" i="2"/>
  <c r="S121" i="2"/>
  <c r="S120" i="2"/>
  <c r="R120" i="2"/>
  <c r="O120" i="2"/>
  <c r="O121" i="2" s="1"/>
  <c r="N120" i="2"/>
  <c r="S119" i="2"/>
  <c r="R119" i="2"/>
  <c r="Q119" i="2"/>
  <c r="S118" i="2"/>
  <c r="R118" i="2"/>
  <c r="Q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Q101" i="2"/>
  <c r="N101" i="2"/>
  <c r="R101" i="2" s="1"/>
  <c r="S100" i="2"/>
  <c r="R100" i="2"/>
  <c r="Q100" i="2"/>
  <c r="S99" i="2"/>
  <c r="R99" i="2"/>
  <c r="Q99" i="2"/>
  <c r="S98" i="2"/>
  <c r="S97" i="2"/>
  <c r="S96" i="2"/>
  <c r="S95" i="2"/>
  <c r="S94" i="2"/>
  <c r="S93" i="2"/>
  <c r="S92" i="2"/>
  <c r="S91" i="2"/>
  <c r="N91" i="2"/>
  <c r="R91" i="2" s="1"/>
  <c r="S90" i="2"/>
  <c r="R90" i="2"/>
  <c r="Q90" i="2"/>
  <c r="N90" i="2"/>
  <c r="S89" i="2"/>
  <c r="R89" i="2"/>
  <c r="Q89" i="2"/>
  <c r="S88" i="2"/>
  <c r="S87" i="2"/>
  <c r="M87" i="2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S86" i="2"/>
  <c r="O86" i="2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M86" i="2"/>
  <c r="L86" i="2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H86" i="2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G86" i="2"/>
  <c r="D86" i="2"/>
  <c r="D87" i="2" s="1"/>
  <c r="S85" i="2"/>
  <c r="R85" i="2"/>
  <c r="O85" i="2"/>
  <c r="N85" i="2"/>
  <c r="N86" i="2" s="1"/>
  <c r="M85" i="2"/>
  <c r="L85" i="2"/>
  <c r="K85" i="2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J85" i="2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I85" i="2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H85" i="2"/>
  <c r="F85" i="2"/>
  <c r="D85" i="2"/>
  <c r="G85" i="2" s="1"/>
  <c r="S84" i="2"/>
  <c r="R84" i="2"/>
  <c r="Q84" i="2"/>
  <c r="G84" i="2"/>
  <c r="F84" i="2"/>
  <c r="E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R64" i="2"/>
  <c r="N64" i="2"/>
  <c r="N65" i="2" s="1"/>
  <c r="S63" i="2"/>
  <c r="Q63" i="2"/>
  <c r="N63" i="2"/>
  <c r="R63" i="2" s="1"/>
  <c r="S62" i="2"/>
  <c r="R62" i="2"/>
  <c r="Q62" i="2"/>
  <c r="M62" i="2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L62" i="2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J62" i="2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I62" i="2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D62" i="2"/>
  <c r="E62" i="2" s="1"/>
  <c r="S61" i="2"/>
  <c r="O61" i="2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N61" i="2"/>
  <c r="R61" i="2" s="1"/>
  <c r="M61" i="2"/>
  <c r="L61" i="2"/>
  <c r="K61" i="2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J61" i="2"/>
  <c r="I61" i="2"/>
  <c r="H61" i="2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G61" i="2"/>
  <c r="F61" i="2"/>
  <c r="D61" i="2"/>
  <c r="E61" i="2" s="1"/>
  <c r="S60" i="2"/>
  <c r="R60" i="2"/>
  <c r="Q60" i="2"/>
  <c r="G60" i="2"/>
  <c r="F60" i="2"/>
  <c r="E60" i="2"/>
  <c r="S59" i="2"/>
  <c r="S58" i="2"/>
  <c r="S57" i="2"/>
  <c r="S56" i="2"/>
  <c r="S55" i="2"/>
  <c r="S54" i="2"/>
  <c r="S53" i="2"/>
  <c r="S52" i="2"/>
  <c r="S51" i="2"/>
  <c r="R51" i="2"/>
  <c r="N51" i="2"/>
  <c r="N52" i="2" s="1"/>
  <c r="S50" i="2"/>
  <c r="R50" i="2"/>
  <c r="Q50" i="2"/>
  <c r="S49" i="2"/>
  <c r="R49" i="2"/>
  <c r="Q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N36" i="2"/>
  <c r="R36" i="2" s="1"/>
  <c r="S35" i="2"/>
  <c r="R35" i="2"/>
  <c r="Q35" i="2"/>
  <c r="S34" i="2"/>
  <c r="R34" i="2"/>
  <c r="Q34" i="2"/>
  <c r="S33" i="2"/>
  <c r="S32" i="2"/>
  <c r="S31" i="2"/>
  <c r="S30" i="2"/>
  <c r="O30" i="2"/>
  <c r="O31" i="2" s="1"/>
  <c r="O32" i="2" s="1"/>
  <c r="S29" i="2"/>
  <c r="R29" i="2"/>
  <c r="O29" i="2"/>
  <c r="N29" i="2"/>
  <c r="N30" i="2" s="1"/>
  <c r="J29" i="2"/>
  <c r="J30" i="2" s="1"/>
  <c r="J31" i="2" s="1"/>
  <c r="J32" i="2" s="1"/>
  <c r="I29" i="2"/>
  <c r="I30" i="2" s="1"/>
  <c r="I31" i="2" s="1"/>
  <c r="I32" i="2" s="1"/>
  <c r="S28" i="2"/>
  <c r="Q28" i="2"/>
  <c r="O28" i="2"/>
  <c r="N28" i="2"/>
  <c r="R28" i="2" s="1"/>
  <c r="M28" i="2"/>
  <c r="M29" i="2" s="1"/>
  <c r="M30" i="2" s="1"/>
  <c r="M31" i="2" s="1"/>
  <c r="M32" i="2" s="1"/>
  <c r="L28" i="2"/>
  <c r="L29" i="2" s="1"/>
  <c r="L30" i="2" s="1"/>
  <c r="L31" i="2" s="1"/>
  <c r="L32" i="2" s="1"/>
  <c r="K28" i="2"/>
  <c r="K29" i="2" s="1"/>
  <c r="K30" i="2" s="1"/>
  <c r="K31" i="2" s="1"/>
  <c r="K32" i="2" s="1"/>
  <c r="J28" i="2"/>
  <c r="I28" i="2"/>
  <c r="D28" i="2"/>
  <c r="G28" i="2" s="1"/>
  <c r="S27" i="2"/>
  <c r="R27" i="2"/>
  <c r="Q27" i="2"/>
  <c r="G27" i="2"/>
  <c r="F27" i="2"/>
  <c r="E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N7" i="2"/>
  <c r="R7" i="2" s="1"/>
  <c r="S6" i="2"/>
  <c r="R6" i="2"/>
  <c r="Q6" i="2"/>
  <c r="N6" i="2"/>
  <c r="S5" i="2"/>
  <c r="R5" i="2"/>
  <c r="Q5" i="2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I5" i="2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H5" i="2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S4" i="2"/>
  <c r="S2" i="2" s="1"/>
  <c r="Q4" i="2"/>
  <c r="O4" i="2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N4" i="2"/>
  <c r="R4" i="2" s="1"/>
  <c r="M4" i="2"/>
  <c r="L4" i="2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K4" i="2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J4" i="2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I4" i="2"/>
  <c r="H4" i="2"/>
  <c r="G4" i="2"/>
  <c r="D4" i="2"/>
  <c r="D5" i="2" s="1"/>
  <c r="C4" i="2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S3" i="2"/>
  <c r="R3" i="2"/>
  <c r="Q3" i="2"/>
  <c r="G3" i="2"/>
  <c r="F3" i="2"/>
  <c r="E3" i="2"/>
  <c r="A3" i="2"/>
  <c r="T2" i="2"/>
  <c r="AR1" i="2"/>
  <c r="AQ1" i="2"/>
  <c r="AP1" i="2"/>
  <c r="AO1" i="2"/>
  <c r="AN1" i="2"/>
  <c r="AM1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M365" i="2" l="1"/>
  <c r="M364" i="2"/>
  <c r="M366" i="2" s="1"/>
  <c r="M367" i="2" s="1"/>
  <c r="M368" i="2" s="1"/>
  <c r="L34" i="2"/>
  <c r="L33" i="2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N31" i="2"/>
  <c r="Q30" i="2"/>
  <c r="R30" i="2"/>
  <c r="N53" i="2"/>
  <c r="Q52" i="2"/>
  <c r="R52" i="2"/>
  <c r="L74" i="2"/>
  <c r="L76" i="2" s="1"/>
  <c r="L77" i="2" s="1"/>
  <c r="L78" i="2" s="1"/>
  <c r="L79" i="2" s="1"/>
  <c r="L80" i="2" s="1"/>
  <c r="L81" i="2" s="1"/>
  <c r="L82" i="2" s="1"/>
  <c r="L83" i="2" s="1"/>
  <c r="L75" i="2"/>
  <c r="R65" i="2"/>
  <c r="N66" i="2"/>
  <c r="Q65" i="2"/>
  <c r="D88" i="2"/>
  <c r="F87" i="2"/>
  <c r="E87" i="2"/>
  <c r="G87" i="2"/>
  <c r="O34" i="2"/>
  <c r="O33" i="2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B27" i="2"/>
  <c r="B28" i="2" s="1"/>
  <c r="B29" i="2" s="1"/>
  <c r="B30" i="2" s="1"/>
  <c r="B31" i="2" s="1"/>
  <c r="B32" i="2" s="1"/>
  <c r="B26" i="2"/>
  <c r="G5" i="2"/>
  <c r="F5" i="2"/>
  <c r="D6" i="2"/>
  <c r="E5" i="2"/>
  <c r="J118" i="2"/>
  <c r="J117" i="2"/>
  <c r="J119" i="2" s="1"/>
  <c r="J120" i="2" s="1"/>
  <c r="J121" i="2" s="1"/>
  <c r="M74" i="2"/>
  <c r="M76" i="2" s="1"/>
  <c r="M77" i="2" s="1"/>
  <c r="M78" i="2" s="1"/>
  <c r="M79" i="2" s="1"/>
  <c r="M80" i="2" s="1"/>
  <c r="M81" i="2" s="1"/>
  <c r="M82" i="2" s="1"/>
  <c r="M83" i="2" s="1"/>
  <c r="M75" i="2"/>
  <c r="K117" i="2"/>
  <c r="K119" i="2" s="1"/>
  <c r="K120" i="2" s="1"/>
  <c r="K121" i="2" s="1"/>
  <c r="K118" i="2"/>
  <c r="H118" i="2"/>
  <c r="H117" i="2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R152" i="2"/>
  <c r="Q152" i="2"/>
  <c r="N153" i="2"/>
  <c r="K364" i="2"/>
  <c r="K366" i="2" s="1"/>
  <c r="K367" i="2" s="1"/>
  <c r="K368" i="2" s="1"/>
  <c r="K365" i="2"/>
  <c r="I33" i="2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34" i="2"/>
  <c r="O75" i="2"/>
  <c r="O74" i="2"/>
  <c r="O76" i="2" s="1"/>
  <c r="O77" i="2" s="1"/>
  <c r="O78" i="2" s="1"/>
  <c r="O79" i="2" s="1"/>
  <c r="O80" i="2" s="1"/>
  <c r="O81" i="2" s="1"/>
  <c r="O82" i="2" s="1"/>
  <c r="L117" i="2"/>
  <c r="L119" i="2" s="1"/>
  <c r="L120" i="2" s="1"/>
  <c r="L121" i="2" s="1"/>
  <c r="L118" i="2"/>
  <c r="H27" i="2"/>
  <c r="H28" i="2" s="1"/>
  <c r="H29" i="2" s="1"/>
  <c r="H30" i="2" s="1"/>
  <c r="H31" i="2" s="1"/>
  <c r="H32" i="2" s="1"/>
  <c r="H26" i="2"/>
  <c r="K34" i="2"/>
  <c r="K33" i="2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J34" i="2"/>
  <c r="J33" i="2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H75" i="2"/>
  <c r="H74" i="2"/>
  <c r="H76" i="2" s="1"/>
  <c r="H77" i="2" s="1"/>
  <c r="H78" i="2" s="1"/>
  <c r="H79" i="2" s="1"/>
  <c r="H80" i="2" s="1"/>
  <c r="H81" i="2" s="1"/>
  <c r="H82" i="2" s="1"/>
  <c r="H83" i="2" s="1"/>
  <c r="N87" i="2"/>
  <c r="Q86" i="2"/>
  <c r="R86" i="2"/>
  <c r="J364" i="2"/>
  <c r="J366" i="2" s="1"/>
  <c r="J367" i="2" s="1"/>
  <c r="J368" i="2" s="1"/>
  <c r="J365" i="2"/>
  <c r="C365" i="2"/>
  <c r="C364" i="2"/>
  <c r="C366" i="2" s="1"/>
  <c r="C367" i="2" s="1"/>
  <c r="C368" i="2" s="1"/>
  <c r="M34" i="2"/>
  <c r="M33" i="2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I75" i="2"/>
  <c r="I74" i="2"/>
  <c r="I76" i="2" s="1"/>
  <c r="I77" i="2" s="1"/>
  <c r="I78" i="2" s="1"/>
  <c r="I79" i="2" s="1"/>
  <c r="I80" i="2" s="1"/>
  <c r="I81" i="2" s="1"/>
  <c r="I82" i="2" s="1"/>
  <c r="I83" i="2" s="1"/>
  <c r="L365" i="2"/>
  <c r="L364" i="2"/>
  <c r="L366" i="2" s="1"/>
  <c r="L367" i="2" s="1"/>
  <c r="L368" i="2" s="1"/>
  <c r="C27" i="2"/>
  <c r="C28" i="2" s="1"/>
  <c r="C29" i="2" s="1"/>
  <c r="C30" i="2" s="1"/>
  <c r="C31" i="2" s="1"/>
  <c r="C32" i="2" s="1"/>
  <c r="C26" i="2"/>
  <c r="K74" i="2"/>
  <c r="K76" i="2" s="1"/>
  <c r="K77" i="2" s="1"/>
  <c r="K78" i="2" s="1"/>
  <c r="K79" i="2" s="1"/>
  <c r="K80" i="2" s="1"/>
  <c r="K81" i="2" s="1"/>
  <c r="K82" i="2" s="1"/>
  <c r="K83" i="2" s="1"/>
  <c r="K75" i="2"/>
  <c r="J75" i="2"/>
  <c r="J74" i="2"/>
  <c r="J76" i="2" s="1"/>
  <c r="J77" i="2" s="1"/>
  <c r="J78" i="2" s="1"/>
  <c r="J79" i="2" s="1"/>
  <c r="J80" i="2" s="1"/>
  <c r="J81" i="2" s="1"/>
  <c r="J82" i="2" s="1"/>
  <c r="J83" i="2" s="1"/>
  <c r="I118" i="2"/>
  <c r="I117" i="2"/>
  <c r="I119" i="2" s="1"/>
  <c r="I120" i="2" s="1"/>
  <c r="I121" i="2" s="1"/>
  <c r="M117" i="2"/>
  <c r="M119" i="2" s="1"/>
  <c r="M120" i="2" s="1"/>
  <c r="M121" i="2" s="1"/>
  <c r="M118" i="2"/>
  <c r="H364" i="2"/>
  <c r="H366" i="2" s="1"/>
  <c r="H367" i="2" s="1"/>
  <c r="H368" i="2" s="1"/>
  <c r="H365" i="2"/>
  <c r="R162" i="2"/>
  <c r="Q162" i="2"/>
  <c r="N163" i="2"/>
  <c r="N169" i="2"/>
  <c r="R168" i="2"/>
  <c r="G179" i="2"/>
  <c r="D180" i="2"/>
  <c r="F179" i="2"/>
  <c r="G204" i="2"/>
  <c r="E204" i="2"/>
  <c r="D205" i="2"/>
  <c r="B930" i="2"/>
  <c r="B932" i="2" s="1"/>
  <c r="B933" i="2" s="1"/>
  <c r="B934" i="2" s="1"/>
  <c r="B935" i="2" s="1"/>
  <c r="B936" i="2" s="1"/>
  <c r="B937" i="2" s="1"/>
  <c r="B938" i="2" s="1"/>
  <c r="B939" i="2" s="1"/>
  <c r="B940" i="2" s="1"/>
  <c r="B941" i="2" s="1"/>
  <c r="B942" i="2" s="1"/>
  <c r="B943" i="2" s="1"/>
  <c r="B944" i="2" s="1"/>
  <c r="B945" i="2" s="1"/>
  <c r="B946" i="2" s="1"/>
  <c r="B947" i="2" s="1"/>
  <c r="B948" i="2" s="1"/>
  <c r="B949" i="2" s="1"/>
  <c r="B950" i="2" s="1"/>
  <c r="B951" i="2" s="1"/>
  <c r="B952" i="2" s="1"/>
  <c r="B953" i="2" s="1"/>
  <c r="B954" i="2" s="1"/>
  <c r="B955" i="2" s="1"/>
  <c r="B956" i="2" s="1"/>
  <c r="B957" i="2" s="1"/>
  <c r="B958" i="2" s="1"/>
  <c r="B959" i="2" s="1"/>
  <c r="B960" i="2" s="1"/>
  <c r="B961" i="2" s="1"/>
  <c r="B962" i="2" s="1"/>
  <c r="B963" i="2" s="1"/>
  <c r="B964" i="2" s="1"/>
  <c r="B965" i="2" s="1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B976" i="2" s="1"/>
  <c r="B977" i="2" s="1"/>
  <c r="B978" i="2" s="1"/>
  <c r="B979" i="2" s="1"/>
  <c r="B980" i="2" s="1"/>
  <c r="B981" i="2" s="1"/>
  <c r="B982" i="2" s="1"/>
  <c r="B983" i="2" s="1"/>
  <c r="B984" i="2" s="1"/>
  <c r="B985" i="2" s="1"/>
  <c r="B986" i="2" s="1"/>
  <c r="B987" i="2" s="1"/>
  <c r="B988" i="2" s="1"/>
  <c r="B989" i="2" s="1"/>
  <c r="B990" i="2" s="1"/>
  <c r="B991" i="2" s="1"/>
  <c r="B992" i="2" s="1"/>
  <c r="B993" i="2" s="1"/>
  <c r="B994" i="2" s="1"/>
  <c r="B995" i="2" s="1"/>
  <c r="B996" i="2" s="1"/>
  <c r="B997" i="2" s="1"/>
  <c r="B998" i="2" s="1"/>
  <c r="B999" i="2" s="1"/>
  <c r="B1000" i="2" s="1"/>
  <c r="B1001" i="2" s="1"/>
  <c r="B1002" i="2" s="1"/>
  <c r="B1003" i="2" s="1"/>
  <c r="B1004" i="2" s="1"/>
  <c r="B1005" i="2" s="1"/>
  <c r="B1006" i="2" s="1"/>
  <c r="B1007" i="2" s="1"/>
  <c r="B931" i="2"/>
  <c r="D63" i="2"/>
  <c r="F204" i="2"/>
  <c r="R343" i="2"/>
  <c r="Q343" i="2"/>
  <c r="Q61" i="2"/>
  <c r="F62" i="2"/>
  <c r="G177" i="2"/>
  <c r="F177" i="2"/>
  <c r="E177" i="2"/>
  <c r="N182" i="2"/>
  <c r="Q181" i="2"/>
  <c r="R181" i="2"/>
  <c r="E230" i="2"/>
  <c r="F230" i="2"/>
  <c r="D231" i="2"/>
  <c r="N347" i="2"/>
  <c r="R346" i="2"/>
  <c r="Q346" i="2"/>
  <c r="Q91" i="2"/>
  <c r="N92" i="2"/>
  <c r="Q36" i="2"/>
  <c r="G62" i="2"/>
  <c r="E28" i="2"/>
  <c r="Q125" i="2"/>
  <c r="E4" i="2"/>
  <c r="Q7" i="2"/>
  <c r="N8" i="2"/>
  <c r="F28" i="2"/>
  <c r="D29" i="2"/>
  <c r="N37" i="2"/>
  <c r="N102" i="2"/>
  <c r="R143" i="2"/>
  <c r="N144" i="2"/>
  <c r="Q143" i="2"/>
  <c r="R218" i="2"/>
  <c r="Q218" i="2"/>
  <c r="N219" i="2"/>
  <c r="G230" i="2"/>
  <c r="R260" i="2"/>
  <c r="Q260" i="2"/>
  <c r="F4" i="2"/>
  <c r="E85" i="2"/>
  <c r="N126" i="2"/>
  <c r="D150" i="2"/>
  <c r="E149" i="2"/>
  <c r="D151" i="2"/>
  <c r="G149" i="2"/>
  <c r="F149" i="2"/>
  <c r="Q168" i="2"/>
  <c r="E178" i="2"/>
  <c r="G178" i="2"/>
  <c r="E179" i="2"/>
  <c r="N137" i="2"/>
  <c r="Q136" i="2"/>
  <c r="D342" i="2"/>
  <c r="F341" i="2"/>
  <c r="E341" i="2"/>
  <c r="G341" i="2"/>
  <c r="O365" i="2"/>
  <c r="O364" i="2"/>
  <c r="O366" i="2" s="1"/>
  <c r="O367" i="2" s="1"/>
  <c r="Q197" i="2"/>
  <c r="N198" i="2"/>
  <c r="E86" i="2"/>
  <c r="D125" i="2"/>
  <c r="E124" i="2"/>
  <c r="Q177" i="2"/>
  <c r="N178" i="2"/>
  <c r="R197" i="2"/>
  <c r="R259" i="2"/>
  <c r="Q259" i="2"/>
  <c r="N261" i="2"/>
  <c r="I364" i="2"/>
  <c r="I366" i="2" s="1"/>
  <c r="I367" i="2" s="1"/>
  <c r="I368" i="2" s="1"/>
  <c r="I365" i="2"/>
  <c r="N374" i="2"/>
  <c r="Q373" i="2"/>
  <c r="R373" i="2"/>
  <c r="R151" i="2"/>
  <c r="Q151" i="2"/>
  <c r="A4" i="2"/>
  <c r="Q29" i="2"/>
  <c r="Q51" i="2"/>
  <c r="Q64" i="2"/>
  <c r="Q85" i="2"/>
  <c r="F86" i="2"/>
  <c r="N121" i="2"/>
  <c r="Q120" i="2"/>
  <c r="F124" i="2"/>
  <c r="R136" i="2"/>
  <c r="L151" i="2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R177" i="2"/>
  <c r="K762" i="2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61" i="2"/>
  <c r="R315" i="2"/>
  <c r="N316" i="2"/>
  <c r="C930" i="2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931" i="2"/>
  <c r="Q315" i="2"/>
  <c r="R396" i="2"/>
  <c r="N397" i="2"/>
  <c r="N191" i="2"/>
  <c r="Q190" i="2"/>
  <c r="R205" i="2"/>
  <c r="Q205" i="2"/>
  <c r="N400" i="2"/>
  <c r="Q399" i="2"/>
  <c r="R399" i="2"/>
  <c r="R503" i="2"/>
  <c r="Q503" i="2"/>
  <c r="N504" i="2"/>
  <c r="R509" i="2"/>
  <c r="Q509" i="2"/>
  <c r="N510" i="2"/>
  <c r="O762" i="2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O774" i="2" s="1"/>
  <c r="O775" i="2" s="1"/>
  <c r="O776" i="2" s="1"/>
  <c r="O777" i="2" s="1"/>
  <c r="O778" i="2" s="1"/>
  <c r="O779" i="2" s="1"/>
  <c r="O780" i="2" s="1"/>
  <c r="O781" i="2" s="1"/>
  <c r="O782" i="2" s="1"/>
  <c r="O783" i="2" s="1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O800" i="2" s="1"/>
  <c r="O801" i="2" s="1"/>
  <c r="O802" i="2" s="1"/>
  <c r="O803" i="2" s="1"/>
  <c r="O761" i="2"/>
  <c r="O931" i="2"/>
  <c r="O930" i="2"/>
  <c r="O932" i="2" s="1"/>
  <c r="O933" i="2" s="1"/>
  <c r="O934" i="2" s="1"/>
  <c r="O935" i="2" s="1"/>
  <c r="O936" i="2" s="1"/>
  <c r="O937" i="2" s="1"/>
  <c r="O938" i="2" s="1"/>
  <c r="O939" i="2" s="1"/>
  <c r="O940" i="2" s="1"/>
  <c r="O941" i="2" s="1"/>
  <c r="O942" i="2" s="1"/>
  <c r="O943" i="2" s="1"/>
  <c r="O944" i="2" s="1"/>
  <c r="O945" i="2" s="1"/>
  <c r="O946" i="2" s="1"/>
  <c r="O947" i="2" s="1"/>
  <c r="O948" i="2" s="1"/>
  <c r="O949" i="2" s="1"/>
  <c r="O950" i="2" s="1"/>
  <c r="O951" i="2" s="1"/>
  <c r="O952" i="2" s="1"/>
  <c r="O953" i="2" s="1"/>
  <c r="O954" i="2" s="1"/>
  <c r="O955" i="2" s="1"/>
  <c r="O956" i="2" s="1"/>
  <c r="O957" i="2" s="1"/>
  <c r="O958" i="2" s="1"/>
  <c r="O959" i="2" s="1"/>
  <c r="O960" i="2" s="1"/>
  <c r="O961" i="2" s="1"/>
  <c r="O962" i="2" s="1"/>
  <c r="O963" i="2" s="1"/>
  <c r="O964" i="2" s="1"/>
  <c r="O965" i="2" s="1"/>
  <c r="O966" i="2" s="1"/>
  <c r="O967" i="2" s="1"/>
  <c r="O968" i="2" s="1"/>
  <c r="O969" i="2" s="1"/>
  <c r="O970" i="2" s="1"/>
  <c r="O971" i="2" s="1"/>
  <c r="O972" i="2" s="1"/>
  <c r="O973" i="2" s="1"/>
  <c r="O974" i="2" s="1"/>
  <c r="O975" i="2" s="1"/>
  <c r="O976" i="2" s="1"/>
  <c r="O977" i="2" s="1"/>
  <c r="O978" i="2" s="1"/>
  <c r="O979" i="2" s="1"/>
  <c r="O980" i="2" s="1"/>
  <c r="O981" i="2" s="1"/>
  <c r="O982" i="2" s="1"/>
  <c r="O983" i="2" s="1"/>
  <c r="O984" i="2" s="1"/>
  <c r="O985" i="2" s="1"/>
  <c r="O986" i="2" s="1"/>
  <c r="O987" i="2" s="1"/>
  <c r="O988" i="2" s="1"/>
  <c r="O989" i="2" s="1"/>
  <c r="O990" i="2" s="1"/>
  <c r="O991" i="2" s="1"/>
  <c r="O992" i="2" s="1"/>
  <c r="O993" i="2" s="1"/>
  <c r="O994" i="2" s="1"/>
  <c r="O995" i="2" s="1"/>
  <c r="O996" i="2" s="1"/>
  <c r="O997" i="2" s="1"/>
  <c r="O998" i="2" s="1"/>
  <c r="O999" i="2" s="1"/>
  <c r="O1000" i="2" s="1"/>
  <c r="O1001" i="2" s="1"/>
  <c r="O1002" i="2" s="1"/>
  <c r="O1003" i="2" s="1"/>
  <c r="O1004" i="2" s="1"/>
  <c r="O1005" i="2" s="1"/>
  <c r="O1006" i="2" s="1"/>
  <c r="O1007" i="2" s="1"/>
  <c r="K150" i="2"/>
  <c r="N206" i="2"/>
  <c r="D259" i="2"/>
  <c r="F452" i="2"/>
  <c r="D453" i="2"/>
  <c r="G452" i="2"/>
  <c r="E452" i="2"/>
  <c r="N455" i="2"/>
  <c r="R454" i="2"/>
  <c r="Q454" i="2"/>
  <c r="J762" i="2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61" i="2"/>
  <c r="D313" i="2"/>
  <c r="F312" i="2"/>
  <c r="D426" i="2"/>
  <c r="F425" i="2"/>
  <c r="G425" i="2"/>
  <c r="R459" i="2"/>
  <c r="Q459" i="2"/>
  <c r="N496" i="2"/>
  <c r="R482" i="2"/>
  <c r="Q482" i="2"/>
  <c r="N483" i="2"/>
  <c r="R495" i="2"/>
  <c r="Q537" i="2"/>
  <c r="R549" i="2"/>
  <c r="Q549" i="2"/>
  <c r="N550" i="2"/>
  <c r="R574" i="2"/>
  <c r="Q574" i="2"/>
  <c r="N594" i="2"/>
  <c r="Q593" i="2"/>
  <c r="R647" i="2"/>
  <c r="N648" i="2"/>
  <c r="R682" i="2"/>
  <c r="N683" i="2"/>
  <c r="Q682" i="2"/>
  <c r="C762" i="2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761" i="2"/>
  <c r="G602" i="2"/>
  <c r="D603" i="2"/>
  <c r="F602" i="2"/>
  <c r="G620" i="2"/>
  <c r="D621" i="2"/>
  <c r="F620" i="2"/>
  <c r="E620" i="2"/>
  <c r="H762" i="2"/>
  <c r="H763" i="2" s="1"/>
  <c r="H764" i="2" s="1"/>
  <c r="H765" i="2" s="1"/>
  <c r="H766" i="2" s="1"/>
  <c r="H767" i="2" s="1"/>
  <c r="H768" i="2" s="1"/>
  <c r="H769" i="2" s="1"/>
  <c r="H770" i="2" s="1"/>
  <c r="H771" i="2" s="1"/>
  <c r="H772" i="2" s="1"/>
  <c r="H773" i="2" s="1"/>
  <c r="H774" i="2" s="1"/>
  <c r="H775" i="2" s="1"/>
  <c r="H776" i="2" s="1"/>
  <c r="H777" i="2" s="1"/>
  <c r="H778" i="2" s="1"/>
  <c r="H779" i="2" s="1"/>
  <c r="H780" i="2" s="1"/>
  <c r="H781" i="2" s="1"/>
  <c r="H782" i="2" s="1"/>
  <c r="H783" i="2" s="1"/>
  <c r="H784" i="2" s="1"/>
  <c r="H785" i="2" s="1"/>
  <c r="H786" i="2" s="1"/>
  <c r="H787" i="2" s="1"/>
  <c r="H788" i="2" s="1"/>
  <c r="H789" i="2" s="1"/>
  <c r="H790" i="2" s="1"/>
  <c r="H791" i="2" s="1"/>
  <c r="H792" i="2" s="1"/>
  <c r="H793" i="2" s="1"/>
  <c r="H794" i="2" s="1"/>
  <c r="H795" i="2" s="1"/>
  <c r="H796" i="2" s="1"/>
  <c r="H797" i="2" s="1"/>
  <c r="H798" i="2" s="1"/>
  <c r="H799" i="2" s="1"/>
  <c r="H800" i="2" s="1"/>
  <c r="H801" i="2" s="1"/>
  <c r="H802" i="2" s="1"/>
  <c r="H803" i="2" s="1"/>
  <c r="H761" i="2"/>
  <c r="D834" i="2"/>
  <c r="G833" i="2"/>
  <c r="F833" i="2"/>
  <c r="E833" i="2"/>
  <c r="N231" i="2"/>
  <c r="N234" i="2"/>
  <c r="Q233" i="2"/>
  <c r="D286" i="2"/>
  <c r="N287" i="2"/>
  <c r="E396" i="2"/>
  <c r="G396" i="2"/>
  <c r="E482" i="2"/>
  <c r="G482" i="2"/>
  <c r="F482" i="2"/>
  <c r="G507" i="2"/>
  <c r="D508" i="2"/>
  <c r="F507" i="2"/>
  <c r="R602" i="2"/>
  <c r="N603" i="2"/>
  <c r="G649" i="2"/>
  <c r="D650" i="2"/>
  <c r="F649" i="2"/>
  <c r="E649" i="2"/>
  <c r="N430" i="2"/>
  <c r="R429" i="2"/>
  <c r="D484" i="2"/>
  <c r="E483" i="2"/>
  <c r="R508" i="2"/>
  <c r="Q508" i="2"/>
  <c r="R586" i="2"/>
  <c r="N587" i="2"/>
  <c r="Q586" i="2"/>
  <c r="R676" i="2"/>
  <c r="N677" i="2"/>
  <c r="Q676" i="2"/>
  <c r="E285" i="2"/>
  <c r="Q429" i="2"/>
  <c r="E451" i="2"/>
  <c r="N460" i="2"/>
  <c r="F483" i="2"/>
  <c r="Q513" i="2"/>
  <c r="N515" i="2"/>
  <c r="R686" i="2"/>
  <c r="Q686" i="2"/>
  <c r="G285" i="2"/>
  <c r="N308" i="2"/>
  <c r="Q307" i="2"/>
  <c r="R371" i="2"/>
  <c r="Q371" i="2"/>
  <c r="D397" i="2"/>
  <c r="N448" i="2"/>
  <c r="Q447" i="2"/>
  <c r="G451" i="2"/>
  <c r="G483" i="2"/>
  <c r="R513" i="2"/>
  <c r="Q514" i="2"/>
  <c r="I762" i="2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 s="1"/>
  <c r="I777" i="2" s="1"/>
  <c r="I761" i="2"/>
  <c r="G685" i="2"/>
  <c r="D686" i="2"/>
  <c r="F685" i="2"/>
  <c r="E685" i="2"/>
  <c r="G855" i="2"/>
  <c r="D856" i="2"/>
  <c r="F855" i="2"/>
  <c r="E855" i="2"/>
  <c r="L1151" i="2"/>
  <c r="L1152" i="2" s="1"/>
  <c r="L1153" i="2" s="1"/>
  <c r="L1154" i="2" s="1"/>
  <c r="L1155" i="2" s="1"/>
  <c r="L1156" i="2" s="1"/>
  <c r="L1157" i="2" s="1"/>
  <c r="L1158" i="2" s="1"/>
  <c r="L1159" i="2" s="1"/>
  <c r="L1160" i="2" s="1"/>
  <c r="L1161" i="2" s="1"/>
  <c r="L1162" i="2" s="1"/>
  <c r="L1163" i="2" s="1"/>
  <c r="L1164" i="2" s="1"/>
  <c r="L1165" i="2" s="1"/>
  <c r="L1166" i="2" s="1"/>
  <c r="L1167" i="2" s="1"/>
  <c r="L1168" i="2" s="1"/>
  <c r="L1169" i="2" s="1"/>
  <c r="L1170" i="2" s="1"/>
  <c r="L1171" i="2" s="1"/>
  <c r="L1172" i="2" s="1"/>
  <c r="L1173" i="2" s="1"/>
  <c r="L1174" i="2" s="1"/>
  <c r="L1175" i="2" s="1"/>
  <c r="L1176" i="2" s="1"/>
  <c r="L1177" i="2" s="1"/>
  <c r="L1178" i="2" s="1"/>
  <c r="L1179" i="2" s="1"/>
  <c r="L1180" i="2" s="1"/>
  <c r="L1181" i="2" s="1"/>
  <c r="L1182" i="2" s="1"/>
  <c r="L1183" i="2" s="1"/>
  <c r="L1184" i="2" s="1"/>
  <c r="L1185" i="2" s="1"/>
  <c r="L1186" i="2" s="1"/>
  <c r="L1187" i="2" s="1"/>
  <c r="L1188" i="2" s="1"/>
  <c r="L1189" i="2" s="1"/>
  <c r="L1190" i="2" s="1"/>
  <c r="L1191" i="2" s="1"/>
  <c r="L1150" i="2"/>
  <c r="M1151" i="2"/>
  <c r="M1152" i="2" s="1"/>
  <c r="M1153" i="2" s="1"/>
  <c r="M1154" i="2" s="1"/>
  <c r="M1155" i="2" s="1"/>
  <c r="M1156" i="2" s="1"/>
  <c r="M1157" i="2" s="1"/>
  <c r="M1158" i="2" s="1"/>
  <c r="M1159" i="2" s="1"/>
  <c r="M1160" i="2" s="1"/>
  <c r="M1161" i="2" s="1"/>
  <c r="M1162" i="2" s="1"/>
  <c r="M1163" i="2" s="1"/>
  <c r="M1164" i="2" s="1"/>
  <c r="M1150" i="2"/>
  <c r="G601" i="2"/>
  <c r="F601" i="2"/>
  <c r="E601" i="2"/>
  <c r="R713" i="2"/>
  <c r="Q713" i="2"/>
  <c r="B762" i="2"/>
  <c r="B763" i="2" s="1"/>
  <c r="B764" i="2" s="1"/>
  <c r="B765" i="2" s="1"/>
  <c r="B766" i="2" s="1"/>
  <c r="B767" i="2" s="1"/>
  <c r="B768" i="2" s="1"/>
  <c r="B769" i="2" s="1"/>
  <c r="B770" i="2" s="1"/>
  <c r="B771" i="2" s="1"/>
  <c r="B772" i="2" s="1"/>
  <c r="B773" i="2" s="1"/>
  <c r="B774" i="2" s="1"/>
  <c r="B775" i="2" s="1"/>
  <c r="B776" i="2" s="1"/>
  <c r="B777" i="2" s="1"/>
  <c r="B778" i="2" s="1"/>
  <c r="B779" i="2" s="1"/>
  <c r="B780" i="2" s="1"/>
  <c r="B781" i="2" s="1"/>
  <c r="B782" i="2" s="1"/>
  <c r="B783" i="2" s="1"/>
  <c r="B784" i="2" s="1"/>
  <c r="B785" i="2" s="1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B796" i="2" s="1"/>
  <c r="B797" i="2" s="1"/>
  <c r="B798" i="2" s="1"/>
  <c r="B799" i="2" s="1"/>
  <c r="B800" i="2" s="1"/>
  <c r="B801" i="2" s="1"/>
  <c r="B802" i="2" s="1"/>
  <c r="B803" i="2" s="1"/>
  <c r="B761" i="2"/>
  <c r="D753" i="2"/>
  <c r="F752" i="2"/>
  <c r="G752" i="2"/>
  <c r="B1151" i="2"/>
  <c r="B1152" i="2" s="1"/>
  <c r="B1153" i="2" s="1"/>
  <c r="B1154" i="2" s="1"/>
  <c r="B1155" i="2" s="1"/>
  <c r="B1156" i="2" s="1"/>
  <c r="B1157" i="2" s="1"/>
  <c r="B1158" i="2" s="1"/>
  <c r="B1159" i="2" s="1"/>
  <c r="B1160" i="2" s="1"/>
  <c r="B1161" i="2" s="1"/>
  <c r="B1162" i="2" s="1"/>
  <c r="B1163" i="2" s="1"/>
  <c r="B1164" i="2" s="1"/>
  <c r="B1165" i="2" s="1"/>
  <c r="B1166" i="2" s="1"/>
  <c r="B1167" i="2" s="1"/>
  <c r="B1168" i="2" s="1"/>
  <c r="B1169" i="2" s="1"/>
  <c r="B1170" i="2" s="1"/>
  <c r="B1171" i="2" s="1"/>
  <c r="B1172" i="2" s="1"/>
  <c r="B1173" i="2" s="1"/>
  <c r="B1174" i="2" s="1"/>
  <c r="B1175" i="2" s="1"/>
  <c r="B1176" i="2" s="1"/>
  <c r="B1177" i="2" s="1"/>
  <c r="B1178" i="2" s="1"/>
  <c r="B1179" i="2" s="1"/>
  <c r="B1180" i="2" s="1"/>
  <c r="B1181" i="2" s="1"/>
  <c r="B1182" i="2" s="1"/>
  <c r="B1183" i="2" s="1"/>
  <c r="B1184" i="2" s="1"/>
  <c r="B1185" i="2" s="1"/>
  <c r="B1186" i="2" s="1"/>
  <c r="B1187" i="2" s="1"/>
  <c r="B1188" i="2" s="1"/>
  <c r="B1189" i="2" s="1"/>
  <c r="B1190" i="2" s="1"/>
  <c r="B1191" i="2" s="1"/>
  <c r="B1192" i="2" s="1"/>
  <c r="B1193" i="2" s="1"/>
  <c r="B1194" i="2" s="1"/>
  <c r="B1195" i="2" s="1"/>
  <c r="B1196" i="2" s="1"/>
  <c r="B1197" i="2" s="1"/>
  <c r="B1198" i="2" s="1"/>
  <c r="B1199" i="2" s="1"/>
  <c r="B1200" i="2" s="1"/>
  <c r="B1201" i="2" s="1"/>
  <c r="B1202" i="2" s="1"/>
  <c r="B1203" i="2" s="1"/>
  <c r="B1204" i="2" s="1"/>
  <c r="B1205" i="2" s="1"/>
  <c r="B1206" i="2" s="1"/>
  <c r="B1207" i="2" s="1"/>
  <c r="B1208" i="2" s="1"/>
  <c r="B1209" i="2" s="1"/>
  <c r="B1210" i="2" s="1"/>
  <c r="B1211" i="2" s="1"/>
  <c r="B1212" i="2" s="1"/>
  <c r="B1213" i="2" s="1"/>
  <c r="B1214" i="2" s="1"/>
  <c r="B1215" i="2" s="1"/>
  <c r="B1216" i="2" s="1"/>
  <c r="B1217" i="2" s="1"/>
  <c r="B1218" i="2" s="1"/>
  <c r="B1219" i="2" s="1"/>
  <c r="B1220" i="2" s="1"/>
  <c r="B1221" i="2" s="1"/>
  <c r="B1222" i="2" s="1"/>
  <c r="B1223" i="2" s="1"/>
  <c r="B1224" i="2" s="1"/>
  <c r="B1225" i="2" s="1"/>
  <c r="B1226" i="2" s="1"/>
  <c r="B1227" i="2" s="1"/>
  <c r="B1228" i="2" s="1"/>
  <c r="B1229" i="2" s="1"/>
  <c r="B1230" i="2" s="1"/>
  <c r="B1231" i="2" s="1"/>
  <c r="B1232" i="2" s="1"/>
  <c r="B1233" i="2" s="1"/>
  <c r="B1234" i="2" s="1"/>
  <c r="B1235" i="2" s="1"/>
  <c r="B1236" i="2" s="1"/>
  <c r="B1237" i="2" s="1"/>
  <c r="B1238" i="2" s="1"/>
  <c r="B1239" i="2" s="1"/>
  <c r="B1240" i="2" s="1"/>
  <c r="B1241" i="2" s="1"/>
  <c r="B1242" i="2" s="1"/>
  <c r="B1243" i="2" s="1"/>
  <c r="B1244" i="2" s="1"/>
  <c r="B1245" i="2" s="1"/>
  <c r="B1246" i="2" s="1"/>
  <c r="B1247" i="2" s="1"/>
  <c r="B1248" i="2" s="1"/>
  <c r="B1249" i="2" s="1"/>
  <c r="B1250" i="2" s="1"/>
  <c r="B1251" i="2" s="1"/>
  <c r="B1252" i="2" s="1"/>
  <c r="B1253" i="2" s="1"/>
  <c r="B1254" i="2" s="1"/>
  <c r="B1255" i="2" s="1"/>
  <c r="B1256" i="2" s="1"/>
  <c r="B1257" i="2" s="1"/>
  <c r="B1258" i="2" s="1"/>
  <c r="B1259" i="2" s="1"/>
  <c r="B1260" i="2" s="1"/>
  <c r="B1261" i="2" s="1"/>
  <c r="B1262" i="2" s="1"/>
  <c r="B1263" i="2" s="1"/>
  <c r="B1264" i="2" s="1"/>
  <c r="B1150" i="2"/>
  <c r="N808" i="2"/>
  <c r="R807" i="2"/>
  <c r="Q807" i="2"/>
  <c r="D371" i="2"/>
  <c r="E370" i="2"/>
  <c r="R577" i="2"/>
  <c r="N578" i="2"/>
  <c r="M761" i="2"/>
  <c r="M762" i="2"/>
  <c r="M763" i="2" s="1"/>
  <c r="M764" i="2" s="1"/>
  <c r="M765" i="2" s="1"/>
  <c r="M766" i="2" s="1"/>
  <c r="M767" i="2" s="1"/>
  <c r="M768" i="2" s="1"/>
  <c r="M769" i="2" s="1"/>
  <c r="M770" i="2" s="1"/>
  <c r="M771" i="2" s="1"/>
  <c r="M772" i="2" s="1"/>
  <c r="M773" i="2" s="1"/>
  <c r="M774" i="2" s="1"/>
  <c r="M775" i="2" s="1"/>
  <c r="M776" i="2" s="1"/>
  <c r="M777" i="2" s="1"/>
  <c r="R592" i="2"/>
  <c r="Q592" i="2"/>
  <c r="G805" i="2"/>
  <c r="F805" i="2"/>
  <c r="E805" i="2"/>
  <c r="D806" i="2"/>
  <c r="N541" i="2"/>
  <c r="D547" i="2"/>
  <c r="R718" i="2"/>
  <c r="N719" i="2"/>
  <c r="Q718" i="2"/>
  <c r="R806" i="2"/>
  <c r="Q806" i="2"/>
  <c r="N546" i="2"/>
  <c r="E600" i="2"/>
  <c r="R653" i="2"/>
  <c r="N654" i="2"/>
  <c r="Q653" i="2"/>
  <c r="J1150" i="2"/>
  <c r="J1151" i="2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N752" i="2"/>
  <c r="Q751" i="2"/>
  <c r="G779" i="2"/>
  <c r="F779" i="2"/>
  <c r="D780" i="2"/>
  <c r="E779" i="2"/>
  <c r="R859" i="2"/>
  <c r="N860" i="2"/>
  <c r="Q859" i="2"/>
  <c r="G880" i="2"/>
  <c r="F880" i="2"/>
  <c r="E880" i="2"/>
  <c r="D881" i="2"/>
  <c r="D956" i="2"/>
  <c r="E955" i="2"/>
  <c r="G955" i="2"/>
  <c r="F955" i="2"/>
  <c r="G546" i="2"/>
  <c r="Q591" i="2"/>
  <c r="N623" i="2"/>
  <c r="E648" i="2"/>
  <c r="R688" i="2"/>
  <c r="N689" i="2"/>
  <c r="Q688" i="2"/>
  <c r="G715" i="2"/>
  <c r="D716" i="2"/>
  <c r="F715" i="2"/>
  <c r="E715" i="2"/>
  <c r="R783" i="2"/>
  <c r="Q783" i="2"/>
  <c r="N784" i="2"/>
  <c r="R858" i="2"/>
  <c r="Q858" i="2"/>
  <c r="G906" i="2"/>
  <c r="D907" i="2"/>
  <c r="F906" i="2"/>
  <c r="E906" i="2"/>
  <c r="R880" i="2"/>
  <c r="Q880" i="2"/>
  <c r="N780" i="2"/>
  <c r="N1033" i="2"/>
  <c r="Q1032" i="2"/>
  <c r="R1032" i="2"/>
  <c r="O1150" i="2"/>
  <c r="O1151" i="2"/>
  <c r="O1152" i="2" s="1"/>
  <c r="O1153" i="2" s="1"/>
  <c r="O1154" i="2" s="1"/>
  <c r="O1155" i="2" s="1"/>
  <c r="O1156" i="2" s="1"/>
  <c r="O1157" i="2" s="1"/>
  <c r="O1158" i="2" s="1"/>
  <c r="O1159" i="2" s="1"/>
  <c r="O1160" i="2" s="1"/>
  <c r="O1161" i="2" s="1"/>
  <c r="O1162" i="2" s="1"/>
  <c r="O1163" i="2" s="1"/>
  <c r="O1164" i="2" s="1"/>
  <c r="O1165" i="2" s="1"/>
  <c r="O1166" i="2" s="1"/>
  <c r="O1167" i="2" s="1"/>
  <c r="O1168" i="2" s="1"/>
  <c r="O1169" i="2" s="1"/>
  <c r="O1170" i="2" s="1"/>
  <c r="O1171" i="2" s="1"/>
  <c r="O1172" i="2" s="1"/>
  <c r="O1173" i="2" s="1"/>
  <c r="O1174" i="2" s="1"/>
  <c r="O1175" i="2" s="1"/>
  <c r="O1176" i="2" s="1"/>
  <c r="O1177" i="2" s="1"/>
  <c r="O1178" i="2" s="1"/>
  <c r="O1179" i="2" s="1"/>
  <c r="O1180" i="2" s="1"/>
  <c r="O1181" i="2" s="1"/>
  <c r="O1182" i="2" s="1"/>
  <c r="O1183" i="2" s="1"/>
  <c r="O1184" i="2" s="1"/>
  <c r="O1185" i="2" s="1"/>
  <c r="O1186" i="2" s="1"/>
  <c r="O1187" i="2" s="1"/>
  <c r="O1188" i="2" s="1"/>
  <c r="O1189" i="2" s="1"/>
  <c r="O1190" i="2" s="1"/>
  <c r="O1191" i="2" s="1"/>
  <c r="R834" i="2"/>
  <c r="N835" i="2"/>
  <c r="Q834" i="2"/>
  <c r="R881" i="2"/>
  <c r="Q881" i="2"/>
  <c r="N929" i="2"/>
  <c r="R928" i="2"/>
  <c r="Q928" i="2"/>
  <c r="F599" i="2"/>
  <c r="Q675" i="2"/>
  <c r="Q685" i="2"/>
  <c r="Q715" i="2"/>
  <c r="N756" i="2"/>
  <c r="Q779" i="2"/>
  <c r="F832" i="2"/>
  <c r="N882" i="2"/>
  <c r="D936" i="2"/>
  <c r="G935" i="2"/>
  <c r="F1079" i="2"/>
  <c r="D1080" i="2"/>
  <c r="E1079" i="2"/>
  <c r="G1079" i="2"/>
  <c r="E905" i="2"/>
  <c r="R909" i="2"/>
  <c r="N910" i="2"/>
  <c r="Q909" i="2"/>
  <c r="E935" i="2"/>
  <c r="N1086" i="2"/>
  <c r="Q1085" i="2"/>
  <c r="R1085" i="2"/>
  <c r="C1150" i="2"/>
  <c r="C1151" i="2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E904" i="2"/>
  <c r="F905" i="2"/>
  <c r="N935" i="2"/>
  <c r="R934" i="2"/>
  <c r="F935" i="2"/>
  <c r="N1010" i="2"/>
  <c r="Q1009" i="2"/>
  <c r="R1009" i="2"/>
  <c r="H1150" i="2"/>
  <c r="H1151" i="2"/>
  <c r="H1152" i="2" s="1"/>
  <c r="H1153" i="2" s="1"/>
  <c r="H1154" i="2" s="1"/>
  <c r="H1155" i="2" s="1"/>
  <c r="H1156" i="2" s="1"/>
  <c r="H1157" i="2" s="1"/>
  <c r="H1158" i="2" s="1"/>
  <c r="H1159" i="2" s="1"/>
  <c r="H1160" i="2" s="1"/>
  <c r="H1161" i="2" s="1"/>
  <c r="H1162" i="2" s="1"/>
  <c r="H1163" i="2" s="1"/>
  <c r="H1164" i="2" s="1"/>
  <c r="F904" i="2"/>
  <c r="Q904" i="2"/>
  <c r="E934" i="2"/>
  <c r="Q934" i="2"/>
  <c r="D980" i="2"/>
  <c r="F979" i="2"/>
  <c r="G979" i="2"/>
  <c r="E979" i="2"/>
  <c r="R1056" i="2"/>
  <c r="Q1056" i="2"/>
  <c r="N1057" i="2"/>
  <c r="H1285" i="2"/>
  <c r="H1286" i="2"/>
  <c r="H1287" i="2" s="1"/>
  <c r="H1288" i="2" s="1"/>
  <c r="H1289" i="2" s="1"/>
  <c r="H1290" i="2" s="1"/>
  <c r="H1291" i="2" s="1"/>
  <c r="H1292" i="2" s="1"/>
  <c r="H1293" i="2" s="1"/>
  <c r="H1294" i="2" s="1"/>
  <c r="H1295" i="2" s="1"/>
  <c r="H1296" i="2" s="1"/>
  <c r="H1297" i="2" s="1"/>
  <c r="H1298" i="2" s="1"/>
  <c r="H1299" i="2" s="1"/>
  <c r="H1300" i="2" s="1"/>
  <c r="H1301" i="2" s="1"/>
  <c r="C1286" i="2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285" i="2"/>
  <c r="N1146" i="2"/>
  <c r="Q1145" i="2"/>
  <c r="R1145" i="2"/>
  <c r="N1142" i="2"/>
  <c r="D1056" i="2"/>
  <c r="K1151" i="2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R956" i="2"/>
  <c r="N957" i="2"/>
  <c r="Q956" i="2"/>
  <c r="N982" i="2"/>
  <c r="Q981" i="2"/>
  <c r="I1151" i="2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50" i="2"/>
  <c r="D1011" i="2"/>
  <c r="F1010" i="2"/>
  <c r="Q1012" i="2"/>
  <c r="N1013" i="2"/>
  <c r="N1050" i="2"/>
  <c r="Q1049" i="2"/>
  <c r="R1049" i="2"/>
  <c r="R1140" i="2"/>
  <c r="Q1140" i="2"/>
  <c r="D1031" i="2"/>
  <c r="F1030" i="2"/>
  <c r="R1097" i="2"/>
  <c r="Q1097" i="2"/>
  <c r="N1098" i="2"/>
  <c r="R1208" i="2"/>
  <c r="N1209" i="2"/>
  <c r="Q1208" i="2"/>
  <c r="Q1141" i="2"/>
  <c r="L1285" i="2"/>
  <c r="L1286" i="2"/>
  <c r="L1287" i="2" s="1"/>
  <c r="L1288" i="2" s="1"/>
  <c r="L1289" i="2" s="1"/>
  <c r="L1290" i="2" s="1"/>
  <c r="L1291" i="2" s="1"/>
  <c r="L1292" i="2" s="1"/>
  <c r="L1293" i="2" s="1"/>
  <c r="L1294" i="2" s="1"/>
  <c r="L1295" i="2" s="1"/>
  <c r="L1296" i="2" s="1"/>
  <c r="L1297" i="2" s="1"/>
  <c r="L1298" i="2" s="1"/>
  <c r="L1299" i="2" s="1"/>
  <c r="L1300" i="2" s="1"/>
  <c r="L1301" i="2" s="1"/>
  <c r="L1302" i="2" s="1"/>
  <c r="L1303" i="2" s="1"/>
  <c r="L1304" i="2" s="1"/>
  <c r="L1305" i="2" s="1"/>
  <c r="L1306" i="2" s="1"/>
  <c r="L1307" i="2" s="1"/>
  <c r="L1308" i="2" s="1"/>
  <c r="L1309" i="2" s="1"/>
  <c r="L1310" i="2" s="1"/>
  <c r="L1311" i="2" s="1"/>
  <c r="L1312" i="2" s="1"/>
  <c r="L1313" i="2" s="1"/>
  <c r="L1314" i="2" s="1"/>
  <c r="L1315" i="2" s="1"/>
  <c r="L1316" i="2" s="1"/>
  <c r="L1317" i="2" s="1"/>
  <c r="L1318" i="2" s="1"/>
  <c r="L1319" i="2" s="1"/>
  <c r="L1320" i="2" s="1"/>
  <c r="L1321" i="2" s="1"/>
  <c r="M1286" i="2"/>
  <c r="M1287" i="2" s="1"/>
  <c r="M1288" i="2" s="1"/>
  <c r="M1289" i="2" s="1"/>
  <c r="M1290" i="2" s="1"/>
  <c r="M1291" i="2" s="1"/>
  <c r="M1292" i="2" s="1"/>
  <c r="M1293" i="2" s="1"/>
  <c r="M1294" i="2" s="1"/>
  <c r="M1295" i="2" s="1"/>
  <c r="M1296" i="2" s="1"/>
  <c r="M1297" i="2" s="1"/>
  <c r="M1298" i="2" s="1"/>
  <c r="M1299" i="2" s="1"/>
  <c r="M1300" i="2" s="1"/>
  <c r="M1301" i="2" s="1"/>
  <c r="M1285" i="2"/>
  <c r="K1322" i="2"/>
  <c r="K1323" i="2" s="1"/>
  <c r="K1324" i="2"/>
  <c r="K1325" i="2" s="1"/>
  <c r="K1326" i="2" s="1"/>
  <c r="K1374" i="2"/>
  <c r="K1373" i="2"/>
  <c r="I1374" i="2"/>
  <c r="I1373" i="2"/>
  <c r="N1080" i="2"/>
  <c r="D1113" i="2"/>
  <c r="F1112" i="2"/>
  <c r="G1112" i="2"/>
  <c r="E1112" i="2"/>
  <c r="N1172" i="2"/>
  <c r="Q1171" i="2"/>
  <c r="R1171" i="2"/>
  <c r="J1373" i="2"/>
  <c r="J1374" i="2"/>
  <c r="Q1114" i="2"/>
  <c r="R1114" i="2"/>
  <c r="N1115" i="2"/>
  <c r="D1142" i="2"/>
  <c r="O1285" i="2"/>
  <c r="O1286" i="2"/>
  <c r="O1287" i="2" s="1"/>
  <c r="O1288" i="2" s="1"/>
  <c r="O1289" i="2" s="1"/>
  <c r="O1290" i="2" s="1"/>
  <c r="O1291" i="2" s="1"/>
  <c r="O1292" i="2" s="1"/>
  <c r="O1293" i="2" s="1"/>
  <c r="O1294" i="2" s="1"/>
  <c r="O1295" i="2" s="1"/>
  <c r="O1296" i="2" s="1"/>
  <c r="O1297" i="2" s="1"/>
  <c r="O1298" i="2" s="1"/>
  <c r="O1299" i="2" s="1"/>
  <c r="O1300" i="2" s="1"/>
  <c r="O1301" i="2" s="1"/>
  <c r="J1322" i="2"/>
  <c r="J1323" i="2" s="1"/>
  <c r="J1324" i="2"/>
  <c r="J1325" i="2" s="1"/>
  <c r="J1326" i="2" s="1"/>
  <c r="H1374" i="2"/>
  <c r="H1373" i="2"/>
  <c r="M1374" i="2"/>
  <c r="M1373" i="2"/>
  <c r="N1103" i="2"/>
  <c r="Q1102" i="2"/>
  <c r="R1162" i="2"/>
  <c r="D1268" i="2"/>
  <c r="E1267" i="2"/>
  <c r="G1267" i="2"/>
  <c r="I1286" i="2"/>
  <c r="I1287" i="2" s="1"/>
  <c r="I1288" i="2" s="1"/>
  <c r="I1289" i="2" s="1"/>
  <c r="I1290" i="2" s="1"/>
  <c r="I1291" i="2" s="1"/>
  <c r="I1292" i="2" s="1"/>
  <c r="I1293" i="2" s="1"/>
  <c r="I1294" i="2" s="1"/>
  <c r="I1295" i="2" s="1"/>
  <c r="I1296" i="2" s="1"/>
  <c r="I1297" i="2" s="1"/>
  <c r="I1298" i="2" s="1"/>
  <c r="I1299" i="2" s="1"/>
  <c r="I1300" i="2" s="1"/>
  <c r="I1301" i="2" s="1"/>
  <c r="I1285" i="2"/>
  <c r="C1375" i="2"/>
  <c r="C1377" i="2"/>
  <c r="Q1170" i="2"/>
  <c r="N1198" i="2"/>
  <c r="Q1197" i="2"/>
  <c r="Q1207" i="2"/>
  <c r="H1324" i="2"/>
  <c r="H1325" i="2" s="1"/>
  <c r="H1326" i="2" s="1"/>
  <c r="H1327" i="2" s="1"/>
  <c r="H1328" i="2" s="1"/>
  <c r="H1329" i="2" s="1"/>
  <c r="H1330" i="2" s="1"/>
  <c r="H1322" i="2"/>
  <c r="H1323" i="2" s="1"/>
  <c r="O1324" i="2"/>
  <c r="O1325" i="2" s="1"/>
  <c r="O1326" i="2" s="1"/>
  <c r="O1327" i="2" s="1"/>
  <c r="O1328" i="2" s="1"/>
  <c r="O1329" i="2" s="1"/>
  <c r="O1330" i="2" s="1"/>
  <c r="O1322" i="2"/>
  <c r="O1323" i="2" s="1"/>
  <c r="C1373" i="2"/>
  <c r="R1157" i="2"/>
  <c r="N1163" i="2"/>
  <c r="Q1166" i="2"/>
  <c r="D1169" i="2"/>
  <c r="F1168" i="2"/>
  <c r="R1170" i="2"/>
  <c r="R1207" i="2"/>
  <c r="R1246" i="2"/>
  <c r="N1247" i="2"/>
  <c r="Q1246" i="2"/>
  <c r="B1286" i="2"/>
  <c r="B1287" i="2" s="1"/>
  <c r="B1288" i="2" s="1"/>
  <c r="B1289" i="2" s="1"/>
  <c r="B1290" i="2" s="1"/>
  <c r="B1291" i="2" s="1"/>
  <c r="B1292" i="2" s="1"/>
  <c r="B1293" i="2" s="1"/>
  <c r="B1294" i="2" s="1"/>
  <c r="B1295" i="2" s="1"/>
  <c r="B1296" i="2" s="1"/>
  <c r="B1297" i="2" s="1"/>
  <c r="B1298" i="2" s="1"/>
  <c r="B1299" i="2" s="1"/>
  <c r="B1300" i="2" s="1"/>
  <c r="B1301" i="2" s="1"/>
  <c r="B1302" i="2" s="1"/>
  <c r="B1303" i="2" s="1"/>
  <c r="B1304" i="2" s="1"/>
  <c r="B1305" i="2" s="1"/>
  <c r="B1306" i="2" s="1"/>
  <c r="B1307" i="2" s="1"/>
  <c r="B1308" i="2" s="1"/>
  <c r="B1309" i="2" s="1"/>
  <c r="B1310" i="2" s="1"/>
  <c r="B1311" i="2" s="1"/>
  <c r="B1312" i="2" s="1"/>
  <c r="B1313" i="2" s="1"/>
  <c r="B1314" i="2" s="1"/>
  <c r="B1315" i="2" s="1"/>
  <c r="B1316" i="2" s="1"/>
  <c r="B1317" i="2" s="1"/>
  <c r="B1318" i="2" s="1"/>
  <c r="B1319" i="2" s="1"/>
  <c r="B1320" i="2" s="1"/>
  <c r="B1321" i="2" s="1"/>
  <c r="B1285" i="2"/>
  <c r="I1322" i="2"/>
  <c r="I1323" i="2" s="1"/>
  <c r="I1324" i="2"/>
  <c r="I1325" i="2" s="1"/>
  <c r="R1221" i="2"/>
  <c r="N1222" i="2"/>
  <c r="Q1221" i="2"/>
  <c r="R1241" i="2"/>
  <c r="Q1241" i="2"/>
  <c r="K1286" i="2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285" i="2"/>
  <c r="J1286" i="2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285" i="2"/>
  <c r="M1322" i="2"/>
  <c r="M1323" i="2" s="1"/>
  <c r="G1168" i="2"/>
  <c r="D1194" i="2"/>
  <c r="F1193" i="2"/>
  <c r="R1356" i="2"/>
  <c r="N1357" i="2"/>
  <c r="Q1356" i="2"/>
  <c r="C1427" i="2"/>
  <c r="C1425" i="2"/>
  <c r="D1220" i="2"/>
  <c r="F1219" i="2"/>
  <c r="R1282" i="2"/>
  <c r="Q1282" i="2"/>
  <c r="N1283" i="2"/>
  <c r="Q1266" i="2"/>
  <c r="Q1268" i="2"/>
  <c r="I1332" i="2"/>
  <c r="I1331" i="2"/>
  <c r="I1333" i="2" s="1"/>
  <c r="I1334" i="2" s="1"/>
  <c r="I1335" i="2" s="1"/>
  <c r="I1336" i="2" s="1"/>
  <c r="I1337" i="2" s="1"/>
  <c r="I1338" i="2" s="1"/>
  <c r="I1339" i="2" s="1"/>
  <c r="I1340" i="2" s="1"/>
  <c r="I1341" i="2" s="1"/>
  <c r="I1342" i="2" s="1"/>
  <c r="I1343" i="2" s="1"/>
  <c r="I1344" i="2" s="1"/>
  <c r="I1345" i="2" s="1"/>
  <c r="I1346" i="2" s="1"/>
  <c r="I1347" i="2" s="1"/>
  <c r="I1348" i="2" s="1"/>
  <c r="I1349" i="2" s="1"/>
  <c r="I1350" i="2" s="1"/>
  <c r="I1351" i="2" s="1"/>
  <c r="I1352" i="2" s="1"/>
  <c r="G1283" i="2"/>
  <c r="D1284" i="2"/>
  <c r="F1283" i="2"/>
  <c r="N1332" i="2"/>
  <c r="R1330" i="2"/>
  <c r="Q1330" i="2"/>
  <c r="N1331" i="2"/>
  <c r="K1389" i="2"/>
  <c r="K1390" i="2"/>
  <c r="E1283" i="2"/>
  <c r="D1244" i="2"/>
  <c r="F1243" i="2"/>
  <c r="N1269" i="2"/>
  <c r="J1332" i="2"/>
  <c r="I1390" i="2"/>
  <c r="I1389" i="2"/>
  <c r="R1305" i="2"/>
  <c r="Q1305" i="2"/>
  <c r="N1306" i="2"/>
  <c r="M1390" i="2"/>
  <c r="M1389" i="2"/>
  <c r="J1389" i="2"/>
  <c r="J1390" i="2"/>
  <c r="Q1381" i="2"/>
  <c r="G1328" i="2"/>
  <c r="F1328" i="2"/>
  <c r="R1376" i="2"/>
  <c r="Q1376" i="2"/>
  <c r="Q1380" i="2"/>
  <c r="R1381" i="2"/>
  <c r="R1380" i="2"/>
  <c r="N1404" i="2"/>
  <c r="Q1403" i="2"/>
  <c r="K1332" i="2"/>
  <c r="G1399" i="2"/>
  <c r="F1399" i="2"/>
  <c r="E1399" i="2"/>
  <c r="H1464" i="2"/>
  <c r="H1463" i="2"/>
  <c r="H1465" i="2" s="1"/>
  <c r="H1466" i="2" s="1"/>
  <c r="H1467" i="2" s="1"/>
  <c r="H1468" i="2" s="1"/>
  <c r="H1469" i="2" s="1"/>
  <c r="H1470" i="2" s="1"/>
  <c r="H1471" i="2" s="1"/>
  <c r="H1472" i="2" s="1"/>
  <c r="H1473" i="2" s="1"/>
  <c r="H1474" i="2" s="1"/>
  <c r="H1475" i="2" s="1"/>
  <c r="H1476" i="2" s="1"/>
  <c r="D1400" i="2"/>
  <c r="F1354" i="2"/>
  <c r="D1355" i="2"/>
  <c r="E1354" i="2"/>
  <c r="J1464" i="2"/>
  <c r="J1463" i="2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G1303" i="2"/>
  <c r="D1304" i="2"/>
  <c r="F1303" i="2"/>
  <c r="F1329" i="2"/>
  <c r="D1330" i="2"/>
  <c r="E1329" i="2"/>
  <c r="O1389" i="2"/>
  <c r="O1390" i="2"/>
  <c r="E1430" i="2"/>
  <c r="G1430" i="2"/>
  <c r="F1430" i="2"/>
  <c r="D1459" i="2"/>
  <c r="F1458" i="2"/>
  <c r="E1458" i="2"/>
  <c r="K1463" i="2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64" i="2"/>
  <c r="Q1501" i="2"/>
  <c r="R1501" i="2"/>
  <c r="G1458" i="2"/>
  <c r="N1417" i="2"/>
  <c r="Q1416" i="2"/>
  <c r="D1431" i="2"/>
  <c r="N1437" i="2"/>
  <c r="Q1436" i="2"/>
  <c r="M1464" i="2"/>
  <c r="M1463" i="2"/>
  <c r="M1465" i="2" s="1"/>
  <c r="M1466" i="2" s="1"/>
  <c r="M1467" i="2" s="1"/>
  <c r="M1468" i="2" s="1"/>
  <c r="M1469" i="2" s="1"/>
  <c r="M1470" i="2" s="1"/>
  <c r="M1471" i="2" s="1"/>
  <c r="M1472" i="2" s="1"/>
  <c r="M1473" i="2" s="1"/>
  <c r="M1474" i="2" s="1"/>
  <c r="M1475" i="2" s="1"/>
  <c r="M1476" i="2" s="1"/>
  <c r="R1436" i="2"/>
  <c r="N1385" i="2"/>
  <c r="G1398" i="2"/>
  <c r="R1416" i="2"/>
  <c r="Q1398" i="2"/>
  <c r="R1421" i="2"/>
  <c r="I1463" i="2"/>
  <c r="I1465" i="2" s="1"/>
  <c r="I1466" i="2" s="1"/>
  <c r="I1467" i="2" s="1"/>
  <c r="I1468" i="2" s="1"/>
  <c r="I1469" i="2" s="1"/>
  <c r="I1470" i="2" s="1"/>
  <c r="I1471" i="2" s="1"/>
  <c r="I1472" i="2" s="1"/>
  <c r="I1473" i="2" s="1"/>
  <c r="I1474" i="2" s="1"/>
  <c r="I1475" i="2" s="1"/>
  <c r="I1476" i="2" s="1"/>
  <c r="D1381" i="2"/>
  <c r="R1426" i="2"/>
  <c r="N1429" i="2"/>
  <c r="Q1426" i="2"/>
  <c r="R1460" i="2"/>
  <c r="N1461" i="2"/>
  <c r="Q1460" i="2"/>
  <c r="N1482" i="2"/>
  <c r="Q1401" i="2"/>
  <c r="Q1424" i="2"/>
  <c r="Q1480" i="2"/>
  <c r="R1505" i="2"/>
  <c r="Q1505" i="2"/>
  <c r="N1506" i="2"/>
  <c r="E1478" i="2"/>
  <c r="D1479" i="2"/>
  <c r="F1478" i="2"/>
  <c r="R1519" i="2"/>
  <c r="N1520" i="2"/>
  <c r="Q1519" i="2"/>
  <c r="D1499" i="2"/>
  <c r="F1498" i="2"/>
  <c r="D1519" i="2"/>
  <c r="E1518" i="2"/>
  <c r="G1498" i="2"/>
  <c r="D1545" i="2"/>
  <c r="F1544" i="2"/>
  <c r="E1544" i="2"/>
  <c r="G1544" i="2"/>
  <c r="N1541" i="2"/>
  <c r="Q1563" i="2"/>
  <c r="R1563" i="2"/>
  <c r="G1574" i="2"/>
  <c r="F1574" i="2"/>
  <c r="E1574" i="2"/>
  <c r="D1575" i="2"/>
  <c r="R1596" i="2"/>
  <c r="Q1596" i="2"/>
  <c r="G1599" i="2"/>
  <c r="F1599" i="2"/>
  <c r="E1599" i="2"/>
  <c r="D1600" i="2"/>
  <c r="R1562" i="2"/>
  <c r="Q1562" i="2"/>
  <c r="N1547" i="2"/>
  <c r="R1546" i="2"/>
  <c r="E1517" i="2"/>
  <c r="Q1540" i="2"/>
  <c r="F1517" i="2"/>
  <c r="N1564" i="2"/>
  <c r="R1577" i="2"/>
  <c r="Q1577" i="2"/>
  <c r="N1578" i="2"/>
  <c r="R1595" i="2"/>
  <c r="Q1595" i="2"/>
  <c r="R1599" i="2"/>
  <c r="Q1599" i="2"/>
  <c r="N1600" i="2"/>
  <c r="R1576" i="2"/>
  <c r="Q1576" i="2"/>
  <c r="N1621" i="2"/>
  <c r="Q1620" i="2"/>
  <c r="R1620" i="2"/>
  <c r="N1574" i="2"/>
  <c r="Q1619" i="2"/>
  <c r="D1634" i="2"/>
  <c r="F1633" i="2"/>
  <c r="E1633" i="2"/>
  <c r="G1633" i="2"/>
  <c r="N1605" i="2"/>
  <c r="Q1604" i="2"/>
  <c r="R1660" i="2"/>
  <c r="Q1660" i="2"/>
  <c r="G1682" i="2"/>
  <c r="F1682" i="2"/>
  <c r="D1683" i="2"/>
  <c r="E1682" i="2"/>
  <c r="G1661" i="2"/>
  <c r="F1661" i="2"/>
  <c r="N1665" i="2"/>
  <c r="Q1658" i="2"/>
  <c r="E1661" i="2"/>
  <c r="G1662" i="2"/>
  <c r="D1663" i="2"/>
  <c r="F1662" i="2"/>
  <c r="E1662" i="2"/>
  <c r="Q1664" i="2"/>
  <c r="N1726" i="2"/>
  <c r="Q1725" i="2"/>
  <c r="R1725" i="2"/>
  <c r="N1639" i="2"/>
  <c r="Q1638" i="2"/>
  <c r="N1706" i="2"/>
  <c r="Q1705" i="2"/>
  <c r="F1681" i="2"/>
  <c r="R1705" i="2"/>
  <c r="N1710" i="2"/>
  <c r="D1727" i="2"/>
  <c r="F1726" i="2"/>
  <c r="E1726" i="2"/>
  <c r="G1726" i="2"/>
  <c r="N1731" i="2"/>
  <c r="Q1730" i="2"/>
  <c r="R1730" i="2"/>
  <c r="Q1683" i="2"/>
  <c r="N1684" i="2"/>
  <c r="Q1657" i="2"/>
  <c r="Q1663" i="2"/>
  <c r="D1705" i="2"/>
  <c r="F1704" i="2"/>
  <c r="G1704" i="2"/>
  <c r="F1703" i="2"/>
  <c r="G1725" i="2"/>
  <c r="E1725" i="2"/>
  <c r="R1760" i="2"/>
  <c r="N1761" i="2"/>
  <c r="Q1760" i="2"/>
  <c r="R1784" i="2"/>
  <c r="Q1784" i="2"/>
  <c r="G1783" i="2"/>
  <c r="E1783" i="2"/>
  <c r="D1784" i="2"/>
  <c r="E1781" i="2"/>
  <c r="E1782" i="2"/>
  <c r="F1783" i="2"/>
  <c r="N1757" i="2"/>
  <c r="Q1756" i="2"/>
  <c r="F1781" i="2"/>
  <c r="F1782" i="2"/>
  <c r="E1754" i="2"/>
  <c r="D1755" i="2"/>
  <c r="R1756" i="2"/>
  <c r="G1781" i="2"/>
  <c r="G1782" i="2"/>
  <c r="N1751" i="2"/>
  <c r="Q1750" i="2"/>
  <c r="F1754" i="2"/>
  <c r="Q1755" i="2"/>
  <c r="N1785" i="2"/>
  <c r="D1812" i="2"/>
  <c r="F1811" i="2"/>
  <c r="E1811" i="2"/>
  <c r="G1811" i="2"/>
  <c r="N1814" i="2"/>
  <c r="R1813" i="2"/>
  <c r="Q1813" i="2"/>
  <c r="N1811" i="2"/>
  <c r="Q1810" i="2"/>
  <c r="F1809" i="2"/>
  <c r="E1810" i="2"/>
  <c r="R1810" i="2"/>
  <c r="F1810" i="2"/>
  <c r="R1842" i="2"/>
  <c r="Q1842" i="2"/>
  <c r="N1843" i="2"/>
  <c r="F1840" i="2"/>
  <c r="D1841" i="2"/>
  <c r="E1840" i="2"/>
  <c r="G1840" i="2"/>
  <c r="Q1841" i="2"/>
  <c r="Q1864" i="2"/>
  <c r="D981" i="2" l="1"/>
  <c r="G980" i="2"/>
  <c r="F980" i="2"/>
  <c r="E980" i="2"/>
  <c r="R623" i="2"/>
  <c r="N624" i="2"/>
  <c r="Q623" i="2"/>
  <c r="G547" i="2"/>
  <c r="F547" i="2"/>
  <c r="E547" i="2"/>
  <c r="D548" i="2"/>
  <c r="Q808" i="2"/>
  <c r="N809" i="2"/>
  <c r="R808" i="2"/>
  <c r="Q448" i="2"/>
  <c r="N449" i="2"/>
  <c r="R448" i="2"/>
  <c r="Q603" i="2"/>
  <c r="R603" i="2"/>
  <c r="N604" i="2"/>
  <c r="G259" i="2"/>
  <c r="D260" i="2"/>
  <c r="F259" i="2"/>
  <c r="E259" i="2"/>
  <c r="R261" i="2"/>
  <c r="N262" i="2"/>
  <c r="Q261" i="2"/>
  <c r="R92" i="2"/>
  <c r="N93" i="2"/>
  <c r="Q92" i="2"/>
  <c r="R182" i="2"/>
  <c r="N183" i="2"/>
  <c r="Q182" i="2"/>
  <c r="R87" i="2"/>
  <c r="N88" i="2"/>
  <c r="Q87" i="2"/>
  <c r="H33" i="2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34" i="2"/>
  <c r="G88" i="2"/>
  <c r="D89" i="2"/>
  <c r="F88" i="2"/>
  <c r="E88" i="2"/>
  <c r="R53" i="2"/>
  <c r="N54" i="2"/>
  <c r="Q53" i="2"/>
  <c r="E397" i="2"/>
  <c r="G397" i="2"/>
  <c r="D398" i="2"/>
  <c r="F397" i="2"/>
  <c r="R515" i="2"/>
  <c r="N516" i="2"/>
  <c r="Q515" i="2"/>
  <c r="R677" i="2"/>
  <c r="N678" i="2"/>
  <c r="Q677" i="2"/>
  <c r="G484" i="2"/>
  <c r="D485" i="2"/>
  <c r="F484" i="2"/>
  <c r="E484" i="2"/>
  <c r="R648" i="2"/>
  <c r="N649" i="2"/>
  <c r="Q648" i="2"/>
  <c r="R206" i="2"/>
  <c r="N207" i="2"/>
  <c r="Q206" i="2"/>
  <c r="N317" i="2"/>
  <c r="Q316" i="2"/>
  <c r="R316" i="2"/>
  <c r="D152" i="2"/>
  <c r="G151" i="2"/>
  <c r="F151" i="2"/>
  <c r="E151" i="2"/>
  <c r="R102" i="2"/>
  <c r="Q102" i="2"/>
  <c r="N103" i="2"/>
  <c r="N348" i="2"/>
  <c r="Q347" i="2"/>
  <c r="R347" i="2"/>
  <c r="G63" i="2"/>
  <c r="D64" i="2"/>
  <c r="F63" i="2"/>
  <c r="E63" i="2"/>
  <c r="E1841" i="2"/>
  <c r="G1841" i="2"/>
  <c r="D1842" i="2"/>
  <c r="F1841" i="2"/>
  <c r="D1706" i="2"/>
  <c r="G1705" i="2"/>
  <c r="F1705" i="2"/>
  <c r="E1705" i="2"/>
  <c r="Q1706" i="2"/>
  <c r="R1706" i="2"/>
  <c r="N1579" i="2"/>
  <c r="Q1578" i="2"/>
  <c r="R1578" i="2"/>
  <c r="R1547" i="2"/>
  <c r="N1548" i="2"/>
  <c r="Q1547" i="2"/>
  <c r="D1500" i="2"/>
  <c r="F1499" i="2"/>
  <c r="G1499" i="2"/>
  <c r="E1499" i="2"/>
  <c r="R1306" i="2"/>
  <c r="N1307" i="2"/>
  <c r="Q1306" i="2"/>
  <c r="G1169" i="2"/>
  <c r="D1170" i="2"/>
  <c r="F1169" i="2"/>
  <c r="E1169" i="2"/>
  <c r="M1375" i="2"/>
  <c r="M1377" i="2"/>
  <c r="R1115" i="2"/>
  <c r="Q1115" i="2"/>
  <c r="N1116" i="2"/>
  <c r="G1812" i="2"/>
  <c r="F1812" i="2"/>
  <c r="E1812" i="2"/>
  <c r="D1813" i="2"/>
  <c r="G1663" i="2"/>
  <c r="D1664" i="2"/>
  <c r="F1663" i="2"/>
  <c r="E1663" i="2"/>
  <c r="G1683" i="2"/>
  <c r="D1684" i="2"/>
  <c r="F1683" i="2"/>
  <c r="E1683" i="2"/>
  <c r="D1576" i="2"/>
  <c r="E1575" i="2"/>
  <c r="G1575" i="2"/>
  <c r="F1575" i="2"/>
  <c r="E1330" i="2"/>
  <c r="D1332" i="2"/>
  <c r="G1330" i="2"/>
  <c r="F1330" i="2"/>
  <c r="D1331" i="2"/>
  <c r="D1356" i="2"/>
  <c r="E1355" i="2"/>
  <c r="G1355" i="2"/>
  <c r="F1355" i="2"/>
  <c r="D1285" i="2"/>
  <c r="F1284" i="2"/>
  <c r="E1284" i="2"/>
  <c r="D1286" i="2"/>
  <c r="G1284" i="2"/>
  <c r="R287" i="2"/>
  <c r="Q287" i="2"/>
  <c r="N288" i="2"/>
  <c r="D835" i="2"/>
  <c r="E834" i="2"/>
  <c r="F834" i="2"/>
  <c r="G834" i="2"/>
  <c r="G603" i="2"/>
  <c r="E603" i="2"/>
  <c r="D604" i="2"/>
  <c r="F603" i="2"/>
  <c r="R504" i="2"/>
  <c r="N505" i="2"/>
  <c r="Q504" i="2"/>
  <c r="G125" i="2"/>
  <c r="D126" i="2"/>
  <c r="F125" i="2"/>
  <c r="E125" i="2"/>
  <c r="N145" i="2"/>
  <c r="R144" i="2"/>
  <c r="Q144" i="2"/>
  <c r="R37" i="2"/>
  <c r="N38" i="2"/>
  <c r="Q37" i="2"/>
  <c r="A5" i="2"/>
  <c r="G205" i="2"/>
  <c r="F205" i="2"/>
  <c r="D206" i="2"/>
  <c r="E205" i="2"/>
  <c r="R169" i="2"/>
  <c r="N170" i="2"/>
  <c r="Q169" i="2"/>
  <c r="C34" i="2"/>
  <c r="C33" i="2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N154" i="2"/>
  <c r="R153" i="2"/>
  <c r="Q153" i="2"/>
  <c r="B34" i="2"/>
  <c r="B33" i="2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R66" i="2"/>
  <c r="N67" i="2"/>
  <c r="Q66" i="2"/>
  <c r="R1574" i="2"/>
  <c r="Q1574" i="2"/>
  <c r="G1479" i="2"/>
  <c r="D1480" i="2"/>
  <c r="F1479" i="2"/>
  <c r="E1479" i="2"/>
  <c r="Q1482" i="2"/>
  <c r="N1483" i="2"/>
  <c r="R1482" i="2"/>
  <c r="N1622" i="2"/>
  <c r="R1621" i="2"/>
  <c r="Q1621" i="2"/>
  <c r="K1375" i="2"/>
  <c r="K1377" i="2"/>
  <c r="R1843" i="2"/>
  <c r="N1844" i="2"/>
  <c r="Q1843" i="2"/>
  <c r="N1786" i="2"/>
  <c r="Q1785" i="2"/>
  <c r="R1785" i="2"/>
  <c r="R1639" i="2"/>
  <c r="Q1639" i="2"/>
  <c r="N1640" i="2"/>
  <c r="N1430" i="2"/>
  <c r="R1429" i="2"/>
  <c r="Q1429" i="2"/>
  <c r="R1385" i="2"/>
  <c r="Q1385" i="2"/>
  <c r="N1386" i="2"/>
  <c r="Q1417" i="2"/>
  <c r="R1417" i="2"/>
  <c r="D1460" i="2"/>
  <c r="E1459" i="2"/>
  <c r="F1459" i="2"/>
  <c r="G1459" i="2"/>
  <c r="G1194" i="2"/>
  <c r="F1194" i="2"/>
  <c r="E1194" i="2"/>
  <c r="D1195" i="2"/>
  <c r="R1142" i="2"/>
  <c r="Q1142" i="2"/>
  <c r="N1058" i="2"/>
  <c r="Q1057" i="2"/>
  <c r="R1057" i="2"/>
  <c r="D717" i="2"/>
  <c r="F716" i="2"/>
  <c r="E716" i="2"/>
  <c r="G716" i="2"/>
  <c r="G806" i="2"/>
  <c r="F806" i="2"/>
  <c r="E806" i="2"/>
  <c r="D807" i="2"/>
  <c r="E1784" i="2"/>
  <c r="G1784" i="2"/>
  <c r="F1784" i="2"/>
  <c r="D1785" i="2"/>
  <c r="N1601" i="2"/>
  <c r="Q1600" i="2"/>
  <c r="R1600" i="2"/>
  <c r="N1565" i="2"/>
  <c r="Q1564" i="2"/>
  <c r="R1564" i="2"/>
  <c r="G1545" i="2"/>
  <c r="F1545" i="2"/>
  <c r="E1545" i="2"/>
  <c r="D1546" i="2"/>
  <c r="D1401" i="2"/>
  <c r="F1400" i="2"/>
  <c r="G1400" i="2"/>
  <c r="E1400" i="2"/>
  <c r="N1405" i="2"/>
  <c r="Q1404" i="2"/>
  <c r="R1404" i="2"/>
  <c r="D1221" i="2"/>
  <c r="G1220" i="2"/>
  <c r="F1220" i="2"/>
  <c r="E1220" i="2"/>
  <c r="N1248" i="2"/>
  <c r="Q1247" i="2"/>
  <c r="R1247" i="2"/>
  <c r="R1198" i="2"/>
  <c r="N1199" i="2"/>
  <c r="Q1198" i="2"/>
  <c r="G1268" i="2"/>
  <c r="F1268" i="2"/>
  <c r="E1268" i="2"/>
  <c r="D1269" i="2"/>
  <c r="J1377" i="2"/>
  <c r="J1375" i="2"/>
  <c r="F1113" i="2"/>
  <c r="E1113" i="2"/>
  <c r="D1114" i="2"/>
  <c r="G1113" i="2"/>
  <c r="R1098" i="2"/>
  <c r="Q1098" i="2"/>
  <c r="R1086" i="2"/>
  <c r="N1087" i="2"/>
  <c r="Q1086" i="2"/>
  <c r="E1080" i="2"/>
  <c r="F1080" i="2"/>
  <c r="G1080" i="2"/>
  <c r="D1081" i="2"/>
  <c r="R1033" i="2"/>
  <c r="Q1033" i="2"/>
  <c r="N1034" i="2"/>
  <c r="N753" i="2"/>
  <c r="R752" i="2"/>
  <c r="Q752" i="2"/>
  <c r="F856" i="2"/>
  <c r="D857" i="2"/>
  <c r="E856" i="2"/>
  <c r="G856" i="2"/>
  <c r="N431" i="2"/>
  <c r="Q430" i="2"/>
  <c r="R430" i="2"/>
  <c r="G508" i="2"/>
  <c r="E508" i="2"/>
  <c r="F508" i="2"/>
  <c r="D509" i="2"/>
  <c r="E286" i="2"/>
  <c r="G286" i="2"/>
  <c r="F286" i="2"/>
  <c r="D287" i="2"/>
  <c r="R455" i="2"/>
  <c r="Q455" i="2"/>
  <c r="N192" i="2"/>
  <c r="R191" i="2"/>
  <c r="Q191" i="2"/>
  <c r="R374" i="2"/>
  <c r="Q374" i="2"/>
  <c r="N375" i="2"/>
  <c r="Q198" i="2"/>
  <c r="N199" i="2"/>
  <c r="R198" i="2"/>
  <c r="G150" i="2"/>
  <c r="F150" i="2"/>
  <c r="E150" i="2"/>
  <c r="R219" i="2"/>
  <c r="N220" i="2"/>
  <c r="Q219" i="2"/>
  <c r="G29" i="2"/>
  <c r="D30" i="2"/>
  <c r="F29" i="2"/>
  <c r="E29" i="2"/>
  <c r="G231" i="2"/>
  <c r="E231" i="2"/>
  <c r="F231" i="2"/>
  <c r="D232" i="2"/>
  <c r="N164" i="2"/>
  <c r="R163" i="2"/>
  <c r="Q163" i="2"/>
  <c r="R31" i="2"/>
  <c r="N32" i="2"/>
  <c r="Q31" i="2"/>
  <c r="R1814" i="2"/>
  <c r="N1815" i="2"/>
  <c r="Q1814" i="2"/>
  <c r="R1726" i="2"/>
  <c r="N1727" i="2"/>
  <c r="Q1726" i="2"/>
  <c r="R1665" i="2"/>
  <c r="N1666" i="2"/>
  <c r="Q1665" i="2"/>
  <c r="N1014" i="2"/>
  <c r="R1013" i="2"/>
  <c r="Q1013" i="2"/>
  <c r="Q1146" i="2"/>
  <c r="N1147" i="2"/>
  <c r="R1146" i="2"/>
  <c r="F1431" i="2"/>
  <c r="E1431" i="2"/>
  <c r="D1432" i="2"/>
  <c r="G1431" i="2"/>
  <c r="G1244" i="2"/>
  <c r="D1245" i="2"/>
  <c r="E1244" i="2"/>
  <c r="F1244" i="2"/>
  <c r="H1332" i="2"/>
  <c r="H1331" i="2"/>
  <c r="H1333" i="2" s="1"/>
  <c r="H1334" i="2" s="1"/>
  <c r="H1335" i="2" s="1"/>
  <c r="H1336" i="2" s="1"/>
  <c r="H1337" i="2" s="1"/>
  <c r="H1338" i="2" s="1"/>
  <c r="H1339" i="2" s="1"/>
  <c r="H1340" i="2" s="1"/>
  <c r="H1341" i="2" s="1"/>
  <c r="H1342" i="2" s="1"/>
  <c r="H1343" i="2" s="1"/>
  <c r="H1344" i="2" s="1"/>
  <c r="H1345" i="2" s="1"/>
  <c r="H1346" i="2" s="1"/>
  <c r="H1347" i="2" s="1"/>
  <c r="H1348" i="2" s="1"/>
  <c r="H1349" i="2" s="1"/>
  <c r="H1350" i="2" s="1"/>
  <c r="H1351" i="2" s="1"/>
  <c r="H1352" i="2" s="1"/>
  <c r="D1012" i="2"/>
  <c r="G1011" i="2"/>
  <c r="F1011" i="2"/>
  <c r="E1011" i="2"/>
  <c r="N1762" i="2"/>
  <c r="R1761" i="2"/>
  <c r="Q1761" i="2"/>
  <c r="B1322" i="2"/>
  <c r="B1323" i="2" s="1"/>
  <c r="B1324" i="2"/>
  <c r="B1325" i="2" s="1"/>
  <c r="B1326" i="2" s="1"/>
  <c r="B1327" i="2" s="1"/>
  <c r="B1328" i="2" s="1"/>
  <c r="B1329" i="2" s="1"/>
  <c r="B1330" i="2" s="1"/>
  <c r="N1210" i="2"/>
  <c r="Q1209" i="2"/>
  <c r="R1209" i="2"/>
  <c r="G1056" i="2"/>
  <c r="F1056" i="2"/>
  <c r="D1057" i="2"/>
  <c r="E1056" i="2"/>
  <c r="R1010" i="2"/>
  <c r="Q1010" i="2"/>
  <c r="R929" i="2"/>
  <c r="Q929" i="2"/>
  <c r="E907" i="2"/>
  <c r="D908" i="2"/>
  <c r="G907" i="2"/>
  <c r="F907" i="2"/>
  <c r="R541" i="2"/>
  <c r="Q541" i="2"/>
  <c r="N542" i="2"/>
  <c r="R1811" i="2"/>
  <c r="Q1811" i="2"/>
  <c r="F1755" i="2"/>
  <c r="E1755" i="2"/>
  <c r="D1756" i="2"/>
  <c r="G1755" i="2"/>
  <c r="R1520" i="2"/>
  <c r="N1521" i="2"/>
  <c r="Q1520" i="2"/>
  <c r="K1391" i="2"/>
  <c r="K1393" i="2" s="1"/>
  <c r="K1394" i="2" s="1"/>
  <c r="K1395" i="2" s="1"/>
  <c r="K1396" i="2" s="1"/>
  <c r="K1392" i="2"/>
  <c r="N1164" i="2"/>
  <c r="Q1163" i="2"/>
  <c r="R1163" i="2"/>
  <c r="H1377" i="2"/>
  <c r="H1375" i="2"/>
  <c r="N757" i="2"/>
  <c r="Q756" i="2"/>
  <c r="R756" i="2"/>
  <c r="Q546" i="2"/>
  <c r="R546" i="2"/>
  <c r="Q578" i="2"/>
  <c r="N579" i="2"/>
  <c r="R578" i="2"/>
  <c r="N1685" i="2"/>
  <c r="Q1684" i="2"/>
  <c r="R1684" i="2"/>
  <c r="D1728" i="2"/>
  <c r="G1727" i="2"/>
  <c r="F1727" i="2"/>
  <c r="E1727" i="2"/>
  <c r="G1634" i="2"/>
  <c r="F1634" i="2"/>
  <c r="D1635" i="2"/>
  <c r="E1634" i="2"/>
  <c r="E1600" i="2"/>
  <c r="D1601" i="2"/>
  <c r="G1600" i="2"/>
  <c r="F1600" i="2"/>
  <c r="R1710" i="2"/>
  <c r="Q1710" i="2"/>
  <c r="N1711" i="2"/>
  <c r="E1381" i="2"/>
  <c r="D1382" i="2"/>
  <c r="G1381" i="2"/>
  <c r="F1381" i="2"/>
  <c r="D1305" i="2"/>
  <c r="E1304" i="2"/>
  <c r="F1304" i="2"/>
  <c r="G1304" i="2"/>
  <c r="J1391" i="2"/>
  <c r="J1393" i="2" s="1"/>
  <c r="J1394" i="2" s="1"/>
  <c r="J1395" i="2" s="1"/>
  <c r="J1396" i="2" s="1"/>
  <c r="J1392" i="2"/>
  <c r="I1392" i="2"/>
  <c r="I1391" i="2"/>
  <c r="I1393" i="2" s="1"/>
  <c r="I1394" i="2" s="1"/>
  <c r="I1395" i="2" s="1"/>
  <c r="I1396" i="2" s="1"/>
  <c r="N1333" i="2"/>
  <c r="R1331" i="2"/>
  <c r="Q1331" i="2"/>
  <c r="C1426" i="2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28" i="2"/>
  <c r="Q1222" i="2"/>
  <c r="N1223" i="2"/>
  <c r="R1222" i="2"/>
  <c r="R1080" i="2"/>
  <c r="N1081" i="2"/>
  <c r="Q1080" i="2"/>
  <c r="Q1050" i="2"/>
  <c r="R1050" i="2"/>
  <c r="N1051" i="2"/>
  <c r="R982" i="2"/>
  <c r="N983" i="2"/>
  <c r="Q982" i="2"/>
  <c r="R935" i="2"/>
  <c r="Q935" i="2"/>
  <c r="N936" i="2"/>
  <c r="R780" i="2"/>
  <c r="Q780" i="2"/>
  <c r="N781" i="2"/>
  <c r="N861" i="2"/>
  <c r="R860" i="2"/>
  <c r="Q860" i="2"/>
  <c r="R460" i="2"/>
  <c r="N461" i="2"/>
  <c r="Q460" i="2"/>
  <c r="N588" i="2"/>
  <c r="Q587" i="2"/>
  <c r="R587" i="2"/>
  <c r="R594" i="2"/>
  <c r="N595" i="2"/>
  <c r="Q594" i="2"/>
  <c r="R483" i="2"/>
  <c r="N484" i="2"/>
  <c r="Q483" i="2"/>
  <c r="G426" i="2"/>
  <c r="D427" i="2"/>
  <c r="F426" i="2"/>
  <c r="E426" i="2"/>
  <c r="Q397" i="2"/>
  <c r="R397" i="2"/>
  <c r="R126" i="2"/>
  <c r="Q126" i="2"/>
  <c r="N127" i="2"/>
  <c r="L1324" i="2"/>
  <c r="L1325" i="2" s="1"/>
  <c r="L1326" i="2" s="1"/>
  <c r="L1327" i="2" s="1"/>
  <c r="L1328" i="2" s="1"/>
  <c r="L1329" i="2" s="1"/>
  <c r="L1330" i="2" s="1"/>
  <c r="L1322" i="2"/>
  <c r="L1323" i="2" s="1"/>
  <c r="N836" i="2"/>
  <c r="Q835" i="2"/>
  <c r="R835" i="2"/>
  <c r="N785" i="2"/>
  <c r="Q784" i="2"/>
  <c r="R784" i="2"/>
  <c r="R689" i="2"/>
  <c r="N690" i="2"/>
  <c r="Q689" i="2"/>
  <c r="G371" i="2"/>
  <c r="F371" i="2"/>
  <c r="E371" i="2"/>
  <c r="D372" i="2"/>
  <c r="D754" i="2"/>
  <c r="G753" i="2"/>
  <c r="F753" i="2"/>
  <c r="E753" i="2"/>
  <c r="N309" i="2"/>
  <c r="Q308" i="2"/>
  <c r="R308" i="2"/>
  <c r="R234" i="2"/>
  <c r="Q234" i="2"/>
  <c r="N235" i="2"/>
  <c r="Q121" i="2"/>
  <c r="R121" i="2"/>
  <c r="R137" i="2"/>
  <c r="N138" i="2"/>
  <c r="Q137" i="2"/>
  <c r="R8" i="2"/>
  <c r="N9" i="2"/>
  <c r="Q8" i="2"/>
  <c r="A6" i="2"/>
  <c r="E1519" i="2"/>
  <c r="G1519" i="2"/>
  <c r="D1520" i="2"/>
  <c r="F1519" i="2"/>
  <c r="O1391" i="2"/>
  <c r="O1393" i="2" s="1"/>
  <c r="O1394" i="2" s="1"/>
  <c r="O1395" i="2" s="1"/>
  <c r="O1396" i="2" s="1"/>
  <c r="O1397" i="2" s="1"/>
  <c r="O1398" i="2" s="1"/>
  <c r="O1399" i="2" s="1"/>
  <c r="O1400" i="2" s="1"/>
  <c r="O1401" i="2" s="1"/>
  <c r="O1402" i="2" s="1"/>
  <c r="O1403" i="2" s="1"/>
  <c r="O1404" i="2" s="1"/>
  <c r="O1405" i="2" s="1"/>
  <c r="O1406" i="2" s="1"/>
  <c r="O1407" i="2" s="1"/>
  <c r="O1408" i="2" s="1"/>
  <c r="O1409" i="2" s="1"/>
  <c r="O1410" i="2" s="1"/>
  <c r="O1411" i="2" s="1"/>
  <c r="O1412" i="2" s="1"/>
  <c r="O1413" i="2" s="1"/>
  <c r="O1414" i="2" s="1"/>
  <c r="O1415" i="2" s="1"/>
  <c r="O1416" i="2" s="1"/>
  <c r="O1417" i="2" s="1"/>
  <c r="O1418" i="2" s="1"/>
  <c r="O1419" i="2" s="1"/>
  <c r="O1420" i="2" s="1"/>
  <c r="O1421" i="2" s="1"/>
  <c r="O1422" i="2" s="1"/>
  <c r="O1423" i="2" s="1"/>
  <c r="O1424" i="2" s="1"/>
  <c r="O1392" i="2"/>
  <c r="N1270" i="2"/>
  <c r="Q1269" i="2"/>
  <c r="R1269" i="2"/>
  <c r="O1331" i="2"/>
  <c r="O1333" i="2" s="1"/>
  <c r="O1334" i="2" s="1"/>
  <c r="O1335" i="2" s="1"/>
  <c r="O1336" i="2" s="1"/>
  <c r="O1337" i="2" s="1"/>
  <c r="O1338" i="2" s="1"/>
  <c r="O1339" i="2" s="1"/>
  <c r="O1340" i="2" s="1"/>
  <c r="O1341" i="2" s="1"/>
  <c r="O1342" i="2" s="1"/>
  <c r="O1343" i="2" s="1"/>
  <c r="O1344" i="2" s="1"/>
  <c r="O1345" i="2" s="1"/>
  <c r="O1346" i="2" s="1"/>
  <c r="O1347" i="2" s="1"/>
  <c r="O1348" i="2" s="1"/>
  <c r="O1349" i="2" s="1"/>
  <c r="O1350" i="2" s="1"/>
  <c r="O1351" i="2" s="1"/>
  <c r="O1352" i="2" s="1"/>
  <c r="O1353" i="2" s="1"/>
  <c r="O1354" i="2" s="1"/>
  <c r="O1355" i="2" s="1"/>
  <c r="O1356" i="2" s="1"/>
  <c r="O1357" i="2" s="1"/>
  <c r="O1358" i="2" s="1"/>
  <c r="O1359" i="2" s="1"/>
  <c r="O1360" i="2" s="1"/>
  <c r="O1361" i="2" s="1"/>
  <c r="O1362" i="2" s="1"/>
  <c r="O1363" i="2" s="1"/>
  <c r="O1364" i="2" s="1"/>
  <c r="O1365" i="2" s="1"/>
  <c r="O1366" i="2" s="1"/>
  <c r="O1367" i="2" s="1"/>
  <c r="O1368" i="2" s="1"/>
  <c r="O1369" i="2" s="1"/>
  <c r="O1370" i="2" s="1"/>
  <c r="O1371" i="2" s="1"/>
  <c r="O1372" i="2" s="1"/>
  <c r="O1332" i="2"/>
  <c r="C1376" i="2"/>
  <c r="C1378" i="2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R1103" i="2"/>
  <c r="N1104" i="2"/>
  <c r="Q1103" i="2"/>
  <c r="I1377" i="2"/>
  <c r="I1375" i="2"/>
  <c r="N958" i="2"/>
  <c r="R957" i="2"/>
  <c r="Q957" i="2"/>
  <c r="N911" i="2"/>
  <c r="R910" i="2"/>
  <c r="Q910" i="2"/>
  <c r="G936" i="2"/>
  <c r="E936" i="2"/>
  <c r="D937" i="2"/>
  <c r="F936" i="2"/>
  <c r="D957" i="2"/>
  <c r="F956" i="2"/>
  <c r="E956" i="2"/>
  <c r="G956" i="2"/>
  <c r="R719" i="2"/>
  <c r="N720" i="2"/>
  <c r="Q719" i="2"/>
  <c r="D651" i="2"/>
  <c r="F650" i="2"/>
  <c r="E650" i="2"/>
  <c r="G650" i="2"/>
  <c r="R231" i="2"/>
  <c r="Q231" i="2"/>
  <c r="D314" i="2"/>
  <c r="G313" i="2"/>
  <c r="F313" i="2"/>
  <c r="E313" i="2"/>
  <c r="F453" i="2"/>
  <c r="D454" i="2"/>
  <c r="E453" i="2"/>
  <c r="G453" i="2"/>
  <c r="Q178" i="2"/>
  <c r="R178" i="2"/>
  <c r="D7" i="2"/>
  <c r="F6" i="2"/>
  <c r="E6" i="2"/>
  <c r="G6" i="2"/>
  <c r="Q1751" i="2"/>
  <c r="N1752" i="2"/>
  <c r="R1751" i="2"/>
  <c r="N1758" i="2"/>
  <c r="R1757" i="2"/>
  <c r="Q1757" i="2"/>
  <c r="R1731" i="2"/>
  <c r="Q1731" i="2"/>
  <c r="N1732" i="2"/>
  <c r="R1605" i="2"/>
  <c r="Q1605" i="2"/>
  <c r="N1606" i="2"/>
  <c r="R1541" i="2"/>
  <c r="Q1541" i="2"/>
  <c r="N1507" i="2"/>
  <c r="Q1506" i="2"/>
  <c r="R1506" i="2"/>
  <c r="Q1461" i="2"/>
  <c r="R1461" i="2"/>
  <c r="N1462" i="2"/>
  <c r="R1437" i="2"/>
  <c r="N1438" i="2"/>
  <c r="Q1437" i="2"/>
  <c r="M1392" i="2"/>
  <c r="M1391" i="2"/>
  <c r="M1393" i="2" s="1"/>
  <c r="M1394" i="2" s="1"/>
  <c r="M1395" i="2" s="1"/>
  <c r="M1396" i="2" s="1"/>
  <c r="R1332" i="2"/>
  <c r="Q1332" i="2"/>
  <c r="N1284" i="2"/>
  <c r="Q1283" i="2"/>
  <c r="R1283" i="2"/>
  <c r="R1357" i="2"/>
  <c r="N1358" i="2"/>
  <c r="Q1357" i="2"/>
  <c r="E1142" i="2"/>
  <c r="D1143" i="2"/>
  <c r="G1142" i="2"/>
  <c r="F1142" i="2"/>
  <c r="R1172" i="2"/>
  <c r="N1173" i="2"/>
  <c r="Q1172" i="2"/>
  <c r="E1031" i="2"/>
  <c r="D1032" i="2"/>
  <c r="G1031" i="2"/>
  <c r="F1031" i="2"/>
  <c r="C1324" i="2"/>
  <c r="C1325" i="2" s="1"/>
  <c r="C1326" i="2" s="1"/>
  <c r="C1327" i="2" s="1"/>
  <c r="C1328" i="2" s="1"/>
  <c r="C1329" i="2" s="1"/>
  <c r="C1330" i="2" s="1"/>
  <c r="C1322" i="2"/>
  <c r="C1323" i="2" s="1"/>
  <c r="R882" i="2"/>
  <c r="N883" i="2"/>
  <c r="Q882" i="2"/>
  <c r="G881" i="2"/>
  <c r="E881" i="2"/>
  <c r="D882" i="2"/>
  <c r="F881" i="2"/>
  <c r="G780" i="2"/>
  <c r="F780" i="2"/>
  <c r="E780" i="2"/>
  <c r="D781" i="2"/>
  <c r="N655" i="2"/>
  <c r="Q654" i="2"/>
  <c r="R654" i="2"/>
  <c r="D687" i="2"/>
  <c r="F686" i="2"/>
  <c r="E686" i="2"/>
  <c r="G686" i="2"/>
  <c r="D622" i="2"/>
  <c r="E621" i="2"/>
  <c r="F621" i="2"/>
  <c r="G621" i="2"/>
  <c r="R683" i="2"/>
  <c r="Q683" i="2"/>
  <c r="R550" i="2"/>
  <c r="Q550" i="2"/>
  <c r="N551" i="2"/>
  <c r="R496" i="2"/>
  <c r="N497" i="2"/>
  <c r="Q496" i="2"/>
  <c r="R510" i="2"/>
  <c r="Q510" i="2"/>
  <c r="N401" i="2"/>
  <c r="R400" i="2"/>
  <c r="Q400" i="2"/>
  <c r="D343" i="2"/>
  <c r="G342" i="2"/>
  <c r="F342" i="2"/>
  <c r="E342" i="2"/>
  <c r="G180" i="2"/>
  <c r="D181" i="2"/>
  <c r="E180" i="2"/>
  <c r="F180" i="2"/>
  <c r="R235" i="2" l="1"/>
  <c r="Q235" i="2"/>
  <c r="N236" i="2"/>
  <c r="G937" i="2"/>
  <c r="D938" i="2"/>
  <c r="F937" i="2"/>
  <c r="E937" i="2"/>
  <c r="R785" i="2"/>
  <c r="Q785" i="2"/>
  <c r="N786" i="2"/>
  <c r="G287" i="2"/>
  <c r="F287" i="2"/>
  <c r="E287" i="2"/>
  <c r="D288" i="2"/>
  <c r="G181" i="2"/>
  <c r="F181" i="2"/>
  <c r="E181" i="2"/>
  <c r="D182" i="2"/>
  <c r="R655" i="2"/>
  <c r="Q655" i="2"/>
  <c r="N656" i="2"/>
  <c r="G1032" i="2"/>
  <c r="D1033" i="2"/>
  <c r="F1032" i="2"/>
  <c r="E1032" i="2"/>
  <c r="Q1752" i="2"/>
  <c r="R1752" i="2"/>
  <c r="G454" i="2"/>
  <c r="E454" i="2"/>
  <c r="F454" i="2"/>
  <c r="D455" i="2"/>
  <c r="N1105" i="2"/>
  <c r="Q1104" i="2"/>
  <c r="R1104" i="2"/>
  <c r="N1271" i="2"/>
  <c r="Q1270" i="2"/>
  <c r="R1270" i="2"/>
  <c r="Q690" i="2"/>
  <c r="R690" i="2"/>
  <c r="N691" i="2"/>
  <c r="R1333" i="2"/>
  <c r="Q1333" i="2"/>
  <c r="N1334" i="2"/>
  <c r="G1305" i="2"/>
  <c r="F1305" i="2"/>
  <c r="D1306" i="2"/>
  <c r="E1305" i="2"/>
  <c r="Q579" i="2"/>
  <c r="N580" i="2"/>
  <c r="R579" i="2"/>
  <c r="R1210" i="2"/>
  <c r="N1211" i="2"/>
  <c r="Q1210" i="2"/>
  <c r="E509" i="2"/>
  <c r="D510" i="2"/>
  <c r="F509" i="2"/>
  <c r="G509" i="2"/>
  <c r="G1269" i="2"/>
  <c r="F1269" i="2"/>
  <c r="D1270" i="2"/>
  <c r="E1269" i="2"/>
  <c r="N1406" i="2"/>
  <c r="Q1405" i="2"/>
  <c r="R1405" i="2"/>
  <c r="G1195" i="2"/>
  <c r="F1195" i="2"/>
  <c r="D1196" i="2"/>
  <c r="E1195" i="2"/>
  <c r="N1641" i="2"/>
  <c r="Q1640" i="2"/>
  <c r="R1640" i="2"/>
  <c r="R67" i="2"/>
  <c r="N68" i="2"/>
  <c r="Q67" i="2"/>
  <c r="N39" i="2"/>
  <c r="Q38" i="2"/>
  <c r="R38" i="2"/>
  <c r="G835" i="2"/>
  <c r="D836" i="2"/>
  <c r="F835" i="2"/>
  <c r="E835" i="2"/>
  <c r="G1285" i="2"/>
  <c r="F1285" i="2"/>
  <c r="E1285" i="2"/>
  <c r="F1332" i="2"/>
  <c r="E1332" i="2"/>
  <c r="G1332" i="2"/>
  <c r="G1684" i="2"/>
  <c r="D1685" i="2"/>
  <c r="F1684" i="2"/>
  <c r="E1684" i="2"/>
  <c r="G64" i="2"/>
  <c r="D65" i="2"/>
  <c r="F64" i="2"/>
  <c r="E64" i="2"/>
  <c r="N104" i="2"/>
  <c r="Q103" i="2"/>
  <c r="R103" i="2"/>
  <c r="B1331" i="2"/>
  <c r="B1333" i="2" s="1"/>
  <c r="B1334" i="2" s="1"/>
  <c r="B1335" i="2" s="1"/>
  <c r="B1336" i="2" s="1"/>
  <c r="B1337" i="2" s="1"/>
  <c r="B1338" i="2" s="1"/>
  <c r="B1339" i="2" s="1"/>
  <c r="B1340" i="2" s="1"/>
  <c r="B1341" i="2" s="1"/>
  <c r="B1342" i="2" s="1"/>
  <c r="B1343" i="2" s="1"/>
  <c r="B1344" i="2" s="1"/>
  <c r="B1345" i="2" s="1"/>
  <c r="B1346" i="2" s="1"/>
  <c r="B1347" i="2" s="1"/>
  <c r="B1348" i="2" s="1"/>
  <c r="B1349" i="2" s="1"/>
  <c r="B1350" i="2" s="1"/>
  <c r="B1351" i="2" s="1"/>
  <c r="B1352" i="2" s="1"/>
  <c r="B1353" i="2" s="1"/>
  <c r="B1354" i="2" s="1"/>
  <c r="B1355" i="2" s="1"/>
  <c r="B1356" i="2" s="1"/>
  <c r="B1357" i="2" s="1"/>
  <c r="B1358" i="2" s="1"/>
  <c r="B1359" i="2" s="1"/>
  <c r="B1360" i="2" s="1"/>
  <c r="B1361" i="2" s="1"/>
  <c r="B1362" i="2" s="1"/>
  <c r="B1363" i="2" s="1"/>
  <c r="B1364" i="2" s="1"/>
  <c r="B1365" i="2" s="1"/>
  <c r="B1366" i="2" s="1"/>
  <c r="B1367" i="2" s="1"/>
  <c r="B1368" i="2" s="1"/>
  <c r="B1369" i="2" s="1"/>
  <c r="B1370" i="2" s="1"/>
  <c r="B1371" i="2" s="1"/>
  <c r="B1372" i="2" s="1"/>
  <c r="B1332" i="2"/>
  <c r="G1012" i="2"/>
  <c r="D1013" i="2"/>
  <c r="F1012" i="2"/>
  <c r="E1012" i="2"/>
  <c r="N1015" i="2"/>
  <c r="Q1014" i="2"/>
  <c r="R1014" i="2"/>
  <c r="N1816" i="2"/>
  <c r="R1815" i="2"/>
  <c r="Q1815" i="2"/>
  <c r="D31" i="2"/>
  <c r="F30" i="2"/>
  <c r="E30" i="2"/>
  <c r="G30" i="2"/>
  <c r="N193" i="2"/>
  <c r="Q192" i="2"/>
  <c r="R192" i="2"/>
  <c r="E857" i="2"/>
  <c r="D858" i="2"/>
  <c r="G857" i="2"/>
  <c r="F857" i="2"/>
  <c r="G1081" i="2"/>
  <c r="D1082" i="2"/>
  <c r="F1081" i="2"/>
  <c r="E1081" i="2"/>
  <c r="R1248" i="2"/>
  <c r="N1249" i="2"/>
  <c r="Q1248" i="2"/>
  <c r="R288" i="2"/>
  <c r="Q288" i="2"/>
  <c r="N289" i="2"/>
  <c r="G1170" i="2"/>
  <c r="E1170" i="2"/>
  <c r="F1170" i="2"/>
  <c r="D1171" i="2"/>
  <c r="D1501" i="2"/>
  <c r="F1500" i="2"/>
  <c r="G1500" i="2"/>
  <c r="E1500" i="2"/>
  <c r="D153" i="2"/>
  <c r="G152" i="2"/>
  <c r="F152" i="2"/>
  <c r="E152" i="2"/>
  <c r="R678" i="2"/>
  <c r="N679" i="2"/>
  <c r="Q678" i="2"/>
  <c r="G260" i="2"/>
  <c r="F260" i="2"/>
  <c r="D261" i="2"/>
  <c r="E260" i="2"/>
  <c r="N625" i="2"/>
  <c r="Q624" i="2"/>
  <c r="R624" i="2"/>
  <c r="Q1732" i="2"/>
  <c r="R1732" i="2"/>
  <c r="N1733" i="2"/>
  <c r="N912" i="2"/>
  <c r="R911" i="2"/>
  <c r="Q911" i="2"/>
  <c r="L1331" i="2"/>
  <c r="L1333" i="2" s="1"/>
  <c r="L1334" i="2" s="1"/>
  <c r="L1335" i="2" s="1"/>
  <c r="L1336" i="2" s="1"/>
  <c r="L1337" i="2" s="1"/>
  <c r="L1338" i="2" s="1"/>
  <c r="L1339" i="2" s="1"/>
  <c r="L1340" i="2" s="1"/>
  <c r="L1341" i="2" s="1"/>
  <c r="L1342" i="2" s="1"/>
  <c r="L1343" i="2" s="1"/>
  <c r="L1344" i="2" s="1"/>
  <c r="L1345" i="2" s="1"/>
  <c r="L1346" i="2" s="1"/>
  <c r="L1347" i="2" s="1"/>
  <c r="L1348" i="2" s="1"/>
  <c r="L1349" i="2" s="1"/>
  <c r="L1350" i="2" s="1"/>
  <c r="L1351" i="2" s="1"/>
  <c r="L1352" i="2" s="1"/>
  <c r="L1353" i="2" s="1"/>
  <c r="L1354" i="2" s="1"/>
  <c r="L1355" i="2" s="1"/>
  <c r="L1356" i="2" s="1"/>
  <c r="L1357" i="2" s="1"/>
  <c r="L1358" i="2" s="1"/>
  <c r="L1359" i="2" s="1"/>
  <c r="L1360" i="2" s="1"/>
  <c r="L1361" i="2" s="1"/>
  <c r="L1362" i="2" s="1"/>
  <c r="L1363" i="2" s="1"/>
  <c r="L1364" i="2" s="1"/>
  <c r="L1365" i="2" s="1"/>
  <c r="L1366" i="2" s="1"/>
  <c r="L1367" i="2" s="1"/>
  <c r="L1368" i="2" s="1"/>
  <c r="L1369" i="2" s="1"/>
  <c r="L1370" i="2" s="1"/>
  <c r="L1371" i="2" s="1"/>
  <c r="L1372" i="2" s="1"/>
  <c r="L1332" i="2"/>
  <c r="G957" i="2"/>
  <c r="D958" i="2"/>
  <c r="F957" i="2"/>
  <c r="E957" i="2"/>
  <c r="O1425" i="2"/>
  <c r="O1427" i="2"/>
  <c r="D755" i="2"/>
  <c r="G754" i="2"/>
  <c r="F754" i="2"/>
  <c r="E754" i="2"/>
  <c r="N1224" i="2"/>
  <c r="Q1223" i="2"/>
  <c r="R1223" i="2"/>
  <c r="G1756" i="2"/>
  <c r="F1756" i="2"/>
  <c r="E1756" i="2"/>
  <c r="D1757" i="2"/>
  <c r="N200" i="2"/>
  <c r="Q199" i="2"/>
  <c r="R199" i="2"/>
  <c r="G717" i="2"/>
  <c r="D718" i="2"/>
  <c r="F717" i="2"/>
  <c r="E717" i="2"/>
  <c r="R1386" i="2"/>
  <c r="Q1386" i="2"/>
  <c r="N1387" i="2"/>
  <c r="K1376" i="2"/>
  <c r="K1378" i="2"/>
  <c r="B75" i="2"/>
  <c r="B74" i="2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G126" i="2"/>
  <c r="E126" i="2"/>
  <c r="F126" i="2"/>
  <c r="D127" i="2"/>
  <c r="E604" i="2"/>
  <c r="G604" i="2"/>
  <c r="F604" i="2"/>
  <c r="D605" i="2"/>
  <c r="R1116" i="2"/>
  <c r="Q1116" i="2"/>
  <c r="N1117" i="2"/>
  <c r="N650" i="2"/>
  <c r="Q649" i="2"/>
  <c r="R649" i="2"/>
  <c r="R93" i="2"/>
  <c r="N94" i="2"/>
  <c r="Q93" i="2"/>
  <c r="R809" i="2"/>
  <c r="Q809" i="2"/>
  <c r="N810" i="2"/>
  <c r="E622" i="2"/>
  <c r="G622" i="2"/>
  <c r="F622" i="2"/>
  <c r="D623" i="2"/>
  <c r="E781" i="2"/>
  <c r="G781" i="2"/>
  <c r="F781" i="2"/>
  <c r="D782" i="2"/>
  <c r="Q861" i="2"/>
  <c r="N862" i="2"/>
  <c r="R861" i="2"/>
  <c r="N984" i="2"/>
  <c r="R983" i="2"/>
  <c r="Q983" i="2"/>
  <c r="D1433" i="2"/>
  <c r="F1432" i="2"/>
  <c r="E1432" i="2"/>
  <c r="G1432" i="2"/>
  <c r="R883" i="2"/>
  <c r="N884" i="2"/>
  <c r="Q883" i="2"/>
  <c r="R1358" i="2"/>
  <c r="Q1358" i="2"/>
  <c r="N1359" i="2"/>
  <c r="C1389" i="2"/>
  <c r="C1390" i="2"/>
  <c r="R781" i="2"/>
  <c r="Q781" i="2"/>
  <c r="D1602" i="2"/>
  <c r="F1601" i="2"/>
  <c r="G1601" i="2"/>
  <c r="E1601" i="2"/>
  <c r="R401" i="2"/>
  <c r="N402" i="2"/>
  <c r="Q401" i="2"/>
  <c r="R1173" i="2"/>
  <c r="Q1173" i="2"/>
  <c r="N1174" i="2"/>
  <c r="N1508" i="2"/>
  <c r="Q1507" i="2"/>
  <c r="R1507" i="2"/>
  <c r="G651" i="2"/>
  <c r="D652" i="2"/>
  <c r="F651" i="2"/>
  <c r="E651" i="2"/>
  <c r="E372" i="2"/>
  <c r="D373" i="2"/>
  <c r="G372" i="2"/>
  <c r="F372" i="2"/>
  <c r="R588" i="2"/>
  <c r="Q588" i="2"/>
  <c r="R1051" i="2"/>
  <c r="N1052" i="2"/>
  <c r="Q1051" i="2"/>
  <c r="E1382" i="2"/>
  <c r="D1383" i="2"/>
  <c r="G1382" i="2"/>
  <c r="F1382" i="2"/>
  <c r="D1729" i="2"/>
  <c r="G1728" i="2"/>
  <c r="F1728" i="2"/>
  <c r="E1728" i="2"/>
  <c r="R1164" i="2"/>
  <c r="Q1164" i="2"/>
  <c r="G1057" i="2"/>
  <c r="F1057" i="2"/>
  <c r="D1058" i="2"/>
  <c r="E1057" i="2"/>
  <c r="R1666" i="2"/>
  <c r="N1667" i="2"/>
  <c r="Q1666" i="2"/>
  <c r="R164" i="2"/>
  <c r="Q164" i="2"/>
  <c r="G1114" i="2"/>
  <c r="F1114" i="2"/>
  <c r="D1115" i="2"/>
  <c r="E1114" i="2"/>
  <c r="Q1565" i="2"/>
  <c r="R1565" i="2"/>
  <c r="N1566" i="2"/>
  <c r="G807" i="2"/>
  <c r="E807" i="2"/>
  <c r="D808" i="2"/>
  <c r="F807" i="2"/>
  <c r="F1480" i="2"/>
  <c r="G1480" i="2"/>
  <c r="E1480" i="2"/>
  <c r="D1481" i="2"/>
  <c r="N1549" i="2"/>
  <c r="R1548" i="2"/>
  <c r="Q1548" i="2"/>
  <c r="R54" i="2"/>
  <c r="N55" i="2"/>
  <c r="Q54" i="2"/>
  <c r="R604" i="2"/>
  <c r="Q604" i="2"/>
  <c r="N605" i="2"/>
  <c r="R551" i="2"/>
  <c r="Q551" i="2"/>
  <c r="N552" i="2"/>
  <c r="N128" i="2"/>
  <c r="Q127" i="2"/>
  <c r="R127" i="2"/>
  <c r="D428" i="2"/>
  <c r="F427" i="2"/>
  <c r="G427" i="2"/>
  <c r="E427" i="2"/>
  <c r="R484" i="2"/>
  <c r="N485" i="2"/>
  <c r="Q484" i="2"/>
  <c r="R32" i="2"/>
  <c r="N33" i="2"/>
  <c r="Q32" i="2"/>
  <c r="D1402" i="2"/>
  <c r="F1401" i="2"/>
  <c r="E1401" i="2"/>
  <c r="G1401" i="2"/>
  <c r="N171" i="2"/>
  <c r="R170" i="2"/>
  <c r="Q170" i="2"/>
  <c r="N146" i="2"/>
  <c r="Q145" i="2"/>
  <c r="R145" i="2"/>
  <c r="G1356" i="2"/>
  <c r="F1356" i="2"/>
  <c r="E1356" i="2"/>
  <c r="D1357" i="2"/>
  <c r="D1665" i="2"/>
  <c r="F1664" i="2"/>
  <c r="E1664" i="2"/>
  <c r="G1664" i="2"/>
  <c r="N1308" i="2"/>
  <c r="Q1307" i="2"/>
  <c r="R1307" i="2"/>
  <c r="R348" i="2"/>
  <c r="N349" i="2"/>
  <c r="Q348" i="2"/>
  <c r="R516" i="2"/>
  <c r="N517" i="2"/>
  <c r="Q516" i="2"/>
  <c r="R88" i="2"/>
  <c r="Q88" i="2"/>
  <c r="G548" i="2"/>
  <c r="F548" i="2"/>
  <c r="E548" i="2"/>
  <c r="D549" i="2"/>
  <c r="R1438" i="2"/>
  <c r="Q1438" i="2"/>
  <c r="N1439" i="2"/>
  <c r="N959" i="2"/>
  <c r="Q958" i="2"/>
  <c r="R958" i="2"/>
  <c r="G1520" i="2"/>
  <c r="D1521" i="2"/>
  <c r="F1520" i="2"/>
  <c r="E1520" i="2"/>
  <c r="N10" i="2"/>
  <c r="Q9" i="2"/>
  <c r="R9" i="2"/>
  <c r="F908" i="2"/>
  <c r="E908" i="2"/>
  <c r="D909" i="2"/>
  <c r="G908" i="2"/>
  <c r="R375" i="2"/>
  <c r="Q375" i="2"/>
  <c r="N376" i="2"/>
  <c r="D688" i="2"/>
  <c r="F687" i="2"/>
  <c r="G687" i="2"/>
  <c r="E687" i="2"/>
  <c r="C1331" i="2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32" i="2"/>
  <c r="F7" i="2"/>
  <c r="E7" i="2"/>
  <c r="D8" i="2"/>
  <c r="G7" i="2"/>
  <c r="D315" i="2"/>
  <c r="E314" i="2"/>
  <c r="G314" i="2"/>
  <c r="F314" i="2"/>
  <c r="N721" i="2"/>
  <c r="Q720" i="2"/>
  <c r="R720" i="2"/>
  <c r="R1762" i="2"/>
  <c r="Q1762" i="2"/>
  <c r="N1763" i="2"/>
  <c r="R1147" i="2"/>
  <c r="N1148" i="2"/>
  <c r="Q1147" i="2"/>
  <c r="Q753" i="2"/>
  <c r="R753" i="2"/>
  <c r="R1199" i="2"/>
  <c r="N1200" i="2"/>
  <c r="Q1199" i="2"/>
  <c r="G1221" i="2"/>
  <c r="D1222" i="2"/>
  <c r="E1221" i="2"/>
  <c r="F1221" i="2"/>
  <c r="E1546" i="2"/>
  <c r="F1546" i="2"/>
  <c r="D1547" i="2"/>
  <c r="G1546" i="2"/>
  <c r="R1058" i="2"/>
  <c r="N1059" i="2"/>
  <c r="Q1058" i="2"/>
  <c r="R1786" i="2"/>
  <c r="N1787" i="2"/>
  <c r="Q1786" i="2"/>
  <c r="R1622" i="2"/>
  <c r="Q1622" i="2"/>
  <c r="N1623" i="2"/>
  <c r="A7" i="2"/>
  <c r="D1287" i="2"/>
  <c r="F1286" i="2"/>
  <c r="E1286" i="2"/>
  <c r="G1286" i="2"/>
  <c r="D1333" i="2"/>
  <c r="E1331" i="2"/>
  <c r="F1331" i="2"/>
  <c r="G1331" i="2"/>
  <c r="G1576" i="2"/>
  <c r="F1576" i="2"/>
  <c r="D1577" i="2"/>
  <c r="E1576" i="2"/>
  <c r="D1707" i="2"/>
  <c r="F1706" i="2"/>
  <c r="E1706" i="2"/>
  <c r="G1706" i="2"/>
  <c r="N318" i="2"/>
  <c r="R317" i="2"/>
  <c r="Q317" i="2"/>
  <c r="R262" i="2"/>
  <c r="Q262" i="2"/>
  <c r="N263" i="2"/>
  <c r="O1374" i="2"/>
  <c r="O1373" i="2"/>
  <c r="R461" i="2"/>
  <c r="N462" i="2"/>
  <c r="Q461" i="2"/>
  <c r="R936" i="2"/>
  <c r="Q936" i="2"/>
  <c r="N937" i="2"/>
  <c r="C1463" i="2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64" i="2"/>
  <c r="F1635" i="2"/>
  <c r="G1635" i="2"/>
  <c r="E1635" i="2"/>
  <c r="D1636" i="2"/>
  <c r="N310" i="2"/>
  <c r="Q309" i="2"/>
  <c r="R309" i="2"/>
  <c r="R1685" i="2"/>
  <c r="Q1685" i="2"/>
  <c r="N1686" i="2"/>
  <c r="N758" i="2"/>
  <c r="Q757" i="2"/>
  <c r="R757" i="2"/>
  <c r="E1245" i="2"/>
  <c r="G1245" i="2"/>
  <c r="D1246" i="2"/>
  <c r="F1245" i="2"/>
  <c r="R1727" i="2"/>
  <c r="Q1727" i="2"/>
  <c r="R431" i="2"/>
  <c r="Q431" i="2"/>
  <c r="N432" i="2"/>
  <c r="N1035" i="2"/>
  <c r="R1034" i="2"/>
  <c r="Q1034" i="2"/>
  <c r="N1088" i="2"/>
  <c r="R1087" i="2"/>
  <c r="Q1087" i="2"/>
  <c r="J1376" i="2"/>
  <c r="J1378" i="2"/>
  <c r="R1601" i="2"/>
  <c r="Q1601" i="2"/>
  <c r="N155" i="2"/>
  <c r="R154" i="2"/>
  <c r="Q154" i="2"/>
  <c r="G1813" i="2"/>
  <c r="D1814" i="2"/>
  <c r="F1813" i="2"/>
  <c r="E1813" i="2"/>
  <c r="M1378" i="2"/>
  <c r="M1376" i="2"/>
  <c r="G485" i="2"/>
  <c r="E485" i="2"/>
  <c r="F485" i="2"/>
  <c r="D486" i="2"/>
  <c r="G981" i="2"/>
  <c r="D982" i="2"/>
  <c r="F981" i="2"/>
  <c r="E981" i="2"/>
  <c r="R220" i="2"/>
  <c r="N221" i="2"/>
  <c r="Q220" i="2"/>
  <c r="I1378" i="2"/>
  <c r="I1376" i="2"/>
  <c r="R1711" i="2"/>
  <c r="N1712" i="2"/>
  <c r="Q1711" i="2"/>
  <c r="E343" i="2"/>
  <c r="D344" i="2"/>
  <c r="F343" i="2"/>
  <c r="G343" i="2"/>
  <c r="G882" i="2"/>
  <c r="F882" i="2"/>
  <c r="E882" i="2"/>
  <c r="D883" i="2"/>
  <c r="N1286" i="2"/>
  <c r="R1284" i="2"/>
  <c r="N1285" i="2"/>
  <c r="Q1284" i="2"/>
  <c r="N1463" i="2"/>
  <c r="Q1462" i="2"/>
  <c r="N1464" i="2"/>
  <c r="R1462" i="2"/>
  <c r="N1607" i="2"/>
  <c r="R1606" i="2"/>
  <c r="Q1606" i="2"/>
  <c r="R1758" i="2"/>
  <c r="Q1758" i="2"/>
  <c r="R497" i="2"/>
  <c r="Q497" i="2"/>
  <c r="N498" i="2"/>
  <c r="D1144" i="2"/>
  <c r="G1143" i="2"/>
  <c r="E1143" i="2"/>
  <c r="F1143" i="2"/>
  <c r="R138" i="2"/>
  <c r="N139" i="2"/>
  <c r="Q138" i="2"/>
  <c r="R836" i="2"/>
  <c r="Q836" i="2"/>
  <c r="N837" i="2"/>
  <c r="R595" i="2"/>
  <c r="Q595" i="2"/>
  <c r="R1081" i="2"/>
  <c r="Q1081" i="2"/>
  <c r="H1378" i="2"/>
  <c r="H1379" i="2" s="1"/>
  <c r="H1380" i="2" s="1"/>
  <c r="H1381" i="2" s="1"/>
  <c r="H1382" i="2" s="1"/>
  <c r="H1383" i="2" s="1"/>
  <c r="H1384" i="2" s="1"/>
  <c r="H1385" i="2" s="1"/>
  <c r="H1386" i="2" s="1"/>
  <c r="H1387" i="2" s="1"/>
  <c r="H1388" i="2" s="1"/>
  <c r="H1376" i="2"/>
  <c r="N1522" i="2"/>
  <c r="Q1521" i="2"/>
  <c r="R1521" i="2"/>
  <c r="R542" i="2"/>
  <c r="Q542" i="2"/>
  <c r="N543" i="2"/>
  <c r="G232" i="2"/>
  <c r="E232" i="2"/>
  <c r="D233" i="2"/>
  <c r="F232" i="2"/>
  <c r="G1785" i="2"/>
  <c r="D1786" i="2"/>
  <c r="F1785" i="2"/>
  <c r="E1785" i="2"/>
  <c r="D1461" i="2"/>
  <c r="G1460" i="2"/>
  <c r="F1460" i="2"/>
  <c r="E1460" i="2"/>
  <c r="Q1430" i="2"/>
  <c r="N1431" i="2"/>
  <c r="R1430" i="2"/>
  <c r="R1844" i="2"/>
  <c r="N1845" i="2"/>
  <c r="Q1844" i="2"/>
  <c r="Q1483" i="2"/>
  <c r="N1484" i="2"/>
  <c r="R1483" i="2"/>
  <c r="C74" i="2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75" i="2"/>
  <c r="G206" i="2"/>
  <c r="D207" i="2"/>
  <c r="F206" i="2"/>
  <c r="E206" i="2"/>
  <c r="R505" i="2"/>
  <c r="Q505" i="2"/>
  <c r="R1579" i="2"/>
  <c r="Q1579" i="2"/>
  <c r="N1580" i="2"/>
  <c r="D1843" i="2"/>
  <c r="F1842" i="2"/>
  <c r="E1842" i="2"/>
  <c r="G1842" i="2"/>
  <c r="R207" i="2"/>
  <c r="Q207" i="2"/>
  <c r="N208" i="2"/>
  <c r="F398" i="2"/>
  <c r="D399" i="2"/>
  <c r="G398" i="2"/>
  <c r="E398" i="2"/>
  <c r="G89" i="2"/>
  <c r="F89" i="2"/>
  <c r="D90" i="2"/>
  <c r="E89" i="2"/>
  <c r="R183" i="2"/>
  <c r="N184" i="2"/>
  <c r="Q183" i="2"/>
  <c r="R449" i="2"/>
  <c r="Q449" i="2"/>
  <c r="R810" i="2" l="1"/>
  <c r="N811" i="2"/>
  <c r="Q810" i="2"/>
  <c r="Q1463" i="2"/>
  <c r="R1463" i="2"/>
  <c r="N1465" i="2"/>
  <c r="R1787" i="2"/>
  <c r="Q1787" i="2"/>
  <c r="N1788" i="2"/>
  <c r="N722" i="2"/>
  <c r="Q721" i="2"/>
  <c r="R721" i="2"/>
  <c r="E808" i="2"/>
  <c r="F808" i="2"/>
  <c r="G808" i="2"/>
  <c r="D809" i="2"/>
  <c r="R208" i="2"/>
  <c r="N209" i="2"/>
  <c r="Q208" i="2"/>
  <c r="G1144" i="2"/>
  <c r="D1145" i="2"/>
  <c r="E1144" i="2"/>
  <c r="F1144" i="2"/>
  <c r="D983" i="2"/>
  <c r="F982" i="2"/>
  <c r="E982" i="2"/>
  <c r="G982" i="2"/>
  <c r="D1247" i="2"/>
  <c r="G1246" i="2"/>
  <c r="F1246" i="2"/>
  <c r="E1246" i="2"/>
  <c r="Q310" i="2"/>
  <c r="R310" i="2"/>
  <c r="O1377" i="2"/>
  <c r="O1375" i="2"/>
  <c r="F1707" i="2"/>
  <c r="D1708" i="2"/>
  <c r="G1707" i="2"/>
  <c r="E1707" i="2"/>
  <c r="G1333" i="2"/>
  <c r="D1334" i="2"/>
  <c r="F1333" i="2"/>
  <c r="E1333" i="2"/>
  <c r="Q1148" i="2"/>
  <c r="N1149" i="2"/>
  <c r="R1148" i="2"/>
  <c r="R349" i="2"/>
  <c r="Q349" i="2"/>
  <c r="N350" i="2"/>
  <c r="R146" i="2"/>
  <c r="N147" i="2"/>
  <c r="Q146" i="2"/>
  <c r="R605" i="2"/>
  <c r="N606" i="2"/>
  <c r="Q605" i="2"/>
  <c r="G1602" i="2"/>
  <c r="F1602" i="2"/>
  <c r="E1602" i="2"/>
  <c r="D1603" i="2"/>
  <c r="R1224" i="2"/>
  <c r="N1225" i="2"/>
  <c r="Q1224" i="2"/>
  <c r="R912" i="2"/>
  <c r="Q912" i="2"/>
  <c r="N913" i="2"/>
  <c r="E261" i="2"/>
  <c r="G261" i="2"/>
  <c r="F261" i="2"/>
  <c r="D262" i="2"/>
  <c r="E1171" i="2"/>
  <c r="D1172" i="2"/>
  <c r="G1171" i="2"/>
  <c r="F1171" i="2"/>
  <c r="E1082" i="2"/>
  <c r="D1083" i="2"/>
  <c r="F1082" i="2"/>
  <c r="G1082" i="2"/>
  <c r="N194" i="2"/>
  <c r="R193" i="2"/>
  <c r="Q193" i="2"/>
  <c r="B1374" i="2"/>
  <c r="B1373" i="2"/>
  <c r="N69" i="2"/>
  <c r="Q68" i="2"/>
  <c r="R68" i="2"/>
  <c r="D1307" i="2"/>
  <c r="E1306" i="2"/>
  <c r="G1306" i="2"/>
  <c r="F1306" i="2"/>
  <c r="G288" i="2"/>
  <c r="F288" i="2"/>
  <c r="E288" i="2"/>
  <c r="D289" i="2"/>
  <c r="E207" i="2"/>
  <c r="D208" i="2"/>
  <c r="G207" i="2"/>
  <c r="F207" i="2"/>
  <c r="G1461" i="2"/>
  <c r="E1461" i="2"/>
  <c r="F1461" i="2"/>
  <c r="D1462" i="2"/>
  <c r="Q1359" i="2"/>
  <c r="N1360" i="2"/>
  <c r="R1359" i="2"/>
  <c r="G782" i="2"/>
  <c r="F782" i="2"/>
  <c r="E782" i="2"/>
  <c r="D783" i="2"/>
  <c r="R650" i="2"/>
  <c r="Q650" i="2"/>
  <c r="N156" i="2"/>
  <c r="R155" i="2"/>
  <c r="Q155" i="2"/>
  <c r="R1439" i="2"/>
  <c r="Q1439" i="2"/>
  <c r="N1440" i="2"/>
  <c r="D1403" i="2"/>
  <c r="F1402" i="2"/>
  <c r="G1402" i="2"/>
  <c r="E1402" i="2"/>
  <c r="C117" i="2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18" i="2"/>
  <c r="N1432" i="2"/>
  <c r="Q1431" i="2"/>
  <c r="R1431" i="2"/>
  <c r="E1786" i="2"/>
  <c r="D1787" i="2"/>
  <c r="G1786" i="2"/>
  <c r="F1786" i="2"/>
  <c r="G233" i="2"/>
  <c r="E233" i="2"/>
  <c r="F233" i="2"/>
  <c r="D234" i="2"/>
  <c r="Q1285" i="2"/>
  <c r="R1285" i="2"/>
  <c r="R1035" i="2"/>
  <c r="Q1035" i="2"/>
  <c r="N1036" i="2"/>
  <c r="R937" i="2"/>
  <c r="Q937" i="2"/>
  <c r="N938" i="2"/>
  <c r="R263" i="2"/>
  <c r="Q263" i="2"/>
  <c r="N264" i="2"/>
  <c r="Q517" i="2"/>
  <c r="R517" i="2"/>
  <c r="N518" i="2"/>
  <c r="G1665" i="2"/>
  <c r="D1666" i="2"/>
  <c r="F1665" i="2"/>
  <c r="E1665" i="2"/>
  <c r="Q33" i="2"/>
  <c r="R33" i="2"/>
  <c r="G428" i="2"/>
  <c r="F428" i="2"/>
  <c r="E428" i="2"/>
  <c r="D429" i="2"/>
  <c r="N1668" i="2"/>
  <c r="Q1667" i="2"/>
  <c r="R1667" i="2"/>
  <c r="R1508" i="2"/>
  <c r="Q1508" i="2"/>
  <c r="N1509" i="2"/>
  <c r="B118" i="2"/>
  <c r="B117" i="2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R1733" i="2"/>
  <c r="N1734" i="2"/>
  <c r="Q1733" i="2"/>
  <c r="D66" i="2"/>
  <c r="F65" i="2"/>
  <c r="E65" i="2"/>
  <c r="G65" i="2"/>
  <c r="N1106" i="2"/>
  <c r="R1105" i="2"/>
  <c r="Q1105" i="2"/>
  <c r="R656" i="2"/>
  <c r="N657" i="2"/>
  <c r="Q656" i="2"/>
  <c r="G938" i="2"/>
  <c r="F938" i="2"/>
  <c r="E938" i="2"/>
  <c r="D939" i="2"/>
  <c r="N838" i="2"/>
  <c r="Q837" i="2"/>
  <c r="R837" i="2"/>
  <c r="E1814" i="2"/>
  <c r="F1814" i="2"/>
  <c r="D1815" i="2"/>
  <c r="G1814" i="2"/>
  <c r="N377" i="2"/>
  <c r="R376" i="2"/>
  <c r="Q376" i="2"/>
  <c r="N960" i="2"/>
  <c r="R959" i="2"/>
  <c r="Q959" i="2"/>
  <c r="Q402" i="2"/>
  <c r="N403" i="2"/>
  <c r="R402" i="2"/>
  <c r="Q200" i="2"/>
  <c r="R200" i="2"/>
  <c r="Q625" i="2"/>
  <c r="R625" i="2"/>
  <c r="N626" i="2"/>
  <c r="R104" i="2"/>
  <c r="Q104" i="2"/>
  <c r="N105" i="2"/>
  <c r="Q10" i="2"/>
  <c r="R10" i="2"/>
  <c r="N11" i="2"/>
  <c r="G90" i="2"/>
  <c r="D91" i="2"/>
  <c r="F90" i="2"/>
  <c r="E90" i="2"/>
  <c r="N499" i="2"/>
  <c r="Q498" i="2"/>
  <c r="R498" i="2"/>
  <c r="G1843" i="2"/>
  <c r="D1844" i="2"/>
  <c r="F1843" i="2"/>
  <c r="E1843" i="2"/>
  <c r="N1523" i="2"/>
  <c r="Q1522" i="2"/>
  <c r="R1522" i="2"/>
  <c r="R139" i="2"/>
  <c r="Q139" i="2"/>
  <c r="E486" i="2"/>
  <c r="G486" i="2"/>
  <c r="F486" i="2"/>
  <c r="D487" i="2"/>
  <c r="R432" i="2"/>
  <c r="N433" i="2"/>
  <c r="Q432" i="2"/>
  <c r="G1577" i="2"/>
  <c r="F1577" i="2"/>
  <c r="E1577" i="2"/>
  <c r="D1578" i="2"/>
  <c r="Q1059" i="2"/>
  <c r="R1059" i="2"/>
  <c r="N1060" i="2"/>
  <c r="G1222" i="2"/>
  <c r="D1223" i="2"/>
  <c r="F1222" i="2"/>
  <c r="E1222" i="2"/>
  <c r="R1763" i="2"/>
  <c r="Q1763" i="2"/>
  <c r="N1764" i="2"/>
  <c r="G909" i="2"/>
  <c r="F909" i="2"/>
  <c r="E909" i="2"/>
  <c r="D910" i="2"/>
  <c r="G1521" i="2"/>
  <c r="D1522" i="2"/>
  <c r="F1521" i="2"/>
  <c r="E1521" i="2"/>
  <c r="G549" i="2"/>
  <c r="F549" i="2"/>
  <c r="D550" i="2"/>
  <c r="E549" i="2"/>
  <c r="G1357" i="2"/>
  <c r="E1357" i="2"/>
  <c r="D1358" i="2"/>
  <c r="F1357" i="2"/>
  <c r="F1481" i="2"/>
  <c r="D1482" i="2"/>
  <c r="G1481" i="2"/>
  <c r="E1481" i="2"/>
  <c r="R1566" i="2"/>
  <c r="Q1566" i="2"/>
  <c r="N1567" i="2"/>
  <c r="R1052" i="2"/>
  <c r="Q1052" i="2"/>
  <c r="N1175" i="2"/>
  <c r="R1174" i="2"/>
  <c r="Q1174" i="2"/>
  <c r="R884" i="2"/>
  <c r="N885" i="2"/>
  <c r="Q884" i="2"/>
  <c r="R984" i="2"/>
  <c r="N985" i="2"/>
  <c r="Q984" i="2"/>
  <c r="G623" i="2"/>
  <c r="D624" i="2"/>
  <c r="F623" i="2"/>
  <c r="E623" i="2"/>
  <c r="N95" i="2"/>
  <c r="Q94" i="2"/>
  <c r="R94" i="2"/>
  <c r="E718" i="2"/>
  <c r="G718" i="2"/>
  <c r="D719" i="2"/>
  <c r="F718" i="2"/>
  <c r="D1758" i="2"/>
  <c r="F1757" i="2"/>
  <c r="E1757" i="2"/>
  <c r="G1757" i="2"/>
  <c r="E755" i="2"/>
  <c r="D756" i="2"/>
  <c r="G755" i="2"/>
  <c r="F755" i="2"/>
  <c r="E958" i="2"/>
  <c r="G958" i="2"/>
  <c r="F958" i="2"/>
  <c r="D959" i="2"/>
  <c r="N1016" i="2"/>
  <c r="R1015" i="2"/>
  <c r="Q1015" i="2"/>
  <c r="E510" i="2"/>
  <c r="G510" i="2"/>
  <c r="D511" i="2"/>
  <c r="F510" i="2"/>
  <c r="N1212" i="2"/>
  <c r="R1211" i="2"/>
  <c r="Q1211" i="2"/>
  <c r="E455" i="2"/>
  <c r="G455" i="2"/>
  <c r="F455" i="2"/>
  <c r="D456" i="2"/>
  <c r="E399" i="2"/>
  <c r="F399" i="2"/>
  <c r="D400" i="2"/>
  <c r="G399" i="2"/>
  <c r="R1088" i="2"/>
  <c r="Q1088" i="2"/>
  <c r="N1089" i="2"/>
  <c r="N1687" i="2"/>
  <c r="R1686" i="2"/>
  <c r="Q1686" i="2"/>
  <c r="N319" i="2"/>
  <c r="R318" i="2"/>
  <c r="Q318" i="2"/>
  <c r="R1580" i="2"/>
  <c r="Q1580" i="2"/>
  <c r="N1581" i="2"/>
  <c r="Q1484" i="2"/>
  <c r="N1485" i="2"/>
  <c r="R1484" i="2"/>
  <c r="N1608" i="2"/>
  <c r="Q1607" i="2"/>
  <c r="R1607" i="2"/>
  <c r="R1286" i="2"/>
  <c r="Q1286" i="2"/>
  <c r="N1287" i="2"/>
  <c r="G344" i="2"/>
  <c r="F344" i="2"/>
  <c r="E344" i="2"/>
  <c r="D345" i="2"/>
  <c r="F1636" i="2"/>
  <c r="E1636" i="2"/>
  <c r="D1637" i="2"/>
  <c r="G1636" i="2"/>
  <c r="R1623" i="2"/>
  <c r="N1624" i="2"/>
  <c r="Q1623" i="2"/>
  <c r="D316" i="2"/>
  <c r="E315" i="2"/>
  <c r="G315" i="2"/>
  <c r="F315" i="2"/>
  <c r="N172" i="2"/>
  <c r="R171" i="2"/>
  <c r="Q171" i="2"/>
  <c r="E127" i="2"/>
  <c r="D128" i="2"/>
  <c r="G127" i="2"/>
  <c r="F127" i="2"/>
  <c r="G153" i="2"/>
  <c r="D154" i="2"/>
  <c r="E153" i="2"/>
  <c r="F153" i="2"/>
  <c r="N1407" i="2"/>
  <c r="R1406" i="2"/>
  <c r="Q1406" i="2"/>
  <c r="N1335" i="2"/>
  <c r="R1334" i="2"/>
  <c r="Q1334" i="2"/>
  <c r="N692" i="2"/>
  <c r="R691" i="2"/>
  <c r="Q691" i="2"/>
  <c r="R236" i="2"/>
  <c r="N237" i="2"/>
  <c r="Q236" i="2"/>
  <c r="H1390" i="2"/>
  <c r="H1389" i="2"/>
  <c r="E883" i="2"/>
  <c r="G883" i="2"/>
  <c r="F883" i="2"/>
  <c r="D884" i="2"/>
  <c r="R221" i="2"/>
  <c r="Q221" i="2"/>
  <c r="G1287" i="2"/>
  <c r="E1287" i="2"/>
  <c r="D1288" i="2"/>
  <c r="F1287" i="2"/>
  <c r="Q485" i="2"/>
  <c r="N486" i="2"/>
  <c r="R485" i="2"/>
  <c r="R128" i="2"/>
  <c r="N129" i="2"/>
  <c r="Q128" i="2"/>
  <c r="N56" i="2"/>
  <c r="Q55" i="2"/>
  <c r="R55" i="2"/>
  <c r="D1059" i="2"/>
  <c r="F1058" i="2"/>
  <c r="E1058" i="2"/>
  <c r="G1058" i="2"/>
  <c r="G1729" i="2"/>
  <c r="F1729" i="2"/>
  <c r="E1729" i="2"/>
  <c r="D1730" i="2"/>
  <c r="C1391" i="2"/>
  <c r="C1393" i="2" s="1"/>
  <c r="C1394" i="2" s="1"/>
  <c r="C1395" i="2" s="1"/>
  <c r="C1396" i="2" s="1"/>
  <c r="C1392" i="2"/>
  <c r="R862" i="2"/>
  <c r="N863" i="2"/>
  <c r="Q862" i="2"/>
  <c r="R1117" i="2"/>
  <c r="Q1117" i="2"/>
  <c r="N1118" i="2"/>
  <c r="Q679" i="2"/>
  <c r="R679" i="2"/>
  <c r="R289" i="2"/>
  <c r="Q289" i="2"/>
  <c r="N290" i="2"/>
  <c r="N1250" i="2"/>
  <c r="R1249" i="2"/>
  <c r="Q1249" i="2"/>
  <c r="F858" i="2"/>
  <c r="E858" i="2"/>
  <c r="G858" i="2"/>
  <c r="D859" i="2"/>
  <c r="G31" i="2"/>
  <c r="D32" i="2"/>
  <c r="F31" i="2"/>
  <c r="E31" i="2"/>
  <c r="R1641" i="2"/>
  <c r="Q1641" i="2"/>
  <c r="N1642" i="2"/>
  <c r="D183" i="2"/>
  <c r="F182" i="2"/>
  <c r="G182" i="2"/>
  <c r="E182" i="2"/>
  <c r="R786" i="2"/>
  <c r="Q786" i="2"/>
  <c r="N787" i="2"/>
  <c r="R543" i="2"/>
  <c r="Q543" i="2"/>
  <c r="Q1464" i="2"/>
  <c r="R1464" i="2"/>
  <c r="R1712" i="2"/>
  <c r="N1713" i="2"/>
  <c r="Q1712" i="2"/>
  <c r="N759" i="2"/>
  <c r="Q758" i="2"/>
  <c r="R758" i="2"/>
  <c r="R462" i="2"/>
  <c r="N463" i="2"/>
  <c r="Q462" i="2"/>
  <c r="F1547" i="2"/>
  <c r="D1548" i="2"/>
  <c r="G1547" i="2"/>
  <c r="E1547" i="2"/>
  <c r="Q1200" i="2"/>
  <c r="R1200" i="2"/>
  <c r="N1201" i="2"/>
  <c r="G8" i="2"/>
  <c r="E8" i="2"/>
  <c r="D9" i="2"/>
  <c r="F8" i="2"/>
  <c r="D689" i="2"/>
  <c r="G688" i="2"/>
  <c r="F688" i="2"/>
  <c r="E688" i="2"/>
  <c r="R1308" i="2"/>
  <c r="Q1308" i="2"/>
  <c r="N1309" i="2"/>
  <c r="R552" i="2"/>
  <c r="Q552" i="2"/>
  <c r="N553" i="2"/>
  <c r="R1549" i="2"/>
  <c r="N1550" i="2"/>
  <c r="Q1549" i="2"/>
  <c r="D374" i="2"/>
  <c r="E373" i="2"/>
  <c r="F373" i="2"/>
  <c r="G373" i="2"/>
  <c r="R1387" i="2"/>
  <c r="Q1387" i="2"/>
  <c r="N1388" i="2"/>
  <c r="L1374" i="2"/>
  <c r="L1373" i="2"/>
  <c r="G1013" i="2"/>
  <c r="D1014" i="2"/>
  <c r="F1013" i="2"/>
  <c r="E1013" i="2"/>
  <c r="E1685" i="2"/>
  <c r="D1686" i="2"/>
  <c r="F1685" i="2"/>
  <c r="G1685" i="2"/>
  <c r="D1271" i="2"/>
  <c r="F1270" i="2"/>
  <c r="E1270" i="2"/>
  <c r="G1270" i="2"/>
  <c r="Q580" i="2"/>
  <c r="N581" i="2"/>
  <c r="R580" i="2"/>
  <c r="A8" i="2"/>
  <c r="Q1271" i="2"/>
  <c r="R1271" i="2"/>
  <c r="N1272" i="2"/>
  <c r="R184" i="2"/>
  <c r="Q184" i="2"/>
  <c r="N185" i="2"/>
  <c r="N1846" i="2"/>
  <c r="Q1845" i="2"/>
  <c r="R1845" i="2"/>
  <c r="G1115" i="2"/>
  <c r="F1115" i="2"/>
  <c r="D1116" i="2"/>
  <c r="E1115" i="2"/>
  <c r="N40" i="2"/>
  <c r="Q39" i="2"/>
  <c r="R39" i="2"/>
  <c r="G1196" i="2"/>
  <c r="D1197" i="2"/>
  <c r="F1196" i="2"/>
  <c r="E1196" i="2"/>
  <c r="E1383" i="2"/>
  <c r="D1384" i="2"/>
  <c r="F1383" i="2"/>
  <c r="G1383" i="2"/>
  <c r="D653" i="2"/>
  <c r="G652" i="2"/>
  <c r="F652" i="2"/>
  <c r="E652" i="2"/>
  <c r="G1433" i="2"/>
  <c r="D1434" i="2"/>
  <c r="F1433" i="2"/>
  <c r="E1433" i="2"/>
  <c r="D606" i="2"/>
  <c r="G605" i="2"/>
  <c r="F605" i="2"/>
  <c r="E605" i="2"/>
  <c r="O1428" i="2"/>
  <c r="O1426" i="2"/>
  <c r="O1429" i="2" s="1"/>
  <c r="O1430" i="2" s="1"/>
  <c r="O1431" i="2" s="1"/>
  <c r="O1432" i="2" s="1"/>
  <c r="O1433" i="2" s="1"/>
  <c r="O1434" i="2" s="1"/>
  <c r="O1435" i="2" s="1"/>
  <c r="O1436" i="2" s="1"/>
  <c r="O1437" i="2" s="1"/>
  <c r="O1438" i="2" s="1"/>
  <c r="O1439" i="2" s="1"/>
  <c r="O1440" i="2" s="1"/>
  <c r="O1441" i="2" s="1"/>
  <c r="O1442" i="2" s="1"/>
  <c r="O1443" i="2" s="1"/>
  <c r="O1444" i="2" s="1"/>
  <c r="O1445" i="2" s="1"/>
  <c r="O1446" i="2" s="1"/>
  <c r="O1447" i="2" s="1"/>
  <c r="O1448" i="2" s="1"/>
  <c r="O1449" i="2" s="1"/>
  <c r="O1450" i="2" s="1"/>
  <c r="O1451" i="2" s="1"/>
  <c r="O1452" i="2" s="1"/>
  <c r="O1453" i="2" s="1"/>
  <c r="O1454" i="2" s="1"/>
  <c r="O1455" i="2" s="1"/>
  <c r="O1456" i="2" s="1"/>
  <c r="O1457" i="2" s="1"/>
  <c r="O1458" i="2" s="1"/>
  <c r="O1459" i="2" s="1"/>
  <c r="G1501" i="2"/>
  <c r="D1502" i="2"/>
  <c r="E1501" i="2"/>
  <c r="F1501" i="2"/>
  <c r="R1816" i="2"/>
  <c r="N1817" i="2"/>
  <c r="Q1816" i="2"/>
  <c r="D837" i="2"/>
  <c r="F836" i="2"/>
  <c r="E836" i="2"/>
  <c r="G836" i="2"/>
  <c r="D1034" i="2"/>
  <c r="F1033" i="2"/>
  <c r="E1033" i="2"/>
  <c r="G1033" i="2"/>
  <c r="D184" i="2" l="1"/>
  <c r="G183" i="2"/>
  <c r="F183" i="2"/>
  <c r="E183" i="2"/>
  <c r="R129" i="2"/>
  <c r="N130" i="2"/>
  <c r="Q129" i="2"/>
  <c r="G1288" i="2"/>
  <c r="F1288" i="2"/>
  <c r="D1289" i="2"/>
  <c r="E1288" i="2"/>
  <c r="N1441" i="2"/>
  <c r="Q1440" i="2"/>
  <c r="R1440" i="2"/>
  <c r="G783" i="2"/>
  <c r="F783" i="2"/>
  <c r="D784" i="2"/>
  <c r="E783" i="2"/>
  <c r="E1083" i="2"/>
  <c r="D1084" i="2"/>
  <c r="G1083" i="2"/>
  <c r="F1083" i="2"/>
  <c r="D1173" i="2"/>
  <c r="F1172" i="2"/>
  <c r="G1172" i="2"/>
  <c r="E1172" i="2"/>
  <c r="N351" i="2"/>
  <c r="R350" i="2"/>
  <c r="Q350" i="2"/>
  <c r="N1466" i="2"/>
  <c r="Q1465" i="2"/>
  <c r="R1465" i="2"/>
  <c r="R1764" i="2"/>
  <c r="N1765" i="2"/>
  <c r="Q1764" i="2"/>
  <c r="R105" i="2"/>
  <c r="Q105" i="2"/>
  <c r="N106" i="2"/>
  <c r="N378" i="2"/>
  <c r="Q377" i="2"/>
  <c r="R377" i="2"/>
  <c r="R657" i="2"/>
  <c r="N658" i="2"/>
  <c r="Q657" i="2"/>
  <c r="G689" i="2"/>
  <c r="D690" i="2"/>
  <c r="F689" i="2"/>
  <c r="E689" i="2"/>
  <c r="N1643" i="2"/>
  <c r="Q1642" i="2"/>
  <c r="R1642" i="2"/>
  <c r="E1223" i="2"/>
  <c r="G1223" i="2"/>
  <c r="D1224" i="2"/>
  <c r="F1223" i="2"/>
  <c r="G487" i="2"/>
  <c r="F487" i="2"/>
  <c r="E487" i="2"/>
  <c r="D488" i="2"/>
  <c r="E1758" i="2"/>
  <c r="D1759" i="2"/>
  <c r="G1758" i="2"/>
  <c r="F1758" i="2"/>
  <c r="R1523" i="2"/>
  <c r="N1524" i="2"/>
  <c r="Q1523" i="2"/>
  <c r="N404" i="2"/>
  <c r="Q403" i="2"/>
  <c r="R403" i="2"/>
  <c r="R1432" i="2"/>
  <c r="Q1432" i="2"/>
  <c r="R913" i="2"/>
  <c r="N914" i="2"/>
  <c r="Q913" i="2"/>
  <c r="E1334" i="2"/>
  <c r="D1335" i="2"/>
  <c r="G1334" i="2"/>
  <c r="F1334" i="2"/>
  <c r="E1145" i="2"/>
  <c r="F1145" i="2"/>
  <c r="G1145" i="2"/>
  <c r="D1146" i="2"/>
  <c r="A9" i="2"/>
  <c r="E1014" i="2"/>
  <c r="F1014" i="2"/>
  <c r="G1014" i="2"/>
  <c r="D1015" i="2"/>
  <c r="R759" i="2"/>
  <c r="N760" i="2"/>
  <c r="Q759" i="2"/>
  <c r="R787" i="2"/>
  <c r="Q787" i="2"/>
  <c r="N788" i="2"/>
  <c r="F1059" i="2"/>
  <c r="E1059" i="2"/>
  <c r="G1059" i="2"/>
  <c r="D1060" i="2"/>
  <c r="E154" i="2"/>
  <c r="G154" i="2"/>
  <c r="D155" i="2"/>
  <c r="F154" i="2"/>
  <c r="N1609" i="2"/>
  <c r="Q1608" i="2"/>
  <c r="R1608" i="2"/>
  <c r="G756" i="2"/>
  <c r="E756" i="2"/>
  <c r="D757" i="2"/>
  <c r="F756" i="2"/>
  <c r="D1523" i="2"/>
  <c r="F1522" i="2"/>
  <c r="E1522" i="2"/>
  <c r="G1522" i="2"/>
  <c r="R1060" i="2"/>
  <c r="N1061" i="2"/>
  <c r="Q1060" i="2"/>
  <c r="G1815" i="2"/>
  <c r="D1816" i="2"/>
  <c r="F1815" i="2"/>
  <c r="E1815" i="2"/>
  <c r="D67" i="2"/>
  <c r="F66" i="2"/>
  <c r="E66" i="2"/>
  <c r="G66" i="2"/>
  <c r="G429" i="2"/>
  <c r="F429" i="2"/>
  <c r="E429" i="2"/>
  <c r="D430" i="2"/>
  <c r="G1666" i="2"/>
  <c r="D1667" i="2"/>
  <c r="F1666" i="2"/>
  <c r="E1666" i="2"/>
  <c r="Q1036" i="2"/>
  <c r="R1036" i="2"/>
  <c r="N1037" i="2"/>
  <c r="N70" i="2"/>
  <c r="Q69" i="2"/>
  <c r="R69" i="2"/>
  <c r="B1377" i="2"/>
  <c r="B1375" i="2"/>
  <c r="G1247" i="2"/>
  <c r="D1248" i="2"/>
  <c r="F1247" i="2"/>
  <c r="E1247" i="2"/>
  <c r="N1107" i="2"/>
  <c r="Q1106" i="2"/>
  <c r="R1106" i="2"/>
  <c r="H1391" i="2"/>
  <c r="H1393" i="2" s="1"/>
  <c r="H1394" i="2" s="1"/>
  <c r="H1395" i="2" s="1"/>
  <c r="H1396" i="2" s="1"/>
  <c r="H1392" i="2"/>
  <c r="G624" i="2"/>
  <c r="D625" i="2"/>
  <c r="F624" i="2"/>
  <c r="E624" i="2"/>
  <c r="R606" i="2"/>
  <c r="N607" i="2"/>
  <c r="Q606" i="2"/>
  <c r="O1378" i="2"/>
  <c r="O1379" i="2" s="1"/>
  <c r="O1380" i="2" s="1"/>
  <c r="O1381" i="2" s="1"/>
  <c r="O1382" i="2" s="1"/>
  <c r="O1376" i="2"/>
  <c r="R553" i="2"/>
  <c r="Q553" i="2"/>
  <c r="N554" i="2"/>
  <c r="G1384" i="2"/>
  <c r="F1384" i="2"/>
  <c r="E1384" i="2"/>
  <c r="D1385" i="2"/>
  <c r="N186" i="2"/>
  <c r="Q185" i="2"/>
  <c r="R185" i="2"/>
  <c r="G1578" i="2"/>
  <c r="F1578" i="2"/>
  <c r="E1578" i="2"/>
  <c r="D1579" i="2"/>
  <c r="N238" i="2"/>
  <c r="Q237" i="2"/>
  <c r="R237" i="2"/>
  <c r="R319" i="2"/>
  <c r="N320" i="2"/>
  <c r="Q319" i="2"/>
  <c r="D401" i="2"/>
  <c r="F400" i="2"/>
  <c r="E400" i="2"/>
  <c r="G400" i="2"/>
  <c r="R1212" i="2"/>
  <c r="N1213" i="2"/>
  <c r="Q1212" i="2"/>
  <c r="E91" i="2"/>
  <c r="G91" i="2"/>
  <c r="D92" i="2"/>
  <c r="F91" i="2"/>
  <c r="R626" i="2"/>
  <c r="N627" i="2"/>
  <c r="Q626" i="2"/>
  <c r="N1408" i="2"/>
  <c r="Q1407" i="2"/>
  <c r="R1407" i="2"/>
  <c r="R1485" i="2"/>
  <c r="Q1485" i="2"/>
  <c r="N1486" i="2"/>
  <c r="R1016" i="2"/>
  <c r="N1017" i="2"/>
  <c r="Q1016" i="2"/>
  <c r="D960" i="2"/>
  <c r="F959" i="2"/>
  <c r="G959" i="2"/>
  <c r="E959" i="2"/>
  <c r="N986" i="2"/>
  <c r="Q985" i="2"/>
  <c r="R985" i="2"/>
  <c r="N1176" i="2"/>
  <c r="Q1175" i="2"/>
  <c r="R1175" i="2"/>
  <c r="G910" i="2"/>
  <c r="D911" i="2"/>
  <c r="F910" i="2"/>
  <c r="E910" i="2"/>
  <c r="G1844" i="2"/>
  <c r="D1845" i="2"/>
  <c r="F1844" i="2"/>
  <c r="E1844" i="2"/>
  <c r="R264" i="2"/>
  <c r="Q264" i="2"/>
  <c r="N265" i="2"/>
  <c r="G1307" i="2"/>
  <c r="D1308" i="2"/>
  <c r="F1307" i="2"/>
  <c r="E1307" i="2"/>
  <c r="R209" i="2"/>
  <c r="N210" i="2"/>
  <c r="Q209" i="2"/>
  <c r="R722" i="2"/>
  <c r="N723" i="2"/>
  <c r="Q722" i="2"/>
  <c r="Q811" i="2"/>
  <c r="N812" i="2"/>
  <c r="R811" i="2"/>
  <c r="R499" i="2"/>
  <c r="Q499" i="2"/>
  <c r="D940" i="2"/>
  <c r="F939" i="2"/>
  <c r="G939" i="2"/>
  <c r="E939" i="2"/>
  <c r="F1434" i="2"/>
  <c r="E1434" i="2"/>
  <c r="D1435" i="2"/>
  <c r="G1434" i="2"/>
  <c r="R40" i="2"/>
  <c r="N41" i="2"/>
  <c r="Q40" i="2"/>
  <c r="R1388" i="2"/>
  <c r="N1389" i="2"/>
  <c r="N1390" i="2"/>
  <c r="Q1388" i="2"/>
  <c r="D375" i="2"/>
  <c r="F374" i="2"/>
  <c r="E374" i="2"/>
  <c r="G374" i="2"/>
  <c r="R692" i="2"/>
  <c r="N693" i="2"/>
  <c r="Q692" i="2"/>
  <c r="G316" i="2"/>
  <c r="D317" i="2"/>
  <c r="E316" i="2"/>
  <c r="F316" i="2"/>
  <c r="G345" i="2"/>
  <c r="D346" i="2"/>
  <c r="F345" i="2"/>
  <c r="E345" i="2"/>
  <c r="R1817" i="2"/>
  <c r="Q1817" i="2"/>
  <c r="N1818" i="2"/>
  <c r="F1502" i="2"/>
  <c r="E1502" i="2"/>
  <c r="D1503" i="2"/>
  <c r="G1502" i="2"/>
  <c r="G1116" i="2"/>
  <c r="F1116" i="2"/>
  <c r="D1117" i="2"/>
  <c r="E1116" i="2"/>
  <c r="G1686" i="2"/>
  <c r="D1687" i="2"/>
  <c r="F1686" i="2"/>
  <c r="E1686" i="2"/>
  <c r="L1375" i="2"/>
  <c r="L1377" i="2"/>
  <c r="N1310" i="2"/>
  <c r="R1309" i="2"/>
  <c r="Q1309" i="2"/>
  <c r="G9" i="2"/>
  <c r="D10" i="2"/>
  <c r="F9" i="2"/>
  <c r="E9" i="2"/>
  <c r="G1548" i="2"/>
  <c r="D1549" i="2"/>
  <c r="F1548" i="2"/>
  <c r="E1548" i="2"/>
  <c r="D34" i="2"/>
  <c r="G32" i="2"/>
  <c r="D33" i="2"/>
  <c r="F32" i="2"/>
  <c r="E32" i="2"/>
  <c r="R1250" i="2"/>
  <c r="Q1250" i="2"/>
  <c r="N1251" i="2"/>
  <c r="R863" i="2"/>
  <c r="N864" i="2"/>
  <c r="Q863" i="2"/>
  <c r="G1730" i="2"/>
  <c r="E1730" i="2"/>
  <c r="F1730" i="2"/>
  <c r="D1731" i="2"/>
  <c r="N487" i="2"/>
  <c r="Q486" i="2"/>
  <c r="R486" i="2"/>
  <c r="N1625" i="2"/>
  <c r="Q1624" i="2"/>
  <c r="R1624" i="2"/>
  <c r="G1482" i="2"/>
  <c r="F1482" i="2"/>
  <c r="D1483" i="2"/>
  <c r="E1482" i="2"/>
  <c r="Q1713" i="2"/>
  <c r="N1714" i="2"/>
  <c r="R1713" i="2"/>
  <c r="R1118" i="2"/>
  <c r="Q1118" i="2"/>
  <c r="N1119" i="2"/>
  <c r="G884" i="2"/>
  <c r="F884" i="2"/>
  <c r="D885" i="2"/>
  <c r="E884" i="2"/>
  <c r="E1197" i="2"/>
  <c r="D1198" i="2"/>
  <c r="F1197" i="2"/>
  <c r="G1197" i="2"/>
  <c r="R1272" i="2"/>
  <c r="N1273" i="2"/>
  <c r="Q1272" i="2"/>
  <c r="R581" i="2"/>
  <c r="Q581" i="2"/>
  <c r="N582" i="2"/>
  <c r="D1272" i="2"/>
  <c r="F1271" i="2"/>
  <c r="G1271" i="2"/>
  <c r="E1271" i="2"/>
  <c r="G859" i="2"/>
  <c r="D860" i="2"/>
  <c r="F859" i="2"/>
  <c r="E859" i="2"/>
  <c r="R172" i="2"/>
  <c r="Q172" i="2"/>
  <c r="R1287" i="2"/>
  <c r="N1288" i="2"/>
  <c r="Q1287" i="2"/>
  <c r="D457" i="2"/>
  <c r="F456" i="2"/>
  <c r="E456" i="2"/>
  <c r="G456" i="2"/>
  <c r="G719" i="2"/>
  <c r="D720" i="2"/>
  <c r="F719" i="2"/>
  <c r="E719" i="2"/>
  <c r="F1358" i="2"/>
  <c r="D1359" i="2"/>
  <c r="G1358" i="2"/>
  <c r="E1358" i="2"/>
  <c r="G550" i="2"/>
  <c r="F550" i="2"/>
  <c r="D551" i="2"/>
  <c r="E550" i="2"/>
  <c r="R11" i="2"/>
  <c r="N12" i="2"/>
  <c r="Q11" i="2"/>
  <c r="R960" i="2"/>
  <c r="N961" i="2"/>
  <c r="Q960" i="2"/>
  <c r="R1509" i="2"/>
  <c r="N1510" i="2"/>
  <c r="Q1509" i="2"/>
  <c r="G1787" i="2"/>
  <c r="F1787" i="2"/>
  <c r="E1787" i="2"/>
  <c r="D1788" i="2"/>
  <c r="R156" i="2"/>
  <c r="N157" i="2"/>
  <c r="Q156" i="2"/>
  <c r="N1361" i="2"/>
  <c r="Q1360" i="2"/>
  <c r="R1360" i="2"/>
  <c r="D209" i="2"/>
  <c r="G208" i="2"/>
  <c r="F208" i="2"/>
  <c r="E208" i="2"/>
  <c r="Q194" i="2"/>
  <c r="R194" i="2"/>
  <c r="F262" i="2"/>
  <c r="D263" i="2"/>
  <c r="E262" i="2"/>
  <c r="G262" i="2"/>
  <c r="D1604" i="2"/>
  <c r="G1603" i="2"/>
  <c r="F1603" i="2"/>
  <c r="E1603" i="2"/>
  <c r="G1708" i="2"/>
  <c r="D1709" i="2"/>
  <c r="F1708" i="2"/>
  <c r="E1708" i="2"/>
  <c r="R1788" i="2"/>
  <c r="N1789" i="2"/>
  <c r="Q1788" i="2"/>
  <c r="G1034" i="2"/>
  <c r="D1035" i="2"/>
  <c r="F1034" i="2"/>
  <c r="E1034" i="2"/>
  <c r="N1202" i="2"/>
  <c r="Q1201" i="2"/>
  <c r="R1201" i="2"/>
  <c r="N464" i="2"/>
  <c r="R463" i="2"/>
  <c r="Q463" i="2"/>
  <c r="D129" i="2"/>
  <c r="F128" i="2"/>
  <c r="G128" i="2"/>
  <c r="E128" i="2"/>
  <c r="Q1567" i="2"/>
  <c r="N1568" i="2"/>
  <c r="R1567" i="2"/>
  <c r="R1668" i="2"/>
  <c r="Q1668" i="2"/>
  <c r="N1669" i="2"/>
  <c r="R1846" i="2"/>
  <c r="N1847" i="2"/>
  <c r="Q1846" i="2"/>
  <c r="D838" i="2"/>
  <c r="G837" i="2"/>
  <c r="F837" i="2"/>
  <c r="E837" i="2"/>
  <c r="G606" i="2"/>
  <c r="D607" i="2"/>
  <c r="F606" i="2"/>
  <c r="E606" i="2"/>
  <c r="G653" i="2"/>
  <c r="F653" i="2"/>
  <c r="E653" i="2"/>
  <c r="D654" i="2"/>
  <c r="Q1550" i="2"/>
  <c r="N1551" i="2"/>
  <c r="R1550" i="2"/>
  <c r="N57" i="2"/>
  <c r="Q56" i="2"/>
  <c r="R56" i="2"/>
  <c r="D1638" i="2"/>
  <c r="F1637" i="2"/>
  <c r="E1637" i="2"/>
  <c r="G1637" i="2"/>
  <c r="R1581" i="2"/>
  <c r="Q1581" i="2"/>
  <c r="N1582" i="2"/>
  <c r="R1687" i="2"/>
  <c r="Q1687" i="2"/>
  <c r="N1688" i="2"/>
  <c r="Q95" i="2"/>
  <c r="N96" i="2"/>
  <c r="R95" i="2"/>
  <c r="B150" i="2"/>
  <c r="B151" i="2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R1225" i="2"/>
  <c r="N1226" i="2"/>
  <c r="Q1225" i="2"/>
  <c r="R147" i="2"/>
  <c r="Q147" i="2"/>
  <c r="G983" i="2"/>
  <c r="F983" i="2"/>
  <c r="E983" i="2"/>
  <c r="D984" i="2"/>
  <c r="G809" i="2"/>
  <c r="F809" i="2"/>
  <c r="E809" i="2"/>
  <c r="D810" i="2"/>
  <c r="R290" i="2"/>
  <c r="Q290" i="2"/>
  <c r="N291" i="2"/>
  <c r="N1336" i="2"/>
  <c r="Q1335" i="2"/>
  <c r="R1335" i="2"/>
  <c r="N1090" i="2"/>
  <c r="Q1089" i="2"/>
  <c r="R1089" i="2"/>
  <c r="G511" i="2"/>
  <c r="F511" i="2"/>
  <c r="D512" i="2"/>
  <c r="E511" i="2"/>
  <c r="R885" i="2"/>
  <c r="Q885" i="2"/>
  <c r="N886" i="2"/>
  <c r="N434" i="2"/>
  <c r="R433" i="2"/>
  <c r="Q433" i="2"/>
  <c r="R838" i="2"/>
  <c r="N839" i="2"/>
  <c r="Q838" i="2"/>
  <c r="N1735" i="2"/>
  <c r="Q1734" i="2"/>
  <c r="R1734" i="2"/>
  <c r="N519" i="2"/>
  <c r="Q518" i="2"/>
  <c r="R518" i="2"/>
  <c r="N939" i="2"/>
  <c r="Q938" i="2"/>
  <c r="R938" i="2"/>
  <c r="D235" i="2"/>
  <c r="F234" i="2"/>
  <c r="E234" i="2"/>
  <c r="G234" i="2"/>
  <c r="D1404" i="2"/>
  <c r="G1403" i="2"/>
  <c r="F1403" i="2"/>
  <c r="E1403" i="2"/>
  <c r="E1462" i="2"/>
  <c r="D1463" i="2"/>
  <c r="G1462" i="2"/>
  <c r="F1462" i="2"/>
  <c r="D1464" i="2"/>
  <c r="G289" i="2"/>
  <c r="F289" i="2"/>
  <c r="E289" i="2"/>
  <c r="D290" i="2"/>
  <c r="N1150" i="2"/>
  <c r="Q1149" i="2"/>
  <c r="N1151" i="2"/>
  <c r="R1149" i="2"/>
  <c r="G810" i="2" l="1"/>
  <c r="D811" i="2"/>
  <c r="F810" i="2"/>
  <c r="E810" i="2"/>
  <c r="G1709" i="2"/>
  <c r="E1709" i="2"/>
  <c r="D1710" i="2"/>
  <c r="F1709" i="2"/>
  <c r="N1274" i="2"/>
  <c r="Q1273" i="2"/>
  <c r="R1273" i="2"/>
  <c r="B365" i="2"/>
  <c r="B364" i="2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N1583" i="2"/>
  <c r="Q1582" i="2"/>
  <c r="R1582" i="2"/>
  <c r="N962" i="2"/>
  <c r="R961" i="2"/>
  <c r="Q961" i="2"/>
  <c r="F34" i="2"/>
  <c r="E34" i="2"/>
  <c r="G34" i="2"/>
  <c r="D1580" i="2"/>
  <c r="F1579" i="2"/>
  <c r="G1579" i="2"/>
  <c r="E1579" i="2"/>
  <c r="F512" i="2"/>
  <c r="D513" i="2"/>
  <c r="E512" i="2"/>
  <c r="G512" i="2"/>
  <c r="N1362" i="2"/>
  <c r="R1361" i="2"/>
  <c r="Q1361" i="2"/>
  <c r="G720" i="2"/>
  <c r="D721" i="2"/>
  <c r="F720" i="2"/>
  <c r="E720" i="2"/>
  <c r="R487" i="2"/>
  <c r="N488" i="2"/>
  <c r="Q487" i="2"/>
  <c r="R723" i="2"/>
  <c r="N724" i="2"/>
  <c r="Q723" i="2"/>
  <c r="D1405" i="2"/>
  <c r="F1404" i="2"/>
  <c r="G1404" i="2"/>
  <c r="E1404" i="2"/>
  <c r="R1847" i="2"/>
  <c r="N1848" i="2"/>
  <c r="Q1847" i="2"/>
  <c r="D264" i="2"/>
  <c r="E263" i="2"/>
  <c r="G263" i="2"/>
  <c r="F263" i="2"/>
  <c r="R582" i="2"/>
  <c r="Q582" i="2"/>
  <c r="N583" i="2"/>
  <c r="D1732" i="2"/>
  <c r="F1731" i="2"/>
  <c r="E1731" i="2"/>
  <c r="G1731" i="2"/>
  <c r="R1818" i="2"/>
  <c r="N1819" i="2"/>
  <c r="Q1818" i="2"/>
  <c r="G940" i="2"/>
  <c r="D941" i="2"/>
  <c r="F940" i="2"/>
  <c r="E940" i="2"/>
  <c r="D1061" i="2"/>
  <c r="G1060" i="2"/>
  <c r="E1060" i="2"/>
  <c r="F1060" i="2"/>
  <c r="N789" i="2"/>
  <c r="Q788" i="2"/>
  <c r="R788" i="2"/>
  <c r="G1759" i="2"/>
  <c r="F1759" i="2"/>
  <c r="E1759" i="2"/>
  <c r="D1760" i="2"/>
  <c r="R519" i="2"/>
  <c r="N520" i="2"/>
  <c r="Q519" i="2"/>
  <c r="R864" i="2"/>
  <c r="N865" i="2"/>
  <c r="Q864" i="2"/>
  <c r="R1176" i="2"/>
  <c r="N1177" i="2"/>
  <c r="Q1176" i="2"/>
  <c r="N1018" i="2"/>
  <c r="R1017" i="2"/>
  <c r="Q1017" i="2"/>
  <c r="R1150" i="2"/>
  <c r="Q1150" i="2"/>
  <c r="R1090" i="2"/>
  <c r="N1091" i="2"/>
  <c r="Q1090" i="2"/>
  <c r="R1510" i="2"/>
  <c r="N1511" i="2"/>
  <c r="Q1510" i="2"/>
  <c r="E1687" i="2"/>
  <c r="F1687" i="2"/>
  <c r="D1688" i="2"/>
  <c r="G1687" i="2"/>
  <c r="E155" i="2"/>
  <c r="D156" i="2"/>
  <c r="F155" i="2"/>
  <c r="G155" i="2"/>
  <c r="D1016" i="2"/>
  <c r="F1015" i="2"/>
  <c r="G1015" i="2"/>
  <c r="E1015" i="2"/>
  <c r="R57" i="2"/>
  <c r="N58" i="2"/>
  <c r="Q57" i="2"/>
  <c r="E1816" i="2"/>
  <c r="G1816" i="2"/>
  <c r="F1816" i="2"/>
  <c r="D1817" i="2"/>
  <c r="N1062" i="2"/>
  <c r="Q1061" i="2"/>
  <c r="R1061" i="2"/>
  <c r="D1225" i="2"/>
  <c r="F1224" i="2"/>
  <c r="G1224" i="2"/>
  <c r="E1224" i="2"/>
  <c r="G690" i="2"/>
  <c r="D691" i="2"/>
  <c r="F690" i="2"/>
  <c r="E690" i="2"/>
  <c r="N107" i="2"/>
  <c r="R106" i="2"/>
  <c r="Q106" i="2"/>
  <c r="R1466" i="2"/>
  <c r="N1467" i="2"/>
  <c r="Q1466" i="2"/>
  <c r="N131" i="2"/>
  <c r="R130" i="2"/>
  <c r="Q130" i="2"/>
  <c r="E1464" i="2"/>
  <c r="F1464" i="2"/>
  <c r="G1464" i="2"/>
  <c r="N1736" i="2"/>
  <c r="R1735" i="2"/>
  <c r="Q1735" i="2"/>
  <c r="E984" i="2"/>
  <c r="D985" i="2"/>
  <c r="G984" i="2"/>
  <c r="F984" i="2"/>
  <c r="Q96" i="2"/>
  <c r="N97" i="2"/>
  <c r="R96" i="2"/>
  <c r="R1551" i="2"/>
  <c r="N1552" i="2"/>
  <c r="Q1551" i="2"/>
  <c r="G607" i="2"/>
  <c r="E607" i="2"/>
  <c r="F607" i="2"/>
  <c r="D608" i="2"/>
  <c r="R1202" i="2"/>
  <c r="N1203" i="2"/>
  <c r="Q1202" i="2"/>
  <c r="N158" i="2"/>
  <c r="Q157" i="2"/>
  <c r="R157" i="2"/>
  <c r="R12" i="2"/>
  <c r="N13" i="2"/>
  <c r="Q12" i="2"/>
  <c r="G1359" i="2"/>
  <c r="D1360" i="2"/>
  <c r="E1359" i="2"/>
  <c r="F1359" i="2"/>
  <c r="G457" i="2"/>
  <c r="E457" i="2"/>
  <c r="D458" i="2"/>
  <c r="F457" i="2"/>
  <c r="D1199" i="2"/>
  <c r="F1198" i="2"/>
  <c r="E1198" i="2"/>
  <c r="G1198" i="2"/>
  <c r="G885" i="2"/>
  <c r="F885" i="2"/>
  <c r="D886" i="2"/>
  <c r="E885" i="2"/>
  <c r="E1549" i="2"/>
  <c r="G1549" i="2"/>
  <c r="F1549" i="2"/>
  <c r="D1550" i="2"/>
  <c r="R1310" i="2"/>
  <c r="N1311" i="2"/>
  <c r="Q1310" i="2"/>
  <c r="E1117" i="2"/>
  <c r="G1117" i="2"/>
  <c r="D1118" i="2"/>
  <c r="F1117" i="2"/>
  <c r="E317" i="2"/>
  <c r="D318" i="2"/>
  <c r="F317" i="2"/>
  <c r="G317" i="2"/>
  <c r="G375" i="2"/>
  <c r="F375" i="2"/>
  <c r="D376" i="2"/>
  <c r="E375" i="2"/>
  <c r="R986" i="2"/>
  <c r="N987" i="2"/>
  <c r="Q986" i="2"/>
  <c r="N1409" i="2"/>
  <c r="Q1408" i="2"/>
  <c r="R1408" i="2"/>
  <c r="N321" i="2"/>
  <c r="Q320" i="2"/>
  <c r="R320" i="2"/>
  <c r="R554" i="2"/>
  <c r="Q554" i="2"/>
  <c r="N555" i="2"/>
  <c r="R607" i="2"/>
  <c r="Q607" i="2"/>
  <c r="N608" i="2"/>
  <c r="R70" i="2"/>
  <c r="N71" i="2"/>
  <c r="Q70" i="2"/>
  <c r="G67" i="2"/>
  <c r="D68" i="2"/>
  <c r="F67" i="2"/>
  <c r="E67" i="2"/>
  <c r="E757" i="2"/>
  <c r="F757" i="2"/>
  <c r="D758" i="2"/>
  <c r="G757" i="2"/>
  <c r="D1336" i="2"/>
  <c r="F1335" i="2"/>
  <c r="E1335" i="2"/>
  <c r="G1335" i="2"/>
  <c r="E1084" i="2"/>
  <c r="F1084" i="2"/>
  <c r="D1085" i="2"/>
  <c r="G1084" i="2"/>
  <c r="R1441" i="2"/>
  <c r="Q1441" i="2"/>
  <c r="N1442" i="2"/>
  <c r="G1385" i="2"/>
  <c r="F1385" i="2"/>
  <c r="E1385" i="2"/>
  <c r="D1386" i="2"/>
  <c r="E838" i="2"/>
  <c r="F838" i="2"/>
  <c r="D839" i="2"/>
  <c r="G838" i="2"/>
  <c r="E1483" i="2"/>
  <c r="G1483" i="2"/>
  <c r="D1484" i="2"/>
  <c r="F1483" i="2"/>
  <c r="E1435" i="2"/>
  <c r="F1435" i="2"/>
  <c r="D1436" i="2"/>
  <c r="G1435" i="2"/>
  <c r="N211" i="2"/>
  <c r="R210" i="2"/>
  <c r="Q210" i="2"/>
  <c r="N1214" i="2"/>
  <c r="Q1213" i="2"/>
  <c r="R1213" i="2"/>
  <c r="R1107" i="2"/>
  <c r="N1108" i="2"/>
  <c r="Q1107" i="2"/>
  <c r="R1609" i="2"/>
  <c r="Q1609" i="2"/>
  <c r="N1610" i="2"/>
  <c r="N405" i="2"/>
  <c r="Q404" i="2"/>
  <c r="R404" i="2"/>
  <c r="G488" i="2"/>
  <c r="D489" i="2"/>
  <c r="F488" i="2"/>
  <c r="E488" i="2"/>
  <c r="N659" i="2"/>
  <c r="Q658" i="2"/>
  <c r="R658" i="2"/>
  <c r="N352" i="2"/>
  <c r="Q351" i="2"/>
  <c r="R351" i="2"/>
  <c r="E346" i="2"/>
  <c r="D347" i="2"/>
  <c r="G346" i="2"/>
  <c r="F346" i="2"/>
  <c r="R238" i="2"/>
  <c r="N239" i="2"/>
  <c r="Q238" i="2"/>
  <c r="D1249" i="2"/>
  <c r="F1248" i="2"/>
  <c r="E1248" i="2"/>
  <c r="G1248" i="2"/>
  <c r="A10" i="2"/>
  <c r="E430" i="2"/>
  <c r="D431" i="2"/>
  <c r="G430" i="2"/>
  <c r="F430" i="2"/>
  <c r="R378" i="2"/>
  <c r="Q378" i="2"/>
  <c r="N379" i="2"/>
  <c r="N1252" i="2"/>
  <c r="Q1251" i="2"/>
  <c r="R1251" i="2"/>
  <c r="E911" i="2"/>
  <c r="D912" i="2"/>
  <c r="G911" i="2"/>
  <c r="F911" i="2"/>
  <c r="D402" i="2"/>
  <c r="G401" i="2"/>
  <c r="F401" i="2"/>
  <c r="E401" i="2"/>
  <c r="R1669" i="2"/>
  <c r="N1670" i="2"/>
  <c r="Q1669" i="2"/>
  <c r="R1688" i="2"/>
  <c r="Q1688" i="2"/>
  <c r="N1689" i="2"/>
  <c r="L1376" i="2"/>
  <c r="L1378" i="2"/>
  <c r="L1379" i="2" s="1"/>
  <c r="L1380" i="2" s="1"/>
  <c r="L1381" i="2" s="1"/>
  <c r="L1382" i="2" s="1"/>
  <c r="L1383" i="2" s="1"/>
  <c r="L1384" i="2" s="1"/>
  <c r="L1385" i="2" s="1"/>
  <c r="L1386" i="2" s="1"/>
  <c r="L1387" i="2" s="1"/>
  <c r="L1388" i="2" s="1"/>
  <c r="R1390" i="2"/>
  <c r="N1392" i="2"/>
  <c r="Q1390" i="2"/>
  <c r="N1391" i="2"/>
  <c r="R265" i="2"/>
  <c r="Q265" i="2"/>
  <c r="N266" i="2"/>
  <c r="E960" i="2"/>
  <c r="G960" i="2"/>
  <c r="F960" i="2"/>
  <c r="D961" i="2"/>
  <c r="R1486" i="2"/>
  <c r="N1487" i="2"/>
  <c r="Q1486" i="2"/>
  <c r="R627" i="2"/>
  <c r="N628" i="2"/>
  <c r="Q627" i="2"/>
  <c r="Q1037" i="2"/>
  <c r="N1038" i="2"/>
  <c r="R1037" i="2"/>
  <c r="D1147" i="2"/>
  <c r="F1146" i="2"/>
  <c r="E1146" i="2"/>
  <c r="G1146" i="2"/>
  <c r="Q1765" i="2"/>
  <c r="R1765" i="2"/>
  <c r="N1766" i="2"/>
  <c r="F1289" i="2"/>
  <c r="D1290" i="2"/>
  <c r="E1289" i="2"/>
  <c r="G1289" i="2"/>
  <c r="N840" i="2"/>
  <c r="Q839" i="2"/>
  <c r="R839" i="2"/>
  <c r="R291" i="2"/>
  <c r="Q291" i="2"/>
  <c r="N292" i="2"/>
  <c r="D11" i="2"/>
  <c r="F10" i="2"/>
  <c r="E10" i="2"/>
  <c r="G10" i="2"/>
  <c r="D1504" i="2"/>
  <c r="F1503" i="2"/>
  <c r="E1503" i="2"/>
  <c r="G1503" i="2"/>
  <c r="B1376" i="2"/>
  <c r="B1378" i="2"/>
  <c r="B1379" i="2" s="1"/>
  <c r="B1380" i="2" s="1"/>
  <c r="B1381" i="2" s="1"/>
  <c r="B1382" i="2" s="1"/>
  <c r="B1383" i="2" s="1"/>
  <c r="B1384" i="2" s="1"/>
  <c r="B1385" i="2" s="1"/>
  <c r="B1386" i="2" s="1"/>
  <c r="B1387" i="2" s="1"/>
  <c r="B1388" i="2" s="1"/>
  <c r="N1569" i="2"/>
  <c r="Q1568" i="2"/>
  <c r="R1568" i="2"/>
  <c r="N465" i="2"/>
  <c r="R464" i="2"/>
  <c r="Q464" i="2"/>
  <c r="E92" i="2"/>
  <c r="G92" i="2"/>
  <c r="D93" i="2"/>
  <c r="F92" i="2"/>
  <c r="G1173" i="2"/>
  <c r="E1173" i="2"/>
  <c r="D1174" i="2"/>
  <c r="F1173" i="2"/>
  <c r="R939" i="2"/>
  <c r="Q939" i="2"/>
  <c r="N940" i="2"/>
  <c r="N1790" i="2"/>
  <c r="R1789" i="2"/>
  <c r="Q1789" i="2"/>
  <c r="D1605" i="2"/>
  <c r="F1604" i="2"/>
  <c r="E1604" i="2"/>
  <c r="G1604" i="2"/>
  <c r="D1273" i="2"/>
  <c r="G1272" i="2"/>
  <c r="F1272" i="2"/>
  <c r="E1272" i="2"/>
  <c r="R41" i="2"/>
  <c r="N42" i="2"/>
  <c r="Q41" i="2"/>
  <c r="D1309" i="2"/>
  <c r="F1308" i="2"/>
  <c r="E1308" i="2"/>
  <c r="G1308" i="2"/>
  <c r="F1463" i="2"/>
  <c r="D1465" i="2"/>
  <c r="G1463" i="2"/>
  <c r="E1463" i="2"/>
  <c r="G654" i="2"/>
  <c r="D655" i="2"/>
  <c r="F654" i="2"/>
  <c r="E654" i="2"/>
  <c r="G129" i="2"/>
  <c r="E129" i="2"/>
  <c r="D130" i="2"/>
  <c r="F129" i="2"/>
  <c r="E1788" i="2"/>
  <c r="D1789" i="2"/>
  <c r="G1788" i="2"/>
  <c r="F1788" i="2"/>
  <c r="N1289" i="2"/>
  <c r="R1288" i="2"/>
  <c r="Q1288" i="2"/>
  <c r="R1119" i="2"/>
  <c r="Q1119" i="2"/>
  <c r="N1120" i="2"/>
  <c r="R1151" i="2"/>
  <c r="N1152" i="2"/>
  <c r="Q1151" i="2"/>
  <c r="E290" i="2"/>
  <c r="G290" i="2"/>
  <c r="F290" i="2"/>
  <c r="D291" i="2"/>
  <c r="F235" i="2"/>
  <c r="D236" i="2"/>
  <c r="G235" i="2"/>
  <c r="E235" i="2"/>
  <c r="N435" i="2"/>
  <c r="Q434" i="2"/>
  <c r="R434" i="2"/>
  <c r="R886" i="2"/>
  <c r="N887" i="2"/>
  <c r="Q886" i="2"/>
  <c r="R1336" i="2"/>
  <c r="N1337" i="2"/>
  <c r="Q1336" i="2"/>
  <c r="N1227" i="2"/>
  <c r="R1226" i="2"/>
  <c r="Q1226" i="2"/>
  <c r="G1638" i="2"/>
  <c r="E1638" i="2"/>
  <c r="F1638" i="2"/>
  <c r="D1639" i="2"/>
  <c r="E1035" i="2"/>
  <c r="G1035" i="2"/>
  <c r="F1035" i="2"/>
  <c r="D1036" i="2"/>
  <c r="E209" i="2"/>
  <c r="D210" i="2"/>
  <c r="G209" i="2"/>
  <c r="F209" i="2"/>
  <c r="E551" i="2"/>
  <c r="G551" i="2"/>
  <c r="D552" i="2"/>
  <c r="F551" i="2"/>
  <c r="G860" i="2"/>
  <c r="D861" i="2"/>
  <c r="F860" i="2"/>
  <c r="E860" i="2"/>
  <c r="Q1714" i="2"/>
  <c r="N1715" i="2"/>
  <c r="R1714" i="2"/>
  <c r="N1626" i="2"/>
  <c r="R1625" i="2"/>
  <c r="Q1625" i="2"/>
  <c r="D35" i="2"/>
  <c r="G33" i="2"/>
  <c r="F33" i="2"/>
  <c r="E33" i="2"/>
  <c r="R693" i="2"/>
  <c r="N694" i="2"/>
  <c r="Q693" i="2"/>
  <c r="Q1389" i="2"/>
  <c r="R1389" i="2"/>
  <c r="R812" i="2"/>
  <c r="Q812" i="2"/>
  <c r="N813" i="2"/>
  <c r="E1845" i="2"/>
  <c r="G1845" i="2"/>
  <c r="D1846" i="2"/>
  <c r="F1845" i="2"/>
  <c r="R186" i="2"/>
  <c r="N187" i="2"/>
  <c r="Q186" i="2"/>
  <c r="D626" i="2"/>
  <c r="F625" i="2"/>
  <c r="E625" i="2"/>
  <c r="G625" i="2"/>
  <c r="G1667" i="2"/>
  <c r="D1668" i="2"/>
  <c r="F1667" i="2"/>
  <c r="E1667" i="2"/>
  <c r="E1523" i="2"/>
  <c r="G1523" i="2"/>
  <c r="F1523" i="2"/>
  <c r="D1524" i="2"/>
  <c r="Q760" i="2"/>
  <c r="N762" i="2"/>
  <c r="N761" i="2"/>
  <c r="R760" i="2"/>
  <c r="N915" i="2"/>
  <c r="R914" i="2"/>
  <c r="Q914" i="2"/>
  <c r="R1524" i="2"/>
  <c r="N1525" i="2"/>
  <c r="Q1524" i="2"/>
  <c r="R1643" i="2"/>
  <c r="Q1643" i="2"/>
  <c r="N1644" i="2"/>
  <c r="G784" i="2"/>
  <c r="F784" i="2"/>
  <c r="E784" i="2"/>
  <c r="D785" i="2"/>
  <c r="G184" i="2"/>
  <c r="D185" i="2"/>
  <c r="F184" i="2"/>
  <c r="E184" i="2"/>
  <c r="N1312" i="2" l="1"/>
  <c r="Q1311" i="2"/>
  <c r="R1311" i="2"/>
  <c r="N1468" i="2"/>
  <c r="Q1467" i="2"/>
  <c r="R1467" i="2"/>
  <c r="F1016" i="2"/>
  <c r="E1016" i="2"/>
  <c r="D1017" i="2"/>
  <c r="G1016" i="2"/>
  <c r="N1019" i="2"/>
  <c r="Q1018" i="2"/>
  <c r="R1018" i="2"/>
  <c r="R520" i="2"/>
  <c r="N521" i="2"/>
  <c r="Q520" i="2"/>
  <c r="R583" i="2"/>
  <c r="Q583" i="2"/>
  <c r="N584" i="2"/>
  <c r="G264" i="2"/>
  <c r="D265" i="2"/>
  <c r="F264" i="2"/>
  <c r="E264" i="2"/>
  <c r="G1710" i="2"/>
  <c r="E1710" i="2"/>
  <c r="F1710" i="2"/>
  <c r="D1711" i="2"/>
  <c r="B1389" i="2"/>
  <c r="B1390" i="2"/>
  <c r="D432" i="2"/>
  <c r="F431" i="2"/>
  <c r="G431" i="2"/>
  <c r="E431" i="2"/>
  <c r="R1152" i="2"/>
  <c r="Q1152" i="2"/>
  <c r="E1386" i="2"/>
  <c r="G1386" i="2"/>
  <c r="F1386" i="2"/>
  <c r="D1387" i="2"/>
  <c r="G1061" i="2"/>
  <c r="F1061" i="2"/>
  <c r="D1062" i="2"/>
  <c r="E1061" i="2"/>
  <c r="D942" i="2"/>
  <c r="G941" i="2"/>
  <c r="F941" i="2"/>
  <c r="E941" i="2"/>
  <c r="Q1252" i="2"/>
  <c r="N1253" i="2"/>
  <c r="R1252" i="2"/>
  <c r="R352" i="2"/>
  <c r="N353" i="2"/>
  <c r="Q352" i="2"/>
  <c r="Q915" i="2"/>
  <c r="N916" i="2"/>
  <c r="R915" i="2"/>
  <c r="Q762" i="2"/>
  <c r="N763" i="2"/>
  <c r="R762" i="2"/>
  <c r="R813" i="2"/>
  <c r="N814" i="2"/>
  <c r="Q813" i="2"/>
  <c r="N1611" i="2"/>
  <c r="R1610" i="2"/>
  <c r="Q1610" i="2"/>
  <c r="G552" i="2"/>
  <c r="E552" i="2"/>
  <c r="D553" i="2"/>
  <c r="F552" i="2"/>
  <c r="D1037" i="2"/>
  <c r="G1036" i="2"/>
  <c r="F1036" i="2"/>
  <c r="E1036" i="2"/>
  <c r="R887" i="2"/>
  <c r="Q887" i="2"/>
  <c r="N888" i="2"/>
  <c r="R1289" i="2"/>
  <c r="Q1289" i="2"/>
  <c r="N1290" i="2"/>
  <c r="D1148" i="2"/>
  <c r="F1147" i="2"/>
  <c r="G1147" i="2"/>
  <c r="E1147" i="2"/>
  <c r="R405" i="2"/>
  <c r="N406" i="2"/>
  <c r="Q405" i="2"/>
  <c r="F1550" i="2"/>
  <c r="D1551" i="2"/>
  <c r="G1550" i="2"/>
  <c r="E1550" i="2"/>
  <c r="R1569" i="2"/>
  <c r="N1570" i="2"/>
  <c r="Q1569" i="2"/>
  <c r="Q1038" i="2"/>
  <c r="N1039" i="2"/>
  <c r="R1038" i="2"/>
  <c r="R1487" i="2"/>
  <c r="N1488" i="2"/>
  <c r="Q1487" i="2"/>
  <c r="R659" i="2"/>
  <c r="N660" i="2"/>
  <c r="Q659" i="2"/>
  <c r="R1214" i="2"/>
  <c r="N1215" i="2"/>
  <c r="Q1214" i="2"/>
  <c r="N609" i="2"/>
  <c r="R608" i="2"/>
  <c r="Q608" i="2"/>
  <c r="N322" i="2"/>
  <c r="Q321" i="2"/>
  <c r="R321" i="2"/>
  <c r="G1199" i="2"/>
  <c r="D1200" i="2"/>
  <c r="F1199" i="2"/>
  <c r="E1199" i="2"/>
  <c r="G1360" i="2"/>
  <c r="F1360" i="2"/>
  <c r="E1360" i="2"/>
  <c r="D1361" i="2"/>
  <c r="N1737" i="2"/>
  <c r="R1736" i="2"/>
  <c r="Q1736" i="2"/>
  <c r="E156" i="2"/>
  <c r="G156" i="2"/>
  <c r="F156" i="2"/>
  <c r="D157" i="2"/>
  <c r="G1688" i="2"/>
  <c r="F1688" i="2"/>
  <c r="E1688" i="2"/>
  <c r="D1689" i="2"/>
  <c r="E721" i="2"/>
  <c r="D722" i="2"/>
  <c r="G721" i="2"/>
  <c r="F721" i="2"/>
  <c r="G513" i="2"/>
  <c r="E513" i="2"/>
  <c r="F513" i="2"/>
  <c r="D514" i="2"/>
  <c r="N963" i="2"/>
  <c r="Q962" i="2"/>
  <c r="R962" i="2"/>
  <c r="R187" i="2"/>
  <c r="Q187" i="2"/>
  <c r="F236" i="2"/>
  <c r="D237" i="2"/>
  <c r="E236" i="2"/>
  <c r="G236" i="2"/>
  <c r="F1732" i="2"/>
  <c r="E1732" i="2"/>
  <c r="G1732" i="2"/>
  <c r="D1733" i="2"/>
  <c r="R1177" i="2"/>
  <c r="N1178" i="2"/>
  <c r="Q1177" i="2"/>
  <c r="N1228" i="2"/>
  <c r="Q1227" i="2"/>
  <c r="R1227" i="2"/>
  <c r="D348" i="2"/>
  <c r="E347" i="2"/>
  <c r="G347" i="2"/>
  <c r="F347" i="2"/>
  <c r="G68" i="2"/>
  <c r="D69" i="2"/>
  <c r="F68" i="2"/>
  <c r="E68" i="2"/>
  <c r="E376" i="2"/>
  <c r="F376" i="2"/>
  <c r="D377" i="2"/>
  <c r="G376" i="2"/>
  <c r="G1118" i="2"/>
  <c r="E1118" i="2"/>
  <c r="D1119" i="2"/>
  <c r="F1118" i="2"/>
  <c r="R1552" i="2"/>
  <c r="N1553" i="2"/>
  <c r="Q1552" i="2"/>
  <c r="G985" i="2"/>
  <c r="F985" i="2"/>
  <c r="E985" i="2"/>
  <c r="D986" i="2"/>
  <c r="N108" i="2"/>
  <c r="Q107" i="2"/>
  <c r="R107" i="2"/>
  <c r="G1225" i="2"/>
  <c r="E1225" i="2"/>
  <c r="D1226" i="2"/>
  <c r="F1225" i="2"/>
  <c r="N1092" i="2"/>
  <c r="Q1091" i="2"/>
  <c r="R1091" i="2"/>
  <c r="N790" i="2"/>
  <c r="R789" i="2"/>
  <c r="Q789" i="2"/>
  <c r="R1819" i="2"/>
  <c r="Q1819" i="2"/>
  <c r="N1820" i="2"/>
  <c r="R488" i="2"/>
  <c r="Q488" i="2"/>
  <c r="N489" i="2"/>
  <c r="R239" i="2"/>
  <c r="Q239" i="2"/>
  <c r="N240" i="2"/>
  <c r="R211" i="2"/>
  <c r="Q211" i="2"/>
  <c r="N212" i="2"/>
  <c r="D12" i="2"/>
  <c r="E11" i="2"/>
  <c r="G11" i="2"/>
  <c r="F11" i="2"/>
  <c r="Q266" i="2"/>
  <c r="N267" i="2"/>
  <c r="R266" i="2"/>
  <c r="G912" i="2"/>
  <c r="F912" i="2"/>
  <c r="E912" i="2"/>
  <c r="D913" i="2"/>
  <c r="N988" i="2"/>
  <c r="R987" i="2"/>
  <c r="Q987" i="2"/>
  <c r="E318" i="2"/>
  <c r="D319" i="2"/>
  <c r="F318" i="2"/>
  <c r="G318" i="2"/>
  <c r="R1583" i="2"/>
  <c r="Q1583" i="2"/>
  <c r="N1584" i="2"/>
  <c r="E1290" i="2"/>
  <c r="G1290" i="2"/>
  <c r="F1290" i="2"/>
  <c r="D1291" i="2"/>
  <c r="R158" i="2"/>
  <c r="Q158" i="2"/>
  <c r="N1849" i="2"/>
  <c r="Q1848" i="2"/>
  <c r="R1848" i="2"/>
  <c r="G291" i="2"/>
  <c r="F291" i="2"/>
  <c r="E291" i="2"/>
  <c r="D292" i="2"/>
  <c r="G1524" i="2"/>
  <c r="D1525" i="2"/>
  <c r="F1524" i="2"/>
  <c r="E1524" i="2"/>
  <c r="D36" i="2"/>
  <c r="E35" i="2"/>
  <c r="G35" i="2"/>
  <c r="F35" i="2"/>
  <c r="E861" i="2"/>
  <c r="F861" i="2"/>
  <c r="D862" i="2"/>
  <c r="G861" i="2"/>
  <c r="R1120" i="2"/>
  <c r="N1121" i="2"/>
  <c r="Q1120" i="2"/>
  <c r="D1606" i="2"/>
  <c r="F1605" i="2"/>
  <c r="G1605" i="2"/>
  <c r="E1605" i="2"/>
  <c r="R1766" i="2"/>
  <c r="Q1766" i="2"/>
  <c r="N1767" i="2"/>
  <c r="N1393" i="2"/>
  <c r="R1391" i="2"/>
  <c r="Q1391" i="2"/>
  <c r="N380" i="2"/>
  <c r="R379" i="2"/>
  <c r="Q379" i="2"/>
  <c r="D786" i="2"/>
  <c r="F785" i="2"/>
  <c r="G785" i="2"/>
  <c r="E785" i="2"/>
  <c r="N1526" i="2"/>
  <c r="Q1525" i="2"/>
  <c r="R1525" i="2"/>
  <c r="N941" i="2"/>
  <c r="R940" i="2"/>
  <c r="Q940" i="2"/>
  <c r="D1505" i="2"/>
  <c r="F1504" i="2"/>
  <c r="G1504" i="2"/>
  <c r="E1504" i="2"/>
  <c r="G961" i="2"/>
  <c r="D962" i="2"/>
  <c r="F961" i="2"/>
  <c r="E961" i="2"/>
  <c r="A11" i="2"/>
  <c r="G839" i="2"/>
  <c r="D840" i="2"/>
  <c r="F839" i="2"/>
  <c r="E839" i="2"/>
  <c r="Q1442" i="2"/>
  <c r="R1442" i="2"/>
  <c r="N1443" i="2"/>
  <c r="G886" i="2"/>
  <c r="F886" i="2"/>
  <c r="D887" i="2"/>
  <c r="E886" i="2"/>
  <c r="G458" i="2"/>
  <c r="D459" i="2"/>
  <c r="F458" i="2"/>
  <c r="E458" i="2"/>
  <c r="R1203" i="2"/>
  <c r="Q1203" i="2"/>
  <c r="N1063" i="2"/>
  <c r="R1062" i="2"/>
  <c r="Q1062" i="2"/>
  <c r="R58" i="2"/>
  <c r="N59" i="2"/>
  <c r="Q58" i="2"/>
  <c r="N866" i="2"/>
  <c r="R865" i="2"/>
  <c r="Q865" i="2"/>
  <c r="R1362" i="2"/>
  <c r="Q1362" i="2"/>
  <c r="N1363" i="2"/>
  <c r="G811" i="2"/>
  <c r="E811" i="2"/>
  <c r="D812" i="2"/>
  <c r="F811" i="2"/>
  <c r="Q761" i="2"/>
  <c r="R761" i="2"/>
  <c r="R465" i="2"/>
  <c r="N466" i="2"/>
  <c r="Q465" i="2"/>
  <c r="N1645" i="2"/>
  <c r="Q1644" i="2"/>
  <c r="R1644" i="2"/>
  <c r="N43" i="2"/>
  <c r="Q42" i="2"/>
  <c r="R42" i="2"/>
  <c r="E1085" i="2"/>
  <c r="G1085" i="2"/>
  <c r="F1085" i="2"/>
  <c r="D1086" i="2"/>
  <c r="G130" i="2"/>
  <c r="E130" i="2"/>
  <c r="F130" i="2"/>
  <c r="D131" i="2"/>
  <c r="G1760" i="2"/>
  <c r="F1760" i="2"/>
  <c r="E1760" i="2"/>
  <c r="D1761" i="2"/>
  <c r="G1789" i="2"/>
  <c r="D1790" i="2"/>
  <c r="F1789" i="2"/>
  <c r="E1789" i="2"/>
  <c r="D1250" i="2"/>
  <c r="G1249" i="2"/>
  <c r="F1249" i="2"/>
  <c r="E1249" i="2"/>
  <c r="G489" i="2"/>
  <c r="E489" i="2"/>
  <c r="F489" i="2"/>
  <c r="D490" i="2"/>
  <c r="N1109" i="2"/>
  <c r="Q1108" i="2"/>
  <c r="R1108" i="2"/>
  <c r="R555" i="2"/>
  <c r="N556" i="2"/>
  <c r="Q555" i="2"/>
  <c r="N1410" i="2"/>
  <c r="Q1409" i="2"/>
  <c r="R1409" i="2"/>
  <c r="N14" i="2"/>
  <c r="Q13" i="2"/>
  <c r="R13" i="2"/>
  <c r="N132" i="2"/>
  <c r="Q131" i="2"/>
  <c r="R131" i="2"/>
  <c r="G1817" i="2"/>
  <c r="D1818" i="2"/>
  <c r="F1817" i="2"/>
  <c r="E1817" i="2"/>
  <c r="D1406" i="2"/>
  <c r="F1405" i="2"/>
  <c r="E1405" i="2"/>
  <c r="G1405" i="2"/>
  <c r="N1275" i="2"/>
  <c r="Q1274" i="2"/>
  <c r="R1274" i="2"/>
  <c r="L1389" i="2"/>
  <c r="L1390" i="2"/>
  <c r="G1174" i="2"/>
  <c r="E1174" i="2"/>
  <c r="D1175" i="2"/>
  <c r="F1174" i="2"/>
  <c r="G93" i="2"/>
  <c r="D94" i="2"/>
  <c r="F93" i="2"/>
  <c r="E93" i="2"/>
  <c r="R724" i="2"/>
  <c r="N725" i="2"/>
  <c r="Q724" i="2"/>
  <c r="G1580" i="2"/>
  <c r="F1580" i="2"/>
  <c r="D1581" i="2"/>
  <c r="E1580" i="2"/>
  <c r="D1669" i="2"/>
  <c r="F1668" i="2"/>
  <c r="E1668" i="2"/>
  <c r="G1668" i="2"/>
  <c r="R292" i="2"/>
  <c r="Q292" i="2"/>
  <c r="N293" i="2"/>
  <c r="D1437" i="2"/>
  <c r="G1436" i="2"/>
  <c r="E1436" i="2"/>
  <c r="F1436" i="2"/>
  <c r="G185" i="2"/>
  <c r="F185" i="2"/>
  <c r="E185" i="2"/>
  <c r="D186" i="2"/>
  <c r="D627" i="2"/>
  <c r="G626" i="2"/>
  <c r="F626" i="2"/>
  <c r="E626" i="2"/>
  <c r="F1846" i="2"/>
  <c r="D1847" i="2"/>
  <c r="E1846" i="2"/>
  <c r="G1846" i="2"/>
  <c r="D1640" i="2"/>
  <c r="F1639" i="2"/>
  <c r="E1639" i="2"/>
  <c r="G1639" i="2"/>
  <c r="R1337" i="2"/>
  <c r="Q1337" i="2"/>
  <c r="N1338" i="2"/>
  <c r="R435" i="2"/>
  <c r="N436" i="2"/>
  <c r="Q435" i="2"/>
  <c r="F1465" i="2"/>
  <c r="E1465" i="2"/>
  <c r="D1466" i="2"/>
  <c r="G1465" i="2"/>
  <c r="G1273" i="2"/>
  <c r="D1274" i="2"/>
  <c r="F1273" i="2"/>
  <c r="E1273" i="2"/>
  <c r="R1392" i="2"/>
  <c r="Q1392" i="2"/>
  <c r="R1689" i="2"/>
  <c r="N1690" i="2"/>
  <c r="Q1689" i="2"/>
  <c r="R1670" i="2"/>
  <c r="N1671" i="2"/>
  <c r="Q1670" i="2"/>
  <c r="G402" i="2"/>
  <c r="E402" i="2"/>
  <c r="D403" i="2"/>
  <c r="F402" i="2"/>
  <c r="R694" i="2"/>
  <c r="Q694" i="2"/>
  <c r="N695" i="2"/>
  <c r="R1626" i="2"/>
  <c r="Q1626" i="2"/>
  <c r="Q1715" i="2"/>
  <c r="N1716" i="2"/>
  <c r="R1715" i="2"/>
  <c r="G210" i="2"/>
  <c r="F210" i="2"/>
  <c r="E210" i="2"/>
  <c r="D211" i="2"/>
  <c r="D656" i="2"/>
  <c r="F655" i="2"/>
  <c r="E655" i="2"/>
  <c r="G655" i="2"/>
  <c r="D1310" i="2"/>
  <c r="G1309" i="2"/>
  <c r="E1309" i="2"/>
  <c r="F1309" i="2"/>
  <c r="R1790" i="2"/>
  <c r="Q1790" i="2"/>
  <c r="N1791" i="2"/>
  <c r="N841" i="2"/>
  <c r="R840" i="2"/>
  <c r="Q840" i="2"/>
  <c r="N629" i="2"/>
  <c r="Q628" i="2"/>
  <c r="R628" i="2"/>
  <c r="G1484" i="2"/>
  <c r="E1484" i="2"/>
  <c r="D1485" i="2"/>
  <c r="F1484" i="2"/>
  <c r="E1336" i="2"/>
  <c r="D1337" i="2"/>
  <c r="G1336" i="2"/>
  <c r="F1336" i="2"/>
  <c r="F758" i="2"/>
  <c r="E758" i="2"/>
  <c r="D759" i="2"/>
  <c r="G758" i="2"/>
  <c r="R71" i="2"/>
  <c r="N72" i="2"/>
  <c r="Q71" i="2"/>
  <c r="E608" i="2"/>
  <c r="D609" i="2"/>
  <c r="G608" i="2"/>
  <c r="F608" i="2"/>
  <c r="Q97" i="2"/>
  <c r="N98" i="2"/>
  <c r="R97" i="2"/>
  <c r="E691" i="2"/>
  <c r="D692" i="2"/>
  <c r="G691" i="2"/>
  <c r="F691" i="2"/>
  <c r="R1511" i="2"/>
  <c r="Q1511" i="2"/>
  <c r="N1512" i="2"/>
  <c r="N381" i="2" l="1"/>
  <c r="Q380" i="2"/>
  <c r="R380" i="2"/>
  <c r="N1513" i="2"/>
  <c r="Q1512" i="2"/>
  <c r="R1512" i="2"/>
  <c r="Q98" i="2"/>
  <c r="R98" i="2"/>
  <c r="R629" i="2"/>
  <c r="Q629" i="2"/>
  <c r="N630" i="2"/>
  <c r="D657" i="2"/>
  <c r="G656" i="2"/>
  <c r="F656" i="2"/>
  <c r="E656" i="2"/>
  <c r="R436" i="2"/>
  <c r="N437" i="2"/>
  <c r="Q436" i="2"/>
  <c r="G1640" i="2"/>
  <c r="D1641" i="2"/>
  <c r="F1640" i="2"/>
  <c r="E1640" i="2"/>
  <c r="G627" i="2"/>
  <c r="E627" i="2"/>
  <c r="D628" i="2"/>
  <c r="F627" i="2"/>
  <c r="E211" i="2"/>
  <c r="D212" i="2"/>
  <c r="G211" i="2"/>
  <c r="F211" i="2"/>
  <c r="D1275" i="2"/>
  <c r="F1274" i="2"/>
  <c r="E1274" i="2"/>
  <c r="G1274" i="2"/>
  <c r="D1438" i="2"/>
  <c r="F1437" i="2"/>
  <c r="E1437" i="2"/>
  <c r="G1437" i="2"/>
  <c r="G1669" i="2"/>
  <c r="F1669" i="2"/>
  <c r="E1669" i="2"/>
  <c r="D1670" i="2"/>
  <c r="D1407" i="2"/>
  <c r="F1406" i="2"/>
  <c r="G1406" i="2"/>
  <c r="E1406" i="2"/>
  <c r="R132" i="2"/>
  <c r="N133" i="2"/>
  <c r="Q132" i="2"/>
  <c r="R556" i="2"/>
  <c r="N557" i="2"/>
  <c r="Q556" i="2"/>
  <c r="R1645" i="2"/>
  <c r="N1646" i="2"/>
  <c r="Q1645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R1393" i="2"/>
  <c r="Q1393" i="2"/>
  <c r="N1394" i="2"/>
  <c r="G1606" i="2"/>
  <c r="F1606" i="2"/>
  <c r="D1607" i="2"/>
  <c r="E1606" i="2"/>
  <c r="G12" i="2"/>
  <c r="E12" i="2"/>
  <c r="D13" i="2"/>
  <c r="F12" i="2"/>
  <c r="N791" i="2"/>
  <c r="R790" i="2"/>
  <c r="Q790" i="2"/>
  <c r="Q1178" i="2"/>
  <c r="N1179" i="2"/>
  <c r="R1178" i="2"/>
  <c r="N964" i="2"/>
  <c r="R963" i="2"/>
  <c r="Q963" i="2"/>
  <c r="D723" i="2"/>
  <c r="G722" i="2"/>
  <c r="F722" i="2"/>
  <c r="E722" i="2"/>
  <c r="G157" i="2"/>
  <c r="E157" i="2"/>
  <c r="D158" i="2"/>
  <c r="F157" i="2"/>
  <c r="Q1215" i="2"/>
  <c r="N1216" i="2"/>
  <c r="R1215" i="2"/>
  <c r="G1037" i="2"/>
  <c r="F1037" i="2"/>
  <c r="D1038" i="2"/>
  <c r="E1037" i="2"/>
  <c r="N354" i="2"/>
  <c r="R353" i="2"/>
  <c r="Q353" i="2"/>
  <c r="D943" i="2"/>
  <c r="G942" i="2"/>
  <c r="F942" i="2"/>
  <c r="E942" i="2"/>
  <c r="E265" i="2"/>
  <c r="D266" i="2"/>
  <c r="G265" i="2"/>
  <c r="F265" i="2"/>
  <c r="N522" i="2"/>
  <c r="R521" i="2"/>
  <c r="Q521" i="2"/>
  <c r="R1690" i="2"/>
  <c r="Q1690" i="2"/>
  <c r="N1691" i="2"/>
  <c r="G94" i="2"/>
  <c r="F94" i="2"/>
  <c r="D95" i="2"/>
  <c r="E94" i="2"/>
  <c r="G292" i="2"/>
  <c r="F292" i="2"/>
  <c r="E292" i="2"/>
  <c r="D293" i="2"/>
  <c r="F1291" i="2"/>
  <c r="D1292" i="2"/>
  <c r="E1291" i="2"/>
  <c r="G1291" i="2"/>
  <c r="R988" i="2"/>
  <c r="Q988" i="2"/>
  <c r="N989" i="2"/>
  <c r="R212" i="2"/>
  <c r="Q212" i="2"/>
  <c r="N213" i="2"/>
  <c r="D378" i="2"/>
  <c r="G377" i="2"/>
  <c r="F377" i="2"/>
  <c r="E377" i="2"/>
  <c r="N323" i="2"/>
  <c r="Q322" i="2"/>
  <c r="R322" i="2"/>
  <c r="E1711" i="2"/>
  <c r="G1711" i="2"/>
  <c r="F1711" i="2"/>
  <c r="D1712" i="2"/>
  <c r="F759" i="2"/>
  <c r="E759" i="2"/>
  <c r="D760" i="2"/>
  <c r="G759" i="2"/>
  <c r="R695" i="2"/>
  <c r="Q695" i="2"/>
  <c r="N696" i="2"/>
  <c r="N1339" i="2"/>
  <c r="R1338" i="2"/>
  <c r="Q1338" i="2"/>
  <c r="D187" i="2"/>
  <c r="F186" i="2"/>
  <c r="G186" i="2"/>
  <c r="E186" i="2"/>
  <c r="E403" i="2"/>
  <c r="G403" i="2"/>
  <c r="F403" i="2"/>
  <c r="D404" i="2"/>
  <c r="E1847" i="2"/>
  <c r="G1847" i="2"/>
  <c r="F1847" i="2"/>
  <c r="D1848" i="2"/>
  <c r="R293" i="2"/>
  <c r="Q293" i="2"/>
  <c r="N294" i="2"/>
  <c r="G1581" i="2"/>
  <c r="F1581" i="2"/>
  <c r="E1581" i="2"/>
  <c r="D1582" i="2"/>
  <c r="R466" i="2"/>
  <c r="Q466" i="2"/>
  <c r="N467" i="2"/>
  <c r="R1363" i="2"/>
  <c r="N1364" i="2"/>
  <c r="Q1363" i="2"/>
  <c r="Q59" i="2"/>
  <c r="R59" i="2"/>
  <c r="N1444" i="2"/>
  <c r="Q1443" i="2"/>
  <c r="R1443" i="2"/>
  <c r="R941" i="2"/>
  <c r="N942" i="2"/>
  <c r="Q941" i="2"/>
  <c r="G786" i="2"/>
  <c r="F786" i="2"/>
  <c r="D787" i="2"/>
  <c r="E786" i="2"/>
  <c r="R1767" i="2"/>
  <c r="Q1767" i="2"/>
  <c r="N1768" i="2"/>
  <c r="R1121" i="2"/>
  <c r="Q1121" i="2"/>
  <c r="N1122" i="2"/>
  <c r="N1554" i="2"/>
  <c r="Q1553" i="2"/>
  <c r="R1553" i="2"/>
  <c r="G237" i="2"/>
  <c r="E237" i="2"/>
  <c r="D238" i="2"/>
  <c r="F237" i="2"/>
  <c r="E514" i="2"/>
  <c r="G514" i="2"/>
  <c r="F514" i="2"/>
  <c r="D515" i="2"/>
  <c r="R1488" i="2"/>
  <c r="N1489" i="2"/>
  <c r="Q1488" i="2"/>
  <c r="G1551" i="2"/>
  <c r="F1551" i="2"/>
  <c r="E1551" i="2"/>
  <c r="D1552" i="2"/>
  <c r="R888" i="2"/>
  <c r="Q888" i="2"/>
  <c r="N889" i="2"/>
  <c r="G553" i="2"/>
  <c r="F553" i="2"/>
  <c r="E553" i="2"/>
  <c r="D554" i="2"/>
  <c r="R763" i="2"/>
  <c r="Q763" i="2"/>
  <c r="N764" i="2"/>
  <c r="D1063" i="2"/>
  <c r="F1062" i="2"/>
  <c r="E1062" i="2"/>
  <c r="G1062" i="2"/>
  <c r="R584" i="2"/>
  <c r="Q584" i="2"/>
  <c r="N1792" i="2"/>
  <c r="R1791" i="2"/>
  <c r="Q1791" i="2"/>
  <c r="R1716" i="2"/>
  <c r="Q1716" i="2"/>
  <c r="N1717" i="2"/>
  <c r="N44" i="2"/>
  <c r="Q43" i="2"/>
  <c r="R43" i="2"/>
  <c r="F609" i="2"/>
  <c r="E609" i="2"/>
  <c r="G609" i="2"/>
  <c r="D610" i="2"/>
  <c r="R1275" i="2"/>
  <c r="Q1275" i="2"/>
  <c r="N1276" i="2"/>
  <c r="G1818" i="2"/>
  <c r="E1818" i="2"/>
  <c r="F1818" i="2"/>
  <c r="D1819" i="2"/>
  <c r="N15" i="2"/>
  <c r="Q14" i="2"/>
  <c r="R14" i="2"/>
  <c r="D37" i="2"/>
  <c r="F36" i="2"/>
  <c r="G36" i="2"/>
  <c r="E36" i="2"/>
  <c r="R267" i="2"/>
  <c r="N268" i="2"/>
  <c r="Q267" i="2"/>
  <c r="R1820" i="2"/>
  <c r="N1821" i="2"/>
  <c r="Q1820" i="2"/>
  <c r="R1570" i="2"/>
  <c r="Q1570" i="2"/>
  <c r="R1253" i="2"/>
  <c r="Q1253" i="2"/>
  <c r="N1254" i="2"/>
  <c r="N1469" i="2"/>
  <c r="R1468" i="2"/>
  <c r="Q1468" i="2"/>
  <c r="Q1109" i="2"/>
  <c r="R1109" i="2"/>
  <c r="N1110" i="2"/>
  <c r="G1485" i="2"/>
  <c r="E1485" i="2"/>
  <c r="D1486" i="2"/>
  <c r="F1485" i="2"/>
  <c r="D1311" i="2"/>
  <c r="F1310" i="2"/>
  <c r="E1310" i="2"/>
  <c r="G1310" i="2"/>
  <c r="D1467" i="2"/>
  <c r="F1466" i="2"/>
  <c r="G1466" i="2"/>
  <c r="E1466" i="2"/>
  <c r="E692" i="2"/>
  <c r="D693" i="2"/>
  <c r="F692" i="2"/>
  <c r="G692" i="2"/>
  <c r="N842" i="2"/>
  <c r="R841" i="2"/>
  <c r="Q841" i="2"/>
  <c r="E1175" i="2"/>
  <c r="F1175" i="2"/>
  <c r="G1175" i="2"/>
  <c r="D1176" i="2"/>
  <c r="G1761" i="2"/>
  <c r="D1762" i="2"/>
  <c r="F1761" i="2"/>
  <c r="E1761" i="2"/>
  <c r="D1087" i="2"/>
  <c r="F1086" i="2"/>
  <c r="G1086" i="2"/>
  <c r="E1086" i="2"/>
  <c r="G459" i="2"/>
  <c r="E459" i="2"/>
  <c r="F459" i="2"/>
  <c r="D460" i="2"/>
  <c r="R240" i="2"/>
  <c r="N241" i="2"/>
  <c r="Q240" i="2"/>
  <c r="N1093" i="2"/>
  <c r="Q1092" i="2"/>
  <c r="R1092" i="2"/>
  <c r="N109" i="2"/>
  <c r="R108" i="2"/>
  <c r="Q108" i="2"/>
  <c r="E1689" i="2"/>
  <c r="D1690" i="2"/>
  <c r="G1689" i="2"/>
  <c r="F1689" i="2"/>
  <c r="R609" i="2"/>
  <c r="Q609" i="2"/>
  <c r="N610" i="2"/>
  <c r="N1020" i="2"/>
  <c r="R1019" i="2"/>
  <c r="Q1019" i="2"/>
  <c r="D863" i="2"/>
  <c r="G862" i="2"/>
  <c r="F862" i="2"/>
  <c r="E862" i="2"/>
  <c r="R1584" i="2"/>
  <c r="Q1584" i="2"/>
  <c r="N1585" i="2"/>
  <c r="E319" i="2"/>
  <c r="D320" i="2"/>
  <c r="F319" i="2"/>
  <c r="G319" i="2"/>
  <c r="D987" i="2"/>
  <c r="F986" i="2"/>
  <c r="E986" i="2"/>
  <c r="G986" i="2"/>
  <c r="G1119" i="2"/>
  <c r="E1119" i="2"/>
  <c r="D1120" i="2"/>
  <c r="F1119" i="2"/>
  <c r="R1228" i="2"/>
  <c r="N1229" i="2"/>
  <c r="Q1228" i="2"/>
  <c r="G1733" i="2"/>
  <c r="E1733" i="2"/>
  <c r="D1734" i="2"/>
  <c r="F1733" i="2"/>
  <c r="G1200" i="2"/>
  <c r="D1201" i="2"/>
  <c r="F1200" i="2"/>
  <c r="E1200" i="2"/>
  <c r="R660" i="2"/>
  <c r="Q660" i="2"/>
  <c r="N661" i="2"/>
  <c r="N1040" i="2"/>
  <c r="Q1039" i="2"/>
  <c r="R1039" i="2"/>
  <c r="R916" i="2"/>
  <c r="Q916" i="2"/>
  <c r="N917" i="2"/>
  <c r="G1387" i="2"/>
  <c r="F1387" i="2"/>
  <c r="E1387" i="2"/>
  <c r="D1388" i="2"/>
  <c r="N73" i="2"/>
  <c r="Q72" i="2"/>
  <c r="R72" i="2"/>
  <c r="G1337" i="2"/>
  <c r="D1338" i="2"/>
  <c r="F1337" i="2"/>
  <c r="E1337" i="2"/>
  <c r="N1672" i="2"/>
  <c r="Q1671" i="2"/>
  <c r="R1671" i="2"/>
  <c r="Q725" i="2"/>
  <c r="R725" i="2"/>
  <c r="N726" i="2"/>
  <c r="N1411" i="2"/>
  <c r="R1410" i="2"/>
  <c r="Q1410" i="2"/>
  <c r="G1250" i="2"/>
  <c r="F1250" i="2"/>
  <c r="D1251" i="2"/>
  <c r="E1250" i="2"/>
  <c r="E131" i="2"/>
  <c r="D132" i="2"/>
  <c r="G131" i="2"/>
  <c r="F131" i="2"/>
  <c r="N1064" i="2"/>
  <c r="R1063" i="2"/>
  <c r="Q1063" i="2"/>
  <c r="G1505" i="2"/>
  <c r="D1506" i="2"/>
  <c r="F1505" i="2"/>
  <c r="E1505" i="2"/>
  <c r="Q1526" i="2"/>
  <c r="N1527" i="2"/>
  <c r="R1526" i="2"/>
  <c r="G1525" i="2"/>
  <c r="D1526" i="2"/>
  <c r="F1525" i="2"/>
  <c r="E1525" i="2"/>
  <c r="G913" i="2"/>
  <c r="F913" i="2"/>
  <c r="E913" i="2"/>
  <c r="D914" i="2"/>
  <c r="D70" i="2"/>
  <c r="F69" i="2"/>
  <c r="E69" i="2"/>
  <c r="G69" i="2"/>
  <c r="E348" i="2"/>
  <c r="D349" i="2"/>
  <c r="F348" i="2"/>
  <c r="G348" i="2"/>
  <c r="R1737" i="2"/>
  <c r="N1738" i="2"/>
  <c r="Q1737" i="2"/>
  <c r="R406" i="2"/>
  <c r="Q406" i="2"/>
  <c r="N407" i="2"/>
  <c r="G1148" i="2"/>
  <c r="E1148" i="2"/>
  <c r="F1148" i="2"/>
  <c r="D1149" i="2"/>
  <c r="A64" i="2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E432" i="2"/>
  <c r="G432" i="2"/>
  <c r="D433" i="2"/>
  <c r="F432" i="2"/>
  <c r="G1017" i="2"/>
  <c r="D1018" i="2"/>
  <c r="F1017" i="2"/>
  <c r="E1017" i="2"/>
  <c r="R1312" i="2"/>
  <c r="Q1312" i="2"/>
  <c r="N1313" i="2"/>
  <c r="L1391" i="2"/>
  <c r="L1393" i="2" s="1"/>
  <c r="L1394" i="2" s="1"/>
  <c r="L1395" i="2" s="1"/>
  <c r="L1396" i="2" s="1"/>
  <c r="L1397" i="2" s="1"/>
  <c r="L1398" i="2" s="1"/>
  <c r="L1399" i="2" s="1"/>
  <c r="L1400" i="2" s="1"/>
  <c r="L1401" i="2" s="1"/>
  <c r="L1402" i="2" s="1"/>
  <c r="L1403" i="2" s="1"/>
  <c r="L1404" i="2" s="1"/>
  <c r="L1405" i="2" s="1"/>
  <c r="L1406" i="2" s="1"/>
  <c r="L1407" i="2" s="1"/>
  <c r="L1408" i="2" s="1"/>
  <c r="L1409" i="2" s="1"/>
  <c r="L1410" i="2" s="1"/>
  <c r="L1411" i="2" s="1"/>
  <c r="L1412" i="2" s="1"/>
  <c r="L1413" i="2" s="1"/>
  <c r="L1414" i="2" s="1"/>
  <c r="L1415" i="2" s="1"/>
  <c r="L1416" i="2" s="1"/>
  <c r="L1417" i="2" s="1"/>
  <c r="L1418" i="2" s="1"/>
  <c r="L1419" i="2" s="1"/>
  <c r="L1420" i="2" s="1"/>
  <c r="L1421" i="2" s="1"/>
  <c r="L1422" i="2" s="1"/>
  <c r="L1423" i="2" s="1"/>
  <c r="L1424" i="2" s="1"/>
  <c r="L1392" i="2"/>
  <c r="E490" i="2"/>
  <c r="D491" i="2"/>
  <c r="F490" i="2"/>
  <c r="G490" i="2"/>
  <c r="E1790" i="2"/>
  <c r="G1790" i="2"/>
  <c r="F1790" i="2"/>
  <c r="D1791" i="2"/>
  <c r="E812" i="2"/>
  <c r="G812" i="2"/>
  <c r="F812" i="2"/>
  <c r="D813" i="2"/>
  <c r="R866" i="2"/>
  <c r="N867" i="2"/>
  <c r="Q866" i="2"/>
  <c r="E887" i="2"/>
  <c r="D888" i="2"/>
  <c r="F887" i="2"/>
  <c r="G887" i="2"/>
  <c r="D841" i="2"/>
  <c r="F840" i="2"/>
  <c r="E840" i="2"/>
  <c r="G840" i="2"/>
  <c r="E962" i="2"/>
  <c r="F962" i="2"/>
  <c r="D963" i="2"/>
  <c r="G962" i="2"/>
  <c r="R1849" i="2"/>
  <c r="N1850" i="2"/>
  <c r="Q1849" i="2"/>
  <c r="R489" i="2"/>
  <c r="Q489" i="2"/>
  <c r="N490" i="2"/>
  <c r="G1226" i="2"/>
  <c r="D1227" i="2"/>
  <c r="F1226" i="2"/>
  <c r="E1226" i="2"/>
  <c r="D1362" i="2"/>
  <c r="F1361" i="2"/>
  <c r="E1361" i="2"/>
  <c r="G1361" i="2"/>
  <c r="N1291" i="2"/>
  <c r="Q1290" i="2"/>
  <c r="R1290" i="2"/>
  <c r="N1612" i="2"/>
  <c r="R1611" i="2"/>
  <c r="Q1611" i="2"/>
  <c r="R814" i="2"/>
  <c r="N815" i="2"/>
  <c r="Q814" i="2"/>
  <c r="B1392" i="2"/>
  <c r="B1391" i="2"/>
  <c r="B1393" i="2" s="1"/>
  <c r="B1394" i="2" s="1"/>
  <c r="B1395" i="2" s="1"/>
  <c r="B1396" i="2" s="1"/>
  <c r="B1397" i="2" s="1"/>
  <c r="B1398" i="2" s="1"/>
  <c r="B1399" i="2" s="1"/>
  <c r="B1400" i="2" s="1"/>
  <c r="B1401" i="2" s="1"/>
  <c r="B1402" i="2" s="1"/>
  <c r="B1403" i="2" s="1"/>
  <c r="B1404" i="2" s="1"/>
  <c r="B1405" i="2" s="1"/>
  <c r="B1406" i="2" s="1"/>
  <c r="B1407" i="2" s="1"/>
  <c r="B1408" i="2" s="1"/>
  <c r="B1409" i="2" s="1"/>
  <c r="B1410" i="2" s="1"/>
  <c r="B1411" i="2" s="1"/>
  <c r="B1412" i="2" s="1"/>
  <c r="B1413" i="2" s="1"/>
  <c r="B1414" i="2" s="1"/>
  <c r="B1415" i="2" s="1"/>
  <c r="B1416" i="2" s="1"/>
  <c r="B1417" i="2" s="1"/>
  <c r="B1418" i="2" s="1"/>
  <c r="B1419" i="2" s="1"/>
  <c r="B1420" i="2" s="1"/>
  <c r="B1421" i="2" s="1"/>
  <c r="B1422" i="2" s="1"/>
  <c r="B1423" i="2" s="1"/>
  <c r="B1424" i="2" s="1"/>
  <c r="A931" i="2" l="1"/>
  <c r="A930" i="2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R1122" i="2"/>
  <c r="N1123" i="2"/>
  <c r="Q1122" i="2"/>
  <c r="D96" i="2"/>
  <c r="F95" i="2"/>
  <c r="G95" i="2"/>
  <c r="E95" i="2"/>
  <c r="R133" i="2"/>
  <c r="Q133" i="2"/>
  <c r="N1613" i="2"/>
  <c r="Q1612" i="2"/>
  <c r="R1612" i="2"/>
  <c r="R1850" i="2"/>
  <c r="Q1850" i="2"/>
  <c r="N1851" i="2"/>
  <c r="Q1040" i="2"/>
  <c r="N1041" i="2"/>
  <c r="R1040" i="2"/>
  <c r="G1120" i="2"/>
  <c r="E1120" i="2"/>
  <c r="D1121" i="2"/>
  <c r="F1120" i="2"/>
  <c r="E1762" i="2"/>
  <c r="G1762" i="2"/>
  <c r="F1762" i="2"/>
  <c r="D1763" i="2"/>
  <c r="R842" i="2"/>
  <c r="N843" i="2"/>
  <c r="Q842" i="2"/>
  <c r="G1467" i="2"/>
  <c r="F1467" i="2"/>
  <c r="E1467" i="2"/>
  <c r="D1468" i="2"/>
  <c r="N269" i="2"/>
  <c r="Q268" i="2"/>
  <c r="R268" i="2"/>
  <c r="R15" i="2"/>
  <c r="N16" i="2"/>
  <c r="Q15" i="2"/>
  <c r="G610" i="2"/>
  <c r="D611" i="2"/>
  <c r="F610" i="2"/>
  <c r="E610" i="2"/>
  <c r="R213" i="2"/>
  <c r="Q213" i="2"/>
  <c r="N214" i="2"/>
  <c r="E1292" i="2"/>
  <c r="D1293" i="2"/>
  <c r="G1292" i="2"/>
  <c r="F1292" i="2"/>
  <c r="R1216" i="2"/>
  <c r="N1217" i="2"/>
  <c r="Q1216" i="2"/>
  <c r="E1607" i="2"/>
  <c r="D1608" i="2"/>
  <c r="F1607" i="2"/>
  <c r="G1607" i="2"/>
  <c r="D1276" i="2"/>
  <c r="F1275" i="2"/>
  <c r="E1275" i="2"/>
  <c r="G1275" i="2"/>
  <c r="B1425" i="2"/>
  <c r="B1427" i="2"/>
  <c r="D133" i="2"/>
  <c r="F132" i="2"/>
  <c r="G132" i="2"/>
  <c r="E132" i="2"/>
  <c r="N1412" i="2"/>
  <c r="Q1411" i="2"/>
  <c r="R1411" i="2"/>
  <c r="R661" i="2"/>
  <c r="N662" i="2"/>
  <c r="Q661" i="2"/>
  <c r="G1734" i="2"/>
  <c r="F1734" i="2"/>
  <c r="D1735" i="2"/>
  <c r="E1734" i="2"/>
  <c r="G320" i="2"/>
  <c r="E320" i="2"/>
  <c r="D321" i="2"/>
  <c r="F320" i="2"/>
  <c r="G863" i="2"/>
  <c r="D864" i="2"/>
  <c r="F863" i="2"/>
  <c r="E863" i="2"/>
  <c r="Q1110" i="2"/>
  <c r="R1110" i="2"/>
  <c r="G1819" i="2"/>
  <c r="D1820" i="2"/>
  <c r="F1819" i="2"/>
  <c r="E1819" i="2"/>
  <c r="D239" i="2"/>
  <c r="F238" i="2"/>
  <c r="E238" i="2"/>
  <c r="G238" i="2"/>
  <c r="D188" i="2"/>
  <c r="G187" i="2"/>
  <c r="F187" i="2"/>
  <c r="E187" i="2"/>
  <c r="G760" i="2"/>
  <c r="F760" i="2"/>
  <c r="E760" i="2"/>
  <c r="D761" i="2"/>
  <c r="D762" i="2"/>
  <c r="G723" i="2"/>
  <c r="D724" i="2"/>
  <c r="F723" i="2"/>
  <c r="E723" i="2"/>
  <c r="N1647" i="2"/>
  <c r="Q1646" i="2"/>
  <c r="R1646" i="2"/>
  <c r="D842" i="2"/>
  <c r="G841" i="2"/>
  <c r="F841" i="2"/>
  <c r="E841" i="2"/>
  <c r="D814" i="2"/>
  <c r="G813" i="2"/>
  <c r="F813" i="2"/>
  <c r="E813" i="2"/>
  <c r="E1227" i="2"/>
  <c r="G1227" i="2"/>
  <c r="D1228" i="2"/>
  <c r="F1227" i="2"/>
  <c r="G1506" i="2"/>
  <c r="E1506" i="2"/>
  <c r="D1507" i="2"/>
  <c r="F1506" i="2"/>
  <c r="R726" i="2"/>
  <c r="N727" i="2"/>
  <c r="Q726" i="2"/>
  <c r="E1338" i="2"/>
  <c r="D1339" i="2"/>
  <c r="G1338" i="2"/>
  <c r="F1338" i="2"/>
  <c r="N1094" i="2"/>
  <c r="Q1093" i="2"/>
  <c r="R1093" i="2"/>
  <c r="D1177" i="2"/>
  <c r="F1176" i="2"/>
  <c r="G1176" i="2"/>
  <c r="E1176" i="2"/>
  <c r="D1064" i="2"/>
  <c r="G1063" i="2"/>
  <c r="F1063" i="2"/>
  <c r="E1063" i="2"/>
  <c r="R889" i="2"/>
  <c r="Q889" i="2"/>
  <c r="N890" i="2"/>
  <c r="R1489" i="2"/>
  <c r="N1490" i="2"/>
  <c r="Q1489" i="2"/>
  <c r="R1768" i="2"/>
  <c r="N1769" i="2"/>
  <c r="Q1768" i="2"/>
  <c r="N943" i="2"/>
  <c r="Q942" i="2"/>
  <c r="R942" i="2"/>
  <c r="N1365" i="2"/>
  <c r="Q1364" i="2"/>
  <c r="R1364" i="2"/>
  <c r="D405" i="2"/>
  <c r="F404" i="2"/>
  <c r="E404" i="2"/>
  <c r="G404" i="2"/>
  <c r="G293" i="2"/>
  <c r="F293" i="2"/>
  <c r="E293" i="2"/>
  <c r="D294" i="2"/>
  <c r="R1691" i="2"/>
  <c r="N1692" i="2"/>
  <c r="Q1691" i="2"/>
  <c r="D267" i="2"/>
  <c r="F266" i="2"/>
  <c r="G266" i="2"/>
  <c r="E266" i="2"/>
  <c r="N355" i="2"/>
  <c r="R354" i="2"/>
  <c r="Q354" i="2"/>
  <c r="N792" i="2"/>
  <c r="Q791" i="2"/>
  <c r="R791" i="2"/>
  <c r="E1388" i="2"/>
  <c r="D1389" i="2"/>
  <c r="D1390" i="2"/>
  <c r="G1388" i="2"/>
  <c r="F1388" i="2"/>
  <c r="R109" i="2"/>
  <c r="N110" i="2"/>
  <c r="Q109" i="2"/>
  <c r="R1717" i="2"/>
  <c r="Q1717" i="2"/>
  <c r="N1718" i="2"/>
  <c r="R1291" i="2"/>
  <c r="N1292" i="2"/>
  <c r="Q1291" i="2"/>
  <c r="D964" i="2"/>
  <c r="F963" i="2"/>
  <c r="E963" i="2"/>
  <c r="G963" i="2"/>
  <c r="E491" i="2"/>
  <c r="D492" i="2"/>
  <c r="G491" i="2"/>
  <c r="F491" i="2"/>
  <c r="E1149" i="2"/>
  <c r="D1151" i="2"/>
  <c r="G1149" i="2"/>
  <c r="F1149" i="2"/>
  <c r="D1150" i="2"/>
  <c r="N1739" i="2"/>
  <c r="Q1738" i="2"/>
  <c r="R1738" i="2"/>
  <c r="D1527" i="2"/>
  <c r="F1526" i="2"/>
  <c r="E1526" i="2"/>
  <c r="G1526" i="2"/>
  <c r="R917" i="2"/>
  <c r="N918" i="2"/>
  <c r="Q917" i="2"/>
  <c r="R1585" i="2"/>
  <c r="Q1585" i="2"/>
  <c r="N1586" i="2"/>
  <c r="G1690" i="2"/>
  <c r="E1690" i="2"/>
  <c r="D1691" i="2"/>
  <c r="F1690" i="2"/>
  <c r="G693" i="2"/>
  <c r="D694" i="2"/>
  <c r="F693" i="2"/>
  <c r="E693" i="2"/>
  <c r="R764" i="2"/>
  <c r="Q764" i="2"/>
  <c r="N765" i="2"/>
  <c r="R294" i="2"/>
  <c r="Q294" i="2"/>
  <c r="N295" i="2"/>
  <c r="R323" i="2"/>
  <c r="N324" i="2"/>
  <c r="Q323" i="2"/>
  <c r="N990" i="2"/>
  <c r="Q989" i="2"/>
  <c r="R989" i="2"/>
  <c r="E158" i="2"/>
  <c r="F158" i="2"/>
  <c r="G158" i="2"/>
  <c r="D159" i="2"/>
  <c r="R1394" i="2"/>
  <c r="N1395" i="2"/>
  <c r="Q1394" i="2"/>
  <c r="D213" i="2"/>
  <c r="G212" i="2"/>
  <c r="F212" i="2"/>
  <c r="E212" i="2"/>
  <c r="D1642" i="2"/>
  <c r="F1641" i="2"/>
  <c r="E1641" i="2"/>
  <c r="G1641" i="2"/>
  <c r="G657" i="2"/>
  <c r="F657" i="2"/>
  <c r="E657" i="2"/>
  <c r="D658" i="2"/>
  <c r="R1513" i="2"/>
  <c r="N1514" i="2"/>
  <c r="Q1513" i="2"/>
  <c r="F1362" i="2"/>
  <c r="E1362" i="2"/>
  <c r="D1363" i="2"/>
  <c r="G1362" i="2"/>
  <c r="G1582" i="2"/>
  <c r="F1582" i="2"/>
  <c r="E1582" i="2"/>
  <c r="D1583" i="2"/>
  <c r="D379" i="2"/>
  <c r="F378" i="2"/>
  <c r="E378" i="2"/>
  <c r="G378" i="2"/>
  <c r="D944" i="2"/>
  <c r="F943" i="2"/>
  <c r="G943" i="2"/>
  <c r="E943" i="2"/>
  <c r="R490" i="2"/>
  <c r="Q490" i="2"/>
  <c r="D889" i="2"/>
  <c r="E888" i="2"/>
  <c r="G888" i="2"/>
  <c r="F888" i="2"/>
  <c r="E1018" i="2"/>
  <c r="G1018" i="2"/>
  <c r="F1018" i="2"/>
  <c r="D1019" i="2"/>
  <c r="G1251" i="2"/>
  <c r="E1251" i="2"/>
  <c r="D1252" i="2"/>
  <c r="F1251" i="2"/>
  <c r="G1311" i="2"/>
  <c r="E1311" i="2"/>
  <c r="D1312" i="2"/>
  <c r="F1311" i="2"/>
  <c r="R1792" i="2"/>
  <c r="Q1792" i="2"/>
  <c r="N1793" i="2"/>
  <c r="F515" i="2"/>
  <c r="G515" i="2"/>
  <c r="D516" i="2"/>
  <c r="E515" i="2"/>
  <c r="R467" i="2"/>
  <c r="Q467" i="2"/>
  <c r="N468" i="2"/>
  <c r="N1340" i="2"/>
  <c r="R1339" i="2"/>
  <c r="Q1339" i="2"/>
  <c r="G1712" i="2"/>
  <c r="F1712" i="2"/>
  <c r="D1713" i="2"/>
  <c r="E1712" i="2"/>
  <c r="G1038" i="2"/>
  <c r="F1038" i="2"/>
  <c r="E1038" i="2"/>
  <c r="D1039" i="2"/>
  <c r="R964" i="2"/>
  <c r="N965" i="2"/>
  <c r="Q964" i="2"/>
  <c r="G13" i="2"/>
  <c r="D14" i="2"/>
  <c r="F13" i="2"/>
  <c r="E13" i="2"/>
  <c r="R557" i="2"/>
  <c r="N558" i="2"/>
  <c r="Q557" i="2"/>
  <c r="D1408" i="2"/>
  <c r="G1407" i="2"/>
  <c r="F1407" i="2"/>
  <c r="E1407" i="2"/>
  <c r="G1438" i="2"/>
  <c r="F1438" i="2"/>
  <c r="D1439" i="2"/>
  <c r="E1438" i="2"/>
  <c r="R630" i="2"/>
  <c r="N631" i="2"/>
  <c r="Q630" i="2"/>
  <c r="R522" i="2"/>
  <c r="Q522" i="2"/>
  <c r="N523" i="2"/>
  <c r="D71" i="2"/>
  <c r="G70" i="2"/>
  <c r="F70" i="2"/>
  <c r="E70" i="2"/>
  <c r="R1020" i="2"/>
  <c r="N1021" i="2"/>
  <c r="Q1020" i="2"/>
  <c r="N242" i="2"/>
  <c r="Q241" i="2"/>
  <c r="R241" i="2"/>
  <c r="G914" i="2"/>
  <c r="D915" i="2"/>
  <c r="F914" i="2"/>
  <c r="E914" i="2"/>
  <c r="G1670" i="2"/>
  <c r="D1671" i="2"/>
  <c r="F1670" i="2"/>
  <c r="E1670" i="2"/>
  <c r="R867" i="2"/>
  <c r="N868" i="2"/>
  <c r="Q867" i="2"/>
  <c r="N1314" i="2"/>
  <c r="R1313" i="2"/>
  <c r="Q1313" i="2"/>
  <c r="G433" i="2"/>
  <c r="D434" i="2"/>
  <c r="F433" i="2"/>
  <c r="E433" i="2"/>
  <c r="N408" i="2"/>
  <c r="Q407" i="2"/>
  <c r="R407" i="2"/>
  <c r="G349" i="2"/>
  <c r="D350" i="2"/>
  <c r="F349" i="2"/>
  <c r="E349" i="2"/>
  <c r="R1672" i="2"/>
  <c r="N1673" i="2"/>
  <c r="Q1672" i="2"/>
  <c r="R1254" i="2"/>
  <c r="N1255" i="2"/>
  <c r="Q1254" i="2"/>
  <c r="R815" i="2"/>
  <c r="Q815" i="2"/>
  <c r="N816" i="2"/>
  <c r="G1791" i="2"/>
  <c r="D1792" i="2"/>
  <c r="F1791" i="2"/>
  <c r="E1791" i="2"/>
  <c r="R1229" i="2"/>
  <c r="N1230" i="2"/>
  <c r="Q1229" i="2"/>
  <c r="G1087" i="2"/>
  <c r="D1088" i="2"/>
  <c r="F1087" i="2"/>
  <c r="E1087" i="2"/>
  <c r="R1821" i="2"/>
  <c r="Q1821" i="2"/>
  <c r="N1822" i="2"/>
  <c r="G37" i="2"/>
  <c r="F37" i="2"/>
  <c r="E37" i="2"/>
  <c r="D38" i="2"/>
  <c r="R1276" i="2"/>
  <c r="Q1276" i="2"/>
  <c r="N1277" i="2"/>
  <c r="G1552" i="2"/>
  <c r="D1553" i="2"/>
  <c r="F1552" i="2"/>
  <c r="E1552" i="2"/>
  <c r="R696" i="2"/>
  <c r="N697" i="2"/>
  <c r="Q696" i="2"/>
  <c r="L1427" i="2"/>
  <c r="L1425" i="2"/>
  <c r="R1527" i="2"/>
  <c r="N1528" i="2"/>
  <c r="Q1527" i="2"/>
  <c r="R1064" i="2"/>
  <c r="N1065" i="2"/>
  <c r="Q1064" i="2"/>
  <c r="N74" i="2"/>
  <c r="N75" i="2"/>
  <c r="R73" i="2"/>
  <c r="Q73" i="2"/>
  <c r="E1201" i="2"/>
  <c r="G1201" i="2"/>
  <c r="D1202" i="2"/>
  <c r="F1201" i="2"/>
  <c r="G987" i="2"/>
  <c r="D988" i="2"/>
  <c r="F987" i="2"/>
  <c r="E987" i="2"/>
  <c r="R610" i="2"/>
  <c r="N611" i="2"/>
  <c r="Q610" i="2"/>
  <c r="E460" i="2"/>
  <c r="D461" i="2"/>
  <c r="F460" i="2"/>
  <c r="G460" i="2"/>
  <c r="G1486" i="2"/>
  <c r="D1487" i="2"/>
  <c r="F1486" i="2"/>
  <c r="E1486" i="2"/>
  <c r="N1470" i="2"/>
  <c r="Q1469" i="2"/>
  <c r="R1469" i="2"/>
  <c r="R44" i="2"/>
  <c r="N45" i="2"/>
  <c r="Q44" i="2"/>
  <c r="G554" i="2"/>
  <c r="F554" i="2"/>
  <c r="E554" i="2"/>
  <c r="D555" i="2"/>
  <c r="R1554" i="2"/>
  <c r="N1555" i="2"/>
  <c r="Q1554" i="2"/>
  <c r="G787" i="2"/>
  <c r="F787" i="2"/>
  <c r="E787" i="2"/>
  <c r="D788" i="2"/>
  <c r="N1445" i="2"/>
  <c r="Q1444" i="2"/>
  <c r="R1444" i="2"/>
  <c r="G1848" i="2"/>
  <c r="D1849" i="2"/>
  <c r="F1848" i="2"/>
  <c r="E1848" i="2"/>
  <c r="N1180" i="2"/>
  <c r="Q1179" i="2"/>
  <c r="R1179" i="2"/>
  <c r="G628" i="2"/>
  <c r="D629" i="2"/>
  <c r="F628" i="2"/>
  <c r="E628" i="2"/>
  <c r="N438" i="2"/>
  <c r="R437" i="2"/>
  <c r="Q437" i="2"/>
  <c r="N382" i="2"/>
  <c r="Q381" i="2"/>
  <c r="R381" i="2"/>
  <c r="D789" i="2" l="1"/>
  <c r="G788" i="2"/>
  <c r="F788" i="2"/>
  <c r="E788" i="2"/>
  <c r="R242" i="2"/>
  <c r="Q242" i="2"/>
  <c r="N243" i="2"/>
  <c r="R523" i="2"/>
  <c r="N524" i="2"/>
  <c r="Q523" i="2"/>
  <c r="R1514" i="2"/>
  <c r="N1515" i="2"/>
  <c r="Q1514" i="2"/>
  <c r="D1508" i="2"/>
  <c r="F1507" i="2"/>
  <c r="E1507" i="2"/>
  <c r="G1507" i="2"/>
  <c r="B1428" i="2"/>
  <c r="B1426" i="2"/>
  <c r="B1429" i="2" s="1"/>
  <c r="B1430" i="2" s="1"/>
  <c r="B1431" i="2" s="1"/>
  <c r="B1432" i="2" s="1"/>
  <c r="B1433" i="2" s="1"/>
  <c r="B1434" i="2" s="1"/>
  <c r="B1435" i="2" s="1"/>
  <c r="B1436" i="2" s="1"/>
  <c r="B1437" i="2" s="1"/>
  <c r="B1438" i="2" s="1"/>
  <c r="B1439" i="2" s="1"/>
  <c r="B1440" i="2" s="1"/>
  <c r="B1441" i="2" s="1"/>
  <c r="B1442" i="2" s="1"/>
  <c r="B1443" i="2" s="1"/>
  <c r="B1444" i="2" s="1"/>
  <c r="B1445" i="2" s="1"/>
  <c r="B1446" i="2" s="1"/>
  <c r="B1447" i="2" s="1"/>
  <c r="B1448" i="2" s="1"/>
  <c r="B1449" i="2" s="1"/>
  <c r="B1450" i="2" s="1"/>
  <c r="B1451" i="2" s="1"/>
  <c r="B1452" i="2" s="1"/>
  <c r="B1453" i="2" s="1"/>
  <c r="B1454" i="2" s="1"/>
  <c r="B1455" i="2" s="1"/>
  <c r="B1456" i="2" s="1"/>
  <c r="B1457" i="2" s="1"/>
  <c r="B1458" i="2" s="1"/>
  <c r="B1459" i="2" s="1"/>
  <c r="B1460" i="2" s="1"/>
  <c r="B1461" i="2" s="1"/>
  <c r="B1462" i="2" s="1"/>
  <c r="D1203" i="2"/>
  <c r="F1202" i="2"/>
  <c r="G1202" i="2"/>
  <c r="E1202" i="2"/>
  <c r="N1066" i="2"/>
  <c r="Q1065" i="2"/>
  <c r="R1065" i="2"/>
  <c r="R697" i="2"/>
  <c r="N698" i="2"/>
  <c r="Q697" i="2"/>
  <c r="N1587" i="2"/>
  <c r="Q1586" i="2"/>
  <c r="R1586" i="2"/>
  <c r="G1151" i="2"/>
  <c r="E1151" i="2"/>
  <c r="F1151" i="2"/>
  <c r="D1152" i="2"/>
  <c r="E1121" i="2"/>
  <c r="F1121" i="2"/>
  <c r="G1121" i="2"/>
  <c r="D1122" i="2"/>
  <c r="N612" i="2"/>
  <c r="R611" i="2"/>
  <c r="Q611" i="2"/>
  <c r="G38" i="2"/>
  <c r="D39" i="2"/>
  <c r="F38" i="2"/>
  <c r="E38" i="2"/>
  <c r="E1792" i="2"/>
  <c r="D1793" i="2"/>
  <c r="G1792" i="2"/>
  <c r="F1792" i="2"/>
  <c r="R1340" i="2"/>
  <c r="N1341" i="2"/>
  <c r="Q1340" i="2"/>
  <c r="N1794" i="2"/>
  <c r="Q1793" i="2"/>
  <c r="R1793" i="2"/>
  <c r="D1253" i="2"/>
  <c r="F1252" i="2"/>
  <c r="E1252" i="2"/>
  <c r="G1252" i="2"/>
  <c r="G658" i="2"/>
  <c r="D659" i="2"/>
  <c r="F658" i="2"/>
  <c r="E658" i="2"/>
  <c r="N111" i="2"/>
  <c r="Q110" i="2"/>
  <c r="R110" i="2"/>
  <c r="E1339" i="2"/>
  <c r="D1340" i="2"/>
  <c r="G1339" i="2"/>
  <c r="F1339" i="2"/>
  <c r="D1736" i="2"/>
  <c r="F1735" i="2"/>
  <c r="E1735" i="2"/>
  <c r="G1735" i="2"/>
  <c r="D1850" i="2"/>
  <c r="F1849" i="2"/>
  <c r="E1849" i="2"/>
  <c r="G1849" i="2"/>
  <c r="E1088" i="2"/>
  <c r="F1088" i="2"/>
  <c r="G1088" i="2"/>
  <c r="D1089" i="2"/>
  <c r="R1673" i="2"/>
  <c r="N1674" i="2"/>
  <c r="Q1673" i="2"/>
  <c r="N409" i="2"/>
  <c r="R408" i="2"/>
  <c r="Q408" i="2"/>
  <c r="R468" i="2"/>
  <c r="Q468" i="2"/>
  <c r="N469" i="2"/>
  <c r="N793" i="2"/>
  <c r="Q792" i="2"/>
  <c r="R792" i="2"/>
  <c r="N944" i="2"/>
  <c r="R943" i="2"/>
  <c r="Q943" i="2"/>
  <c r="R45" i="2"/>
  <c r="N46" i="2"/>
  <c r="Q45" i="2"/>
  <c r="R1528" i="2"/>
  <c r="N1529" i="2"/>
  <c r="Q1528" i="2"/>
  <c r="N817" i="2"/>
  <c r="R816" i="2"/>
  <c r="Q816" i="2"/>
  <c r="R868" i="2"/>
  <c r="Q868" i="2"/>
  <c r="N869" i="2"/>
  <c r="E915" i="2"/>
  <c r="F915" i="2"/>
  <c r="D916" i="2"/>
  <c r="G915" i="2"/>
  <c r="R631" i="2"/>
  <c r="N632" i="2"/>
  <c r="Q631" i="2"/>
  <c r="D890" i="2"/>
  <c r="E889" i="2"/>
  <c r="G889" i="2"/>
  <c r="F889" i="2"/>
  <c r="G1363" i="2"/>
  <c r="D1364" i="2"/>
  <c r="F1363" i="2"/>
  <c r="E1363" i="2"/>
  <c r="R1292" i="2"/>
  <c r="N1293" i="2"/>
  <c r="Q1292" i="2"/>
  <c r="N1693" i="2"/>
  <c r="R1692" i="2"/>
  <c r="Q1692" i="2"/>
  <c r="G1177" i="2"/>
  <c r="F1177" i="2"/>
  <c r="E1177" i="2"/>
  <c r="D1178" i="2"/>
  <c r="D1229" i="2"/>
  <c r="F1228" i="2"/>
  <c r="G1228" i="2"/>
  <c r="E1228" i="2"/>
  <c r="G724" i="2"/>
  <c r="D725" i="2"/>
  <c r="F724" i="2"/>
  <c r="E724" i="2"/>
  <c r="D1277" i="2"/>
  <c r="E1276" i="2"/>
  <c r="G1276" i="2"/>
  <c r="F1276" i="2"/>
  <c r="N270" i="2"/>
  <c r="Q269" i="2"/>
  <c r="R269" i="2"/>
  <c r="G1763" i="2"/>
  <c r="F1763" i="2"/>
  <c r="D1764" i="2"/>
  <c r="E1763" i="2"/>
  <c r="R1613" i="2"/>
  <c r="Q1613" i="2"/>
  <c r="R1123" i="2"/>
  <c r="N1124" i="2"/>
  <c r="Q1123" i="2"/>
  <c r="R1180" i="2"/>
  <c r="Q1180" i="2"/>
  <c r="N1181" i="2"/>
  <c r="R1470" i="2"/>
  <c r="N1471" i="2"/>
  <c r="Q1470" i="2"/>
  <c r="N1491" i="2"/>
  <c r="Q1490" i="2"/>
  <c r="R1490" i="2"/>
  <c r="G1642" i="2"/>
  <c r="D1643" i="2"/>
  <c r="F1642" i="2"/>
  <c r="E1642" i="2"/>
  <c r="F159" i="2"/>
  <c r="D160" i="2"/>
  <c r="G159" i="2"/>
  <c r="E159" i="2"/>
  <c r="Q324" i="2"/>
  <c r="N325" i="2"/>
  <c r="R324" i="2"/>
  <c r="R1314" i="2"/>
  <c r="N1315" i="2"/>
  <c r="Q1314" i="2"/>
  <c r="Q1021" i="2"/>
  <c r="R1021" i="2"/>
  <c r="N1022" i="2"/>
  <c r="F944" i="2"/>
  <c r="E944" i="2"/>
  <c r="G944" i="2"/>
  <c r="D945" i="2"/>
  <c r="F239" i="2"/>
  <c r="D240" i="2"/>
  <c r="G239" i="2"/>
  <c r="E239" i="2"/>
  <c r="Q1217" i="2"/>
  <c r="R1217" i="2"/>
  <c r="E1487" i="2"/>
  <c r="D1488" i="2"/>
  <c r="G1487" i="2"/>
  <c r="F1487" i="2"/>
  <c r="D15" i="2"/>
  <c r="F14" i="2"/>
  <c r="E14" i="2"/>
  <c r="G14" i="2"/>
  <c r="R295" i="2"/>
  <c r="Q295" i="2"/>
  <c r="N296" i="2"/>
  <c r="G694" i="2"/>
  <c r="D695" i="2"/>
  <c r="F694" i="2"/>
  <c r="E694" i="2"/>
  <c r="G864" i="2"/>
  <c r="D865" i="2"/>
  <c r="F864" i="2"/>
  <c r="E864" i="2"/>
  <c r="D630" i="2"/>
  <c r="F629" i="2"/>
  <c r="E629" i="2"/>
  <c r="G629" i="2"/>
  <c r="R1555" i="2"/>
  <c r="N1556" i="2"/>
  <c r="Q1555" i="2"/>
  <c r="E1553" i="2"/>
  <c r="D1554" i="2"/>
  <c r="F1553" i="2"/>
  <c r="G1553" i="2"/>
  <c r="D1409" i="2"/>
  <c r="F1408" i="2"/>
  <c r="G1408" i="2"/>
  <c r="E1408" i="2"/>
  <c r="G1713" i="2"/>
  <c r="F1713" i="2"/>
  <c r="E1713" i="2"/>
  <c r="D1714" i="2"/>
  <c r="D1020" i="2"/>
  <c r="F1019" i="2"/>
  <c r="G1019" i="2"/>
  <c r="E1019" i="2"/>
  <c r="D214" i="2"/>
  <c r="E213" i="2"/>
  <c r="G213" i="2"/>
  <c r="F213" i="2"/>
  <c r="N919" i="2"/>
  <c r="R918" i="2"/>
  <c r="Q918" i="2"/>
  <c r="Q1739" i="2"/>
  <c r="R1739" i="2"/>
  <c r="N1740" i="2"/>
  <c r="G492" i="2"/>
  <c r="F492" i="2"/>
  <c r="D493" i="2"/>
  <c r="E492" i="2"/>
  <c r="D406" i="2"/>
  <c r="G405" i="2"/>
  <c r="F405" i="2"/>
  <c r="E405" i="2"/>
  <c r="R1769" i="2"/>
  <c r="Q1769" i="2"/>
  <c r="N1770" i="2"/>
  <c r="R727" i="2"/>
  <c r="N728" i="2"/>
  <c r="Q727" i="2"/>
  <c r="E1820" i="2"/>
  <c r="D1821" i="2"/>
  <c r="G1820" i="2"/>
  <c r="F1820" i="2"/>
  <c r="G611" i="2"/>
  <c r="D612" i="2"/>
  <c r="F611" i="2"/>
  <c r="E611" i="2"/>
  <c r="E1468" i="2"/>
  <c r="D1469" i="2"/>
  <c r="F1468" i="2"/>
  <c r="G1468" i="2"/>
  <c r="R1041" i="2"/>
  <c r="Q1041" i="2"/>
  <c r="N1042" i="2"/>
  <c r="A1426" i="2"/>
  <c r="A1428" i="2" s="1"/>
  <c r="A1427" i="2"/>
  <c r="N1256" i="2"/>
  <c r="Q1255" i="2"/>
  <c r="R1255" i="2"/>
  <c r="G1671" i="2"/>
  <c r="D1672" i="2"/>
  <c r="F1671" i="2"/>
  <c r="E1671" i="2"/>
  <c r="F1039" i="2"/>
  <c r="E1039" i="2"/>
  <c r="D1040" i="2"/>
  <c r="G1039" i="2"/>
  <c r="R1365" i="2"/>
  <c r="Q1365" i="2"/>
  <c r="N1366" i="2"/>
  <c r="G1064" i="2"/>
  <c r="D1065" i="2"/>
  <c r="F1064" i="2"/>
  <c r="E1064" i="2"/>
  <c r="R214" i="2"/>
  <c r="Q214" i="2"/>
  <c r="R16" i="2"/>
  <c r="N17" i="2"/>
  <c r="Q16" i="2"/>
  <c r="N439" i="2"/>
  <c r="Q438" i="2"/>
  <c r="R438" i="2"/>
  <c r="R1647" i="2"/>
  <c r="N1648" i="2"/>
  <c r="Q1647" i="2"/>
  <c r="E1527" i="2"/>
  <c r="D1528" i="2"/>
  <c r="F1527" i="2"/>
  <c r="G1527" i="2"/>
  <c r="F964" i="2"/>
  <c r="E964" i="2"/>
  <c r="G964" i="2"/>
  <c r="D965" i="2"/>
  <c r="D268" i="2"/>
  <c r="E267" i="2"/>
  <c r="G267" i="2"/>
  <c r="F267" i="2"/>
  <c r="N891" i="2"/>
  <c r="R890" i="2"/>
  <c r="Q890" i="2"/>
  <c r="G814" i="2"/>
  <c r="D815" i="2"/>
  <c r="E814" i="2"/>
  <c r="F814" i="2"/>
  <c r="Q1412" i="2"/>
  <c r="R1412" i="2"/>
  <c r="N844" i="2"/>
  <c r="Q843" i="2"/>
  <c r="R843" i="2"/>
  <c r="G96" i="2"/>
  <c r="F96" i="2"/>
  <c r="E96" i="2"/>
  <c r="D97" i="2"/>
  <c r="R382" i="2"/>
  <c r="Q382" i="2"/>
  <c r="N383" i="2"/>
  <c r="E988" i="2"/>
  <c r="G988" i="2"/>
  <c r="F988" i="2"/>
  <c r="D989" i="2"/>
  <c r="R75" i="2"/>
  <c r="Q75" i="2"/>
  <c r="L1426" i="2"/>
  <c r="L1429" i="2" s="1"/>
  <c r="L1430" i="2" s="1"/>
  <c r="L1431" i="2" s="1"/>
  <c r="L1432" i="2" s="1"/>
  <c r="L1433" i="2" s="1"/>
  <c r="L1434" i="2" s="1"/>
  <c r="L1435" i="2" s="1"/>
  <c r="L1436" i="2" s="1"/>
  <c r="L1437" i="2" s="1"/>
  <c r="L1438" i="2" s="1"/>
  <c r="L1439" i="2" s="1"/>
  <c r="L1440" i="2" s="1"/>
  <c r="L1441" i="2" s="1"/>
  <c r="L1442" i="2" s="1"/>
  <c r="L1443" i="2" s="1"/>
  <c r="L1444" i="2" s="1"/>
  <c r="L1445" i="2" s="1"/>
  <c r="L1446" i="2" s="1"/>
  <c r="L1447" i="2" s="1"/>
  <c r="L1448" i="2" s="1"/>
  <c r="L1449" i="2" s="1"/>
  <c r="L1450" i="2" s="1"/>
  <c r="L1451" i="2" s="1"/>
  <c r="L1452" i="2" s="1"/>
  <c r="L1453" i="2" s="1"/>
  <c r="L1454" i="2" s="1"/>
  <c r="L1455" i="2" s="1"/>
  <c r="L1456" i="2" s="1"/>
  <c r="L1457" i="2" s="1"/>
  <c r="L1458" i="2" s="1"/>
  <c r="L1459" i="2" s="1"/>
  <c r="L1460" i="2" s="1"/>
  <c r="L1461" i="2" s="1"/>
  <c r="L1462" i="2" s="1"/>
  <c r="L1428" i="2"/>
  <c r="N1823" i="2"/>
  <c r="R1822" i="2"/>
  <c r="Q1822" i="2"/>
  <c r="N1231" i="2"/>
  <c r="R1230" i="2"/>
  <c r="Q1230" i="2"/>
  <c r="E434" i="2"/>
  <c r="G434" i="2"/>
  <c r="D435" i="2"/>
  <c r="F434" i="2"/>
  <c r="R965" i="2"/>
  <c r="Q965" i="2"/>
  <c r="N966" i="2"/>
  <c r="D1313" i="2"/>
  <c r="F1312" i="2"/>
  <c r="E1312" i="2"/>
  <c r="G1312" i="2"/>
  <c r="G379" i="2"/>
  <c r="F379" i="2"/>
  <c r="E379" i="2"/>
  <c r="D380" i="2"/>
  <c r="R765" i="2"/>
  <c r="Q765" i="2"/>
  <c r="N766" i="2"/>
  <c r="E1691" i="2"/>
  <c r="G1691" i="2"/>
  <c r="D1692" i="2"/>
  <c r="F1691" i="2"/>
  <c r="F1150" i="2"/>
  <c r="G1150" i="2"/>
  <c r="E1150" i="2"/>
  <c r="R1718" i="2"/>
  <c r="Q1718" i="2"/>
  <c r="N1719" i="2"/>
  <c r="E1390" i="2"/>
  <c r="D1392" i="2"/>
  <c r="G1390" i="2"/>
  <c r="F1390" i="2"/>
  <c r="D1391" i="2"/>
  <c r="Q355" i="2"/>
  <c r="N356" i="2"/>
  <c r="R355" i="2"/>
  <c r="E294" i="2"/>
  <c r="G294" i="2"/>
  <c r="D295" i="2"/>
  <c r="F294" i="2"/>
  <c r="F842" i="2"/>
  <c r="E842" i="2"/>
  <c r="G842" i="2"/>
  <c r="D843" i="2"/>
  <c r="G762" i="2"/>
  <c r="F762" i="2"/>
  <c r="E762" i="2"/>
  <c r="D763" i="2"/>
  <c r="D189" i="2"/>
  <c r="G188" i="2"/>
  <c r="F188" i="2"/>
  <c r="E188" i="2"/>
  <c r="E321" i="2"/>
  <c r="F321" i="2"/>
  <c r="D322" i="2"/>
  <c r="G321" i="2"/>
  <c r="N663" i="2"/>
  <c r="Q662" i="2"/>
  <c r="R662" i="2"/>
  <c r="G133" i="2"/>
  <c r="E133" i="2"/>
  <c r="D134" i="2"/>
  <c r="F133" i="2"/>
  <c r="G1293" i="2"/>
  <c r="D1294" i="2"/>
  <c r="F1293" i="2"/>
  <c r="E1293" i="2"/>
  <c r="R1445" i="2"/>
  <c r="Q1445" i="2"/>
  <c r="N1446" i="2"/>
  <c r="E555" i="2"/>
  <c r="F555" i="2"/>
  <c r="D556" i="2"/>
  <c r="G555" i="2"/>
  <c r="E461" i="2"/>
  <c r="G461" i="2"/>
  <c r="F461" i="2"/>
  <c r="D462" i="2"/>
  <c r="N76" i="2"/>
  <c r="R74" i="2"/>
  <c r="Q74" i="2"/>
  <c r="R1277" i="2"/>
  <c r="Q1277" i="2"/>
  <c r="E350" i="2"/>
  <c r="D351" i="2"/>
  <c r="G350" i="2"/>
  <c r="F350" i="2"/>
  <c r="G71" i="2"/>
  <c r="D72" i="2"/>
  <c r="F71" i="2"/>
  <c r="E71" i="2"/>
  <c r="E1439" i="2"/>
  <c r="G1439" i="2"/>
  <c r="F1439" i="2"/>
  <c r="D1440" i="2"/>
  <c r="R558" i="2"/>
  <c r="Q558" i="2"/>
  <c r="N559" i="2"/>
  <c r="G516" i="2"/>
  <c r="D517" i="2"/>
  <c r="F516" i="2"/>
  <c r="E516" i="2"/>
  <c r="D1584" i="2"/>
  <c r="F1583" i="2"/>
  <c r="G1583" i="2"/>
  <c r="E1583" i="2"/>
  <c r="N1396" i="2"/>
  <c r="Q1395" i="2"/>
  <c r="R1395" i="2"/>
  <c r="R990" i="2"/>
  <c r="Q990" i="2"/>
  <c r="N991" i="2"/>
  <c r="G1389" i="2"/>
  <c r="E1389" i="2"/>
  <c r="F1389" i="2"/>
  <c r="R1094" i="2"/>
  <c r="N1095" i="2"/>
  <c r="Q1094" i="2"/>
  <c r="E761" i="2"/>
  <c r="G761" i="2"/>
  <c r="F761" i="2"/>
  <c r="E1608" i="2"/>
  <c r="D1609" i="2"/>
  <c r="G1608" i="2"/>
  <c r="F1608" i="2"/>
  <c r="R1851" i="2"/>
  <c r="N1852" i="2"/>
  <c r="Q1851" i="2"/>
  <c r="N1853" i="2" l="1"/>
  <c r="Q1852" i="2"/>
  <c r="R1852" i="2"/>
  <c r="G989" i="2"/>
  <c r="D990" i="2"/>
  <c r="F989" i="2"/>
  <c r="E989" i="2"/>
  <c r="G1065" i="2"/>
  <c r="E1065" i="2"/>
  <c r="D1066" i="2"/>
  <c r="F1065" i="2"/>
  <c r="G890" i="2"/>
  <c r="D891" i="2"/>
  <c r="F890" i="2"/>
  <c r="E890" i="2"/>
  <c r="N870" i="2"/>
  <c r="R869" i="2"/>
  <c r="Q869" i="2"/>
  <c r="G1528" i="2"/>
  <c r="D1529" i="2"/>
  <c r="F1528" i="2"/>
  <c r="E1528" i="2"/>
  <c r="F1508" i="2"/>
  <c r="G1508" i="2"/>
  <c r="D1509" i="2"/>
  <c r="E1508" i="2"/>
  <c r="R1719" i="2"/>
  <c r="Q1719" i="2"/>
  <c r="N1720" i="2"/>
  <c r="G268" i="2"/>
  <c r="D269" i="2"/>
  <c r="E268" i="2"/>
  <c r="F268" i="2"/>
  <c r="N633" i="2"/>
  <c r="Q632" i="2"/>
  <c r="R632" i="2"/>
  <c r="R356" i="2"/>
  <c r="N357" i="2"/>
  <c r="Q356" i="2"/>
  <c r="D436" i="2"/>
  <c r="F435" i="2"/>
  <c r="G435" i="2"/>
  <c r="E435" i="2"/>
  <c r="R1823" i="2"/>
  <c r="Q1823" i="2"/>
  <c r="N1824" i="2"/>
  <c r="G965" i="2"/>
  <c r="D966" i="2"/>
  <c r="F965" i="2"/>
  <c r="E965" i="2"/>
  <c r="D1673" i="2"/>
  <c r="F1672" i="2"/>
  <c r="E1672" i="2"/>
  <c r="G1672" i="2"/>
  <c r="E612" i="2"/>
  <c r="G612" i="2"/>
  <c r="F612" i="2"/>
  <c r="D613" i="2"/>
  <c r="G1364" i="2"/>
  <c r="E1364" i="2"/>
  <c r="F1364" i="2"/>
  <c r="D1365" i="2"/>
  <c r="D1090" i="2"/>
  <c r="F1089" i="2"/>
  <c r="E1089" i="2"/>
  <c r="G1089" i="2"/>
  <c r="G1152" i="2"/>
  <c r="F1152" i="2"/>
  <c r="E1152" i="2"/>
  <c r="D1153" i="2"/>
  <c r="R698" i="2"/>
  <c r="N699" i="2"/>
  <c r="Q698" i="2"/>
  <c r="G1203" i="2"/>
  <c r="E1203" i="2"/>
  <c r="D1204" i="2"/>
  <c r="F1203" i="2"/>
  <c r="R1515" i="2"/>
  <c r="Q1515" i="2"/>
  <c r="G1584" i="2"/>
  <c r="F1584" i="2"/>
  <c r="D1585" i="2"/>
  <c r="E1584" i="2"/>
  <c r="F322" i="2"/>
  <c r="E322" i="2"/>
  <c r="D323" i="2"/>
  <c r="G322" i="2"/>
  <c r="E380" i="2"/>
  <c r="D381" i="2"/>
  <c r="G380" i="2"/>
  <c r="F380" i="2"/>
  <c r="N967" i="2"/>
  <c r="Q966" i="2"/>
  <c r="R966" i="2"/>
  <c r="G97" i="2"/>
  <c r="F97" i="2"/>
  <c r="D98" i="2"/>
  <c r="E97" i="2"/>
  <c r="D1470" i="2"/>
  <c r="G1469" i="2"/>
  <c r="F1469" i="2"/>
  <c r="E1469" i="2"/>
  <c r="F1122" i="2"/>
  <c r="G1122" i="2"/>
  <c r="D1123" i="2"/>
  <c r="E1122" i="2"/>
  <c r="G462" i="2"/>
  <c r="D463" i="2"/>
  <c r="F462" i="2"/>
  <c r="E462" i="2"/>
  <c r="E1392" i="2"/>
  <c r="G1392" i="2"/>
  <c r="F1392" i="2"/>
  <c r="N1232" i="2"/>
  <c r="Q1231" i="2"/>
  <c r="R1231" i="2"/>
  <c r="D660" i="2"/>
  <c r="F659" i="2"/>
  <c r="E659" i="2"/>
  <c r="G659" i="2"/>
  <c r="R1794" i="2"/>
  <c r="N1795" i="2"/>
  <c r="Q1794" i="2"/>
  <c r="R243" i="2"/>
  <c r="Q243" i="2"/>
  <c r="N244" i="2"/>
  <c r="Q1095" i="2"/>
  <c r="R1095" i="2"/>
  <c r="G1692" i="2"/>
  <c r="E1692" i="2"/>
  <c r="F1692" i="2"/>
  <c r="D1693" i="2"/>
  <c r="N794" i="2"/>
  <c r="R793" i="2"/>
  <c r="Q793" i="2"/>
  <c r="R1674" i="2"/>
  <c r="N1675" i="2"/>
  <c r="Q1674" i="2"/>
  <c r="D1341" i="2"/>
  <c r="F1340" i="2"/>
  <c r="E1340" i="2"/>
  <c r="G1340" i="2"/>
  <c r="R728" i="2"/>
  <c r="Q728" i="2"/>
  <c r="N729" i="2"/>
  <c r="N271" i="2"/>
  <c r="Q270" i="2"/>
  <c r="R270" i="2"/>
  <c r="N47" i="2"/>
  <c r="Q46" i="2"/>
  <c r="R46" i="2"/>
  <c r="R1396" i="2"/>
  <c r="Q1396" i="2"/>
  <c r="Q559" i="2"/>
  <c r="R559" i="2"/>
  <c r="N560" i="2"/>
  <c r="R766" i="2"/>
  <c r="Q766" i="2"/>
  <c r="N767" i="2"/>
  <c r="N384" i="2"/>
  <c r="Q383" i="2"/>
  <c r="R383" i="2"/>
  <c r="N1649" i="2"/>
  <c r="Q1648" i="2"/>
  <c r="R1648" i="2"/>
  <c r="R1770" i="2"/>
  <c r="Q1770" i="2"/>
  <c r="N1771" i="2"/>
  <c r="G493" i="2"/>
  <c r="D494" i="2"/>
  <c r="F493" i="2"/>
  <c r="E493" i="2"/>
  <c r="R919" i="2"/>
  <c r="Q919" i="2"/>
  <c r="N920" i="2"/>
  <c r="G1020" i="2"/>
  <c r="F1020" i="2"/>
  <c r="E1020" i="2"/>
  <c r="D1021" i="2"/>
  <c r="D1410" i="2"/>
  <c r="F1409" i="2"/>
  <c r="G1409" i="2"/>
  <c r="E1409" i="2"/>
  <c r="Q325" i="2"/>
  <c r="N326" i="2"/>
  <c r="R325" i="2"/>
  <c r="D1644" i="2"/>
  <c r="F1643" i="2"/>
  <c r="E1643" i="2"/>
  <c r="G1643" i="2"/>
  <c r="R1181" i="2"/>
  <c r="N1182" i="2"/>
  <c r="Q1181" i="2"/>
  <c r="B1464" i="2"/>
  <c r="B1463" i="2"/>
  <c r="B1465" i="2" s="1"/>
  <c r="B1466" i="2" s="1"/>
  <c r="B1467" i="2" s="1"/>
  <c r="B1468" i="2" s="1"/>
  <c r="B1469" i="2" s="1"/>
  <c r="B1470" i="2" s="1"/>
  <c r="B1471" i="2" s="1"/>
  <c r="B1472" i="2" s="1"/>
  <c r="B1473" i="2" s="1"/>
  <c r="B1474" i="2" s="1"/>
  <c r="B1475" i="2" s="1"/>
  <c r="B1476" i="2" s="1"/>
  <c r="N1257" i="2"/>
  <c r="R1256" i="2"/>
  <c r="Q1256" i="2"/>
  <c r="G1821" i="2"/>
  <c r="D1822" i="2"/>
  <c r="F1821" i="2"/>
  <c r="E1821" i="2"/>
  <c r="N1741" i="2"/>
  <c r="R1740" i="2"/>
  <c r="Q1740" i="2"/>
  <c r="D631" i="2"/>
  <c r="G630" i="2"/>
  <c r="F630" i="2"/>
  <c r="E630" i="2"/>
  <c r="G1178" i="2"/>
  <c r="E1178" i="2"/>
  <c r="D1179" i="2"/>
  <c r="F1178" i="2"/>
  <c r="N1530" i="2"/>
  <c r="Q1529" i="2"/>
  <c r="R1529" i="2"/>
  <c r="R409" i="2"/>
  <c r="N410" i="2"/>
  <c r="Q409" i="2"/>
  <c r="Q1066" i="2"/>
  <c r="R1066" i="2"/>
  <c r="N1067" i="2"/>
  <c r="N1447" i="2"/>
  <c r="R1446" i="2"/>
  <c r="Q1446" i="2"/>
  <c r="G214" i="2"/>
  <c r="D215" i="2"/>
  <c r="F214" i="2"/>
  <c r="E214" i="2"/>
  <c r="A1429" i="2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D1489" i="2"/>
  <c r="F1488" i="2"/>
  <c r="E1488" i="2"/>
  <c r="G1488" i="2"/>
  <c r="N1316" i="2"/>
  <c r="Q1315" i="2"/>
  <c r="R1315" i="2"/>
  <c r="R1587" i="2"/>
  <c r="Q1587" i="2"/>
  <c r="N1588" i="2"/>
  <c r="G843" i="2"/>
  <c r="D844" i="2"/>
  <c r="F843" i="2"/>
  <c r="E843" i="2"/>
  <c r="G406" i="2"/>
  <c r="F406" i="2"/>
  <c r="E406" i="2"/>
  <c r="D407" i="2"/>
  <c r="R1471" i="2"/>
  <c r="N1472" i="2"/>
  <c r="Q1471" i="2"/>
  <c r="R469" i="2"/>
  <c r="N470" i="2"/>
  <c r="Q469" i="2"/>
  <c r="R1341" i="2"/>
  <c r="Q1341" i="2"/>
  <c r="N1342" i="2"/>
  <c r="D40" i="2"/>
  <c r="F39" i="2"/>
  <c r="E39" i="2"/>
  <c r="G39" i="2"/>
  <c r="G72" i="2"/>
  <c r="D73" i="2"/>
  <c r="F72" i="2"/>
  <c r="E72" i="2"/>
  <c r="D557" i="2"/>
  <c r="E556" i="2"/>
  <c r="G556" i="2"/>
  <c r="F556" i="2"/>
  <c r="D1295" i="2"/>
  <c r="F1294" i="2"/>
  <c r="E1294" i="2"/>
  <c r="G1294" i="2"/>
  <c r="R663" i="2"/>
  <c r="N664" i="2"/>
  <c r="Q663" i="2"/>
  <c r="D190" i="2"/>
  <c r="G189" i="2"/>
  <c r="F189" i="2"/>
  <c r="E189" i="2"/>
  <c r="G1391" i="2"/>
  <c r="D1393" i="2"/>
  <c r="F1391" i="2"/>
  <c r="E1391" i="2"/>
  <c r="L1464" i="2"/>
  <c r="L1463" i="2"/>
  <c r="L1465" i="2" s="1"/>
  <c r="L1466" i="2" s="1"/>
  <c r="L1467" i="2" s="1"/>
  <c r="L1468" i="2" s="1"/>
  <c r="L1469" i="2" s="1"/>
  <c r="L1470" i="2" s="1"/>
  <c r="L1471" i="2" s="1"/>
  <c r="L1472" i="2" s="1"/>
  <c r="L1473" i="2" s="1"/>
  <c r="L1474" i="2" s="1"/>
  <c r="L1475" i="2" s="1"/>
  <c r="L1476" i="2" s="1"/>
  <c r="N845" i="2"/>
  <c r="R844" i="2"/>
  <c r="Q844" i="2"/>
  <c r="E1714" i="2"/>
  <c r="G1714" i="2"/>
  <c r="F1714" i="2"/>
  <c r="D1715" i="2"/>
  <c r="N1023" i="2"/>
  <c r="Q1022" i="2"/>
  <c r="R1022" i="2"/>
  <c r="D1765" i="2"/>
  <c r="G1764" i="2"/>
  <c r="F1764" i="2"/>
  <c r="E1764" i="2"/>
  <c r="R1693" i="2"/>
  <c r="N1694" i="2"/>
  <c r="Q1693" i="2"/>
  <c r="G916" i="2"/>
  <c r="F916" i="2"/>
  <c r="E916" i="2"/>
  <c r="D917" i="2"/>
  <c r="R817" i="2"/>
  <c r="N818" i="2"/>
  <c r="Q817" i="2"/>
  <c r="N112" i="2"/>
  <c r="Q111" i="2"/>
  <c r="R111" i="2"/>
  <c r="G1253" i="2"/>
  <c r="F1253" i="2"/>
  <c r="E1253" i="2"/>
  <c r="D1254" i="2"/>
  <c r="D1441" i="2"/>
  <c r="F1440" i="2"/>
  <c r="G1440" i="2"/>
  <c r="E1440" i="2"/>
  <c r="N77" i="2"/>
  <c r="Q76" i="2"/>
  <c r="R76" i="2"/>
  <c r="G295" i="2"/>
  <c r="E295" i="2"/>
  <c r="D296" i="2"/>
  <c r="F295" i="2"/>
  <c r="G1554" i="2"/>
  <c r="D1555" i="2"/>
  <c r="F1554" i="2"/>
  <c r="E1554" i="2"/>
  <c r="F240" i="2"/>
  <c r="D241" i="2"/>
  <c r="G240" i="2"/>
  <c r="E240" i="2"/>
  <c r="N1294" i="2"/>
  <c r="Q1293" i="2"/>
  <c r="R1293" i="2"/>
  <c r="G134" i="2"/>
  <c r="D135" i="2"/>
  <c r="E134" i="2"/>
  <c r="F134" i="2"/>
  <c r="R439" i="2"/>
  <c r="N440" i="2"/>
  <c r="Q439" i="2"/>
  <c r="R296" i="2"/>
  <c r="Q296" i="2"/>
  <c r="N297" i="2"/>
  <c r="G160" i="2"/>
  <c r="D161" i="2"/>
  <c r="F160" i="2"/>
  <c r="E160" i="2"/>
  <c r="N1492" i="2"/>
  <c r="Q1491" i="2"/>
  <c r="R1491" i="2"/>
  <c r="Q1124" i="2"/>
  <c r="N1125" i="2"/>
  <c r="R1124" i="2"/>
  <c r="E351" i="2"/>
  <c r="D352" i="2"/>
  <c r="F351" i="2"/>
  <c r="G351" i="2"/>
  <c r="D946" i="2"/>
  <c r="F945" i="2"/>
  <c r="G945" i="2"/>
  <c r="E945" i="2"/>
  <c r="E725" i="2"/>
  <c r="D726" i="2"/>
  <c r="G725" i="2"/>
  <c r="F725" i="2"/>
  <c r="G517" i="2"/>
  <c r="E517" i="2"/>
  <c r="D518" i="2"/>
  <c r="F517" i="2"/>
  <c r="G815" i="2"/>
  <c r="E815" i="2"/>
  <c r="F815" i="2"/>
  <c r="D816" i="2"/>
  <c r="N18" i="2"/>
  <c r="Q17" i="2"/>
  <c r="R17" i="2"/>
  <c r="R1366" i="2"/>
  <c r="N1367" i="2"/>
  <c r="Q1366" i="2"/>
  <c r="R1042" i="2"/>
  <c r="N1043" i="2"/>
  <c r="Q1042" i="2"/>
  <c r="R1556" i="2"/>
  <c r="Q1556" i="2"/>
  <c r="N1557" i="2"/>
  <c r="E865" i="2"/>
  <c r="F865" i="2"/>
  <c r="D866" i="2"/>
  <c r="G865" i="2"/>
  <c r="G1850" i="2"/>
  <c r="D1851" i="2"/>
  <c r="F1850" i="2"/>
  <c r="E1850" i="2"/>
  <c r="D1610" i="2"/>
  <c r="F1609" i="2"/>
  <c r="G1609" i="2"/>
  <c r="E1609" i="2"/>
  <c r="N992" i="2"/>
  <c r="R991" i="2"/>
  <c r="Q991" i="2"/>
  <c r="G763" i="2"/>
  <c r="F763" i="2"/>
  <c r="E763" i="2"/>
  <c r="D764" i="2"/>
  <c r="D1314" i="2"/>
  <c r="E1313" i="2"/>
  <c r="G1313" i="2"/>
  <c r="F1313" i="2"/>
  <c r="N892" i="2"/>
  <c r="R891" i="2"/>
  <c r="Q891" i="2"/>
  <c r="D1041" i="2"/>
  <c r="F1040" i="2"/>
  <c r="G1040" i="2"/>
  <c r="E1040" i="2"/>
  <c r="E695" i="2"/>
  <c r="D696" i="2"/>
  <c r="G695" i="2"/>
  <c r="F695" i="2"/>
  <c r="E15" i="2"/>
  <c r="D16" i="2"/>
  <c r="G15" i="2"/>
  <c r="F15" i="2"/>
  <c r="G1277" i="2"/>
  <c r="E1277" i="2"/>
  <c r="D1278" i="2"/>
  <c r="F1277" i="2"/>
  <c r="G1229" i="2"/>
  <c r="D1230" i="2"/>
  <c r="F1229" i="2"/>
  <c r="E1229" i="2"/>
  <c r="N945" i="2"/>
  <c r="Q944" i="2"/>
  <c r="R944" i="2"/>
  <c r="G1736" i="2"/>
  <c r="F1736" i="2"/>
  <c r="E1736" i="2"/>
  <c r="D1737" i="2"/>
  <c r="G1793" i="2"/>
  <c r="D1794" i="2"/>
  <c r="F1793" i="2"/>
  <c r="E1793" i="2"/>
  <c r="R612" i="2"/>
  <c r="N613" i="2"/>
  <c r="Q612" i="2"/>
  <c r="R524" i="2"/>
  <c r="N525" i="2"/>
  <c r="Q524" i="2"/>
  <c r="D790" i="2"/>
  <c r="F789" i="2"/>
  <c r="G789" i="2"/>
  <c r="E789" i="2"/>
  <c r="R1067" i="2" l="1"/>
  <c r="N1068" i="2"/>
  <c r="Q1067" i="2"/>
  <c r="N1531" i="2"/>
  <c r="R1530" i="2"/>
  <c r="Q1530" i="2"/>
  <c r="G631" i="2"/>
  <c r="F631" i="2"/>
  <c r="E631" i="2"/>
  <c r="D632" i="2"/>
  <c r="R244" i="2"/>
  <c r="N245" i="2"/>
  <c r="Q244" i="2"/>
  <c r="D1154" i="2"/>
  <c r="E1153" i="2"/>
  <c r="G1153" i="2"/>
  <c r="F1153" i="2"/>
  <c r="D1366" i="2"/>
  <c r="F1365" i="2"/>
  <c r="E1365" i="2"/>
  <c r="G1365" i="2"/>
  <c r="R1824" i="2"/>
  <c r="Q1824" i="2"/>
  <c r="N1825" i="2"/>
  <c r="N358" i="2"/>
  <c r="R357" i="2"/>
  <c r="Q357" i="2"/>
  <c r="Q525" i="2"/>
  <c r="N526" i="2"/>
  <c r="R525" i="2"/>
  <c r="E1851" i="2"/>
  <c r="D1852" i="2"/>
  <c r="G1851" i="2"/>
  <c r="F1851" i="2"/>
  <c r="R297" i="2"/>
  <c r="N298" i="2"/>
  <c r="Q297" i="2"/>
  <c r="F135" i="2"/>
  <c r="D136" i="2"/>
  <c r="G135" i="2"/>
  <c r="E135" i="2"/>
  <c r="E1254" i="2"/>
  <c r="G1254" i="2"/>
  <c r="F1254" i="2"/>
  <c r="D1255" i="2"/>
  <c r="R818" i="2"/>
  <c r="Q818" i="2"/>
  <c r="N819" i="2"/>
  <c r="G1715" i="2"/>
  <c r="F1715" i="2"/>
  <c r="E1715" i="2"/>
  <c r="D1716" i="2"/>
  <c r="D191" i="2"/>
  <c r="G190" i="2"/>
  <c r="F190" i="2"/>
  <c r="E190" i="2"/>
  <c r="R470" i="2"/>
  <c r="N471" i="2"/>
  <c r="Q470" i="2"/>
  <c r="Q47" i="2"/>
  <c r="N48" i="2"/>
  <c r="R47" i="2"/>
  <c r="N795" i="2"/>
  <c r="R794" i="2"/>
  <c r="Q794" i="2"/>
  <c r="G660" i="2"/>
  <c r="F660" i="2"/>
  <c r="D661" i="2"/>
  <c r="E660" i="2"/>
  <c r="R1720" i="2"/>
  <c r="Q1720" i="2"/>
  <c r="N1721" i="2"/>
  <c r="E891" i="2"/>
  <c r="D892" i="2"/>
  <c r="F891" i="2"/>
  <c r="G891" i="2"/>
  <c r="D991" i="2"/>
  <c r="F990" i="2"/>
  <c r="E990" i="2"/>
  <c r="G990" i="2"/>
  <c r="R1588" i="2"/>
  <c r="Q1588" i="2"/>
  <c r="N1589" i="2"/>
  <c r="G1822" i="2"/>
  <c r="E1822" i="2"/>
  <c r="D1823" i="2"/>
  <c r="F1822" i="2"/>
  <c r="N1772" i="2"/>
  <c r="R1771" i="2"/>
  <c r="Q1771" i="2"/>
  <c r="Q699" i="2"/>
  <c r="R699" i="2"/>
  <c r="N700" i="2"/>
  <c r="R870" i="2"/>
  <c r="N871" i="2"/>
  <c r="Q870" i="2"/>
  <c r="N113" i="2"/>
  <c r="R112" i="2"/>
  <c r="Q112" i="2"/>
  <c r="D1490" i="2"/>
  <c r="F1489" i="2"/>
  <c r="G1489" i="2"/>
  <c r="E1489" i="2"/>
  <c r="R920" i="2"/>
  <c r="Q920" i="2"/>
  <c r="N921" i="2"/>
  <c r="D1091" i="2"/>
  <c r="F1090" i="2"/>
  <c r="G1090" i="2"/>
  <c r="E1090" i="2"/>
  <c r="E1794" i="2"/>
  <c r="D1795" i="2"/>
  <c r="F1794" i="2"/>
  <c r="G1794" i="2"/>
  <c r="R945" i="2"/>
  <c r="N946" i="2"/>
  <c r="Q945" i="2"/>
  <c r="Q1125" i="2"/>
  <c r="R1125" i="2"/>
  <c r="N1126" i="2"/>
  <c r="G241" i="2"/>
  <c r="E241" i="2"/>
  <c r="F241" i="2"/>
  <c r="D242" i="2"/>
  <c r="R1694" i="2"/>
  <c r="N1695" i="2"/>
  <c r="Q1694" i="2"/>
  <c r="Q1023" i="2"/>
  <c r="R1023" i="2"/>
  <c r="N1024" i="2"/>
  <c r="F323" i="2"/>
  <c r="E323" i="2"/>
  <c r="D324" i="2"/>
  <c r="G323" i="2"/>
  <c r="D1738" i="2"/>
  <c r="F1737" i="2"/>
  <c r="E1737" i="2"/>
  <c r="G1737" i="2"/>
  <c r="R992" i="2"/>
  <c r="Q992" i="2"/>
  <c r="N993" i="2"/>
  <c r="N19" i="2"/>
  <c r="Q18" i="2"/>
  <c r="R18" i="2"/>
  <c r="D947" i="2"/>
  <c r="G946" i="2"/>
  <c r="F946" i="2"/>
  <c r="E946" i="2"/>
  <c r="E1179" i="2"/>
  <c r="D1180" i="2"/>
  <c r="G1179" i="2"/>
  <c r="F1179" i="2"/>
  <c r="R1257" i="2"/>
  <c r="Q1257" i="2"/>
  <c r="N1258" i="2"/>
  <c r="D1411" i="2"/>
  <c r="F1410" i="2"/>
  <c r="G1410" i="2"/>
  <c r="E1410" i="2"/>
  <c r="N561" i="2"/>
  <c r="Q560" i="2"/>
  <c r="R560" i="2"/>
  <c r="E1693" i="2"/>
  <c r="D1694" i="2"/>
  <c r="G1693" i="2"/>
  <c r="F1693" i="2"/>
  <c r="G463" i="2"/>
  <c r="E463" i="2"/>
  <c r="F463" i="2"/>
  <c r="D464" i="2"/>
  <c r="R967" i="2"/>
  <c r="Q967" i="2"/>
  <c r="N968" i="2"/>
  <c r="G1204" i="2"/>
  <c r="F1204" i="2"/>
  <c r="D1205" i="2"/>
  <c r="E1204" i="2"/>
  <c r="G1529" i="2"/>
  <c r="D1530" i="2"/>
  <c r="F1529" i="2"/>
  <c r="E1529" i="2"/>
  <c r="E407" i="2"/>
  <c r="G407" i="2"/>
  <c r="F407" i="2"/>
  <c r="D408" i="2"/>
  <c r="F696" i="2"/>
  <c r="E696" i="2"/>
  <c r="D697" i="2"/>
  <c r="G696" i="2"/>
  <c r="D74" i="2"/>
  <c r="F73" i="2"/>
  <c r="D75" i="2"/>
  <c r="E73" i="2"/>
  <c r="G73" i="2"/>
  <c r="G1230" i="2"/>
  <c r="D1231" i="2"/>
  <c r="F1230" i="2"/>
  <c r="E1230" i="2"/>
  <c r="G917" i="2"/>
  <c r="F917" i="2"/>
  <c r="E917" i="2"/>
  <c r="D918" i="2"/>
  <c r="R664" i="2"/>
  <c r="N665" i="2"/>
  <c r="Q664" i="2"/>
  <c r="N1317" i="2"/>
  <c r="R1316" i="2"/>
  <c r="Q1316" i="2"/>
  <c r="D216" i="2"/>
  <c r="E215" i="2"/>
  <c r="F215" i="2"/>
  <c r="G215" i="2"/>
  <c r="R1741" i="2"/>
  <c r="N1742" i="2"/>
  <c r="Q1741" i="2"/>
  <c r="G1644" i="2"/>
  <c r="D1645" i="2"/>
  <c r="F1644" i="2"/>
  <c r="E1644" i="2"/>
  <c r="G1021" i="2"/>
  <c r="D1022" i="2"/>
  <c r="F1021" i="2"/>
  <c r="E1021" i="2"/>
  <c r="R1649" i="2"/>
  <c r="N1650" i="2"/>
  <c r="Q1649" i="2"/>
  <c r="G1341" i="2"/>
  <c r="D1342" i="2"/>
  <c r="F1341" i="2"/>
  <c r="E1341" i="2"/>
  <c r="D1471" i="2"/>
  <c r="F1470" i="2"/>
  <c r="G1470" i="2"/>
  <c r="E1470" i="2"/>
  <c r="G1673" i="2"/>
  <c r="E1673" i="2"/>
  <c r="D1674" i="2"/>
  <c r="F1673" i="2"/>
  <c r="G296" i="2"/>
  <c r="F296" i="2"/>
  <c r="E296" i="2"/>
  <c r="D297" i="2"/>
  <c r="N1448" i="2"/>
  <c r="R1447" i="2"/>
  <c r="Q1447" i="2"/>
  <c r="D1442" i="2"/>
  <c r="F1441" i="2"/>
  <c r="E1441" i="2"/>
  <c r="G1441" i="2"/>
  <c r="G16" i="2"/>
  <c r="D17" i="2"/>
  <c r="F16" i="2"/>
  <c r="E16" i="2"/>
  <c r="E1314" i="2"/>
  <c r="D1315" i="2"/>
  <c r="G1314" i="2"/>
  <c r="F1314" i="2"/>
  <c r="Q1043" i="2"/>
  <c r="R1043" i="2"/>
  <c r="E816" i="2"/>
  <c r="D817" i="2"/>
  <c r="G816" i="2"/>
  <c r="F816" i="2"/>
  <c r="G1041" i="2"/>
  <c r="D1042" i="2"/>
  <c r="F1041" i="2"/>
  <c r="E1041" i="2"/>
  <c r="G764" i="2"/>
  <c r="F764" i="2"/>
  <c r="E764" i="2"/>
  <c r="D765" i="2"/>
  <c r="D867" i="2"/>
  <c r="F866" i="2"/>
  <c r="E866" i="2"/>
  <c r="G866" i="2"/>
  <c r="G557" i="2"/>
  <c r="F557" i="2"/>
  <c r="E557" i="2"/>
  <c r="D558" i="2"/>
  <c r="D41" i="2"/>
  <c r="F40" i="2"/>
  <c r="E40" i="2"/>
  <c r="G40" i="2"/>
  <c r="R1472" i="2"/>
  <c r="N1473" i="2"/>
  <c r="Q1472" i="2"/>
  <c r="D845" i="2"/>
  <c r="F844" i="2"/>
  <c r="E844" i="2"/>
  <c r="G844" i="2"/>
  <c r="R410" i="2"/>
  <c r="Q410" i="2"/>
  <c r="N411" i="2"/>
  <c r="G494" i="2"/>
  <c r="E494" i="2"/>
  <c r="D495" i="2"/>
  <c r="F494" i="2"/>
  <c r="R271" i="2"/>
  <c r="N272" i="2"/>
  <c r="Q271" i="2"/>
  <c r="R1795" i="2"/>
  <c r="Q1795" i="2"/>
  <c r="N1796" i="2"/>
  <c r="N1233" i="2"/>
  <c r="Q1232" i="2"/>
  <c r="R1232" i="2"/>
  <c r="G1585" i="2"/>
  <c r="F1585" i="2"/>
  <c r="D1586" i="2"/>
  <c r="E1585" i="2"/>
  <c r="G613" i="2"/>
  <c r="F613" i="2"/>
  <c r="E613" i="2"/>
  <c r="D614" i="2"/>
  <c r="R633" i="2"/>
  <c r="N634" i="2"/>
  <c r="Q633" i="2"/>
  <c r="D1067" i="2"/>
  <c r="F1066" i="2"/>
  <c r="E1066" i="2"/>
  <c r="G1066" i="2"/>
  <c r="G1278" i="2"/>
  <c r="F1278" i="2"/>
  <c r="E1278" i="2"/>
  <c r="G1610" i="2"/>
  <c r="D1611" i="2"/>
  <c r="F1610" i="2"/>
  <c r="E1610" i="2"/>
  <c r="R1367" i="2"/>
  <c r="N1368" i="2"/>
  <c r="Q1367" i="2"/>
  <c r="R1182" i="2"/>
  <c r="Q1182" i="2"/>
  <c r="N1183" i="2"/>
  <c r="N385" i="2"/>
  <c r="R384" i="2"/>
  <c r="Q384" i="2"/>
  <c r="E966" i="2"/>
  <c r="G966" i="2"/>
  <c r="F966" i="2"/>
  <c r="D967" i="2"/>
  <c r="D437" i="2"/>
  <c r="F436" i="2"/>
  <c r="E436" i="2"/>
  <c r="G436" i="2"/>
  <c r="D791" i="2"/>
  <c r="E790" i="2"/>
  <c r="F790" i="2"/>
  <c r="G790" i="2"/>
  <c r="N893" i="2"/>
  <c r="R892" i="2"/>
  <c r="Q892" i="2"/>
  <c r="Q1557" i="2"/>
  <c r="N1558" i="2"/>
  <c r="R1557" i="2"/>
  <c r="G161" i="2"/>
  <c r="E161" i="2"/>
  <c r="D162" i="2"/>
  <c r="F161" i="2"/>
  <c r="Q845" i="2"/>
  <c r="N846" i="2"/>
  <c r="R845" i="2"/>
  <c r="R767" i="2"/>
  <c r="Q767" i="2"/>
  <c r="N768" i="2"/>
  <c r="E269" i="2"/>
  <c r="D270" i="2"/>
  <c r="F269" i="2"/>
  <c r="G269" i="2"/>
  <c r="E518" i="2"/>
  <c r="D519" i="2"/>
  <c r="G518" i="2"/>
  <c r="F518" i="2"/>
  <c r="G1295" i="2"/>
  <c r="D1296" i="2"/>
  <c r="F1295" i="2"/>
  <c r="E1295" i="2"/>
  <c r="R613" i="2"/>
  <c r="N614" i="2"/>
  <c r="Q613" i="2"/>
  <c r="N1493" i="2"/>
  <c r="R1492" i="2"/>
  <c r="Q1492" i="2"/>
  <c r="E1555" i="2"/>
  <c r="G1555" i="2"/>
  <c r="F1555" i="2"/>
  <c r="D1556" i="2"/>
  <c r="N78" i="2"/>
  <c r="Q77" i="2"/>
  <c r="R77" i="2"/>
  <c r="G1393" i="2"/>
  <c r="F1393" i="2"/>
  <c r="E1393" i="2"/>
  <c r="D1394" i="2"/>
  <c r="D727" i="2"/>
  <c r="G726" i="2"/>
  <c r="F726" i="2"/>
  <c r="E726" i="2"/>
  <c r="F352" i="2"/>
  <c r="E352" i="2"/>
  <c r="G352" i="2"/>
  <c r="D353" i="2"/>
  <c r="R440" i="2"/>
  <c r="N441" i="2"/>
  <c r="Q440" i="2"/>
  <c r="R1294" i="2"/>
  <c r="N1295" i="2"/>
  <c r="Q1294" i="2"/>
  <c r="G1765" i="2"/>
  <c r="D1766" i="2"/>
  <c r="F1765" i="2"/>
  <c r="E1765" i="2"/>
  <c r="N1343" i="2"/>
  <c r="R1342" i="2"/>
  <c r="Q1342" i="2"/>
  <c r="Q326" i="2"/>
  <c r="N327" i="2"/>
  <c r="R326" i="2"/>
  <c r="N730" i="2"/>
  <c r="R729" i="2"/>
  <c r="Q729" i="2"/>
  <c r="N1676" i="2"/>
  <c r="Q1675" i="2"/>
  <c r="R1675" i="2"/>
  <c r="F1123" i="2"/>
  <c r="D1124" i="2"/>
  <c r="E1123" i="2"/>
  <c r="G1123" i="2"/>
  <c r="F98" i="2"/>
  <c r="E98" i="2"/>
  <c r="D99" i="2"/>
  <c r="G98" i="2"/>
  <c r="D382" i="2"/>
  <c r="G381" i="2"/>
  <c r="F381" i="2"/>
  <c r="E381" i="2"/>
  <c r="E1509" i="2"/>
  <c r="G1509" i="2"/>
  <c r="D1510" i="2"/>
  <c r="F1509" i="2"/>
  <c r="R1853" i="2"/>
  <c r="N1854" i="2"/>
  <c r="Q1853" i="2"/>
  <c r="N1234" i="2" l="1"/>
  <c r="Q1233" i="2"/>
  <c r="R1233" i="2"/>
  <c r="R561" i="2"/>
  <c r="N562" i="2"/>
  <c r="Q561" i="2"/>
  <c r="R1772" i="2"/>
  <c r="N1773" i="2"/>
  <c r="Q1772" i="2"/>
  <c r="E270" i="2"/>
  <c r="D271" i="2"/>
  <c r="F270" i="2"/>
  <c r="G270" i="2"/>
  <c r="D1472" i="2"/>
  <c r="G1471" i="2"/>
  <c r="E1471" i="2"/>
  <c r="F1471" i="2"/>
  <c r="N796" i="2"/>
  <c r="Q795" i="2"/>
  <c r="R795" i="2"/>
  <c r="R893" i="2"/>
  <c r="N894" i="2"/>
  <c r="Q893" i="2"/>
  <c r="G1067" i="2"/>
  <c r="D1068" i="2"/>
  <c r="F1067" i="2"/>
  <c r="E1067" i="2"/>
  <c r="D1181" i="2"/>
  <c r="F1180" i="2"/>
  <c r="E1180" i="2"/>
  <c r="G1180" i="2"/>
  <c r="D818" i="2"/>
  <c r="G817" i="2"/>
  <c r="F817" i="2"/>
  <c r="E817" i="2"/>
  <c r="G1674" i="2"/>
  <c r="D1675" i="2"/>
  <c r="F1674" i="2"/>
  <c r="E1674" i="2"/>
  <c r="E1022" i="2"/>
  <c r="D1023" i="2"/>
  <c r="G1022" i="2"/>
  <c r="F1022" i="2"/>
  <c r="R968" i="2"/>
  <c r="N969" i="2"/>
  <c r="Q968" i="2"/>
  <c r="N994" i="2"/>
  <c r="Q993" i="2"/>
  <c r="R993" i="2"/>
  <c r="G324" i="2"/>
  <c r="F324" i="2"/>
  <c r="E324" i="2"/>
  <c r="D325" i="2"/>
  <c r="R700" i="2"/>
  <c r="N701" i="2"/>
  <c r="Q700" i="2"/>
  <c r="G991" i="2"/>
  <c r="D992" i="2"/>
  <c r="F991" i="2"/>
  <c r="E991" i="2"/>
  <c r="R48" i="2"/>
  <c r="Q48" i="2"/>
  <c r="D192" i="2"/>
  <c r="F191" i="2"/>
  <c r="G191" i="2"/>
  <c r="E191" i="2"/>
  <c r="G1255" i="2"/>
  <c r="F1255" i="2"/>
  <c r="D1256" i="2"/>
  <c r="E1255" i="2"/>
  <c r="Q526" i="2"/>
  <c r="N527" i="2"/>
  <c r="R526" i="2"/>
  <c r="N1318" i="2"/>
  <c r="Q1317" i="2"/>
  <c r="R1317" i="2"/>
  <c r="R19" i="2"/>
  <c r="N20" i="2"/>
  <c r="Q19" i="2"/>
  <c r="Q1473" i="2"/>
  <c r="R1473" i="2"/>
  <c r="N1474" i="2"/>
  <c r="E1342" i="2"/>
  <c r="G1342" i="2"/>
  <c r="F1342" i="2"/>
  <c r="D1343" i="2"/>
  <c r="R665" i="2"/>
  <c r="N666" i="2"/>
  <c r="Q665" i="2"/>
  <c r="E1231" i="2"/>
  <c r="D1232" i="2"/>
  <c r="F1231" i="2"/>
  <c r="G1231" i="2"/>
  <c r="G697" i="2"/>
  <c r="D698" i="2"/>
  <c r="F697" i="2"/>
  <c r="E697" i="2"/>
  <c r="G1694" i="2"/>
  <c r="D1695" i="2"/>
  <c r="F1694" i="2"/>
  <c r="E1694" i="2"/>
  <c r="D1412" i="2"/>
  <c r="G1411" i="2"/>
  <c r="F1411" i="2"/>
  <c r="E1411" i="2"/>
  <c r="D243" i="2"/>
  <c r="F242" i="2"/>
  <c r="E242" i="2"/>
  <c r="G242" i="2"/>
  <c r="N947" i="2"/>
  <c r="Q946" i="2"/>
  <c r="R946" i="2"/>
  <c r="D1491" i="2"/>
  <c r="E1490" i="2"/>
  <c r="G1490" i="2"/>
  <c r="F1490" i="2"/>
  <c r="G661" i="2"/>
  <c r="D662" i="2"/>
  <c r="F661" i="2"/>
  <c r="E661" i="2"/>
  <c r="G1716" i="2"/>
  <c r="F1716" i="2"/>
  <c r="E1716" i="2"/>
  <c r="D1717" i="2"/>
  <c r="R298" i="2"/>
  <c r="N299" i="2"/>
  <c r="Q298" i="2"/>
  <c r="N246" i="2"/>
  <c r="Q245" i="2"/>
  <c r="R245" i="2"/>
  <c r="R1531" i="2"/>
  <c r="N1532" i="2"/>
  <c r="Q1531" i="2"/>
  <c r="E495" i="2"/>
  <c r="D496" i="2"/>
  <c r="G495" i="2"/>
  <c r="F495" i="2"/>
  <c r="G75" i="2"/>
  <c r="F75" i="2"/>
  <c r="E75" i="2"/>
  <c r="F1205" i="2"/>
  <c r="D1206" i="2"/>
  <c r="E1205" i="2"/>
  <c r="G1205" i="2"/>
  <c r="G1795" i="2"/>
  <c r="D1796" i="2"/>
  <c r="F1795" i="2"/>
  <c r="E1795" i="2"/>
  <c r="R1721" i="2"/>
  <c r="Q1721" i="2"/>
  <c r="N1722" i="2"/>
  <c r="G1510" i="2"/>
  <c r="D1511" i="2"/>
  <c r="F1510" i="2"/>
  <c r="E1510" i="2"/>
  <c r="F99" i="2"/>
  <c r="G99" i="2"/>
  <c r="E99" i="2"/>
  <c r="D100" i="2"/>
  <c r="R1295" i="2"/>
  <c r="Q1295" i="2"/>
  <c r="N1296" i="2"/>
  <c r="D846" i="2"/>
  <c r="F845" i="2"/>
  <c r="E845" i="2"/>
  <c r="G845" i="2"/>
  <c r="G1315" i="2"/>
  <c r="F1315" i="2"/>
  <c r="E1315" i="2"/>
  <c r="D1316" i="2"/>
  <c r="G1738" i="2"/>
  <c r="D1739" i="2"/>
  <c r="F1738" i="2"/>
  <c r="E1738" i="2"/>
  <c r="N872" i="2"/>
  <c r="R871" i="2"/>
  <c r="Q871" i="2"/>
  <c r="E162" i="2"/>
  <c r="G162" i="2"/>
  <c r="F162" i="2"/>
  <c r="D163" i="2"/>
  <c r="N1184" i="2"/>
  <c r="Q1183" i="2"/>
  <c r="R1183" i="2"/>
  <c r="N1743" i="2"/>
  <c r="Q1742" i="2"/>
  <c r="R1742" i="2"/>
  <c r="F74" i="2"/>
  <c r="D76" i="2"/>
  <c r="G74" i="2"/>
  <c r="E74" i="2"/>
  <c r="D1824" i="2"/>
  <c r="F1823" i="2"/>
  <c r="G1823" i="2"/>
  <c r="E1823" i="2"/>
  <c r="G1154" i="2"/>
  <c r="D1155" i="2"/>
  <c r="E1154" i="2"/>
  <c r="F1154" i="2"/>
  <c r="G1586" i="2"/>
  <c r="F1586" i="2"/>
  <c r="E1586" i="2"/>
  <c r="D1587" i="2"/>
  <c r="R634" i="2"/>
  <c r="Q634" i="2"/>
  <c r="N635" i="2"/>
  <c r="G17" i="2"/>
  <c r="D18" i="2"/>
  <c r="F17" i="2"/>
  <c r="E17" i="2"/>
  <c r="N1449" i="2"/>
  <c r="Q1448" i="2"/>
  <c r="R1448" i="2"/>
  <c r="D1531" i="2"/>
  <c r="F1530" i="2"/>
  <c r="E1530" i="2"/>
  <c r="G1530" i="2"/>
  <c r="R1258" i="2"/>
  <c r="Q1258" i="2"/>
  <c r="N1259" i="2"/>
  <c r="G1091" i="2"/>
  <c r="D1092" i="2"/>
  <c r="F1091" i="2"/>
  <c r="E1091" i="2"/>
  <c r="R1589" i="2"/>
  <c r="Q1589" i="2"/>
  <c r="N1590" i="2"/>
  <c r="G41" i="2"/>
  <c r="D42" i="2"/>
  <c r="F41" i="2"/>
  <c r="E41" i="2"/>
  <c r="G867" i="2"/>
  <c r="D868" i="2"/>
  <c r="F867" i="2"/>
  <c r="E867" i="2"/>
  <c r="N820" i="2"/>
  <c r="R819" i="2"/>
  <c r="Q819" i="2"/>
  <c r="R1825" i="2"/>
  <c r="Q1825" i="2"/>
  <c r="N1826" i="2"/>
  <c r="R1695" i="2"/>
  <c r="Q1695" i="2"/>
  <c r="N1696" i="2"/>
  <c r="N412" i="2"/>
  <c r="Q411" i="2"/>
  <c r="R411" i="2"/>
  <c r="R78" i="2"/>
  <c r="N79" i="2"/>
  <c r="Q78" i="2"/>
  <c r="G727" i="2"/>
  <c r="D728" i="2"/>
  <c r="F727" i="2"/>
  <c r="E727" i="2"/>
  <c r="G1556" i="2"/>
  <c r="D1557" i="2"/>
  <c r="F1556" i="2"/>
  <c r="E1556" i="2"/>
  <c r="R614" i="2"/>
  <c r="N615" i="2"/>
  <c r="Q614" i="2"/>
  <c r="D520" i="2"/>
  <c r="E519" i="2"/>
  <c r="G519" i="2"/>
  <c r="F519" i="2"/>
  <c r="N273" i="2"/>
  <c r="R272" i="2"/>
  <c r="Q272" i="2"/>
  <c r="G1124" i="2"/>
  <c r="F1124" i="2"/>
  <c r="E1124" i="2"/>
  <c r="D1125" i="2"/>
  <c r="E1766" i="2"/>
  <c r="G1766" i="2"/>
  <c r="F1766" i="2"/>
  <c r="D1767" i="2"/>
  <c r="E1394" i="2"/>
  <c r="D1395" i="2"/>
  <c r="G1394" i="2"/>
  <c r="F1394" i="2"/>
  <c r="R1558" i="2"/>
  <c r="N1559" i="2"/>
  <c r="Q1558" i="2"/>
  <c r="E791" i="2"/>
  <c r="D792" i="2"/>
  <c r="F791" i="2"/>
  <c r="G791" i="2"/>
  <c r="N1369" i="2"/>
  <c r="Q1368" i="2"/>
  <c r="R1368" i="2"/>
  <c r="G297" i="2"/>
  <c r="F297" i="2"/>
  <c r="E297" i="2"/>
  <c r="D298" i="2"/>
  <c r="G918" i="2"/>
  <c r="D919" i="2"/>
  <c r="F918" i="2"/>
  <c r="E918" i="2"/>
  <c r="E464" i="2"/>
  <c r="D465" i="2"/>
  <c r="G464" i="2"/>
  <c r="F464" i="2"/>
  <c r="R1024" i="2"/>
  <c r="N1025" i="2"/>
  <c r="Q1024" i="2"/>
  <c r="R921" i="2"/>
  <c r="N922" i="2"/>
  <c r="Q921" i="2"/>
  <c r="E892" i="2"/>
  <c r="D893" i="2"/>
  <c r="G892" i="2"/>
  <c r="F892" i="2"/>
  <c r="N472" i="2"/>
  <c r="R471" i="2"/>
  <c r="Q471" i="2"/>
  <c r="D1367" i="2"/>
  <c r="G1366" i="2"/>
  <c r="F1366" i="2"/>
  <c r="E1366" i="2"/>
  <c r="G632" i="2"/>
  <c r="D633" i="2"/>
  <c r="F632" i="2"/>
  <c r="E632" i="2"/>
  <c r="R1068" i="2"/>
  <c r="N1069" i="2"/>
  <c r="Q1068" i="2"/>
  <c r="Q1126" i="2"/>
  <c r="R1126" i="2"/>
  <c r="N1127" i="2"/>
  <c r="G1852" i="2"/>
  <c r="D1853" i="2"/>
  <c r="F1852" i="2"/>
  <c r="E1852" i="2"/>
  <c r="E1296" i="2"/>
  <c r="G1296" i="2"/>
  <c r="D1297" i="2"/>
  <c r="F1296" i="2"/>
  <c r="N386" i="2"/>
  <c r="Q385" i="2"/>
  <c r="R385" i="2"/>
  <c r="R1796" i="2"/>
  <c r="N1797" i="2"/>
  <c r="Q1796" i="2"/>
  <c r="G558" i="2"/>
  <c r="F558" i="2"/>
  <c r="E558" i="2"/>
  <c r="D559" i="2"/>
  <c r="E765" i="2"/>
  <c r="G765" i="2"/>
  <c r="F765" i="2"/>
  <c r="D766" i="2"/>
  <c r="E136" i="2"/>
  <c r="G136" i="2"/>
  <c r="D137" i="2"/>
  <c r="F136" i="2"/>
  <c r="R1676" i="2"/>
  <c r="Q1676" i="2"/>
  <c r="N1677" i="2"/>
  <c r="G437" i="2"/>
  <c r="D438" i="2"/>
  <c r="E437" i="2"/>
  <c r="F437" i="2"/>
  <c r="E1611" i="2"/>
  <c r="D1612" i="2"/>
  <c r="G1611" i="2"/>
  <c r="F1611" i="2"/>
  <c r="G1442" i="2"/>
  <c r="E1442" i="2"/>
  <c r="F1442" i="2"/>
  <c r="D1443" i="2"/>
  <c r="N1344" i="2"/>
  <c r="Q1343" i="2"/>
  <c r="R1343" i="2"/>
  <c r="R1493" i="2"/>
  <c r="N1494" i="2"/>
  <c r="Q1493" i="2"/>
  <c r="R768" i="2"/>
  <c r="Q768" i="2"/>
  <c r="N769" i="2"/>
  <c r="D968" i="2"/>
  <c r="F967" i="2"/>
  <c r="E967" i="2"/>
  <c r="G967" i="2"/>
  <c r="Q441" i="2"/>
  <c r="N442" i="2"/>
  <c r="R441" i="2"/>
  <c r="R730" i="2"/>
  <c r="N731" i="2"/>
  <c r="Q730" i="2"/>
  <c r="R1854" i="2"/>
  <c r="Q1854" i="2"/>
  <c r="N1855" i="2"/>
  <c r="G353" i="2"/>
  <c r="D354" i="2"/>
  <c r="F353" i="2"/>
  <c r="E353" i="2"/>
  <c r="G614" i="2"/>
  <c r="D615" i="2"/>
  <c r="E614" i="2"/>
  <c r="F614" i="2"/>
  <c r="D383" i="2"/>
  <c r="F382" i="2"/>
  <c r="G382" i="2"/>
  <c r="E382" i="2"/>
  <c r="R327" i="2"/>
  <c r="Q327" i="2"/>
  <c r="N328" i="2"/>
  <c r="R846" i="2"/>
  <c r="N847" i="2"/>
  <c r="Q846" i="2"/>
  <c r="E1042" i="2"/>
  <c r="G1042" i="2"/>
  <c r="D1043" i="2"/>
  <c r="F1042" i="2"/>
  <c r="N1651" i="2"/>
  <c r="Q1650" i="2"/>
  <c r="R1650" i="2"/>
  <c r="D1646" i="2"/>
  <c r="F1645" i="2"/>
  <c r="E1645" i="2"/>
  <c r="G1645" i="2"/>
  <c r="F216" i="2"/>
  <c r="D217" i="2"/>
  <c r="G216" i="2"/>
  <c r="E216" i="2"/>
  <c r="D409" i="2"/>
  <c r="F408" i="2"/>
  <c r="G408" i="2"/>
  <c r="E408" i="2"/>
  <c r="D948" i="2"/>
  <c r="F947" i="2"/>
  <c r="G947" i="2"/>
  <c r="E947" i="2"/>
  <c r="R113" i="2"/>
  <c r="N114" i="2"/>
  <c r="Q113" i="2"/>
  <c r="N359" i="2"/>
  <c r="Q358" i="2"/>
  <c r="R358" i="2"/>
  <c r="E438" i="2" l="1"/>
  <c r="F438" i="2"/>
  <c r="D439" i="2"/>
  <c r="G438" i="2"/>
  <c r="G1297" i="2"/>
  <c r="D1298" i="2"/>
  <c r="F1297" i="2"/>
  <c r="E1297" i="2"/>
  <c r="E1125" i="2"/>
  <c r="G1125" i="2"/>
  <c r="D1126" i="2"/>
  <c r="F1125" i="2"/>
  <c r="E1557" i="2"/>
  <c r="F1557" i="2"/>
  <c r="D1558" i="2"/>
  <c r="G1557" i="2"/>
  <c r="D19" i="2"/>
  <c r="F18" i="2"/>
  <c r="E18" i="2"/>
  <c r="G18" i="2"/>
  <c r="G1824" i="2"/>
  <c r="F1824" i="2"/>
  <c r="D1825" i="2"/>
  <c r="E1824" i="2"/>
  <c r="R246" i="2"/>
  <c r="N247" i="2"/>
  <c r="Q246" i="2"/>
  <c r="N667" i="2"/>
  <c r="Q666" i="2"/>
  <c r="R666" i="2"/>
  <c r="R527" i="2"/>
  <c r="N528" i="2"/>
  <c r="Q527" i="2"/>
  <c r="G818" i="2"/>
  <c r="F818" i="2"/>
  <c r="E818" i="2"/>
  <c r="D819" i="2"/>
  <c r="R1773" i="2"/>
  <c r="Q1773" i="2"/>
  <c r="N1774" i="2"/>
  <c r="R1025" i="2"/>
  <c r="Q1025" i="2"/>
  <c r="N1026" i="2"/>
  <c r="E919" i="2"/>
  <c r="G919" i="2"/>
  <c r="F919" i="2"/>
  <c r="D920" i="2"/>
  <c r="N1370" i="2"/>
  <c r="Q1369" i="2"/>
  <c r="R1369" i="2"/>
  <c r="G217" i="2"/>
  <c r="D218" i="2"/>
  <c r="F217" i="2"/>
  <c r="E217" i="2"/>
  <c r="R1651" i="2"/>
  <c r="N1652" i="2"/>
  <c r="Q1651" i="2"/>
  <c r="R328" i="2"/>
  <c r="Q328" i="2"/>
  <c r="N329" i="2"/>
  <c r="N1495" i="2"/>
  <c r="Q1494" i="2"/>
  <c r="R1494" i="2"/>
  <c r="G766" i="2"/>
  <c r="F766" i="2"/>
  <c r="E766" i="2"/>
  <c r="D767" i="2"/>
  <c r="R872" i="2"/>
  <c r="Q872" i="2"/>
  <c r="N873" i="2"/>
  <c r="D101" i="2"/>
  <c r="E100" i="2"/>
  <c r="G100" i="2"/>
  <c r="F100" i="2"/>
  <c r="N1723" i="2"/>
  <c r="Q1722" i="2"/>
  <c r="R1722" i="2"/>
  <c r="D497" i="2"/>
  <c r="G496" i="2"/>
  <c r="F496" i="2"/>
  <c r="E496" i="2"/>
  <c r="G698" i="2"/>
  <c r="D699" i="2"/>
  <c r="F698" i="2"/>
  <c r="E698" i="2"/>
  <c r="E192" i="2"/>
  <c r="D193" i="2"/>
  <c r="G192" i="2"/>
  <c r="F192" i="2"/>
  <c r="R701" i="2"/>
  <c r="N702" i="2"/>
  <c r="Q701" i="2"/>
  <c r="R994" i="2"/>
  <c r="N995" i="2"/>
  <c r="Q994" i="2"/>
  <c r="E1092" i="2"/>
  <c r="G1092" i="2"/>
  <c r="D1093" i="2"/>
  <c r="F1092" i="2"/>
  <c r="E1531" i="2"/>
  <c r="F1531" i="2"/>
  <c r="D1532" i="2"/>
  <c r="G1531" i="2"/>
  <c r="R635" i="2"/>
  <c r="N636" i="2"/>
  <c r="Q635" i="2"/>
  <c r="R1184" i="2"/>
  <c r="N1185" i="2"/>
  <c r="Q1184" i="2"/>
  <c r="D1207" i="2"/>
  <c r="E1206" i="2"/>
  <c r="G1206" i="2"/>
  <c r="F1206" i="2"/>
  <c r="R299" i="2"/>
  <c r="Q299" i="2"/>
  <c r="N300" i="2"/>
  <c r="G662" i="2"/>
  <c r="D663" i="2"/>
  <c r="F662" i="2"/>
  <c r="E662" i="2"/>
  <c r="N948" i="2"/>
  <c r="R947" i="2"/>
  <c r="Q947" i="2"/>
  <c r="D1413" i="2"/>
  <c r="F1412" i="2"/>
  <c r="G1412" i="2"/>
  <c r="E1412" i="2"/>
  <c r="D1344" i="2"/>
  <c r="E1343" i="2"/>
  <c r="F1343" i="2"/>
  <c r="G1343" i="2"/>
  <c r="R20" i="2"/>
  <c r="N21" i="2"/>
  <c r="Q20" i="2"/>
  <c r="N895" i="2"/>
  <c r="R894" i="2"/>
  <c r="Q894" i="2"/>
  <c r="D1473" i="2"/>
  <c r="G1472" i="2"/>
  <c r="F1472" i="2"/>
  <c r="E1472" i="2"/>
  <c r="F948" i="2"/>
  <c r="E948" i="2"/>
  <c r="D949" i="2"/>
  <c r="G948" i="2"/>
  <c r="G1395" i="2"/>
  <c r="D1396" i="2"/>
  <c r="F1395" i="2"/>
  <c r="E1395" i="2"/>
  <c r="N1070" i="2"/>
  <c r="Q1069" i="2"/>
  <c r="R1069" i="2"/>
  <c r="D793" i="2"/>
  <c r="F792" i="2"/>
  <c r="G792" i="2"/>
  <c r="E792" i="2"/>
  <c r="N413" i="2"/>
  <c r="R412" i="2"/>
  <c r="Q412" i="2"/>
  <c r="G42" i="2"/>
  <c r="D43" i="2"/>
  <c r="F42" i="2"/>
  <c r="E42" i="2"/>
  <c r="F1155" i="2"/>
  <c r="D1156" i="2"/>
  <c r="E1155" i="2"/>
  <c r="G1155" i="2"/>
  <c r="G76" i="2"/>
  <c r="D77" i="2"/>
  <c r="F76" i="2"/>
  <c r="E76" i="2"/>
  <c r="E163" i="2"/>
  <c r="D164" i="2"/>
  <c r="G163" i="2"/>
  <c r="F163" i="2"/>
  <c r="D1257" i="2"/>
  <c r="F1256" i="2"/>
  <c r="E1256" i="2"/>
  <c r="G1256" i="2"/>
  <c r="E325" i="2"/>
  <c r="G325" i="2"/>
  <c r="F325" i="2"/>
  <c r="D326" i="2"/>
  <c r="Q969" i="2"/>
  <c r="N970" i="2"/>
  <c r="R969" i="2"/>
  <c r="G1675" i="2"/>
  <c r="D1676" i="2"/>
  <c r="F1675" i="2"/>
  <c r="E1675" i="2"/>
  <c r="N563" i="2"/>
  <c r="R562" i="2"/>
  <c r="Q562" i="2"/>
  <c r="R731" i="2"/>
  <c r="N732" i="2"/>
  <c r="Q731" i="2"/>
  <c r="G968" i="2"/>
  <c r="F968" i="2"/>
  <c r="E968" i="2"/>
  <c r="D969" i="2"/>
  <c r="F1612" i="2"/>
  <c r="E1612" i="2"/>
  <c r="G1612" i="2"/>
  <c r="D1613" i="2"/>
  <c r="G1367" i="2"/>
  <c r="F1367" i="2"/>
  <c r="E1367" i="2"/>
  <c r="D1368" i="2"/>
  <c r="G465" i="2"/>
  <c r="F465" i="2"/>
  <c r="D466" i="2"/>
  <c r="E465" i="2"/>
  <c r="G1767" i="2"/>
  <c r="D1768" i="2"/>
  <c r="F1767" i="2"/>
  <c r="E1767" i="2"/>
  <c r="N616" i="2"/>
  <c r="Q615" i="2"/>
  <c r="R615" i="2"/>
  <c r="G728" i="2"/>
  <c r="D729" i="2"/>
  <c r="F728" i="2"/>
  <c r="E728" i="2"/>
  <c r="N1697" i="2"/>
  <c r="R1696" i="2"/>
  <c r="Q1696" i="2"/>
  <c r="N821" i="2"/>
  <c r="R820" i="2"/>
  <c r="Q820" i="2"/>
  <c r="N1260" i="2"/>
  <c r="Q1259" i="2"/>
  <c r="R1259" i="2"/>
  <c r="D1740" i="2"/>
  <c r="F1739" i="2"/>
  <c r="E1739" i="2"/>
  <c r="G1739" i="2"/>
  <c r="R1532" i="2"/>
  <c r="N1533" i="2"/>
  <c r="Q1532" i="2"/>
  <c r="G1717" i="2"/>
  <c r="F1717" i="2"/>
  <c r="E1717" i="2"/>
  <c r="D1718" i="2"/>
  <c r="G1181" i="2"/>
  <c r="D1182" i="2"/>
  <c r="F1181" i="2"/>
  <c r="E1181" i="2"/>
  <c r="R1677" i="2"/>
  <c r="N1678" i="2"/>
  <c r="Q1677" i="2"/>
  <c r="G1043" i="2"/>
  <c r="F1043" i="2"/>
  <c r="D1044" i="2"/>
  <c r="E1043" i="2"/>
  <c r="N115" i="2"/>
  <c r="Q114" i="2"/>
  <c r="R114" i="2"/>
  <c r="R769" i="2"/>
  <c r="Q769" i="2"/>
  <c r="N770" i="2"/>
  <c r="R1344" i="2"/>
  <c r="N1345" i="2"/>
  <c r="Q1344" i="2"/>
  <c r="D1854" i="2"/>
  <c r="F1853" i="2"/>
  <c r="E1853" i="2"/>
  <c r="G1853" i="2"/>
  <c r="N1591" i="2"/>
  <c r="Q1590" i="2"/>
  <c r="R1590" i="2"/>
  <c r="R1449" i="2"/>
  <c r="Q1449" i="2"/>
  <c r="N1450" i="2"/>
  <c r="D1588" i="2"/>
  <c r="F1587" i="2"/>
  <c r="G1587" i="2"/>
  <c r="E1587" i="2"/>
  <c r="G846" i="2"/>
  <c r="F846" i="2"/>
  <c r="E846" i="2"/>
  <c r="D847" i="2"/>
  <c r="E1695" i="2"/>
  <c r="G1695" i="2"/>
  <c r="D1696" i="2"/>
  <c r="F1695" i="2"/>
  <c r="F1232" i="2"/>
  <c r="D1233" i="2"/>
  <c r="G1232" i="2"/>
  <c r="E1232" i="2"/>
  <c r="E271" i="2"/>
  <c r="D272" i="2"/>
  <c r="F271" i="2"/>
  <c r="G271" i="2"/>
  <c r="R1855" i="2"/>
  <c r="N1856" i="2"/>
  <c r="Q1855" i="2"/>
  <c r="E893" i="2"/>
  <c r="D894" i="2"/>
  <c r="G893" i="2"/>
  <c r="F893" i="2"/>
  <c r="Q922" i="2"/>
  <c r="N923" i="2"/>
  <c r="R922" i="2"/>
  <c r="D138" i="2"/>
  <c r="F137" i="2"/>
  <c r="G137" i="2"/>
  <c r="E137" i="2"/>
  <c r="R386" i="2"/>
  <c r="Q386" i="2"/>
  <c r="N387" i="2"/>
  <c r="R1559" i="2"/>
  <c r="Q1559" i="2"/>
  <c r="N274" i="2"/>
  <c r="R273" i="2"/>
  <c r="Q273" i="2"/>
  <c r="D1317" i="2"/>
  <c r="F1316" i="2"/>
  <c r="E1316" i="2"/>
  <c r="G1316" i="2"/>
  <c r="R1296" i="2"/>
  <c r="N1297" i="2"/>
  <c r="Q1296" i="2"/>
  <c r="E1796" i="2"/>
  <c r="G1796" i="2"/>
  <c r="F1796" i="2"/>
  <c r="D1797" i="2"/>
  <c r="F243" i="2"/>
  <c r="D244" i="2"/>
  <c r="G243" i="2"/>
  <c r="E243" i="2"/>
  <c r="N1475" i="2"/>
  <c r="R1474" i="2"/>
  <c r="Q1474" i="2"/>
  <c r="R1318" i="2"/>
  <c r="Q1318" i="2"/>
  <c r="N1319" i="2"/>
  <c r="E992" i="2"/>
  <c r="G992" i="2"/>
  <c r="F992" i="2"/>
  <c r="D993" i="2"/>
  <c r="N797" i="2"/>
  <c r="Q796" i="2"/>
  <c r="R796" i="2"/>
  <c r="G615" i="2"/>
  <c r="D616" i="2"/>
  <c r="F615" i="2"/>
  <c r="E615" i="2"/>
  <c r="N1798" i="2"/>
  <c r="Q1797" i="2"/>
  <c r="R1797" i="2"/>
  <c r="E298" i="2"/>
  <c r="D299" i="2"/>
  <c r="G298" i="2"/>
  <c r="F298" i="2"/>
  <c r="G520" i="2"/>
  <c r="D521" i="2"/>
  <c r="F520" i="2"/>
  <c r="E520" i="2"/>
  <c r="R359" i="2"/>
  <c r="Q359" i="2"/>
  <c r="N360" i="2"/>
  <c r="E559" i="2"/>
  <c r="D560" i="2"/>
  <c r="G559" i="2"/>
  <c r="F559" i="2"/>
  <c r="E409" i="2"/>
  <c r="G409" i="2"/>
  <c r="F409" i="2"/>
  <c r="D410" i="2"/>
  <c r="G1646" i="2"/>
  <c r="D1647" i="2"/>
  <c r="F1646" i="2"/>
  <c r="E1646" i="2"/>
  <c r="E354" i="2"/>
  <c r="D355" i="2"/>
  <c r="G354" i="2"/>
  <c r="F354" i="2"/>
  <c r="E1443" i="2"/>
  <c r="D1444" i="2"/>
  <c r="F1443" i="2"/>
  <c r="G1443" i="2"/>
  <c r="N848" i="2"/>
  <c r="Q847" i="2"/>
  <c r="R847" i="2"/>
  <c r="G383" i="2"/>
  <c r="E383" i="2"/>
  <c r="D384" i="2"/>
  <c r="F383" i="2"/>
  <c r="N443" i="2"/>
  <c r="Q442" i="2"/>
  <c r="R442" i="2"/>
  <c r="R1127" i="2"/>
  <c r="Q1127" i="2"/>
  <c r="N1128" i="2"/>
  <c r="D634" i="2"/>
  <c r="F633" i="2"/>
  <c r="E633" i="2"/>
  <c r="G633" i="2"/>
  <c r="N473" i="2"/>
  <c r="R472" i="2"/>
  <c r="Q472" i="2"/>
  <c r="R79" i="2"/>
  <c r="N80" i="2"/>
  <c r="Q79" i="2"/>
  <c r="N1827" i="2"/>
  <c r="Q1826" i="2"/>
  <c r="R1826" i="2"/>
  <c r="G868" i="2"/>
  <c r="D869" i="2"/>
  <c r="F868" i="2"/>
  <c r="E868" i="2"/>
  <c r="N1744" i="2"/>
  <c r="R1743" i="2"/>
  <c r="Q1743" i="2"/>
  <c r="G1511" i="2"/>
  <c r="D1512" i="2"/>
  <c r="F1511" i="2"/>
  <c r="E1511" i="2"/>
  <c r="D1492" i="2"/>
  <c r="F1491" i="2"/>
  <c r="E1491" i="2"/>
  <c r="G1491" i="2"/>
  <c r="D1024" i="2"/>
  <c r="F1023" i="2"/>
  <c r="G1023" i="2"/>
  <c r="E1023" i="2"/>
  <c r="E1068" i="2"/>
  <c r="D1069" i="2"/>
  <c r="F1068" i="2"/>
  <c r="G1068" i="2"/>
  <c r="N1235" i="2"/>
  <c r="Q1234" i="2"/>
  <c r="R1234" i="2"/>
  <c r="N1653" i="2" l="1"/>
  <c r="Q1652" i="2"/>
  <c r="R1652" i="2"/>
  <c r="R1370" i="2"/>
  <c r="N1371" i="2"/>
  <c r="Q1370" i="2"/>
  <c r="N1775" i="2"/>
  <c r="R1774" i="2"/>
  <c r="Q1774" i="2"/>
  <c r="R528" i="2"/>
  <c r="Q528" i="2"/>
  <c r="N529" i="2"/>
  <c r="G1825" i="2"/>
  <c r="F1825" i="2"/>
  <c r="E1825" i="2"/>
  <c r="D1826" i="2"/>
  <c r="E1558" i="2"/>
  <c r="D1559" i="2"/>
  <c r="F1558" i="2"/>
  <c r="G1558" i="2"/>
  <c r="N1071" i="2"/>
  <c r="R1070" i="2"/>
  <c r="Q1070" i="2"/>
  <c r="D664" i="2"/>
  <c r="F663" i="2"/>
  <c r="E663" i="2"/>
  <c r="G663" i="2"/>
  <c r="G1207" i="2"/>
  <c r="D1208" i="2"/>
  <c r="F1207" i="2"/>
  <c r="E1207" i="2"/>
  <c r="G1532" i="2"/>
  <c r="D1533" i="2"/>
  <c r="F1532" i="2"/>
  <c r="E1532" i="2"/>
  <c r="Q995" i="2"/>
  <c r="N996" i="2"/>
  <c r="R995" i="2"/>
  <c r="G497" i="2"/>
  <c r="D498" i="2"/>
  <c r="F497" i="2"/>
  <c r="E497" i="2"/>
  <c r="R873" i="2"/>
  <c r="Q873" i="2"/>
  <c r="N874" i="2"/>
  <c r="D1299" i="2"/>
  <c r="F1298" i="2"/>
  <c r="E1298" i="2"/>
  <c r="G1298" i="2"/>
  <c r="G1257" i="2"/>
  <c r="F1257" i="2"/>
  <c r="D1258" i="2"/>
  <c r="E1257" i="2"/>
  <c r="N116" i="2"/>
  <c r="Q115" i="2"/>
  <c r="R115" i="2"/>
  <c r="R1827" i="2"/>
  <c r="Q1827" i="2"/>
  <c r="N1828" i="2"/>
  <c r="N798" i="2"/>
  <c r="R797" i="2"/>
  <c r="Q797" i="2"/>
  <c r="F1044" i="2"/>
  <c r="D1045" i="2"/>
  <c r="E1044" i="2"/>
  <c r="G1044" i="2"/>
  <c r="G1182" i="2"/>
  <c r="E1182" i="2"/>
  <c r="F1182" i="2"/>
  <c r="D1183" i="2"/>
  <c r="E729" i="2"/>
  <c r="F729" i="2"/>
  <c r="D730" i="2"/>
  <c r="G729" i="2"/>
  <c r="G164" i="2"/>
  <c r="D165" i="2"/>
  <c r="F164" i="2"/>
  <c r="E164" i="2"/>
  <c r="E1156" i="2"/>
  <c r="G1156" i="2"/>
  <c r="F1156" i="2"/>
  <c r="D1157" i="2"/>
  <c r="R413" i="2"/>
  <c r="Q413" i="2"/>
  <c r="N414" i="2"/>
  <c r="N22" i="2"/>
  <c r="Q21" i="2"/>
  <c r="R21" i="2"/>
  <c r="N1496" i="2"/>
  <c r="R1495" i="2"/>
  <c r="Q1495" i="2"/>
  <c r="G819" i="2"/>
  <c r="E819" i="2"/>
  <c r="F819" i="2"/>
  <c r="D820" i="2"/>
  <c r="F244" i="2"/>
  <c r="D245" i="2"/>
  <c r="E244" i="2"/>
  <c r="G244" i="2"/>
  <c r="G1368" i="2"/>
  <c r="D1369" i="2"/>
  <c r="F1368" i="2"/>
  <c r="E1368" i="2"/>
  <c r="D1234" i="2"/>
  <c r="F1233" i="2"/>
  <c r="E1233" i="2"/>
  <c r="G1233" i="2"/>
  <c r="N564" i="2"/>
  <c r="R563" i="2"/>
  <c r="Q563" i="2"/>
  <c r="G326" i="2"/>
  <c r="F326" i="2"/>
  <c r="E326" i="2"/>
  <c r="D327" i="2"/>
  <c r="N849" i="2"/>
  <c r="R848" i="2"/>
  <c r="Q848" i="2"/>
  <c r="N388" i="2"/>
  <c r="R387" i="2"/>
  <c r="Q387" i="2"/>
  <c r="R923" i="2"/>
  <c r="Q923" i="2"/>
  <c r="N924" i="2"/>
  <c r="N1534" i="2"/>
  <c r="Q1533" i="2"/>
  <c r="R1533" i="2"/>
  <c r="R1260" i="2"/>
  <c r="Q1260" i="2"/>
  <c r="N1261" i="2"/>
  <c r="D1769" i="2"/>
  <c r="G1768" i="2"/>
  <c r="F1768" i="2"/>
  <c r="E1768" i="2"/>
  <c r="N444" i="2"/>
  <c r="Q443" i="2"/>
  <c r="R443" i="2"/>
  <c r="G1069" i="2"/>
  <c r="F1069" i="2"/>
  <c r="D1070" i="2"/>
  <c r="E1069" i="2"/>
  <c r="N1745" i="2"/>
  <c r="R1744" i="2"/>
  <c r="Q1744" i="2"/>
  <c r="G521" i="2"/>
  <c r="E521" i="2"/>
  <c r="F521" i="2"/>
  <c r="D522" i="2"/>
  <c r="R1798" i="2"/>
  <c r="N1799" i="2"/>
  <c r="Q1798" i="2"/>
  <c r="G993" i="2"/>
  <c r="D994" i="2"/>
  <c r="F993" i="2"/>
  <c r="E993" i="2"/>
  <c r="D1318" i="2"/>
  <c r="F1317" i="2"/>
  <c r="E1317" i="2"/>
  <c r="G1317" i="2"/>
  <c r="G1696" i="2"/>
  <c r="E1696" i="2"/>
  <c r="D1697" i="2"/>
  <c r="F1696" i="2"/>
  <c r="R1591" i="2"/>
  <c r="Q1591" i="2"/>
  <c r="N1592" i="2"/>
  <c r="R770" i="2"/>
  <c r="Q770" i="2"/>
  <c r="N771" i="2"/>
  <c r="D1614" i="2"/>
  <c r="F1613" i="2"/>
  <c r="G1613" i="2"/>
  <c r="E1613" i="2"/>
  <c r="D1677" i="2"/>
  <c r="F1676" i="2"/>
  <c r="E1676" i="2"/>
  <c r="G1676" i="2"/>
  <c r="F1413" i="2"/>
  <c r="D1414" i="2"/>
  <c r="E1413" i="2"/>
  <c r="G1413" i="2"/>
  <c r="R300" i="2"/>
  <c r="Q300" i="2"/>
  <c r="R1185" i="2"/>
  <c r="N1186" i="2"/>
  <c r="Q1185" i="2"/>
  <c r="R329" i="2"/>
  <c r="Q329" i="2"/>
  <c r="N330" i="2"/>
  <c r="G218" i="2"/>
  <c r="D219" i="2"/>
  <c r="F218" i="2"/>
  <c r="E218" i="2"/>
  <c r="R667" i="2"/>
  <c r="N668" i="2"/>
  <c r="Q667" i="2"/>
  <c r="R1697" i="2"/>
  <c r="N1698" i="2"/>
  <c r="Q1697" i="2"/>
  <c r="D1345" i="2"/>
  <c r="F1344" i="2"/>
  <c r="G1344" i="2"/>
  <c r="E1344" i="2"/>
  <c r="D194" i="2"/>
  <c r="E193" i="2"/>
  <c r="G193" i="2"/>
  <c r="F193" i="2"/>
  <c r="G101" i="2"/>
  <c r="F101" i="2"/>
  <c r="E101" i="2"/>
  <c r="D102" i="2"/>
  <c r="G920" i="2"/>
  <c r="F920" i="2"/>
  <c r="E920" i="2"/>
  <c r="D921" i="2"/>
  <c r="E1492" i="2"/>
  <c r="F1492" i="2"/>
  <c r="G1492" i="2"/>
  <c r="D1493" i="2"/>
  <c r="N81" i="2"/>
  <c r="Q80" i="2"/>
  <c r="R80" i="2"/>
  <c r="G1444" i="2"/>
  <c r="F1444" i="2"/>
  <c r="D1445" i="2"/>
  <c r="E1444" i="2"/>
  <c r="D561" i="2"/>
  <c r="F560" i="2"/>
  <c r="E560" i="2"/>
  <c r="G560" i="2"/>
  <c r="N1476" i="2"/>
  <c r="R1475" i="2"/>
  <c r="Q1475" i="2"/>
  <c r="G272" i="2"/>
  <c r="E272" i="2"/>
  <c r="D273" i="2"/>
  <c r="F272" i="2"/>
  <c r="E1718" i="2"/>
  <c r="D1719" i="2"/>
  <c r="G1718" i="2"/>
  <c r="F1718" i="2"/>
  <c r="R821" i="2"/>
  <c r="Q821" i="2"/>
  <c r="N822" i="2"/>
  <c r="G466" i="2"/>
  <c r="D467" i="2"/>
  <c r="F466" i="2"/>
  <c r="E466" i="2"/>
  <c r="N733" i="2"/>
  <c r="R732" i="2"/>
  <c r="Q732" i="2"/>
  <c r="E1396" i="2"/>
  <c r="G1396" i="2"/>
  <c r="F1396" i="2"/>
  <c r="R702" i="2"/>
  <c r="N703" i="2"/>
  <c r="Q702" i="2"/>
  <c r="E699" i="2"/>
  <c r="D700" i="2"/>
  <c r="F699" i="2"/>
  <c r="G699" i="2"/>
  <c r="Q1723" i="2"/>
  <c r="R1723" i="2"/>
  <c r="G767" i="2"/>
  <c r="F767" i="2"/>
  <c r="E767" i="2"/>
  <c r="D768" i="2"/>
  <c r="N1027" i="2"/>
  <c r="Q1026" i="2"/>
  <c r="R1026" i="2"/>
  <c r="G1126" i="2"/>
  <c r="F1126" i="2"/>
  <c r="E1126" i="2"/>
  <c r="D1127" i="2"/>
  <c r="D440" i="2"/>
  <c r="F439" i="2"/>
  <c r="E439" i="2"/>
  <c r="G439" i="2"/>
  <c r="G969" i="2"/>
  <c r="D970" i="2"/>
  <c r="F969" i="2"/>
  <c r="E969" i="2"/>
  <c r="D950" i="2"/>
  <c r="F949" i="2"/>
  <c r="G949" i="2"/>
  <c r="E949" i="2"/>
  <c r="R473" i="2"/>
  <c r="N474" i="2"/>
  <c r="Q473" i="2"/>
  <c r="F355" i="2"/>
  <c r="E355" i="2"/>
  <c r="D356" i="2"/>
  <c r="G355" i="2"/>
  <c r="G1797" i="2"/>
  <c r="F1797" i="2"/>
  <c r="E1797" i="2"/>
  <c r="D1798" i="2"/>
  <c r="E634" i="2"/>
  <c r="F634" i="2"/>
  <c r="G634" i="2"/>
  <c r="D635" i="2"/>
  <c r="G1473" i="2"/>
  <c r="D1474" i="2"/>
  <c r="F1473" i="2"/>
  <c r="E1473" i="2"/>
  <c r="G1093" i="2"/>
  <c r="F1093" i="2"/>
  <c r="D1094" i="2"/>
  <c r="E1093" i="2"/>
  <c r="R247" i="2"/>
  <c r="Q247" i="2"/>
  <c r="N248" i="2"/>
  <c r="D1513" i="2"/>
  <c r="E1512" i="2"/>
  <c r="G1512" i="2"/>
  <c r="F1512" i="2"/>
  <c r="D300" i="2"/>
  <c r="E299" i="2"/>
  <c r="G299" i="2"/>
  <c r="F299" i="2"/>
  <c r="N1320" i="2"/>
  <c r="Q1319" i="2"/>
  <c r="R1319" i="2"/>
  <c r="G138" i="2"/>
  <c r="D139" i="2"/>
  <c r="F138" i="2"/>
  <c r="E138" i="2"/>
  <c r="G1854" i="2"/>
  <c r="D1855" i="2"/>
  <c r="F1854" i="2"/>
  <c r="E1854" i="2"/>
  <c r="N1236" i="2"/>
  <c r="R1235" i="2"/>
  <c r="Q1235" i="2"/>
  <c r="D1025" i="2"/>
  <c r="G1024" i="2"/>
  <c r="F1024" i="2"/>
  <c r="E1024" i="2"/>
  <c r="N1857" i="2"/>
  <c r="Q1856" i="2"/>
  <c r="R1856" i="2"/>
  <c r="N896" i="2"/>
  <c r="R895" i="2"/>
  <c r="Q895" i="2"/>
  <c r="Q1345" i="2"/>
  <c r="N1346" i="2"/>
  <c r="R1345" i="2"/>
  <c r="E384" i="2"/>
  <c r="D385" i="2"/>
  <c r="G384" i="2"/>
  <c r="F384" i="2"/>
  <c r="D1648" i="2"/>
  <c r="F1647" i="2"/>
  <c r="E1647" i="2"/>
  <c r="G1647" i="2"/>
  <c r="R1128" i="2"/>
  <c r="Q1128" i="2"/>
  <c r="N1129" i="2"/>
  <c r="G894" i="2"/>
  <c r="E894" i="2"/>
  <c r="D895" i="2"/>
  <c r="F894" i="2"/>
  <c r="G1588" i="2"/>
  <c r="F1588" i="2"/>
  <c r="D1589" i="2"/>
  <c r="E1588" i="2"/>
  <c r="E869" i="2"/>
  <c r="D870" i="2"/>
  <c r="G869" i="2"/>
  <c r="F869" i="2"/>
  <c r="G410" i="2"/>
  <c r="F410" i="2"/>
  <c r="D411" i="2"/>
  <c r="E410" i="2"/>
  <c r="R360" i="2"/>
  <c r="N361" i="2"/>
  <c r="Q360" i="2"/>
  <c r="E616" i="2"/>
  <c r="F616" i="2"/>
  <c r="G616" i="2"/>
  <c r="D617" i="2"/>
  <c r="N1298" i="2"/>
  <c r="Q1297" i="2"/>
  <c r="R1297" i="2"/>
  <c r="N275" i="2"/>
  <c r="R274" i="2"/>
  <c r="Q274" i="2"/>
  <c r="G847" i="2"/>
  <c r="D848" i="2"/>
  <c r="F847" i="2"/>
  <c r="E847" i="2"/>
  <c r="N1451" i="2"/>
  <c r="Q1450" i="2"/>
  <c r="R1450" i="2"/>
  <c r="R1678" i="2"/>
  <c r="N1679" i="2"/>
  <c r="Q1678" i="2"/>
  <c r="D1741" i="2"/>
  <c r="G1740" i="2"/>
  <c r="F1740" i="2"/>
  <c r="E1740" i="2"/>
  <c r="R616" i="2"/>
  <c r="Q616" i="2"/>
  <c r="N617" i="2"/>
  <c r="N971" i="2"/>
  <c r="Q970" i="2"/>
  <c r="R970" i="2"/>
  <c r="D78" i="2"/>
  <c r="F77" i="2"/>
  <c r="E77" i="2"/>
  <c r="G77" i="2"/>
  <c r="D44" i="2"/>
  <c r="F43" i="2"/>
  <c r="E43" i="2"/>
  <c r="G43" i="2"/>
  <c r="D794" i="2"/>
  <c r="F793" i="2"/>
  <c r="G793" i="2"/>
  <c r="E793" i="2"/>
  <c r="N949" i="2"/>
  <c r="Q948" i="2"/>
  <c r="R948" i="2"/>
  <c r="N637" i="2"/>
  <c r="Q636" i="2"/>
  <c r="R636" i="2"/>
  <c r="F19" i="2"/>
  <c r="G19" i="2"/>
  <c r="D20" i="2"/>
  <c r="E19" i="2"/>
  <c r="D995" i="2" l="1"/>
  <c r="F994" i="2"/>
  <c r="E994" i="2"/>
  <c r="G994" i="2"/>
  <c r="F1234" i="2"/>
  <c r="G1234" i="2"/>
  <c r="D1235" i="2"/>
  <c r="E1234" i="2"/>
  <c r="D1046" i="2"/>
  <c r="E1045" i="2"/>
  <c r="G1045" i="2"/>
  <c r="F1045" i="2"/>
  <c r="G498" i="2"/>
  <c r="E498" i="2"/>
  <c r="F498" i="2"/>
  <c r="D499" i="2"/>
  <c r="E664" i="2"/>
  <c r="G664" i="2"/>
  <c r="F664" i="2"/>
  <c r="D665" i="2"/>
  <c r="G1826" i="2"/>
  <c r="F1826" i="2"/>
  <c r="E1826" i="2"/>
  <c r="D1827" i="2"/>
  <c r="N1776" i="2"/>
  <c r="R1775" i="2"/>
  <c r="Q1775" i="2"/>
  <c r="R275" i="2"/>
  <c r="N276" i="2"/>
  <c r="Q275" i="2"/>
  <c r="N362" i="2"/>
  <c r="R361" i="2"/>
  <c r="Q361" i="2"/>
  <c r="G1648" i="2"/>
  <c r="E1648" i="2"/>
  <c r="F1648" i="2"/>
  <c r="D1649" i="2"/>
  <c r="R637" i="2"/>
  <c r="N638" i="2"/>
  <c r="Q637" i="2"/>
  <c r="D1720" i="2"/>
  <c r="G1719" i="2"/>
  <c r="F1719" i="2"/>
  <c r="E1719" i="2"/>
  <c r="R1476" i="2"/>
  <c r="Q1476" i="2"/>
  <c r="D922" i="2"/>
  <c r="G921" i="2"/>
  <c r="F921" i="2"/>
  <c r="E921" i="2"/>
  <c r="G219" i="2"/>
  <c r="D220" i="2"/>
  <c r="F219" i="2"/>
  <c r="E219" i="2"/>
  <c r="R444" i="2"/>
  <c r="Q444" i="2"/>
  <c r="N389" i="2"/>
  <c r="R388" i="2"/>
  <c r="Q388" i="2"/>
  <c r="N23" i="2"/>
  <c r="Q22" i="2"/>
  <c r="R22" i="2"/>
  <c r="E1183" i="2"/>
  <c r="D1184" i="2"/>
  <c r="G1183" i="2"/>
  <c r="F1183" i="2"/>
  <c r="N117" i="2"/>
  <c r="R116" i="2"/>
  <c r="Q116" i="2"/>
  <c r="G1299" i="2"/>
  <c r="F1299" i="2"/>
  <c r="E1299" i="2"/>
  <c r="D1300" i="2"/>
  <c r="R874" i="2"/>
  <c r="Q874" i="2"/>
  <c r="N875" i="2"/>
  <c r="R996" i="2"/>
  <c r="N997" i="2"/>
  <c r="Q996" i="2"/>
  <c r="E1208" i="2"/>
  <c r="F1208" i="2"/>
  <c r="D1209" i="2"/>
  <c r="G1208" i="2"/>
  <c r="N1072" i="2"/>
  <c r="Q1071" i="2"/>
  <c r="R1071" i="2"/>
  <c r="R1371" i="2"/>
  <c r="Q1371" i="2"/>
  <c r="E1855" i="2"/>
  <c r="G1855" i="2"/>
  <c r="F1855" i="2"/>
  <c r="D1856" i="2"/>
  <c r="N1321" i="2"/>
  <c r="R1320" i="2"/>
  <c r="Q1320" i="2"/>
  <c r="D1799" i="2"/>
  <c r="F1798" i="2"/>
  <c r="E1798" i="2"/>
  <c r="G1798" i="2"/>
  <c r="N734" i="2"/>
  <c r="R733" i="2"/>
  <c r="Q733" i="2"/>
  <c r="R248" i="2"/>
  <c r="N249" i="2"/>
  <c r="Q248" i="2"/>
  <c r="R1698" i="2"/>
  <c r="N1699" i="2"/>
  <c r="Q1698" i="2"/>
  <c r="G1677" i="2"/>
  <c r="E1677" i="2"/>
  <c r="F1677" i="2"/>
  <c r="D1678" i="2"/>
  <c r="R1799" i="2"/>
  <c r="Q1799" i="2"/>
  <c r="N1800" i="2"/>
  <c r="D1370" i="2"/>
  <c r="F1369" i="2"/>
  <c r="E1369" i="2"/>
  <c r="G1369" i="2"/>
  <c r="R330" i="2"/>
  <c r="Q330" i="2"/>
  <c r="N331" i="2"/>
  <c r="N1535" i="2"/>
  <c r="Q1534" i="2"/>
  <c r="R1534" i="2"/>
  <c r="N565" i="2"/>
  <c r="Q564" i="2"/>
  <c r="R564" i="2"/>
  <c r="G165" i="2"/>
  <c r="F165" i="2"/>
  <c r="E165" i="2"/>
  <c r="D166" i="2"/>
  <c r="N799" i="2"/>
  <c r="Q798" i="2"/>
  <c r="R798" i="2"/>
  <c r="F1258" i="2"/>
  <c r="D1259" i="2"/>
  <c r="G1258" i="2"/>
  <c r="E1258" i="2"/>
  <c r="N530" i="2"/>
  <c r="R529" i="2"/>
  <c r="Q529" i="2"/>
  <c r="D1446" i="2"/>
  <c r="F1445" i="2"/>
  <c r="G1445" i="2"/>
  <c r="E1445" i="2"/>
  <c r="N1187" i="2"/>
  <c r="R1186" i="2"/>
  <c r="Q1186" i="2"/>
  <c r="R771" i="2"/>
  <c r="Q771" i="2"/>
  <c r="N772" i="2"/>
  <c r="D795" i="2"/>
  <c r="G794" i="2"/>
  <c r="F794" i="2"/>
  <c r="E794" i="2"/>
  <c r="D79" i="2"/>
  <c r="F78" i="2"/>
  <c r="E78" i="2"/>
  <c r="G78" i="2"/>
  <c r="R1451" i="2"/>
  <c r="N1452" i="2"/>
  <c r="Q1451" i="2"/>
  <c r="E870" i="2"/>
  <c r="G870" i="2"/>
  <c r="F870" i="2"/>
  <c r="D871" i="2"/>
  <c r="N704" i="2"/>
  <c r="R703" i="2"/>
  <c r="Q703" i="2"/>
  <c r="G1345" i="2"/>
  <c r="D1346" i="2"/>
  <c r="F1345" i="2"/>
  <c r="E1345" i="2"/>
  <c r="E820" i="2"/>
  <c r="D821" i="2"/>
  <c r="F820" i="2"/>
  <c r="G820" i="2"/>
  <c r="G1474" i="2"/>
  <c r="D1475" i="2"/>
  <c r="E1474" i="2"/>
  <c r="F1474" i="2"/>
  <c r="D1742" i="2"/>
  <c r="G1741" i="2"/>
  <c r="F1741" i="2"/>
  <c r="E1741" i="2"/>
  <c r="R1298" i="2"/>
  <c r="Q1298" i="2"/>
  <c r="R1592" i="2"/>
  <c r="Q1592" i="2"/>
  <c r="N1593" i="2"/>
  <c r="R1745" i="2"/>
  <c r="N1746" i="2"/>
  <c r="Q1745" i="2"/>
  <c r="Q971" i="2"/>
  <c r="R971" i="2"/>
  <c r="N972" i="2"/>
  <c r="D849" i="2"/>
  <c r="F848" i="2"/>
  <c r="E848" i="2"/>
  <c r="G848" i="2"/>
  <c r="E411" i="2"/>
  <c r="G411" i="2"/>
  <c r="D412" i="2"/>
  <c r="F411" i="2"/>
  <c r="G139" i="2"/>
  <c r="D140" i="2"/>
  <c r="F139" i="2"/>
  <c r="E139" i="2"/>
  <c r="G635" i="2"/>
  <c r="D636" i="2"/>
  <c r="F635" i="2"/>
  <c r="E635" i="2"/>
  <c r="R949" i="2"/>
  <c r="N950" i="2"/>
  <c r="Q949" i="2"/>
  <c r="N1237" i="2"/>
  <c r="Q1236" i="2"/>
  <c r="R1236" i="2"/>
  <c r="D1095" i="2"/>
  <c r="F1094" i="2"/>
  <c r="E1094" i="2"/>
  <c r="G1094" i="2"/>
  <c r="G356" i="2"/>
  <c r="F356" i="2"/>
  <c r="E356" i="2"/>
  <c r="D357" i="2"/>
  <c r="R1027" i="2"/>
  <c r="Q1027" i="2"/>
  <c r="N1028" i="2"/>
  <c r="R822" i="2"/>
  <c r="Q822" i="2"/>
  <c r="N823" i="2"/>
  <c r="E273" i="2"/>
  <c r="F273" i="2"/>
  <c r="D274" i="2"/>
  <c r="G273" i="2"/>
  <c r="N82" i="2"/>
  <c r="Q81" i="2"/>
  <c r="R81" i="2"/>
  <c r="D195" i="2"/>
  <c r="G194" i="2"/>
  <c r="F194" i="2"/>
  <c r="E194" i="2"/>
  <c r="F1318" i="2"/>
  <c r="E1318" i="2"/>
  <c r="D1319" i="2"/>
  <c r="G1318" i="2"/>
  <c r="E522" i="2"/>
  <c r="G522" i="2"/>
  <c r="D523" i="2"/>
  <c r="F522" i="2"/>
  <c r="D1071" i="2"/>
  <c r="F1070" i="2"/>
  <c r="E1070" i="2"/>
  <c r="G1070" i="2"/>
  <c r="R924" i="2"/>
  <c r="Q924" i="2"/>
  <c r="N925" i="2"/>
  <c r="Q849" i="2"/>
  <c r="R849" i="2"/>
  <c r="N850" i="2"/>
  <c r="R1828" i="2"/>
  <c r="Q1828" i="2"/>
  <c r="N1829" i="2"/>
  <c r="E895" i="2"/>
  <c r="F895" i="2"/>
  <c r="D896" i="2"/>
  <c r="G895" i="2"/>
  <c r="E970" i="2"/>
  <c r="D971" i="2"/>
  <c r="G970" i="2"/>
  <c r="F970" i="2"/>
  <c r="G1025" i="2"/>
  <c r="D1026" i="2"/>
  <c r="F1025" i="2"/>
  <c r="E1025" i="2"/>
  <c r="G467" i="2"/>
  <c r="E467" i="2"/>
  <c r="D468" i="2"/>
  <c r="F467" i="2"/>
  <c r="E385" i="2"/>
  <c r="G385" i="2"/>
  <c r="F385" i="2"/>
  <c r="D386" i="2"/>
  <c r="G20" i="2"/>
  <c r="D21" i="2"/>
  <c r="E20" i="2"/>
  <c r="F20" i="2"/>
  <c r="R617" i="2"/>
  <c r="N618" i="2"/>
  <c r="Q617" i="2"/>
  <c r="R1857" i="2"/>
  <c r="N1858" i="2"/>
  <c r="Q1857" i="2"/>
  <c r="D951" i="2"/>
  <c r="E950" i="2"/>
  <c r="G950" i="2"/>
  <c r="F950" i="2"/>
  <c r="D441" i="2"/>
  <c r="G440" i="2"/>
  <c r="E440" i="2"/>
  <c r="F440" i="2"/>
  <c r="G768" i="2"/>
  <c r="F768" i="2"/>
  <c r="E768" i="2"/>
  <c r="D769" i="2"/>
  <c r="D701" i="2"/>
  <c r="G700" i="2"/>
  <c r="F700" i="2"/>
  <c r="E700" i="2"/>
  <c r="D562" i="2"/>
  <c r="E561" i="2"/>
  <c r="G561" i="2"/>
  <c r="F561" i="2"/>
  <c r="D1494" i="2"/>
  <c r="E1493" i="2"/>
  <c r="F1493" i="2"/>
  <c r="G1493" i="2"/>
  <c r="G102" i="2"/>
  <c r="F102" i="2"/>
  <c r="D103" i="2"/>
  <c r="E102" i="2"/>
  <c r="R668" i="2"/>
  <c r="N669" i="2"/>
  <c r="Q668" i="2"/>
  <c r="G1414" i="2"/>
  <c r="D1415" i="2"/>
  <c r="E1414" i="2"/>
  <c r="F1414" i="2"/>
  <c r="G1769" i="2"/>
  <c r="D1770" i="2"/>
  <c r="F1769" i="2"/>
  <c r="E1769" i="2"/>
  <c r="G327" i="2"/>
  <c r="F327" i="2"/>
  <c r="E327" i="2"/>
  <c r="D328" i="2"/>
  <c r="G1157" i="2"/>
  <c r="F1157" i="2"/>
  <c r="E1157" i="2"/>
  <c r="D1158" i="2"/>
  <c r="F1559" i="2"/>
  <c r="E1559" i="2"/>
  <c r="D1560" i="2"/>
  <c r="G1559" i="2"/>
  <c r="D1514" i="2"/>
  <c r="F1513" i="2"/>
  <c r="G1513" i="2"/>
  <c r="E1513" i="2"/>
  <c r="R474" i="2"/>
  <c r="Q474" i="2"/>
  <c r="N475" i="2"/>
  <c r="R1129" i="2"/>
  <c r="Q1129" i="2"/>
  <c r="N1130" i="2"/>
  <c r="N897" i="2"/>
  <c r="Q896" i="2"/>
  <c r="R896" i="2"/>
  <c r="Q414" i="2"/>
  <c r="N415" i="2"/>
  <c r="R414" i="2"/>
  <c r="D618" i="2"/>
  <c r="G617" i="2"/>
  <c r="F617" i="2"/>
  <c r="E617" i="2"/>
  <c r="G1589" i="2"/>
  <c r="F1589" i="2"/>
  <c r="E1589" i="2"/>
  <c r="D1590" i="2"/>
  <c r="D301" i="2"/>
  <c r="F300" i="2"/>
  <c r="G300" i="2"/>
  <c r="E300" i="2"/>
  <c r="D45" i="2"/>
  <c r="F44" i="2"/>
  <c r="E44" i="2"/>
  <c r="G44" i="2"/>
  <c r="Q1679" i="2"/>
  <c r="R1679" i="2"/>
  <c r="N1347" i="2"/>
  <c r="R1346" i="2"/>
  <c r="Q1346" i="2"/>
  <c r="G1127" i="2"/>
  <c r="F1127" i="2"/>
  <c r="D1128" i="2"/>
  <c r="E1127" i="2"/>
  <c r="G1614" i="2"/>
  <c r="D1615" i="2"/>
  <c r="E1614" i="2"/>
  <c r="F1614" i="2"/>
  <c r="E1697" i="2"/>
  <c r="G1697" i="2"/>
  <c r="F1697" i="2"/>
  <c r="D1698" i="2"/>
  <c r="N1262" i="2"/>
  <c r="R1261" i="2"/>
  <c r="Q1261" i="2"/>
  <c r="G245" i="2"/>
  <c r="E245" i="2"/>
  <c r="D246" i="2"/>
  <c r="F245" i="2"/>
  <c r="R1496" i="2"/>
  <c r="Q1496" i="2"/>
  <c r="F730" i="2"/>
  <c r="E730" i="2"/>
  <c r="G730" i="2"/>
  <c r="D731" i="2"/>
  <c r="G1533" i="2"/>
  <c r="D1534" i="2"/>
  <c r="F1533" i="2"/>
  <c r="E1533" i="2"/>
  <c r="R1653" i="2"/>
  <c r="N1654" i="2"/>
  <c r="Q1653" i="2"/>
  <c r="G731" i="2" l="1"/>
  <c r="D732" i="2"/>
  <c r="F731" i="2"/>
  <c r="E731" i="2"/>
  <c r="D972" i="2"/>
  <c r="F971" i="2"/>
  <c r="G971" i="2"/>
  <c r="E971" i="2"/>
  <c r="R82" i="2"/>
  <c r="N83" i="2"/>
  <c r="Q82" i="2"/>
  <c r="R1028" i="2"/>
  <c r="Q1028" i="2"/>
  <c r="E849" i="2"/>
  <c r="D850" i="2"/>
  <c r="F849" i="2"/>
  <c r="G849" i="2"/>
  <c r="R565" i="2"/>
  <c r="N566" i="2"/>
  <c r="Q565" i="2"/>
  <c r="N998" i="2"/>
  <c r="Q997" i="2"/>
  <c r="R997" i="2"/>
  <c r="D952" i="2"/>
  <c r="F951" i="2"/>
  <c r="G951" i="2"/>
  <c r="E951" i="2"/>
  <c r="Q362" i="2"/>
  <c r="R362" i="2"/>
  <c r="N363" i="2"/>
  <c r="R850" i="2"/>
  <c r="N851" i="2"/>
  <c r="Q850" i="2"/>
  <c r="G1615" i="2"/>
  <c r="F1615" i="2"/>
  <c r="E1615" i="2"/>
  <c r="D1616" i="2"/>
  <c r="R972" i="2"/>
  <c r="N973" i="2"/>
  <c r="Q972" i="2"/>
  <c r="G79" i="2"/>
  <c r="D80" i="2"/>
  <c r="F79" i="2"/>
  <c r="E79" i="2"/>
  <c r="N800" i="2"/>
  <c r="Q799" i="2"/>
  <c r="R799" i="2"/>
  <c r="N1324" i="2"/>
  <c r="N1322" i="2"/>
  <c r="R1321" i="2"/>
  <c r="Q1321" i="2"/>
  <c r="D1650" i="2"/>
  <c r="F1649" i="2"/>
  <c r="E1649" i="2"/>
  <c r="G1649" i="2"/>
  <c r="Q276" i="2"/>
  <c r="N277" i="2"/>
  <c r="R276" i="2"/>
  <c r="G45" i="2"/>
  <c r="F45" i="2"/>
  <c r="D46" i="2"/>
  <c r="E45" i="2"/>
  <c r="D141" i="2"/>
  <c r="E140" i="2"/>
  <c r="F140" i="2"/>
  <c r="G140" i="2"/>
  <c r="G1742" i="2"/>
  <c r="D1743" i="2"/>
  <c r="F1742" i="2"/>
  <c r="E1742" i="2"/>
  <c r="N1859" i="2"/>
  <c r="R1858" i="2"/>
  <c r="Q1858" i="2"/>
  <c r="R897" i="2"/>
  <c r="N898" i="2"/>
  <c r="Q897" i="2"/>
  <c r="F274" i="2"/>
  <c r="E274" i="2"/>
  <c r="D275" i="2"/>
  <c r="G274" i="2"/>
  <c r="G1095" i="2"/>
  <c r="D1096" i="2"/>
  <c r="F1095" i="2"/>
  <c r="E1095" i="2"/>
  <c r="D413" i="2"/>
  <c r="F412" i="2"/>
  <c r="G412" i="2"/>
  <c r="E412" i="2"/>
  <c r="E1475" i="2"/>
  <c r="D1476" i="2"/>
  <c r="G1475" i="2"/>
  <c r="F1475" i="2"/>
  <c r="E1346" i="2"/>
  <c r="D1347" i="2"/>
  <c r="G1346" i="2"/>
  <c r="F1346" i="2"/>
  <c r="R530" i="2"/>
  <c r="N531" i="2"/>
  <c r="Q530" i="2"/>
  <c r="F166" i="2"/>
  <c r="D167" i="2"/>
  <c r="G166" i="2"/>
  <c r="E166" i="2"/>
  <c r="D1371" i="2"/>
  <c r="G1370" i="2"/>
  <c r="F1370" i="2"/>
  <c r="E1370" i="2"/>
  <c r="R734" i="2"/>
  <c r="N735" i="2"/>
  <c r="Q734" i="2"/>
  <c r="G1856" i="2"/>
  <c r="D1857" i="2"/>
  <c r="F1856" i="2"/>
  <c r="E1856" i="2"/>
  <c r="R1072" i="2"/>
  <c r="Q1072" i="2"/>
  <c r="N1073" i="2"/>
  <c r="N876" i="2"/>
  <c r="Q875" i="2"/>
  <c r="R875" i="2"/>
  <c r="R23" i="2"/>
  <c r="N24" i="2"/>
  <c r="Q23" i="2"/>
  <c r="E220" i="2"/>
  <c r="G220" i="2"/>
  <c r="F220" i="2"/>
  <c r="D221" i="2"/>
  <c r="G665" i="2"/>
  <c r="D666" i="2"/>
  <c r="F665" i="2"/>
  <c r="E665" i="2"/>
  <c r="D1416" i="2"/>
  <c r="F1415" i="2"/>
  <c r="G1415" i="2"/>
  <c r="E1415" i="2"/>
  <c r="G562" i="2"/>
  <c r="D563" i="2"/>
  <c r="E562" i="2"/>
  <c r="F562" i="2"/>
  <c r="D1185" i="2"/>
  <c r="F1184" i="2"/>
  <c r="G1184" i="2"/>
  <c r="E1184" i="2"/>
  <c r="D1828" i="2"/>
  <c r="F1827" i="2"/>
  <c r="G1827" i="2"/>
  <c r="E1827" i="2"/>
  <c r="G21" i="2"/>
  <c r="D22" i="2"/>
  <c r="F21" i="2"/>
  <c r="E21" i="2"/>
  <c r="G1071" i="2"/>
  <c r="D1072" i="2"/>
  <c r="F1071" i="2"/>
  <c r="E1071" i="2"/>
  <c r="G618" i="2"/>
  <c r="E618" i="2"/>
  <c r="F618" i="2"/>
  <c r="E769" i="2"/>
  <c r="G769" i="2"/>
  <c r="F769" i="2"/>
  <c r="D770" i="2"/>
  <c r="G357" i="2"/>
  <c r="D358" i="2"/>
  <c r="F357" i="2"/>
  <c r="E357" i="2"/>
  <c r="N1188" i="2"/>
  <c r="Q1187" i="2"/>
  <c r="R1187" i="2"/>
  <c r="R1535" i="2"/>
  <c r="N1536" i="2"/>
  <c r="Q1535" i="2"/>
  <c r="R1800" i="2"/>
  <c r="Q1800" i="2"/>
  <c r="N1801" i="2"/>
  <c r="R1699" i="2"/>
  <c r="N1700" i="2"/>
  <c r="Q1699" i="2"/>
  <c r="R117" i="2"/>
  <c r="Q117" i="2"/>
  <c r="F821" i="2"/>
  <c r="E821" i="2"/>
  <c r="G821" i="2"/>
  <c r="D822" i="2"/>
  <c r="R704" i="2"/>
  <c r="N705" i="2"/>
  <c r="Q704" i="2"/>
  <c r="N250" i="2"/>
  <c r="Q249" i="2"/>
  <c r="R249" i="2"/>
  <c r="E499" i="2"/>
  <c r="G499" i="2"/>
  <c r="F499" i="2"/>
  <c r="D500" i="2"/>
  <c r="G1319" i="2"/>
  <c r="F1319" i="2"/>
  <c r="E1319" i="2"/>
  <c r="D1320" i="2"/>
  <c r="G1446" i="2"/>
  <c r="F1446" i="2"/>
  <c r="E1446" i="2"/>
  <c r="D1447" i="2"/>
  <c r="F1158" i="2"/>
  <c r="D1159" i="2"/>
  <c r="G1158" i="2"/>
  <c r="E1158" i="2"/>
  <c r="R669" i="2"/>
  <c r="N670" i="2"/>
  <c r="Q669" i="2"/>
  <c r="R1262" i="2"/>
  <c r="N1263" i="2"/>
  <c r="Q1262" i="2"/>
  <c r="F896" i="2"/>
  <c r="E896" i="2"/>
  <c r="D897" i="2"/>
  <c r="G896" i="2"/>
  <c r="G1514" i="2"/>
  <c r="E1514" i="2"/>
  <c r="F1514" i="2"/>
  <c r="D1515" i="2"/>
  <c r="R618" i="2"/>
  <c r="Q618" i="2"/>
  <c r="G328" i="2"/>
  <c r="F328" i="2"/>
  <c r="E328" i="2"/>
  <c r="D329" i="2"/>
  <c r="G103" i="2"/>
  <c r="F103" i="2"/>
  <c r="E103" i="2"/>
  <c r="D104" i="2"/>
  <c r="Q1452" i="2"/>
  <c r="R1452" i="2"/>
  <c r="N1453" i="2"/>
  <c r="R331" i="2"/>
  <c r="Q331" i="2"/>
  <c r="N332" i="2"/>
  <c r="G1209" i="2"/>
  <c r="D1210" i="2"/>
  <c r="F1209" i="2"/>
  <c r="E1209" i="2"/>
  <c r="E468" i="2"/>
  <c r="F468" i="2"/>
  <c r="G468" i="2"/>
  <c r="D469" i="2"/>
  <c r="R772" i="2"/>
  <c r="Q772" i="2"/>
  <c r="N773" i="2"/>
  <c r="G1678" i="2"/>
  <c r="D1679" i="2"/>
  <c r="F1678" i="2"/>
  <c r="E1678" i="2"/>
  <c r="G1799" i="2"/>
  <c r="D1800" i="2"/>
  <c r="F1799" i="2"/>
  <c r="E1799" i="2"/>
  <c r="N951" i="2"/>
  <c r="Q950" i="2"/>
  <c r="R950" i="2"/>
  <c r="R1593" i="2"/>
  <c r="Q1593" i="2"/>
  <c r="G871" i="2"/>
  <c r="D872" i="2"/>
  <c r="F871" i="2"/>
  <c r="E871" i="2"/>
  <c r="G922" i="2"/>
  <c r="D923" i="2"/>
  <c r="F922" i="2"/>
  <c r="E922" i="2"/>
  <c r="R638" i="2"/>
  <c r="N639" i="2"/>
  <c r="Q638" i="2"/>
  <c r="F1235" i="2"/>
  <c r="D1236" i="2"/>
  <c r="G1235" i="2"/>
  <c r="E1235" i="2"/>
  <c r="N1655" i="2"/>
  <c r="Q1654" i="2"/>
  <c r="R1654" i="2"/>
  <c r="N1348" i="2"/>
  <c r="Q1347" i="2"/>
  <c r="R1347" i="2"/>
  <c r="D387" i="2"/>
  <c r="F386" i="2"/>
  <c r="G386" i="2"/>
  <c r="E386" i="2"/>
  <c r="R1130" i="2"/>
  <c r="Q1130" i="2"/>
  <c r="N1131" i="2"/>
  <c r="E1770" i="2"/>
  <c r="G1770" i="2"/>
  <c r="F1770" i="2"/>
  <c r="D1771" i="2"/>
  <c r="D1495" i="2"/>
  <c r="G1494" i="2"/>
  <c r="E1494" i="2"/>
  <c r="F1494" i="2"/>
  <c r="G701" i="2"/>
  <c r="D702" i="2"/>
  <c r="F701" i="2"/>
  <c r="E701" i="2"/>
  <c r="G441" i="2"/>
  <c r="E441" i="2"/>
  <c r="D442" i="2"/>
  <c r="F441" i="2"/>
  <c r="G1698" i="2"/>
  <c r="D1699" i="2"/>
  <c r="F1698" i="2"/>
  <c r="E1698" i="2"/>
  <c r="G301" i="2"/>
  <c r="D302" i="2"/>
  <c r="E301" i="2"/>
  <c r="F301" i="2"/>
  <c r="E1026" i="2"/>
  <c r="D1027" i="2"/>
  <c r="G1026" i="2"/>
  <c r="F1026" i="2"/>
  <c r="R925" i="2"/>
  <c r="Q925" i="2"/>
  <c r="F523" i="2"/>
  <c r="E523" i="2"/>
  <c r="D524" i="2"/>
  <c r="G523" i="2"/>
  <c r="G636" i="2"/>
  <c r="D637" i="2"/>
  <c r="F636" i="2"/>
  <c r="E636" i="2"/>
  <c r="D1535" i="2"/>
  <c r="F1534" i="2"/>
  <c r="E1534" i="2"/>
  <c r="G1534" i="2"/>
  <c r="G1128" i="2"/>
  <c r="F1128" i="2"/>
  <c r="E1128" i="2"/>
  <c r="D1129" i="2"/>
  <c r="G1590" i="2"/>
  <c r="F1590" i="2"/>
  <c r="E1590" i="2"/>
  <c r="D1591" i="2"/>
  <c r="D247" i="2"/>
  <c r="F246" i="2"/>
  <c r="E246" i="2"/>
  <c r="G246" i="2"/>
  <c r="N416" i="2"/>
  <c r="Q415" i="2"/>
  <c r="R415" i="2"/>
  <c r="R475" i="2"/>
  <c r="Q475" i="2"/>
  <c r="N476" i="2"/>
  <c r="G1560" i="2"/>
  <c r="F1560" i="2"/>
  <c r="D1561" i="2"/>
  <c r="E1560" i="2"/>
  <c r="R1829" i="2"/>
  <c r="Q1829" i="2"/>
  <c r="N1830" i="2"/>
  <c r="F195" i="2"/>
  <c r="D196" i="2"/>
  <c r="G195" i="2"/>
  <c r="E195" i="2"/>
  <c r="N824" i="2"/>
  <c r="R823" i="2"/>
  <c r="Q823" i="2"/>
  <c r="R1237" i="2"/>
  <c r="Q1237" i="2"/>
  <c r="N1747" i="2"/>
  <c r="R1746" i="2"/>
  <c r="Q1746" i="2"/>
  <c r="E795" i="2"/>
  <c r="D796" i="2"/>
  <c r="G795" i="2"/>
  <c r="F795" i="2"/>
  <c r="G1259" i="2"/>
  <c r="D1260" i="2"/>
  <c r="E1259" i="2"/>
  <c r="F1259" i="2"/>
  <c r="D1301" i="2"/>
  <c r="F1300" i="2"/>
  <c r="E1300" i="2"/>
  <c r="G1300" i="2"/>
  <c r="N390" i="2"/>
  <c r="Q389" i="2"/>
  <c r="R389" i="2"/>
  <c r="D1721" i="2"/>
  <c r="G1720" i="2"/>
  <c r="F1720" i="2"/>
  <c r="E1720" i="2"/>
  <c r="R1776" i="2"/>
  <c r="Q1776" i="2"/>
  <c r="E1046" i="2"/>
  <c r="D1047" i="2"/>
  <c r="G1046" i="2"/>
  <c r="F1046" i="2"/>
  <c r="G995" i="2"/>
  <c r="F995" i="2"/>
  <c r="E995" i="2"/>
  <c r="D996" i="2"/>
  <c r="D1048" i="2" l="1"/>
  <c r="G1047" i="2"/>
  <c r="F1047" i="2"/>
  <c r="E1047" i="2"/>
  <c r="D1321" i="2"/>
  <c r="F1320" i="2"/>
  <c r="E1320" i="2"/>
  <c r="G1320" i="2"/>
  <c r="E1800" i="2"/>
  <c r="G1800" i="2"/>
  <c r="F1800" i="2"/>
  <c r="D1801" i="2"/>
  <c r="D23" i="2"/>
  <c r="F22" i="2"/>
  <c r="E22" i="2"/>
  <c r="G22" i="2"/>
  <c r="N1074" i="2"/>
  <c r="Q1073" i="2"/>
  <c r="R1073" i="2"/>
  <c r="R735" i="2"/>
  <c r="N736" i="2"/>
  <c r="Q735" i="2"/>
  <c r="E167" i="2"/>
  <c r="D168" i="2"/>
  <c r="G167" i="2"/>
  <c r="F167" i="2"/>
  <c r="F413" i="2"/>
  <c r="E413" i="2"/>
  <c r="G413" i="2"/>
  <c r="D414" i="2"/>
  <c r="G46" i="2"/>
  <c r="D47" i="2"/>
  <c r="F46" i="2"/>
  <c r="E46" i="2"/>
  <c r="N801" i="2"/>
  <c r="Q800" i="2"/>
  <c r="R800" i="2"/>
  <c r="D1617" i="2"/>
  <c r="F1616" i="2"/>
  <c r="E1616" i="2"/>
  <c r="G1616" i="2"/>
  <c r="R998" i="2"/>
  <c r="N999" i="2"/>
  <c r="Q998" i="2"/>
  <c r="D973" i="2"/>
  <c r="G972" i="2"/>
  <c r="F972" i="2"/>
  <c r="E972" i="2"/>
  <c r="G1371" i="2"/>
  <c r="E1371" i="2"/>
  <c r="D1372" i="2"/>
  <c r="F1371" i="2"/>
  <c r="G1721" i="2"/>
  <c r="D1722" i="2"/>
  <c r="F1721" i="2"/>
  <c r="E1721" i="2"/>
  <c r="R1188" i="2"/>
  <c r="N1189" i="2"/>
  <c r="Q1188" i="2"/>
  <c r="E1129" i="2"/>
  <c r="D1130" i="2"/>
  <c r="G1129" i="2"/>
  <c r="F1129" i="2"/>
  <c r="R876" i="2"/>
  <c r="Q876" i="2"/>
  <c r="N365" i="2"/>
  <c r="R363" i="2"/>
  <c r="Q363" i="2"/>
  <c r="N364" i="2"/>
  <c r="D1496" i="2"/>
  <c r="F1495" i="2"/>
  <c r="E1495" i="2"/>
  <c r="G1495" i="2"/>
  <c r="R476" i="2"/>
  <c r="Q476" i="2"/>
  <c r="D470" i="2"/>
  <c r="E469" i="2"/>
  <c r="F469" i="2"/>
  <c r="G469" i="2"/>
  <c r="R332" i="2"/>
  <c r="Q332" i="2"/>
  <c r="N333" i="2"/>
  <c r="G1515" i="2"/>
  <c r="F1515" i="2"/>
  <c r="E1515" i="2"/>
  <c r="E358" i="2"/>
  <c r="D359" i="2"/>
  <c r="F358" i="2"/>
  <c r="G358" i="2"/>
  <c r="G1185" i="2"/>
  <c r="D1186" i="2"/>
  <c r="F1185" i="2"/>
  <c r="E1185" i="2"/>
  <c r="G1416" i="2"/>
  <c r="F1416" i="2"/>
  <c r="E1416" i="2"/>
  <c r="D1417" i="2"/>
  <c r="F1743" i="2"/>
  <c r="D1744" i="2"/>
  <c r="E1743" i="2"/>
  <c r="G1743" i="2"/>
  <c r="G1650" i="2"/>
  <c r="E1650" i="2"/>
  <c r="F1650" i="2"/>
  <c r="D1651" i="2"/>
  <c r="N952" i="2"/>
  <c r="R951" i="2"/>
  <c r="Q951" i="2"/>
  <c r="N671" i="2"/>
  <c r="Q670" i="2"/>
  <c r="R670" i="2"/>
  <c r="G822" i="2"/>
  <c r="F822" i="2"/>
  <c r="E822" i="2"/>
  <c r="D823" i="2"/>
  <c r="G1828" i="2"/>
  <c r="F1828" i="2"/>
  <c r="D1829" i="2"/>
  <c r="E1828" i="2"/>
  <c r="F1561" i="2"/>
  <c r="D1562" i="2"/>
  <c r="E1561" i="2"/>
  <c r="G1561" i="2"/>
  <c r="D1536" i="2"/>
  <c r="E1535" i="2"/>
  <c r="G1535" i="2"/>
  <c r="F1535" i="2"/>
  <c r="R1348" i="2"/>
  <c r="N1349" i="2"/>
  <c r="Q1348" i="2"/>
  <c r="F897" i="2"/>
  <c r="E897" i="2"/>
  <c r="D898" i="2"/>
  <c r="G897" i="2"/>
  <c r="R973" i="2"/>
  <c r="Q973" i="2"/>
  <c r="N974" i="2"/>
  <c r="G850" i="2"/>
  <c r="F850" i="2"/>
  <c r="E850" i="2"/>
  <c r="D851" i="2"/>
  <c r="D1261" i="2"/>
  <c r="F1260" i="2"/>
  <c r="E1260" i="2"/>
  <c r="G1260" i="2"/>
  <c r="N1748" i="2"/>
  <c r="R1747" i="2"/>
  <c r="Q1747" i="2"/>
  <c r="D197" i="2"/>
  <c r="E196" i="2"/>
  <c r="F196" i="2"/>
  <c r="G196" i="2"/>
  <c r="D638" i="2"/>
  <c r="F637" i="2"/>
  <c r="E637" i="2"/>
  <c r="G637" i="2"/>
  <c r="R1655" i="2"/>
  <c r="Q1655" i="2"/>
  <c r="N1264" i="2"/>
  <c r="Q1263" i="2"/>
  <c r="R1263" i="2"/>
  <c r="R1536" i="2"/>
  <c r="Q1536" i="2"/>
  <c r="N1537" i="2"/>
  <c r="Q898" i="2"/>
  <c r="N899" i="2"/>
  <c r="R898" i="2"/>
  <c r="N567" i="2"/>
  <c r="Q566" i="2"/>
  <c r="R566" i="2"/>
  <c r="G1301" i="2"/>
  <c r="F1301" i="2"/>
  <c r="E1301" i="2"/>
  <c r="Q824" i="2"/>
  <c r="R824" i="2"/>
  <c r="N825" i="2"/>
  <c r="R1131" i="2"/>
  <c r="Q1131" i="2"/>
  <c r="N1132" i="2"/>
  <c r="N1325" i="2"/>
  <c r="Q1324" i="2"/>
  <c r="R1324" i="2"/>
  <c r="N852" i="2"/>
  <c r="Q851" i="2"/>
  <c r="R851" i="2"/>
  <c r="R416" i="2"/>
  <c r="Q416" i="2"/>
  <c r="N417" i="2"/>
  <c r="E442" i="2"/>
  <c r="G442" i="2"/>
  <c r="F442" i="2"/>
  <c r="D443" i="2"/>
  <c r="R639" i="2"/>
  <c r="N640" i="2"/>
  <c r="Q639" i="2"/>
  <c r="D873" i="2"/>
  <c r="F872" i="2"/>
  <c r="G872" i="2"/>
  <c r="E872" i="2"/>
  <c r="E996" i="2"/>
  <c r="D997" i="2"/>
  <c r="G996" i="2"/>
  <c r="F996" i="2"/>
  <c r="R250" i="2"/>
  <c r="Q250" i="2"/>
  <c r="N251" i="2"/>
  <c r="N1831" i="2"/>
  <c r="Q1830" i="2"/>
  <c r="R1830" i="2"/>
  <c r="D1592" i="2"/>
  <c r="F1591" i="2"/>
  <c r="G1591" i="2"/>
  <c r="E1591" i="2"/>
  <c r="D1028" i="2"/>
  <c r="F1027" i="2"/>
  <c r="E1027" i="2"/>
  <c r="G1027" i="2"/>
  <c r="E1699" i="2"/>
  <c r="G1699" i="2"/>
  <c r="D1700" i="2"/>
  <c r="F1699" i="2"/>
  <c r="G702" i="2"/>
  <c r="D703" i="2"/>
  <c r="F702" i="2"/>
  <c r="E702" i="2"/>
  <c r="G387" i="2"/>
  <c r="D388" i="2"/>
  <c r="F387" i="2"/>
  <c r="E387" i="2"/>
  <c r="E923" i="2"/>
  <c r="G923" i="2"/>
  <c r="F923" i="2"/>
  <c r="D924" i="2"/>
  <c r="E329" i="2"/>
  <c r="G329" i="2"/>
  <c r="F329" i="2"/>
  <c r="D330" i="2"/>
  <c r="E1447" i="2"/>
  <c r="D1448" i="2"/>
  <c r="G1447" i="2"/>
  <c r="F1447" i="2"/>
  <c r="D501" i="2"/>
  <c r="F500" i="2"/>
  <c r="G500" i="2"/>
  <c r="E500" i="2"/>
  <c r="R705" i="2"/>
  <c r="N706" i="2"/>
  <c r="Q705" i="2"/>
  <c r="G770" i="2"/>
  <c r="F770" i="2"/>
  <c r="D771" i="2"/>
  <c r="E770" i="2"/>
  <c r="R24" i="2"/>
  <c r="N25" i="2"/>
  <c r="Q24" i="2"/>
  <c r="N532" i="2"/>
  <c r="R531" i="2"/>
  <c r="Q531" i="2"/>
  <c r="E1476" i="2"/>
  <c r="G1476" i="2"/>
  <c r="F1476" i="2"/>
  <c r="D1097" i="2"/>
  <c r="E1096" i="2"/>
  <c r="G1096" i="2"/>
  <c r="F1096" i="2"/>
  <c r="G80" i="2"/>
  <c r="D81" i="2"/>
  <c r="F80" i="2"/>
  <c r="E80" i="2"/>
  <c r="R83" i="2"/>
  <c r="Q83" i="2"/>
  <c r="G732" i="2"/>
  <c r="D733" i="2"/>
  <c r="F732" i="2"/>
  <c r="E732" i="2"/>
  <c r="D1858" i="2"/>
  <c r="F1857" i="2"/>
  <c r="E1857" i="2"/>
  <c r="G1857" i="2"/>
  <c r="F952" i="2"/>
  <c r="E952" i="2"/>
  <c r="D953" i="2"/>
  <c r="G952" i="2"/>
  <c r="R773" i="2"/>
  <c r="Q773" i="2"/>
  <c r="N774" i="2"/>
  <c r="N1802" i="2"/>
  <c r="Q1801" i="2"/>
  <c r="R1801" i="2"/>
  <c r="E221" i="2"/>
  <c r="G221" i="2"/>
  <c r="F221" i="2"/>
  <c r="D222" i="2"/>
  <c r="F275" i="2"/>
  <c r="E275" i="2"/>
  <c r="D276" i="2"/>
  <c r="G275" i="2"/>
  <c r="R1859" i="2"/>
  <c r="N1860" i="2"/>
  <c r="Q1859" i="2"/>
  <c r="G141" i="2"/>
  <c r="D142" i="2"/>
  <c r="F141" i="2"/>
  <c r="E141" i="2"/>
  <c r="F302" i="2"/>
  <c r="D303" i="2"/>
  <c r="E302" i="2"/>
  <c r="G302" i="2"/>
  <c r="D1211" i="2"/>
  <c r="F1210" i="2"/>
  <c r="E1210" i="2"/>
  <c r="G1210" i="2"/>
  <c r="D105" i="2"/>
  <c r="F104" i="2"/>
  <c r="G104" i="2"/>
  <c r="E104" i="2"/>
  <c r="D1348" i="2"/>
  <c r="F1347" i="2"/>
  <c r="E1347" i="2"/>
  <c r="G1347" i="2"/>
  <c r="R390" i="2"/>
  <c r="N391" i="2"/>
  <c r="Q390" i="2"/>
  <c r="D1772" i="2"/>
  <c r="G1771" i="2"/>
  <c r="E1771" i="2"/>
  <c r="F1771" i="2"/>
  <c r="D1160" i="2"/>
  <c r="E1159" i="2"/>
  <c r="F1159" i="2"/>
  <c r="G1159" i="2"/>
  <c r="F247" i="2"/>
  <c r="D248" i="2"/>
  <c r="G247" i="2"/>
  <c r="E247" i="2"/>
  <c r="D797" i="2"/>
  <c r="F796" i="2"/>
  <c r="G796" i="2"/>
  <c r="E796" i="2"/>
  <c r="G524" i="2"/>
  <c r="D525" i="2"/>
  <c r="F524" i="2"/>
  <c r="E524" i="2"/>
  <c r="E1236" i="2"/>
  <c r="G1236" i="2"/>
  <c r="D1237" i="2"/>
  <c r="F1236" i="2"/>
  <c r="G1679" i="2"/>
  <c r="F1679" i="2"/>
  <c r="E1679" i="2"/>
  <c r="R1453" i="2"/>
  <c r="N1454" i="2"/>
  <c r="Q1453" i="2"/>
  <c r="R1700" i="2"/>
  <c r="Q1700" i="2"/>
  <c r="N1701" i="2"/>
  <c r="F1072" i="2"/>
  <c r="D1073" i="2"/>
  <c r="G1072" i="2"/>
  <c r="E1072" i="2"/>
  <c r="E563" i="2"/>
  <c r="D564" i="2"/>
  <c r="F563" i="2"/>
  <c r="G563" i="2"/>
  <c r="G666" i="2"/>
  <c r="D667" i="2"/>
  <c r="F666" i="2"/>
  <c r="E666" i="2"/>
  <c r="Q277" i="2"/>
  <c r="N278" i="2"/>
  <c r="R277" i="2"/>
  <c r="R1322" i="2"/>
  <c r="Q1322" i="2"/>
  <c r="N1323" i="2"/>
  <c r="G276" i="2" l="1"/>
  <c r="F276" i="2"/>
  <c r="E276" i="2"/>
  <c r="D277" i="2"/>
  <c r="Q706" i="2"/>
  <c r="R706" i="2"/>
  <c r="N707" i="2"/>
  <c r="E703" i="2"/>
  <c r="G703" i="2"/>
  <c r="D704" i="2"/>
  <c r="F703" i="2"/>
  <c r="Q852" i="2"/>
  <c r="R852" i="2"/>
  <c r="E1097" i="2"/>
  <c r="G1097" i="2"/>
  <c r="F1097" i="2"/>
  <c r="D1098" i="2"/>
  <c r="N26" i="2"/>
  <c r="Q25" i="2"/>
  <c r="R25" i="2"/>
  <c r="G1028" i="2"/>
  <c r="F1028" i="2"/>
  <c r="E1028" i="2"/>
  <c r="R251" i="2"/>
  <c r="Q251" i="2"/>
  <c r="N252" i="2"/>
  <c r="Q899" i="2"/>
  <c r="N900" i="2"/>
  <c r="R899" i="2"/>
  <c r="E1261" i="2"/>
  <c r="D1262" i="2"/>
  <c r="F1261" i="2"/>
  <c r="G1261" i="2"/>
  <c r="G1829" i="2"/>
  <c r="F1829" i="2"/>
  <c r="E1829" i="2"/>
  <c r="D1830" i="2"/>
  <c r="E1496" i="2"/>
  <c r="F1496" i="2"/>
  <c r="G1496" i="2"/>
  <c r="E1722" i="2"/>
  <c r="G1722" i="2"/>
  <c r="F1722" i="2"/>
  <c r="D1723" i="2"/>
  <c r="F1617" i="2"/>
  <c r="E1617" i="2"/>
  <c r="D1618" i="2"/>
  <c r="G1617" i="2"/>
  <c r="G414" i="2"/>
  <c r="D415" i="2"/>
  <c r="F414" i="2"/>
  <c r="E414" i="2"/>
  <c r="G1160" i="2"/>
  <c r="F1160" i="2"/>
  <c r="E1160" i="2"/>
  <c r="D1161" i="2"/>
  <c r="N533" i="2"/>
  <c r="R532" i="2"/>
  <c r="Q532" i="2"/>
  <c r="R825" i="2"/>
  <c r="Q825" i="2"/>
  <c r="N826" i="2"/>
  <c r="G359" i="2"/>
  <c r="F359" i="2"/>
  <c r="E359" i="2"/>
  <c r="D360" i="2"/>
  <c r="G330" i="2"/>
  <c r="F330" i="2"/>
  <c r="E330" i="2"/>
  <c r="D331" i="2"/>
  <c r="G197" i="2"/>
  <c r="D198" i="2"/>
  <c r="F197" i="2"/>
  <c r="E197" i="2"/>
  <c r="G851" i="2"/>
  <c r="D852" i="2"/>
  <c r="F851" i="2"/>
  <c r="E851" i="2"/>
  <c r="G898" i="2"/>
  <c r="F898" i="2"/>
  <c r="E898" i="2"/>
  <c r="D899" i="2"/>
  <c r="N672" i="2"/>
  <c r="R671" i="2"/>
  <c r="Q671" i="2"/>
  <c r="R364" i="2"/>
  <c r="Q364" i="2"/>
  <c r="N366" i="2"/>
  <c r="D1131" i="2"/>
  <c r="G1130" i="2"/>
  <c r="F1130" i="2"/>
  <c r="E1130" i="2"/>
  <c r="G973" i="2"/>
  <c r="D974" i="2"/>
  <c r="F973" i="2"/>
  <c r="E973" i="2"/>
  <c r="N737" i="2"/>
  <c r="Q736" i="2"/>
  <c r="R736" i="2"/>
  <c r="G23" i="2"/>
  <c r="D24" i="2"/>
  <c r="F23" i="2"/>
  <c r="E23" i="2"/>
  <c r="E1321" i="2"/>
  <c r="D1324" i="2"/>
  <c r="D1322" i="2"/>
  <c r="G1321" i="2"/>
  <c r="F1321" i="2"/>
  <c r="D798" i="2"/>
  <c r="F797" i="2"/>
  <c r="G797" i="2"/>
  <c r="E797" i="2"/>
  <c r="N568" i="2"/>
  <c r="Q567" i="2"/>
  <c r="R567" i="2"/>
  <c r="D48" i="2"/>
  <c r="F47" i="2"/>
  <c r="E47" i="2"/>
  <c r="G47" i="2"/>
  <c r="D169" i="2"/>
  <c r="G168" i="2"/>
  <c r="F168" i="2"/>
  <c r="E168" i="2"/>
  <c r="Q1802" i="2"/>
  <c r="R1802" i="2"/>
  <c r="N1803" i="2"/>
  <c r="R1323" i="2"/>
  <c r="Q1323" i="2"/>
  <c r="D668" i="2"/>
  <c r="F667" i="2"/>
  <c r="E667" i="2"/>
  <c r="G667" i="2"/>
  <c r="G1073" i="2"/>
  <c r="D1074" i="2"/>
  <c r="F1073" i="2"/>
  <c r="E1073" i="2"/>
  <c r="D143" i="2"/>
  <c r="F142" i="2"/>
  <c r="G142" i="2"/>
  <c r="E142" i="2"/>
  <c r="R774" i="2"/>
  <c r="Q774" i="2"/>
  <c r="N775" i="2"/>
  <c r="G525" i="2"/>
  <c r="E525" i="2"/>
  <c r="D526" i="2"/>
  <c r="F525" i="2"/>
  <c r="F248" i="2"/>
  <c r="D249" i="2"/>
  <c r="G248" i="2"/>
  <c r="E248" i="2"/>
  <c r="D1349" i="2"/>
  <c r="F1348" i="2"/>
  <c r="G1348" i="2"/>
  <c r="E1348" i="2"/>
  <c r="G1211" i="2"/>
  <c r="D1212" i="2"/>
  <c r="F1211" i="2"/>
  <c r="E1211" i="2"/>
  <c r="E222" i="2"/>
  <c r="G222" i="2"/>
  <c r="F222" i="2"/>
  <c r="D223" i="2"/>
  <c r="R1701" i="2"/>
  <c r="Q1701" i="2"/>
  <c r="D1773" i="2"/>
  <c r="G1772" i="2"/>
  <c r="F1772" i="2"/>
  <c r="E1772" i="2"/>
  <c r="G1858" i="2"/>
  <c r="D1859" i="2"/>
  <c r="F1858" i="2"/>
  <c r="E1858" i="2"/>
  <c r="G1700" i="2"/>
  <c r="E1700" i="2"/>
  <c r="D1701" i="2"/>
  <c r="F1700" i="2"/>
  <c r="G873" i="2"/>
  <c r="F873" i="2"/>
  <c r="E873" i="2"/>
  <c r="D874" i="2"/>
  <c r="R417" i="2"/>
  <c r="Q417" i="2"/>
  <c r="N418" i="2"/>
  <c r="N1326" i="2"/>
  <c r="R1325" i="2"/>
  <c r="Q1325" i="2"/>
  <c r="Q1537" i="2"/>
  <c r="R1537" i="2"/>
  <c r="D1537" i="2"/>
  <c r="E1536" i="2"/>
  <c r="F1536" i="2"/>
  <c r="G1536" i="2"/>
  <c r="G470" i="2"/>
  <c r="D471" i="2"/>
  <c r="F470" i="2"/>
  <c r="E470" i="2"/>
  <c r="G1801" i="2"/>
  <c r="E1801" i="2"/>
  <c r="F1801" i="2"/>
  <c r="D1802" i="2"/>
  <c r="N1455" i="2"/>
  <c r="Q1454" i="2"/>
  <c r="R1454" i="2"/>
  <c r="D82" i="2"/>
  <c r="F81" i="2"/>
  <c r="E81" i="2"/>
  <c r="G81" i="2"/>
  <c r="N1133" i="2"/>
  <c r="Q1132" i="2"/>
  <c r="R1132" i="2"/>
  <c r="G823" i="2"/>
  <c r="E823" i="2"/>
  <c r="D824" i="2"/>
  <c r="F823" i="2"/>
  <c r="E1744" i="2"/>
  <c r="D1745" i="2"/>
  <c r="F1744" i="2"/>
  <c r="G1744" i="2"/>
  <c r="G1186" i="2"/>
  <c r="E1186" i="2"/>
  <c r="F1186" i="2"/>
  <c r="D1187" i="2"/>
  <c r="G1372" i="2"/>
  <c r="D1374" i="2"/>
  <c r="F1372" i="2"/>
  <c r="D1373" i="2"/>
  <c r="E1372" i="2"/>
  <c r="N1000" i="2"/>
  <c r="R999" i="2"/>
  <c r="Q999" i="2"/>
  <c r="N802" i="2"/>
  <c r="R801" i="2"/>
  <c r="Q801" i="2"/>
  <c r="D444" i="2"/>
  <c r="F443" i="2"/>
  <c r="E443" i="2"/>
  <c r="G443" i="2"/>
  <c r="R1264" i="2"/>
  <c r="Q1264" i="2"/>
  <c r="G771" i="2"/>
  <c r="F771" i="2"/>
  <c r="E771" i="2"/>
  <c r="D772" i="2"/>
  <c r="Q278" i="2"/>
  <c r="N279" i="2"/>
  <c r="R278" i="2"/>
  <c r="E564" i="2"/>
  <c r="D565" i="2"/>
  <c r="F564" i="2"/>
  <c r="G564" i="2"/>
  <c r="N392" i="2"/>
  <c r="R391" i="2"/>
  <c r="Q391" i="2"/>
  <c r="D304" i="2"/>
  <c r="F303" i="2"/>
  <c r="E303" i="2"/>
  <c r="G303" i="2"/>
  <c r="Q1748" i="2"/>
  <c r="R1748" i="2"/>
  <c r="Q952" i="2"/>
  <c r="R952" i="2"/>
  <c r="R333" i="2"/>
  <c r="Q333" i="2"/>
  <c r="N334" i="2"/>
  <c r="Q365" i="2"/>
  <c r="R365" i="2"/>
  <c r="R1189" i="2"/>
  <c r="Q1189" i="2"/>
  <c r="N1190" i="2"/>
  <c r="E1448" i="2"/>
  <c r="D1449" i="2"/>
  <c r="G1448" i="2"/>
  <c r="F1448" i="2"/>
  <c r="R1831" i="2"/>
  <c r="Q1831" i="2"/>
  <c r="N1832" i="2"/>
  <c r="N1861" i="2"/>
  <c r="Q1860" i="2"/>
  <c r="R1860" i="2"/>
  <c r="E388" i="2"/>
  <c r="G388" i="2"/>
  <c r="F388" i="2"/>
  <c r="D389" i="2"/>
  <c r="D1238" i="2"/>
  <c r="F1237" i="2"/>
  <c r="E1237" i="2"/>
  <c r="G1237" i="2"/>
  <c r="F953" i="2"/>
  <c r="G953" i="2"/>
  <c r="E953" i="2"/>
  <c r="G501" i="2"/>
  <c r="E501" i="2"/>
  <c r="D502" i="2"/>
  <c r="F501" i="2"/>
  <c r="G1592" i="2"/>
  <c r="F1592" i="2"/>
  <c r="E1592" i="2"/>
  <c r="D1593" i="2"/>
  <c r="N641" i="2"/>
  <c r="Q640" i="2"/>
  <c r="R640" i="2"/>
  <c r="G105" i="2"/>
  <c r="F105" i="2"/>
  <c r="E105" i="2"/>
  <c r="D106" i="2"/>
  <c r="E733" i="2"/>
  <c r="D734" i="2"/>
  <c r="G733" i="2"/>
  <c r="F733" i="2"/>
  <c r="G924" i="2"/>
  <c r="F924" i="2"/>
  <c r="D925" i="2"/>
  <c r="E924" i="2"/>
  <c r="G997" i="2"/>
  <c r="F997" i="2"/>
  <c r="E997" i="2"/>
  <c r="D998" i="2"/>
  <c r="E638" i="2"/>
  <c r="D639" i="2"/>
  <c r="G638" i="2"/>
  <c r="F638" i="2"/>
  <c r="N975" i="2"/>
  <c r="Q974" i="2"/>
  <c r="R974" i="2"/>
  <c r="R1349" i="2"/>
  <c r="Q1349" i="2"/>
  <c r="N1350" i="2"/>
  <c r="D1563" i="2"/>
  <c r="E1562" i="2"/>
  <c r="G1562" i="2"/>
  <c r="F1562" i="2"/>
  <c r="D1652" i="2"/>
  <c r="F1651" i="2"/>
  <c r="E1651" i="2"/>
  <c r="G1651" i="2"/>
  <c r="D1418" i="2"/>
  <c r="F1417" i="2"/>
  <c r="G1417" i="2"/>
  <c r="E1417" i="2"/>
  <c r="R1074" i="2"/>
  <c r="N1075" i="2"/>
  <c r="Q1074" i="2"/>
  <c r="E1048" i="2"/>
  <c r="D1049" i="2"/>
  <c r="G1048" i="2"/>
  <c r="F1048" i="2"/>
  <c r="G1349" i="2" l="1"/>
  <c r="D1350" i="2"/>
  <c r="F1349" i="2"/>
  <c r="E1349" i="2"/>
  <c r="N1076" i="2"/>
  <c r="R1075" i="2"/>
  <c r="Q1075" i="2"/>
  <c r="G1773" i="2"/>
  <c r="D1774" i="2"/>
  <c r="F1773" i="2"/>
  <c r="E1773" i="2"/>
  <c r="D1075" i="2"/>
  <c r="F1074" i="2"/>
  <c r="E1074" i="2"/>
  <c r="G1074" i="2"/>
  <c r="F1238" i="2"/>
  <c r="D1239" i="2"/>
  <c r="E1238" i="2"/>
  <c r="G1238" i="2"/>
  <c r="R1832" i="2"/>
  <c r="Q1832" i="2"/>
  <c r="N1833" i="2"/>
  <c r="R1000" i="2"/>
  <c r="N1001" i="2"/>
  <c r="Q1000" i="2"/>
  <c r="D83" i="2"/>
  <c r="F82" i="2"/>
  <c r="G82" i="2"/>
  <c r="E82" i="2"/>
  <c r="G874" i="2"/>
  <c r="F874" i="2"/>
  <c r="D875" i="2"/>
  <c r="E874" i="2"/>
  <c r="E1212" i="2"/>
  <c r="D1213" i="2"/>
  <c r="G1212" i="2"/>
  <c r="F1212" i="2"/>
  <c r="G249" i="2"/>
  <c r="E249" i="2"/>
  <c r="F249" i="2"/>
  <c r="D250" i="2"/>
  <c r="D799" i="2"/>
  <c r="G798" i="2"/>
  <c r="F798" i="2"/>
  <c r="E798" i="2"/>
  <c r="G24" i="2"/>
  <c r="D25" i="2"/>
  <c r="F24" i="2"/>
  <c r="E24" i="2"/>
  <c r="G1830" i="2"/>
  <c r="F1830" i="2"/>
  <c r="E1830" i="2"/>
  <c r="D1831" i="2"/>
  <c r="G502" i="2"/>
  <c r="D503" i="2"/>
  <c r="F502" i="2"/>
  <c r="E502" i="2"/>
  <c r="R1861" i="2"/>
  <c r="N1862" i="2"/>
  <c r="Q1861" i="2"/>
  <c r="N1191" i="2"/>
  <c r="R1190" i="2"/>
  <c r="Q1190" i="2"/>
  <c r="Q1803" i="2"/>
  <c r="R1803" i="2"/>
  <c r="N1804" i="2"/>
  <c r="D49" i="2"/>
  <c r="F48" i="2"/>
  <c r="E48" i="2"/>
  <c r="G48" i="2"/>
  <c r="D853" i="2"/>
  <c r="F852" i="2"/>
  <c r="E852" i="2"/>
  <c r="G852" i="2"/>
  <c r="F1723" i="2"/>
  <c r="E1723" i="2"/>
  <c r="G1723" i="2"/>
  <c r="Q900" i="2"/>
  <c r="R900" i="2"/>
  <c r="E277" i="2"/>
  <c r="G277" i="2"/>
  <c r="F277" i="2"/>
  <c r="D278" i="2"/>
  <c r="N419" i="2"/>
  <c r="R418" i="2"/>
  <c r="Q418" i="2"/>
  <c r="E1701" i="2"/>
  <c r="G1701" i="2"/>
  <c r="F1701" i="2"/>
  <c r="E1187" i="2"/>
  <c r="D1188" i="2"/>
  <c r="G1187" i="2"/>
  <c r="F1187" i="2"/>
  <c r="D1619" i="2"/>
  <c r="G1618" i="2"/>
  <c r="F1618" i="2"/>
  <c r="E1618" i="2"/>
  <c r="G1537" i="2"/>
  <c r="D1538" i="2"/>
  <c r="F1537" i="2"/>
  <c r="E1537" i="2"/>
  <c r="E1859" i="2"/>
  <c r="G1859" i="2"/>
  <c r="F1859" i="2"/>
  <c r="D1860" i="2"/>
  <c r="R672" i="2"/>
  <c r="Q672" i="2"/>
  <c r="D170" i="2"/>
  <c r="F169" i="2"/>
  <c r="G169" i="2"/>
  <c r="E169" i="2"/>
  <c r="D305" i="2"/>
  <c r="E304" i="2"/>
  <c r="G304" i="2"/>
  <c r="F304" i="2"/>
  <c r="R775" i="2"/>
  <c r="Q775" i="2"/>
  <c r="N708" i="2"/>
  <c r="R707" i="2"/>
  <c r="Q707" i="2"/>
  <c r="D999" i="2"/>
  <c r="F998" i="2"/>
  <c r="E998" i="2"/>
  <c r="G998" i="2"/>
  <c r="E824" i="2"/>
  <c r="F824" i="2"/>
  <c r="D825" i="2"/>
  <c r="G824" i="2"/>
  <c r="R826" i="2"/>
  <c r="N827" i="2"/>
  <c r="Q826" i="2"/>
  <c r="G1652" i="2"/>
  <c r="E1652" i="2"/>
  <c r="D1653" i="2"/>
  <c r="F1652" i="2"/>
  <c r="E734" i="2"/>
  <c r="G734" i="2"/>
  <c r="F734" i="2"/>
  <c r="D735" i="2"/>
  <c r="Q641" i="2"/>
  <c r="N642" i="2"/>
  <c r="R641" i="2"/>
  <c r="F389" i="2"/>
  <c r="E389" i="2"/>
  <c r="D390" i="2"/>
  <c r="G389" i="2"/>
  <c r="R975" i="2"/>
  <c r="Q975" i="2"/>
  <c r="N976" i="2"/>
  <c r="D445" i="2"/>
  <c r="F444" i="2"/>
  <c r="E444" i="2"/>
  <c r="G444" i="2"/>
  <c r="G1373" i="2"/>
  <c r="F1373" i="2"/>
  <c r="E1373" i="2"/>
  <c r="G471" i="2"/>
  <c r="E471" i="2"/>
  <c r="F471" i="2"/>
  <c r="D472" i="2"/>
  <c r="E223" i="2"/>
  <c r="F223" i="2"/>
  <c r="D224" i="2"/>
  <c r="G223" i="2"/>
  <c r="G106" i="2"/>
  <c r="F106" i="2"/>
  <c r="D107" i="2"/>
  <c r="E106" i="2"/>
  <c r="Q1455" i="2"/>
  <c r="R1455" i="2"/>
  <c r="N1456" i="2"/>
  <c r="E899" i="2"/>
  <c r="G899" i="2"/>
  <c r="F899" i="2"/>
  <c r="D900" i="2"/>
  <c r="G360" i="2"/>
  <c r="F360" i="2"/>
  <c r="E360" i="2"/>
  <c r="D361" i="2"/>
  <c r="E415" i="2"/>
  <c r="D416" i="2"/>
  <c r="F415" i="2"/>
  <c r="G415" i="2"/>
  <c r="R252" i="2"/>
  <c r="N253" i="2"/>
  <c r="Q252" i="2"/>
  <c r="Q26" i="2"/>
  <c r="R26" i="2"/>
  <c r="D705" i="2"/>
  <c r="G704" i="2"/>
  <c r="E704" i="2"/>
  <c r="F704" i="2"/>
  <c r="R1350" i="2"/>
  <c r="Q1350" i="2"/>
  <c r="N1351" i="2"/>
  <c r="G639" i="2"/>
  <c r="D640" i="2"/>
  <c r="E639" i="2"/>
  <c r="F639" i="2"/>
  <c r="D1450" i="2"/>
  <c r="F1449" i="2"/>
  <c r="G1449" i="2"/>
  <c r="E1449" i="2"/>
  <c r="R802" i="2"/>
  <c r="Q802" i="2"/>
  <c r="R366" i="2"/>
  <c r="Q366" i="2"/>
  <c r="N367" i="2"/>
  <c r="G198" i="2"/>
  <c r="E198" i="2"/>
  <c r="D199" i="2"/>
  <c r="F198" i="2"/>
  <c r="F1161" i="2"/>
  <c r="D1162" i="2"/>
  <c r="G1161" i="2"/>
  <c r="E1161" i="2"/>
  <c r="G1262" i="2"/>
  <c r="D1263" i="2"/>
  <c r="F1262" i="2"/>
  <c r="E1262" i="2"/>
  <c r="R279" i="2"/>
  <c r="Q279" i="2"/>
  <c r="N280" i="2"/>
  <c r="E974" i="2"/>
  <c r="D975" i="2"/>
  <c r="G974" i="2"/>
  <c r="F974" i="2"/>
  <c r="G331" i="2"/>
  <c r="F331" i="2"/>
  <c r="E331" i="2"/>
  <c r="D332" i="2"/>
  <c r="Q392" i="2"/>
  <c r="N393" i="2"/>
  <c r="R392" i="2"/>
  <c r="G772" i="2"/>
  <c r="F772" i="2"/>
  <c r="D773" i="2"/>
  <c r="E772" i="2"/>
  <c r="G1593" i="2"/>
  <c r="F1593" i="2"/>
  <c r="E1593" i="2"/>
  <c r="D1594" i="2"/>
  <c r="E526" i="2"/>
  <c r="D527" i="2"/>
  <c r="G526" i="2"/>
  <c r="F526" i="2"/>
  <c r="G1322" i="2"/>
  <c r="F1322" i="2"/>
  <c r="E1322" i="2"/>
  <c r="D1323" i="2"/>
  <c r="G1049" i="2"/>
  <c r="E1049" i="2"/>
  <c r="D1050" i="2"/>
  <c r="F1049" i="2"/>
  <c r="F1418" i="2"/>
  <c r="G1418" i="2"/>
  <c r="E1418" i="2"/>
  <c r="D1419" i="2"/>
  <c r="E1563" i="2"/>
  <c r="D1564" i="2"/>
  <c r="F1563" i="2"/>
  <c r="G1563" i="2"/>
  <c r="D926" i="2"/>
  <c r="G925" i="2"/>
  <c r="F925" i="2"/>
  <c r="E925" i="2"/>
  <c r="R334" i="2"/>
  <c r="Q334" i="2"/>
  <c r="N335" i="2"/>
  <c r="E565" i="2"/>
  <c r="D566" i="2"/>
  <c r="F565" i="2"/>
  <c r="G565" i="2"/>
  <c r="F1374" i="2"/>
  <c r="D1375" i="2"/>
  <c r="E1374" i="2"/>
  <c r="D1377" i="2"/>
  <c r="G1374" i="2"/>
  <c r="E1745" i="2"/>
  <c r="D1746" i="2"/>
  <c r="G1745" i="2"/>
  <c r="F1745" i="2"/>
  <c r="N1134" i="2"/>
  <c r="R1133" i="2"/>
  <c r="Q1133" i="2"/>
  <c r="D1803" i="2"/>
  <c r="F1802" i="2"/>
  <c r="G1802" i="2"/>
  <c r="E1802" i="2"/>
  <c r="Q1326" i="2"/>
  <c r="R1326" i="2"/>
  <c r="G143" i="2"/>
  <c r="D144" i="2"/>
  <c r="F143" i="2"/>
  <c r="E143" i="2"/>
  <c r="D669" i="2"/>
  <c r="G668" i="2"/>
  <c r="F668" i="2"/>
  <c r="E668" i="2"/>
  <c r="N569" i="2"/>
  <c r="Q568" i="2"/>
  <c r="R568" i="2"/>
  <c r="G1324" i="2"/>
  <c r="E1324" i="2"/>
  <c r="D1325" i="2"/>
  <c r="F1324" i="2"/>
  <c r="R737" i="2"/>
  <c r="N738" i="2"/>
  <c r="Q737" i="2"/>
  <c r="D1132" i="2"/>
  <c r="G1131" i="2"/>
  <c r="F1131" i="2"/>
  <c r="E1131" i="2"/>
  <c r="R533" i="2"/>
  <c r="Q533" i="2"/>
  <c r="G1098" i="2"/>
  <c r="D1099" i="2"/>
  <c r="F1098" i="2"/>
  <c r="E1098" i="2"/>
  <c r="G669" i="2" l="1"/>
  <c r="F669" i="2"/>
  <c r="D670" i="2"/>
  <c r="E669" i="2"/>
  <c r="D306" i="2"/>
  <c r="E305" i="2"/>
  <c r="G305" i="2"/>
  <c r="F305" i="2"/>
  <c r="G25" i="2"/>
  <c r="D26" i="2"/>
  <c r="F25" i="2"/>
  <c r="E25" i="2"/>
  <c r="G445" i="2"/>
  <c r="F445" i="2"/>
  <c r="E445" i="2"/>
  <c r="D446" i="2"/>
  <c r="D1654" i="2"/>
  <c r="F1653" i="2"/>
  <c r="E1653" i="2"/>
  <c r="G1653" i="2"/>
  <c r="R708" i="2"/>
  <c r="Q708" i="2"/>
  <c r="G1619" i="2"/>
  <c r="F1619" i="2"/>
  <c r="E1619" i="2"/>
  <c r="D1620" i="2"/>
  <c r="R1833" i="2"/>
  <c r="Q1833" i="2"/>
  <c r="N1834" i="2"/>
  <c r="E773" i="2"/>
  <c r="G773" i="2"/>
  <c r="F773" i="2"/>
  <c r="D774" i="2"/>
  <c r="G640" i="2"/>
  <c r="D641" i="2"/>
  <c r="F640" i="2"/>
  <c r="E640" i="2"/>
  <c r="G705" i="2"/>
  <c r="D706" i="2"/>
  <c r="F705" i="2"/>
  <c r="E705" i="2"/>
  <c r="D417" i="2"/>
  <c r="F416" i="2"/>
  <c r="E416" i="2"/>
  <c r="G416" i="2"/>
  <c r="R976" i="2"/>
  <c r="Q976" i="2"/>
  <c r="R642" i="2"/>
  <c r="N643" i="2"/>
  <c r="Q642" i="2"/>
  <c r="Q1191" i="2"/>
  <c r="R1191" i="2"/>
  <c r="D1832" i="2"/>
  <c r="F1831" i="2"/>
  <c r="G1831" i="2"/>
  <c r="E1831" i="2"/>
  <c r="R1076" i="2"/>
  <c r="N1077" i="2"/>
  <c r="Q1076" i="2"/>
  <c r="G1450" i="2"/>
  <c r="D1451" i="2"/>
  <c r="E1450" i="2"/>
  <c r="F1450" i="2"/>
  <c r="G926" i="2"/>
  <c r="F926" i="2"/>
  <c r="E926" i="2"/>
  <c r="D927" i="2"/>
  <c r="G332" i="2"/>
  <c r="F332" i="2"/>
  <c r="E332" i="2"/>
  <c r="D333" i="2"/>
  <c r="R280" i="2"/>
  <c r="Q280" i="2"/>
  <c r="N281" i="2"/>
  <c r="E1162" i="2"/>
  <c r="F1162" i="2"/>
  <c r="D1163" i="2"/>
  <c r="G1162" i="2"/>
  <c r="G1099" i="2"/>
  <c r="D1100" i="2"/>
  <c r="E1099" i="2"/>
  <c r="F1099" i="2"/>
  <c r="D1051" i="2"/>
  <c r="F1050" i="2"/>
  <c r="E1050" i="2"/>
  <c r="G1050" i="2"/>
  <c r="R569" i="2"/>
  <c r="N570" i="2"/>
  <c r="Q569" i="2"/>
  <c r="G170" i="2"/>
  <c r="D171" i="2"/>
  <c r="F170" i="2"/>
  <c r="E170" i="2"/>
  <c r="N420" i="2"/>
  <c r="Q419" i="2"/>
  <c r="R419" i="2"/>
  <c r="E1075" i="2"/>
  <c r="D1076" i="2"/>
  <c r="G1075" i="2"/>
  <c r="F1075" i="2"/>
  <c r="G1746" i="2"/>
  <c r="E1746" i="2"/>
  <c r="D1747" i="2"/>
  <c r="F1746" i="2"/>
  <c r="G1132" i="2"/>
  <c r="D1133" i="2"/>
  <c r="F1132" i="2"/>
  <c r="E1132" i="2"/>
  <c r="R1134" i="2"/>
  <c r="Q1134" i="2"/>
  <c r="D1376" i="2"/>
  <c r="F1375" i="2"/>
  <c r="E1375" i="2"/>
  <c r="D1378" i="2"/>
  <c r="G1375" i="2"/>
  <c r="F199" i="2"/>
  <c r="D200" i="2"/>
  <c r="G199" i="2"/>
  <c r="E199" i="2"/>
  <c r="R1351" i="2"/>
  <c r="N1352" i="2"/>
  <c r="Q1351" i="2"/>
  <c r="R1456" i="2"/>
  <c r="Q1456" i="2"/>
  <c r="G735" i="2"/>
  <c r="D736" i="2"/>
  <c r="F735" i="2"/>
  <c r="E735" i="2"/>
  <c r="F1538" i="2"/>
  <c r="D1539" i="2"/>
  <c r="G1538" i="2"/>
  <c r="E1538" i="2"/>
  <c r="D1189" i="2"/>
  <c r="F1188" i="2"/>
  <c r="G1188" i="2"/>
  <c r="E1188" i="2"/>
  <c r="G278" i="2"/>
  <c r="F278" i="2"/>
  <c r="E278" i="2"/>
  <c r="D279" i="2"/>
  <c r="G49" i="2"/>
  <c r="E49" i="2"/>
  <c r="F49" i="2"/>
  <c r="D50" i="2"/>
  <c r="R1862" i="2"/>
  <c r="Q1862" i="2"/>
  <c r="G1213" i="2"/>
  <c r="D1214" i="2"/>
  <c r="F1213" i="2"/>
  <c r="E1213" i="2"/>
  <c r="G875" i="2"/>
  <c r="F875" i="2"/>
  <c r="E875" i="2"/>
  <c r="D876" i="2"/>
  <c r="D108" i="2"/>
  <c r="G107" i="2"/>
  <c r="F107" i="2"/>
  <c r="E107" i="2"/>
  <c r="G825" i="2"/>
  <c r="F825" i="2"/>
  <c r="E825" i="2"/>
  <c r="D826" i="2"/>
  <c r="G1377" i="2"/>
  <c r="F1377" i="2"/>
  <c r="E1377" i="2"/>
  <c r="D1565" i="2"/>
  <c r="E1564" i="2"/>
  <c r="G1564" i="2"/>
  <c r="F1564" i="2"/>
  <c r="D528" i="2"/>
  <c r="G527" i="2"/>
  <c r="F527" i="2"/>
  <c r="E527" i="2"/>
  <c r="G361" i="2"/>
  <c r="D362" i="2"/>
  <c r="F361" i="2"/>
  <c r="E361" i="2"/>
  <c r="G224" i="2"/>
  <c r="E224" i="2"/>
  <c r="F224" i="2"/>
  <c r="D225" i="2"/>
  <c r="G1419" i="2"/>
  <c r="D1420" i="2"/>
  <c r="E1419" i="2"/>
  <c r="F1419" i="2"/>
  <c r="G1323" i="2"/>
  <c r="E1323" i="2"/>
  <c r="F1323" i="2"/>
  <c r="G1594" i="2"/>
  <c r="F1594" i="2"/>
  <c r="E1594" i="2"/>
  <c r="D1595" i="2"/>
  <c r="G1263" i="2"/>
  <c r="E1263" i="2"/>
  <c r="F1263" i="2"/>
  <c r="D1264" i="2"/>
  <c r="Q827" i="2"/>
  <c r="R827" i="2"/>
  <c r="N828" i="2"/>
  <c r="Q1804" i="2"/>
  <c r="N1805" i="2"/>
  <c r="R1804" i="2"/>
  <c r="E799" i="2"/>
  <c r="D800" i="2"/>
  <c r="G799" i="2"/>
  <c r="F799" i="2"/>
  <c r="G83" i="2"/>
  <c r="F83" i="2"/>
  <c r="E83" i="2"/>
  <c r="D1351" i="2"/>
  <c r="E1350" i="2"/>
  <c r="G1350" i="2"/>
  <c r="F1350" i="2"/>
  <c r="Q367" i="2"/>
  <c r="R367" i="2"/>
  <c r="E472" i="2"/>
  <c r="G472" i="2"/>
  <c r="F472" i="2"/>
  <c r="D473" i="2"/>
  <c r="N1002" i="2"/>
  <c r="Q1001" i="2"/>
  <c r="R1001" i="2"/>
  <c r="G566" i="2"/>
  <c r="E566" i="2"/>
  <c r="D567" i="2"/>
  <c r="F566" i="2"/>
  <c r="G900" i="2"/>
  <c r="F900" i="2"/>
  <c r="E900" i="2"/>
  <c r="D901" i="2"/>
  <c r="F853" i="2"/>
  <c r="E853" i="2"/>
  <c r="G853" i="2"/>
  <c r="G503" i="2"/>
  <c r="E503" i="2"/>
  <c r="F503" i="2"/>
  <c r="D504" i="2"/>
  <c r="G1803" i="2"/>
  <c r="F1803" i="2"/>
  <c r="D1804" i="2"/>
  <c r="E1803" i="2"/>
  <c r="G144" i="2"/>
  <c r="D145" i="2"/>
  <c r="F144" i="2"/>
  <c r="E144" i="2"/>
  <c r="R335" i="2"/>
  <c r="Q335" i="2"/>
  <c r="N336" i="2"/>
  <c r="R738" i="2"/>
  <c r="N739" i="2"/>
  <c r="Q738" i="2"/>
  <c r="D1326" i="2"/>
  <c r="F1325" i="2"/>
  <c r="E1325" i="2"/>
  <c r="G1325" i="2"/>
  <c r="Q393" i="2"/>
  <c r="R393" i="2"/>
  <c r="D976" i="2"/>
  <c r="F975" i="2"/>
  <c r="E975" i="2"/>
  <c r="G975" i="2"/>
  <c r="N254" i="2"/>
  <c r="Q253" i="2"/>
  <c r="R253" i="2"/>
  <c r="D391" i="2"/>
  <c r="F390" i="2"/>
  <c r="G390" i="2"/>
  <c r="E390" i="2"/>
  <c r="G999" i="2"/>
  <c r="F999" i="2"/>
  <c r="E999" i="2"/>
  <c r="D1000" i="2"/>
  <c r="G1860" i="2"/>
  <c r="D1861" i="2"/>
  <c r="F1860" i="2"/>
  <c r="E1860" i="2"/>
  <c r="D251" i="2"/>
  <c r="F250" i="2"/>
  <c r="E250" i="2"/>
  <c r="G250" i="2"/>
  <c r="G1239" i="2"/>
  <c r="D1240" i="2"/>
  <c r="E1239" i="2"/>
  <c r="F1239" i="2"/>
  <c r="E1774" i="2"/>
  <c r="D1775" i="2"/>
  <c r="G1774" i="2"/>
  <c r="F1774" i="2"/>
  <c r="R336" i="2" l="1"/>
  <c r="Q336" i="2"/>
  <c r="N337" i="2"/>
  <c r="G1595" i="2"/>
  <c r="F1595" i="2"/>
  <c r="D1596" i="2"/>
  <c r="E1595" i="2"/>
  <c r="E362" i="2"/>
  <c r="F362" i="2"/>
  <c r="G362" i="2"/>
  <c r="D363" i="2"/>
  <c r="E225" i="2"/>
  <c r="F225" i="2"/>
  <c r="G225" i="2"/>
  <c r="D226" i="2"/>
  <c r="G1189" i="2"/>
  <c r="E1189" i="2"/>
  <c r="D1190" i="2"/>
  <c r="F1189" i="2"/>
  <c r="D201" i="2"/>
  <c r="F200" i="2"/>
  <c r="G200" i="2"/>
  <c r="E200" i="2"/>
  <c r="G1163" i="2"/>
  <c r="F1163" i="2"/>
  <c r="E1163" i="2"/>
  <c r="D1164" i="2"/>
  <c r="E1451" i="2"/>
  <c r="G1451" i="2"/>
  <c r="D1452" i="2"/>
  <c r="F1451" i="2"/>
  <c r="G1832" i="2"/>
  <c r="F1832" i="2"/>
  <c r="D1833" i="2"/>
  <c r="E1832" i="2"/>
  <c r="N1835" i="2"/>
  <c r="Q1834" i="2"/>
  <c r="R1834" i="2"/>
  <c r="E306" i="2"/>
  <c r="D307" i="2"/>
  <c r="F306" i="2"/>
  <c r="G306" i="2"/>
  <c r="F446" i="2"/>
  <c r="G446" i="2"/>
  <c r="E446" i="2"/>
  <c r="D447" i="2"/>
  <c r="G1420" i="2"/>
  <c r="D1421" i="2"/>
  <c r="F1420" i="2"/>
  <c r="E1420" i="2"/>
  <c r="E1747" i="2"/>
  <c r="F1747" i="2"/>
  <c r="D1748" i="2"/>
  <c r="G1747" i="2"/>
  <c r="D1566" i="2"/>
  <c r="F1565" i="2"/>
  <c r="E1565" i="2"/>
  <c r="G1565" i="2"/>
  <c r="E1326" i="2"/>
  <c r="G1326" i="2"/>
  <c r="F1326" i="2"/>
  <c r="R1002" i="2"/>
  <c r="Q1002" i="2"/>
  <c r="N1003" i="2"/>
  <c r="D1215" i="2"/>
  <c r="F1214" i="2"/>
  <c r="E1214" i="2"/>
  <c r="G1214" i="2"/>
  <c r="G1804" i="2"/>
  <c r="F1804" i="2"/>
  <c r="E1804" i="2"/>
  <c r="D1805" i="2"/>
  <c r="G1100" i="2"/>
  <c r="D1101" i="2"/>
  <c r="F1100" i="2"/>
  <c r="E1100" i="2"/>
  <c r="G1376" i="2"/>
  <c r="F1376" i="2"/>
  <c r="E1376" i="2"/>
  <c r="E333" i="2"/>
  <c r="G333" i="2"/>
  <c r="F333" i="2"/>
  <c r="D334" i="2"/>
  <c r="G706" i="2"/>
  <c r="D707" i="2"/>
  <c r="F706" i="2"/>
  <c r="E706" i="2"/>
  <c r="D1776" i="2"/>
  <c r="G1775" i="2"/>
  <c r="F1775" i="2"/>
  <c r="E1775" i="2"/>
  <c r="Q254" i="2"/>
  <c r="R254" i="2"/>
  <c r="G736" i="2"/>
  <c r="D737" i="2"/>
  <c r="F736" i="2"/>
  <c r="E736" i="2"/>
  <c r="E145" i="2"/>
  <c r="D146" i="2"/>
  <c r="F145" i="2"/>
  <c r="G145" i="2"/>
  <c r="G473" i="2"/>
  <c r="F473" i="2"/>
  <c r="E473" i="2"/>
  <c r="D474" i="2"/>
  <c r="D109" i="2"/>
  <c r="F108" i="2"/>
  <c r="G108" i="2"/>
  <c r="E108" i="2"/>
  <c r="E171" i="2"/>
  <c r="G171" i="2"/>
  <c r="D172" i="2"/>
  <c r="F171" i="2"/>
  <c r="G1051" i="2"/>
  <c r="D1052" i="2"/>
  <c r="F1051" i="2"/>
  <c r="E1051" i="2"/>
  <c r="D928" i="2"/>
  <c r="F927" i="2"/>
  <c r="E927" i="2"/>
  <c r="G927" i="2"/>
  <c r="D642" i="2"/>
  <c r="F641" i="2"/>
  <c r="E641" i="2"/>
  <c r="G641" i="2"/>
  <c r="G670" i="2"/>
  <c r="D671" i="2"/>
  <c r="F670" i="2"/>
  <c r="E670" i="2"/>
  <c r="E1000" i="2"/>
  <c r="D1001" i="2"/>
  <c r="G1000" i="2"/>
  <c r="F1000" i="2"/>
  <c r="D1540" i="2"/>
  <c r="E1539" i="2"/>
  <c r="F1539" i="2"/>
  <c r="G1539" i="2"/>
  <c r="G1378" i="2"/>
  <c r="F1378" i="2"/>
  <c r="E1378" i="2"/>
  <c r="E1133" i="2"/>
  <c r="D1134" i="2"/>
  <c r="G1133" i="2"/>
  <c r="F1133" i="2"/>
  <c r="G1076" i="2"/>
  <c r="D1077" i="2"/>
  <c r="F1076" i="2"/>
  <c r="E1076" i="2"/>
  <c r="R281" i="2"/>
  <c r="Q281" i="2"/>
  <c r="N282" i="2"/>
  <c r="Q1077" i="2"/>
  <c r="R1077" i="2"/>
  <c r="G417" i="2"/>
  <c r="F417" i="2"/>
  <c r="D418" i="2"/>
  <c r="E417" i="2"/>
  <c r="G1620" i="2"/>
  <c r="E1620" i="2"/>
  <c r="D1621" i="2"/>
  <c r="F1620" i="2"/>
  <c r="F26" i="2"/>
  <c r="E26" i="2"/>
  <c r="G26" i="2"/>
  <c r="G50" i="2"/>
  <c r="F50" i="2"/>
  <c r="D51" i="2"/>
  <c r="E50" i="2"/>
  <c r="Q570" i="2"/>
  <c r="N571" i="2"/>
  <c r="R570" i="2"/>
  <c r="R828" i="2"/>
  <c r="Q828" i="2"/>
  <c r="G901" i="2"/>
  <c r="F901" i="2"/>
  <c r="E901" i="2"/>
  <c r="Q420" i="2"/>
  <c r="N421" i="2"/>
  <c r="R420" i="2"/>
  <c r="F251" i="2"/>
  <c r="D252" i="2"/>
  <c r="G251" i="2"/>
  <c r="E251" i="2"/>
  <c r="E504" i="2"/>
  <c r="D505" i="2"/>
  <c r="F504" i="2"/>
  <c r="G504" i="2"/>
  <c r="D801" i="2"/>
  <c r="F800" i="2"/>
  <c r="G800" i="2"/>
  <c r="E800" i="2"/>
  <c r="F1264" i="2"/>
  <c r="E1264" i="2"/>
  <c r="G1264" i="2"/>
  <c r="G279" i="2"/>
  <c r="F279" i="2"/>
  <c r="E279" i="2"/>
  <c r="D280" i="2"/>
  <c r="E1240" i="2"/>
  <c r="F1240" i="2"/>
  <c r="G1240" i="2"/>
  <c r="D1862" i="2"/>
  <c r="F1861" i="2"/>
  <c r="E1861" i="2"/>
  <c r="G1861" i="2"/>
  <c r="D977" i="2"/>
  <c r="G976" i="2"/>
  <c r="F976" i="2"/>
  <c r="E976" i="2"/>
  <c r="R739" i="2"/>
  <c r="N740" i="2"/>
  <c r="Q739" i="2"/>
  <c r="G1351" i="2"/>
  <c r="F1351" i="2"/>
  <c r="E1351" i="2"/>
  <c r="D1352" i="2"/>
  <c r="G528" i="2"/>
  <c r="D529" i="2"/>
  <c r="F528" i="2"/>
  <c r="E528" i="2"/>
  <c r="G826" i="2"/>
  <c r="D827" i="2"/>
  <c r="E826" i="2"/>
  <c r="F826" i="2"/>
  <c r="D877" i="2"/>
  <c r="F876" i="2"/>
  <c r="G876" i="2"/>
  <c r="E876" i="2"/>
  <c r="G391" i="2"/>
  <c r="D392" i="2"/>
  <c r="F391" i="2"/>
  <c r="E391" i="2"/>
  <c r="E567" i="2"/>
  <c r="F567" i="2"/>
  <c r="D568" i="2"/>
  <c r="G567" i="2"/>
  <c r="Q1805" i="2"/>
  <c r="R1805" i="2"/>
  <c r="R1352" i="2"/>
  <c r="Q1352" i="2"/>
  <c r="R643" i="2"/>
  <c r="Q643" i="2"/>
  <c r="G774" i="2"/>
  <c r="F774" i="2"/>
  <c r="E774" i="2"/>
  <c r="D775" i="2"/>
  <c r="G1654" i="2"/>
  <c r="F1654" i="2"/>
  <c r="E1654" i="2"/>
  <c r="D1655" i="2"/>
  <c r="R282" i="2" l="1"/>
  <c r="Q282" i="2"/>
  <c r="G977" i="2"/>
  <c r="F977" i="2"/>
  <c r="E977" i="2"/>
  <c r="G280" i="2"/>
  <c r="F280" i="2"/>
  <c r="E280" i="2"/>
  <c r="D281" i="2"/>
  <c r="D1135" i="2"/>
  <c r="E1134" i="2"/>
  <c r="F1134" i="2"/>
  <c r="G1134" i="2"/>
  <c r="F1540" i="2"/>
  <c r="E1540" i="2"/>
  <c r="G1540" i="2"/>
  <c r="D1541" i="2"/>
  <c r="D672" i="2"/>
  <c r="F671" i="2"/>
  <c r="E671" i="2"/>
  <c r="G671" i="2"/>
  <c r="E737" i="2"/>
  <c r="D738" i="2"/>
  <c r="G737" i="2"/>
  <c r="F737" i="2"/>
  <c r="D1567" i="2"/>
  <c r="F1566" i="2"/>
  <c r="E1566" i="2"/>
  <c r="G1566" i="2"/>
  <c r="F226" i="2"/>
  <c r="G226" i="2"/>
  <c r="D227" i="2"/>
  <c r="E226" i="2"/>
  <c r="D929" i="2"/>
  <c r="G928" i="2"/>
  <c r="F928" i="2"/>
  <c r="E928" i="2"/>
  <c r="E447" i="2"/>
  <c r="D448" i="2"/>
  <c r="G447" i="2"/>
  <c r="F447" i="2"/>
  <c r="F1452" i="2"/>
  <c r="E1452" i="2"/>
  <c r="D1453" i="2"/>
  <c r="G1452" i="2"/>
  <c r="G1596" i="2"/>
  <c r="E1596" i="2"/>
  <c r="F1596" i="2"/>
  <c r="E307" i="2"/>
  <c r="D308" i="2"/>
  <c r="F307" i="2"/>
  <c r="G307" i="2"/>
  <c r="G418" i="2"/>
  <c r="F418" i="2"/>
  <c r="E418" i="2"/>
  <c r="D419" i="2"/>
  <c r="E707" i="2"/>
  <c r="D708" i="2"/>
  <c r="G707" i="2"/>
  <c r="F707" i="2"/>
  <c r="F1748" i="2"/>
  <c r="E1748" i="2"/>
  <c r="D1749" i="2"/>
  <c r="G1748" i="2"/>
  <c r="F568" i="2"/>
  <c r="E568" i="2"/>
  <c r="D569" i="2"/>
  <c r="G568" i="2"/>
  <c r="R1835" i="2"/>
  <c r="Q1835" i="2"/>
  <c r="N1836" i="2"/>
  <c r="G201" i="2"/>
  <c r="D202" i="2"/>
  <c r="F201" i="2"/>
  <c r="E201" i="2"/>
  <c r="D802" i="2"/>
  <c r="F801" i="2"/>
  <c r="G801" i="2"/>
  <c r="E801" i="2"/>
  <c r="G1862" i="2"/>
  <c r="D1863" i="2"/>
  <c r="F1862" i="2"/>
  <c r="E1862" i="2"/>
  <c r="R421" i="2"/>
  <c r="N422" i="2"/>
  <c r="Q421" i="2"/>
  <c r="Q571" i="2"/>
  <c r="R571" i="2"/>
  <c r="G1077" i="2"/>
  <c r="E1077" i="2"/>
  <c r="F1077" i="2"/>
  <c r="G1001" i="2"/>
  <c r="F1001" i="2"/>
  <c r="E1001" i="2"/>
  <c r="D1002" i="2"/>
  <c r="E1052" i="2"/>
  <c r="G1052" i="2"/>
  <c r="F1052" i="2"/>
  <c r="D147" i="2"/>
  <c r="F146" i="2"/>
  <c r="G146" i="2"/>
  <c r="E146" i="2"/>
  <c r="G334" i="2"/>
  <c r="F334" i="2"/>
  <c r="D335" i="2"/>
  <c r="E334" i="2"/>
  <c r="F1164" i="2"/>
  <c r="G1164" i="2"/>
  <c r="E1164" i="2"/>
  <c r="G363" i="2"/>
  <c r="F363" i="2"/>
  <c r="E363" i="2"/>
  <c r="D365" i="2"/>
  <c r="D364" i="2"/>
  <c r="R337" i="2"/>
  <c r="Q337" i="2"/>
  <c r="N338" i="2"/>
  <c r="G51" i="2"/>
  <c r="D52" i="2"/>
  <c r="F51" i="2"/>
  <c r="E51" i="2"/>
  <c r="F1805" i="2"/>
  <c r="E1805" i="2"/>
  <c r="G1805" i="2"/>
  <c r="D1806" i="2"/>
  <c r="N1004" i="2"/>
  <c r="R1003" i="2"/>
  <c r="Q1003" i="2"/>
  <c r="E1421" i="2"/>
  <c r="D1422" i="2"/>
  <c r="G1421" i="2"/>
  <c r="F1421" i="2"/>
  <c r="R740" i="2"/>
  <c r="N741" i="2"/>
  <c r="Q740" i="2"/>
  <c r="D1656" i="2"/>
  <c r="F1655" i="2"/>
  <c r="E1655" i="2"/>
  <c r="G1655" i="2"/>
  <c r="G877" i="2"/>
  <c r="F877" i="2"/>
  <c r="E877" i="2"/>
  <c r="E505" i="2"/>
  <c r="G505" i="2"/>
  <c r="F505" i="2"/>
  <c r="D643" i="2"/>
  <c r="G642" i="2"/>
  <c r="F642" i="2"/>
  <c r="E642" i="2"/>
  <c r="E109" i="2"/>
  <c r="D110" i="2"/>
  <c r="G109" i="2"/>
  <c r="F109" i="2"/>
  <c r="E1101" i="2"/>
  <c r="D1102" i="2"/>
  <c r="F1101" i="2"/>
  <c r="G1101" i="2"/>
  <c r="G1833" i="2"/>
  <c r="F1833" i="2"/>
  <c r="E1833" i="2"/>
  <c r="D1834" i="2"/>
  <c r="G1190" i="2"/>
  <c r="E1190" i="2"/>
  <c r="D1191" i="2"/>
  <c r="F1190" i="2"/>
  <c r="E172" i="2"/>
  <c r="G172" i="2"/>
  <c r="F172" i="2"/>
  <c r="D173" i="2"/>
  <c r="E1776" i="2"/>
  <c r="D1777" i="2"/>
  <c r="G1776" i="2"/>
  <c r="F1776" i="2"/>
  <c r="G775" i="2"/>
  <c r="F775" i="2"/>
  <c r="E775" i="2"/>
  <c r="D776" i="2"/>
  <c r="E392" i="2"/>
  <c r="F392" i="2"/>
  <c r="G392" i="2"/>
  <c r="D393" i="2"/>
  <c r="G827" i="2"/>
  <c r="E827" i="2"/>
  <c r="D828" i="2"/>
  <c r="F827" i="2"/>
  <c r="F252" i="2"/>
  <c r="D253" i="2"/>
  <c r="E252" i="2"/>
  <c r="G252" i="2"/>
  <c r="G529" i="2"/>
  <c r="E529" i="2"/>
  <c r="F529" i="2"/>
  <c r="D530" i="2"/>
  <c r="G1352" i="2"/>
  <c r="E1352" i="2"/>
  <c r="F1352" i="2"/>
  <c r="D1622" i="2"/>
  <c r="F1621" i="2"/>
  <c r="E1621" i="2"/>
  <c r="G1621" i="2"/>
  <c r="G474" i="2"/>
  <c r="D475" i="2"/>
  <c r="F474" i="2"/>
  <c r="E474" i="2"/>
  <c r="G1215" i="2"/>
  <c r="D1216" i="2"/>
  <c r="F1215" i="2"/>
  <c r="E1215" i="2"/>
  <c r="E828" i="2" l="1"/>
  <c r="G828" i="2"/>
  <c r="F828" i="2"/>
  <c r="D829" i="2"/>
  <c r="G1656" i="2"/>
  <c r="D1657" i="2"/>
  <c r="F1656" i="2"/>
  <c r="E1656" i="2"/>
  <c r="E419" i="2"/>
  <c r="D420" i="2"/>
  <c r="F419" i="2"/>
  <c r="G419" i="2"/>
  <c r="R1836" i="2"/>
  <c r="Q1836" i="2"/>
  <c r="N1837" i="2"/>
  <c r="D739" i="2"/>
  <c r="G738" i="2"/>
  <c r="F738" i="2"/>
  <c r="E738" i="2"/>
  <c r="Q741" i="2"/>
  <c r="N742" i="2"/>
  <c r="R741" i="2"/>
  <c r="R1004" i="2"/>
  <c r="Q1004" i="2"/>
  <c r="F1622" i="2"/>
  <c r="E1622" i="2"/>
  <c r="G1622" i="2"/>
  <c r="D1623" i="2"/>
  <c r="G393" i="2"/>
  <c r="F393" i="2"/>
  <c r="E393" i="2"/>
  <c r="F1806" i="2"/>
  <c r="G1806" i="2"/>
  <c r="E1806" i="2"/>
  <c r="D1807" i="2"/>
  <c r="R338" i="2"/>
  <c r="Q338" i="2"/>
  <c r="N423" i="2"/>
  <c r="R422" i="2"/>
  <c r="Q422" i="2"/>
  <c r="D53" i="2"/>
  <c r="F52" i="2"/>
  <c r="E52" i="2"/>
  <c r="G52" i="2"/>
  <c r="F1749" i="2"/>
  <c r="E1749" i="2"/>
  <c r="D1750" i="2"/>
  <c r="G1749" i="2"/>
  <c r="E1216" i="2"/>
  <c r="D1217" i="2"/>
  <c r="G1216" i="2"/>
  <c r="F1216" i="2"/>
  <c r="E1191" i="2"/>
  <c r="F1191" i="2"/>
  <c r="G1191" i="2"/>
  <c r="D803" i="2"/>
  <c r="G802" i="2"/>
  <c r="F802" i="2"/>
  <c r="E802" i="2"/>
  <c r="G1453" i="2"/>
  <c r="F1453" i="2"/>
  <c r="E1453" i="2"/>
  <c r="D1454" i="2"/>
  <c r="F110" i="2"/>
  <c r="E110" i="2"/>
  <c r="D111" i="2"/>
  <c r="G110" i="2"/>
  <c r="D1103" i="2"/>
  <c r="G1102" i="2"/>
  <c r="F1102" i="2"/>
  <c r="E1102" i="2"/>
  <c r="G147" i="2"/>
  <c r="F147" i="2"/>
  <c r="E147" i="2"/>
  <c r="F569" i="2"/>
  <c r="E569" i="2"/>
  <c r="D570" i="2"/>
  <c r="G569" i="2"/>
  <c r="F227" i="2"/>
  <c r="D228" i="2"/>
  <c r="G227" i="2"/>
  <c r="E227" i="2"/>
  <c r="D1003" i="2"/>
  <c r="F1002" i="2"/>
  <c r="E1002" i="2"/>
  <c r="G1002" i="2"/>
  <c r="D449" i="2"/>
  <c r="F448" i="2"/>
  <c r="E448" i="2"/>
  <c r="G448" i="2"/>
  <c r="G253" i="2"/>
  <c r="E253" i="2"/>
  <c r="D254" i="2"/>
  <c r="F253" i="2"/>
  <c r="G1777" i="2"/>
  <c r="F1777" i="2"/>
  <c r="E1777" i="2"/>
  <c r="G475" i="2"/>
  <c r="E475" i="2"/>
  <c r="F475" i="2"/>
  <c r="D476" i="2"/>
  <c r="G643" i="2"/>
  <c r="E643" i="2"/>
  <c r="D644" i="2"/>
  <c r="F643" i="2"/>
  <c r="F1422" i="2"/>
  <c r="D1423" i="2"/>
  <c r="G1422" i="2"/>
  <c r="E1422" i="2"/>
  <c r="D366" i="2"/>
  <c r="G364" i="2"/>
  <c r="F364" i="2"/>
  <c r="E364" i="2"/>
  <c r="E708" i="2"/>
  <c r="D709" i="2"/>
  <c r="G708" i="2"/>
  <c r="F708" i="2"/>
  <c r="D309" i="2"/>
  <c r="F308" i="2"/>
  <c r="E308" i="2"/>
  <c r="G308" i="2"/>
  <c r="D930" i="2"/>
  <c r="G929" i="2"/>
  <c r="F929" i="2"/>
  <c r="E929" i="2"/>
  <c r="E1567" i="2"/>
  <c r="F1567" i="2"/>
  <c r="G1567" i="2"/>
  <c r="D1568" i="2"/>
  <c r="D673" i="2"/>
  <c r="G672" i="2"/>
  <c r="F672" i="2"/>
  <c r="E672" i="2"/>
  <c r="D1136" i="2"/>
  <c r="E1135" i="2"/>
  <c r="G1135" i="2"/>
  <c r="F1135" i="2"/>
  <c r="D531" i="2"/>
  <c r="E530" i="2"/>
  <c r="G530" i="2"/>
  <c r="F530" i="2"/>
  <c r="G776" i="2"/>
  <c r="D777" i="2"/>
  <c r="F776" i="2"/>
  <c r="E776" i="2"/>
  <c r="E173" i="2"/>
  <c r="D174" i="2"/>
  <c r="G173" i="2"/>
  <c r="F173" i="2"/>
  <c r="G1834" i="2"/>
  <c r="F1834" i="2"/>
  <c r="E1834" i="2"/>
  <c r="D1835" i="2"/>
  <c r="G365" i="2"/>
  <c r="F365" i="2"/>
  <c r="E365" i="2"/>
  <c r="G335" i="2"/>
  <c r="F335" i="2"/>
  <c r="D336" i="2"/>
  <c r="E335" i="2"/>
  <c r="E1863" i="2"/>
  <c r="D1864" i="2"/>
  <c r="G1863" i="2"/>
  <c r="F1863" i="2"/>
  <c r="E202" i="2"/>
  <c r="G202" i="2"/>
  <c r="F202" i="2"/>
  <c r="D1542" i="2"/>
  <c r="G1541" i="2"/>
  <c r="F1541" i="2"/>
  <c r="E1541" i="2"/>
  <c r="E281" i="2"/>
  <c r="G281" i="2"/>
  <c r="F281" i="2"/>
  <c r="D282" i="2"/>
  <c r="G336" i="2" l="1"/>
  <c r="F336" i="2"/>
  <c r="E336" i="2"/>
  <c r="D337" i="2"/>
  <c r="F777" i="2"/>
  <c r="G777" i="2"/>
  <c r="E777" i="2"/>
  <c r="G739" i="2"/>
  <c r="D740" i="2"/>
  <c r="F739" i="2"/>
  <c r="E739" i="2"/>
  <c r="R742" i="2"/>
  <c r="N743" i="2"/>
  <c r="Q742" i="2"/>
  <c r="G282" i="2"/>
  <c r="F282" i="2"/>
  <c r="E282" i="2"/>
  <c r="G449" i="2"/>
  <c r="F449" i="2"/>
  <c r="E449" i="2"/>
  <c r="Q423" i="2"/>
  <c r="R423" i="2"/>
  <c r="G1657" i="2"/>
  <c r="D1658" i="2"/>
  <c r="F1657" i="2"/>
  <c r="E1657" i="2"/>
  <c r="G1423" i="2"/>
  <c r="D1424" i="2"/>
  <c r="E1423" i="2"/>
  <c r="F1423" i="2"/>
  <c r="G1003" i="2"/>
  <c r="D1004" i="2"/>
  <c r="F1003" i="2"/>
  <c r="E1003" i="2"/>
  <c r="D1104" i="2"/>
  <c r="F1103" i="2"/>
  <c r="G1103" i="2"/>
  <c r="E1103" i="2"/>
  <c r="G1623" i="2"/>
  <c r="F1623" i="2"/>
  <c r="E1623" i="2"/>
  <c r="D1624" i="2"/>
  <c r="D830" i="2"/>
  <c r="G829" i="2"/>
  <c r="E829" i="2"/>
  <c r="F829" i="2"/>
  <c r="D1137" i="2"/>
  <c r="E1136" i="2"/>
  <c r="G1136" i="2"/>
  <c r="F1136" i="2"/>
  <c r="F309" i="2"/>
  <c r="E309" i="2"/>
  <c r="D310" i="2"/>
  <c r="G309" i="2"/>
  <c r="E1454" i="2"/>
  <c r="D1455" i="2"/>
  <c r="F1454" i="2"/>
  <c r="G1454" i="2"/>
  <c r="F1750" i="2"/>
  <c r="E1750" i="2"/>
  <c r="D1751" i="2"/>
  <c r="G1750" i="2"/>
  <c r="R1837" i="2"/>
  <c r="Q1837" i="2"/>
  <c r="E476" i="2"/>
  <c r="D477" i="2"/>
  <c r="F476" i="2"/>
  <c r="G476" i="2"/>
  <c r="F254" i="2"/>
  <c r="E254" i="2"/>
  <c r="D255" i="2"/>
  <c r="G254" i="2"/>
  <c r="G570" i="2"/>
  <c r="F570" i="2"/>
  <c r="E570" i="2"/>
  <c r="D571" i="2"/>
  <c r="G174" i="2"/>
  <c r="F174" i="2"/>
  <c r="E174" i="2"/>
  <c r="G709" i="2"/>
  <c r="F709" i="2"/>
  <c r="D710" i="2"/>
  <c r="E709" i="2"/>
  <c r="G1864" i="2"/>
  <c r="F1864" i="2"/>
  <c r="E1864" i="2"/>
  <c r="G531" i="2"/>
  <c r="D532" i="2"/>
  <c r="F531" i="2"/>
  <c r="E531" i="2"/>
  <c r="G673" i="2"/>
  <c r="F673" i="2"/>
  <c r="E673" i="2"/>
  <c r="D674" i="2"/>
  <c r="G930" i="2"/>
  <c r="E930" i="2"/>
  <c r="F930" i="2"/>
  <c r="F1807" i="2"/>
  <c r="E1807" i="2"/>
  <c r="G1807" i="2"/>
  <c r="E803" i="2"/>
  <c r="F803" i="2"/>
  <c r="G803" i="2"/>
  <c r="E366" i="2"/>
  <c r="G366" i="2"/>
  <c r="F366" i="2"/>
  <c r="D367" i="2"/>
  <c r="D1836" i="2"/>
  <c r="F1835" i="2"/>
  <c r="G1835" i="2"/>
  <c r="E1835" i="2"/>
  <c r="D1569" i="2"/>
  <c r="F1568" i="2"/>
  <c r="E1568" i="2"/>
  <c r="G1568" i="2"/>
  <c r="D112" i="2"/>
  <c r="F111" i="2"/>
  <c r="G111" i="2"/>
  <c r="E111" i="2"/>
  <c r="G1217" i="2"/>
  <c r="F1217" i="2"/>
  <c r="E1217" i="2"/>
  <c r="D421" i="2"/>
  <c r="F420" i="2"/>
  <c r="E420" i="2"/>
  <c r="G420" i="2"/>
  <c r="E1542" i="2"/>
  <c r="F1542" i="2"/>
  <c r="G1542" i="2"/>
  <c r="G644" i="2"/>
  <c r="F644" i="2"/>
  <c r="E644" i="2"/>
  <c r="D645" i="2"/>
  <c r="F228" i="2"/>
  <c r="G228" i="2"/>
  <c r="E228" i="2"/>
  <c r="D54" i="2"/>
  <c r="F53" i="2"/>
  <c r="E53" i="2"/>
  <c r="G53" i="2"/>
  <c r="E532" i="2" l="1"/>
  <c r="D533" i="2"/>
  <c r="G532" i="2"/>
  <c r="F532" i="2"/>
  <c r="D1456" i="2"/>
  <c r="F1455" i="2"/>
  <c r="E1455" i="2"/>
  <c r="G1455" i="2"/>
  <c r="E1004" i="2"/>
  <c r="G1004" i="2"/>
  <c r="F1004" i="2"/>
  <c r="D1005" i="2"/>
  <c r="F1658" i="2"/>
  <c r="E1658" i="2"/>
  <c r="G1658" i="2"/>
  <c r="G1137" i="2"/>
  <c r="D1138" i="2"/>
  <c r="E1137" i="2"/>
  <c r="F1137" i="2"/>
  <c r="R743" i="2"/>
  <c r="N744" i="2"/>
  <c r="Q743" i="2"/>
  <c r="D1570" i="2"/>
  <c r="F1569" i="2"/>
  <c r="G1569" i="2"/>
  <c r="E1569" i="2"/>
  <c r="D1752" i="2"/>
  <c r="F1751" i="2"/>
  <c r="G1751" i="2"/>
  <c r="E1751" i="2"/>
  <c r="D113" i="2"/>
  <c r="F112" i="2"/>
  <c r="G112" i="2"/>
  <c r="E112" i="2"/>
  <c r="G1836" i="2"/>
  <c r="F1836" i="2"/>
  <c r="D1837" i="2"/>
  <c r="E1836" i="2"/>
  <c r="E571" i="2"/>
  <c r="G571" i="2"/>
  <c r="F571" i="2"/>
  <c r="D572" i="2"/>
  <c r="D1425" i="2"/>
  <c r="F1424" i="2"/>
  <c r="G1424" i="2"/>
  <c r="E1424" i="2"/>
  <c r="E337" i="2"/>
  <c r="G337" i="2"/>
  <c r="F337" i="2"/>
  <c r="D338" i="2"/>
  <c r="F310" i="2"/>
  <c r="E310" i="2"/>
  <c r="G310" i="2"/>
  <c r="G421" i="2"/>
  <c r="D422" i="2"/>
  <c r="F421" i="2"/>
  <c r="E421" i="2"/>
  <c r="G367" i="2"/>
  <c r="D368" i="2"/>
  <c r="F367" i="2"/>
  <c r="E367" i="2"/>
  <c r="F830" i="2"/>
  <c r="E830" i="2"/>
  <c r="G830" i="2"/>
  <c r="G1104" i="2"/>
  <c r="D1105" i="2"/>
  <c r="F1104" i="2"/>
  <c r="E1104" i="2"/>
  <c r="E477" i="2"/>
  <c r="D478" i="2"/>
  <c r="G477" i="2"/>
  <c r="F477" i="2"/>
  <c r="G1624" i="2"/>
  <c r="E1624" i="2"/>
  <c r="F1624" i="2"/>
  <c r="D1625" i="2"/>
  <c r="E255" i="2"/>
  <c r="G255" i="2"/>
  <c r="F255" i="2"/>
  <c r="G674" i="2"/>
  <c r="F674" i="2"/>
  <c r="D675" i="2"/>
  <c r="E674" i="2"/>
  <c r="G645" i="2"/>
  <c r="F645" i="2"/>
  <c r="E645" i="2"/>
  <c r="G710" i="2"/>
  <c r="F710" i="2"/>
  <c r="D711" i="2"/>
  <c r="E710" i="2"/>
  <c r="G54" i="2"/>
  <c r="D55" i="2"/>
  <c r="F54" i="2"/>
  <c r="E54" i="2"/>
  <c r="G740" i="2"/>
  <c r="D741" i="2"/>
  <c r="F740" i="2"/>
  <c r="E740" i="2"/>
  <c r="G1837" i="2" l="1"/>
  <c r="F1837" i="2"/>
  <c r="D1838" i="2"/>
  <c r="E1837" i="2"/>
  <c r="R744" i="2"/>
  <c r="N745" i="2"/>
  <c r="Q744" i="2"/>
  <c r="G1456" i="2"/>
  <c r="E1456" i="2"/>
  <c r="F1456" i="2"/>
  <c r="G1005" i="2"/>
  <c r="F1005" i="2"/>
  <c r="E1005" i="2"/>
  <c r="D1006" i="2"/>
  <c r="G55" i="2"/>
  <c r="D56" i="2"/>
  <c r="F55" i="2"/>
  <c r="E55" i="2"/>
  <c r="D1626" i="2"/>
  <c r="F1625" i="2"/>
  <c r="E1625" i="2"/>
  <c r="G1625" i="2"/>
  <c r="E368" i="2"/>
  <c r="F368" i="2"/>
  <c r="G368" i="2"/>
  <c r="G1425" i="2"/>
  <c r="D1426" i="2"/>
  <c r="F1425" i="2"/>
  <c r="E1425" i="2"/>
  <c r="G1752" i="2"/>
  <c r="F1752" i="2"/>
  <c r="E1752" i="2"/>
  <c r="G675" i="2"/>
  <c r="D676" i="2"/>
  <c r="F675" i="2"/>
  <c r="E675" i="2"/>
  <c r="E1105" i="2"/>
  <c r="D1106" i="2"/>
  <c r="F1105" i="2"/>
  <c r="G1105" i="2"/>
  <c r="G338" i="2"/>
  <c r="D339" i="2"/>
  <c r="F338" i="2"/>
  <c r="E338" i="2"/>
  <c r="E572" i="2"/>
  <c r="G572" i="2"/>
  <c r="F572" i="2"/>
  <c r="D573" i="2"/>
  <c r="G422" i="2"/>
  <c r="F422" i="2"/>
  <c r="D423" i="2"/>
  <c r="E422" i="2"/>
  <c r="E113" i="2"/>
  <c r="G113" i="2"/>
  <c r="D114" i="2"/>
  <c r="F113" i="2"/>
  <c r="G478" i="2"/>
  <c r="F478" i="2"/>
  <c r="D479" i="2"/>
  <c r="E478" i="2"/>
  <c r="G711" i="2"/>
  <c r="D712" i="2"/>
  <c r="F711" i="2"/>
  <c r="E711" i="2"/>
  <c r="E533" i="2"/>
  <c r="D534" i="2"/>
  <c r="G533" i="2"/>
  <c r="F533" i="2"/>
  <c r="D1571" i="2"/>
  <c r="F1570" i="2"/>
  <c r="G1570" i="2"/>
  <c r="E1570" i="2"/>
  <c r="E741" i="2"/>
  <c r="G741" i="2"/>
  <c r="F741" i="2"/>
  <c r="D742" i="2"/>
  <c r="E1138" i="2"/>
  <c r="F1138" i="2"/>
  <c r="G1138" i="2"/>
  <c r="E573" i="2" l="1"/>
  <c r="D574" i="2"/>
  <c r="F573" i="2"/>
  <c r="G573" i="2"/>
  <c r="D57" i="2"/>
  <c r="F56" i="2"/>
  <c r="E56" i="2"/>
  <c r="G56" i="2"/>
  <c r="E712" i="2"/>
  <c r="F712" i="2"/>
  <c r="D713" i="2"/>
  <c r="G712" i="2"/>
  <c r="D1107" i="2"/>
  <c r="G1106" i="2"/>
  <c r="F1106" i="2"/>
  <c r="E1106" i="2"/>
  <c r="G1006" i="2"/>
  <c r="D1007" i="2"/>
  <c r="F1006" i="2"/>
  <c r="E1006" i="2"/>
  <c r="R745" i="2"/>
  <c r="N746" i="2"/>
  <c r="Q745" i="2"/>
  <c r="F114" i="2"/>
  <c r="E114" i="2"/>
  <c r="D115" i="2"/>
  <c r="G114" i="2"/>
  <c r="E1571" i="2"/>
  <c r="G1571" i="2"/>
  <c r="F1571" i="2"/>
  <c r="D743" i="2"/>
  <c r="G742" i="2"/>
  <c r="F742" i="2"/>
  <c r="E742" i="2"/>
  <c r="G479" i="2"/>
  <c r="F479" i="2"/>
  <c r="E479" i="2"/>
  <c r="E423" i="2"/>
  <c r="G423" i="2"/>
  <c r="F423" i="2"/>
  <c r="E1426" i="2"/>
  <c r="G1426" i="2"/>
  <c r="F1426" i="2"/>
  <c r="D1627" i="2"/>
  <c r="F1626" i="2"/>
  <c r="E1626" i="2"/>
  <c r="G1626" i="2"/>
  <c r="G1838" i="2"/>
  <c r="E1838" i="2"/>
  <c r="F1838" i="2"/>
  <c r="E534" i="2"/>
  <c r="D535" i="2"/>
  <c r="G534" i="2"/>
  <c r="F534" i="2"/>
  <c r="G339" i="2"/>
  <c r="F339" i="2"/>
  <c r="E339" i="2"/>
  <c r="D677" i="2"/>
  <c r="F676" i="2"/>
  <c r="E676" i="2"/>
  <c r="G676" i="2"/>
  <c r="D1108" i="2" l="1"/>
  <c r="F1107" i="2"/>
  <c r="E1107" i="2"/>
  <c r="G1107" i="2"/>
  <c r="D58" i="2"/>
  <c r="F57" i="2"/>
  <c r="G57" i="2"/>
  <c r="E57" i="2"/>
  <c r="G743" i="2"/>
  <c r="D744" i="2"/>
  <c r="F743" i="2"/>
  <c r="E743" i="2"/>
  <c r="E535" i="2"/>
  <c r="G535" i="2"/>
  <c r="D536" i="2"/>
  <c r="F535" i="2"/>
  <c r="G1627" i="2"/>
  <c r="D1628" i="2"/>
  <c r="F1627" i="2"/>
  <c r="E1627" i="2"/>
  <c r="G713" i="2"/>
  <c r="F713" i="2"/>
  <c r="E713" i="2"/>
  <c r="E677" i="2"/>
  <c r="G677" i="2"/>
  <c r="F677" i="2"/>
  <c r="D678" i="2"/>
  <c r="D116" i="2"/>
  <c r="F115" i="2"/>
  <c r="G115" i="2"/>
  <c r="E115" i="2"/>
  <c r="E1007" i="2"/>
  <c r="G1007" i="2"/>
  <c r="F1007" i="2"/>
  <c r="D575" i="2"/>
  <c r="F574" i="2"/>
  <c r="E574" i="2"/>
  <c r="G574" i="2"/>
  <c r="R746" i="2"/>
  <c r="Q746" i="2"/>
  <c r="N747" i="2"/>
  <c r="G58" i="2" l="1"/>
  <c r="D59" i="2"/>
  <c r="F58" i="2"/>
  <c r="E58" i="2"/>
  <c r="G536" i="2"/>
  <c r="E536" i="2"/>
  <c r="F536" i="2"/>
  <c r="D537" i="2"/>
  <c r="D117" i="2"/>
  <c r="F116" i="2"/>
  <c r="D118" i="2"/>
  <c r="G116" i="2"/>
  <c r="E116" i="2"/>
  <c r="E575" i="2"/>
  <c r="D576" i="2"/>
  <c r="G575" i="2"/>
  <c r="F575" i="2"/>
  <c r="G678" i="2"/>
  <c r="D679" i="2"/>
  <c r="E678" i="2"/>
  <c r="F678" i="2"/>
  <c r="F1628" i="2"/>
  <c r="D1629" i="2"/>
  <c r="G1628" i="2"/>
  <c r="E1628" i="2"/>
  <c r="G744" i="2"/>
  <c r="D745" i="2"/>
  <c r="F744" i="2"/>
  <c r="E744" i="2"/>
  <c r="R747" i="2"/>
  <c r="Q747" i="2"/>
  <c r="G1108" i="2"/>
  <c r="D1109" i="2"/>
  <c r="F1108" i="2"/>
  <c r="E1108" i="2"/>
  <c r="F576" i="2" l="1"/>
  <c r="E576" i="2"/>
  <c r="D577" i="2"/>
  <c r="G576" i="2"/>
  <c r="E537" i="2"/>
  <c r="F537" i="2"/>
  <c r="D538" i="2"/>
  <c r="G537" i="2"/>
  <c r="E1629" i="2"/>
  <c r="F1629" i="2"/>
  <c r="D1630" i="2"/>
  <c r="G1629" i="2"/>
  <c r="E745" i="2"/>
  <c r="F745" i="2"/>
  <c r="D746" i="2"/>
  <c r="G745" i="2"/>
  <c r="G679" i="2"/>
  <c r="D680" i="2"/>
  <c r="F679" i="2"/>
  <c r="E679" i="2"/>
  <c r="F118" i="2"/>
  <c r="E118" i="2"/>
  <c r="G118" i="2"/>
  <c r="G59" i="2"/>
  <c r="F59" i="2"/>
  <c r="E59" i="2"/>
  <c r="E1109" i="2"/>
  <c r="D1110" i="2"/>
  <c r="F1109" i="2"/>
  <c r="G1109" i="2"/>
  <c r="E117" i="2"/>
  <c r="G117" i="2"/>
  <c r="D119" i="2"/>
  <c r="F117" i="2"/>
  <c r="D747" i="2" l="1"/>
  <c r="F746" i="2"/>
  <c r="G746" i="2"/>
  <c r="E746" i="2"/>
  <c r="F1630" i="2"/>
  <c r="E1630" i="2"/>
  <c r="D1631" i="2"/>
  <c r="G1630" i="2"/>
  <c r="F577" i="2"/>
  <c r="E577" i="2"/>
  <c r="D578" i="2"/>
  <c r="G577" i="2"/>
  <c r="F538" i="2"/>
  <c r="D539" i="2"/>
  <c r="G538" i="2"/>
  <c r="E538" i="2"/>
  <c r="G1110" i="2"/>
  <c r="F1110" i="2"/>
  <c r="E1110" i="2"/>
  <c r="F680" i="2"/>
  <c r="D681" i="2"/>
  <c r="E680" i="2"/>
  <c r="G680" i="2"/>
  <c r="D120" i="2"/>
  <c r="G119" i="2"/>
  <c r="F119" i="2"/>
  <c r="E119" i="2"/>
  <c r="F120" i="2" l="1"/>
  <c r="D121" i="2"/>
  <c r="G120" i="2"/>
  <c r="E120" i="2"/>
  <c r="F1631" i="2"/>
  <c r="G1631" i="2"/>
  <c r="E1631" i="2"/>
  <c r="G539" i="2"/>
  <c r="E539" i="2"/>
  <c r="D540" i="2"/>
  <c r="F539" i="2"/>
  <c r="D682" i="2"/>
  <c r="E681" i="2"/>
  <c r="G681" i="2"/>
  <c r="F681" i="2"/>
  <c r="G578" i="2"/>
  <c r="F578" i="2"/>
  <c r="E578" i="2"/>
  <c r="D579" i="2"/>
  <c r="G747" i="2"/>
  <c r="E747" i="2"/>
  <c r="D748" i="2"/>
  <c r="F747" i="2"/>
  <c r="G748" i="2" l="1"/>
  <c r="F748" i="2"/>
  <c r="D749" i="2"/>
  <c r="E748" i="2"/>
  <c r="D683" i="2"/>
  <c r="G682" i="2"/>
  <c r="F682" i="2"/>
  <c r="E682" i="2"/>
  <c r="E579" i="2"/>
  <c r="G579" i="2"/>
  <c r="F579" i="2"/>
  <c r="D580" i="2"/>
  <c r="G540" i="2"/>
  <c r="F540" i="2"/>
  <c r="E540" i="2"/>
  <c r="D541" i="2"/>
  <c r="F121" i="2"/>
  <c r="E121" i="2"/>
  <c r="G121" i="2"/>
  <c r="G541" i="2" l="1"/>
  <c r="F541" i="2"/>
  <c r="E541" i="2"/>
  <c r="D542" i="2"/>
  <c r="G683" i="2"/>
  <c r="E683" i="2"/>
  <c r="F683" i="2"/>
  <c r="G580" i="2"/>
  <c r="F580" i="2"/>
  <c r="E580" i="2"/>
  <c r="D581" i="2"/>
  <c r="G749" i="2"/>
  <c r="F749" i="2"/>
  <c r="E749" i="2"/>
  <c r="E542" i="2" l="1"/>
  <c r="G542" i="2"/>
  <c r="F542" i="2"/>
  <c r="D543" i="2"/>
  <c r="G581" i="2"/>
  <c r="F581" i="2"/>
  <c r="E581" i="2"/>
  <c r="D582" i="2"/>
  <c r="G582" i="2" l="1"/>
  <c r="F582" i="2"/>
  <c r="E582" i="2"/>
  <c r="D583" i="2"/>
  <c r="G543" i="2"/>
  <c r="F543" i="2"/>
  <c r="E543" i="2"/>
  <c r="E583" i="2" l="1"/>
  <c r="G583" i="2"/>
  <c r="F583" i="2"/>
  <c r="D584" i="2"/>
  <c r="G584" i="2" l="1"/>
  <c r="F584" i="2"/>
  <c r="E584" i="2"/>
  <c r="D585" i="2"/>
  <c r="G585" i="2" l="1"/>
  <c r="F585" i="2"/>
  <c r="E585" i="2"/>
  <c r="D586" i="2"/>
  <c r="G586" i="2" l="1"/>
  <c r="F586" i="2"/>
  <c r="E586" i="2"/>
  <c r="D587" i="2"/>
  <c r="G587" i="2" l="1"/>
  <c r="E587" i="2"/>
  <c r="D588" i="2"/>
  <c r="F587" i="2"/>
  <c r="E588" i="2" l="1"/>
  <c r="G588" i="2"/>
  <c r="F588" i="2"/>
  <c r="D589" i="2"/>
  <c r="G589" i="2" l="1"/>
  <c r="F589" i="2"/>
  <c r="D590" i="2"/>
  <c r="E589" i="2"/>
  <c r="D591" i="2" l="1"/>
  <c r="G590" i="2"/>
  <c r="E590" i="2"/>
  <c r="F590" i="2"/>
  <c r="G591" i="2" l="1"/>
  <c r="E591" i="2"/>
  <c r="D592" i="2"/>
  <c r="F591" i="2"/>
  <c r="G592" i="2" l="1"/>
  <c r="E592" i="2"/>
  <c r="F592" i="2"/>
  <c r="D593" i="2"/>
  <c r="E593" i="2" l="1"/>
  <c r="D594" i="2"/>
  <c r="F593" i="2"/>
  <c r="G593" i="2"/>
  <c r="E594" i="2" l="1"/>
  <c r="D595" i="2"/>
  <c r="G594" i="2"/>
  <c r="F594" i="2"/>
  <c r="G595" i="2" l="1"/>
  <c r="F595" i="2"/>
  <c r="E595" i="2"/>
  <c r="D596" i="2"/>
  <c r="G596" i="2" l="1"/>
  <c r="E596" i="2"/>
  <c r="D597" i="2"/>
  <c r="F596" i="2"/>
  <c r="G597" i="2" l="1"/>
  <c r="E597" i="2"/>
  <c r="F59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830" authorId="0" shapeId="0" xr:uid="{00000000-0006-0000-0100-000001000000}">
      <text>
        <r>
          <rPr>
            <sz val="10"/>
            <color rgb="FF000000"/>
            <rFont val="Arial"/>
            <family val="2"/>
            <scheme val="minor"/>
          </rPr>
          <t>======
ID#AAABSOmuD6k
Em Lim    (2024-07-18 20:28:29)
@clairemattridge@gmail.com I don't see any debris listed on your raw datasheet, was this supposed to be debris - zero? Also, debris is counted on M2
_Assigned to clairemattridge@gmail.com_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o0srNrGpMrL76ioVeXpbY6fU1+g=="/>
    </ext>
  </extLst>
</comments>
</file>

<file path=xl/sharedStrings.xml><?xml version="1.0" encoding="utf-8"?>
<sst xmlns="http://schemas.openxmlformats.org/spreadsheetml/2006/main" count="4547" uniqueCount="1987">
  <si>
    <t>ID</t>
  </si>
  <si>
    <t>Diver</t>
  </si>
  <si>
    <t>Buddy</t>
  </si>
  <si>
    <t>Site No.</t>
  </si>
  <si>
    <t>Site Name</t>
  </si>
  <si>
    <t>Latitude</t>
  </si>
  <si>
    <t>Longitude</t>
  </si>
  <si>
    <t>Date</t>
  </si>
  <si>
    <t>vis</t>
  </si>
  <si>
    <t>Direction</t>
  </si>
  <si>
    <t>Time</t>
  </si>
  <si>
    <t>P-Qs</t>
  </si>
  <si>
    <t>Depth</t>
  </si>
  <si>
    <t>Method</t>
  </si>
  <si>
    <t>Block</t>
  </si>
  <si>
    <t>Code</t>
  </si>
  <si>
    <t>Species</t>
  </si>
  <si>
    <t>Common name</t>
  </si>
  <si>
    <t>Total</t>
  </si>
  <si>
    <t>Inverts</t>
  </si>
  <si>
    <t>0, 1, 2</t>
  </si>
  <si>
    <t>Em Lim</t>
  </si>
  <si>
    <t>Isabelle Côté</t>
  </si>
  <si>
    <t>BMSC8</t>
  </si>
  <si>
    <t>22/04/2024</t>
  </si>
  <si>
    <t>SE</t>
  </si>
  <si>
    <t>EGL</t>
  </si>
  <si>
    <t>hde</t>
  </si>
  <si>
    <t>aha</t>
  </si>
  <si>
    <t>mfra</t>
  </si>
  <si>
    <t>pgi</t>
  </si>
  <si>
    <t>pmi</t>
  </si>
  <si>
    <t>ami</t>
  </si>
  <si>
    <t>aca</t>
  </si>
  <si>
    <t>phem</t>
  </si>
  <si>
    <t>oko</t>
  </si>
  <si>
    <t>hka</t>
  </si>
  <si>
    <t>cfo</t>
  </si>
  <si>
    <t>cgi</t>
  </si>
  <si>
    <t>hcr</t>
  </si>
  <si>
    <t>pbe</t>
  </si>
  <si>
    <t>poc</t>
  </si>
  <si>
    <t>dim</t>
  </si>
  <si>
    <t>sdr</t>
  </si>
  <si>
    <t>spu</t>
  </si>
  <si>
    <t>das</t>
  </si>
  <si>
    <t>opi</t>
  </si>
  <si>
    <t>gor</t>
  </si>
  <si>
    <t>pcau</t>
  </si>
  <si>
    <t>dez</t>
  </si>
  <si>
    <t>BMSC6</t>
  </si>
  <si>
    <t>SW</t>
  </si>
  <si>
    <t>sca</t>
  </si>
  <si>
    <t>rni</t>
  </si>
  <si>
    <t>oel</t>
  </si>
  <si>
    <t>aoc</t>
  </si>
  <si>
    <t>sma</t>
  </si>
  <si>
    <t>ela</t>
  </si>
  <si>
    <t>jzo</t>
  </si>
  <si>
    <t>sac</t>
  </si>
  <si>
    <t>sne</t>
  </si>
  <si>
    <t>henricia</t>
  </si>
  <si>
    <t>tfe</t>
  </si>
  <si>
    <t>hermit</t>
  </si>
  <si>
    <t>BMSC5</t>
  </si>
  <si>
    <t>23/04/2024</t>
  </si>
  <si>
    <t>E</t>
  </si>
  <si>
    <t>ebi</t>
  </si>
  <si>
    <t>etr</t>
  </si>
  <si>
    <t>ata</t>
  </si>
  <si>
    <t>cpr</t>
  </si>
  <si>
    <t>lcoc</t>
  </si>
  <si>
    <t>tca</t>
  </si>
  <si>
    <t>BMSC9</t>
  </si>
  <si>
    <t>sme</t>
  </si>
  <si>
    <t>def</t>
  </si>
  <si>
    <t>dsa</t>
  </si>
  <si>
    <t>arh</t>
  </si>
  <si>
    <t>cadlina</t>
  </si>
  <si>
    <t>dsc</t>
  </si>
  <si>
    <t>dmo</t>
  </si>
  <si>
    <t>cnu</t>
  </si>
  <si>
    <t>noc</t>
  </si>
  <si>
    <t>BMSC25</t>
  </si>
  <si>
    <t>NW</t>
  </si>
  <si>
    <t>Tom Bird</t>
  </si>
  <si>
    <t>BMSC26</t>
  </si>
  <si>
    <t>24/04/2024</t>
  </si>
  <si>
    <t>TJB</t>
  </si>
  <si>
    <t>ctr</t>
  </si>
  <si>
    <t>ptr</t>
  </si>
  <si>
    <t>sfo</t>
  </si>
  <si>
    <t>sfl</t>
  </si>
  <si>
    <t>phe</t>
  </si>
  <si>
    <t>dal</t>
  </si>
  <si>
    <t>rwo</t>
  </si>
  <si>
    <t>eci</t>
  </si>
  <si>
    <t>mae</t>
  </si>
  <si>
    <t>BMSC24</t>
  </si>
  <si>
    <t>NE</t>
  </si>
  <si>
    <t>sni</t>
  </si>
  <si>
    <t>dod</t>
  </si>
  <si>
    <t>Claire Attridge</t>
  </si>
  <si>
    <t>BMSC20</t>
  </si>
  <si>
    <t>25/04/2024</t>
  </si>
  <si>
    <t>CMA</t>
  </si>
  <si>
    <t>pno</t>
  </si>
  <si>
    <t>BMSC19</t>
  </si>
  <si>
    <t>W</t>
  </si>
  <si>
    <t>hpu</t>
  </si>
  <si>
    <t>mno</t>
  </si>
  <si>
    <t>BMSC1</t>
  </si>
  <si>
    <t>hexagrammos</t>
  </si>
  <si>
    <t>dalb</t>
  </si>
  <si>
    <t>pri</t>
  </si>
  <si>
    <t>BMSC12</t>
  </si>
  <si>
    <t>26/04/2024</t>
  </si>
  <si>
    <t>zca</t>
  </si>
  <si>
    <t>ppu</t>
  </si>
  <si>
    <t>BMSC11</t>
  </si>
  <si>
    <t>afu</t>
  </si>
  <si>
    <t>chlamys</t>
  </si>
  <si>
    <t>pte</t>
  </si>
  <si>
    <t>dir</t>
  </si>
  <si>
    <t>BMSC10</t>
  </si>
  <si>
    <t>pla</t>
  </si>
  <si>
    <t>deo</t>
  </si>
  <si>
    <t>nle</t>
  </si>
  <si>
    <t>edo</t>
  </si>
  <si>
    <t>BMSC4</t>
  </si>
  <si>
    <t>29/04/2024</t>
  </si>
  <si>
    <t>nla</t>
  </si>
  <si>
    <t>otri</t>
  </si>
  <si>
    <t>BMSC3</t>
  </si>
  <si>
    <t>avi</t>
  </si>
  <si>
    <t>rpu</t>
  </si>
  <si>
    <t>ppa</t>
  </si>
  <si>
    <t>BMSC2</t>
  </si>
  <si>
    <t>N</t>
  </si>
  <si>
    <t>BMSC21</t>
  </si>
  <si>
    <t>30/04/2024</t>
  </si>
  <si>
    <t>cal</t>
  </si>
  <si>
    <t>pda</t>
  </si>
  <si>
    <t>Valesca deGroot</t>
  </si>
  <si>
    <t>BMSC22</t>
  </si>
  <si>
    <t>VDG</t>
  </si>
  <si>
    <t>pcle</t>
  </si>
  <si>
    <t>BMSC14</t>
  </si>
  <si>
    <t>01/05/2024</t>
  </si>
  <si>
    <t>smar</t>
  </si>
  <si>
    <t>sebastes</t>
  </si>
  <si>
    <t>hspi</t>
  </si>
  <si>
    <t>cty</t>
  </si>
  <si>
    <t>BMSC15</t>
  </si>
  <si>
    <t>ahu</t>
  </si>
  <si>
    <t>prud</t>
  </si>
  <si>
    <t>sgi</t>
  </si>
  <si>
    <t>ppr</t>
  </si>
  <si>
    <t>hme</t>
  </si>
  <si>
    <t>phek</t>
  </si>
  <si>
    <t>hsty</t>
  </si>
  <si>
    <t>bfr</t>
  </si>
  <si>
    <t>BMSC13</t>
  </si>
  <si>
    <t>hst</t>
  </si>
  <si>
    <t>pher</t>
  </si>
  <si>
    <t>Jasmin Schuster</t>
  </si>
  <si>
    <t>BMSC16</t>
  </si>
  <si>
    <t>02/05/2024</t>
  </si>
  <si>
    <t>hemilepidotus</t>
  </si>
  <si>
    <t>BMSC18</t>
  </si>
  <si>
    <t>JMS</t>
  </si>
  <si>
    <t>BMSC27</t>
  </si>
  <si>
    <t>03/05/2024</t>
  </si>
  <si>
    <t>BMSC23</t>
  </si>
  <si>
    <t>deg</t>
  </si>
  <si>
    <t>Isabelle Cote</t>
  </si>
  <si>
    <t>cha</t>
  </si>
  <si>
    <t>clu</t>
  </si>
  <si>
    <t>rva</t>
  </si>
  <si>
    <t>ogr</t>
  </si>
  <si>
    <t>pru</t>
  </si>
  <si>
    <t>mfo</t>
  </si>
  <si>
    <t>hhe</t>
  </si>
  <si>
    <t>cac</t>
  </si>
  <si>
    <t>clo</t>
  </si>
  <si>
    <t>lbe</t>
  </si>
  <si>
    <t>otr</t>
  </si>
  <si>
    <t>pco</t>
  </si>
  <si>
    <t>nsf</t>
  </si>
  <si>
    <t>ghe</t>
  </si>
  <si>
    <t>acol</t>
  </si>
  <si>
    <t>cli</t>
  </si>
  <si>
    <t>owr</t>
  </si>
  <si>
    <t>afe</t>
  </si>
  <si>
    <t>ete</t>
  </si>
  <si>
    <t>tmo</t>
  </si>
  <si>
    <t>dodo</t>
  </si>
  <si>
    <t>cste</t>
  </si>
  <si>
    <t>aldisa</t>
  </si>
  <si>
    <t>Tomas Bird</t>
  </si>
  <si>
    <t>TB</t>
  </si>
  <si>
    <t>S</t>
  </si>
  <si>
    <t>triopha</t>
  </si>
  <si>
    <t>Hde</t>
  </si>
  <si>
    <t>cru</t>
  </si>
  <si>
    <t>Poc</t>
  </si>
  <si>
    <t>Mfra</t>
  </si>
  <si>
    <t>Pgi</t>
  </si>
  <si>
    <t>Pmi</t>
  </si>
  <si>
    <t>Spu</t>
  </si>
  <si>
    <t>Hcr</t>
  </si>
  <si>
    <t>Dim</t>
  </si>
  <si>
    <t>Ami</t>
  </si>
  <si>
    <t>Hermit</t>
  </si>
  <si>
    <t>Oko</t>
  </si>
  <si>
    <t>Lcoc</t>
  </si>
  <si>
    <t>Hka</t>
  </si>
  <si>
    <t>Pbe</t>
  </si>
  <si>
    <t>Cfo</t>
  </si>
  <si>
    <t>Aha</t>
  </si>
  <si>
    <t>Das</t>
  </si>
  <si>
    <t>Rni</t>
  </si>
  <si>
    <t>Aca</t>
  </si>
  <si>
    <t>Dez</t>
  </si>
  <si>
    <t>Sma</t>
  </si>
  <si>
    <t>Oel</t>
  </si>
  <si>
    <t>Sme</t>
  </si>
  <si>
    <t>Sca</t>
  </si>
  <si>
    <t>Cgi</t>
  </si>
  <si>
    <t>Jzo</t>
  </si>
  <si>
    <t>Dem</t>
  </si>
  <si>
    <t>Sdr</t>
  </si>
  <si>
    <t>Sac</t>
  </si>
  <si>
    <t>Deo</t>
  </si>
  <si>
    <t>Ran</t>
  </si>
  <si>
    <t>Lottia</t>
  </si>
  <si>
    <t>Etr</t>
  </si>
  <si>
    <t>anoplarchus</t>
  </si>
  <si>
    <t>Phe</t>
  </si>
  <si>
    <t>Dsa</t>
  </si>
  <si>
    <t>Opi</t>
  </si>
  <si>
    <t>Cpr</t>
  </si>
  <si>
    <t>Tmo</t>
  </si>
  <si>
    <t>Ppu</t>
  </si>
  <si>
    <t>Noc</t>
  </si>
  <si>
    <t>Pla</t>
  </si>
  <si>
    <t>Dmo</t>
  </si>
  <si>
    <t>Def</t>
  </si>
  <si>
    <t>Edo</t>
  </si>
  <si>
    <t>Mce</t>
  </si>
  <si>
    <t>Phem</t>
  </si>
  <si>
    <t>Pda</t>
  </si>
  <si>
    <t>Sne</t>
  </si>
  <si>
    <t>Sfl</t>
  </si>
  <si>
    <t>Chlamys</t>
  </si>
  <si>
    <t>Hme</t>
  </si>
  <si>
    <t>Henricia</t>
  </si>
  <si>
    <t>Tfe</t>
  </si>
  <si>
    <t>Ghe</t>
  </si>
  <si>
    <t>BMSC17</t>
  </si>
  <si>
    <t>Gma</t>
  </si>
  <si>
    <t>VdG</t>
  </si>
  <si>
    <t>bin</t>
  </si>
  <si>
    <t>rri</t>
  </si>
  <si>
    <t>pachycheles</t>
  </si>
  <si>
    <t>aoce</t>
  </si>
  <si>
    <t>Dir</t>
  </si>
  <si>
    <t>Species Name</t>
  </si>
  <si>
    <t>Common Name</t>
  </si>
  <si>
    <t>aho</t>
  </si>
  <si>
    <t>Alloclinus holderi</t>
  </si>
  <si>
    <t>Island kelpfish</t>
  </si>
  <si>
    <t>ako</t>
  </si>
  <si>
    <t>Amphistichus koelzi</t>
  </si>
  <si>
    <t>Calico surfperch</t>
  </si>
  <si>
    <t>Anarrhichthys ocellatus</t>
  </si>
  <si>
    <t>Wolf-eel</t>
  </si>
  <si>
    <t>aco</t>
  </si>
  <si>
    <t>Artedius corallinus</t>
  </si>
  <si>
    <t>Coralline sculpin</t>
  </si>
  <si>
    <t>Artedius harringtoni</t>
  </si>
  <si>
    <t>Scalyhead sculpin</t>
  </si>
  <si>
    <t>ala</t>
  </si>
  <si>
    <t>Artedius lateralis</t>
  </si>
  <si>
    <t>Smoothhead sculpin</t>
  </si>
  <si>
    <t>asp</t>
  </si>
  <si>
    <t>Atractoscion sp. (nobilis)</t>
  </si>
  <si>
    <t>afl</t>
  </si>
  <si>
    <t>Aulorhynchus flavidus</t>
  </si>
  <si>
    <t>Tube-snout</t>
  </si>
  <si>
    <t>Brachyistius frenatus</t>
  </si>
  <si>
    <t>Kelp perch</t>
  </si>
  <si>
    <t>cpri</t>
  </si>
  <si>
    <t>Caulolatilus princeps</t>
  </si>
  <si>
    <t>Ocean whitefish</t>
  </si>
  <si>
    <t>cve</t>
  </si>
  <si>
    <t>Cephaloscyllium ventriosum</t>
  </si>
  <si>
    <t>Swell shark</t>
  </si>
  <si>
    <t>cpu</t>
  </si>
  <si>
    <t>Chromis punctipinnis</t>
  </si>
  <si>
    <t>Blacksmith chromis</t>
  </si>
  <si>
    <t>cst</t>
  </si>
  <si>
    <t>Citharichthys stigmaeus</t>
  </si>
  <si>
    <t>Speckled sand dab</t>
  </si>
  <si>
    <t>cottidae</t>
  </si>
  <si>
    <t>Cottidae spp.</t>
  </si>
  <si>
    <t>Cyclopterus lumpus</t>
  </si>
  <si>
    <t>Lumpfish</t>
  </si>
  <si>
    <t>cag</t>
  </si>
  <si>
    <t>Cymatogaster aggregata</t>
  </si>
  <si>
    <t>Shiner perch</t>
  </si>
  <si>
    <t>eja</t>
  </si>
  <si>
    <t>Embiotoca jacksoni</t>
  </si>
  <si>
    <t>Black perch</t>
  </si>
  <si>
    <t>Embiotoca lateralis</t>
  </si>
  <si>
    <t>Striped seaperch</t>
  </si>
  <si>
    <t>eju</t>
  </si>
  <si>
    <t>Eumetopias jubatus</t>
  </si>
  <si>
    <t>Steller sea lion</t>
  </si>
  <si>
    <t>gmo</t>
  </si>
  <si>
    <t>Gadus morhua</t>
  </si>
  <si>
    <t>Atlantic cod</t>
  </si>
  <si>
    <t>gel</t>
  </si>
  <si>
    <t>Gibbonsia elegans</t>
  </si>
  <si>
    <t>Spotted kelpfish</t>
  </si>
  <si>
    <t>gsp</t>
  </si>
  <si>
    <t>Gibbonsia sp. (elegans)</t>
  </si>
  <si>
    <t>gni</t>
  </si>
  <si>
    <t>Girella nigricans</t>
  </si>
  <si>
    <t>Opaleye</t>
  </si>
  <si>
    <t>gsp.</t>
  </si>
  <si>
    <t>Gobiidae sp. [orange]</t>
  </si>
  <si>
    <t>gmor</t>
  </si>
  <si>
    <t>Gymnothorax mordax</t>
  </si>
  <si>
    <t>California moray</t>
  </si>
  <si>
    <t>hse</t>
  </si>
  <si>
    <t>Halichoeres semicinctus</t>
  </si>
  <si>
    <t>Rock wrasse</t>
  </si>
  <si>
    <t>Hemilepidotus hemilepidotus</t>
  </si>
  <si>
    <t>Red Irish lord</t>
  </si>
  <si>
    <t>ham</t>
  </si>
  <si>
    <t>Hemitripterus americanus</t>
  </si>
  <si>
    <t>hfr</t>
  </si>
  <si>
    <t>Heterodontus francisci</t>
  </si>
  <si>
    <t>Bullhead shark</t>
  </si>
  <si>
    <t>hro</t>
  </si>
  <si>
    <t>Heterostichus rostratus</t>
  </si>
  <si>
    <t>Giant kelpfish</t>
  </si>
  <si>
    <t>Hexagrammos decagrammus</t>
  </si>
  <si>
    <t>Kelp greenling</t>
  </si>
  <si>
    <t>Hexagrammos stelleri</t>
  </si>
  <si>
    <t>Whitespotted greenling</t>
  </si>
  <si>
    <t>hca</t>
  </si>
  <si>
    <t>Hypsurus caryi</t>
  </si>
  <si>
    <t>Rainbow seaperch</t>
  </si>
  <si>
    <t>hru</t>
  </si>
  <si>
    <t>Hypsypops rubicundus</t>
  </si>
  <si>
    <t>Garibaldi damselfish</t>
  </si>
  <si>
    <t>Jordania zonope</t>
  </si>
  <si>
    <t>Longfin sculpin</t>
  </si>
  <si>
    <t>lhi</t>
  </si>
  <si>
    <t>Leiocottus hirundo</t>
  </si>
  <si>
    <t>Lavender sculpin</t>
  </si>
  <si>
    <t>lar</t>
  </si>
  <si>
    <t>Leptocottus armatus</t>
  </si>
  <si>
    <t>Pacific staghorn sculpin</t>
  </si>
  <si>
    <t>lda</t>
  </si>
  <si>
    <t>Lythrypnus dalli</t>
  </si>
  <si>
    <t>Bluebanded goby</t>
  </si>
  <si>
    <t>lze</t>
  </si>
  <si>
    <t>Lythrypnus zebra</t>
  </si>
  <si>
    <t>Zebra goby</t>
  </si>
  <si>
    <t>mvi</t>
  </si>
  <si>
    <t>Mallotus villosus</t>
  </si>
  <si>
    <t>mca</t>
  </si>
  <si>
    <t>Medialuna californiensis</t>
  </si>
  <si>
    <t>Halfmoon</t>
  </si>
  <si>
    <t>mcal</t>
  </si>
  <si>
    <t>Myliobatis californica</t>
  </si>
  <si>
    <t>Bat eagle ray</t>
  </si>
  <si>
    <t>maen</t>
  </si>
  <si>
    <t>Myoxocephalus aenaeus</t>
  </si>
  <si>
    <t>Grubby sculpin</t>
  </si>
  <si>
    <t>msc</t>
  </si>
  <si>
    <t>Myoxocephalus scorpius</t>
  </si>
  <si>
    <t>Shorthorn sculpin</t>
  </si>
  <si>
    <t>myoxocephalus</t>
  </si>
  <si>
    <t>Myoxocephalus spp.</t>
  </si>
  <si>
    <t>neoclinus</t>
  </si>
  <si>
    <t>Neoclinus spp.</t>
  </si>
  <si>
    <t>obi</t>
  </si>
  <si>
    <t>Octopus bimaculatus</t>
  </si>
  <si>
    <t>California two-spot octopus</t>
  </si>
  <si>
    <t>oru</t>
  </si>
  <si>
    <t>Octopus rubescens</t>
  </si>
  <si>
    <t>East pacific red octopus</t>
  </si>
  <si>
    <t>octopus</t>
  </si>
  <si>
    <t>Octopus spp.</t>
  </si>
  <si>
    <t>Octopus</t>
  </si>
  <si>
    <t>Ophiodon elongatus</t>
  </si>
  <si>
    <t>Lingcod</t>
  </si>
  <si>
    <t>Orthonopias triacis</t>
  </si>
  <si>
    <t>Snubnose sculpin</t>
  </si>
  <si>
    <t>otariidae</t>
  </si>
  <si>
    <t>Otariidae spp.</t>
  </si>
  <si>
    <t>eared seals</t>
  </si>
  <si>
    <t>oca</t>
  </si>
  <si>
    <t>Oxyjulis californica</t>
  </si>
  <si>
    <t>SeÃ±orita</t>
  </si>
  <si>
    <t>Oxylebius pictus</t>
  </si>
  <si>
    <t>Painted greenling</t>
  </si>
  <si>
    <t>pcl</t>
  </si>
  <si>
    <t>Paralabrax clathratus</t>
  </si>
  <si>
    <t>Kelp bass</t>
  </si>
  <si>
    <t>pat</t>
  </si>
  <si>
    <t>Phanerodon atripes</t>
  </si>
  <si>
    <t>Sharpnose seaperch</t>
  </si>
  <si>
    <t>pvi</t>
  </si>
  <si>
    <t>Phoca vitulina</t>
  </si>
  <si>
    <t>harbour seal</t>
  </si>
  <si>
    <t>pgu</t>
  </si>
  <si>
    <t>Pholis gunnellus</t>
  </si>
  <si>
    <t>Rock gunnel</t>
  </si>
  <si>
    <t>Pholis laeta</t>
  </si>
  <si>
    <t>Crescent gunnel</t>
  </si>
  <si>
    <t>Pleuronichthys coenosus</t>
  </si>
  <si>
    <t>C-o sole</t>
  </si>
  <si>
    <t>pam</t>
  </si>
  <si>
    <t>Pseudopleuronectes americanus</t>
  </si>
  <si>
    <t>Winter flounder</t>
  </si>
  <si>
    <t>rto</t>
  </si>
  <si>
    <t>Rhacochilus toxotes</t>
  </si>
  <si>
    <t>Rubberlip seaperch</t>
  </si>
  <si>
    <t>Rhacochilus vacca</t>
  </si>
  <si>
    <t>Pile perch</t>
  </si>
  <si>
    <t>Rhinogobiops nicholsii</t>
  </si>
  <si>
    <t>Blackeye goby</t>
  </si>
  <si>
    <t>ssa</t>
  </si>
  <si>
    <t>Scomberesox saurus</t>
  </si>
  <si>
    <t>sgu</t>
  </si>
  <si>
    <t>Scorpaena guttata</t>
  </si>
  <si>
    <t>California scorpionfish</t>
  </si>
  <si>
    <t>Scorpaenichthys marmoratus</t>
  </si>
  <si>
    <t>Cabezon</t>
  </si>
  <si>
    <t>scyliorhinidae</t>
  </si>
  <si>
    <t>Scyliorhinidae spp.</t>
  </si>
  <si>
    <t>sat</t>
  </si>
  <si>
    <t>Sebastes atrovirens</t>
  </si>
  <si>
    <t>Kelp rockfish</t>
  </si>
  <si>
    <t>sau</t>
  </si>
  <si>
    <t>Sebastes auriculatus</t>
  </si>
  <si>
    <t>Brown rockfish</t>
  </si>
  <si>
    <t>scar</t>
  </si>
  <si>
    <t>Sebastes carnatus</t>
  </si>
  <si>
    <t>Gopher rockfish</t>
  </si>
  <si>
    <t>Sebastes caurinus</t>
  </si>
  <si>
    <t>Copper rockfish</t>
  </si>
  <si>
    <t>sch</t>
  </si>
  <si>
    <t>Sebastes chrysomelas</t>
  </si>
  <si>
    <t>Black-and-yellow rockfish</t>
  </si>
  <si>
    <t>sdi</t>
  </si>
  <si>
    <t>Sebastes diaconus</t>
  </si>
  <si>
    <t>Deacon rockfish</t>
  </si>
  <si>
    <t>Sebastes flavidus</t>
  </si>
  <si>
    <t>Yellowtail rockfish</t>
  </si>
  <si>
    <t>Sebastes maliger</t>
  </si>
  <si>
    <t>Quillback rockfish</t>
  </si>
  <si>
    <t>Sebastes melanops</t>
  </si>
  <si>
    <t>Black rockfish</t>
  </si>
  <si>
    <t>smi</t>
  </si>
  <si>
    <t>Sebastes miniatus</t>
  </si>
  <si>
    <t>Vermilion rockfish</t>
  </si>
  <si>
    <t>smy</t>
  </si>
  <si>
    <t>Sebastes mystinus</t>
  </si>
  <si>
    <t>Blue rockfish</t>
  </si>
  <si>
    <t>Sebastes nebulosus</t>
  </si>
  <si>
    <t>China rockfish</t>
  </si>
  <si>
    <t>spa</t>
  </si>
  <si>
    <t>Sebastes paucispinis</t>
  </si>
  <si>
    <t>Bocaccio rockfish</t>
  </si>
  <si>
    <t>spi</t>
  </si>
  <si>
    <t>Sebastes pinniger</t>
  </si>
  <si>
    <t>Canary rockfish</t>
  </si>
  <si>
    <t>sra</t>
  </si>
  <si>
    <t>Sebastes rastrelliger</t>
  </si>
  <si>
    <t>Grass rockfish</t>
  </si>
  <si>
    <t>sse</t>
  </si>
  <si>
    <t>Sebastes serranoides</t>
  </si>
  <si>
    <t>Olive rockfish</t>
  </si>
  <si>
    <t>sser</t>
  </si>
  <si>
    <t>Sebastes serriceps</t>
  </si>
  <si>
    <t>Treefish</t>
  </si>
  <si>
    <t>Sebastes spp.</t>
  </si>
  <si>
    <t>Unidentified rockfish</t>
  </si>
  <si>
    <t>Semicossyphus pulcher</t>
  </si>
  <si>
    <t>California sheephead</t>
  </si>
  <si>
    <t>snd</t>
  </si>
  <si>
    <t>Survey Not Done</t>
  </si>
  <si>
    <t>Synchirus gilli</t>
  </si>
  <si>
    <t>Manacled sculpin</t>
  </si>
  <si>
    <t>tad</t>
  </si>
  <si>
    <t>Tautogolabrus adspersus</t>
  </si>
  <si>
    <t>Cunner</t>
  </si>
  <si>
    <t>usu</t>
  </si>
  <si>
    <t>Ulvaria subbifurcata</t>
  </si>
  <si>
    <t>Radiated shanny</t>
  </si>
  <si>
    <t>uch</t>
  </si>
  <si>
    <t>Urophycis chuss</t>
  </si>
  <si>
    <t>zam</t>
  </si>
  <si>
    <t>Zoarces americanus</t>
  </si>
  <si>
    <t>Eelpout</t>
  </si>
  <si>
    <t>No species found</t>
  </si>
  <si>
    <t>Enophrys bison</t>
  </si>
  <si>
    <t>Buffalo sculpin</t>
  </si>
  <si>
    <t>Sebastes nigrocinctus</t>
  </si>
  <si>
    <t>Tiger rockfish</t>
  </si>
  <si>
    <t>Megaptera novaeangliae</t>
  </si>
  <si>
    <t>Humpback whale</t>
  </si>
  <si>
    <t>Zalophus californianus</t>
  </si>
  <si>
    <t>California sea lion</t>
  </si>
  <si>
    <t>Aequorea victoria</t>
  </si>
  <si>
    <t>Victoria's crystal jelly</t>
  </si>
  <si>
    <t>mce</t>
  </si>
  <si>
    <t>Mitrocoma cellularia</t>
  </si>
  <si>
    <t>Cross jellyfish</t>
  </si>
  <si>
    <t>Bolinopsis infundubulum</t>
  </si>
  <si>
    <t>Lobed sea gooseberry</t>
  </si>
  <si>
    <t>Acanthodoris hudsoni</t>
  </si>
  <si>
    <t>Hudson's horned dorid</t>
  </si>
  <si>
    <t>ana</t>
  </si>
  <si>
    <t>Acanthodoris nanaimoensis</t>
  </si>
  <si>
    <t>Nanaimo horned dorid</t>
  </si>
  <si>
    <t>Acanthodoris sp. [hudsoni]</t>
  </si>
  <si>
    <t>Acmaea mitra</t>
  </si>
  <si>
    <t>Whitecap limpet</t>
  </si>
  <si>
    <t>apa</t>
  </si>
  <si>
    <t>Aeolidia papillosa</t>
  </si>
  <si>
    <t>Shag-rug nudibranch</t>
  </si>
  <si>
    <t>Amphissa columbiana</t>
  </si>
  <si>
    <t>Wrinkled dove snail</t>
  </si>
  <si>
    <t>amphissa</t>
  </si>
  <si>
    <t>Amphissa spp.</t>
  </si>
  <si>
    <t>Dove shell</t>
  </si>
  <si>
    <t>anisodoris</t>
  </si>
  <si>
    <t>Anisodoris spp.</t>
  </si>
  <si>
    <t>Antiopella fusca</t>
  </si>
  <si>
    <t>White-and-orange-tipped nudibranch</t>
  </si>
  <si>
    <t>acal</t>
  </si>
  <si>
    <t>Aplysia californica</t>
  </si>
  <si>
    <t>California seahare</t>
  </si>
  <si>
    <t>Apodichthys flavidus</t>
  </si>
  <si>
    <t>Penpoint gunnel</t>
  </si>
  <si>
    <t>Apostichopus californicus</t>
  </si>
  <si>
    <t>California sea cucumber</t>
  </si>
  <si>
    <t>archidoris</t>
  </si>
  <si>
    <t>Archidoris spp.</t>
  </si>
  <si>
    <t>Aru</t>
  </si>
  <si>
    <t>Asterias rubens</t>
  </si>
  <si>
    <t>Common sea star</t>
  </si>
  <si>
    <t>bmi</t>
  </si>
  <si>
    <t>Baptodoris mimetica</t>
  </si>
  <si>
    <t>Mimic dorid</t>
  </si>
  <si>
    <t>bch</t>
  </si>
  <si>
    <t>Berthella chacei</t>
  </si>
  <si>
    <t>White berthella nudibranch</t>
  </si>
  <si>
    <t>Bolinopsis infundibulum</t>
  </si>
  <si>
    <t>Common northern comb jelly</t>
  </si>
  <si>
    <t>bun</t>
  </si>
  <si>
    <t>Buccinum undatum</t>
  </si>
  <si>
    <t>Waved whelk</t>
  </si>
  <si>
    <t>Cadlina luteomarginata</t>
  </si>
  <si>
    <t>Yellow-edge cadlina</t>
  </si>
  <si>
    <t>cmo</t>
  </si>
  <si>
    <t>Cadlina modesta</t>
  </si>
  <si>
    <t>Modest cadlina nudibranch</t>
  </si>
  <si>
    <t>can</t>
  </si>
  <si>
    <t>Calliostoma annulatum</t>
  </si>
  <si>
    <t>Calliostoma ligatum</t>
  </si>
  <si>
    <t>Blue top shell</t>
  </si>
  <si>
    <t>cir</t>
  </si>
  <si>
    <t>Cancer irroratus</t>
  </si>
  <si>
    <t>Atlantic rock crab</t>
  </si>
  <si>
    <t>Cancer productus</t>
  </si>
  <si>
    <t>Red rock crab</t>
  </si>
  <si>
    <t>cco</t>
  </si>
  <si>
    <t>Centrostephanus coronatus</t>
  </si>
  <si>
    <t>Crowned sea urchin</t>
  </si>
  <si>
    <t>cven</t>
  </si>
  <si>
    <t>Ceratostoma foliatum</t>
  </si>
  <si>
    <t>Leafy hornmouth</t>
  </si>
  <si>
    <t>Chlamys hastata</t>
  </si>
  <si>
    <t>Spear scallop</t>
  </si>
  <si>
    <t>Chlamys rubida</t>
  </si>
  <si>
    <t>Reddish scallop</t>
  </si>
  <si>
    <t>Chlamys spp.</t>
  </si>
  <si>
    <t>Unidentified scallop</t>
  </si>
  <si>
    <t>cver</t>
  </si>
  <si>
    <t>Coryphella verrucosa</t>
  </si>
  <si>
    <t>Crassadoma gigantea</t>
  </si>
  <si>
    <t>Purple-hinged rock scallop</t>
  </si>
  <si>
    <t>cad</t>
  </si>
  <si>
    <t>Crepidula adunca</t>
  </si>
  <si>
    <t>cpa</t>
  </si>
  <si>
    <t>Crossaster papposus</t>
  </si>
  <si>
    <t>Rose seastar</t>
  </si>
  <si>
    <t>csi</t>
  </si>
  <si>
    <t>Cryptolithodes sitchensis</t>
  </si>
  <si>
    <t xml:space="preserve">Umbrella crab </t>
  </si>
  <si>
    <t>cfr</t>
  </si>
  <si>
    <t>Cucumaria frondosa</t>
  </si>
  <si>
    <t>Orange-footed sea cucumber</t>
  </si>
  <si>
    <t>cmi</t>
  </si>
  <si>
    <t>Cucumaria miniata</t>
  </si>
  <si>
    <t>Orange sea cucumber</t>
  </si>
  <si>
    <t>cpi</t>
  </si>
  <si>
    <t>Cucumaria piperata</t>
  </si>
  <si>
    <t>csa</t>
  </si>
  <si>
    <t>Cucumaria salma</t>
  </si>
  <si>
    <t>White sea cucumber</t>
  </si>
  <si>
    <t>clum</t>
  </si>
  <si>
    <t>dfu</t>
  </si>
  <si>
    <t>Dendrodoris fulva</t>
  </si>
  <si>
    <t>Yellow porostome</t>
  </si>
  <si>
    <t>Dendronotus albus</t>
  </si>
  <si>
    <t>White frond-aeolis</t>
  </si>
  <si>
    <t>dfr</t>
  </si>
  <si>
    <t>Dendronotus frondosus</t>
  </si>
  <si>
    <t>Dendronotus iris</t>
  </si>
  <si>
    <t>Giant frond-aeolis</t>
  </si>
  <si>
    <t>Dermasterias imbricata</t>
  </si>
  <si>
    <t>Leather star</t>
  </si>
  <si>
    <t>Diaulula odonoghuei</t>
  </si>
  <si>
    <t>Spotted dorid</t>
  </si>
  <si>
    <t>Diaulula sandiegensis</t>
  </si>
  <si>
    <t>Ringed doris</t>
  </si>
  <si>
    <t>Diodora aspera</t>
  </si>
  <si>
    <t>Rough keyhole limpet</t>
  </si>
  <si>
    <t>Dirona albolineata</t>
  </si>
  <si>
    <t>White-line dirona</t>
  </si>
  <si>
    <t>dpe</t>
  </si>
  <si>
    <t>Dirona pellucida</t>
  </si>
  <si>
    <t>Golden dirona</t>
  </si>
  <si>
    <t>Doris montereyensis</t>
  </si>
  <si>
    <t>Monterey sea lemon</t>
  </si>
  <si>
    <t>Doris odhneri</t>
  </si>
  <si>
    <t>White night doris</t>
  </si>
  <si>
    <t>epa</t>
  </si>
  <si>
    <t>Echinarachnius parma</t>
  </si>
  <si>
    <t>Elassochirus tenuimanus</t>
  </si>
  <si>
    <t>Widehand hermitcrab</t>
  </si>
  <si>
    <t>equ</t>
  </si>
  <si>
    <t>Eupentacta quinquesemita</t>
  </si>
  <si>
    <t>Stiff-footed sea cucumber</t>
  </si>
  <si>
    <t>eupentacta</t>
  </si>
  <si>
    <t>Eupentacta spp.</t>
  </si>
  <si>
    <t>Evasterias troschelii</t>
  </si>
  <si>
    <t>Mottled starfish</t>
  </si>
  <si>
    <t>fse</t>
  </si>
  <si>
    <t>Florometra serratissima</t>
  </si>
  <si>
    <t>Common feather star</t>
  </si>
  <si>
    <t>fusinus</t>
  </si>
  <si>
    <t>Fusinus spp.</t>
  </si>
  <si>
    <t>for</t>
  </si>
  <si>
    <t>Fusitriton oregonensis</t>
  </si>
  <si>
    <t>Oregon triton</t>
  </si>
  <si>
    <t>Geitodoris heathi</t>
  </si>
  <si>
    <t>Heath's dorid</t>
  </si>
  <si>
    <t>Glebocarcinus oregonensis</t>
  </si>
  <si>
    <t>Pygmy rock crab</t>
  </si>
  <si>
    <t>Haliotis kamtschatkana</t>
  </si>
  <si>
    <t>Pinto abalone</t>
  </si>
  <si>
    <t>Haliotis rufescens</t>
  </si>
  <si>
    <t>Red abalone</t>
  </si>
  <si>
    <t>him</t>
  </si>
  <si>
    <t>Harmothoe imbricata</t>
  </si>
  <si>
    <t>hle</t>
  </si>
  <si>
    <t>Henricia leviuscula</t>
  </si>
  <si>
    <t>Pacific blood star</t>
  </si>
  <si>
    <t>Henricia pumila</t>
  </si>
  <si>
    <t>Dwarf mottled henricia</t>
  </si>
  <si>
    <t>hsa</t>
  </si>
  <si>
    <t>Henricia sanguinolenta</t>
  </si>
  <si>
    <t>Northern henricia</t>
  </si>
  <si>
    <t>Heptacarpus stylus</t>
  </si>
  <si>
    <t>Stiletto shrimp</t>
  </si>
  <si>
    <t>hpa</t>
  </si>
  <si>
    <t>Herbstia parvifrons</t>
  </si>
  <si>
    <t>Crevice spider crab</t>
  </si>
  <si>
    <t>Hermissenda crassicornis</t>
  </si>
  <si>
    <t>Opalescent nudibranch</t>
  </si>
  <si>
    <t>Hexagrammos spp.</t>
  </si>
  <si>
    <t>hsp</t>
  </si>
  <si>
    <t>Hippasteria spinosa</t>
  </si>
  <si>
    <t>Spiny red star</t>
  </si>
  <si>
    <t>Homarus americanus</t>
  </si>
  <si>
    <t>American lobster</t>
  </si>
  <si>
    <t>hco</t>
  </si>
  <si>
    <t>Hyas coarctatus</t>
  </si>
  <si>
    <t>Arctic lyre crab</t>
  </si>
  <si>
    <t>kke</t>
  </si>
  <si>
    <t>Kelletia kelletii</t>
  </si>
  <si>
    <t>Kellet's whelk</t>
  </si>
  <si>
    <t>lgr</t>
  </si>
  <si>
    <t>Lebbeus groenlandicus</t>
  </si>
  <si>
    <t>lhe</t>
  </si>
  <si>
    <t>Leptasterias hexactis</t>
  </si>
  <si>
    <t>Six-rayed star</t>
  </si>
  <si>
    <t>lpo</t>
  </si>
  <si>
    <t>Leptasterias polaris</t>
  </si>
  <si>
    <t>Polar six-rayed star</t>
  </si>
  <si>
    <t>lco</t>
  </si>
  <si>
    <t>Linckia columbiae</t>
  </si>
  <si>
    <t>Fragile star</t>
  </si>
  <si>
    <t>lfl</t>
  </si>
  <si>
    <t>Liparis florae</t>
  </si>
  <si>
    <t>Tidepool snailfish</t>
  </si>
  <si>
    <t>Echidnocerus cibarius</t>
  </si>
  <si>
    <t>Puget sound king crab</t>
  </si>
  <si>
    <t>Lophopanopeus bellus</t>
  </si>
  <si>
    <t>Black-clawed crab</t>
  </si>
  <si>
    <t>lsc</t>
  </si>
  <si>
    <t>Lottia scutum</t>
  </si>
  <si>
    <t>Plate limpet</t>
  </si>
  <si>
    <t>majidae</t>
  </si>
  <si>
    <t>Majidae spp.</t>
  </si>
  <si>
    <t>Mediaster aequalis</t>
  </si>
  <si>
    <t>Vermillion sea star</t>
  </si>
  <si>
    <t>mun</t>
  </si>
  <si>
    <t>Megastraea undosa</t>
  </si>
  <si>
    <t>Wavy turban snail</t>
  </si>
  <si>
    <t>mcr</t>
  </si>
  <si>
    <t>Megathura crenulata</t>
  </si>
  <si>
    <t>Giant keyhole limpet</t>
  </si>
  <si>
    <t>mle</t>
  </si>
  <si>
    <t>Melibe leonina</t>
  </si>
  <si>
    <t>Hooded nudibranch</t>
  </si>
  <si>
    <t>Mesocentrotus franciscanus</t>
  </si>
  <si>
    <t>Red sea urchin</t>
  </si>
  <si>
    <t>Mimulus foliatus</t>
  </si>
  <si>
    <t>Foliate kelp crab</t>
  </si>
  <si>
    <t>mmo</t>
  </si>
  <si>
    <t>Modiolus modiolus</t>
  </si>
  <si>
    <t>Horse mussel</t>
  </si>
  <si>
    <t>nin</t>
  </si>
  <si>
    <t>Navanax inermis</t>
  </si>
  <si>
    <t>California aglaja</t>
  </si>
  <si>
    <t>Neverita lewisii</t>
  </si>
  <si>
    <t>Lewis' Moon snail</t>
  </si>
  <si>
    <t>nno</t>
  </si>
  <si>
    <t>Norrisia norrisii</t>
  </si>
  <si>
    <t>Norris top snail</t>
  </si>
  <si>
    <t>Nucella lamellosa</t>
  </si>
  <si>
    <t>Frilled dogwinkle</t>
  </si>
  <si>
    <t>obim</t>
  </si>
  <si>
    <t>oma</t>
  </si>
  <si>
    <t>Oligocottus maculosus</t>
  </si>
  <si>
    <t>Tidepool sculpin</t>
  </si>
  <si>
    <t>olivella</t>
  </si>
  <si>
    <t>Olivella spp.</t>
  </si>
  <si>
    <t>Onchidoris bilamellata</t>
  </si>
  <si>
    <t>Rough-mantled doris</t>
  </si>
  <si>
    <t>Oregonia gracilis</t>
  </si>
  <si>
    <t>Graceful decorator crab</t>
  </si>
  <si>
    <t>Orthasterias koehleri</t>
  </si>
  <si>
    <t>Rainbow star</t>
  </si>
  <si>
    <t>Pachythyone rubra</t>
  </si>
  <si>
    <t>Red sea cucumber</t>
  </si>
  <si>
    <t>pul</t>
  </si>
  <si>
    <t>Paguristes ulreyi</t>
  </si>
  <si>
    <t>Furry hermit crab</t>
  </si>
  <si>
    <t>pac</t>
  </si>
  <si>
    <t>Pagurus acadianus</t>
  </si>
  <si>
    <t>Pagurus hemphilli</t>
  </si>
  <si>
    <t>Maroon hermit</t>
  </si>
  <si>
    <t>Paguroidea spp.</t>
  </si>
  <si>
    <t>Unidentified hermit crab</t>
  </si>
  <si>
    <t>Pandalus danae</t>
  </si>
  <si>
    <t>Dock shrimp</t>
  </si>
  <si>
    <t>pin</t>
  </si>
  <si>
    <t>Panulirus interruptus</t>
  </si>
  <si>
    <t>California spiny lobster</t>
  </si>
  <si>
    <t>parastichopus</t>
  </si>
  <si>
    <t>Parastichopus spp.</t>
  </si>
  <si>
    <t>Patiria miniata</t>
  </si>
  <si>
    <t>Bat star</t>
  </si>
  <si>
    <t>phi</t>
  </si>
  <si>
    <t>Phidiana hiltoni</t>
  </si>
  <si>
    <t>Pugnaceous aeolis</t>
  </si>
  <si>
    <t>por</t>
  </si>
  <si>
    <t>Pholis ornata</t>
  </si>
  <si>
    <t>Saddleback gunnel</t>
  </si>
  <si>
    <t>pholis</t>
  </si>
  <si>
    <t>Pholis spp.</t>
  </si>
  <si>
    <t>pbr</t>
  </si>
  <si>
    <t>Pisaster brevispinus</t>
  </si>
  <si>
    <t>Giant pink sea star</t>
  </si>
  <si>
    <t>pgig</t>
  </si>
  <si>
    <t>Pisaster giganteus</t>
  </si>
  <si>
    <t>Giant spined star</t>
  </si>
  <si>
    <t>Pisaster ochraceus</t>
  </si>
  <si>
    <t>Purple sea star</t>
  </si>
  <si>
    <t>pma</t>
  </si>
  <si>
    <t>Placopecten magellanicus</t>
  </si>
  <si>
    <t>Giant scallop</t>
  </si>
  <si>
    <t>Polycera tricolor</t>
  </si>
  <si>
    <t>Tricolour nudibranch</t>
  </si>
  <si>
    <t>ppe</t>
  </si>
  <si>
    <t>Polyorchis penicillatus</t>
  </si>
  <si>
    <t>Red-eye jellyfish</t>
  </si>
  <si>
    <t>Pomaulax gibberosus</t>
  </si>
  <si>
    <t>Red turban shell</t>
  </si>
  <si>
    <t>plu</t>
  </si>
  <si>
    <t>Pseudocnus lubrica</t>
  </si>
  <si>
    <t>Pteraster tesselatus</t>
  </si>
  <si>
    <t>Slime star</t>
  </si>
  <si>
    <t>pgr</t>
  </si>
  <si>
    <t>Pugettia gracilis</t>
  </si>
  <si>
    <t>Graceful kelp crab</t>
  </si>
  <si>
    <t>Pugettia producta</t>
  </si>
  <si>
    <t>Northern kelp crab</t>
  </si>
  <si>
    <t>pugettia</t>
  </si>
  <si>
    <t>Pugettia spp.</t>
  </si>
  <si>
    <t>Kelp crabs</t>
  </si>
  <si>
    <t>Pycnopodia helianthoides</t>
  </si>
  <si>
    <t>Sunflower star</t>
  </si>
  <si>
    <t>Rhinolithodes wosnessenskii</t>
  </si>
  <si>
    <t>Rhinoceros crab</t>
  </si>
  <si>
    <t>ran</t>
  </si>
  <si>
    <t>Romaleon antennarium</t>
  </si>
  <si>
    <t>California rock crab</t>
  </si>
  <si>
    <t>rbr</t>
  </si>
  <si>
    <t>Romaleon branneri</t>
  </si>
  <si>
    <t>Furrowed rock crab</t>
  </si>
  <si>
    <t>Scyra acutifrons</t>
  </si>
  <si>
    <t>Sharpnose crab</t>
  </si>
  <si>
    <t>sda</t>
  </si>
  <si>
    <t>Solaster dawsoni</t>
  </si>
  <si>
    <t>Morning sun star</t>
  </si>
  <si>
    <t>sen</t>
  </si>
  <si>
    <t>Solaster endeca</t>
  </si>
  <si>
    <t>Northern sun star</t>
  </si>
  <si>
    <t>sst</t>
  </si>
  <si>
    <t>Solaster stimpsoni</t>
  </si>
  <si>
    <t>Striped sun star</t>
  </si>
  <si>
    <t>Strongylocentrotus droebachiensis</t>
  </si>
  <si>
    <t>Northern sea urchin</t>
  </si>
  <si>
    <t>Strongylocentrotus purpuratus</t>
  </si>
  <si>
    <t>Purple sea urchin (?)</t>
  </si>
  <si>
    <t>Stylasterias forreri</t>
  </si>
  <si>
    <t>Velcro seastar</t>
  </si>
  <si>
    <t>tei</t>
  </si>
  <si>
    <t>Tegula eiseni</t>
  </si>
  <si>
    <t>Banded tegula</t>
  </si>
  <si>
    <t>tfu</t>
  </si>
  <si>
    <t>Tegula funebralis</t>
  </si>
  <si>
    <t>Black top shell</t>
  </si>
  <si>
    <t>tpu</t>
  </si>
  <si>
    <t>Tegula pulligo</t>
  </si>
  <si>
    <t>Dusky tegula</t>
  </si>
  <si>
    <t>tre</t>
  </si>
  <si>
    <t>Tegula regina</t>
  </si>
  <si>
    <t>Queen tegula</t>
  </si>
  <si>
    <t>tte</t>
  </si>
  <si>
    <t>Testudinalia testudinalis</t>
  </si>
  <si>
    <t>Triopha catalinae</t>
  </si>
  <si>
    <t>Sea-clown triopha</t>
  </si>
  <si>
    <t>Triopha modesta</t>
  </si>
  <si>
    <t>Sea clown</t>
  </si>
  <si>
    <t>Tritonia festiva</t>
  </si>
  <si>
    <t>Diamondback tritonia</t>
  </si>
  <si>
    <t>dec</t>
  </si>
  <si>
    <t>Debris - Cloth</t>
  </si>
  <si>
    <t>Any cloth debris</t>
  </si>
  <si>
    <t>dem</t>
  </si>
  <si>
    <t>Debris - Metal</t>
  </si>
  <si>
    <t>Any metal debris</t>
  </si>
  <si>
    <t>Debris - Glass</t>
  </si>
  <si>
    <t>Any glass debris</t>
  </si>
  <si>
    <t>dew</t>
  </si>
  <si>
    <t>Debris - Wood</t>
  </si>
  <si>
    <t>Any timber debris &gt; 10cm</t>
  </si>
  <si>
    <t>Debris - Other</t>
  </si>
  <si>
    <t>Any debris OTHER THAN fishing gear, made of plastic, cloth, metal, glass or timber</t>
  </si>
  <si>
    <t>Debris - Zero</t>
  </si>
  <si>
    <t>No Debris found</t>
  </si>
  <si>
    <t>Survey not done</t>
  </si>
  <si>
    <t>Pagurus beringanus</t>
  </si>
  <si>
    <t>Bering hermit crab</t>
  </si>
  <si>
    <t>Pagurus caurinus</t>
  </si>
  <si>
    <t>Greenmark hermit crab</t>
  </si>
  <si>
    <t>Henricia spp.</t>
  </si>
  <si>
    <t>Unidentified blood star</t>
  </si>
  <si>
    <t>Limacia cockerelli</t>
  </si>
  <si>
    <t>Cockerell's dorid</t>
  </si>
  <si>
    <t>Debris - Fishing</t>
  </si>
  <si>
    <t>Any fishing debris</t>
  </si>
  <si>
    <t>Ascelichthys rhodorus</t>
  </si>
  <si>
    <t>Rosylip sculpin</t>
  </si>
  <si>
    <t>Discorsopagurus schmitti</t>
  </si>
  <si>
    <t>Tubeworm hermit</t>
  </si>
  <si>
    <t>Cadlina spp.</t>
  </si>
  <si>
    <t>Chirolophis nugator</t>
  </si>
  <si>
    <t>Mosshead warbonnet</t>
  </si>
  <si>
    <t>Asemichthys taylori</t>
  </si>
  <si>
    <t>Spinynose sculpin</t>
  </si>
  <si>
    <t>Nautichthys oculofasciatus</t>
  </si>
  <si>
    <t>Sailfin sculpin</t>
  </si>
  <si>
    <t>Coryphella trophina</t>
  </si>
  <si>
    <t>Predaceous aeolis</t>
  </si>
  <si>
    <t>Peltodoris nobilis</t>
  </si>
  <si>
    <t>Noble sea lemon</t>
  </si>
  <si>
    <t>Pugettia richii</t>
  </si>
  <si>
    <t>Cryptic kelp crab</t>
  </si>
  <si>
    <t>Pachycheles pubescens</t>
  </si>
  <si>
    <t>Pubescent porcelain crab</t>
  </si>
  <si>
    <t>Enteroctopus dofleini</t>
  </si>
  <si>
    <t>Giant pacific octopus</t>
  </si>
  <si>
    <t>Orienthella trilineata</t>
  </si>
  <si>
    <t>Three-lined aeolid</t>
  </si>
  <si>
    <t>Rostanga pulchra</t>
  </si>
  <si>
    <t>Red sponge dorid</t>
  </si>
  <si>
    <t>Phyllolithodes papillosus</t>
  </si>
  <si>
    <t>Heart crab</t>
  </si>
  <si>
    <t>Cryptonatica aleutica</t>
  </si>
  <si>
    <t xml:space="preserve">Aleutian moonsnail </t>
  </si>
  <si>
    <t>Pholis clemensi</t>
  </si>
  <si>
    <t>Longfin gunnel</t>
  </si>
  <si>
    <t>Hemilepidotus spinosus</t>
  </si>
  <si>
    <t>Brown irish lord</t>
  </si>
  <si>
    <t>Cryptolithodes typicus</t>
  </si>
  <si>
    <t>Butterfly king crab</t>
  </si>
  <si>
    <t>Pachycheles rudis</t>
  </si>
  <si>
    <t>Thickclaw porcelain crab</t>
  </si>
  <si>
    <t>Hapalogaster mertensii</t>
  </si>
  <si>
    <t>Hairy crab</t>
  </si>
  <si>
    <t>Sunflower star [kelp]</t>
  </si>
  <si>
    <t>Sunflower star [rock]</t>
  </si>
  <si>
    <t>Hemilepidotus spp.</t>
  </si>
  <si>
    <t>Unidentified irish lord</t>
  </si>
  <si>
    <t>Chorilia longipes</t>
  </si>
  <si>
    <t>Longhorn decorator crabs</t>
  </si>
  <si>
    <t>Clinocottus acuticeps</t>
  </si>
  <si>
    <t>Sharpnose sculpin</t>
  </si>
  <si>
    <t>gma</t>
  </si>
  <si>
    <t>Gobiesox maeandricus</t>
  </si>
  <si>
    <t>Northern clingfish</t>
  </si>
  <si>
    <t>Anoplarchus spp.</t>
  </si>
  <si>
    <t>Unidentified prickleback</t>
  </si>
  <si>
    <t>Lottia spp.</t>
  </si>
  <si>
    <t>Unidentified limpet</t>
  </si>
  <si>
    <t>Rhamphocottus richardsonii</t>
  </si>
  <si>
    <t>Grunt sculpin</t>
  </si>
  <si>
    <t>Aoce</t>
  </si>
  <si>
    <t>Aglaja ocelligera</t>
  </si>
  <si>
    <t>Spotted aglaja</t>
  </si>
  <si>
    <t>Pachycheles spp.</t>
  </si>
  <si>
    <t>Opalia wroblewskyi</t>
  </si>
  <si>
    <t>Boreal wentletrap</t>
  </si>
  <si>
    <t>Artedius fenestralis</t>
  </si>
  <si>
    <t>Padded sculpin</t>
  </si>
  <si>
    <t>Cryptochiton stelleri</t>
  </si>
  <si>
    <t>Gumboot chiton</t>
  </si>
  <si>
    <t>Aldisa spp.</t>
  </si>
  <si>
    <t>unidentified aldisa nudibranch</t>
  </si>
  <si>
    <t>Triopha spp.</t>
  </si>
  <si>
    <t>unidentified clown dorid</t>
  </si>
  <si>
    <t>SITE</t>
  </si>
  <si>
    <t>Region</t>
  </si>
  <si>
    <t>BC1</t>
  </si>
  <si>
    <t>Mercury</t>
  </si>
  <si>
    <t>British Columbia</t>
  </si>
  <si>
    <t>BC2</t>
  </si>
  <si>
    <t>Kelpie Point</t>
  </si>
  <si>
    <t>BC3</t>
  </si>
  <si>
    <t>West Beach</t>
  </si>
  <si>
    <t>BC4</t>
  </si>
  <si>
    <t>Triquet</t>
  </si>
  <si>
    <t>BC5</t>
  </si>
  <si>
    <t>North Beach</t>
  </si>
  <si>
    <t>BC6</t>
  </si>
  <si>
    <t>West Beach Nereo</t>
  </si>
  <si>
    <t>BC7</t>
  </si>
  <si>
    <t>Rattenbury</t>
  </si>
  <si>
    <t>BC8</t>
  </si>
  <si>
    <t>Starfish</t>
  </si>
  <si>
    <t>Dodger Channel</t>
  </si>
  <si>
    <t>Vancouver</t>
  </si>
  <si>
    <t>Ross Islets Slug Island</t>
  </si>
  <si>
    <t>Wizard Island South</t>
  </si>
  <si>
    <t>Wizard Island North</t>
  </si>
  <si>
    <t>Effingham West</t>
  </si>
  <si>
    <t>Effingham Archipelago</t>
  </si>
  <si>
    <t>Raymond Kelp Rock</t>
  </si>
  <si>
    <t>Faber Islets</t>
  </si>
  <si>
    <t>Wouwer Channel</t>
  </si>
  <si>
    <t>Eussen Rock</t>
  </si>
  <si>
    <t>Ed King SW Pyramid</t>
  </si>
  <si>
    <t>Kirby</t>
  </si>
  <si>
    <t>Ed King East</t>
  </si>
  <si>
    <t>Dixon SW</t>
  </si>
  <si>
    <t>Dixon Inside</t>
  </si>
  <si>
    <t>Ohiat</t>
  </si>
  <si>
    <t>Kii xin</t>
  </si>
  <si>
    <t>Taylor Rock</t>
  </si>
  <si>
    <t>Baeria Rocks South Island</t>
  </si>
  <si>
    <t>BMSC7</t>
  </si>
  <si>
    <t>Baeria Rocks North Island Southside</t>
  </si>
  <si>
    <t>Baeria Rocks North Island Northside</t>
  </si>
  <si>
    <t>Eagle Bay</t>
  </si>
  <si>
    <t>NFLD1</t>
  </si>
  <si>
    <t>Middle Cove</t>
  </si>
  <si>
    <t>Newfoundland</t>
  </si>
  <si>
    <t>NFLD10</t>
  </si>
  <si>
    <t>Admirals Cove</t>
  </si>
  <si>
    <t>NFLD11</t>
  </si>
  <si>
    <t>Harbour Main</t>
  </si>
  <si>
    <t>NFLD12</t>
  </si>
  <si>
    <t>Biscayan Cove</t>
  </si>
  <si>
    <t>NFLD13</t>
  </si>
  <si>
    <t>Bauline</t>
  </si>
  <si>
    <t>NFLD2</t>
  </si>
  <si>
    <t>Tappers Cove</t>
  </si>
  <si>
    <t>NFLD3</t>
  </si>
  <si>
    <t>OSC Canyon</t>
  </si>
  <si>
    <t>NFLD4</t>
  </si>
  <si>
    <t>Portugal Cove</t>
  </si>
  <si>
    <t>NFLD5</t>
  </si>
  <si>
    <t>Broad Cove</t>
  </si>
  <si>
    <t>NFLD6</t>
  </si>
  <si>
    <t>Hare Bay</t>
  </si>
  <si>
    <t>NFLD7</t>
  </si>
  <si>
    <t>Sandy Cove Beach</t>
  </si>
  <si>
    <t>NFLD8</t>
  </si>
  <si>
    <t>Wild Cove</t>
  </si>
  <si>
    <t>NFLD9</t>
  </si>
  <si>
    <t>Flatrock</t>
  </si>
  <si>
    <t>USWC10</t>
  </si>
  <si>
    <t>Johnsons Lee South  Sta Rosa CA</t>
  </si>
  <si>
    <t>Channel Islands</t>
  </si>
  <si>
    <t>USWC11</t>
  </si>
  <si>
    <t>Cavern Point  Santa Cruz</t>
  </si>
  <si>
    <t>USWC12</t>
  </si>
  <si>
    <t>Little Scorpion  Santa Cruz</t>
  </si>
  <si>
    <t>USWC13</t>
  </si>
  <si>
    <t>Devils Peak Member  Santa Cruz</t>
  </si>
  <si>
    <t>USWC14</t>
  </si>
  <si>
    <t>Devils Peak Member south  Santa Cruz</t>
  </si>
  <si>
    <t>USWC17</t>
  </si>
  <si>
    <t>Cottam Point  Nanaimo BC</t>
  </si>
  <si>
    <t>USWC18</t>
  </si>
  <si>
    <t>Madrona Point SW  Nainaimo BC</t>
  </si>
  <si>
    <t>USWC19</t>
  </si>
  <si>
    <t>Madrona Point NW  Nainaimo BC</t>
  </si>
  <si>
    <t>USWC2</t>
  </si>
  <si>
    <t>Scorpion Anchorage  Sta Cruz CA</t>
  </si>
  <si>
    <t>USWC20</t>
  </si>
  <si>
    <t>Quathiaski Cove BC</t>
  </si>
  <si>
    <t>USWC21</t>
  </si>
  <si>
    <t>Dolphin Beach East BC</t>
  </si>
  <si>
    <t>USWC22</t>
  </si>
  <si>
    <t>Maple Cove  Vancouver I BC</t>
  </si>
  <si>
    <t>USWC23</t>
  </si>
  <si>
    <t>Kelvin Grove  BC</t>
  </si>
  <si>
    <t>USWC3</t>
  </si>
  <si>
    <t>South Point  Sta Rosa CA</t>
  </si>
  <si>
    <t>USWC4</t>
  </si>
  <si>
    <t>Chickasaw  Sta Rosa CA</t>
  </si>
  <si>
    <t>USWC5</t>
  </si>
  <si>
    <t>Johnson s Lee  Sta Rosa CA</t>
  </si>
  <si>
    <t>USWC6</t>
  </si>
  <si>
    <t>Johnsons Lee North  Sta Rosa CA</t>
  </si>
  <si>
    <t>USWC7</t>
  </si>
  <si>
    <t>Pedro Reef  Santa Cruz</t>
  </si>
  <si>
    <t>USWC8</t>
  </si>
  <si>
    <t>Potato Pasture  Santa Cruz</t>
  </si>
  <si>
    <t>USWC9</t>
  </si>
  <si>
    <t>Hare Rock  San Miguel</t>
  </si>
  <si>
    <t>Aguilar Point</t>
  </si>
  <si>
    <t>Bamfield</t>
  </si>
  <si>
    <t>Swiss Boy</t>
  </si>
  <si>
    <t>Goby Town</t>
  </si>
  <si>
    <t>Hosie South</t>
  </si>
  <si>
    <t>San Jose North Island</t>
  </si>
  <si>
    <t>FAMILY</t>
  </si>
  <si>
    <t>COMMON NAME</t>
  </si>
  <si>
    <t>Agonidae</t>
  </si>
  <si>
    <t>Poachers</t>
  </si>
  <si>
    <t>Ambassidae</t>
  </si>
  <si>
    <t>Glassfishes</t>
  </si>
  <si>
    <t>Anarhichadidae</t>
  </si>
  <si>
    <t>Wolf eels</t>
  </si>
  <si>
    <t>Antennariidae</t>
  </si>
  <si>
    <t>Anglerfishes</t>
  </si>
  <si>
    <t>Aploactinidae</t>
  </si>
  <si>
    <t>Velvetfishes</t>
  </si>
  <si>
    <t>Apogonidae</t>
  </si>
  <si>
    <t>Cardinalfishes</t>
  </si>
  <si>
    <t>Ariidae</t>
  </si>
  <si>
    <t>Catfishes</t>
  </si>
  <si>
    <t>Aulopidae</t>
  </si>
  <si>
    <t>Sergeant bakers</t>
  </si>
  <si>
    <t>Bathymasteridae</t>
  </si>
  <si>
    <t>Ronquils</t>
  </si>
  <si>
    <t>Batrachoididae</t>
  </si>
  <si>
    <t>Frogfishes</t>
  </si>
  <si>
    <t>Blenniidae</t>
  </si>
  <si>
    <t>Blennies</t>
  </si>
  <si>
    <t>Bothidae</t>
  </si>
  <si>
    <t>Lefteye flounder</t>
  </si>
  <si>
    <t>Bovichtidae</t>
  </si>
  <si>
    <t>Thornfish</t>
  </si>
  <si>
    <t>Brachaeluridae</t>
  </si>
  <si>
    <t>Blind sharks</t>
  </si>
  <si>
    <t>Brachionichthyidae</t>
  </si>
  <si>
    <t>Handfishes</t>
  </si>
  <si>
    <t>Bythitidae</t>
  </si>
  <si>
    <t>Blindfishes and cuskeels</t>
  </si>
  <si>
    <t>Callionymidae</t>
  </si>
  <si>
    <t>Dragonets</t>
  </si>
  <si>
    <t>Caracanthidae</t>
  </si>
  <si>
    <t>Crouchers</t>
  </si>
  <si>
    <t>Carapidae</t>
  </si>
  <si>
    <t>Pearlfish</t>
  </si>
  <si>
    <t>Centriscidae</t>
  </si>
  <si>
    <t>Razorfish</t>
  </si>
  <si>
    <t xml:space="preserve">Chaenopsidae </t>
  </si>
  <si>
    <t>Tubeblennies, flagblennies</t>
  </si>
  <si>
    <t>Chironemidae</t>
  </si>
  <si>
    <t>Kelpfishes</t>
  </si>
  <si>
    <t>Cirrhitidae</t>
  </si>
  <si>
    <t>Hawkfishes</t>
  </si>
  <si>
    <t>Clinidae</t>
  </si>
  <si>
    <t>Weedfishes</t>
  </si>
  <si>
    <t>Congridae</t>
  </si>
  <si>
    <t>Conger eels</t>
  </si>
  <si>
    <t>Congrogadidae</t>
  </si>
  <si>
    <t>Eel blennies</t>
  </si>
  <si>
    <t>Cottidae</t>
  </si>
  <si>
    <t>Sculpins</t>
  </si>
  <si>
    <t>Creediidae</t>
  </si>
  <si>
    <t>Sand divers</t>
  </si>
  <si>
    <t>Cryptacanthodidae</t>
  </si>
  <si>
    <t>Wrymouths</t>
  </si>
  <si>
    <t>Cyclopteridae</t>
  </si>
  <si>
    <t>Lumpsucker</t>
  </si>
  <si>
    <t>Cynoglossidae</t>
  </si>
  <si>
    <t>Tonguefish</t>
  </si>
  <si>
    <t>Dasyatidae</t>
  </si>
  <si>
    <t>Stingrays</t>
  </si>
  <si>
    <t>Diodontidae</t>
  </si>
  <si>
    <t>Porcupinefish</t>
  </si>
  <si>
    <t>Eleotridae</t>
  </si>
  <si>
    <t>Gudgeons</t>
  </si>
  <si>
    <t>Gnathanacanthidae</t>
  </si>
  <si>
    <t>Red velvetfish</t>
  </si>
  <si>
    <t>Gobiesocidae</t>
  </si>
  <si>
    <t>Clingfishes</t>
  </si>
  <si>
    <t>Gobiidae</t>
  </si>
  <si>
    <t>Gobies</t>
  </si>
  <si>
    <t>Grammistidae</t>
  </si>
  <si>
    <t>Soapfishes</t>
  </si>
  <si>
    <t>Hemiscylliidae</t>
  </si>
  <si>
    <t>Longtail carpet sharks</t>
  </si>
  <si>
    <t>Heterodontidae</t>
  </si>
  <si>
    <t>Bullhead sharks</t>
  </si>
  <si>
    <t>Holocentridae</t>
  </si>
  <si>
    <t>Squirrel and soldier fishes</t>
  </si>
  <si>
    <t>Hypnidae</t>
  </si>
  <si>
    <t>Coffin rays</t>
  </si>
  <si>
    <t>Labrisomidae</t>
  </si>
  <si>
    <t>Tropical blennies</t>
  </si>
  <si>
    <t>Leptoscopidae</t>
  </si>
  <si>
    <t>Pygmy stargazers</t>
  </si>
  <si>
    <t>Liparidae</t>
  </si>
  <si>
    <t>Snailfishes</t>
  </si>
  <si>
    <t>Lotidae</t>
  </si>
  <si>
    <t>Burbots</t>
  </si>
  <si>
    <t>Monocentridae</t>
  </si>
  <si>
    <t>Pineapplefishes</t>
  </si>
  <si>
    <t>Moridae</t>
  </si>
  <si>
    <t>Beardies</t>
  </si>
  <si>
    <t>Muraenidae</t>
  </si>
  <si>
    <t>Moray eels</t>
  </si>
  <si>
    <t>Nototheniidae</t>
  </si>
  <si>
    <t>Icefishes</t>
  </si>
  <si>
    <t>Ophichthidae</t>
  </si>
  <si>
    <t>Snake and worm eels</t>
  </si>
  <si>
    <t>Ophidiidae</t>
  </si>
  <si>
    <t>Lings</t>
  </si>
  <si>
    <t>Opistognathidae</t>
  </si>
  <si>
    <t>Jawfishes</t>
  </si>
  <si>
    <t>Orectolobidae</t>
  </si>
  <si>
    <t>Wobbegongs</t>
  </si>
  <si>
    <t>Paralichthyidae</t>
  </si>
  <si>
    <t>Large-tooth flounder</t>
  </si>
  <si>
    <t>Parascylliidae</t>
  </si>
  <si>
    <t>Catsharks</t>
  </si>
  <si>
    <t>Pataecidae</t>
  </si>
  <si>
    <t>Prowfishes</t>
  </si>
  <si>
    <t>Pegasidae</t>
  </si>
  <si>
    <t>Seamoths</t>
  </si>
  <si>
    <t>Pempheridae</t>
  </si>
  <si>
    <t>Bullseye</t>
  </si>
  <si>
    <t>Pholidae</t>
  </si>
  <si>
    <t>Gunnels</t>
  </si>
  <si>
    <t>Pinguipedidae</t>
  </si>
  <si>
    <t>Grubfishes</t>
  </si>
  <si>
    <t>Platycephalidae</t>
  </si>
  <si>
    <t>Flatheads</t>
  </si>
  <si>
    <t>*Plesiopidae – excluding Trachinops</t>
  </si>
  <si>
    <t>Longfins</t>
  </si>
  <si>
    <t>Pleuronectidae</t>
  </si>
  <si>
    <t>Righteye flounder</t>
  </si>
  <si>
    <t>Plotosidae</t>
  </si>
  <si>
    <t>Priacanthidae</t>
  </si>
  <si>
    <t>Bigeyes</t>
  </si>
  <si>
    <t>Pseudochromidae</t>
  </si>
  <si>
    <t>Dottybacks</t>
  </si>
  <si>
    <t>Psychrolutidae</t>
  </si>
  <si>
    <t>Fatheads</t>
  </si>
  <si>
    <t>Rajidae</t>
  </si>
  <si>
    <t>Skates</t>
  </si>
  <si>
    <t>Rhinobatidae</t>
  </si>
  <si>
    <t>Shovelnose rays</t>
  </si>
  <si>
    <t>Scorpaenidae</t>
  </si>
  <si>
    <t>Scorpionfish, orbicular velvetfish</t>
  </si>
  <si>
    <t>*Serranidae - excluding “Anthias”, Caesioperca, and Lepidoperca</t>
  </si>
  <si>
    <t>Rockcods &amp; Seaperches</t>
  </si>
  <si>
    <t>Scyliorhinidae</t>
  </si>
  <si>
    <t>Soleidae</t>
  </si>
  <si>
    <t>Soles</t>
  </si>
  <si>
    <t>Solenostomidae</t>
  </si>
  <si>
    <t>Ghostpipefishes</t>
  </si>
  <si>
    <t>Stichaeidae</t>
  </si>
  <si>
    <t>Prickleback</t>
  </si>
  <si>
    <t>Synanceiidae</t>
  </si>
  <si>
    <t>Stonefish</t>
  </si>
  <si>
    <t>Syngnathidae</t>
  </si>
  <si>
    <t>Pipefish &amp; Seahorses</t>
  </si>
  <si>
    <t>Synodontidae</t>
  </si>
  <si>
    <t>Lizardfishes and Sauries</t>
  </si>
  <si>
    <t>Tetrabrachiidae</t>
  </si>
  <si>
    <t>Tetrarogidae</t>
  </si>
  <si>
    <t>Waspfishes</t>
  </si>
  <si>
    <t>Torpedinidae</t>
  </si>
  <si>
    <t>Numbfish</t>
  </si>
  <si>
    <t>Trachichthyidae</t>
  </si>
  <si>
    <t>Roughies</t>
  </si>
  <si>
    <t>Tripterygiidae</t>
  </si>
  <si>
    <t>Threefins</t>
  </si>
  <si>
    <t>Uranoscopidae</t>
  </si>
  <si>
    <t>Stargazers</t>
  </si>
  <si>
    <t>Urolophidae</t>
  </si>
  <si>
    <t>Stingarees</t>
  </si>
  <si>
    <t>Zaproridae</t>
  </si>
  <si>
    <t>Prowfish</t>
  </si>
  <si>
    <t>Zoarcidae</t>
  </si>
  <si>
    <t>Eelpouts</t>
  </si>
  <si>
    <t>INITIALS</t>
  </si>
  <si>
    <t>FULL NAME</t>
  </si>
  <si>
    <t>AA</t>
  </si>
  <si>
    <t>Andrew Altieri</t>
  </si>
  <si>
    <t>AB</t>
  </si>
  <si>
    <t>Arturo Bocos</t>
  </si>
  <si>
    <t>AC</t>
  </si>
  <si>
    <t>Angel Chiriboga</t>
  </si>
  <si>
    <t>ACM</t>
  </si>
  <si>
    <t>Alicia McArdle</t>
  </si>
  <si>
    <t>AD</t>
  </si>
  <si>
    <t>Arturo Dominici</t>
  </si>
  <si>
    <t>AE</t>
  </si>
  <si>
    <t>Anna Edgar</t>
  </si>
  <si>
    <t>AEB</t>
  </si>
  <si>
    <t>Amanda Bates</t>
  </si>
  <si>
    <t>AEF</t>
  </si>
  <si>
    <t>Amelia Fowles</t>
  </si>
  <si>
    <t>AG</t>
  </si>
  <si>
    <t>Allyson Groth</t>
  </si>
  <si>
    <t>AGA</t>
  </si>
  <si>
    <t>Aaron Galloway</t>
  </si>
  <si>
    <t>AGGM</t>
  </si>
  <si>
    <t>Ana Gloria Guzman</t>
  </si>
  <si>
    <t>AI</t>
  </si>
  <si>
    <t>Alejo Irigoyen</t>
  </si>
  <si>
    <t>AJB</t>
  </si>
  <si>
    <t>Tony Brown</t>
  </si>
  <si>
    <t>AJG</t>
  </si>
  <si>
    <t>Andrew Green</t>
  </si>
  <si>
    <t>AJW</t>
  </si>
  <si>
    <t>Alan Wilkins</t>
  </si>
  <si>
    <t>AKB</t>
  </si>
  <si>
    <t>Anna Berthelson</t>
  </si>
  <si>
    <t>AKC</t>
  </si>
  <si>
    <t>Anna Cresswell</t>
  </si>
  <si>
    <t>AL</t>
  </si>
  <si>
    <t>Alexandra Lea</t>
  </si>
  <si>
    <t>ALB</t>
  </si>
  <si>
    <t>Ali Bloomfield</t>
  </si>
  <si>
    <t>ALS</t>
  </si>
  <si>
    <t>Alicia Sutton</t>
  </si>
  <si>
    <t>AML</t>
  </si>
  <si>
    <t>Arwen Mo-Lowry</t>
  </si>
  <si>
    <t>AMM</t>
  </si>
  <si>
    <t>Alberto Moreno Mejias</t>
  </si>
  <si>
    <t>ANB</t>
  </si>
  <si>
    <t>Anthony Bernard</t>
  </si>
  <si>
    <t>AOF</t>
  </si>
  <si>
    <t>Angel Orozco Rodriguez</t>
  </si>
  <si>
    <t>AP</t>
  </si>
  <si>
    <t>Amanda Parr</t>
  </si>
  <si>
    <t>APM</t>
  </si>
  <si>
    <t>Andy Myers</t>
  </si>
  <si>
    <t>APMA</t>
  </si>
  <si>
    <t>Alejandro Perez Matus</t>
  </si>
  <si>
    <t>APSJ</t>
  </si>
  <si>
    <t>Alejandra Pérez San Juan</t>
  </si>
  <si>
    <t>AR</t>
  </si>
  <si>
    <t>Arthur Riedel</t>
  </si>
  <si>
    <t>ARB</t>
  </si>
  <si>
    <t>Adrian Brown</t>
  </si>
  <si>
    <t>AS</t>
  </si>
  <si>
    <t>Ashley Smith</t>
  </si>
  <si>
    <t>ATC</t>
  </si>
  <si>
    <t>Antonia Cooper</t>
  </si>
  <si>
    <t>BCB</t>
  </si>
  <si>
    <t>Belen Calero</t>
  </si>
  <si>
    <t>BF</t>
  </si>
  <si>
    <t>Ben French</t>
  </si>
  <si>
    <t>BGO</t>
  </si>
  <si>
    <t>Belén GO</t>
  </si>
  <si>
    <t>BJC</t>
  </si>
  <si>
    <t>Ben Cashman</t>
  </si>
  <si>
    <t>BJH</t>
  </si>
  <si>
    <t>Brian Hughes</t>
  </si>
  <si>
    <t>BK</t>
  </si>
  <si>
    <t>Brendan Kelaher</t>
  </si>
  <si>
    <t>BKJ</t>
  </si>
  <si>
    <t>Ben Jones</t>
  </si>
  <si>
    <t>BRB</t>
  </si>
  <si>
    <t>Brian Busteed</t>
  </si>
  <si>
    <t>BS</t>
  </si>
  <si>
    <t>Beth Strain</t>
  </si>
  <si>
    <t>BTB</t>
  </si>
  <si>
    <t>Ben Brayford</t>
  </si>
  <si>
    <t>BY</t>
  </si>
  <si>
    <t>Bevan Yiu</t>
  </si>
  <si>
    <t>CAH</t>
  </si>
  <si>
    <t>Camille White</t>
  </si>
  <si>
    <t>CAS</t>
  </si>
  <si>
    <t>Cathie Shorthouse</t>
  </si>
  <si>
    <t>CB</t>
  </si>
  <si>
    <t>Carlota Barañano</t>
  </si>
  <si>
    <t>CBU</t>
  </si>
  <si>
    <t>Claire Butler</t>
  </si>
  <si>
    <t>CD</t>
  </si>
  <si>
    <t>Cecile Decazes</t>
  </si>
  <si>
    <t>CEL</t>
  </si>
  <si>
    <t>Craig Lewis</t>
  </si>
  <si>
    <t>CEQ</t>
  </si>
  <si>
    <t>Catherine Quick</t>
  </si>
  <si>
    <t>CG</t>
  </si>
  <si>
    <t>Carly Giosio</t>
  </si>
  <si>
    <t>CGI</t>
  </si>
  <si>
    <t>Carolina García</t>
  </si>
  <si>
    <t>CH</t>
  </si>
  <si>
    <t>Chelsea Haebich</t>
  </si>
  <si>
    <t>CHB</t>
  </si>
  <si>
    <t>Charlie Bedford</t>
  </si>
  <si>
    <t>CHK</t>
  </si>
  <si>
    <t>Christine Kibele</t>
  </si>
  <si>
    <t>CHS</t>
  </si>
  <si>
    <t>Carla Huete-Stauffer</t>
  </si>
  <si>
    <t>CJM</t>
  </si>
  <si>
    <t>Caroline Mason</t>
  </si>
  <si>
    <t>CJZ</t>
  </si>
  <si>
    <t>Carolina Zagal</t>
  </si>
  <si>
    <t>CK</t>
  </si>
  <si>
    <t>Caitie Kuempel</t>
  </si>
  <si>
    <t>CL</t>
  </si>
  <si>
    <t>Cayne Layton</t>
  </si>
  <si>
    <t>CLG</t>
  </si>
  <si>
    <t>Chris Gillies</t>
  </si>
  <si>
    <t>CMN</t>
  </si>
  <si>
    <t>Chris Nimmo</t>
  </si>
  <si>
    <t>CMP</t>
  </si>
  <si>
    <t>Chris Preston</t>
  </si>
  <si>
    <t>CMW</t>
  </si>
  <si>
    <t>Chris Westley</t>
  </si>
  <si>
    <t>CRH</t>
  </si>
  <si>
    <t>Casey Hambrecht</t>
  </si>
  <si>
    <t>CS</t>
  </si>
  <si>
    <t>Craig Smith</t>
  </si>
  <si>
    <t>CTH</t>
  </si>
  <si>
    <t>Christo Haseldon</t>
  </si>
  <si>
    <t>CTP</t>
  </si>
  <si>
    <t>Cheryl Petty</t>
  </si>
  <si>
    <t>CW</t>
  </si>
  <si>
    <t>Caitlin Woods</t>
  </si>
  <si>
    <t>DAI</t>
  </si>
  <si>
    <t>Dan Ierodiaconou</t>
  </si>
  <si>
    <t>DC</t>
  </si>
  <si>
    <t>Dean Chamberlain</t>
  </si>
  <si>
    <t>DDG</t>
  </si>
  <si>
    <t>Dacil  Diaz Gomez</t>
  </si>
  <si>
    <t>DG</t>
  </si>
  <si>
    <t>David Galvan</t>
  </si>
  <si>
    <t>DH</t>
  </si>
  <si>
    <t>Dave Henke</t>
  </si>
  <si>
    <t>DHP</t>
  </si>
  <si>
    <t>Daniel Hernández Pérez</t>
  </si>
  <si>
    <t>DJ</t>
  </si>
  <si>
    <t>Dane Jones</t>
  </si>
  <si>
    <t>DJA</t>
  </si>
  <si>
    <t>Dave Arthur</t>
  </si>
  <si>
    <t>DJB</t>
  </si>
  <si>
    <t>Danny Brock</t>
  </si>
  <si>
    <t>DJM</t>
  </si>
  <si>
    <t>David Miller</t>
  </si>
  <si>
    <t>DK</t>
  </si>
  <si>
    <t>David Kushner</t>
  </si>
  <si>
    <t>DKA</t>
  </si>
  <si>
    <t>Deb Aston</t>
  </si>
  <si>
    <t>DM</t>
  </si>
  <si>
    <t>David Massih</t>
  </si>
  <si>
    <t>DRD</t>
  </si>
  <si>
    <t>Debbie Dalziel</t>
  </si>
  <si>
    <t>DS</t>
  </si>
  <si>
    <t>Damien Stanford</t>
  </si>
  <si>
    <t>DT</t>
  </si>
  <si>
    <t>Dave Thomas</t>
  </si>
  <si>
    <t>DTL</t>
  </si>
  <si>
    <t>Don Love</t>
  </si>
  <si>
    <t>EAC</t>
  </si>
  <si>
    <t>Ella Clausius</t>
  </si>
  <si>
    <t>EBF</t>
  </si>
  <si>
    <t>Emma Flukes</t>
  </si>
  <si>
    <t>EC</t>
  </si>
  <si>
    <t>Edgar Castaneda</t>
  </si>
  <si>
    <t>ECA</t>
  </si>
  <si>
    <t>Eloise Ashworth</t>
  </si>
  <si>
    <t>ED</t>
  </si>
  <si>
    <t>Emma Daly</t>
  </si>
  <si>
    <t>EFR</t>
  </si>
  <si>
    <t>Eliseo Fica Roca</t>
  </si>
  <si>
    <t>EH</t>
  </si>
  <si>
    <t>Edgar Herrera</t>
  </si>
  <si>
    <t>EL</t>
  </si>
  <si>
    <t>Erick Lopez</t>
  </si>
  <si>
    <t>ELH</t>
  </si>
  <si>
    <t>Emma Henry</t>
  </si>
  <si>
    <t>EM</t>
  </si>
  <si>
    <t>Ellie Marks</t>
  </si>
  <si>
    <t>EP</t>
  </si>
  <si>
    <t>Ed Parnell</t>
  </si>
  <si>
    <t>ERM</t>
  </si>
  <si>
    <t>Eric Mooney</t>
  </si>
  <si>
    <t>ESMK</t>
  </si>
  <si>
    <t>Elaine Kwee</t>
  </si>
  <si>
    <t>ESO</t>
  </si>
  <si>
    <t>Liz Oh</t>
  </si>
  <si>
    <t>ET</t>
  </si>
  <si>
    <t>Emre Turak</t>
  </si>
  <si>
    <t>FELB</t>
  </si>
  <si>
    <t>Fidel Ernesto Lopez Briceno</t>
  </si>
  <si>
    <t>FJ</t>
  </si>
  <si>
    <t>Flora Jennifer</t>
  </si>
  <si>
    <t>FPC</t>
  </si>
  <si>
    <t>Fernando Pinillos</t>
  </si>
  <si>
    <t>FR</t>
  </si>
  <si>
    <t>Fred Rueff</t>
  </si>
  <si>
    <t>GAZ</t>
  </si>
  <si>
    <t>Gonzalo  Apestequia Zamora</t>
  </si>
  <si>
    <t>GC</t>
  </si>
  <si>
    <t>Gwenael Cadiou</t>
  </si>
  <si>
    <t>GER</t>
  </si>
  <si>
    <t>Germán Soler</t>
  </si>
  <si>
    <t>GJE</t>
  </si>
  <si>
    <t>Graham Edgar</t>
  </si>
  <si>
    <t>GJF</t>
  </si>
  <si>
    <t>Grant Flanagan</t>
  </si>
  <si>
    <t>GK</t>
  </si>
  <si>
    <t>Geoff Kelly</t>
  </si>
  <si>
    <t>GMS</t>
  </si>
  <si>
    <t>Garrick Smith</t>
  </si>
  <si>
    <t>GP</t>
  </si>
  <si>
    <t>Grant Pearce</t>
  </si>
  <si>
    <t>GPE</t>
  </si>
  <si>
    <t>Graeme Ewing</t>
  </si>
  <si>
    <t>GR</t>
  </si>
  <si>
    <t>Georgina Ramirez</t>
  </si>
  <si>
    <t>GS</t>
  </si>
  <si>
    <t>Gary Summers</t>
  </si>
  <si>
    <t>GW</t>
  </si>
  <si>
    <t>George Wood</t>
  </si>
  <si>
    <t>GWA</t>
  </si>
  <si>
    <t>Gabby Walley</t>
  </si>
  <si>
    <t>HF</t>
  </si>
  <si>
    <t>Hunter Forbes</t>
  </si>
  <si>
    <t>HIT</t>
  </si>
  <si>
    <t>Hisayo Thornton</t>
  </si>
  <si>
    <t>HJK</t>
  </si>
  <si>
    <t>Heiri Klein</t>
  </si>
  <si>
    <t>HKW</t>
  </si>
  <si>
    <t>Heyonji Wembridge</t>
  </si>
  <si>
    <t>HMC</t>
  </si>
  <si>
    <t>Helen Crawford</t>
  </si>
  <si>
    <t>HND</t>
  </si>
  <si>
    <t>Harriet Davies</t>
  </si>
  <si>
    <t>IF</t>
  </si>
  <si>
    <t>Iona Flett</t>
  </si>
  <si>
    <t>IH</t>
  </si>
  <si>
    <t>Ivan Hinojosa</t>
  </si>
  <si>
    <t>IJB</t>
  </si>
  <si>
    <t>Ian Buchanan</t>
  </si>
  <si>
    <t>IM</t>
  </si>
  <si>
    <t>Irene Martin</t>
  </si>
  <si>
    <t>IMS</t>
  </si>
  <si>
    <t>Isabelle Strachan</t>
  </si>
  <si>
    <t>IRS</t>
  </si>
  <si>
    <t>Irene RS</t>
  </si>
  <si>
    <t>IU</t>
  </si>
  <si>
    <t>Inigo Uriarte</t>
  </si>
  <si>
    <t>IVS</t>
  </si>
  <si>
    <t>Ian Shaw</t>
  </si>
  <si>
    <t>IWB</t>
  </si>
  <si>
    <t>Ian Banks</t>
  </si>
  <si>
    <t>JA</t>
  </si>
  <si>
    <t>Janet Abbott</t>
  </si>
  <si>
    <t>JAB</t>
  </si>
  <si>
    <t>Jenny Bryant</t>
  </si>
  <si>
    <t>JAE</t>
  </si>
  <si>
    <t>Jenny Edwards</t>
  </si>
  <si>
    <t>JAJ</t>
  </si>
  <si>
    <t>John Johnstone</t>
  </si>
  <si>
    <t>JASF</t>
  </si>
  <si>
    <t>José Antonio Sanabria Fernández</t>
  </si>
  <si>
    <t>JB</t>
  </si>
  <si>
    <t>Joshua Batchelor</t>
  </si>
  <si>
    <t>JBB</t>
  </si>
  <si>
    <t>James Brook</t>
  </si>
  <si>
    <t>JBP</t>
  </si>
  <si>
    <t>Jacqui Pocklington</t>
  </si>
  <si>
    <t>JCH</t>
  </si>
  <si>
    <t>Jennifer Hine</t>
  </si>
  <si>
    <t>JDB</t>
  </si>
  <si>
    <t>Jennie Bennett</t>
  </si>
  <si>
    <t>JDK</t>
  </si>
  <si>
    <t>Jared Kibele</t>
  </si>
  <si>
    <t>JE</t>
  </si>
  <si>
    <t>Jane Elek</t>
  </si>
  <si>
    <t>JEH</t>
  </si>
  <si>
    <t>Jennifer Hoskin</t>
  </si>
  <si>
    <t>JEM</t>
  </si>
  <si>
    <t>Jerson Moreno</t>
  </si>
  <si>
    <t>JG</t>
  </si>
  <si>
    <t>Justin Gillian</t>
  </si>
  <si>
    <t>JGR</t>
  </si>
  <si>
    <t>Jane Ruckert</t>
  </si>
  <si>
    <t>JH</t>
  </si>
  <si>
    <t>Jamie Hicks</t>
  </si>
  <si>
    <t>JHIN</t>
  </si>
  <si>
    <t>Jessica Hintzsche</t>
  </si>
  <si>
    <t>JJA</t>
  </si>
  <si>
    <t>Juan José Alvarado</t>
  </si>
  <si>
    <t>JJO</t>
  </si>
  <si>
    <t>Jack O'Connor</t>
  </si>
  <si>
    <t>JK</t>
  </si>
  <si>
    <t>Jude Keyse</t>
  </si>
  <si>
    <t>JLB</t>
  </si>
  <si>
    <t>Janine Baker</t>
  </si>
  <si>
    <t>JLE</t>
  </si>
  <si>
    <t>John Lemburg</t>
  </si>
  <si>
    <t>JLG</t>
  </si>
  <si>
    <t>Jose Luis</t>
  </si>
  <si>
    <t>JLH</t>
  </si>
  <si>
    <t>Jason Hoare</t>
  </si>
  <si>
    <t>JLR</t>
  </si>
  <si>
    <t>Jan Ranson</t>
  </si>
  <si>
    <t>JLT</t>
  </si>
  <si>
    <t>Jennifer Thompson</t>
  </si>
  <si>
    <t>JME</t>
  </si>
  <si>
    <t>Jacob Metzger</t>
  </si>
  <si>
    <t>JML</t>
  </si>
  <si>
    <t>Jordan Logan</t>
  </si>
  <si>
    <t>JPP</t>
  </si>
  <si>
    <t>Jorge Pascual</t>
  </si>
  <si>
    <t>JPR</t>
  </si>
  <si>
    <t>James Robinson</t>
  </si>
  <si>
    <t>JPS</t>
  </si>
  <si>
    <t>Joe Shields</t>
  </si>
  <si>
    <t>JPST</t>
  </si>
  <si>
    <t>Jonathon Stevenson</t>
  </si>
  <si>
    <t>JRA</t>
  </si>
  <si>
    <t>John Allen</t>
  </si>
  <si>
    <t>JS</t>
  </si>
  <si>
    <t>Josh Sprague</t>
  </si>
  <si>
    <t>JSE</t>
  </si>
  <si>
    <t>Janina Seemann</t>
  </si>
  <si>
    <t>JSS</t>
  </si>
  <si>
    <t>Jemina Stuart-Smith</t>
  </si>
  <si>
    <t>JT</t>
  </si>
  <si>
    <t>John Turnbull</t>
  </si>
  <si>
    <t>JV</t>
  </si>
  <si>
    <t>Joe Valentine</t>
  </si>
  <si>
    <t>JVM</t>
  </si>
  <si>
    <t>Josh Moloney</t>
  </si>
  <si>
    <t>JW</t>
  </si>
  <si>
    <t>Jeremy Ward</t>
  </si>
  <si>
    <t>JWG</t>
  </si>
  <si>
    <t>Joe Gabauer</t>
  </si>
  <si>
    <t>JWM</t>
  </si>
  <si>
    <t>Jimmy Maher</t>
  </si>
  <si>
    <t>KC</t>
  </si>
  <si>
    <t>Kate Clements</t>
  </si>
  <si>
    <t>KDS</t>
  </si>
  <si>
    <t>Keith Saunders</t>
  </si>
  <si>
    <t>KF</t>
  </si>
  <si>
    <t>Kate Fraser</t>
  </si>
  <si>
    <t>KGL</t>
  </si>
  <si>
    <t>Kym Lashmar</t>
  </si>
  <si>
    <t>KHVT</t>
  </si>
  <si>
    <t>Kate Tinson</t>
  </si>
  <si>
    <t>KIR</t>
  </si>
  <si>
    <t>Kirsten Rodgers</t>
  </si>
  <si>
    <t>KJS</t>
  </si>
  <si>
    <t>Karl Schimanski</t>
  </si>
  <si>
    <t>KM</t>
  </si>
  <si>
    <t>Kelly Moore</t>
  </si>
  <si>
    <t>KMS</t>
  </si>
  <si>
    <t>Kim Sebo</t>
  </si>
  <si>
    <t>KO</t>
  </si>
  <si>
    <t>Kris O'Keeffe</t>
  </si>
  <si>
    <t>KR</t>
  </si>
  <si>
    <t>Karen Raubenheimer</t>
  </si>
  <si>
    <t>KRC</t>
  </si>
  <si>
    <t>Karen Crawley</t>
  </si>
  <si>
    <t>KRS</t>
  </si>
  <si>
    <t>Kevin Smith</t>
  </si>
  <si>
    <t>KS</t>
  </si>
  <si>
    <t>Kosta Stamoulis</t>
  </si>
  <si>
    <t>KW</t>
  </si>
  <si>
    <t>Kirsty Whitman</t>
  </si>
  <si>
    <t>LA</t>
  </si>
  <si>
    <t>Laura Airoldi</t>
  </si>
  <si>
    <t>LAH</t>
  </si>
  <si>
    <t>Louis Alberto Henríquez</t>
  </si>
  <si>
    <t>LAT</t>
  </si>
  <si>
    <t>Laurel Trebilco</t>
  </si>
  <si>
    <t>LCS</t>
  </si>
  <si>
    <t>Leonie Suter</t>
  </si>
  <si>
    <t>LDB</t>
  </si>
  <si>
    <t>Louise de Beuzeville</t>
  </si>
  <si>
    <t>LDR</t>
  </si>
  <si>
    <t>Lara Denis-Roy</t>
  </si>
  <si>
    <t>LER</t>
  </si>
  <si>
    <t>Lotte Rivers</t>
  </si>
  <si>
    <t>LH</t>
  </si>
  <si>
    <t>Leah Harper</t>
  </si>
  <si>
    <t>LJ</t>
  </si>
  <si>
    <t>Jeremy Lane</t>
  </si>
  <si>
    <t>LL</t>
  </si>
  <si>
    <t>Luigi Laezza</t>
  </si>
  <si>
    <t>LPF</t>
  </si>
  <si>
    <t>Laura Palacin Fernandez</t>
  </si>
  <si>
    <t>LVS</t>
  </si>
  <si>
    <t>Laura Smith</t>
  </si>
  <si>
    <t>LW</t>
  </si>
  <si>
    <t>Lisa west</t>
  </si>
  <si>
    <t>MA</t>
  </si>
  <si>
    <t>Michael Abbott</t>
  </si>
  <si>
    <t>MAK</t>
  </si>
  <si>
    <t>Martine Kinloch</t>
  </si>
  <si>
    <t>MB</t>
  </si>
  <si>
    <t>Michael Brooker</t>
  </si>
  <si>
    <t>MC</t>
  </si>
  <si>
    <t>Michelle Crighton</t>
  </si>
  <si>
    <t>MCA</t>
  </si>
  <si>
    <t>Mauricio Castrejón</t>
  </si>
  <si>
    <t>MCD</t>
  </si>
  <si>
    <t>Marie-Claire Demers</t>
  </si>
  <si>
    <t>MCO</t>
  </si>
  <si>
    <t>Mark Costello</t>
  </si>
  <si>
    <t>MD</t>
  </si>
  <si>
    <t>Madeline Davey</t>
  </si>
  <si>
    <t>ME</t>
  </si>
  <si>
    <t>Maryann Evetts</t>
  </si>
  <si>
    <t>MF</t>
  </si>
  <si>
    <t>Martin Filleul</t>
  </si>
  <si>
    <t>MGI</t>
  </si>
  <si>
    <t>Mike Irvine</t>
  </si>
  <si>
    <t>MGM</t>
  </si>
  <si>
    <t>Martin Mueller</t>
  </si>
  <si>
    <t>MGO</t>
  </si>
  <si>
    <t>Michael Goodison</t>
  </si>
  <si>
    <t>MH</t>
  </si>
  <si>
    <t>Martin Hing</t>
  </si>
  <si>
    <t>MHA</t>
  </si>
  <si>
    <t>Megan Hartog</t>
  </si>
  <si>
    <t>MIC</t>
  </si>
  <si>
    <t>Mishal Cohen</t>
  </si>
  <si>
    <t>MJC</t>
  </si>
  <si>
    <t>Matt Cameron</t>
  </si>
  <si>
    <t>MJJ</t>
  </si>
  <si>
    <t>Michael Jacques</t>
  </si>
  <si>
    <t>MJN</t>
  </si>
  <si>
    <t>Matt Nelson</t>
  </si>
  <si>
    <t>MJS</t>
  </si>
  <si>
    <t>Mike Sugden</t>
  </si>
  <si>
    <t>MKP</t>
  </si>
  <si>
    <t>Martin Puchert</t>
  </si>
  <si>
    <t>ML</t>
  </si>
  <si>
    <t>Meryl Larkin</t>
  </si>
  <si>
    <t>MLD</t>
  </si>
  <si>
    <t>Marlene Davey</t>
  </si>
  <si>
    <t>MLH</t>
  </si>
  <si>
    <t>Matt Hammond</t>
  </si>
  <si>
    <t>MMGD</t>
  </si>
  <si>
    <t>Manuel Maria Gonzalez Duarte</t>
  </si>
  <si>
    <t>MP</t>
  </si>
  <si>
    <t>Marjon Phur</t>
  </si>
  <si>
    <t>MPFL</t>
  </si>
  <si>
    <t>Matthias Liffers</t>
  </si>
  <si>
    <t>MRP</t>
  </si>
  <si>
    <t>Marianne Purton</t>
  </si>
  <si>
    <t>MRV</t>
  </si>
  <si>
    <t>Miriam Reverter Vives</t>
  </si>
  <si>
    <t>MS</t>
  </si>
  <si>
    <t>Margo Smith</t>
  </si>
  <si>
    <t>MSK</t>
  </si>
  <si>
    <t>Mat Skye</t>
  </si>
  <si>
    <t>MT</t>
  </si>
  <si>
    <t>Masa Tatsumi</t>
  </si>
  <si>
    <t>NAD</t>
  </si>
  <si>
    <t>Nicola Davis</t>
  </si>
  <si>
    <t>NAH</t>
  </si>
  <si>
    <t>Nicole Hill</t>
  </si>
  <si>
    <t>NAW</t>
  </si>
  <si>
    <t>Nick Watkins</t>
  </si>
  <si>
    <t>NB</t>
  </si>
  <si>
    <t>Nacor Balanos</t>
  </si>
  <si>
    <t>NDL</t>
  </si>
  <si>
    <t>Natali Lazzari</t>
  </si>
  <si>
    <t>NEB</t>
  </si>
  <si>
    <t>Nestor Bosch</t>
  </si>
  <si>
    <t>NEF</t>
  </si>
  <si>
    <t>Nicki Filby</t>
  </si>
  <si>
    <t>NF</t>
  </si>
  <si>
    <t>Nicola Fraser</t>
  </si>
  <si>
    <t>NH</t>
  </si>
  <si>
    <t>Natasha Hardy</t>
  </si>
  <si>
    <t>NJM</t>
  </si>
  <si>
    <t>Nick Mooney</t>
  </si>
  <si>
    <t>NJV</t>
  </si>
  <si>
    <t>Neil Vaughan</t>
  </si>
  <si>
    <t>NK</t>
  </si>
  <si>
    <t>Nina Kriegisch</t>
  </si>
  <si>
    <t>NKN</t>
  </si>
  <si>
    <t>Nathan Knott</t>
  </si>
  <si>
    <t>NMI</t>
  </si>
  <si>
    <t>Nicole Miller</t>
  </si>
  <si>
    <t>NRO</t>
  </si>
  <si>
    <t>Nuria Rizo Osuna-Moyano</t>
  </si>
  <si>
    <t>NSB</t>
  </si>
  <si>
    <t>Nev Barrett</t>
  </si>
  <si>
    <t>NSM</t>
  </si>
  <si>
    <t>Nestor Sanchez</t>
  </si>
  <si>
    <t>NT</t>
  </si>
  <si>
    <t>Natalia Tirado</t>
  </si>
  <si>
    <t>NTO</t>
  </si>
  <si>
    <t>Nahum Torres</t>
  </si>
  <si>
    <t>OAG</t>
  </si>
  <si>
    <t>Omar Álvarez González</t>
  </si>
  <si>
    <t>OAT</t>
  </si>
  <si>
    <t>Olatz Telleria</t>
  </si>
  <si>
    <t>OB</t>
  </si>
  <si>
    <t>Odalisca Breedy</t>
  </si>
  <si>
    <t>OJ</t>
  </si>
  <si>
    <t>Olivia Johnson</t>
  </si>
  <si>
    <t>PAC</t>
  </si>
  <si>
    <t>Paul Caiger</t>
  </si>
  <si>
    <t>PB</t>
  </si>
  <si>
    <t>Peltier Barahona</t>
  </si>
  <si>
    <t>PBD</t>
  </si>
  <si>
    <t>Paul Day</t>
  </si>
  <si>
    <t>PBS</t>
  </si>
  <si>
    <t>Paul Sharp</t>
  </si>
  <si>
    <t>PC</t>
  </si>
  <si>
    <t>Pip Cohen</t>
  </si>
  <si>
    <t>PEC</t>
  </si>
  <si>
    <t>Paul Carnell</t>
  </si>
  <si>
    <t>PH</t>
  </si>
  <si>
    <t>Peter Hay</t>
  </si>
  <si>
    <t>PHP</t>
  </si>
  <si>
    <t>Peter Pfennig</t>
  </si>
  <si>
    <t>PIP</t>
  </si>
  <si>
    <t>Petko Petkov</t>
  </si>
  <si>
    <t>PJB</t>
  </si>
  <si>
    <t>Pearse Buchanan</t>
  </si>
  <si>
    <t>PJR</t>
  </si>
  <si>
    <t>Peter Reeves</t>
  </si>
  <si>
    <t>PM</t>
  </si>
  <si>
    <t>Peter Mooney</t>
  </si>
  <si>
    <t>PMC</t>
  </si>
  <si>
    <t>Peter McGee</t>
  </si>
  <si>
    <t>PNL</t>
  </si>
  <si>
    <t>Patrick Lewis</t>
  </si>
  <si>
    <t>PRJ</t>
  </si>
  <si>
    <t>Paul Jennings</t>
  </si>
  <si>
    <t>PS</t>
  </si>
  <si>
    <t>Peter Southwood</t>
  </si>
  <si>
    <t>PSW</t>
  </si>
  <si>
    <t>Patrick Smallhorn-West</t>
  </si>
  <si>
    <t>PT</t>
  </si>
  <si>
    <t>Paul Tinkler</t>
  </si>
  <si>
    <t>PVDW</t>
  </si>
  <si>
    <t>Pieter van der Woude</t>
  </si>
  <si>
    <t>PW</t>
  </si>
  <si>
    <t>Paul Wembridge</t>
  </si>
  <si>
    <t>RB</t>
  </si>
  <si>
    <t>Ben Ruttenberg</t>
  </si>
  <si>
    <t>RBM</t>
  </si>
  <si>
    <t>Ron Mawbey</t>
  </si>
  <si>
    <t>RENA</t>
  </si>
  <si>
    <t>Rachel Austin</t>
  </si>
  <si>
    <t>RF</t>
  </si>
  <si>
    <t>Renata Ferrari Legorreta</t>
  </si>
  <si>
    <t>RFS</t>
  </si>
  <si>
    <t>Rita Silver</t>
  </si>
  <si>
    <t>RHE</t>
  </si>
  <si>
    <t>Rogelio Herrera Perez</t>
  </si>
  <si>
    <t>RIH</t>
  </si>
  <si>
    <t>Richard Hughes</t>
  </si>
  <si>
    <t>RJE</t>
  </si>
  <si>
    <t>Bob Edgar</t>
  </si>
  <si>
    <t>RJK</t>
  </si>
  <si>
    <t>Rohan Kaehne</t>
  </si>
  <si>
    <t>RM</t>
  </si>
  <si>
    <t>Rachael Miles</t>
  </si>
  <si>
    <t>RP</t>
  </si>
  <si>
    <t>Roby Pepolas</t>
  </si>
  <si>
    <t>RRE</t>
  </si>
  <si>
    <t>Rodrigo Riera</t>
  </si>
  <si>
    <t>RS</t>
  </si>
  <si>
    <t>Russ Stevens</t>
  </si>
  <si>
    <t>RSS</t>
  </si>
  <si>
    <t>Rick Stuart-Smith</t>
  </si>
  <si>
    <t>RT</t>
  </si>
  <si>
    <t>Rowan Trebilco</t>
  </si>
  <si>
    <t>RV</t>
  </si>
  <si>
    <t>Renate Velzeboer</t>
  </si>
  <si>
    <t>RW</t>
  </si>
  <si>
    <t>Regan Warren</t>
  </si>
  <si>
    <t>RWA</t>
  </si>
  <si>
    <t>Rebecca Watson</t>
  </si>
  <si>
    <t>RWH</t>
  </si>
  <si>
    <t>Ross Whippo</t>
  </si>
  <si>
    <t>SAB</t>
  </si>
  <si>
    <t>Sandra Bessudo</t>
  </si>
  <si>
    <t>SAG</t>
  </si>
  <si>
    <t>Sallyann Gudge</t>
  </si>
  <si>
    <t>SAS</t>
  </si>
  <si>
    <t>Scoresby Sheperd</t>
  </si>
  <si>
    <t>SC</t>
  </si>
  <si>
    <t>San Clarke</t>
  </si>
  <si>
    <t>SCB</t>
  </si>
  <si>
    <t>Sue Baker</t>
  </si>
  <si>
    <t>SCE</t>
  </si>
  <si>
    <t>Sophie Edgar</t>
  </si>
  <si>
    <t>SD</t>
  </si>
  <si>
    <t>Shaun Davis</t>
  </si>
  <si>
    <t>SDL</t>
  </si>
  <si>
    <t>Scott Ling</t>
  </si>
  <si>
    <t>SEB</t>
  </si>
  <si>
    <t>Stuart Banks</t>
  </si>
  <si>
    <t>SG</t>
  </si>
  <si>
    <t>Simon Gartenstein</t>
  </si>
  <si>
    <t>SGG</t>
  </si>
  <si>
    <t>Sam Gaylard</t>
  </si>
  <si>
    <t>SGR</t>
  </si>
  <si>
    <t>Siobhan Gray</t>
  </si>
  <si>
    <t>SGS</t>
  </si>
  <si>
    <t>Sonia Sagrista</t>
  </si>
  <si>
    <t>SH</t>
  </si>
  <si>
    <t>Shane Holland</t>
  </si>
  <si>
    <t>SI</t>
  </si>
  <si>
    <t>Sonia Ibarra</t>
  </si>
  <si>
    <t>SJ</t>
  </si>
  <si>
    <t>Scott Jones</t>
  </si>
  <si>
    <t>SJF</t>
  </si>
  <si>
    <t>Suzanne Fiebig</t>
  </si>
  <si>
    <t>SJK</t>
  </si>
  <si>
    <t>Stuart Kininmonth</t>
  </si>
  <si>
    <t>SJO</t>
  </si>
  <si>
    <t>Sam Owen</t>
  </si>
  <si>
    <t>SJS</t>
  </si>
  <si>
    <t>Spencer Shute</t>
  </si>
  <si>
    <t>SJT</t>
  </si>
  <si>
    <t>Simon Tweed</t>
  </si>
  <si>
    <t>SJW</t>
  </si>
  <si>
    <t>Sue Wragge</t>
  </si>
  <si>
    <t>SK</t>
  </si>
  <si>
    <t>Sam Kruimink</t>
  </si>
  <si>
    <t>SLG</t>
  </si>
  <si>
    <t>Stephen Green</t>
  </si>
  <si>
    <t>SLR</t>
  </si>
  <si>
    <t>Sarah-Lena Reinhardt</t>
  </si>
  <si>
    <t>SLW</t>
  </si>
  <si>
    <t>Sam Wines</t>
  </si>
  <si>
    <t>SM</t>
  </si>
  <si>
    <t>Simon Morley</t>
  </si>
  <si>
    <t>SMP</t>
  </si>
  <si>
    <t>Sophie Powell</t>
  </si>
  <si>
    <t>SP</t>
  </si>
  <si>
    <t>Sarah Payne</t>
  </si>
  <si>
    <t>SPE</t>
  </si>
  <si>
    <t>Shamaram Eichmann</t>
  </si>
  <si>
    <t>SPS</t>
  </si>
  <si>
    <t>Paige Shaw</t>
  </si>
  <si>
    <t>SPUD</t>
  </si>
  <si>
    <t>Justin Hulls</t>
  </si>
  <si>
    <t>SR</t>
  </si>
  <si>
    <t>Simon Reeves</t>
  </si>
  <si>
    <t>SRB</t>
  </si>
  <si>
    <t>Simon Bryars</t>
  </si>
  <si>
    <t>SRC</t>
  </si>
  <si>
    <t>Simon Curtis</t>
  </si>
  <si>
    <t>SRG</t>
  </si>
  <si>
    <t>Sam Griffiths</t>
  </si>
  <si>
    <t>SRT</t>
  </si>
  <si>
    <t>Simon Talbot</t>
  </si>
  <si>
    <t>SS</t>
  </si>
  <si>
    <t>Silke Stuckenbrock</t>
  </si>
  <si>
    <t>SSA</t>
  </si>
  <si>
    <t>Salvador Sanchez</t>
  </si>
  <si>
    <t>STB</t>
  </si>
  <si>
    <t>Steve Benj</t>
  </si>
  <si>
    <t>STN</t>
  </si>
  <si>
    <t>Sue Newson</t>
  </si>
  <si>
    <t>SYB</t>
  </si>
  <si>
    <t>Sylvia Buchanan</t>
  </si>
  <si>
    <t>TAS</t>
  </si>
  <si>
    <t>Terina Saunders</t>
  </si>
  <si>
    <t>TCD</t>
  </si>
  <si>
    <t>Tas Douglass</t>
  </si>
  <si>
    <t>TEF</t>
  </si>
  <si>
    <t>Tim Forster</t>
  </si>
  <si>
    <t>TH</t>
  </si>
  <si>
    <t>Tom Holmes</t>
  </si>
  <si>
    <t>TJ</t>
  </si>
  <si>
    <t>Tyson Jones</t>
  </si>
  <si>
    <t>TJA</t>
  </si>
  <si>
    <t>Tim Alexander</t>
  </si>
  <si>
    <t>TP</t>
  </si>
  <si>
    <t>Tanja Ponudic</t>
  </si>
  <si>
    <t>TPC</t>
  </si>
  <si>
    <t>Tim Crawford</t>
  </si>
  <si>
    <t>TR</t>
  </si>
  <si>
    <t>Thierry Rakotoarivelo</t>
  </si>
  <si>
    <t>TRD</t>
  </si>
  <si>
    <t>Tom Davis</t>
  </si>
  <si>
    <t>TS</t>
  </si>
  <si>
    <t>Tanika Shalders</t>
  </si>
  <si>
    <t>TT</t>
  </si>
  <si>
    <t>Todd Thimios</t>
  </si>
  <si>
    <t>VNP</t>
  </si>
  <si>
    <t>Vic National Parks</t>
  </si>
  <si>
    <t>WCB</t>
  </si>
  <si>
    <t>Bill Barker</t>
  </si>
  <si>
    <t>WEI</t>
  </si>
  <si>
    <t>Eddie Ivers</t>
  </si>
  <si>
    <t>WF</t>
  </si>
  <si>
    <t>Will Figueira</t>
  </si>
  <si>
    <t>WJN</t>
  </si>
  <si>
    <t>Warrick Noble</t>
  </si>
  <si>
    <t>WRH</t>
  </si>
  <si>
    <t>Wendy Hutchison</t>
  </si>
  <si>
    <t>WW</t>
  </si>
  <si>
    <t>Will Wied</t>
  </si>
  <si>
    <t>YMS</t>
  </si>
  <si>
    <t>Yanir Seroussi</t>
  </si>
  <si>
    <t>ZF</t>
  </si>
  <si>
    <t>Zach Foltz</t>
  </si>
  <si>
    <t>* when the pivot table is selected (blue), under the Data tab - press 'Refresh All' to update table as data is populated to check structure.</t>
  </si>
  <si>
    <t>Count of Species</t>
  </si>
  <si>
    <t>Grand Total</t>
  </si>
  <si>
    <t>(blank)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</si>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</sst>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14" fontId="3" fillId="0" borderId="2" xfId="0" applyNumberFormat="1" applyFont="1" applyBorder="1"/>
    <xf numFmtId="20" fontId="3" fillId="0" borderId="2" xfId="0" applyNumberFormat="1" applyFont="1" applyBorder="1"/>
    <xf numFmtId="0" fontId="3" fillId="0" borderId="5" xfId="0" applyFont="1" applyBorder="1"/>
    <xf numFmtId="0" fontId="3" fillId="0" borderId="6" xfId="0" applyFont="1" applyBorder="1"/>
    <xf numFmtId="0" fontId="1" fillId="0" borderId="7" xfId="0" applyFont="1" applyBorder="1"/>
    <xf numFmtId="0" fontId="1" fillId="0" borderId="0" xfId="0" applyFont="1"/>
    <xf numFmtId="0" fontId="1" fillId="0" borderId="8" xfId="0" applyFont="1" applyBorder="1"/>
    <xf numFmtId="0" fontId="1" fillId="0" borderId="9" xfId="0" applyFont="1" applyBorder="1"/>
    <xf numFmtId="14" fontId="1" fillId="0" borderId="0" xfId="0" applyNumberFormat="1" applyFont="1"/>
    <xf numFmtId="20" fontId="1" fillId="0" borderId="0" xfId="0" applyNumberFormat="1" applyFont="1" applyAlignment="1">
      <alignment horizontal="left"/>
    </xf>
    <xf numFmtId="0" fontId="4" fillId="0" borderId="10" xfId="0" applyFont="1" applyBorder="1"/>
    <xf numFmtId="0" fontId="4" fillId="0" borderId="7" xfId="0" applyFont="1" applyBorder="1"/>
    <xf numFmtId="20" fontId="1" fillId="0" borderId="0" xfId="0" applyNumberFormat="1" applyFont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14" fontId="1" fillId="0" borderId="7" xfId="0" applyNumberFormat="1" applyFont="1" applyBorder="1"/>
    <xf numFmtId="20" fontId="1" fillId="0" borderId="7" xfId="0" applyNumberFormat="1" applyFont="1" applyBorder="1"/>
    <xf numFmtId="0" fontId="1" fillId="2" borderId="7" xfId="0" applyFont="1" applyFill="1" applyBorder="1"/>
    <xf numFmtId="14" fontId="1" fillId="2" borderId="7" xfId="0" applyNumberFormat="1" applyFont="1" applyFill="1" applyBorder="1"/>
    <xf numFmtId="20" fontId="1" fillId="2" borderId="7" xfId="0" applyNumberFormat="1" applyFont="1" applyFill="1" applyBorder="1"/>
    <xf numFmtId="0" fontId="1" fillId="2" borderId="11" xfId="0" applyFont="1" applyFill="1" applyBorder="1"/>
    <xf numFmtId="0" fontId="1" fillId="3" borderId="7" xfId="0" applyFont="1" applyFill="1" applyBorder="1"/>
    <xf numFmtId="14" fontId="1" fillId="3" borderId="7" xfId="0" applyNumberFormat="1" applyFont="1" applyFill="1" applyBorder="1"/>
    <xf numFmtId="20" fontId="1" fillId="3" borderId="7" xfId="0" applyNumberFormat="1" applyFont="1" applyFill="1" applyBorder="1"/>
    <xf numFmtId="0" fontId="1" fillId="3" borderId="8" xfId="0" applyFont="1" applyFill="1" applyBorder="1"/>
    <xf numFmtId="0" fontId="1" fillId="3" borderId="11" xfId="0" applyFont="1" applyFill="1" applyBorder="1"/>
    <xf numFmtId="20" fontId="1" fillId="0" borderId="0" xfId="0" applyNumberFormat="1" applyFont="1" applyAlignment="1">
      <alignment horizontal="right"/>
    </xf>
    <xf numFmtId="0" fontId="1" fillId="0" borderId="13" xfId="0" applyFont="1" applyBorder="1"/>
    <xf numFmtId="0" fontId="5" fillId="0" borderId="0" xfId="0" applyFont="1"/>
    <xf numFmtId="49" fontId="1" fillId="0" borderId="0" xfId="0" applyNumberFormat="1" applyFont="1"/>
    <xf numFmtId="0" fontId="6" fillId="0" borderId="10" xfId="0" applyFont="1" applyBorder="1" applyAlignment="1">
      <alignment horizontal="right"/>
    </xf>
    <xf numFmtId="0" fontId="6" fillId="0" borderId="0" xfId="0" applyFont="1"/>
    <xf numFmtId="0" fontId="6" fillId="0" borderId="10" xfId="0" applyFont="1" applyBorder="1"/>
    <xf numFmtId="0" fontId="6" fillId="0" borderId="0" xfId="0" applyFont="1" applyAlignment="1">
      <alignment horizontal="right"/>
    </xf>
    <xf numFmtId="0" fontId="6" fillId="0" borderId="14" xfId="0" applyFont="1" applyBorder="1" applyAlignment="1">
      <alignment horizontal="right"/>
    </xf>
    <xf numFmtId="14" fontId="6" fillId="0" borderId="0" xfId="0" applyNumberFormat="1" applyFont="1"/>
    <xf numFmtId="20" fontId="6" fillId="0" borderId="0" xfId="0" applyNumberFormat="1" applyFont="1" applyAlignment="1">
      <alignment horizontal="right"/>
    </xf>
    <xf numFmtId="0" fontId="6" fillId="0" borderId="12" xfId="0" applyFont="1" applyBorder="1" applyAlignment="1">
      <alignment horizontal="right"/>
    </xf>
    <xf numFmtId="0" fontId="3" fillId="0" borderId="0" xfId="0" applyFont="1"/>
    <xf numFmtId="0" fontId="1" fillId="0" borderId="0" xfId="0" applyFont="1" applyAlignment="1">
      <alignment wrapText="1"/>
    </xf>
    <xf numFmtId="0" fontId="7" fillId="4" borderId="7" xfId="0" applyFont="1" applyFill="1" applyBorder="1"/>
    <xf numFmtId="0" fontId="1" fillId="0" borderId="0" xfId="0" applyFont="1" applyAlignment="1">
      <alignment vertical="center" wrapText="1"/>
    </xf>
    <xf numFmtId="0" fontId="0" fillId="0" borderId="15" xfId="0" pivotButton="1" applyBorder="1"/>
    <xf numFmtId="0" fontId="0" fillId="0" borderId="16" xfId="0" applyBorder="1"/>
    <xf numFmtId="0" fontId="0" fillId="0" borderId="17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16" xfId="0" pivotButton="1" applyBorder="1"/>
    <xf numFmtId="0" fontId="0" fillId="0" borderId="27" xfId="0" applyBorder="1"/>
    <xf numFmtId="0" fontId="0" fillId="0" borderId="28" xfId="0" applyBorder="1"/>
    <xf numFmtId="0" fontId="0" fillId="0" borderId="15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1" xfId="0" applyNumberFormat="1" applyBorder="1"/>
    <xf numFmtId="0" fontId="0" fillId="0" borderId="7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5" xfId="0" applyNumberFormat="1" applyBorder="1"/>
    <xf numFmtId="0" fontId="0" fillId="0" borderId="2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36.448802083331" refreshedVersion="8" recordCount="1837" xr:uid="{00000000-000A-0000-FFFF-FFFF00000000}">
  <cacheSource type="worksheet">
    <worksheetSource ref="B1:S1838" sheet="DATA"/>
  </cacheSource>
  <cacheFields count="18">
    <cacheField name="Diver" numFmtId="0">
      <sharedItems containsBlank="1"/>
    </cacheField>
    <cacheField name="Buddy" numFmtId="0">
      <sharedItems containsBlank="1"/>
    </cacheField>
    <cacheField name="Site No." numFmtId="0">
      <sharedItems containsBlank="1" count="27">
        <m/>
        <s v="BMSC8"/>
        <s v="BMSC6"/>
        <s v="BMSC5"/>
        <s v="BMSC9"/>
        <s v="BMSC25"/>
        <s v="BMSC26"/>
        <s v="BMSC24"/>
        <s v="BMSC20"/>
        <s v="BMSC19"/>
        <s v="BMSC1"/>
        <s v="BMSC12"/>
        <s v="BMSC11"/>
        <s v="BMSC10"/>
        <s v="BMSC4"/>
        <s v="BMSC3"/>
        <s v="BMSC2"/>
        <s v="BMSC21"/>
        <s v="BMSC22"/>
        <s v="BMSC14"/>
        <s v="BMSC15"/>
        <s v="BMSC13"/>
        <s v="BMSC16"/>
        <s v="BMSC18"/>
        <s v="BMSC27"/>
        <s v="BMSC23"/>
        <s v="BMSC17"/>
      </sharedItems>
    </cacheField>
    <cacheField name="Site Name" numFmtId="0">
      <sharedItems containsBlank="1"/>
    </cacheField>
    <cacheField name="Latitude" numFmtId="0">
      <sharedItems containsString="0" containsBlank="1" containsNumber="1" minValue="48.815116882324197" maxValue="48.955081939697202"/>
    </cacheField>
    <cacheField name="Longitude" numFmtId="0">
      <sharedItems containsString="0" containsBlank="1" containsNumber="1" minValue="-125.36148071289" maxValue="-125.03701700000001"/>
    </cacheField>
    <cacheField name="Date" numFmtId="0">
      <sharedItems containsBlank="1" count="11">
        <m/>
        <s v="22/04/2024"/>
        <s v="23/04/2024"/>
        <s v="24/04/2024"/>
        <s v="25/04/2024"/>
        <s v="26/04/2024"/>
        <s v="29/04/2024"/>
        <s v="30/04/2024"/>
        <s v="01/05/2024"/>
        <s v="02/05/2024"/>
        <s v="03/05/2024"/>
      </sharedItems>
    </cacheField>
    <cacheField name="vis" numFmtId="0">
      <sharedItems containsString="0" containsBlank="1" containsNumber="1" minValue="1" maxValue="4"/>
    </cacheField>
    <cacheField name="Direction" numFmtId="0">
      <sharedItems containsBlank="1"/>
    </cacheField>
    <cacheField name="Time" numFmtId="20">
      <sharedItems containsSemiMixedTypes="0" containsNonDate="0" containsDate="1" containsString="0" minDate="1899-12-30T09:29:00" maxDate="1899-12-30T15:10:00"/>
    </cacheField>
    <cacheField name="P-Qs" numFmtId="0">
      <sharedItems containsBlank="1"/>
    </cacheField>
    <cacheField name="Depth" numFmtId="0">
      <sharedItems containsString="0" containsBlank="1" containsNumber="1" minValue="3" maxValue="11" count="16">
        <m/>
        <n v="8.5"/>
        <n v="11"/>
        <n v="6.5"/>
        <n v="6"/>
        <n v="8"/>
        <n v="10.5"/>
        <n v="6.7"/>
        <n v="5"/>
        <n v="4.5"/>
        <n v="7.5"/>
        <n v="4"/>
        <n v="5.5"/>
        <n v="3"/>
        <n v="7"/>
        <n v="5.8"/>
      </sharedItems>
    </cacheField>
    <cacheField name="Method" numFmtId="0">
      <sharedItems containsMixedTypes="1" containsNumber="1" containsInteger="1" minValue="0" maxValue="2" count="4">
        <s v="0, 1, 2"/>
        <n v="1"/>
        <n v="2"/>
        <n v="0"/>
      </sharedItems>
    </cacheField>
    <cacheField name="Block" numFmtId="0">
      <sharedItems containsMixedTypes="1" containsNumber="1" containsInteger="1" minValue="0" maxValue="2"/>
    </cacheField>
    <cacheField name="Code" numFmtId="0">
      <sharedItems containsBlank="1"/>
    </cacheField>
    <cacheField name="Species" numFmtId="0">
      <sharedItems containsMixedTypes="1" containsNumber="1" containsInteger="1" minValue="2" maxValue="2" count="135">
        <n v="2"/>
        <s v="Hexagrammos decagrammus"/>
        <s v="Artedius harringtoni"/>
        <s v="Mesocentrotus franciscanus"/>
        <s v="Pomaulax gibberosus"/>
        <s v="Patiria miniata"/>
        <s v="Acmaea mitra"/>
        <s v="Apostichopus californicus"/>
        <s v="Pagurus hemphilli"/>
        <s v="Orthasterias koehleri"/>
        <s v="Haliotis kamtschatkana"/>
        <s v="Ceratostoma foliatum"/>
        <s v="Crassadoma gigantea"/>
        <s v="Hermissenda crassicornis"/>
        <s v="Pagurus beringanus"/>
        <s v="Pisaster ochraceus"/>
        <s v="Dermasterias imbricata"/>
        <s v="Strongylocentrotus droebachiensis"/>
        <s v="Strongylocentrotus purpuratus"/>
        <s v="Diodora aspera"/>
        <s v="Oxylebius pictus"/>
        <s v="Glebocarcinus oregonensis"/>
        <s v="Pagurus caurinus"/>
        <s v="Debris - Zero"/>
        <s v="Sebastes caurinus"/>
        <s v="Rhinogobiops nicholsii"/>
        <s v="Ophiodon elongatus"/>
        <s v="Anarrhichthys ocellatus"/>
        <s v="Sebastes maliger"/>
        <s v="Embiotoca lateralis"/>
        <s v="Jordania zonope"/>
        <s v="Scyra acutifrons"/>
        <s v="Sebastes nebulosus"/>
        <s v="Henricia spp."/>
        <s v="Scorpaenichthys marmoratus"/>
        <s v="Tritonia festiva"/>
        <s v="Paguroidea spp."/>
        <s v="Enophrys bison"/>
        <s v="Evasterias troschelii"/>
        <s v="Asemichthys taylori"/>
        <s v="Cancer productus"/>
        <s v="Limacia cockerelli"/>
        <s v="Triopha catalinae"/>
        <s v="Sebastes melanops"/>
        <s v="Debris - Fishing"/>
        <s v="Diaulula sandiegensis"/>
        <s v="Ascelichthys rhodorus"/>
        <s v="Cadlina spp."/>
        <s v="Discorsopagurus schmitti"/>
        <s v="Doris montereyensis"/>
        <s v="Chirolophis nugator"/>
        <s v="Nautichthys oculofasciatus"/>
        <s v="Coryphella trophina"/>
        <s v="Polycera tricolor"/>
        <s v="Stylasterias forreri"/>
        <s v="Sebastes flavidus"/>
        <s v="Pycnopodia helianthoides"/>
        <s v="Dirona albolineata"/>
        <s v="Rhinolithodes wosnessenskii"/>
        <s v="Echidnocerus cibarius"/>
        <s v="Mediaster aequalis"/>
        <s v="Sebastes nigrocinctus"/>
        <s v="Doris odhneri"/>
        <s v="Peltodoris nobilis"/>
        <s v="Henricia pumila"/>
        <s v="Megaptera novaeangliae"/>
        <s v="Hexagrammos spp."/>
        <s v="Dendronotus albus"/>
        <s v="Pugettia richii"/>
        <s v="Zalophus californianus"/>
        <s v="Pachycheles pubescens"/>
        <s v="Antiopella fusca"/>
        <s v="Chlamys spp."/>
        <s v="Pteraster tesselatus"/>
        <s v="Dendronotus iris"/>
        <s v="Pholis laeta"/>
        <s v="Debris - Other"/>
        <s v="Neverita lewisii"/>
        <s v="Enteroctopus dofleini"/>
        <s v="Nucella lamellosa"/>
        <s v="Orienthella trilineata"/>
        <s v="Aequorea victoria"/>
        <s v="Rostanga pulchra"/>
        <s v="Phyllolithodes papillosus"/>
        <s v="Cryptonatica aleutica"/>
        <s v="Pandalus danae"/>
        <s v="Pholis clemensi"/>
        <s v="Sebastes spp."/>
        <s v="Hemilepidotus spinosus"/>
        <s v="Cryptolithodes typicus"/>
        <s v="Acanthodoris hudsoni"/>
        <s v="Pachycheles rudis"/>
        <s v="Synchirus gilli"/>
        <s v="Pugettia producta"/>
        <s v="Hapalogaster mertensii"/>
        <s v="Heptacarpus stylus"/>
        <s v="Brachyistius frenatus"/>
        <s v="Hexagrammos stelleri"/>
        <s v="Hemilepidotus spp."/>
        <s v="Debris - Glass"/>
        <s v="Chlamys hastata"/>
        <s v="Cadlina luteomarginata"/>
        <s v="Rhacochilus vacca"/>
        <s v="Oregonia gracilis"/>
        <s v="Pachythyone rubra"/>
        <s v="Mimulus foliatus"/>
        <s v="Hemilepidotus hemilepidotus"/>
        <s v="Clinocottus acuticeps"/>
        <s v="Chorilia longipes"/>
        <s v="Lophopanopeus bellus"/>
        <s v="Orthonopias triacis"/>
        <s v="Pleuronichthys coenosus"/>
        <s v="No species found"/>
        <s v="Geitodoris heathi"/>
        <s v="Amphissa columbiana"/>
        <s v="Calliostoma ligatum"/>
        <s v="Opalia wroblewskyi"/>
        <s v="Artedius fenestralis"/>
        <s v="Elassochirus tenuimanus"/>
        <s v="Triopha modesta"/>
        <s v="Diaulula odonoghuei"/>
        <s v="Cryptochiton stelleri"/>
        <s v="Aldisa spp."/>
        <s v="Triopha spp."/>
        <s v="Chlamys rubida"/>
        <s v="Debris - Metal"/>
        <s v="Romaleon antennarium"/>
        <s v="Lottia spp."/>
        <s v="Anoplarchus spp."/>
        <s v="Mitrocoma cellularia"/>
        <s v="Gobiesox maeandricus"/>
        <s v="Bolinopsis infundubulum"/>
        <s v="Rhamphocottus richardsonii"/>
        <s v="Pachycheles spp."/>
        <s v="Aglaja ocelligera"/>
      </sharedItems>
    </cacheField>
    <cacheField name="Common name" numFmtId="0">
      <sharedItems containsMixedTypes="1" containsNumber="1" containsInteger="1" minValue="0" maxValue="3"/>
    </cacheField>
    <cacheField name="Total" numFmtId="0">
      <sharedItems containsSemiMixedTypes="0" containsString="0" containsNumber="1" containsInteger="1" minValue="1" maxValue="305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36.448802662038" refreshedVersion="8" recordCount="468" xr:uid="{00000000-000A-0000-FFFF-FFFF01000000}">
  <cacheSource type="worksheet">
    <worksheetSource ref="A1:AV469" sheet="DATA"/>
  </cacheSource>
  <cacheFields count="48">
    <cacheField name="ID" numFmtId="0">
      <sharedItems containsString="0" containsBlank="1" containsNumber="1" containsInteger="1" minValue="1" maxValue="467"/>
    </cacheField>
    <cacheField name="Diver" numFmtId="0">
      <sharedItems containsBlank="1" count="2">
        <m/>
        <s v="Em Lim"/>
      </sharedItems>
    </cacheField>
    <cacheField name="Buddy" numFmtId="0">
      <sharedItems containsBlank="1"/>
    </cacheField>
    <cacheField name="Site No." numFmtId="0">
      <sharedItems containsBlank="1" count="18">
        <m/>
        <s v="BMSC8"/>
        <s v="BMSC6"/>
        <s v="BMSC5"/>
        <s v="BMSC9"/>
        <s v="BMSC25"/>
        <s v="BMSC26"/>
        <s v="BMSC24"/>
        <s v="BMSC20"/>
        <s v="BMSC19"/>
        <s v="BMSC1"/>
        <s v="BMSC12"/>
        <s v="BMSC11"/>
        <s v="BMSC10"/>
        <s v="BMSC4"/>
        <s v="BMSC3"/>
        <s v="BMSC2"/>
        <s v="BMSC21"/>
      </sharedItems>
    </cacheField>
    <cacheField name="Site Name" numFmtId="0">
      <sharedItems containsBlank="1" count="18">
        <m/>
        <s v="Baeria Rocks North Island Northside"/>
        <s v="Baeria Rocks South Island"/>
        <s v="Taylor Rock"/>
        <s v="Eagle Bay"/>
        <s v="Goby Town"/>
        <s v="Hosie South"/>
        <s v="Swiss Boy"/>
        <s v="Ed King East"/>
        <s v="Ed King SW Pyramid"/>
        <s v="Dodger Channel"/>
        <s v="Wizard Island North"/>
        <s v="Wizard Island South"/>
        <s v="Ross Islets Slug Island"/>
        <s v="Kii xin"/>
        <s v="Ohiat"/>
        <s v="Kirby"/>
        <s v="Dixon SW"/>
      </sharedItems>
    </cacheField>
    <cacheField name="Latitude" numFmtId="0">
      <sharedItems containsString="0" containsBlank="1" containsNumber="1" minValue="48.815116882324197" maxValue="48.955081939697202"/>
    </cacheField>
    <cacheField name="Longitude" numFmtId="0">
      <sharedItems containsString="0" containsBlank="1" containsNumber="1" minValue="-125.221298217773" maxValue="-125.03701700000001"/>
    </cacheField>
    <cacheField name="Date" numFmtId="14">
      <sharedItems containsBlank="1" count="8">
        <m/>
        <s v="22/04/2024"/>
        <s v="23/04/2024"/>
        <s v="24/04/2024"/>
        <s v="25/04/2024"/>
        <s v="26/04/2024"/>
        <s v="29/04/2024"/>
        <s v="30/04/2024"/>
      </sharedItems>
    </cacheField>
    <cacheField name="vis" numFmtId="0">
      <sharedItems containsString="0" containsBlank="1" containsNumber="1" minValue="1.5" maxValue="4"/>
    </cacheField>
    <cacheField name="Direction" numFmtId="0">
      <sharedItems containsBlank="1"/>
    </cacheField>
    <cacheField name="Time" numFmtId="20">
      <sharedItems containsSemiMixedTypes="0" containsNonDate="0" containsDate="1" containsString="0" minDate="1899-12-30T09:29:00" maxDate="1899-12-30T14:51:00"/>
    </cacheField>
    <cacheField name="P-Qs" numFmtId="0">
      <sharedItems containsBlank="1"/>
    </cacheField>
    <cacheField name="Depth" numFmtId="0">
      <sharedItems containsString="0" containsBlank="1" containsNumber="1" minValue="4" maxValue="11" count="12">
        <m/>
        <n v="8.5"/>
        <n v="11"/>
        <n v="6.5"/>
        <n v="6"/>
        <n v="8"/>
        <n v="10.5"/>
        <n v="6.7"/>
        <n v="5"/>
        <n v="4.5"/>
        <n v="7.5"/>
        <n v="4"/>
      </sharedItems>
    </cacheField>
    <cacheField name="Method" numFmtId="0">
      <sharedItems containsMixedTypes="1" containsNumber="1" containsInteger="1" minValue="0" maxValue="2" count="4">
        <s v="0, 1, 2"/>
        <n v="1"/>
        <n v="2"/>
        <n v="0"/>
      </sharedItems>
    </cacheField>
    <cacheField name="Block" numFmtId="0">
      <sharedItems containsMixedTypes="1" containsNumber="1" containsInteger="1" minValue="0" maxValue="2" count="4">
        <s v="0, 1, 2"/>
        <n v="2"/>
        <n v="0"/>
        <n v="1"/>
      </sharedItems>
    </cacheField>
    <cacheField name="Code" numFmtId="0">
      <sharedItems containsBlank="1"/>
    </cacheField>
    <cacheField name="Species" numFmtId="0">
      <sharedItems containsMixedTypes="1" containsNumber="1" containsInteger="1" minValue="2" maxValue="2"/>
    </cacheField>
    <cacheField name="Common name" numFmtId="0">
      <sharedItems containsMixedTypes="1" containsNumber="1" containsInteger="1" minValue="0" maxValue="3"/>
    </cacheField>
    <cacheField name="Total" numFmtId="0">
      <sharedItems containsSemiMixedTypes="0" containsString="0" containsNumber="1" containsInteger="1" minValue="1" maxValue="30552"/>
    </cacheField>
    <cacheField name="Inverts" numFmtId="0">
      <sharedItems containsSemiMixedTypes="0" containsString="0" containsNumber="1" containsInteger="1" minValue="0" maxValue="25101"/>
    </cacheField>
    <cacheField name="2.5" numFmtId="0">
      <sharedItems containsString="0" containsBlank="1" containsNumber="1" containsInteger="1" minValue="1" maxValue="26"/>
    </cacheField>
    <cacheField name="5" numFmtId="0">
      <sharedItems containsString="0" containsBlank="1" containsNumber="1" containsInteger="1" minValue="1" maxValue="61"/>
    </cacheField>
    <cacheField name="7.5" numFmtId="0">
      <sharedItems containsString="0" containsBlank="1" containsNumber="1" containsInteger="1" minValue="1" maxValue="45"/>
    </cacheField>
    <cacheField name="10" numFmtId="0">
      <sharedItems containsString="0" containsBlank="1" containsNumber="1" containsInteger="1" minValue="1" maxValue="12"/>
    </cacheField>
    <cacheField name="12.5" numFmtId="0">
      <sharedItems containsString="0" containsBlank="1" containsNumber="1" containsInteger="1" minValue="1" maxValue="5"/>
    </cacheField>
    <cacheField name="15" numFmtId="0">
      <sharedItems containsString="0" containsBlank="1" containsNumber="1" containsInteger="1" minValue="1" maxValue="6"/>
    </cacheField>
    <cacheField name="20" numFmtId="0">
      <sharedItems containsString="0" containsBlank="1" containsNumber="1" containsInteger="1" minValue="1" maxValue="14"/>
    </cacheField>
    <cacheField name="25" numFmtId="0">
      <sharedItems containsString="0" containsBlank="1" containsNumber="1" containsInteger="1" minValue="1" maxValue="26"/>
    </cacheField>
    <cacheField name="30" numFmtId="0">
      <sharedItems containsString="0" containsBlank="1" containsNumber="1" containsInteger="1" minValue="1" maxValue="15"/>
    </cacheField>
    <cacheField name="35" numFmtId="0">
      <sharedItems containsString="0" containsBlank="1" containsNumber="1" containsInteger="1" minValue="1" maxValue="14"/>
    </cacheField>
    <cacheField name="40" numFmtId="0">
      <sharedItems containsString="0" containsBlank="1" containsNumber="1" containsInteger="1" minValue="1" maxValue="16"/>
    </cacheField>
    <cacheField name="50" numFmtId="0">
      <sharedItems containsString="0" containsBlank="1" containsNumber="1" containsInteger="1" minValue="1" maxValue="20"/>
    </cacheField>
    <cacheField name="62.5" numFmtId="0">
      <sharedItems containsString="0" containsBlank="1" containsNumber="1" containsInteger="1" minValue="1" maxValue="25"/>
    </cacheField>
    <cacheField name="75" numFmtId="0">
      <sharedItems containsString="0" containsBlank="1" containsNumber="1" containsInteger="1" minValue="1" maxValue="30"/>
    </cacheField>
    <cacheField name="87.5" numFmtId="0">
      <sharedItems containsString="0" containsBlank="1" containsNumber="1" containsInteger="1" minValue="35" maxValue="35"/>
    </cacheField>
    <cacheField name="100" numFmtId="0">
      <sharedItems containsString="0" containsBlank="1" containsNumber="1" containsInteger="1" minValue="40" maxValue="40"/>
    </cacheField>
    <cacheField name="112.5" numFmtId="0">
      <sharedItems containsString="0" containsBlank="1" containsNumber="1" containsInteger="1" minValue="45" maxValue="45"/>
    </cacheField>
    <cacheField name="125" numFmtId="0">
      <sharedItems containsString="0" containsBlank="1" containsNumber="1" containsInteger="1" minValue="50" maxValue="50"/>
    </cacheField>
    <cacheField name="137.5" numFmtId="0">
      <sharedItems containsString="0" containsBlank="1" containsNumber="1" containsInteger="1" minValue="55" maxValue="55"/>
    </cacheField>
    <cacheField name="150" numFmtId="0">
      <sharedItems containsString="0" containsBlank="1" containsNumber="1" containsInteger="1" minValue="1" maxValue="60"/>
    </cacheField>
    <cacheField name="162.5" numFmtId="0">
      <sharedItems containsString="0" containsBlank="1" containsNumber="1" containsInteger="1" minValue="65" maxValue="65"/>
    </cacheField>
    <cacheField name="175" numFmtId="0">
      <sharedItems containsString="0" containsBlank="1" containsNumber="1" containsInteger="1" minValue="70" maxValue="70"/>
    </cacheField>
    <cacheField name="187.5" numFmtId="0">
      <sharedItems containsString="0" containsBlank="1" containsNumber="1" containsInteger="1" minValue="75" maxValue="75"/>
    </cacheField>
    <cacheField name="200" numFmtId="0">
      <sharedItems containsString="0" containsBlank="1" containsNumber="1" containsInteger="1" minValue="1" maxValue="80"/>
    </cacheField>
    <cacheField name="250" numFmtId="0">
      <sharedItems containsString="0" containsBlank="1" containsNumber="1" containsInteger="1" minValue="100" maxValue="100"/>
    </cacheField>
    <cacheField name="300" numFmtId="0">
      <sharedItems containsString="0" containsBlank="1" containsNumber="1" containsInteger="1" minValue="120" maxValue="120"/>
    </cacheField>
    <cacheField name="350" numFmtId="0">
      <sharedItems containsString="0" containsBlank="1" containsNumber="1" containsInteger="1" minValue="140" maxValue="140"/>
    </cacheField>
    <cacheField name="400" numFmtId="0">
      <sharedItems containsString="0" containsBlank="1" containsNumber="1" containsInteger="1" minValue="160" maxValue="1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7">
  <r>
    <m/>
    <m/>
    <x v="0"/>
    <m/>
    <m/>
    <m/>
    <x v="0"/>
    <m/>
    <m/>
    <d v="1899-12-30T12:00:00"/>
    <m/>
    <x v="0"/>
    <x v="0"/>
    <s v="0, 1, 2"/>
    <m/>
    <x v="0"/>
    <n v="3"/>
    <n v="30552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1"/>
    <n v="2"/>
    <s v="hde"/>
    <x v="1"/>
    <s v="Kelp greenling"/>
    <n v="2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1"/>
    <n v="2"/>
    <s v="aha"/>
    <x v="2"/>
    <s v="Scalyhead sculpin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mfra"/>
    <x v="3"/>
    <s v="Red sea urchin"/>
    <n v="244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pgi"/>
    <x v="4"/>
    <s v="Red turban shell"/>
    <n v="67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pmi"/>
    <x v="5"/>
    <s v="Bat star"/>
    <n v="4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ami"/>
    <x v="6"/>
    <s v="Whitecap limpet"/>
    <n v="17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aca"/>
    <x v="7"/>
    <s v="California sea cucumber"/>
    <n v="4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phem"/>
    <x v="8"/>
    <s v="Maroon hermit"/>
    <n v="30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oko"/>
    <x v="9"/>
    <s v="Rainbow star"/>
    <n v="10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hka"/>
    <x v="10"/>
    <s v="Pinto abalone"/>
    <n v="29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cfo"/>
    <x v="11"/>
    <s v="Leafy hornmouth"/>
    <n v="10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aha"/>
    <x v="2"/>
    <s v="Scalyhead sculpin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cgi"/>
    <x v="12"/>
    <s v="Purple-hinged rock scallop"/>
    <n v="3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hcr"/>
    <x v="13"/>
    <s v="Opalescent nudibranch"/>
    <n v="3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pbe"/>
    <x v="14"/>
    <s v="Bering hermit crab"/>
    <n v="2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poc"/>
    <x v="15"/>
    <s v="Purple sea star"/>
    <n v="4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dim"/>
    <x v="16"/>
    <s v="Leather star"/>
    <n v="4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sdr"/>
    <x v="17"/>
    <s v="Northern sea urchin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spu"/>
    <x v="18"/>
    <s v="Purple sea urchin (?)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das"/>
    <x v="19"/>
    <s v="Rough keyhole limpet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opi"/>
    <x v="20"/>
    <s v="Painted greenling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gor"/>
    <x v="21"/>
    <s v="Pygmy rock crab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pcau"/>
    <x v="22"/>
    <s v="Greenmark hermit crab"/>
    <n v="1"/>
  </r>
  <r>
    <s v="Em Lim"/>
    <s v="Isabelle Côté"/>
    <x v="1"/>
    <s v="Baeria Rocks North Island Northside"/>
    <n v="48.955081939697202"/>
    <n v="-125.15337371826099"/>
    <x v="1"/>
    <n v="1.5"/>
    <s v="SE"/>
    <d v="1899-12-30T10:12:00"/>
    <s v="EGL"/>
    <x v="1"/>
    <x v="2"/>
    <n v="2"/>
    <s v="dez"/>
    <x v="23"/>
    <s v="No Debris found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sca"/>
    <x v="24"/>
    <s v="Copper rockfish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rni"/>
    <x v="25"/>
    <s v="Blackeye goby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oel"/>
    <x v="26"/>
    <s v="Lingcod"/>
    <n v="2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aoc"/>
    <x v="27"/>
    <s v="Wolf-eel"/>
    <n v="2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hde"/>
    <x v="1"/>
    <s v="Kelp greenling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sma"/>
    <x v="28"/>
    <s v="Quillback rockfish"/>
    <n v="2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1"/>
    <n v="2"/>
    <s v="ela"/>
    <x v="29"/>
    <s v="Striped seaperch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mfra"/>
    <x v="3"/>
    <s v="Red sea urchin"/>
    <n v="18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aca"/>
    <x v="7"/>
    <s v="California sea cucumber"/>
    <n v="14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rni"/>
    <x v="25"/>
    <s v="Blackeye goby"/>
    <n v="9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hka"/>
    <x v="10"/>
    <s v="Pinto abalone"/>
    <n v="2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pmi"/>
    <x v="5"/>
    <s v="Bat star"/>
    <n v="60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ami"/>
    <x v="6"/>
    <s v="Whitecap limpet"/>
    <n v="19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jzo"/>
    <x v="30"/>
    <s v="Longfin sculpin"/>
    <n v="4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sac"/>
    <x v="31"/>
    <s v="Sharpnose crab"/>
    <n v="5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cfo"/>
    <x v="11"/>
    <s v="Leafy hornmouth"/>
    <n v="12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cgi"/>
    <x v="12"/>
    <s v="Purple-hinged rock scallop"/>
    <n v="3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phem"/>
    <x v="8"/>
    <s v="Maroon hermit"/>
    <n v="10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oko"/>
    <x v="9"/>
    <s v="Rainbow star"/>
    <n v="9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das"/>
    <x v="19"/>
    <s v="Rough keyhole limpet"/>
    <n v="2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opi"/>
    <x v="20"/>
    <s v="Painted greenling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hcr"/>
    <x v="13"/>
    <s v="Opalescent nudibranch"/>
    <n v="3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3"/>
    <n v="2"/>
    <s v="sne"/>
    <x v="32"/>
    <s v="China rockfish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henricia"/>
    <x v="33"/>
    <s v="Unidentified blood star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pcau"/>
    <x v="22"/>
    <s v="Greenmark hermit crab"/>
    <n v="2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pgi"/>
    <x v="4"/>
    <s v="Red turban shell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dim"/>
    <x v="16"/>
    <s v="Leather star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aha"/>
    <x v="2"/>
    <s v="Scalyhead sculpin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sma"/>
    <x v="34"/>
    <s v="Cabezon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tfe"/>
    <x v="35"/>
    <s v="Diamondback tritonia"/>
    <n v="1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pbe"/>
    <x v="14"/>
    <s v="Bering hermit crab"/>
    <n v="6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hermit"/>
    <x v="36"/>
    <s v="Unidentified hermit crab"/>
    <n v="4"/>
  </r>
  <r>
    <s v="Em Lim"/>
    <s v="Isabelle Côté"/>
    <x v="2"/>
    <s v="Baeria Rocks South Island"/>
    <n v="48.950233459472599"/>
    <n v="-125.155548095703"/>
    <x v="1"/>
    <n v="1.5"/>
    <s v="SW"/>
    <d v="1899-12-30T12:45:00"/>
    <s v="EGL"/>
    <x v="2"/>
    <x v="2"/>
    <n v="2"/>
    <s v="dez"/>
    <x v="23"/>
    <s v="No Debris found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1"/>
    <n v="2"/>
    <s v="ebi"/>
    <x v="37"/>
    <s v="Buffalo sculpin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1"/>
    <n v="2"/>
    <s v="rni"/>
    <x v="25"/>
    <s v="Blackeye goby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mfra"/>
    <x v="3"/>
    <s v="Red sea urchin"/>
    <n v="169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hcr"/>
    <x v="13"/>
    <s v="Opalescent nudibranch"/>
    <n v="26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cfo"/>
    <x v="11"/>
    <s v="Leafy hornmouth"/>
    <n v="64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pmi"/>
    <x v="5"/>
    <s v="Bat star"/>
    <n v="5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cgi"/>
    <x v="12"/>
    <s v="Purple-hinged rock scallop"/>
    <n v="24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hka"/>
    <x v="10"/>
    <s v="Pinto abalone"/>
    <n v="13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henricia"/>
    <x v="33"/>
    <s v="Unidentified blood star"/>
    <n v="3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dim"/>
    <x v="16"/>
    <s v="Leather star"/>
    <n v="17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pgi"/>
    <x v="4"/>
    <s v="Red turban shell"/>
    <n v="83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etr"/>
    <x v="38"/>
    <s v="Mottled starfish"/>
    <n v="3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aha"/>
    <x v="2"/>
    <s v="Scalyhead sculpin"/>
    <n v="6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sac"/>
    <x v="31"/>
    <s v="Sharpnose crab"/>
    <n v="5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ami"/>
    <x v="6"/>
    <s v="Whitecap limpet"/>
    <n v="9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ata"/>
    <x v="39"/>
    <s v="Spinynose sculpin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rni"/>
    <x v="25"/>
    <s v="Blackeye goby"/>
    <n v="19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aca"/>
    <x v="7"/>
    <s v="California sea cucumber"/>
    <n v="14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oko"/>
    <x v="9"/>
    <s v="Rainbow star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cpr"/>
    <x v="40"/>
    <s v="Red rock crab"/>
    <n v="2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lcoc"/>
    <x v="41"/>
    <s v="Cockerell's dorid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gor"/>
    <x v="21"/>
    <s v="Pygmy rock crab"/>
    <n v="3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tca"/>
    <x v="42"/>
    <s v="Sea-clown triopha"/>
    <n v="1"/>
  </r>
  <r>
    <s v="Em Lim"/>
    <s v="Isabelle Côté"/>
    <x v="3"/>
    <s v="Taylor Rock"/>
    <n v="48.8273315429687"/>
    <n v="-125.196601867675"/>
    <x v="2"/>
    <n v="1.5"/>
    <s v="E"/>
    <d v="1899-12-30T09:50:00"/>
    <s v="EGL"/>
    <x v="3"/>
    <x v="2"/>
    <n v="2"/>
    <s v="dez"/>
    <x v="23"/>
    <s v="No Debris found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1"/>
    <n v="2"/>
    <s v="rni"/>
    <x v="25"/>
    <s v="Blackeye goby"/>
    <n v="2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1"/>
    <n v="2"/>
    <s v="hde"/>
    <x v="1"/>
    <s v="Kelp greenling"/>
    <n v="5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1"/>
    <n v="2"/>
    <s v="sme"/>
    <x v="43"/>
    <s v="Black rockfish"/>
    <n v="4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1"/>
    <n v="2"/>
    <s v="sma"/>
    <x v="28"/>
    <s v="Quillback rockfish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1"/>
    <n v="2"/>
    <s v="opi"/>
    <x v="20"/>
    <s v="Painted greenling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mfra"/>
    <x v="3"/>
    <s v="Red sea urchin"/>
    <n v="108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pmi"/>
    <x v="5"/>
    <s v="Bat star"/>
    <n v="17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hka"/>
    <x v="10"/>
    <s v="Pinto abalone"/>
    <n v="53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ami"/>
    <x v="6"/>
    <s v="Whitecap limpet"/>
    <n v="32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cfo"/>
    <x v="11"/>
    <s v="Leafy hornmouth"/>
    <n v="1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rni"/>
    <x v="25"/>
    <s v="Blackeye goby"/>
    <n v="3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sac"/>
    <x v="31"/>
    <s v="Sharpnose crab"/>
    <n v="8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aha"/>
    <x v="2"/>
    <s v="Scalyhead sculpin"/>
    <n v="6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cgi"/>
    <x v="12"/>
    <s v="Purple-hinged rock scallop"/>
    <n v="13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def"/>
    <x v="44"/>
    <s v="Any fishing debris"/>
    <n v="2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3"/>
    <n v="2"/>
    <s v="sca"/>
    <x v="24"/>
    <s v="Copper rockfish"/>
    <n v="4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das"/>
    <x v="19"/>
    <s v="Rough keyhole limpet"/>
    <n v="20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poc"/>
    <x v="15"/>
    <s v="Purple sea star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dsa"/>
    <x v="45"/>
    <s v="Ringed doris"/>
    <n v="5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phem"/>
    <x v="8"/>
    <s v="Maroon hermit"/>
    <n v="5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oko"/>
    <x v="9"/>
    <s v="Rainbow star"/>
    <n v="2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spu"/>
    <x v="18"/>
    <s v="Purple sea urchin (?)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cpr"/>
    <x v="40"/>
    <s v="Red rock crab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arh"/>
    <x v="46"/>
    <s v="Rosylip sculpin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aca"/>
    <x v="7"/>
    <s v="California sea cucumber"/>
    <n v="10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dim"/>
    <x v="16"/>
    <s v="Leather star"/>
    <n v="6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cadlina"/>
    <x v="47"/>
    <n v="0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dsc"/>
    <x v="48"/>
    <s v="Tubeworm hermit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tfe"/>
    <x v="35"/>
    <s v="Diamondback tritonia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henricia"/>
    <x v="33"/>
    <s v="Unidentified blood star"/>
    <n v="5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gor"/>
    <x v="21"/>
    <s v="Pygmy rock crab"/>
    <n v="4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hcr"/>
    <x v="13"/>
    <s v="Opalescent nudibranch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dmo"/>
    <x v="49"/>
    <s v="Monterey sea lemon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2"/>
    <n v="2"/>
    <s v="pgi"/>
    <x v="4"/>
    <s v="Red turban shell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3"/>
    <n v="0"/>
    <s v="cnu"/>
    <x v="50"/>
    <s v="Mosshead warbonnet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3"/>
    <n v="0"/>
    <s v="noc"/>
    <x v="51"/>
    <s v="Sailfin sculpin"/>
    <n v="1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3"/>
    <n v="0"/>
    <s v="sme"/>
    <x v="43"/>
    <s v="Black rockfish"/>
    <n v="24"/>
  </r>
  <r>
    <s v="Em Lim"/>
    <s v="Isabelle Côté"/>
    <x v="4"/>
    <s v="Eagle Bay"/>
    <n v="48.834789276122997"/>
    <n v="-125.14702606201099"/>
    <x v="2"/>
    <n v="2"/>
    <s v="SW"/>
    <d v="1899-12-30T12:36:00"/>
    <s v="EGL"/>
    <x v="3"/>
    <x v="3"/>
    <n v="0"/>
    <s v="ebi"/>
    <x v="37"/>
    <s v="Buffalo sculpin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1"/>
    <n v="2"/>
    <s v="rni"/>
    <x v="25"/>
    <s v="Blackeye goby"/>
    <n v="3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1"/>
    <n v="2"/>
    <s v="hde"/>
    <x v="1"/>
    <s v="Kelp greenling"/>
    <n v="4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rni"/>
    <x v="25"/>
    <s v="Blackeye goby"/>
    <n v="125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mfra"/>
    <x v="3"/>
    <s v="Red sea urchin"/>
    <n v="103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aca"/>
    <x v="7"/>
    <s v="California sea cucumber"/>
    <n v="15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ami"/>
    <x v="6"/>
    <s v="Whitecap limpet"/>
    <n v="24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pmi"/>
    <x v="5"/>
    <s v="Bat star"/>
    <n v="23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phem"/>
    <x v="8"/>
    <s v="Maroon hermit"/>
    <n v="8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lcoc"/>
    <x v="41"/>
    <s v="Cockerell's dorid"/>
    <n v="2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cfo"/>
    <x v="11"/>
    <s v="Leafy hornmouth"/>
    <n v="10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cgi"/>
    <x v="12"/>
    <s v="Purple-hinged rock scallop"/>
    <n v="12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dim"/>
    <x v="16"/>
    <s v="Leather star"/>
    <n v="5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3"/>
    <n v="2"/>
    <s v="sca"/>
    <x v="24"/>
    <s v="Copper rockfish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sac"/>
    <x v="31"/>
    <s v="Sharpnose crab"/>
    <n v="3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das"/>
    <x v="19"/>
    <s v="Rough keyhole limpet"/>
    <n v="7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pgi"/>
    <x v="4"/>
    <s v="Red turban shell"/>
    <n v="7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hka"/>
    <x v="10"/>
    <s v="Pinto abalone"/>
    <n v="15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dsa"/>
    <x v="45"/>
    <s v="Ringed doris"/>
    <n v="3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3"/>
    <n v="2"/>
    <s v="opi"/>
    <x v="20"/>
    <s v="Painted greenling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henricia"/>
    <x v="33"/>
    <s v="Unidentified blood star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etr"/>
    <x v="38"/>
    <s v="Mottled starfish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oko"/>
    <x v="9"/>
    <s v="Rainbow star"/>
    <n v="2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spu"/>
    <x v="18"/>
    <s v="Purple sea urchin (?)"/>
    <n v="3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aha"/>
    <x v="2"/>
    <s v="Scalyhead sculpin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sdr"/>
    <x v="17"/>
    <s v="Northern sea urchin"/>
    <n v="1"/>
  </r>
  <r>
    <s v="Em Lim"/>
    <s v="Isabelle Côté"/>
    <x v="5"/>
    <s v="Goby Town"/>
    <n v="48.838594999999998"/>
    <n v="-125.135015"/>
    <x v="2"/>
    <n v="3"/>
    <s v="NW"/>
    <d v="1899-12-30T14:48:00"/>
    <s v="EGL"/>
    <x v="4"/>
    <x v="2"/>
    <n v="2"/>
    <s v="poc"/>
    <x v="15"/>
    <s v="Purple sea star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1"/>
    <n v="1"/>
    <s v="rni"/>
    <x v="25"/>
    <s v="Blackeye goby"/>
    <n v="2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hcr"/>
    <x v="13"/>
    <s v="Opalescent nudibranch"/>
    <n v="12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pgi"/>
    <x v="4"/>
    <s v="Red turban shell"/>
    <n v="64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rni"/>
    <x v="25"/>
    <s v="Blackeye goby"/>
    <n v="8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etr"/>
    <x v="38"/>
    <s v="Mottled starfish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ctr"/>
    <x v="52"/>
    <s v="Predaceous aeolis"/>
    <n v="4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ptr"/>
    <x v="53"/>
    <s v="Tricolour nudibranch"/>
    <n v="12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dim"/>
    <x v="16"/>
    <s v="Leather star"/>
    <n v="7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cgi"/>
    <x v="12"/>
    <s v="Purple-hinged rock scallop"/>
    <n v="2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sfo"/>
    <x v="54"/>
    <s v="Velcro seastar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sac"/>
    <x v="31"/>
    <s v="Sharpnose crab"/>
    <n v="3"/>
  </r>
  <r>
    <s v="Em Lim"/>
    <s v="Tom Bird"/>
    <x v="6"/>
    <s v="Hosie South"/>
    <n v="48.9071"/>
    <n v="-125.03701700000001"/>
    <x v="3"/>
    <n v="1.5"/>
    <s v="SW"/>
    <d v="1899-12-30T10:06:00"/>
    <s v="TJB"/>
    <x v="5"/>
    <x v="3"/>
    <n v="1"/>
    <s v="sfl"/>
    <x v="55"/>
    <s v="Yellowtail rockfish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cadlina"/>
    <x v="47"/>
    <n v="0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phem"/>
    <x v="8"/>
    <s v="Maroon hermit"/>
    <n v="6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henricia"/>
    <x v="33"/>
    <s v="Unidentified blood star"/>
    <n v="5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aca"/>
    <x v="7"/>
    <s v="California sea cucumber"/>
    <n v="3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phe"/>
    <x v="56"/>
    <s v="Sunflower star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3"/>
    <n v="1"/>
    <s v="sca"/>
    <x v="24"/>
    <s v="Copper rockfish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dsa"/>
    <x v="45"/>
    <s v="Ringed doris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dal"/>
    <x v="57"/>
    <s v="White-line dirona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cfo"/>
    <x v="11"/>
    <s v="Leafy hornmouth"/>
    <n v="2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rwo"/>
    <x v="58"/>
    <s v="Rhinoceros crab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mfra"/>
    <x v="3"/>
    <s v="Red sea urchin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eci"/>
    <x v="59"/>
    <s v="Puget sound king crab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mae"/>
    <x v="60"/>
    <s v="Vermillion sea star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2"/>
    <n v="1"/>
    <s v="dez"/>
    <x v="23"/>
    <s v="No Debris found"/>
    <n v="1"/>
  </r>
  <r>
    <s v="Em Lim"/>
    <s v="Tom Bird"/>
    <x v="6"/>
    <s v="Hosie South"/>
    <n v="48.9071"/>
    <n v="-125.03701700000001"/>
    <x v="3"/>
    <n v="1.5"/>
    <s v="SW"/>
    <d v="1899-12-30T10:06:00"/>
    <s v="TJB"/>
    <x v="5"/>
    <x v="3"/>
    <n v="0"/>
    <s v="hka"/>
    <x v="10"/>
    <s v="Pinto abalone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1"/>
    <n v="1"/>
    <s v="hde"/>
    <x v="1"/>
    <s v="Kelp greenling"/>
    <n v="3"/>
  </r>
  <r>
    <s v="Em Lim"/>
    <s v="Tom Bird"/>
    <x v="7"/>
    <s v="Swiss Boy"/>
    <n v="48.916072999999997"/>
    <n v="-125.131174"/>
    <x v="3"/>
    <n v="4"/>
    <s v="NE"/>
    <d v="1899-12-30T13:03:00"/>
    <s v="TJB"/>
    <x v="6"/>
    <x v="1"/>
    <n v="1"/>
    <s v="oel"/>
    <x v="26"/>
    <s v="Lingcod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1"/>
    <n v="1"/>
    <s v="sme"/>
    <x v="43"/>
    <s v="Black rockfish"/>
    <n v="5"/>
  </r>
  <r>
    <s v="Em Lim"/>
    <s v="Tom Bird"/>
    <x v="7"/>
    <s v="Swiss Boy"/>
    <n v="48.916072999999997"/>
    <n v="-125.131174"/>
    <x v="3"/>
    <n v="4"/>
    <s v="NE"/>
    <d v="1899-12-30T13:03:00"/>
    <s v="TJB"/>
    <x v="6"/>
    <x v="1"/>
    <n v="1"/>
    <s v="sne"/>
    <x v="32"/>
    <s v="China rockfish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mfra"/>
    <x v="3"/>
    <s v="Red sea urchin"/>
    <n v="136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cfo"/>
    <x v="11"/>
    <s v="Leafy hornmouth"/>
    <n v="30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hka"/>
    <x v="10"/>
    <s v="Pinto abalone"/>
    <n v="50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cgi"/>
    <x v="12"/>
    <s v="Purple-hinged rock scallop"/>
    <n v="7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jzo"/>
    <x v="30"/>
    <s v="Longfin sculpin"/>
    <n v="7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hcr"/>
    <x v="13"/>
    <s v="Opalescent nudibranch"/>
    <n v="4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henricia"/>
    <x v="33"/>
    <s v="Unidentified blood star"/>
    <n v="3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sac"/>
    <x v="31"/>
    <s v="Sharpnose crab"/>
    <n v="12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pgi"/>
    <x v="4"/>
    <s v="Red turban shell"/>
    <n v="3"/>
  </r>
  <r>
    <s v="Em Lim"/>
    <s v="Tom Bird"/>
    <x v="7"/>
    <s v="Swiss Boy"/>
    <n v="48.916072999999997"/>
    <n v="-125.131174"/>
    <x v="3"/>
    <n v="4"/>
    <s v="NE"/>
    <d v="1899-12-30T13:03:00"/>
    <s v="TJB"/>
    <x v="6"/>
    <x v="3"/>
    <n v="1"/>
    <s v="opi"/>
    <x v="20"/>
    <s v="Painted greenling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ami"/>
    <x v="6"/>
    <s v="Whitecap limpet"/>
    <n v="3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aca"/>
    <x v="7"/>
    <s v="California sea cucumber"/>
    <n v="8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dim"/>
    <x v="16"/>
    <s v="Leather star"/>
    <n v="9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das"/>
    <x v="19"/>
    <s v="Rough keyhole limpet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pmi"/>
    <x v="5"/>
    <s v="Bat star"/>
    <n v="8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aha"/>
    <x v="2"/>
    <s v="Scalyhead sculpin"/>
    <n v="2"/>
  </r>
  <r>
    <s v="Em Lim"/>
    <s v="Tom Bird"/>
    <x v="7"/>
    <s v="Swiss Boy"/>
    <n v="48.916072999999997"/>
    <n v="-125.131174"/>
    <x v="3"/>
    <n v="4"/>
    <s v="NE"/>
    <d v="1899-12-30T13:03:00"/>
    <s v="TJB"/>
    <x v="6"/>
    <x v="3"/>
    <n v="1"/>
    <s v="sni"/>
    <x v="61"/>
    <s v="Tiger rockfish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oko"/>
    <x v="9"/>
    <s v="Rainbow star"/>
    <n v="5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phem"/>
    <x v="8"/>
    <s v="Maroon hermit"/>
    <n v="3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poc"/>
    <x v="15"/>
    <s v="Purple sea star"/>
    <n v="9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rni"/>
    <x v="25"/>
    <s v="Blackeye goby"/>
    <n v="3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dod"/>
    <x v="62"/>
    <s v="White night doris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3"/>
    <n v="1"/>
    <s v="sfl"/>
    <x v="55"/>
    <s v="Yellowtail rockfish"/>
    <n v="1"/>
  </r>
  <r>
    <s v="Em Lim"/>
    <s v="Tom Bird"/>
    <x v="7"/>
    <s v="Swiss Boy"/>
    <n v="48.916072999999997"/>
    <n v="-125.131174"/>
    <x v="3"/>
    <n v="4"/>
    <s v="NE"/>
    <d v="1899-12-30T13:03:00"/>
    <s v="TJB"/>
    <x v="6"/>
    <x v="2"/>
    <n v="1"/>
    <s v="dez"/>
    <x v="23"/>
    <s v="No Debris found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1"/>
    <n v="1"/>
    <s v="hde"/>
    <x v="1"/>
    <s v="Kelp greenling"/>
    <n v="6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mfra"/>
    <x v="3"/>
    <s v="Red sea urchin"/>
    <n v="28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hka"/>
    <x v="10"/>
    <s v="Pinto abalone"/>
    <n v="10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phem"/>
    <x v="8"/>
    <s v="Maroon hermit"/>
    <n v="68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pcau"/>
    <x v="22"/>
    <s v="Greenmark hermit crab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spu"/>
    <x v="18"/>
    <s v="Purple sea urchin (?)"/>
    <n v="23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cfo"/>
    <x v="11"/>
    <s v="Leafy hornmouth"/>
    <n v="10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pmi"/>
    <x v="5"/>
    <s v="Bat star"/>
    <n v="2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aha"/>
    <x v="2"/>
    <s v="Scalyhead sculpin"/>
    <n v="4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henricia"/>
    <x v="33"/>
    <s v="Unidentified blood star"/>
    <n v="9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oko"/>
    <x v="9"/>
    <s v="Rainbow star"/>
    <n v="7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das"/>
    <x v="19"/>
    <s v="Rough keyhole limpet"/>
    <n v="2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3"/>
    <n v="1"/>
    <s v="sne"/>
    <x v="32"/>
    <s v="China rockfish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hermit"/>
    <x v="36"/>
    <s v="Unidentified hermit crab"/>
    <n v="6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dim"/>
    <x v="16"/>
    <s v="Leather star"/>
    <n v="6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pbe"/>
    <x v="14"/>
    <s v="Bering hermit crab"/>
    <n v="2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aca"/>
    <x v="7"/>
    <s v="California sea cucumber"/>
    <n v="15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pno"/>
    <x v="63"/>
    <s v="Noble sea lemon"/>
    <n v="5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sac"/>
    <x v="31"/>
    <s v="Sharpnose crab"/>
    <n v="3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3"/>
    <n v="1"/>
    <s v="sme"/>
    <x v="43"/>
    <s v="Black rockfish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rni"/>
    <x v="25"/>
    <s v="Blackeye goby"/>
    <n v="2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dsa"/>
    <x v="45"/>
    <s v="Ringed doris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cgi"/>
    <x v="12"/>
    <s v="Purple-hinged rock scallop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2"/>
    <n v="1"/>
    <s v="dez"/>
    <x v="23"/>
    <s v="No Debris found"/>
    <n v="1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3"/>
    <n v="1"/>
    <s v="cpr"/>
    <x v="40"/>
    <s v="Red rock crab"/>
    <n v="2"/>
  </r>
  <r>
    <s v="Em Lim"/>
    <s v="Claire Attridge"/>
    <x v="8"/>
    <s v="Ed King East"/>
    <n v="48.835666656494098"/>
    <n v="-125.214797973632"/>
    <x v="4"/>
    <n v="3.5"/>
    <s v="NW"/>
    <d v="1899-12-30T09:58:00"/>
    <s v="CMA"/>
    <x v="7"/>
    <x v="3"/>
    <n v="1"/>
    <s v="phe"/>
    <x v="56"/>
    <s v="Sunflower star"/>
    <n v="1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1"/>
    <n v="1"/>
    <s v="hde"/>
    <x v="1"/>
    <s v="Kelp greenling"/>
    <n v="6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1"/>
    <n v="1"/>
    <s v="oel"/>
    <x v="26"/>
    <s v="Lingcod"/>
    <n v="2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1"/>
    <n v="1"/>
    <s v="sme"/>
    <x v="43"/>
    <s v="Black rockfish"/>
    <n v="1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mfra"/>
    <x v="3"/>
    <s v="Red sea urchin"/>
    <n v="143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hka"/>
    <x v="10"/>
    <s v="Pinto abalone"/>
    <n v="37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pmi"/>
    <x v="5"/>
    <s v="Bat star"/>
    <n v="16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pcau"/>
    <x v="22"/>
    <s v="Greenmark hermit crab"/>
    <n v="5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poc"/>
    <x v="15"/>
    <s v="Purple sea star"/>
    <n v="15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phem"/>
    <x v="8"/>
    <s v="Maroon hermit"/>
    <n v="29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spu"/>
    <x v="18"/>
    <s v="Purple sea urchin (?)"/>
    <n v="9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gor"/>
    <x v="21"/>
    <s v="Pygmy rock crab"/>
    <n v="5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dim"/>
    <x v="16"/>
    <s v="Leather star"/>
    <n v="14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aca"/>
    <x v="7"/>
    <s v="California sea cucumber"/>
    <n v="5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ami"/>
    <x v="6"/>
    <s v="Whitecap limpet"/>
    <n v="13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hcr"/>
    <x v="13"/>
    <s v="Opalescent nudibranch"/>
    <n v="1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pbe"/>
    <x v="14"/>
    <s v="Bering hermit crab"/>
    <n v="19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das"/>
    <x v="19"/>
    <s v="Rough keyhole limpet"/>
    <n v="6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cfo"/>
    <x v="11"/>
    <s v="Leafy hornmouth"/>
    <n v="5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sdr"/>
    <x v="17"/>
    <s v="Northern sea urchin"/>
    <n v="2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oko"/>
    <x v="9"/>
    <s v="Rainbow star"/>
    <n v="5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hermit"/>
    <x v="36"/>
    <s v="Unidentified hermit crab"/>
    <n v="2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aha"/>
    <x v="2"/>
    <s v="Scalyhead sculpin"/>
    <n v="1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henricia"/>
    <x v="33"/>
    <s v="Unidentified blood star"/>
    <n v="2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cgi"/>
    <x v="12"/>
    <s v="Purple-hinged rock scallop"/>
    <n v="2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hpu"/>
    <x v="64"/>
    <s v="Dwarf mottled henricia"/>
    <n v="1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2"/>
    <n v="1"/>
    <s v="dez"/>
    <x v="23"/>
    <s v="No Debris found"/>
    <n v="1"/>
  </r>
  <r>
    <s v="Em Lim"/>
    <s v="Claire Attridge"/>
    <x v="9"/>
    <s v="Ed King SW Pyramid"/>
    <n v="48.828601837158203"/>
    <n v="-125.221298217773"/>
    <x v="4"/>
    <n v="3"/>
    <s v="W"/>
    <d v="1899-12-30T12:06:00"/>
    <s v="CMA"/>
    <x v="1"/>
    <x v="3"/>
    <n v="0"/>
    <s v="mno"/>
    <x v="65"/>
    <s v="Humpback whale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1"/>
    <n v="1"/>
    <s v="rni"/>
    <x v="25"/>
    <s v="Blackeye goby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1"/>
    <n v="1"/>
    <s v="oel"/>
    <x v="26"/>
    <s v="Lingcod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mfra"/>
    <x v="3"/>
    <s v="Red sea urchin"/>
    <n v="260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ami"/>
    <x v="6"/>
    <s v="Whitecap limpet"/>
    <n v="13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gi"/>
    <x v="4"/>
    <s v="Red turban shell"/>
    <n v="140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hcr"/>
    <x v="13"/>
    <s v="Opalescent nudibranch"/>
    <n v="3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hka"/>
    <x v="10"/>
    <s v="Pinto abalone"/>
    <n v="17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henricia"/>
    <x v="33"/>
    <s v="Unidentified blood star"/>
    <n v="5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hexagrammos"/>
    <x v="66"/>
    <n v="0"/>
    <n v="2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cfo"/>
    <x v="11"/>
    <s v="Leafy hornmouth"/>
    <n v="13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rni"/>
    <x v="25"/>
    <s v="Blackeye goby"/>
    <n v="2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hem"/>
    <x v="8"/>
    <s v="Maroon hermit"/>
    <n v="1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spu"/>
    <x v="18"/>
    <s v="Purple sea urchin (?)"/>
    <n v="3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oc"/>
    <x v="15"/>
    <s v="Purple sea star"/>
    <n v="10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mi"/>
    <x v="5"/>
    <s v="Bat star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dim"/>
    <x v="16"/>
    <s v="Leather star"/>
    <n v="4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etr"/>
    <x v="38"/>
    <s v="Mottled starfish"/>
    <n v="3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gor"/>
    <x v="21"/>
    <s v="Pygmy rock crab"/>
    <n v="6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cgi"/>
    <x v="12"/>
    <s v="Purple-hinged rock scallop"/>
    <n v="2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sfo"/>
    <x v="54"/>
    <s v="Velcro seastar"/>
    <n v="5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aca"/>
    <x v="7"/>
    <s v="California sea cucumber"/>
    <n v="2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dalb"/>
    <x v="67"/>
    <s v="White frond-aeolis"/>
    <n v="2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be"/>
    <x v="14"/>
    <s v="Bering hermit crab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he"/>
    <x v="56"/>
    <s v="Sunflower star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pri"/>
    <x v="68"/>
    <s v="Cryptic kelp crab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cpr"/>
    <x v="40"/>
    <s v="Red rock crab"/>
    <n v="1"/>
  </r>
  <r>
    <s v="Em Lim"/>
    <s v="Claire Attridge"/>
    <x v="10"/>
    <s v="Dodger Channel"/>
    <n v="48.828948974609297"/>
    <n v="-125.19757080078099"/>
    <x v="4"/>
    <n v="3"/>
    <s v="NE"/>
    <d v="1899-12-30T14:17:00"/>
    <s v="CMA"/>
    <x v="8"/>
    <x v="2"/>
    <n v="1"/>
    <s v="dez"/>
    <x v="23"/>
    <s v="No Debris found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1"/>
    <n v="1"/>
    <s v="hde"/>
    <x v="1"/>
    <s v="Kelp greenling"/>
    <n v="8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1"/>
    <n v="1"/>
    <s v="zca"/>
    <x v="69"/>
    <s v="California sea lion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mfra"/>
    <x v="3"/>
    <s v="Red sea urchin"/>
    <n v="382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aca"/>
    <x v="7"/>
    <s v="California sea cucumber"/>
    <n v="30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dim"/>
    <x v="16"/>
    <s v="Leather star"/>
    <n v="9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pgi"/>
    <x v="4"/>
    <s v="Red turban shell"/>
    <n v="4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hka"/>
    <x v="10"/>
    <s v="Pinto abalone"/>
    <n v="13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rni"/>
    <x v="25"/>
    <s v="Blackeye goby"/>
    <n v="14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oko"/>
    <x v="9"/>
    <s v="Rainbow star"/>
    <n v="6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cfo"/>
    <x v="11"/>
    <s v="Leafy hornmouth"/>
    <n v="13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gor"/>
    <x v="21"/>
    <s v="Pygmy rock crab"/>
    <n v="8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hcr"/>
    <x v="13"/>
    <s v="Opalescent nudibranch"/>
    <n v="7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ami"/>
    <x v="6"/>
    <s v="Whitecap limpet"/>
    <n v="6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sac"/>
    <x v="31"/>
    <s v="Sharpnose crab"/>
    <n v="8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henricia"/>
    <x v="33"/>
    <s v="Unidentified blood star"/>
    <n v="5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das"/>
    <x v="19"/>
    <s v="Rough keyhole limpet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pmi"/>
    <x v="5"/>
    <s v="Bat star"/>
    <n v="7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jzo"/>
    <x v="30"/>
    <s v="Longfin sculpin"/>
    <n v="5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3"/>
    <n v="1"/>
    <s v="opi"/>
    <x v="20"/>
    <s v="Painted greenling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aha"/>
    <x v="2"/>
    <s v="Scalyhead sculpin"/>
    <n v="2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phem"/>
    <x v="8"/>
    <s v="Maroon hermit"/>
    <n v="3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spu"/>
    <x v="18"/>
    <s v="Purple sea urchin (?)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3"/>
    <n v="1"/>
    <s v="sca"/>
    <x v="24"/>
    <s v="Copper rockfish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cgi"/>
    <x v="12"/>
    <s v="Purple-hinged rock scallop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ppu"/>
    <x v="70"/>
    <s v="Pubescent porcelain crab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cnu"/>
    <x v="50"/>
    <s v="Mosshead warbonnet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phe"/>
    <x v="56"/>
    <s v="Sunflower star"/>
    <n v="1"/>
  </r>
  <r>
    <s v="Em Lim"/>
    <s v="Claire Attridge"/>
    <x v="11"/>
    <s v="Wizard Island North"/>
    <n v="48.858283996582003"/>
    <n v="-125.160919189453"/>
    <x v="5"/>
    <n v="2.5"/>
    <s v="NE"/>
    <d v="1899-12-30T09:29:00"/>
    <s v="CMA"/>
    <x v="9"/>
    <x v="2"/>
    <n v="1"/>
    <s v="dez"/>
    <x v="23"/>
    <s v="No Debris found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1"/>
    <n v="1"/>
    <s v="hde"/>
    <x v="1"/>
    <s v="Kelp greenling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1"/>
    <n v="1"/>
    <s v="rni"/>
    <x v="25"/>
    <s v="Blackeye goby"/>
    <n v="9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mfra"/>
    <x v="3"/>
    <s v="Red sea urchin"/>
    <n v="220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dim"/>
    <x v="16"/>
    <s v="Leather star"/>
    <n v="10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rni"/>
    <x v="25"/>
    <s v="Blackeye goby"/>
    <n v="62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gi"/>
    <x v="4"/>
    <s v="Red turban shell"/>
    <n v="12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cfo"/>
    <x v="11"/>
    <s v="Leafy hornmouth"/>
    <n v="3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aca"/>
    <x v="7"/>
    <s v="California sea cucumber"/>
    <n v="18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cgi"/>
    <x v="12"/>
    <s v="Purple-hinged rock scallop"/>
    <n v="12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hcr"/>
    <x v="13"/>
    <s v="Opalescent nudibranch"/>
    <n v="19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oko"/>
    <x v="9"/>
    <s v="Rainbow star"/>
    <n v="2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gor"/>
    <x v="21"/>
    <s v="Pygmy rock crab"/>
    <n v="8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sac"/>
    <x v="31"/>
    <s v="Sharpnose crab"/>
    <n v="3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hem"/>
    <x v="8"/>
    <s v="Maroon hermit"/>
    <n v="3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afu"/>
    <x v="71"/>
    <s v="White-and-orange-tipped nudibranch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chlamys"/>
    <x v="72"/>
    <s v="Unidentified scallop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tr"/>
    <x v="53"/>
    <s v="Tricolour nudibranch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dal"/>
    <x v="57"/>
    <s v="White-line dirona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te"/>
    <x v="73"/>
    <s v="Slime star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hka"/>
    <x v="10"/>
    <s v="Pinto abalone"/>
    <n v="1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aha"/>
    <x v="2"/>
    <s v="Scalyhead sculpin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pu"/>
    <x v="70"/>
    <s v="Pubescent porcelain crab"/>
    <n v="2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ami"/>
    <x v="6"/>
    <s v="Whitecap limpet"/>
    <n v="2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dmo"/>
    <x v="49"/>
    <s v="Monterey sea lemon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no"/>
    <x v="63"/>
    <s v="Noble sea lemon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pmi"/>
    <x v="5"/>
    <s v="Bat star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dir"/>
    <x v="74"/>
    <s v="Giant frond-aeolis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2"/>
    <n v="1"/>
    <s v="dez"/>
    <x v="23"/>
    <s v="No Debris found"/>
    <n v="1"/>
  </r>
  <r>
    <s v="Em Lim"/>
    <s v="Claire Attridge"/>
    <x v="12"/>
    <s v="Wizard Island South"/>
    <n v="48.857467651367102"/>
    <n v="-125.158233642578"/>
    <x v="5"/>
    <n v="1.5"/>
    <s v="SW"/>
    <d v="1899-12-30T11:48:00"/>
    <s v="CMA"/>
    <x v="10"/>
    <x v="3"/>
    <n v="1"/>
    <s v="dsa"/>
    <x v="45"/>
    <s v="Ringed doris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1"/>
    <n v="1"/>
    <s v="hde"/>
    <x v="1"/>
    <s v="Kelp greenling"/>
    <n v="6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1"/>
    <n v="1"/>
    <s v="rni"/>
    <x v="25"/>
    <s v="Blackeye goby"/>
    <n v="42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1"/>
    <n v="1"/>
    <s v="sca"/>
    <x v="24"/>
    <s v="Copper rockfish"/>
    <n v="2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1"/>
    <n v="1"/>
    <s v="sma"/>
    <x v="28"/>
    <s v="Quillback rockfish"/>
    <n v="2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mfra"/>
    <x v="3"/>
    <s v="Red sea urchin"/>
    <n v="99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pmi"/>
    <x v="5"/>
    <s v="Bat star"/>
    <n v="33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hka"/>
    <x v="10"/>
    <s v="Pinto abalone"/>
    <n v="19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aca"/>
    <x v="7"/>
    <s v="California sea cucumber"/>
    <n v="2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rni"/>
    <x v="25"/>
    <s v="Blackeye goby"/>
    <n v="122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cgi"/>
    <x v="12"/>
    <s v="Purple-hinged rock scallop"/>
    <n v="7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etr"/>
    <x v="38"/>
    <s v="Mottled starfish"/>
    <n v="5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cfo"/>
    <x v="11"/>
    <s v="Leafy hornmouth"/>
    <n v="6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phe"/>
    <x v="56"/>
    <s v="Sunflower star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sac"/>
    <x v="31"/>
    <s v="Sharpnose crab"/>
    <n v="10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pri"/>
    <x v="68"/>
    <s v="Cryptic kelp crab"/>
    <n v="6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pgi"/>
    <x v="4"/>
    <s v="Red turban shell"/>
    <n v="4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das"/>
    <x v="19"/>
    <s v="Rough keyhole limpet"/>
    <n v="14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dim"/>
    <x v="16"/>
    <s v="Leather star"/>
    <n v="3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pla"/>
    <x v="75"/>
    <s v="Crescent gunnel"/>
    <n v="2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hermit"/>
    <x v="36"/>
    <s v="Unidentified hermit crab"/>
    <n v="3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dir"/>
    <x v="74"/>
    <s v="Giant frond-aeolis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dmo"/>
    <x v="49"/>
    <s v="Monterey sea lemon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ami"/>
    <x v="6"/>
    <s v="Whitecap limpet"/>
    <n v="3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oko"/>
    <x v="9"/>
    <s v="Rainbow star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deo"/>
    <x v="76"/>
    <s v="Any debris OTHER THAN fishing gear, made of plastic, cloth, metal, glass or timber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nle"/>
    <x v="77"/>
    <s v="Lewis' Moon snail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edo"/>
    <x v="78"/>
    <s v="Giant pacific octopus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2"/>
    <n v="1"/>
    <s v="phem"/>
    <x v="8"/>
    <s v="Maroon hermit"/>
    <n v="1"/>
  </r>
  <r>
    <s v="Em Lim"/>
    <s v="Claire Attridge"/>
    <x v="13"/>
    <s v="Ross Islets Slug Island"/>
    <n v="48.870517730712798"/>
    <n v="-125.160346984863"/>
    <x v="5"/>
    <n v="2"/>
    <s v="W"/>
    <d v="1899-12-30T14:06:00"/>
    <s v="CMA"/>
    <x v="9"/>
    <x v="3"/>
    <n v="0"/>
    <s v="dsa"/>
    <x v="45"/>
    <s v="Ringed doris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1"/>
    <n v="1"/>
    <s v="hde"/>
    <x v="1"/>
    <s v="Kelp greenling"/>
    <n v="6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mfra"/>
    <x v="3"/>
    <s v="Red sea urchin"/>
    <n v="142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afu"/>
    <x v="71"/>
    <s v="White-and-orange-tipped nudibranch"/>
    <n v="3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dim"/>
    <x v="16"/>
    <s v="Leather star"/>
    <n v="25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ami"/>
    <x v="6"/>
    <s v="Whitecap limpet"/>
    <n v="6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gor"/>
    <x v="21"/>
    <s v="Pygmy rock crab"/>
    <n v="49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cfo"/>
    <x v="11"/>
    <s v="Leafy hornmouth"/>
    <n v="12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cnu"/>
    <x v="50"/>
    <s v="Mosshead warbonnet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aca"/>
    <x v="7"/>
    <s v="California sea cucumber"/>
    <n v="10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hcr"/>
    <x v="13"/>
    <s v="Opalescent nudibranch"/>
    <n v="5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dsc"/>
    <x v="48"/>
    <s v="Tubeworm hermit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ppu"/>
    <x v="70"/>
    <s v="Pubescent porcelain crab"/>
    <n v="4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oko"/>
    <x v="9"/>
    <s v="Rainbow star"/>
    <n v="2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nla"/>
    <x v="79"/>
    <s v="Frilled dogwinkle"/>
    <n v="17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henricia"/>
    <x v="33"/>
    <s v="Unidentified blood star"/>
    <n v="10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pmi"/>
    <x v="5"/>
    <s v="Bat star"/>
    <n v="2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hka"/>
    <x v="10"/>
    <s v="Pinto abalone"/>
    <n v="2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poc"/>
    <x v="15"/>
    <s v="Purple sea star"/>
    <n v="6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cgi"/>
    <x v="12"/>
    <s v="Purple-hinged rock scallop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otri"/>
    <x v="80"/>
    <s v="Three-lined aeolid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pbe"/>
    <x v="14"/>
    <s v="Bering hermit crab"/>
    <n v="2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sac"/>
    <x v="31"/>
    <s v="Sharpnose crab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pno"/>
    <x v="63"/>
    <s v="Noble sea lemon"/>
    <n v="1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hermit"/>
    <x v="36"/>
    <s v="Unidentified hermit crab"/>
    <n v="5"/>
  </r>
  <r>
    <s v="Em Lim"/>
    <s v="Claire Attridge"/>
    <x v="14"/>
    <s v="Kii xin"/>
    <n v="48.815116882324197"/>
    <n v="-125.175331115722"/>
    <x v="6"/>
    <n v="3"/>
    <s v="NE"/>
    <d v="1899-12-30T10:09:00"/>
    <s v="CMA"/>
    <x v="1"/>
    <x v="2"/>
    <n v="1"/>
    <s v="dez"/>
    <x v="23"/>
    <s v="No Debris found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1"/>
    <n v="1"/>
    <s v="sme"/>
    <x v="43"/>
    <s v="Black rockfish"/>
    <n v="49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1"/>
    <n v="1"/>
    <s v="avi"/>
    <x v="81"/>
    <s v="Victoria's crystal jelly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1"/>
    <n v="1"/>
    <s v="ela"/>
    <x v="29"/>
    <s v="Striped seaperch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1"/>
    <n v="1"/>
    <s v="hde"/>
    <x v="1"/>
    <s v="Kelp greenling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mfra"/>
    <x v="3"/>
    <s v="Red sea urchin"/>
    <n v="396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aca"/>
    <x v="7"/>
    <s v="California sea cucumber"/>
    <n v="18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pgi"/>
    <x v="4"/>
    <s v="Red turban shell"/>
    <n v="52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ami"/>
    <x v="6"/>
    <s v="Whitecap limpet"/>
    <n v="17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rni"/>
    <x v="25"/>
    <s v="Blackeye goby"/>
    <n v="3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hcr"/>
    <x v="13"/>
    <s v="Opalescent nudibranch"/>
    <n v="2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dim"/>
    <x v="16"/>
    <s v="Leather star"/>
    <n v="16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cfo"/>
    <x v="11"/>
    <s v="Leafy hornmouth"/>
    <n v="18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hka"/>
    <x v="10"/>
    <s v="Pinto abalone"/>
    <n v="22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pmi"/>
    <x v="5"/>
    <s v="Bat star"/>
    <n v="18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oko"/>
    <x v="9"/>
    <s v="Rainbow star"/>
    <n v="7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cgi"/>
    <x v="12"/>
    <s v="Purple-hinged rock scallop"/>
    <n v="14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aha"/>
    <x v="2"/>
    <s v="Scalyhead sculpin"/>
    <n v="12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poc"/>
    <x v="15"/>
    <s v="Purple sea star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pbe"/>
    <x v="14"/>
    <s v="Bering hermit crab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das"/>
    <x v="19"/>
    <s v="Rough keyhole limpet"/>
    <n v="4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spu"/>
    <x v="18"/>
    <s v="Purple sea urchin (?)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sac"/>
    <x v="31"/>
    <s v="Sharpnose crab"/>
    <n v="9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rpu"/>
    <x v="82"/>
    <s v="Red sponge dorid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henricia"/>
    <x v="33"/>
    <s v="Unidentified blood star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hermit"/>
    <x v="36"/>
    <s v="Unidentified hermit crab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gor"/>
    <x v="21"/>
    <s v="Pygmy rock crab"/>
    <n v="2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jzo"/>
    <x v="30"/>
    <s v="Longfin sculpin"/>
    <n v="3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sdr"/>
    <x v="17"/>
    <s v="Northern sea urchin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ppa"/>
    <x v="83"/>
    <s v="Heart crab"/>
    <n v="1"/>
  </r>
  <r>
    <s v="Em Lim"/>
    <s v="Claire Attridge"/>
    <x v="15"/>
    <s v="Ohiat"/>
    <n v="48.855583190917898"/>
    <n v="-125.183799743652"/>
    <x v="6"/>
    <n v="3.5"/>
    <s v="W"/>
    <d v="1899-12-30T12:23:00"/>
    <s v="CMA"/>
    <x v="4"/>
    <x v="2"/>
    <n v="1"/>
    <s v="dez"/>
    <x v="23"/>
    <s v="No Debris found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1"/>
    <n v="1"/>
    <s v="hde"/>
    <x v="1"/>
    <s v="Kelp greenling"/>
    <n v="10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1"/>
    <n v="1"/>
    <s v="oel"/>
    <x v="26"/>
    <s v="Lingcod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mfra"/>
    <x v="3"/>
    <s v="Red sea urchin"/>
    <n v="204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mi"/>
    <x v="5"/>
    <s v="Bat star"/>
    <n v="20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gi"/>
    <x v="4"/>
    <s v="Red turban shell"/>
    <n v="118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rni"/>
    <x v="25"/>
    <s v="Blackeye goby"/>
    <n v="14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hem"/>
    <x v="8"/>
    <s v="Maroon hermit"/>
    <n v="6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ami"/>
    <x v="6"/>
    <s v="Whitecap limpet"/>
    <n v="23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aca"/>
    <x v="7"/>
    <s v="California sea cucumber"/>
    <n v="7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dim"/>
    <x v="16"/>
    <s v="Leather star"/>
    <n v="4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nle"/>
    <x v="77"/>
    <s v="Lewis' Moon snail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hcr"/>
    <x v="13"/>
    <s v="Opalescent nudibranch"/>
    <n v="3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cfo"/>
    <x v="11"/>
    <s v="Leafy hornmouth"/>
    <n v="8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sac"/>
    <x v="31"/>
    <s v="Sharpnose crab"/>
    <n v="3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cpr"/>
    <x v="40"/>
    <s v="Red rock crab"/>
    <n v="2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oc"/>
    <x v="15"/>
    <s v="Purple sea star"/>
    <n v="2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hka"/>
    <x v="10"/>
    <s v="Pinto abalone"/>
    <n v="5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jzo"/>
    <x v="30"/>
    <s v="Longfin sculpin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pu"/>
    <x v="70"/>
    <s v="Pubescent porcelain crab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das"/>
    <x v="19"/>
    <s v="Rough keyhole limpet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etr"/>
    <x v="38"/>
    <s v="Mottled starfish"/>
    <n v="2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3"/>
    <n v="1"/>
    <s v="opi"/>
    <x v="20"/>
    <s v="Painted greenling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oko"/>
    <x v="9"/>
    <s v="Rainbow star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he"/>
    <x v="56"/>
    <s v="Sunflower star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pri"/>
    <x v="68"/>
    <s v="Cryptic kelp crab"/>
    <n v="1"/>
  </r>
  <r>
    <s v="Em Lim"/>
    <s v="Claire Attridge"/>
    <x v="16"/>
    <s v="Kirby"/>
    <n v="48.850399017333899"/>
    <n v="-125.198768615722"/>
    <x v="6"/>
    <n v="3.5"/>
    <s v="N"/>
    <d v="1899-12-30T14:51:00"/>
    <s v="CMA"/>
    <x v="11"/>
    <x v="2"/>
    <n v="1"/>
    <s v="dez"/>
    <x v="23"/>
    <s v="No Debris found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1"/>
    <n v="1"/>
    <s v="rni"/>
    <x v="25"/>
    <s v="Blackeye goby"/>
    <n v="6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1"/>
    <n v="1"/>
    <s v="hde"/>
    <x v="1"/>
    <s v="Kelp greenling"/>
    <n v="15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3"/>
    <n v="1"/>
    <s v="oel"/>
    <x v="26"/>
    <s v="Lingcod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mfra"/>
    <x v="3"/>
    <s v="Red sea urchin"/>
    <n v="198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phem"/>
    <x v="8"/>
    <s v="Maroon hermit"/>
    <n v="10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hka"/>
    <x v="10"/>
    <s v="Pinto abalone"/>
    <n v="29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3"/>
    <n v="1"/>
    <s v="sca"/>
    <x v="24"/>
    <s v="Copper rockfish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ami"/>
    <x v="6"/>
    <s v="Whitecap limpet"/>
    <n v="24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aha"/>
    <x v="2"/>
    <s v="Scalyhead sculpin"/>
    <n v="6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def"/>
    <x v="44"/>
    <s v="Any fishing debris"/>
    <n v="3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hcr"/>
    <x v="13"/>
    <s v="Opalescent nudibranch"/>
    <n v="1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aca"/>
    <x v="7"/>
    <s v="California sea cucumber"/>
    <n v="16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cgi"/>
    <x v="12"/>
    <s v="Purple-hinged rock scallop"/>
    <n v="19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henricia"/>
    <x v="33"/>
    <s v="Unidentified blood star"/>
    <n v="2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dim"/>
    <x v="16"/>
    <s v="Leather star"/>
    <n v="7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sac"/>
    <x v="31"/>
    <s v="Sharpnose crab"/>
    <n v="3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rni"/>
    <x v="25"/>
    <s v="Blackeye goby"/>
    <n v="4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cfo"/>
    <x v="11"/>
    <s v="Leafy hornmouth"/>
    <n v="18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pgi"/>
    <x v="4"/>
    <s v="Red turban shell"/>
    <n v="5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etr"/>
    <x v="38"/>
    <s v="Mottled starfish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oko"/>
    <x v="9"/>
    <s v="Rainbow star"/>
    <n v="3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edo"/>
    <x v="78"/>
    <s v="Giant pacific octopus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cal"/>
    <x v="84"/>
    <s v="Aleutian moonsnail 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pda"/>
    <x v="85"/>
    <s v="Dock shrimp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pbe"/>
    <x v="14"/>
    <s v="Bering hermit crab"/>
    <n v="6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pmi"/>
    <x v="5"/>
    <s v="Bat star"/>
    <n v="4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das"/>
    <x v="19"/>
    <s v="Rough keyhole limpet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3"/>
    <n v="1"/>
    <s v="sma"/>
    <x v="28"/>
    <s v="Quillback rockfish"/>
    <n v="1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dsa"/>
    <x v="45"/>
    <s v="Ringed doris"/>
    <n v="2"/>
  </r>
  <r>
    <s v="Em Lim"/>
    <s v="Claire Attridge"/>
    <x v="17"/>
    <s v="Dixon SW"/>
    <n v="48.85205078125"/>
    <n v="-125.123565673828"/>
    <x v="7"/>
    <n v="3.5"/>
    <s v="E"/>
    <d v="1899-12-30T09:41:00"/>
    <s v="CMA"/>
    <x v="3"/>
    <x v="2"/>
    <n v="1"/>
    <s v="tca"/>
    <x v="42"/>
    <s v="Sea-clown triopha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1"/>
    <n v="1"/>
    <s v="rni"/>
    <x v="25"/>
    <s v="Blackeye goby"/>
    <n v="46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rni"/>
    <x v="25"/>
    <s v="Blackeye goby"/>
    <n v="13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pgi"/>
    <x v="4"/>
    <s v="Red turban shell"/>
    <n v="35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pmi"/>
    <x v="5"/>
    <s v="Bat star"/>
    <n v="8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aca"/>
    <x v="7"/>
    <s v="California sea cucumber"/>
    <n v="13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pcle"/>
    <x v="86"/>
    <s v="Longfin gunnel"/>
    <n v="2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dsc"/>
    <x v="48"/>
    <s v="Tubeworm hermit"/>
    <n v="2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mfra"/>
    <x v="3"/>
    <s v="Red sea urchin"/>
    <n v="57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oko"/>
    <x v="9"/>
    <s v="Rainbow star"/>
    <n v="3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etr"/>
    <x v="38"/>
    <s v="Mottled starfish"/>
    <n v="3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cgi"/>
    <x v="12"/>
    <s v="Purple-hinged rock scallop"/>
    <n v="5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3"/>
    <n v="1"/>
    <s v="sma"/>
    <x v="28"/>
    <s v="Quillback rockfish"/>
    <n v="2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das"/>
    <x v="19"/>
    <s v="Rough keyhole limpet"/>
    <n v="6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dmo"/>
    <x v="49"/>
    <s v="Monterey sea lemon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sac"/>
    <x v="31"/>
    <s v="Sharpnose crab"/>
    <n v="4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hka"/>
    <x v="10"/>
    <s v="Pinto abalone"/>
    <n v="3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ami"/>
    <x v="6"/>
    <s v="Whitecap limpet"/>
    <n v="1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cfo"/>
    <x v="11"/>
    <s v="Leafy hornmouth"/>
    <n v="2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dim"/>
    <x v="16"/>
    <s v="Leather star"/>
    <n v="3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henricia"/>
    <x v="33"/>
    <s v="Unidentified blood star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3"/>
    <n v="1"/>
    <s v="hde"/>
    <x v="1"/>
    <s v="Kelp greenling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phem"/>
    <x v="8"/>
    <s v="Maroon hermit"/>
    <n v="2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jzo"/>
    <x v="30"/>
    <s v="Longfin sculpin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hermit"/>
    <x v="36"/>
    <s v="Unidentified hermit crab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gor"/>
    <x v="21"/>
    <s v="Pygmy rock crab"/>
    <n v="1"/>
  </r>
  <r>
    <s v="Em Lim"/>
    <s v="Valesca deGroot"/>
    <x v="18"/>
    <s v="Dixon Inside"/>
    <n v="48.8542671203613"/>
    <n v="-125.11703491210901"/>
    <x v="7"/>
    <n v="2"/>
    <s v="E"/>
    <d v="1899-12-30T11:53:00"/>
    <s v="VDG"/>
    <x v="12"/>
    <x v="2"/>
    <n v="1"/>
    <s v="dez"/>
    <x v="23"/>
    <s v="No Debris found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1"/>
    <n v="1"/>
    <s v="hde"/>
    <x v="1"/>
    <s v="Kelp greenling"/>
    <n v="6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1"/>
    <n v="1"/>
    <s v="sca"/>
    <x v="24"/>
    <s v="Copper rockfish"/>
    <n v="1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1"/>
    <n v="1"/>
    <s v="sme"/>
    <x v="43"/>
    <s v="Black rockfish"/>
    <n v="1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1"/>
    <n v="1"/>
    <s v="rni"/>
    <x v="25"/>
    <s v="Blackeye goby"/>
    <n v="7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1"/>
    <n v="1"/>
    <s v="oel"/>
    <x v="26"/>
    <s v="Lingcod"/>
    <n v="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1"/>
    <n v="1"/>
    <s v="smar"/>
    <x v="34"/>
    <s v="Cabezon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mfra"/>
    <x v="3"/>
    <s v="Red sea urchin"/>
    <n v="136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pmi"/>
    <x v="5"/>
    <s v="Bat star"/>
    <n v="29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phem"/>
    <x v="8"/>
    <s v="Maroon hermit"/>
    <n v="49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ami"/>
    <x v="6"/>
    <s v="Whitecap limpet"/>
    <n v="24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cfo"/>
    <x v="11"/>
    <s v="Leafy hornmouth"/>
    <n v="35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rni"/>
    <x v="25"/>
    <s v="Blackeye goby"/>
    <n v="2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pgi"/>
    <x v="4"/>
    <s v="Red turban shell"/>
    <n v="6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hka"/>
    <x v="10"/>
    <s v="Pinto abalone"/>
    <n v="4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aca"/>
    <x v="7"/>
    <s v="California sea cucumber"/>
    <n v="15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dsc"/>
    <x v="48"/>
    <s v="Tubeworm hermit"/>
    <n v="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das"/>
    <x v="19"/>
    <s v="Rough keyhole limpet"/>
    <n v="14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jzo"/>
    <x v="30"/>
    <s v="Longfin sculpin"/>
    <n v="1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oko"/>
    <x v="9"/>
    <s v="Rainbow star"/>
    <n v="8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hermit"/>
    <x v="36"/>
    <s v="Unidentified hermit crab"/>
    <n v="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pno"/>
    <x v="63"/>
    <s v="Noble sea lemon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sac"/>
    <x v="31"/>
    <s v="Sharpnose crab"/>
    <n v="8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aha"/>
    <x v="2"/>
    <s v="Scalyhead sculpin"/>
    <n v="8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dsa"/>
    <x v="45"/>
    <s v="Ringed doris"/>
    <n v="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cgi"/>
    <x v="12"/>
    <s v="Purple-hinged rock scallop"/>
    <n v="7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ppu"/>
    <x v="70"/>
    <s v="Pubescent porcelain crab"/>
    <n v="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pbe"/>
    <x v="14"/>
    <s v="Bering hermit crab"/>
    <n v="3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ata"/>
    <x v="39"/>
    <s v="Spinynose sculpin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3"/>
    <n v="1"/>
    <s v="sebastes"/>
    <x v="87"/>
    <s v="Unidentified rockfish"/>
    <n v="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dim"/>
    <x v="16"/>
    <s v="Leather star"/>
    <n v="5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henricia"/>
    <x v="33"/>
    <s v="Unidentified blood star"/>
    <n v="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hspi"/>
    <x v="88"/>
    <s v="Brown irish lord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3"/>
    <n v="1"/>
    <s v="sne"/>
    <x v="32"/>
    <s v="China rockfish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gor"/>
    <x v="21"/>
    <s v="Pygmy rock crab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cty"/>
    <x v="89"/>
    <s v="Butterfly king crab"/>
    <n v="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chlamys"/>
    <x v="72"/>
    <s v="Unidentified scallop"/>
    <n v="2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tfe"/>
    <x v="35"/>
    <s v="Diamondback tritonia"/>
    <n v="1"/>
  </r>
  <r>
    <s v="Em Lim"/>
    <s v="Valesca deGroot"/>
    <x v="19"/>
    <s v="Effingham Archipelago"/>
    <n v="48.879081726074197"/>
    <n v="-125.297401428222"/>
    <x v="8"/>
    <n v="4"/>
    <s v="SE"/>
    <d v="1899-12-30T09:49:00"/>
    <s v="VDG"/>
    <x v="4"/>
    <x v="2"/>
    <n v="1"/>
    <s v="dez"/>
    <x v="23"/>
    <s v="No Debris found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1"/>
    <n v="1"/>
    <s v="sca"/>
    <x v="24"/>
    <s v="Copper rockfish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1"/>
    <n v="1"/>
    <s v="rni"/>
    <x v="25"/>
    <s v="Blackeye goby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1"/>
    <n v="1"/>
    <s v="avi"/>
    <x v="81"/>
    <s v="Victoria's crystal jelly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3"/>
    <n v="1"/>
    <s v="hde"/>
    <x v="1"/>
    <s v="Kelp greenling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cgi"/>
    <x v="12"/>
    <s v="Purple-hinged rock scallop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henricia"/>
    <x v="33"/>
    <s v="Unidentified blood star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rni"/>
    <x v="25"/>
    <s v="Blackeye goby"/>
    <n v="48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aca"/>
    <x v="7"/>
    <s v="California sea cucumber"/>
    <n v="13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pno"/>
    <x v="63"/>
    <s v="Noble sea lemon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dim"/>
    <x v="16"/>
    <s v="Leather star"/>
    <n v="5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hka"/>
    <x v="10"/>
    <s v="Pinto abalone"/>
    <n v="3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cgi"/>
    <x v="12"/>
    <s v="Purple-hinged rock scallop"/>
    <n v="3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pmi"/>
    <x v="5"/>
    <s v="Bat star"/>
    <n v="15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cpr"/>
    <x v="40"/>
    <s v="Red rock crab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hermit"/>
    <x v="36"/>
    <s v="Unidentified hermit crab"/>
    <n v="7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das"/>
    <x v="19"/>
    <s v="Rough keyhole limpet"/>
    <n v="4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phem"/>
    <x v="8"/>
    <s v="Maroon hermit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ahu"/>
    <x v="90"/>
    <s v="Hudson's horned dorid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cadlina"/>
    <x v="47"/>
    <n v="0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prud"/>
    <x v="91"/>
    <s v="Thickclaw porcelain crab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chlamys"/>
    <x v="72"/>
    <s v="Unidentified scallop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sac"/>
    <x v="31"/>
    <s v="Sharpnose crab"/>
    <n v="4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phem"/>
    <x v="8"/>
    <s v="Maroon hermit"/>
    <n v="3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ppu"/>
    <x v="70"/>
    <s v="Pubescent porcelain crab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jzo"/>
    <x v="30"/>
    <s v="Longfin sculpin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etr"/>
    <x v="38"/>
    <s v="Mottled starfish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cfo"/>
    <x v="11"/>
    <s v="Leafy hornmouth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1"/>
    <s v="dez"/>
    <x v="23"/>
    <s v="No Debris found"/>
    <n v="1"/>
  </r>
  <r>
    <s v="Valesca deGroot"/>
    <s v="Em Lim"/>
    <x v="20"/>
    <s v="Raymond Kelp Rock"/>
    <n v="48.880283355712798"/>
    <n v="-125.31288146972599"/>
    <x v="8"/>
    <n v="2.5"/>
    <s v="W"/>
    <d v="1899-12-30T12:17:00"/>
    <s v="VDG"/>
    <x v="3"/>
    <x v="1"/>
    <n v="2"/>
    <s v="hde"/>
    <x v="1"/>
    <s v="Kelp greenling"/>
    <n v="1"/>
  </r>
  <r>
    <s v="Valesca deGroot"/>
    <s v="Em Lim"/>
    <x v="20"/>
    <s v="Raymond Kelp Rock"/>
    <n v="48.880283355712798"/>
    <n v="-125.31288146972599"/>
    <x v="8"/>
    <n v="2.5"/>
    <s v="W"/>
    <d v="1899-12-30T12:17:00"/>
    <s v="VDG"/>
    <x v="3"/>
    <x v="1"/>
    <n v="2"/>
    <s v="sca"/>
    <x v="24"/>
    <s v="Copper rockfish"/>
    <n v="4"/>
  </r>
  <r>
    <s v="Valesca deGroot"/>
    <s v="Em Lim"/>
    <x v="20"/>
    <s v="Raymond Kelp Rock"/>
    <n v="48.880283355712798"/>
    <n v="-125.31288146972599"/>
    <x v="8"/>
    <n v="2.5"/>
    <s v="W"/>
    <d v="1899-12-30T12:17:00"/>
    <s v="VDG"/>
    <x v="3"/>
    <x v="1"/>
    <n v="2"/>
    <s v="rni"/>
    <x v="25"/>
    <s v="Blackeye goby"/>
    <n v="7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pgi"/>
    <x v="4"/>
    <s v="Red turban shell"/>
    <n v="237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rni"/>
    <x v="25"/>
    <s v="Blackeye goby"/>
    <n v="64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pmi"/>
    <x v="5"/>
    <s v="Bat star"/>
    <n v="2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aca"/>
    <x v="7"/>
    <s v="California sea cucumber"/>
    <n v="14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das"/>
    <x v="19"/>
    <s v="Rough keyhole limpet"/>
    <n v="3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cgi"/>
    <x v="12"/>
    <s v="Purple-hinged rock scallop"/>
    <n v="18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hka"/>
    <x v="10"/>
    <s v="Pinto abalone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dim"/>
    <x v="16"/>
    <s v="Leather star"/>
    <n v="5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phem"/>
    <x v="8"/>
    <s v="Maroon hermit"/>
    <n v="8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ppu"/>
    <x v="70"/>
    <s v="Pubescent porcelain crab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sgi"/>
    <x v="92"/>
    <s v="Manacled sculpin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ppr"/>
    <x v="93"/>
    <s v="Northern kelp crab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eci"/>
    <x v="59"/>
    <s v="Puget sound king crab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sac"/>
    <x v="31"/>
    <s v="Sharpnose crab"/>
    <n v="4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3"/>
    <n v="2"/>
    <s v="sme"/>
    <x v="43"/>
    <s v="Black rockfish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hme"/>
    <x v="94"/>
    <s v="Hairy crab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mfra"/>
    <x v="3"/>
    <s v="Red sea urchin"/>
    <n v="5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oko"/>
    <x v="9"/>
    <s v="Rainbow star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phek"/>
    <x v="56"/>
    <s v="Sunflower star [kelp]"/>
    <n v="4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hcr"/>
    <x v="13"/>
    <s v="Opalescent nudibranch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hsty"/>
    <x v="95"/>
    <s v="Stiletto shrimp"/>
    <n v="2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3"/>
    <n v="0"/>
    <s v="bfr"/>
    <x v="96"/>
    <s v="Kelp perch"/>
    <n v="1"/>
  </r>
  <r>
    <s v="Em Lim"/>
    <s v="Valesca deGroot"/>
    <x v="20"/>
    <s v="Raymond Kelp Rock"/>
    <n v="48.880283355712798"/>
    <n v="-125.31288146972599"/>
    <x v="8"/>
    <n v="2.5"/>
    <s v="W"/>
    <d v="1899-12-30T12:17:00"/>
    <s v="VDG"/>
    <x v="3"/>
    <x v="2"/>
    <n v="2"/>
    <s v="dez"/>
    <x v="23"/>
    <s v="No Debris found"/>
    <n v="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1"/>
    <n v="1"/>
    <s v="rni"/>
    <x v="25"/>
    <s v="Blackeye goby"/>
    <n v="8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1"/>
    <n v="1"/>
    <s v="hde"/>
    <x v="1"/>
    <s v="Kelp greenling"/>
    <n v="5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1"/>
    <n v="1"/>
    <s v="hst"/>
    <x v="97"/>
    <s v="Whitespotted greenling"/>
    <n v="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mfra"/>
    <x v="3"/>
    <s v="Red sea urchin"/>
    <n v="21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pgi"/>
    <x v="4"/>
    <s v="Red turban shell"/>
    <n v="287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oko"/>
    <x v="9"/>
    <s v="Rainbow star"/>
    <n v="8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pmi"/>
    <x v="5"/>
    <s v="Bat star"/>
    <n v="47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hcr"/>
    <x v="13"/>
    <s v="Opalescent nudibranch"/>
    <n v="1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ami"/>
    <x v="6"/>
    <s v="Whitecap limpet"/>
    <n v="17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cgi"/>
    <x v="12"/>
    <s v="Purple-hinged rock scallop"/>
    <n v="4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rni"/>
    <x v="25"/>
    <s v="Blackeye goby"/>
    <n v="47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aca"/>
    <x v="7"/>
    <s v="California sea cucumber"/>
    <n v="10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cfo"/>
    <x v="11"/>
    <s v="Leafy hornmouth"/>
    <n v="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pher"/>
    <x v="56"/>
    <s v="Sunflower star [rock]"/>
    <n v="2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hka"/>
    <x v="10"/>
    <s v="Pinto abalone"/>
    <n v="3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ppr"/>
    <x v="93"/>
    <s v="Northern kelp crab"/>
    <n v="2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phem"/>
    <x v="8"/>
    <s v="Maroon hermit"/>
    <n v="4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dim"/>
    <x v="16"/>
    <s v="Leather star"/>
    <n v="2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aha"/>
    <x v="2"/>
    <s v="Scalyhead sculpin"/>
    <n v="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cpr"/>
    <x v="40"/>
    <s v="Red rock crab"/>
    <n v="1"/>
  </r>
  <r>
    <s v="Em Lim"/>
    <s v="Valesca deGroot"/>
    <x v="21"/>
    <s v="Effingham West"/>
    <n v="48.865032196044901"/>
    <n v="-125.313720703125"/>
    <x v="8"/>
    <n v="3"/>
    <s v="W"/>
    <d v="1899-12-30T14:53:00"/>
    <s v="VDG"/>
    <x v="13"/>
    <x v="2"/>
    <n v="1"/>
    <s v="dez"/>
    <x v="23"/>
    <s v="No Debris found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1"/>
    <n v="2"/>
    <s v="rni"/>
    <x v="25"/>
    <s v="Blackeye goby"/>
    <n v="9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1"/>
    <n v="2"/>
    <s v="hde"/>
    <x v="1"/>
    <s v="Kelp greenling"/>
    <n v="10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mfra"/>
    <x v="3"/>
    <s v="Red sea urchin"/>
    <n v="164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oko"/>
    <x v="9"/>
    <s v="Rainbow star"/>
    <n v="5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rni"/>
    <x v="25"/>
    <s v="Blackeye goby"/>
    <n v="30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das"/>
    <x v="19"/>
    <s v="Rough keyhole limpet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pgi"/>
    <x v="4"/>
    <s v="Red turban shell"/>
    <n v="28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pmi"/>
    <x v="5"/>
    <s v="Bat star"/>
    <n v="38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phem"/>
    <x v="8"/>
    <s v="Maroon hermit"/>
    <n v="38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sac"/>
    <x v="31"/>
    <s v="Sharpnose crab"/>
    <n v="5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hka"/>
    <x v="10"/>
    <s v="Pinto abalone"/>
    <n v="2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ami"/>
    <x v="6"/>
    <s v="Whitecap limpet"/>
    <n v="42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ppu"/>
    <x v="70"/>
    <s v="Pubescent porcelain crab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aha"/>
    <x v="2"/>
    <s v="Scalyhead sculpin"/>
    <n v="2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cfo"/>
    <x v="11"/>
    <s v="Leafy hornmouth"/>
    <n v="14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aca"/>
    <x v="7"/>
    <s v="California sea cucumber"/>
    <n v="2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hemilepidotus"/>
    <x v="98"/>
    <s v="Unidentified irish lord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gor"/>
    <x v="21"/>
    <s v="Pygmy rock crab"/>
    <n v="3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lcoc"/>
    <x v="41"/>
    <s v="Cockerell's dorid"/>
    <n v="3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cpr"/>
    <x v="40"/>
    <s v="Red rock crab"/>
    <n v="2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jzo"/>
    <x v="30"/>
    <s v="Longfin sculpin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dim"/>
    <x v="16"/>
    <s v="Leather star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sdr"/>
    <x v="17"/>
    <s v="Northern sea urchin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hcr"/>
    <x v="13"/>
    <s v="Opalescent nudibranch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2"/>
    <n v="2"/>
    <s v="dez"/>
    <x v="23"/>
    <s v="No Debris found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3"/>
    <n v="0"/>
    <s v="sca"/>
    <x v="24"/>
    <s v="Copper rockfish"/>
    <n v="1"/>
  </r>
  <r>
    <s v="Em Lim"/>
    <s v="Jasmin Schuster"/>
    <x v="22"/>
    <s v="Faber Islets"/>
    <n v="48.890701293945298"/>
    <n v="-125.300498962402"/>
    <x v="9"/>
    <n v="3"/>
    <s v="NW"/>
    <d v="1899-12-30T09:50:00"/>
    <s v="EGL"/>
    <x v="10"/>
    <x v="3"/>
    <n v="0"/>
    <s v="cgi"/>
    <x v="12"/>
    <s v="Purple-hinged rock scallop"/>
    <n v="2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1"/>
    <n v="2"/>
    <s v="sca"/>
    <x v="24"/>
    <s v="Copper rockfish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1"/>
    <n v="2"/>
    <s v="sne"/>
    <x v="32"/>
    <s v="China rockfish"/>
    <n v="5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1"/>
    <n v="2"/>
    <s v="rni"/>
    <x v="25"/>
    <s v="Blackeye goby"/>
    <n v="19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1"/>
    <n v="2"/>
    <s v="avi"/>
    <x v="81"/>
    <s v="Victoria's crystal jelly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1"/>
    <n v="2"/>
    <s v="hde"/>
    <x v="1"/>
    <s v="Kelp greenling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3"/>
    <n v="2"/>
    <s v="sfl"/>
    <x v="55"/>
    <s v="Yellowtail rockfish"/>
    <n v="18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mfra"/>
    <x v="3"/>
    <s v="Red sea urchin"/>
    <n v="88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ami"/>
    <x v="6"/>
    <s v="Whitecap limpet"/>
    <n v="24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hka"/>
    <x v="10"/>
    <s v="Pinto abalone"/>
    <n v="112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pgi"/>
    <x v="4"/>
    <s v="Red turban shell"/>
    <n v="17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cgi"/>
    <x v="12"/>
    <s v="Purple-hinged rock scallop"/>
    <n v="36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chlamys"/>
    <x v="72"/>
    <s v="Unidentified scallop"/>
    <n v="12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pno"/>
    <x v="63"/>
    <s v="Noble sea lemon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jzo"/>
    <x v="30"/>
    <s v="Longfin sculpin"/>
    <n v="1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dim"/>
    <x v="16"/>
    <s v="Leather star"/>
    <n v="1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das"/>
    <x v="19"/>
    <s v="Rough keyhole limpet"/>
    <n v="1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aca"/>
    <x v="7"/>
    <s v="California sea cucumber"/>
    <n v="3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rni"/>
    <x v="25"/>
    <s v="Blackeye goby"/>
    <n v="37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sac"/>
    <x v="31"/>
    <s v="Sharpnose crab"/>
    <n v="3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sdr"/>
    <x v="17"/>
    <s v="Northern sea urchin"/>
    <n v="17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hermit"/>
    <x v="36"/>
    <s v="Unidentified hermit crab"/>
    <n v="4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cfo"/>
    <x v="11"/>
    <s v="Leafy hornmouth"/>
    <n v="36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phem"/>
    <x v="8"/>
    <s v="Maroon hermit"/>
    <n v="16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henricia"/>
    <x v="33"/>
    <s v="Unidentified blood star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ppu"/>
    <x v="70"/>
    <s v="Pubescent porcelain crab"/>
    <n v="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gor"/>
    <x v="21"/>
    <s v="Pygmy rock crab"/>
    <n v="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cty"/>
    <x v="89"/>
    <s v="Butterfly king crab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3"/>
    <n v="2"/>
    <s v="sca"/>
    <x v="24"/>
    <s v="Copper rockfish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hme"/>
    <x v="94"/>
    <s v="Hairy crab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dsa"/>
    <x v="45"/>
    <s v="Ringed doris"/>
    <n v="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lcoc"/>
    <x v="41"/>
    <s v="Cockerell's dorid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tfe"/>
    <x v="35"/>
    <s v="Diamondback tritonia"/>
    <n v="3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oko"/>
    <x v="9"/>
    <s v="Rainbow star"/>
    <n v="4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aha"/>
    <x v="2"/>
    <s v="Scalyhead sculpin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3"/>
    <n v="2"/>
    <s v="sme"/>
    <x v="43"/>
    <s v="Black rockfish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ahu"/>
    <x v="90"/>
    <s v="Hudson's horned dorid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otri"/>
    <x v="80"/>
    <s v="Three-lined aeolid"/>
    <n v="1"/>
  </r>
  <r>
    <s v="Em Lim"/>
    <s v="Jasmin Schuster"/>
    <x v="23"/>
    <s v="Eussen Rock"/>
    <n v="48.911617279052699"/>
    <n v="-125.267036437988"/>
    <x v="9"/>
    <n v="3"/>
    <s v="SW"/>
    <d v="1899-12-30T11:39:00"/>
    <s v="JMS"/>
    <x v="1"/>
    <x v="2"/>
    <n v="2"/>
    <s v="dez"/>
    <x v="23"/>
    <s v="No Debris found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1"/>
    <n v="1"/>
    <s v="rni"/>
    <x v="25"/>
    <s v="Blackeye goby"/>
    <n v="5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1"/>
    <n v="1"/>
    <s v="hde"/>
    <x v="1"/>
    <s v="Kelp greenling"/>
    <n v="3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1"/>
    <n v="1"/>
    <s v="sca"/>
    <x v="24"/>
    <s v="Copper rockfish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mfra"/>
    <x v="3"/>
    <s v="Red sea urchin"/>
    <n v="109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pgi"/>
    <x v="4"/>
    <s v="Red turban shell"/>
    <n v="24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phem"/>
    <x v="8"/>
    <s v="Maroon hermit"/>
    <n v="4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rni"/>
    <x v="25"/>
    <s v="Blackeye goby"/>
    <n v="39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ptr"/>
    <x v="53"/>
    <s v="Tricolour nudibranch"/>
    <n v="5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hcr"/>
    <x v="13"/>
    <s v="Opalescent nudibranch"/>
    <n v="60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sac"/>
    <x v="31"/>
    <s v="Sharpnose crab"/>
    <n v="9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dim"/>
    <x v="16"/>
    <s v="Leather star"/>
    <n v="1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ami"/>
    <x v="6"/>
    <s v="Whitecap limpet"/>
    <n v="5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aca"/>
    <x v="7"/>
    <s v="California sea cucumber"/>
    <n v="25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pda"/>
    <x v="85"/>
    <s v="Dock shrimp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aha"/>
    <x v="2"/>
    <s v="Scalyhead sculpin"/>
    <n v="3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cgi"/>
    <x v="12"/>
    <s v="Purple-hinged rock scallop"/>
    <n v="7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hka"/>
    <x v="10"/>
    <s v="Pinto abalone"/>
    <n v="2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cfo"/>
    <x v="11"/>
    <s v="Leafy hornmouth"/>
    <n v="3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oko"/>
    <x v="9"/>
    <s v="Rainbow star"/>
    <n v="3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chlamys"/>
    <x v="72"/>
    <s v="Unidentified scallop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otri"/>
    <x v="80"/>
    <s v="Three-lined aeolid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henricia"/>
    <x v="33"/>
    <s v="Unidentified blood star"/>
    <n v="3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dir"/>
    <x v="74"/>
    <s v="Giant frond-aeolis"/>
    <n v="5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ctr"/>
    <x v="52"/>
    <s v="Predaceous aeolis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rpu"/>
    <x v="82"/>
    <s v="Red sponge dorid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3"/>
    <n v="1"/>
    <s v="oel"/>
    <x v="26"/>
    <s v="Lingcod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pmi"/>
    <x v="5"/>
    <s v="Bat star"/>
    <n v="2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sfo"/>
    <x v="54"/>
    <s v="Velcro seastar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jzo"/>
    <x v="30"/>
    <s v="Longfin sculpin"/>
    <n v="1"/>
  </r>
  <r>
    <s v="Em Lim"/>
    <s v="Valesca deGroot"/>
    <x v="24"/>
    <s v="San Jose North Island"/>
    <n v="48.901183000000003"/>
    <n v="-125.060433"/>
    <x v="10"/>
    <n v="3"/>
    <s v="NW"/>
    <d v="1899-12-30T10:25:00"/>
    <s v="VDG"/>
    <x v="1"/>
    <x v="2"/>
    <n v="1"/>
    <s v="dez"/>
    <x v="23"/>
    <s v="No Debris found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1"/>
    <n v="1"/>
    <s v="rni"/>
    <x v="25"/>
    <s v="Blackeye goby"/>
    <n v="5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1"/>
    <n v="1"/>
    <s v="hde"/>
    <x v="1"/>
    <s v="Kelp greenling"/>
    <n v="3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1"/>
    <n v="1"/>
    <s v="sma"/>
    <x v="28"/>
    <s v="Quillback rockfish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mfra"/>
    <x v="3"/>
    <s v="Red sea urchin"/>
    <n v="185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ami"/>
    <x v="6"/>
    <s v="Whitecap limpet"/>
    <n v="27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oko"/>
    <x v="9"/>
    <s v="Rainbow star"/>
    <n v="4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rni"/>
    <x v="25"/>
    <s v="Blackeye goby"/>
    <n v="19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aha"/>
    <x v="2"/>
    <s v="Scalyhead sculpin"/>
    <n v="9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henricia"/>
    <x v="33"/>
    <s v="Unidentified blood star"/>
    <n v="9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sac"/>
    <x v="31"/>
    <s v="Sharpnose crab"/>
    <n v="8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gor"/>
    <x v="21"/>
    <s v="Pygmy rock crab"/>
    <n v="36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hka"/>
    <x v="10"/>
    <s v="Pinto abalone"/>
    <n v="13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cgi"/>
    <x v="12"/>
    <s v="Purple-hinged rock scallop"/>
    <n v="1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aca"/>
    <x v="7"/>
    <s v="California sea cucumber"/>
    <n v="14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cfo"/>
    <x v="11"/>
    <s v="Leafy hornmouth"/>
    <n v="70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mi"/>
    <x v="5"/>
    <s v="Bat star"/>
    <n v="10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da"/>
    <x v="85"/>
    <s v="Dock shrimp"/>
    <n v="4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be"/>
    <x v="14"/>
    <s v="Bering hermit crab"/>
    <n v="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cnu"/>
    <x v="50"/>
    <s v="Mosshead warbonnet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pu"/>
    <x v="70"/>
    <s v="Pubescent porcelain crab"/>
    <n v="7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dim"/>
    <x v="16"/>
    <s v="Leather star"/>
    <n v="5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das"/>
    <x v="19"/>
    <s v="Rough keyhole limpet"/>
    <n v="8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deg"/>
    <x v="99"/>
    <s v="Any glass debris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hem"/>
    <x v="8"/>
    <s v="Maroon hermit"/>
    <n v="2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opi"/>
    <x v="20"/>
    <s v="Painted greenling"/>
    <n v="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spu"/>
    <x v="18"/>
    <s v="Purple sea urchin (?)"/>
    <n v="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gi"/>
    <x v="4"/>
    <s v="Red turban shell"/>
    <n v="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def"/>
    <x v="44"/>
    <s v="Any fishing debris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sdr"/>
    <x v="17"/>
    <s v="Northern sea urchin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hermit"/>
    <x v="36"/>
    <s v="Unidentified hermit crab"/>
    <n v="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jzo"/>
    <x v="30"/>
    <s v="Longfin sculpin"/>
    <n v="2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cpr"/>
    <x v="40"/>
    <s v="Red rock crab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ahu"/>
    <x v="90"/>
    <s v="Hudson's horned dorid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ppa"/>
    <x v="83"/>
    <s v="Heart crab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3"/>
    <n v="1"/>
    <s v="sfl"/>
    <x v="55"/>
    <s v="Yellowtail rockfish"/>
    <n v="1"/>
  </r>
  <r>
    <s v="Em Lim"/>
    <s v="Valesca deGroot"/>
    <x v="25"/>
    <s v="Aguilar Point"/>
    <n v="48.837589000000001"/>
    <n v="-125.14414499999999"/>
    <x v="10"/>
    <n v="2.5"/>
    <s v="NE"/>
    <d v="1899-12-30T12:50:00"/>
    <s v="VDG"/>
    <x v="7"/>
    <x v="2"/>
    <n v="1"/>
    <s v="hcr"/>
    <x v="13"/>
    <s v="Opalescent nudibranch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1"/>
    <n v="2"/>
    <s v="bfr"/>
    <x v="96"/>
    <s v="Kelp perch"/>
    <n v="6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1"/>
    <n v="2"/>
    <s v="rni"/>
    <x v="25"/>
    <s v="Blackeye goby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1"/>
    <n v="2"/>
    <s v="hde"/>
    <x v="1"/>
    <s v="Kelp greenling"/>
    <n v="3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1"/>
    <n v="2"/>
    <s v="ela"/>
    <x v="29"/>
    <s v="Striped seaperch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dsa"/>
    <x v="45"/>
    <s v="Ringed doris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dim"/>
    <x v="16"/>
    <s v="Leather star"/>
    <n v="2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gi"/>
    <x v="4"/>
    <s v="Red turban shell"/>
    <n v="37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tr"/>
    <x v="53"/>
    <s v="Tricolour nudibranch"/>
    <n v="14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sfo"/>
    <x v="54"/>
    <s v="Velcro seastar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hpu"/>
    <x v="64"/>
    <s v="Dwarf mottled henricia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he"/>
    <x v="56"/>
    <s v="Sunflower star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hek"/>
    <x v="56"/>
    <s v="Sunflower star [kelp]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rni"/>
    <x v="25"/>
    <s v="Blackeye goby"/>
    <n v="30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cgi"/>
    <x v="12"/>
    <s v="Purple-hinged rock scallop"/>
    <n v="4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ami"/>
    <x v="6"/>
    <s v="Whitecap limpet"/>
    <n v="5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henricia"/>
    <x v="33"/>
    <s v="Unidentified blood star"/>
    <n v="4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aca"/>
    <x v="7"/>
    <s v="California sea cucumber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hka"/>
    <x v="10"/>
    <s v="Pinto abalone"/>
    <n v="3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pr"/>
    <x v="93"/>
    <s v="Northern kelp crab"/>
    <n v="2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no"/>
    <x v="63"/>
    <s v="Noble sea lemon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cha"/>
    <x v="100"/>
    <s v="Spear scallop"/>
    <n v="2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cfo"/>
    <x v="11"/>
    <s v="Leafy hornmouth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cpr"/>
    <x v="40"/>
    <s v="Red rock crab"/>
    <n v="2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pmi"/>
    <x v="5"/>
    <s v="Bat star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clu"/>
    <x v="101"/>
    <s v="Yellow-edge cadlina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das"/>
    <x v="19"/>
    <s v="Rough keyhole limpet"/>
    <n v="1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3"/>
    <n v="2"/>
    <s v="sca"/>
    <x v="24"/>
    <s v="Copper rockfish"/>
    <n v="2"/>
  </r>
  <r>
    <s v="Claire Attridge"/>
    <s v="Isabelle Cote"/>
    <x v="6"/>
    <s v="Hosie South"/>
    <n v="48.9071"/>
    <n v="-125.03701700000001"/>
    <x v="3"/>
    <n v="1.5"/>
    <s v="NW"/>
    <d v="1899-12-30T10:06:00"/>
    <s v="CMA"/>
    <x v="3"/>
    <x v="2"/>
    <n v="2"/>
    <s v="dez"/>
    <x v="23"/>
    <s v="No Debris found"/>
    <n v="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1"/>
    <n v="2"/>
    <s v="hde"/>
    <x v="1"/>
    <s v="Kelp greenling"/>
    <n v="6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1"/>
    <n v="2"/>
    <s v="ela"/>
    <x v="29"/>
    <s v="Striped seaperch"/>
    <n v="1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1"/>
    <n v="2"/>
    <s v="sca"/>
    <x v="24"/>
    <s v="Copper rockfish"/>
    <n v="9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1"/>
    <n v="2"/>
    <s v="rva"/>
    <x v="102"/>
    <s v="Pile perch"/>
    <n v="20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ami"/>
    <x v="6"/>
    <s v="Whitecap limpet"/>
    <n v="4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mfra"/>
    <x v="3"/>
    <s v="Red sea urchin"/>
    <n v="69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hka"/>
    <x v="10"/>
    <s v="Pinto abalone"/>
    <n v="57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pmi"/>
    <x v="5"/>
    <s v="Bat star"/>
    <n v="5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cgi"/>
    <x v="12"/>
    <s v="Purple-hinged rock scallop"/>
    <n v="3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poc"/>
    <x v="15"/>
    <s v="Purple sea star"/>
    <n v="3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cfo"/>
    <x v="11"/>
    <s v="Leafy hornmouth"/>
    <n v="6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aca"/>
    <x v="7"/>
    <s v="California sea cucumber"/>
    <n v="23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ogr"/>
    <x v="103"/>
    <s v="Graceful decorator crab"/>
    <n v="3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spu"/>
    <x v="18"/>
    <s v="Purple sea urchin (?)"/>
    <n v="7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hcr"/>
    <x v="13"/>
    <s v="Opalescent nudibranch"/>
    <n v="8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aha"/>
    <x v="2"/>
    <s v="Scalyhead sculpin"/>
    <n v="2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dim"/>
    <x v="16"/>
    <s v="Leather star"/>
    <n v="10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pru"/>
    <x v="104"/>
    <s v="Red sea cucumber"/>
    <n v="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mfo"/>
    <x v="105"/>
    <s v="Foliate kelp crab"/>
    <n v="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oko"/>
    <x v="9"/>
    <s v="Rainbow star"/>
    <n v="3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phem"/>
    <x v="8"/>
    <s v="Maroon hermit"/>
    <n v="5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pda"/>
    <x v="85"/>
    <s v="Dock shrimp"/>
    <n v="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sac"/>
    <x v="31"/>
    <s v="Sharpnose crab"/>
    <n v="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das"/>
    <x v="19"/>
    <s v="Rough keyhole limpet"/>
    <n v="2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afu"/>
    <x v="71"/>
    <s v="White-and-orange-tipped nudibranch"/>
    <n v="1"/>
  </r>
  <r>
    <s v="Claire Attridge"/>
    <s v="Isabelle Cote"/>
    <x v="7"/>
    <s v="Swiss Boy"/>
    <n v="48.916072999999997"/>
    <n v="-125.131174"/>
    <x v="3"/>
    <n v="3"/>
    <s v="NE"/>
    <d v="1899-12-30T13:03:00"/>
    <s v="CMA"/>
    <x v="12"/>
    <x v="2"/>
    <n v="2"/>
    <s v="dez"/>
    <x v="23"/>
    <s v="No Debris found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1"/>
    <n v="2"/>
    <s v="hde"/>
    <x v="1"/>
    <s v="Kelp greenling"/>
    <n v="3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mfra"/>
    <x v="3"/>
    <s v="Red sea urchin"/>
    <n v="194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spu"/>
    <x v="18"/>
    <s v="Purple sea urchin (?)"/>
    <n v="16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poc"/>
    <x v="15"/>
    <s v="Purple sea star"/>
    <n v="6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dmo"/>
    <x v="49"/>
    <s v="Monterey sea lemon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oko"/>
    <x v="9"/>
    <s v="Rainbow star"/>
    <n v="1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phem"/>
    <x v="8"/>
    <s v="Maroon hermit"/>
    <n v="54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pmi"/>
    <x v="5"/>
    <s v="Bat star"/>
    <n v="17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hhe"/>
    <x v="106"/>
    <s v="Red Irish lord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henricia"/>
    <x v="33"/>
    <s v="Unidentified blood star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cac"/>
    <x v="107"/>
    <s v="Sharpnose sculpin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cfo"/>
    <x v="11"/>
    <s v="Leafy hornmouth"/>
    <n v="6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ami"/>
    <x v="6"/>
    <s v="Whitecap limpet"/>
    <n v="3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dim"/>
    <x v="16"/>
    <s v="Leather star"/>
    <n v="5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das"/>
    <x v="19"/>
    <s v="Rough keyhole limpet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clo"/>
    <x v="108"/>
    <s v="Longhorn decorator crabs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jzo"/>
    <x v="30"/>
    <s v="Longfin sculpin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aha"/>
    <x v="2"/>
    <s v="Scalyhead sculpin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aca"/>
    <x v="7"/>
    <s v="California sea cucumber"/>
    <n v="1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hka"/>
    <x v="10"/>
    <s v="Pinto abalone"/>
    <n v="4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pgi"/>
    <x v="4"/>
    <s v="Red turban shell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cnu"/>
    <x v="50"/>
    <s v="Mosshead warbonnet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cgi"/>
    <x v="12"/>
    <s v="Purple-hinged rock scallop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ogr"/>
    <x v="103"/>
    <s v="Graceful decorator crab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cpr"/>
    <x v="40"/>
    <s v="Red rock crab"/>
    <n v="1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3"/>
    <n v="2"/>
    <s v="sme"/>
    <x v="43"/>
    <s v="Black rockfish"/>
    <n v="2"/>
  </r>
  <r>
    <s v="Claire Attridge"/>
    <s v="Em Lim"/>
    <x v="8"/>
    <s v="Ed King East"/>
    <n v="48.835666656494098"/>
    <n v="-125.214797973632"/>
    <x v="4"/>
    <n v="3.5"/>
    <s v="NW"/>
    <d v="1899-12-30T09:58:00"/>
    <s v="CMA"/>
    <x v="7"/>
    <x v="2"/>
    <n v="2"/>
    <s v="dez"/>
    <x v="23"/>
    <s v="No Debris found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1"/>
    <n v="2"/>
    <s v="oel"/>
    <x v="26"/>
    <s v="Lingcod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1"/>
    <n v="2"/>
    <s v="hde"/>
    <x v="1"/>
    <s v="Kelp greenling"/>
    <n v="2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mfra"/>
    <x v="3"/>
    <s v="Red sea urchin"/>
    <n v="128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spu"/>
    <x v="18"/>
    <s v="Purple sea urchin (?)"/>
    <n v="13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poc"/>
    <x v="15"/>
    <s v="Purple sea star"/>
    <n v="1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aca"/>
    <x v="7"/>
    <s v="California sea cucumber"/>
    <n v="6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phem"/>
    <x v="8"/>
    <s v="Maroon hermit"/>
    <n v="18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cfo"/>
    <x v="11"/>
    <s v="Leafy hornmouth"/>
    <n v="13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ami"/>
    <x v="6"/>
    <s v="Whitecap limpet"/>
    <n v="5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pmi"/>
    <x v="5"/>
    <s v="Bat star"/>
    <n v="8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hka"/>
    <x v="10"/>
    <s v="Pinto abalone"/>
    <n v="32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pbe"/>
    <x v="14"/>
    <s v="Bering hermit crab"/>
    <n v="8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hhe"/>
    <x v="106"/>
    <s v="Red Irish lord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lbe"/>
    <x v="109"/>
    <s v="Black-clawed crab"/>
    <n v="2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oko"/>
    <x v="9"/>
    <s v="Rainbow star"/>
    <n v="3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hcr"/>
    <x v="13"/>
    <s v="Opalescent nudibranch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dim"/>
    <x v="16"/>
    <s v="Leather star"/>
    <n v="9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aha"/>
    <x v="2"/>
    <s v="Scalyhead sculpin"/>
    <n v="2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sdr"/>
    <x v="17"/>
    <s v="Northern sea urchin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otr"/>
    <x v="110"/>
    <s v="Snubnose sculpin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cgi"/>
    <x v="12"/>
    <s v="Purple-hinged rock scallop"/>
    <n v="3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hcr"/>
    <x v="13"/>
    <s v="Opalescent nudibranch"/>
    <n v="1"/>
  </r>
  <r>
    <s v="Claire Attridge"/>
    <s v="Em Lim"/>
    <x v="9"/>
    <s v="Ed King SW Pyramid"/>
    <n v="48.828601837158203"/>
    <n v="-125.221298217773"/>
    <x v="4"/>
    <n v="3"/>
    <s v="W"/>
    <d v="1899-12-30T12:06:00"/>
    <s v="CMA"/>
    <x v="1"/>
    <x v="2"/>
    <n v="2"/>
    <s v="dez"/>
    <x v="23"/>
    <s v="No Debris found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1"/>
    <n v="2"/>
    <s v="hde"/>
    <x v="1"/>
    <s v="Kelp greenling"/>
    <n v="3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1"/>
    <n v="2"/>
    <s v="rni"/>
    <x v="25"/>
    <s v="Blackeye goby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mfra"/>
    <x v="3"/>
    <s v="Red sea urchin"/>
    <n v="327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pgi"/>
    <x v="4"/>
    <s v="Red turban shell"/>
    <n v="4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aca"/>
    <x v="7"/>
    <s v="California sea cucumber"/>
    <n v="30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rni"/>
    <x v="25"/>
    <s v="Blackeye goby"/>
    <n v="4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hka"/>
    <x v="10"/>
    <s v="Pinto abalone"/>
    <n v="10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cfo"/>
    <x v="11"/>
    <s v="Leafy hornmouth"/>
    <n v="13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dim"/>
    <x v="16"/>
    <s v="Leather star"/>
    <n v="10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phem"/>
    <x v="8"/>
    <s v="Maroon hermit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aha"/>
    <x v="2"/>
    <s v="Scalyhead sculpin"/>
    <n v="5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hcr"/>
    <x v="13"/>
    <s v="Opalescent nudibranch"/>
    <n v="7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cgi"/>
    <x v="12"/>
    <s v="Purple-hinged rock scallop"/>
    <n v="3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oko"/>
    <x v="9"/>
    <s v="Rainbow star"/>
    <n v="6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gor"/>
    <x v="21"/>
    <s v="Pygmy rock crab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sdr"/>
    <x v="17"/>
    <s v="Northern sea urchin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spu"/>
    <x v="18"/>
    <s v="Purple sea urchin (?)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ami"/>
    <x v="6"/>
    <s v="Whitecap limpet"/>
    <n v="3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das"/>
    <x v="19"/>
    <s v="Rough keyhole limpet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sac"/>
    <x v="31"/>
    <s v="Sharpnose crab"/>
    <n v="3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henricia"/>
    <x v="33"/>
    <s v="Unidentified blood star"/>
    <n v="5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pmi"/>
    <x v="5"/>
    <s v="Bat star"/>
    <n v="3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jzo"/>
    <x v="30"/>
    <s v="Longfin sculpin"/>
    <n v="1"/>
  </r>
  <r>
    <s v="Claire Attridge"/>
    <s v="Em Lim"/>
    <x v="11"/>
    <s v="Wizard Island North"/>
    <n v="48.858283996582003"/>
    <n v="-125.160919189453"/>
    <x v="5"/>
    <n v="2.5"/>
    <s v="NE"/>
    <d v="1899-12-30T09:29:00"/>
    <s v="CMA"/>
    <x v="9"/>
    <x v="2"/>
    <n v="2"/>
    <s v="dez"/>
    <x v="23"/>
    <s v="No Debris found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1"/>
    <n v="2"/>
    <s v="rni"/>
    <x v="25"/>
    <s v="Blackeye goby"/>
    <n v="8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mfra"/>
    <x v="3"/>
    <s v="Red sea urchin"/>
    <n v="180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hcr"/>
    <x v="13"/>
    <s v="Opalescent nudibranch"/>
    <n v="16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dim"/>
    <x v="16"/>
    <s v="Leather star"/>
    <n v="10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aca"/>
    <x v="7"/>
    <s v="California sea cucumber"/>
    <n v="17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rni"/>
    <x v="25"/>
    <s v="Blackeye goby"/>
    <n v="67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ami"/>
    <x v="6"/>
    <s v="Whitecap limpet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pgi"/>
    <x v="4"/>
    <s v="Red turban shell"/>
    <n v="2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cgi"/>
    <x v="12"/>
    <s v="Purple-hinged rock scallop"/>
    <n v="1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pno"/>
    <x v="63"/>
    <s v="Noble sea lemon"/>
    <n v="2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pco"/>
    <x v="111"/>
    <s v="C-o sole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gor"/>
    <x v="21"/>
    <s v="Pygmy rock crab"/>
    <n v="2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etr"/>
    <x v="38"/>
    <s v="Mottled starfish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oko"/>
    <x v="9"/>
    <s v="Rainbow star"/>
    <n v="4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hka"/>
    <x v="10"/>
    <s v="Pinto abalone"/>
    <n v="3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cfo"/>
    <x v="11"/>
    <s v="Leafy hornmouth"/>
    <n v="6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clo"/>
    <x v="108"/>
    <s v="Longhorn decorator crabs"/>
    <n v="2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hhe"/>
    <x v="106"/>
    <s v="Red Irish lord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henricia"/>
    <x v="33"/>
    <s v="Unidentified blood star"/>
    <n v="2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dsa"/>
    <x v="45"/>
    <s v="Ringed doris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ogr"/>
    <x v="103"/>
    <s v="Graceful decorator crab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ahu"/>
    <x v="90"/>
    <s v="Hudson's horned dorid"/>
    <n v="2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tca"/>
    <x v="42"/>
    <s v="Sea-clown triopha"/>
    <n v="1"/>
  </r>
  <r>
    <s v="Claire Attridge"/>
    <s v="Em Lim"/>
    <x v="12"/>
    <s v="Wizard Island South"/>
    <n v="48.857467651367102"/>
    <n v="-125.158233642578"/>
    <x v="5"/>
    <n v="1.5"/>
    <s v="SW"/>
    <d v="1899-12-30T11:48:00"/>
    <s v="CMA"/>
    <x v="10"/>
    <x v="2"/>
    <n v="2"/>
    <s v="dez"/>
    <x v="23"/>
    <s v="No Debris found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1"/>
    <n v="2"/>
    <s v="rni"/>
    <x v="25"/>
    <s v="Blackeye goby"/>
    <n v="26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1"/>
    <n v="2"/>
    <s v="sca"/>
    <x v="24"/>
    <s v="Copper rockfish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1"/>
    <n v="2"/>
    <s v="hde"/>
    <x v="1"/>
    <s v="Kelp greenling"/>
    <n v="2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dim"/>
    <x v="16"/>
    <s v="Leather star"/>
    <n v="4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rni"/>
    <x v="25"/>
    <s v="Blackeye goby"/>
    <n v="124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hka"/>
    <x v="10"/>
    <s v="Pinto abalone"/>
    <n v="18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mfra"/>
    <x v="3"/>
    <s v="Red sea urchin"/>
    <n v="8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jzo"/>
    <x v="30"/>
    <s v="Longfin sculpin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sac"/>
    <x v="31"/>
    <s v="Sharpnose crab"/>
    <n v="10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pmi"/>
    <x v="5"/>
    <s v="Bat star"/>
    <n v="33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aca"/>
    <x v="7"/>
    <s v="California sea cucumber"/>
    <n v="35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das"/>
    <x v="19"/>
    <s v="Rough keyhole limpet"/>
    <n v="12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oko"/>
    <x v="9"/>
    <s v="Rainbow star"/>
    <n v="4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cfo"/>
    <x v="11"/>
    <s v="Leafy hornmouth"/>
    <n v="2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pgi"/>
    <x v="4"/>
    <s v="Red turban shell"/>
    <n v="3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phe"/>
    <x v="56"/>
    <s v="Sunflower star"/>
    <n v="2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cgi"/>
    <x v="12"/>
    <s v="Purple-hinged rock scallop"/>
    <n v="9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sac"/>
    <x v="31"/>
    <s v="Sharpnose crab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cha"/>
    <x v="100"/>
    <s v="Spear scallop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mfo"/>
    <x v="105"/>
    <s v="Foliate kelp crab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phem"/>
    <x v="8"/>
    <s v="Maroon hermit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ppa"/>
    <x v="83"/>
    <s v="Heart crab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etr"/>
    <x v="38"/>
    <s v="Mottled starfish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ogr"/>
    <x v="103"/>
    <s v="Graceful decorator crab"/>
    <n v="4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3"/>
    <n v="2"/>
    <s v="sca"/>
    <x v="24"/>
    <s v="Copper rockfish"/>
    <n v="6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3"/>
    <n v="2"/>
    <s v="sebastes"/>
    <x v="87"/>
    <s v="Unidentified rockfish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3"/>
    <n v="2"/>
    <s v="opi"/>
    <x v="20"/>
    <s v="Painted greenling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3"/>
    <n v="2"/>
    <s v="sma"/>
    <x v="28"/>
    <s v="Quillback rockfish"/>
    <n v="1"/>
  </r>
  <r>
    <s v="Claire Attridge"/>
    <s v="Em Lim"/>
    <x v="13"/>
    <s v="Ross Islets Slug Island"/>
    <n v="48.870517730712798"/>
    <n v="-125.160346984863"/>
    <x v="5"/>
    <n v="2"/>
    <s v="W"/>
    <d v="1899-12-30T14:06:00"/>
    <s v="CMA"/>
    <x v="9"/>
    <x v="2"/>
    <n v="2"/>
    <s v="dez"/>
    <x v="23"/>
    <s v="No Debris found"/>
    <n v="1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1"/>
    <n v="2"/>
    <s v="nsf"/>
    <x v="112"/>
    <s v="No species found"/>
    <n v="1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mfra"/>
    <x v="3"/>
    <s v="Red sea urchin"/>
    <n v="137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hka"/>
    <x v="10"/>
    <s v="Pinto abalone"/>
    <n v="13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dim"/>
    <x v="16"/>
    <s v="Leather star"/>
    <n v="8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aca"/>
    <x v="7"/>
    <s v="California sea cucumber"/>
    <n v="15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gor"/>
    <x v="21"/>
    <s v="Pygmy rock crab"/>
    <n v="26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etr"/>
    <x v="38"/>
    <s v="Mottled starfish"/>
    <n v="4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afu"/>
    <x v="71"/>
    <s v="White-and-orange-tipped nudibranch"/>
    <n v="2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henricia"/>
    <x v="33"/>
    <s v="Unidentified blood star"/>
    <n v="6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dim"/>
    <x v="16"/>
    <s v="Leather star"/>
    <n v="15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hcr"/>
    <x v="13"/>
    <s v="Opalescent nudibranch"/>
    <n v="10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aha"/>
    <x v="2"/>
    <s v="Scalyhead sculpin"/>
    <n v="2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pno"/>
    <x v="63"/>
    <s v="Noble sea lemon"/>
    <n v="2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cfo"/>
    <x v="11"/>
    <s v="Leafy hornmouth"/>
    <n v="15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das"/>
    <x v="19"/>
    <s v="Rough keyhole limpet"/>
    <n v="1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ppu"/>
    <x v="70"/>
    <s v="Pubescent porcelain crab"/>
    <n v="1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nla"/>
    <x v="79"/>
    <s v="Frilled dogwinkle"/>
    <n v="17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oko"/>
    <x v="9"/>
    <s v="Rainbow star"/>
    <n v="8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pbe"/>
    <x v="14"/>
    <s v="Bering hermit crab"/>
    <n v="3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cpr"/>
    <x v="40"/>
    <s v="Red rock crab"/>
    <n v="1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poc"/>
    <x v="15"/>
    <s v="Purple sea star"/>
    <n v="4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cgi"/>
    <x v="12"/>
    <s v="Purple-hinged rock scallop"/>
    <n v="1"/>
  </r>
  <r>
    <s v="Claire Attridge"/>
    <s v="Em Lim"/>
    <x v="14"/>
    <s v="Kii xin"/>
    <n v="48.815116882324197"/>
    <n v="-125.175331115722"/>
    <x v="6"/>
    <n v="3"/>
    <s v="NE"/>
    <d v="1899-12-30T10:09:00"/>
    <s v="CMA"/>
    <x v="1"/>
    <x v="2"/>
    <n v="2"/>
    <s v="dez"/>
    <x v="23"/>
    <s v="No Debris found"/>
    <n v="1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1"/>
    <n v="2"/>
    <s v="sme"/>
    <x v="43"/>
    <s v="Black rockfish"/>
    <n v="23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mfra"/>
    <x v="3"/>
    <s v="Red sea urchin"/>
    <n v="265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pgi"/>
    <x v="4"/>
    <s v="Red turban shell"/>
    <n v="17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phem"/>
    <x v="8"/>
    <s v="Maroon hermit"/>
    <n v="3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aca"/>
    <x v="7"/>
    <s v="California sea cucumber"/>
    <n v="17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hcr"/>
    <x v="13"/>
    <s v="Opalescent nudibranch"/>
    <n v="20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ppu"/>
    <x v="70"/>
    <s v="Pubescent porcelain crab"/>
    <n v="2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rni"/>
    <x v="25"/>
    <s v="Blackeye goby"/>
    <n v="5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dim"/>
    <x v="16"/>
    <s v="Leather star"/>
    <n v="22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hka"/>
    <x v="10"/>
    <s v="Pinto abalone"/>
    <n v="26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cgi"/>
    <x v="12"/>
    <s v="Purple-hinged rock scallop"/>
    <n v="9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spu"/>
    <x v="18"/>
    <s v="Purple sea urchin (?)"/>
    <n v="8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cfo"/>
    <x v="11"/>
    <s v="Leafy hornmouth"/>
    <n v="26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pno"/>
    <x v="63"/>
    <s v="Noble sea lemon"/>
    <n v="1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oko"/>
    <x v="9"/>
    <s v="Rainbow star"/>
    <n v="8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ami"/>
    <x v="6"/>
    <s v="Whitecap limpet"/>
    <n v="4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pmi"/>
    <x v="5"/>
    <s v="Bat star"/>
    <n v="30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gor"/>
    <x v="21"/>
    <s v="Pygmy rock crab"/>
    <n v="7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henricia"/>
    <x v="33"/>
    <s v="Unidentified blood star"/>
    <n v="2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aha"/>
    <x v="2"/>
    <s v="Scalyhead sculpin"/>
    <n v="6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ctr"/>
    <x v="52"/>
    <s v="Predaceous aeolis"/>
    <n v="1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clo"/>
    <x v="108"/>
    <s v="Longhorn decorator crabs"/>
    <n v="6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sac"/>
    <x v="31"/>
    <s v="Sharpnose crab"/>
    <n v="2"/>
  </r>
  <r>
    <s v="Claire Attridge"/>
    <s v="Em Lim"/>
    <x v="15"/>
    <s v="Ohiat"/>
    <n v="48.855583190917898"/>
    <n v="-125.183799743652"/>
    <x v="6"/>
    <n v="3.5"/>
    <s v="W"/>
    <d v="1899-12-30T12:23:00"/>
    <s v="CMA"/>
    <x v="4"/>
    <x v="2"/>
    <n v="2"/>
    <s v="dez"/>
    <x v="23"/>
    <s v="No Debris found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1"/>
    <n v="2"/>
    <s v="rni"/>
    <x v="25"/>
    <s v="Blackeye goby"/>
    <n v="12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1"/>
    <n v="2"/>
    <s v="hde"/>
    <x v="1"/>
    <s v="Kelp greenling"/>
    <n v="8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mfra"/>
    <x v="3"/>
    <s v="Red sea urchin"/>
    <n v="176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aca"/>
    <x v="7"/>
    <s v="California sea cucumber"/>
    <n v="13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hem"/>
    <x v="8"/>
    <s v="Maroon hermit"/>
    <n v="6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cgi"/>
    <x v="12"/>
    <s v="Purple-hinged rock scallop"/>
    <n v="10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gi"/>
    <x v="4"/>
    <s v="Red turban shell"/>
    <n v="1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ami"/>
    <x v="6"/>
    <s v="Whitecap limpet"/>
    <n v="17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dim"/>
    <x v="16"/>
    <s v="Leather star"/>
    <n v="2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hcr"/>
    <x v="13"/>
    <s v="Opalescent nudibranch"/>
    <n v="10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hka"/>
    <x v="10"/>
    <s v="Pinto abalone"/>
    <n v="27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aha"/>
    <x v="2"/>
    <s v="Scalyhead sculpin"/>
    <n v="8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cfo"/>
    <x v="11"/>
    <s v="Leafy hornmouth"/>
    <n v="14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rni"/>
    <x v="25"/>
    <s v="Blackeye goby"/>
    <n v="56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cty"/>
    <x v="89"/>
    <s v="Butterfly king crab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ghe"/>
    <x v="113"/>
    <s v="Heath's dorid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henricia"/>
    <x v="33"/>
    <s v="Unidentified blood star"/>
    <n v="3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oko"/>
    <x v="9"/>
    <s v="Rainbow star"/>
    <n v="9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be"/>
    <x v="14"/>
    <s v="Bering hermit crab"/>
    <n v="2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dsa"/>
    <x v="45"/>
    <s v="Ringed doris"/>
    <n v="2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sac"/>
    <x v="31"/>
    <s v="Sharpnose crab"/>
    <n v="4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mi"/>
    <x v="5"/>
    <s v="Bat star"/>
    <n v="5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ogr"/>
    <x v="103"/>
    <s v="Graceful decorator crab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no"/>
    <x v="63"/>
    <s v="Noble sea lemon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ebi"/>
    <x v="37"/>
    <s v="Buffalo sculpin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te"/>
    <x v="73"/>
    <s v="Slime star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pte"/>
    <x v="73"/>
    <s v="Slime star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3"/>
    <n v="2"/>
    <s v="opi"/>
    <x v="20"/>
    <s v="Painted greenling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3"/>
    <n v="2"/>
    <s v="sma"/>
    <x v="28"/>
    <s v="Quillback rockfish"/>
    <n v="1"/>
  </r>
  <r>
    <s v="Claire Attridge"/>
    <s v="Em Lim"/>
    <x v="17"/>
    <s v="Dixon SW"/>
    <n v="48.85205078125"/>
    <n v="-125.123565673828"/>
    <x v="7"/>
    <n v="3.5"/>
    <s v="E"/>
    <d v="1899-12-30T09:41:00"/>
    <s v="CMA"/>
    <x v="3"/>
    <x v="2"/>
    <n v="2"/>
    <s v="def"/>
    <x v="44"/>
    <s v="Any fishing debris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1"/>
    <n v="1"/>
    <s v="hst"/>
    <x v="97"/>
    <s v="Whitespotted greenling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1"/>
    <n v="1"/>
    <s v="hde"/>
    <x v="1"/>
    <s v="Kelp greenling"/>
    <n v="2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1"/>
    <n v="1"/>
    <s v="oel"/>
    <x v="26"/>
    <s v="Lingcod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mfra"/>
    <x v="3"/>
    <s v="Red sea urchin"/>
    <n v="223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pgi"/>
    <x v="4"/>
    <s v="Red turban shell"/>
    <n v="85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aca"/>
    <x v="7"/>
    <s v="California sea cucumber"/>
    <n v="4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pmi"/>
    <x v="5"/>
    <s v="Bat star"/>
    <n v="35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poc"/>
    <x v="15"/>
    <s v="Purple sea star"/>
    <n v="5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ami"/>
    <x v="6"/>
    <s v="Whitecap limpet"/>
    <n v="15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oko"/>
    <x v="9"/>
    <s v="Rainbow star"/>
    <n v="18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phem"/>
    <x v="8"/>
    <s v="Maroon hermit"/>
    <n v="2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pcau"/>
    <x v="22"/>
    <s v="Greenmark hermit crab"/>
    <n v="2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aha"/>
    <x v="2"/>
    <s v="Scalyhead sculpin"/>
    <n v="2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hka"/>
    <x v="10"/>
    <s v="Pinto abalone"/>
    <n v="16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acol"/>
    <x v="114"/>
    <s v="Wrinkled dove snail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cfo"/>
    <x v="11"/>
    <s v="Leafy hornmouth"/>
    <n v="3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cli"/>
    <x v="115"/>
    <s v="Blue top shell"/>
    <n v="3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cha"/>
    <x v="100"/>
    <s v="Spear scallop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hermit"/>
    <x v="36"/>
    <s v="Unidentified hermit crab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owr"/>
    <x v="116"/>
    <s v="Boreal wentletrap"/>
    <n v="1"/>
  </r>
  <r>
    <s v="Isabelle Cote"/>
    <s v="Em Lim"/>
    <x v="1"/>
    <s v="Baeria Rocks North Island Northside"/>
    <n v="48.955081939697202"/>
    <n v="-125.15337371826099"/>
    <x v="1"/>
    <n v="1.5"/>
    <s v="SE"/>
    <d v="1899-12-30T10:12:00"/>
    <s v="EGL"/>
    <x v="1"/>
    <x v="2"/>
    <n v="1"/>
    <s v="dim"/>
    <x v="16"/>
    <s v="Leather star"/>
    <n v="2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1"/>
    <n v="1"/>
    <s v="sma"/>
    <x v="28"/>
    <s v="Quillback rockfish"/>
    <n v="6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1"/>
    <n v="1"/>
    <s v="hde"/>
    <x v="1"/>
    <s v="Kelp greenling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mfra"/>
    <x v="3"/>
    <s v="Red sea urchin"/>
    <n v="179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aca"/>
    <x v="7"/>
    <s v="California sea cucumber"/>
    <n v="14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ami"/>
    <x v="6"/>
    <s v="Whitecap limpet"/>
    <n v="18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jzo"/>
    <x v="30"/>
    <s v="Longfin sculpin"/>
    <n v="10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pmi"/>
    <x v="5"/>
    <s v="Bat star"/>
    <n v="62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acol"/>
    <x v="114"/>
    <s v="Wrinkled dove snail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cfo"/>
    <x v="11"/>
    <s v="Leafy hornmouth"/>
    <n v="1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hka"/>
    <x v="10"/>
    <s v="Pinto abalone"/>
    <n v="1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spu"/>
    <x v="18"/>
    <s v="Purple sea urchin (?)"/>
    <n v="2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oko"/>
    <x v="9"/>
    <s v="Rainbow star"/>
    <n v="10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aha"/>
    <x v="2"/>
    <s v="Scalyhead sculpin"/>
    <n v="4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rni"/>
    <x v="25"/>
    <s v="Blackeye goby"/>
    <n v="9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pcau"/>
    <x v="22"/>
    <s v="Greenmark hermit crab"/>
    <n v="3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3"/>
    <n v="1"/>
    <s v="oel"/>
    <x v="26"/>
    <s v="Lingcod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sac"/>
    <x v="31"/>
    <s v="Sharpnose crab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pbe"/>
    <x v="14"/>
    <s v="Bering hermit crab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3"/>
    <n v="1"/>
    <s v="sma"/>
    <x v="28"/>
    <s v="Quillback rockfish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dim"/>
    <x v="16"/>
    <s v="Leather star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pgi"/>
    <x v="4"/>
    <s v="Red turban shell"/>
    <n v="2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owr"/>
    <x v="116"/>
    <s v="Boreal wentletrap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afe"/>
    <x v="117"/>
    <s v="Padded sculpin"/>
    <n v="1"/>
  </r>
  <r>
    <s v="Isabelle Cote"/>
    <s v="Em Lim"/>
    <x v="2"/>
    <s v="Baeria Rocks South Island"/>
    <n v="48.950233459472599"/>
    <n v="-125.155548095703"/>
    <x v="1"/>
    <n v="1.5"/>
    <s v="SW"/>
    <d v="1899-12-30T12:45:00"/>
    <s v="EGL"/>
    <x v="2"/>
    <x v="2"/>
    <n v="1"/>
    <s v="ete"/>
    <x v="118"/>
    <s v="Widehand hermitcrab"/>
    <n v="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1"/>
    <n v="1"/>
    <s v="nsf"/>
    <x v="112"/>
    <s v="No species found"/>
    <n v="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mfra"/>
    <x v="3"/>
    <s v="Red sea urchin"/>
    <n v="183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ami"/>
    <x v="6"/>
    <s v="Whitecap limpet"/>
    <n v="17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phem"/>
    <x v="8"/>
    <s v="Maroon hermit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cfo"/>
    <x v="11"/>
    <s v="Leafy hornmouth"/>
    <n v="7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das"/>
    <x v="19"/>
    <s v="Rough keyhole limpet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hcr"/>
    <x v="13"/>
    <s v="Opalescent nudibranch"/>
    <n v="17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aca"/>
    <x v="7"/>
    <s v="California sea cucumber"/>
    <n v="14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pgi"/>
    <x v="4"/>
    <s v="Red turban shell"/>
    <n v="95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pmi"/>
    <x v="5"/>
    <s v="Bat star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aha"/>
    <x v="2"/>
    <s v="Scalyhead sculpin"/>
    <n v="4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rni"/>
    <x v="25"/>
    <s v="Blackeye goby"/>
    <n v="7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hka"/>
    <x v="10"/>
    <s v="Pinto abalone"/>
    <n v="9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sac"/>
    <x v="31"/>
    <s v="Sharpnose crab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dsa"/>
    <x v="45"/>
    <s v="Ringed doris"/>
    <n v="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dim"/>
    <x v="16"/>
    <s v="Leather star"/>
    <n v="7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ahu"/>
    <x v="90"/>
    <s v="Hudson's horned dorid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oko"/>
    <x v="9"/>
    <s v="Rainbow star"/>
    <n v="4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cgi"/>
    <x v="12"/>
    <s v="Purple-hinged rock scallop"/>
    <n v="1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cli"/>
    <x v="115"/>
    <s v="Blue top shell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dal"/>
    <x v="57"/>
    <s v="White-line dirona"/>
    <n v="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poc"/>
    <x v="15"/>
    <s v="Purple sea star"/>
    <n v="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tmo"/>
    <x v="119"/>
    <s v="Sea clown"/>
    <n v="1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sac"/>
    <x v="31"/>
    <s v="Sharpnose crab"/>
    <n v="2"/>
  </r>
  <r>
    <s v="Isabelle Cote"/>
    <s v="Em Lim"/>
    <x v="3"/>
    <s v="Taylor Rock"/>
    <n v="48.8273315429687"/>
    <n v="-125.196601867675"/>
    <x v="2"/>
    <n v="1.5"/>
    <s v="E"/>
    <d v="1899-12-30T09:50:00"/>
    <s v="EGL"/>
    <x v="3"/>
    <x v="2"/>
    <n v="1"/>
    <s v="dez"/>
    <x v="23"/>
    <s v="No Debris found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1"/>
    <n v="1"/>
    <s v="hde"/>
    <x v="1"/>
    <s v="Kelp greenling"/>
    <n v="3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1"/>
    <n v="1"/>
    <s v="rni"/>
    <x v="25"/>
    <s v="Blackeye goby"/>
    <n v="4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1"/>
    <n v="1"/>
    <s v="sme"/>
    <x v="43"/>
    <s v="Black rockfish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1"/>
    <n v="1"/>
    <s v="oel"/>
    <x v="26"/>
    <s v="Lingcod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3"/>
    <n v="0"/>
    <s v="nle"/>
    <x v="77"/>
    <s v="Lewis' Moon snail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rni"/>
    <x v="25"/>
    <s v="Blackeye goby"/>
    <n v="23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mfra"/>
    <x v="3"/>
    <s v="Red sea urchin"/>
    <n v="93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aha"/>
    <x v="2"/>
    <s v="Scalyhead sculpin"/>
    <n v="6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ami"/>
    <x v="6"/>
    <s v="Whitecap limpet"/>
    <n v="49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dodo"/>
    <x v="120"/>
    <s v="Spotted dorid"/>
    <n v="3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cli"/>
    <x v="115"/>
    <s v="Blue top shell"/>
    <n v="1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cfo"/>
    <x v="11"/>
    <s v="Leafy hornmouth"/>
    <n v="13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pcau"/>
    <x v="22"/>
    <s v="Greenmark hermit crab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cgi"/>
    <x v="12"/>
    <s v="Purple-hinged rock scallop"/>
    <n v="8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hka"/>
    <x v="10"/>
    <s v="Pinto abalone"/>
    <n v="29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phem"/>
    <x v="8"/>
    <s v="Maroon hermit"/>
    <n v="5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pmi"/>
    <x v="5"/>
    <s v="Bat star"/>
    <n v="26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poc"/>
    <x v="15"/>
    <s v="Purple sea star"/>
    <n v="4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3"/>
    <n v="1"/>
    <s v="hde"/>
    <x v="1"/>
    <s v="Kelp greenling"/>
    <n v="3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3"/>
    <n v="1"/>
    <s v="sca"/>
    <x v="24"/>
    <s v="Copper rockfish"/>
    <n v="2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3"/>
    <n v="1"/>
    <s v="sme"/>
    <x v="43"/>
    <s v="Black rockfish"/>
    <n v="2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dim"/>
    <x v="16"/>
    <s v="Leather star"/>
    <n v="6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das"/>
    <x v="19"/>
    <s v="Rough keyhole limpet"/>
    <n v="4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henricia"/>
    <x v="33"/>
    <s v="Unidentified blood star"/>
    <n v="4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pbe"/>
    <x v="14"/>
    <s v="Bering hermit crab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etr"/>
    <x v="38"/>
    <s v="Mottled starfish"/>
    <n v="2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hcr"/>
    <x v="13"/>
    <s v="Opalescent nudibranch"/>
    <n v="2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aca"/>
    <x v="7"/>
    <s v="California sea cucumber"/>
    <n v="6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spu"/>
    <x v="18"/>
    <s v="Purple sea urchin (?)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pno"/>
    <x v="63"/>
    <s v="Noble sea lemon"/>
    <n v="2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oko"/>
    <x v="9"/>
    <s v="Rainbow star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dmo"/>
    <x v="49"/>
    <s v="Monterey sea lemon"/>
    <n v="1"/>
  </r>
  <r>
    <s v="Isabelle Cote"/>
    <s v="Em Lim"/>
    <x v="4"/>
    <s v="Eagle Bay"/>
    <n v="48.834789276122997"/>
    <n v="-125.14702606201099"/>
    <x v="2"/>
    <n v="2"/>
    <s v="SW"/>
    <d v="1899-12-30T12:36:00"/>
    <s v="EGL"/>
    <x v="3"/>
    <x v="2"/>
    <n v="1"/>
    <s v="deo"/>
    <x v="76"/>
    <s v="Any debris OTHER THAN fishing gear, made of plastic, cloth, metal, glass or timber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1"/>
    <n v="1"/>
    <s v="rni"/>
    <x v="25"/>
    <s v="Blackeye goby"/>
    <n v="15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1"/>
    <n v="1"/>
    <s v="hde"/>
    <x v="1"/>
    <s v="Kelp greenling"/>
    <n v="2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aca"/>
    <x v="7"/>
    <s v="California sea cucumber"/>
    <n v="23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rni"/>
    <x v="25"/>
    <s v="Blackeye goby"/>
    <n v="96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pgi"/>
    <x v="4"/>
    <s v="Red turban shell"/>
    <n v="10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ami"/>
    <x v="6"/>
    <s v="Whitecap limpet"/>
    <n v="24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aha"/>
    <x v="2"/>
    <s v="Scalyhead sculpin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mfra"/>
    <x v="3"/>
    <s v="Red sea urchin"/>
    <n v="69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dim"/>
    <x v="16"/>
    <s v="Leather star"/>
    <n v="7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oko"/>
    <x v="9"/>
    <s v="Rainbow star"/>
    <n v="2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pmi"/>
    <x v="5"/>
    <s v="Bat star"/>
    <n v="2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etr"/>
    <x v="38"/>
    <s v="Mottled starfish"/>
    <n v="3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phem"/>
    <x v="8"/>
    <s v="Maroon hermit"/>
    <n v="9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cfo"/>
    <x v="11"/>
    <s v="Leafy hornmouth"/>
    <n v="6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poc"/>
    <x v="15"/>
    <s v="Purple sea star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cgi"/>
    <x v="12"/>
    <s v="Purple-hinged rock scallop"/>
    <n v="1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hka"/>
    <x v="10"/>
    <s v="Pinto abalone"/>
    <n v="13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tmo"/>
    <x v="119"/>
    <s v="Sea clown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sdr"/>
    <x v="17"/>
    <s v="Northern sea urchin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dsa"/>
    <x v="45"/>
    <s v="Ringed doris"/>
    <n v="4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das"/>
    <x v="19"/>
    <s v="Rough keyhole limpet"/>
    <n v="3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cpr"/>
    <x v="40"/>
    <s v="Red rock crab"/>
    <n v="2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pbe"/>
    <x v="14"/>
    <s v="Bering hermit crab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sac"/>
    <x v="31"/>
    <s v="Sharpnose crab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3"/>
    <n v="1"/>
    <s v="hde"/>
    <x v="1"/>
    <s v="Kelp greenling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cste"/>
    <x v="121"/>
    <s v="Gumboot chiton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opi"/>
    <x v="20"/>
    <s v="Painted greenling"/>
    <n v="1"/>
  </r>
  <r>
    <s v="Isabelle Cote"/>
    <s v="Em Lim"/>
    <x v="5"/>
    <s v="Goby Town"/>
    <n v="48.838594999999998"/>
    <n v="-125.135015"/>
    <x v="2"/>
    <n v="3"/>
    <s v="NW"/>
    <d v="1899-12-30T14:48:00"/>
    <s v="EGL"/>
    <x v="4"/>
    <x v="2"/>
    <n v="1"/>
    <s v="dez"/>
    <x v="23"/>
    <s v="No Debris found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1"/>
    <n v="1"/>
    <s v="sgi"/>
    <x v="92"/>
    <s v="Manacled sculpin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1"/>
    <n v="1"/>
    <s v="rni"/>
    <x v="25"/>
    <s v="Blackeye goby"/>
    <n v="4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1"/>
    <n v="1"/>
    <s v="bfr"/>
    <x v="96"/>
    <s v="Kelp perch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1"/>
    <n v="1"/>
    <s v="hde"/>
    <x v="1"/>
    <s v="Kelp greenling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pgi"/>
    <x v="4"/>
    <s v="Red turban shell"/>
    <n v="48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henricia"/>
    <x v="33"/>
    <s v="Unidentified blood star"/>
    <n v="3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ptr"/>
    <x v="53"/>
    <s v="Tricolour nudibranch"/>
    <n v="24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dim"/>
    <x v="16"/>
    <s v="Leather star"/>
    <n v="13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cgi"/>
    <x v="12"/>
    <s v="Purple-hinged rock scallop"/>
    <n v="4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rni"/>
    <x v="25"/>
    <s v="Blackeye goby"/>
    <n v="46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phe"/>
    <x v="56"/>
    <s v="Sunflower star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phek"/>
    <x v="56"/>
    <s v="Sunflower star [kelp]"/>
    <n v="3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ppr"/>
    <x v="93"/>
    <s v="Northern kelp crab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ami"/>
    <x v="6"/>
    <s v="Whitecap limpet"/>
    <n v="4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3"/>
    <n v="1"/>
    <s v="sca"/>
    <x v="24"/>
    <s v="Copper rockfish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clu"/>
    <x v="101"/>
    <s v="Yellow-edge cadlina"/>
    <n v="2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dmo"/>
    <x v="49"/>
    <s v="Monterey sea lemon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sac"/>
    <x v="31"/>
    <s v="Sharpnose crab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aca"/>
    <x v="7"/>
    <s v="California sea cucumber"/>
    <n v="3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3"/>
    <n v="1"/>
    <s v="bfr"/>
    <x v="96"/>
    <s v="Kelp perch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pmi"/>
    <x v="5"/>
    <s v="Bat star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3"/>
    <n v="1"/>
    <s v="hde"/>
    <x v="1"/>
    <s v="Kelp greenling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das"/>
    <x v="19"/>
    <s v="Rough keyhole limpet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cfo"/>
    <x v="11"/>
    <s v="Leafy hornmouth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aldisa"/>
    <x v="122"/>
    <s v="unidentified aldisa nudibranch"/>
    <n v="1"/>
  </r>
  <r>
    <s v="Isabelle Cote"/>
    <s v="Claire Attridge"/>
    <x v="6"/>
    <s v="Hosie South"/>
    <n v="48.9071"/>
    <n v="-125.03701700000001"/>
    <x v="3"/>
    <n v="1.5"/>
    <s v="NW"/>
    <d v="1899-12-30T10:06:00"/>
    <s v="CMA"/>
    <x v="3"/>
    <x v="2"/>
    <n v="1"/>
    <s v="dez"/>
    <x v="23"/>
    <s v="No Debris found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1"/>
    <n v="1"/>
    <s v="hde"/>
    <x v="1"/>
    <s v="Kelp greenling"/>
    <n v="5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1"/>
    <n v="1"/>
    <s v="ela"/>
    <x v="29"/>
    <s v="Striped seaperch"/>
    <n v="2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mfra"/>
    <x v="3"/>
    <s v="Red sea urchin"/>
    <n v="145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hka"/>
    <x v="10"/>
    <s v="Pinto abalone"/>
    <n v="7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sac"/>
    <x v="31"/>
    <s v="Sharpnose crab"/>
    <n v="5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spu"/>
    <x v="18"/>
    <s v="Purple sea urchin (?)"/>
    <n v="6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aca"/>
    <x v="7"/>
    <s v="California sea cucumber"/>
    <n v="37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dim"/>
    <x v="16"/>
    <s v="Leather star"/>
    <n v="8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ami"/>
    <x v="6"/>
    <s v="Whitecap limpet"/>
    <n v="13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cfo"/>
    <x v="11"/>
    <s v="Leafy hornmouth"/>
    <n v="10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cli"/>
    <x v="115"/>
    <s v="Blue top shell"/>
    <n v="1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sdr"/>
    <x v="17"/>
    <s v="Northern sea urchin"/>
    <n v="2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phem"/>
    <x v="8"/>
    <s v="Maroon hermit"/>
    <n v="5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pmi"/>
    <x v="5"/>
    <s v="Bat star"/>
    <n v="15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aha"/>
    <x v="2"/>
    <s v="Scalyhead sculpin"/>
    <n v="3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mfo"/>
    <x v="105"/>
    <s v="Foliate kelp crab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das"/>
    <x v="19"/>
    <s v="Rough keyhole limpet"/>
    <n v="3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hde"/>
    <x v="1"/>
    <s v="Kelp greenling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henricia"/>
    <x v="33"/>
    <s v="Unidentified blood star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oko"/>
    <x v="9"/>
    <s v="Rainbow star"/>
    <n v="4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ppa"/>
    <x v="83"/>
    <s v="Heart crab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poc"/>
    <x v="15"/>
    <s v="Purple sea star"/>
    <n v="32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hcr"/>
    <x v="13"/>
    <s v="Opalescent nudibranch"/>
    <n v="8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pgi"/>
    <x v="4"/>
    <s v="Red turban shell"/>
    <n v="2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jzo"/>
    <x v="30"/>
    <s v="Longfin sculpin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dal"/>
    <x v="57"/>
    <s v="White-line dirona"/>
    <n v="1"/>
  </r>
  <r>
    <s v="Isabelle Cote"/>
    <s v="Claire Attridge"/>
    <x v="7"/>
    <s v="Swiss Boy"/>
    <n v="48.916072999999997"/>
    <n v="-125.131174"/>
    <x v="3"/>
    <n v="3"/>
    <s v="NE"/>
    <d v="1899-12-30T13:03:00"/>
    <s v="CMA"/>
    <x v="12"/>
    <x v="2"/>
    <n v="1"/>
    <s v="dez"/>
    <x v="23"/>
    <s v="No Debris found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1"/>
    <n v="1"/>
    <s v="hde"/>
    <x v="1"/>
    <s v="Kelp greenling"/>
    <n v="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1"/>
    <n v="1"/>
    <s v="sme"/>
    <x v="43"/>
    <s v="Black rockfish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3"/>
    <n v="1"/>
    <s v="oel"/>
    <x v="26"/>
    <s v="Lingcod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hka"/>
    <x v="10"/>
    <s v="Pinto abalone"/>
    <n v="10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mfra"/>
    <x v="3"/>
    <s v="Red sea urchin"/>
    <n v="104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pgi"/>
    <x v="4"/>
    <s v="Red turban shell"/>
    <n v="99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dim"/>
    <x v="16"/>
    <s v="Leather star"/>
    <n v="10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ami"/>
    <x v="6"/>
    <s v="Whitecap limpet"/>
    <n v="19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oko"/>
    <x v="9"/>
    <s v="Rainbow star"/>
    <n v="5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pmi"/>
    <x v="5"/>
    <s v="Bat star"/>
    <n v="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hcr"/>
    <x v="13"/>
    <s v="Opalescent nudibranch"/>
    <n v="2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cfo"/>
    <x v="11"/>
    <s v="Leafy hornmouth"/>
    <n v="1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3"/>
    <n v="1"/>
    <s v="hst"/>
    <x v="97"/>
    <s v="Whitespotted greenling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aca"/>
    <x v="7"/>
    <s v="California sea cucumber"/>
    <n v="3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poc"/>
    <x v="15"/>
    <s v="Purple sea star"/>
    <n v="6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sac"/>
    <x v="31"/>
    <s v="Sharpnose crab"/>
    <n v="3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phem"/>
    <x v="8"/>
    <s v="Maroon hermit"/>
    <n v="18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rni"/>
    <x v="25"/>
    <s v="Blackeye goby"/>
    <n v="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pbe"/>
    <x v="14"/>
    <s v="Bering hermit crab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cgi"/>
    <x v="12"/>
    <s v="Purple-hinged rock scallop"/>
    <n v="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henricia"/>
    <x v="33"/>
    <s v="Unidentified blood star"/>
    <n v="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sfo"/>
    <x v="54"/>
    <s v="Velcro seastar"/>
    <n v="2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phe"/>
    <x v="56"/>
    <s v="Sunflower star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rpu"/>
    <x v="82"/>
    <s v="Red sponge dorid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aha"/>
    <x v="2"/>
    <s v="Scalyhead sculpin"/>
    <n v="1"/>
  </r>
  <r>
    <s v="Isabelle Cote"/>
    <s v="Tom Bird"/>
    <x v="10"/>
    <s v="Dodger Channel"/>
    <n v="48.828948974609297"/>
    <n v="-125.19757080078099"/>
    <x v="4"/>
    <n v="3"/>
    <s v="NE"/>
    <d v="1899-12-30T14:17:00"/>
    <s v="TJB"/>
    <x v="3"/>
    <x v="2"/>
    <n v="1"/>
    <s v="dez"/>
    <x v="23"/>
    <s v="No Debris found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1"/>
    <n v="1"/>
    <s v="hde"/>
    <x v="1"/>
    <s v="Kelp greenling"/>
    <n v="2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1"/>
    <n v="1"/>
    <s v="hhe"/>
    <x v="106"/>
    <s v="Red Irish lord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mfra"/>
    <x v="3"/>
    <s v="Red sea urchin"/>
    <n v="314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hhe"/>
    <x v="106"/>
    <s v="Red Irish lord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hka"/>
    <x v="10"/>
    <s v="Pinto abalone"/>
    <n v="25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oko"/>
    <x v="9"/>
    <s v="Rainbow star"/>
    <n v="6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aca"/>
    <x v="7"/>
    <s v="California sea cucumber"/>
    <n v="15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ami"/>
    <x v="6"/>
    <s v="Whitecap limpet"/>
    <n v="3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pgi"/>
    <x v="4"/>
    <s v="Red turban shell"/>
    <n v="82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dim"/>
    <x v="16"/>
    <s v="Leather star"/>
    <n v="7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aha"/>
    <x v="2"/>
    <s v="Scalyhead sculpin"/>
    <n v="20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cfo"/>
    <x v="11"/>
    <s v="Leafy hornmouth"/>
    <n v="15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henricia"/>
    <x v="33"/>
    <s v="Unidentified blood star"/>
    <n v="2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das"/>
    <x v="19"/>
    <s v="Rough keyhole limpet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gor"/>
    <x v="21"/>
    <s v="Pygmy rock crab"/>
    <n v="3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aha"/>
    <x v="2"/>
    <s v="Scalyhead sculpin"/>
    <n v="3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poc"/>
    <x v="15"/>
    <s v="Purple sea star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cgi"/>
    <x v="12"/>
    <s v="Purple-hinged rock scallop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hcr"/>
    <x v="13"/>
    <s v="Opalescent nudibranch"/>
    <n v="14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nla"/>
    <x v="79"/>
    <s v="Frilled dogwinkle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3"/>
    <n v="1"/>
    <s v="sca"/>
    <x v="24"/>
    <s v="Copper rockfish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pmi"/>
    <x v="5"/>
    <s v="Bat star"/>
    <n v="1"/>
  </r>
  <r>
    <s v="Isabelle Cote"/>
    <s v="Tom Bird"/>
    <x v="12"/>
    <s v="Wizard Island South"/>
    <n v="48.857467651367102"/>
    <n v="-125.158233642578"/>
    <x v="5"/>
    <n v="1.5"/>
    <s v="SW"/>
    <d v="1899-12-30T11:48:00"/>
    <s v="TJB"/>
    <x v="8"/>
    <x v="2"/>
    <n v="1"/>
    <s v="ahu"/>
    <x v="90"/>
    <s v="Hudson's horned dorid"/>
    <n v="1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sac"/>
    <x v="31"/>
    <s v="Sharpnose crab"/>
    <n v="12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1"/>
    <n v="1"/>
    <s v="aha"/>
    <x v="2"/>
    <s v="Scalyhead sculpin"/>
    <n v="1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1"/>
    <n v="1"/>
    <s v="rni"/>
    <x v="25"/>
    <s v="Blackeye goby"/>
    <n v="2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3"/>
    <n v="1"/>
    <s v="hde"/>
    <x v="1"/>
    <s v="Kelp greenling"/>
    <n v="1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mfra"/>
    <x v="3"/>
    <s v="Red sea urchin"/>
    <n v="229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aca"/>
    <x v="7"/>
    <s v="California sea cucumber"/>
    <n v="45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pgi"/>
    <x v="4"/>
    <s v="Red turban shell"/>
    <n v="13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cfo"/>
    <x v="11"/>
    <s v="Leafy hornmouth"/>
    <n v="12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hka"/>
    <x v="10"/>
    <s v="Pinto abalone"/>
    <n v="11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oko"/>
    <x v="9"/>
    <s v="Rainbow star"/>
    <n v="8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ami"/>
    <x v="6"/>
    <s v="Whitecap limpet"/>
    <n v="8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cgi"/>
    <x v="12"/>
    <s v="Purple-hinged rock scallop"/>
    <n v="14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dim"/>
    <x v="16"/>
    <s v="Leather star"/>
    <n v="19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rni"/>
    <x v="25"/>
    <s v="Blackeye goby"/>
    <n v="15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pda"/>
    <x v="85"/>
    <s v="Dock shrimp"/>
    <n v="2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aha"/>
    <x v="2"/>
    <s v="Scalyhead sculpin"/>
    <n v="6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pmi"/>
    <x v="5"/>
    <s v="Bat star"/>
    <n v="3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sdr"/>
    <x v="17"/>
    <s v="Northern sea urchin"/>
    <n v="2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henricia"/>
    <x v="33"/>
    <s v="Unidentified blood star"/>
    <n v="8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spu"/>
    <x v="18"/>
    <s v="Purple sea urchin (?)"/>
    <n v="1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hcr"/>
    <x v="13"/>
    <s v="Opalescent nudibranch"/>
    <n v="13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ppu"/>
    <x v="70"/>
    <s v="Pubescent porcelain crab"/>
    <n v="1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phem"/>
    <x v="8"/>
    <s v="Maroon hermit"/>
    <n v="2"/>
  </r>
  <r>
    <s v="Isabelle Cote"/>
    <s v="Tom Bird"/>
    <x v="11"/>
    <s v="Wizard Island North"/>
    <n v="48.858283996582003"/>
    <n v="-125.160919189453"/>
    <x v="5"/>
    <n v="2"/>
    <s v="SW"/>
    <d v="1899-12-30T09:29:00"/>
    <s v="TJB"/>
    <x v="14"/>
    <x v="2"/>
    <n v="1"/>
    <s v="pcau"/>
    <x v="22"/>
    <s v="Greenmark hermit crab"/>
    <n v="1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1"/>
    <n v="2"/>
    <s v="hde"/>
    <x v="1"/>
    <s v="Kelp greenling"/>
    <n v="1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1"/>
    <n v="2"/>
    <s v="rni"/>
    <x v="25"/>
    <s v="Blackeye goby"/>
    <n v="1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mfra"/>
    <x v="3"/>
    <s v="Red sea urchin"/>
    <n v="250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pgi"/>
    <x v="4"/>
    <s v="Red turban shell"/>
    <n v="250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hermit"/>
    <x v="36"/>
    <s v="Unidentified hermit crab"/>
    <n v="50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hcr"/>
    <x v="13"/>
    <s v="Opalescent nudibranch"/>
    <n v="1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pmi"/>
    <x v="5"/>
    <s v="Bat star"/>
    <n v="150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oko"/>
    <x v="9"/>
    <s v="Rainbow star"/>
    <n v="45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dim"/>
    <x v="16"/>
    <s v="Leather star"/>
    <n v="8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poc"/>
    <x v="15"/>
    <s v="Purple sea star"/>
    <n v="1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hka"/>
    <x v="10"/>
    <s v="Pinto abalone"/>
    <n v="13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aca"/>
    <x v="7"/>
    <s v="California sea cucumber"/>
    <n v="7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aha"/>
    <x v="2"/>
    <s v="Scalyhead sculpin"/>
    <n v="6"/>
  </r>
  <r>
    <s v="Tomas Bird"/>
    <s v="Jasmin Schuster"/>
    <x v="1"/>
    <s v="Baeria Rocks North Island Northside"/>
    <n v="48.955081939697202"/>
    <n v="-125.15337371826099"/>
    <x v="1"/>
    <n v="1"/>
    <s v="NW"/>
    <d v="1899-12-30T10:10:00"/>
    <s v="TB"/>
    <x v="10"/>
    <x v="2"/>
    <n v="2"/>
    <s v="sdr"/>
    <x v="17"/>
    <s v="Northern sea urchin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1"/>
    <n v="2"/>
    <s v="hde"/>
    <x v="1"/>
    <s v="Kelp greenling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1"/>
    <n v="2"/>
    <s v="oel"/>
    <x v="26"/>
    <s v="Lingcod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hka"/>
    <x v="10"/>
    <s v="Pinto abalone"/>
    <n v="4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mfra"/>
    <x v="3"/>
    <s v="Red sea urchin"/>
    <n v="162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pmi"/>
    <x v="5"/>
    <s v="Bat star"/>
    <n v="110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oko"/>
    <x v="9"/>
    <s v="Rainbow star"/>
    <n v="6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pgi"/>
    <x v="4"/>
    <s v="Red turban shell"/>
    <n v="60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cgi"/>
    <x v="12"/>
    <s v="Purple-hinged rock scallop"/>
    <n v="13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ami"/>
    <x v="6"/>
    <s v="Whitecap limpet"/>
    <n v="25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poc"/>
    <x v="15"/>
    <s v="Purple sea star"/>
    <n v="2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hermit"/>
    <x v="36"/>
    <s v="Unidentified hermit crab"/>
    <n v="15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aca"/>
    <x v="7"/>
    <s v="California sea cucumber"/>
    <n v="6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dim"/>
    <x v="16"/>
    <s v="Leather star"/>
    <n v="2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lbe"/>
    <x v="109"/>
    <s v="Black-clawed crab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sdr"/>
    <x v="17"/>
    <s v="Northern sea urchin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spu"/>
    <x v="18"/>
    <s v="Purple sea urchin (?)"/>
    <n v="3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cfo"/>
    <x v="11"/>
    <s v="Leafy hornmouth"/>
    <n v="20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hcr"/>
    <x v="13"/>
    <s v="Opalescent nudibranch"/>
    <n v="3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jzo"/>
    <x v="30"/>
    <s v="Longfin sculpin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henricia"/>
    <x v="33"/>
    <s v="Unidentified blood star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3"/>
    <n v="2"/>
    <s v="sma"/>
    <x v="28"/>
    <s v="Quillback rockfish"/>
    <n v="1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rni"/>
    <x v="25"/>
    <s v="Blackeye goby"/>
    <n v="5"/>
  </r>
  <r>
    <s v="Tomas Bird"/>
    <s v="Jasmin Schuster"/>
    <x v="2"/>
    <s v="Baeria Rocks South Island"/>
    <n v="48.950233459472599"/>
    <n v="-125.155548095703"/>
    <x v="1"/>
    <n v="1.5"/>
    <s v="SW"/>
    <d v="1899-12-30T12:43:00"/>
    <s v="TB"/>
    <x v="5"/>
    <x v="2"/>
    <n v="2"/>
    <s v="aha"/>
    <x v="2"/>
    <s v="Scalyhead sculpin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1"/>
    <n v="2"/>
    <s v="rni"/>
    <x v="25"/>
    <s v="Blackeye goby"/>
    <n v="27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1"/>
    <n v="2"/>
    <s v="hde"/>
    <x v="1"/>
    <s v="Kelp greenling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mfra"/>
    <x v="3"/>
    <s v="Red sea urchin"/>
    <n v="80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rni"/>
    <x v="25"/>
    <s v="Blackeye goby"/>
    <n v="140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pgi"/>
    <x v="4"/>
    <s v="Red turban shell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oko"/>
    <x v="9"/>
    <s v="Rainbow star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dsa"/>
    <x v="45"/>
    <s v="Ringed doris"/>
    <n v="6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ami"/>
    <x v="6"/>
    <s v="Whitecap limpet"/>
    <n v="3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hermit"/>
    <x v="36"/>
    <s v="Unidentified hermit crab"/>
    <n v="28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pmi"/>
    <x v="5"/>
    <s v="Bat star"/>
    <n v="33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dim"/>
    <x v="16"/>
    <s v="Leather star"/>
    <n v="8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sac"/>
    <x v="31"/>
    <s v="Sharpnose crab"/>
    <n v="7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aca"/>
    <x v="7"/>
    <s v="California sea cucumber"/>
    <n v="3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das"/>
    <x v="19"/>
    <s v="Rough keyhole limpet"/>
    <n v="17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cpr"/>
    <x v="40"/>
    <s v="Red rock crab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cfo"/>
    <x v="11"/>
    <s v="Leafy hornmouth"/>
    <n v="6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lcoc"/>
    <x v="41"/>
    <s v="Cockerell's dorid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ghe"/>
    <x v="113"/>
    <s v="Heath's dorid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cgi"/>
    <x v="12"/>
    <s v="Purple-hinged rock scallop"/>
    <n v="7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hka"/>
    <x v="10"/>
    <s v="Pinto abalone"/>
    <n v="32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ogr"/>
    <x v="103"/>
    <s v="Graceful decorator crab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triopha"/>
    <x v="123"/>
    <s v="unidentified clown dorid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poc"/>
    <x v="15"/>
    <s v="Purple sea star"/>
    <n v="1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def"/>
    <x v="44"/>
    <s v="Any fishing debris"/>
    <n v="3"/>
  </r>
  <r>
    <s v="Tomas Bird"/>
    <s v="Jasmin Schuster"/>
    <x v="5"/>
    <s v="Goby Town"/>
    <n v="48.838594999999998"/>
    <n v="-125.135015"/>
    <x v="2"/>
    <n v="3"/>
    <s v="S"/>
    <d v="1899-12-30T14:50:00"/>
    <s v="TB"/>
    <x v="12"/>
    <x v="2"/>
    <n v="2"/>
    <s v="deo"/>
    <x v="76"/>
    <s v="Any debris OTHER THAN fishing gear, made of plastic, cloth, metal, glass or timber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1"/>
    <n v="2"/>
    <s v="hde"/>
    <x v="1"/>
    <s v="Kelp greenling"/>
    <n v="2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1"/>
    <n v="2"/>
    <s v="sma"/>
    <x v="28"/>
    <s v="Quillback rockfish"/>
    <n v="3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mfra"/>
    <x v="3"/>
    <s v="Red sea urchin"/>
    <n v="205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pmi"/>
    <x v="5"/>
    <s v="Bat star"/>
    <n v="19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dim"/>
    <x v="16"/>
    <s v="Leather star"/>
    <n v="9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pgi"/>
    <x v="4"/>
    <s v="Red turban shell"/>
    <n v="80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ami"/>
    <x v="6"/>
    <s v="Whitecap limpet"/>
    <n v="35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mae"/>
    <x v="60"/>
    <s v="Vermillion sea star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hka"/>
    <x v="10"/>
    <s v="Pinto abalone"/>
    <n v="16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hcr"/>
    <x v="13"/>
    <s v="Opalescent nudibranch"/>
    <n v="9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spu"/>
    <x v="18"/>
    <s v="Purple sea urchin (?)"/>
    <n v="15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cfo"/>
    <x v="11"/>
    <s v="Leafy hornmouth"/>
    <n v="18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rni"/>
    <x v="25"/>
    <s v="Blackeye goby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aca"/>
    <x v="7"/>
    <s v="California sea cucumber"/>
    <n v="9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oko"/>
    <x v="9"/>
    <s v="Rainbow star"/>
    <n v="3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hermit"/>
    <x v="36"/>
    <s v="Unidentified hermit crab"/>
    <n v="7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poc"/>
    <x v="15"/>
    <s v="Purple sea star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sac"/>
    <x v="31"/>
    <s v="Sharpnose crab"/>
    <n v="9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cpr"/>
    <x v="40"/>
    <s v="Red rock crab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dal"/>
    <x v="57"/>
    <s v="White-line dirona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sdr"/>
    <x v="17"/>
    <s v="Northern sea urchin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aha"/>
    <x v="2"/>
    <s v="Scalyhead sculpin"/>
    <n v="4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cgi"/>
    <x v="12"/>
    <s v="Purple-hinged rock scallop"/>
    <n v="1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jzo"/>
    <x v="30"/>
    <s v="Longfin sculpin"/>
    <n v="2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phe"/>
    <x v="56"/>
    <s v="Sunflower star"/>
    <n v="8"/>
  </r>
  <r>
    <s v="Tomas Bird"/>
    <s v="Jasmin Schuster"/>
    <x v="3"/>
    <s v="Taylor Rock"/>
    <n v="48.8273315429687"/>
    <n v="-125.196601867675"/>
    <x v="2"/>
    <n v="1.5"/>
    <s v="NW"/>
    <d v="1899-12-30T09:48:00"/>
    <s v="TB"/>
    <x v="4"/>
    <x v="2"/>
    <n v="2"/>
    <s v="clu"/>
    <x v="101"/>
    <s v="Yellow-edge cadlina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1"/>
    <n v="2"/>
    <s v="hde"/>
    <x v="1"/>
    <s v="Kelp greenling"/>
    <n v="6"/>
  </r>
  <r>
    <s v="Tomas Bird"/>
    <s v="Em Lim"/>
    <x v="7"/>
    <s v="Swiss Boy"/>
    <n v="48.916072999999997"/>
    <n v="-125.131174"/>
    <x v="3"/>
    <n v="4"/>
    <s v="NE"/>
    <d v="1899-12-30T13:03:00"/>
    <s v="TB"/>
    <x v="6"/>
    <x v="1"/>
    <n v="2"/>
    <s v="oel"/>
    <x v="26"/>
    <s v="Lingcod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mfra"/>
    <x v="3"/>
    <s v="Red sea urchin"/>
    <n v="102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hka"/>
    <x v="10"/>
    <s v="Pinto abalone"/>
    <n v="78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cfo"/>
    <x v="11"/>
    <s v="Leafy hornmouth"/>
    <n v="16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ami"/>
    <x v="6"/>
    <s v="Whitecap limpet"/>
    <n v="7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dim"/>
    <x v="16"/>
    <s v="Leather star"/>
    <n v="10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cgi"/>
    <x v="12"/>
    <s v="Purple-hinged rock scallop"/>
    <n v="3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dsa"/>
    <x v="45"/>
    <s v="Ringed doris"/>
    <n v="2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hcr"/>
    <x v="13"/>
    <s v="Opalescent nudibranch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oko"/>
    <x v="9"/>
    <s v="Rainbow star"/>
    <n v="2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pgi"/>
    <x v="4"/>
    <s v="Red turban shell"/>
    <n v="21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pmi"/>
    <x v="5"/>
    <s v="Bat star"/>
    <n v="9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hermit"/>
    <x v="36"/>
    <s v="Unidentified hermit crab"/>
    <n v="7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jzo"/>
    <x v="30"/>
    <s v="Longfin sculpin"/>
    <n v="3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dod"/>
    <x v="62"/>
    <s v="White night doris"/>
    <n v="2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sac"/>
    <x v="31"/>
    <s v="Sharpnose crab"/>
    <n v="4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aca"/>
    <x v="7"/>
    <s v="California sea cucumber"/>
    <n v="9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pno"/>
    <x v="63"/>
    <s v="Noble sea lemon"/>
    <n v="2"/>
  </r>
  <r>
    <s v="Tomas Bird"/>
    <s v="Em Lim"/>
    <x v="7"/>
    <s v="Swiss Boy"/>
    <n v="48.916072999999997"/>
    <n v="-125.131174"/>
    <x v="3"/>
    <n v="4"/>
    <s v="NE"/>
    <d v="1899-12-30T13:03:00"/>
    <s v="TB"/>
    <x v="6"/>
    <x v="3"/>
    <n v="2"/>
    <s v="sca"/>
    <x v="24"/>
    <s v="Copper rockfish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pno"/>
    <x v="63"/>
    <s v="Noble sea lemon"/>
    <n v="2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poc"/>
    <x v="15"/>
    <s v="Purple sea star"/>
    <n v="7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sdr"/>
    <x v="17"/>
    <s v="Northern sea urchin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2"/>
    <n v="2"/>
    <s v="aha"/>
    <x v="2"/>
    <s v="Scalyhead sculpin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3"/>
    <n v="2"/>
    <s v="Hde"/>
    <x v="1"/>
    <s v="Kelp greenling"/>
    <n v="1"/>
  </r>
  <r>
    <s v="Tomas Bird"/>
    <s v="Em Lim"/>
    <x v="7"/>
    <s v="Swiss Boy"/>
    <n v="48.916072999999997"/>
    <n v="-125.131174"/>
    <x v="3"/>
    <n v="4"/>
    <s v="NE"/>
    <d v="1899-12-30T13:03:00"/>
    <s v="TB"/>
    <x v="6"/>
    <x v="3"/>
    <n v="2"/>
    <s v="opi"/>
    <x v="20"/>
    <s v="Painted greenling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1"/>
    <n v="2"/>
    <s v="hde"/>
    <x v="1"/>
    <s v="Kelp greenling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1"/>
    <n v="2"/>
    <s v="bfr"/>
    <x v="96"/>
    <s v="Kelp perch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1"/>
    <n v="2"/>
    <s v="sma"/>
    <x v="28"/>
    <s v="Quillback rockfish"/>
    <n v="2"/>
  </r>
  <r>
    <s v="Tomas Bird"/>
    <s v="Em Lim"/>
    <x v="6"/>
    <s v="Hosie South"/>
    <n v="48.9071"/>
    <n v="-125.03701700000001"/>
    <x v="3"/>
    <n v="1.5"/>
    <s v="SW"/>
    <d v="1899-12-30T10:06:00"/>
    <s v="TB"/>
    <x v="5"/>
    <x v="1"/>
    <n v="2"/>
    <s v="rni"/>
    <x v="25"/>
    <s v="Blackeye goby"/>
    <n v="5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pgi"/>
    <x v="4"/>
    <s v="Red turban shell"/>
    <n v="135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pmi"/>
    <x v="5"/>
    <s v="Bat star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hka"/>
    <x v="10"/>
    <s v="Pinto abalone"/>
    <n v="7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ptr"/>
    <x v="53"/>
    <s v="Tricolour nudibranch"/>
    <n v="7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henricia"/>
    <x v="33"/>
    <s v="Unidentified blood star"/>
    <n v="12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clu"/>
    <x v="101"/>
    <s v="Yellow-edge cadlina"/>
    <n v="3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dim"/>
    <x v="16"/>
    <s v="Leather star"/>
    <n v="17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cgi"/>
    <x v="12"/>
    <s v="Purple-hinged rock scallop"/>
    <n v="25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cru"/>
    <x v="124"/>
    <s v="Reddish scallop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aca"/>
    <x v="7"/>
    <s v="California sea cucumber"/>
    <n v="3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ogr"/>
    <x v="103"/>
    <s v="Graceful decorator crab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hermit"/>
    <x v="36"/>
    <s v="Unidentified hermit crab"/>
    <n v="7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mae"/>
    <x v="60"/>
    <s v="Vermillion sea star"/>
    <n v="1"/>
  </r>
  <r>
    <s v="Tomas Bird"/>
    <s v="Em Lim"/>
    <x v="6"/>
    <s v="Hosie South"/>
    <n v="48.9071"/>
    <n v="-125.03701700000001"/>
    <x v="3"/>
    <n v="1.5"/>
    <s v="SW"/>
    <d v="1899-12-30T10:06:00"/>
    <s v="TB"/>
    <x v="5"/>
    <x v="2"/>
    <n v="2"/>
    <s v="rni"/>
    <x v="25"/>
    <s v="Blackeye goby"/>
    <n v="32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1"/>
    <n v="2"/>
    <s v="aha"/>
    <x v="2"/>
    <s v="Scalyhead sculpin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1"/>
    <n v="2"/>
    <s v="hde"/>
    <x v="1"/>
    <s v="Kelp greenling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pgi"/>
    <x v="4"/>
    <s v="Red turban shell"/>
    <n v="16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aha"/>
    <x v="2"/>
    <s v="Scalyhead sculpin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cfo"/>
    <x v="11"/>
    <s v="Leafy hornmouth"/>
    <n v="10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rni"/>
    <x v="25"/>
    <s v="Blackeye goby"/>
    <n v="2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mfra"/>
    <x v="3"/>
    <s v="Red sea urchin"/>
    <n v="160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ppr"/>
    <x v="93"/>
    <s v="Northern kelp crab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dim"/>
    <x v="16"/>
    <s v="Leather star"/>
    <n v="14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gor"/>
    <x v="21"/>
    <s v="Pygmy rock crab"/>
    <n v="5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poc"/>
    <x v="15"/>
    <s v="Purple sea star"/>
    <n v="9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hcr"/>
    <x v="13"/>
    <s v="Opalescent nudibranch"/>
    <n v="12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pmi"/>
    <x v="5"/>
    <s v="Bat star"/>
    <n v="6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phem"/>
    <x v="8"/>
    <s v="Maroon hermit"/>
    <n v="4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hka"/>
    <x v="10"/>
    <s v="Pinto abalone"/>
    <n v="13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henricia"/>
    <x v="33"/>
    <s v="Unidentified blood star"/>
    <n v="2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3"/>
    <n v="2"/>
    <s v="sma"/>
    <x v="28"/>
    <s v="Quillback rockfish"/>
    <n v="2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ami"/>
    <x v="6"/>
    <s v="Whitecap limpet"/>
    <n v="28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sac"/>
    <x v="31"/>
    <s v="Sharpnose crab"/>
    <n v="2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hhe"/>
    <x v="106"/>
    <s v="Red Irish lord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edo"/>
    <x v="78"/>
    <s v="Giant pacific octopus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3"/>
    <n v="2"/>
    <s v="hde"/>
    <x v="1"/>
    <s v="Kelp greenling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etr"/>
    <x v="38"/>
    <s v="Mottled starfish"/>
    <n v="3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sfo"/>
    <x v="54"/>
    <s v="Velcro seastar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ghe"/>
    <x v="113"/>
    <s v="Heath's dorid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3"/>
    <n v="2"/>
    <s v="opi"/>
    <x v="20"/>
    <s v="Painted greenling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ppu"/>
    <x v="70"/>
    <s v="Pubescent porcelain crab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clu"/>
    <x v="101"/>
    <s v="Yellow-edge cadlina"/>
    <n v="1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aca"/>
    <x v="7"/>
    <s v="California sea cucumber"/>
    <n v="4"/>
  </r>
  <r>
    <s v="Tomas Bird"/>
    <s v="Isabelle Cote"/>
    <x v="10"/>
    <s v="Dodger Channel"/>
    <n v="48.828948974609297"/>
    <n v="-125.19757080078099"/>
    <x v="4"/>
    <n v="3"/>
    <s v="NE"/>
    <d v="1899-12-30T14:17:00"/>
    <s v="TB"/>
    <x v="3"/>
    <x v="2"/>
    <n v="2"/>
    <s v="cgi"/>
    <x v="12"/>
    <s v="Purple-hinged rock scallop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1"/>
    <n v="2"/>
    <s v="nsf"/>
    <x v="112"/>
    <s v="No species found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hermit"/>
    <x v="36"/>
    <s v="Unidentified hermit crab"/>
    <n v="7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dsa"/>
    <x v="45"/>
    <s v="Ringed doris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mfra"/>
    <x v="3"/>
    <s v="Red sea urchin"/>
    <n v="237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hhe"/>
    <x v="106"/>
    <s v="Red Irish lord"/>
    <n v="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aha"/>
    <x v="2"/>
    <s v="Scalyhead sculpin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3"/>
    <n v="2"/>
    <s v="opi"/>
    <x v="20"/>
    <s v="Painted greenling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hcr"/>
    <x v="13"/>
    <s v="Opalescent nudibranch"/>
    <n v="9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aca"/>
    <x v="7"/>
    <s v="California sea cucumber"/>
    <n v="37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pgi"/>
    <x v="4"/>
    <s v="Red turban shell"/>
    <n v="2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ami"/>
    <x v="6"/>
    <s v="Whitecap limpet"/>
    <n v="5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jzo"/>
    <x v="30"/>
    <s v="Longfin sculpin"/>
    <n v="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dim"/>
    <x v="16"/>
    <s v="Leather star"/>
    <n v="18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henricia"/>
    <x v="33"/>
    <s v="Unidentified blood star"/>
    <n v="5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sac"/>
    <x v="31"/>
    <s v="Sharpnose crab"/>
    <n v="7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sdr"/>
    <x v="17"/>
    <s v="Northern sea urchin"/>
    <n v="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pmi"/>
    <x v="5"/>
    <s v="Bat star"/>
    <n v="1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cfo"/>
    <x v="11"/>
    <s v="Leafy hornmouth"/>
    <n v="23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gor"/>
    <x v="21"/>
    <s v="Pygmy rock crab"/>
    <n v="7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ppu"/>
    <x v="70"/>
    <s v="Pubescent porcelain crab"/>
    <n v="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oko"/>
    <x v="9"/>
    <s v="Rainbow star"/>
    <n v="8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das"/>
    <x v="19"/>
    <s v="Rough keyhole limpet"/>
    <n v="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mae"/>
    <x v="60"/>
    <s v="Vermillion sea star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rni"/>
    <x v="25"/>
    <s v="Blackeye goby"/>
    <n v="14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ogr"/>
    <x v="103"/>
    <s v="Graceful decorator crab"/>
    <n v="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phem"/>
    <x v="8"/>
    <s v="Maroon hermit"/>
    <n v="4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hka"/>
    <x v="10"/>
    <s v="Pinto abalone"/>
    <n v="22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phe"/>
    <x v="56"/>
    <s v="Sunflower star"/>
    <n v="1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cgi"/>
    <x v="12"/>
    <s v="Purple-hinged rock scallop"/>
    <n v="13"/>
  </r>
  <r>
    <s v="Tomas Bird"/>
    <s v="Isabelle Cote"/>
    <x v="11"/>
    <s v="Wizard Island North"/>
    <n v="48.858283996582003"/>
    <n v="-125.160919189453"/>
    <x v="5"/>
    <n v="2"/>
    <s v="SW"/>
    <d v="1899-12-30T09:29:00"/>
    <s v="TB"/>
    <x v="14"/>
    <x v="2"/>
    <n v="2"/>
    <s v="rwo"/>
    <x v="58"/>
    <s v="Rhinoceros crab"/>
    <n v="1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1"/>
    <n v="2"/>
    <s v="hde"/>
    <x v="1"/>
    <s v="Kelp greenling"/>
    <n v="5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1"/>
    <n v="2"/>
    <s v="rni"/>
    <x v="25"/>
    <s v="Blackeye goby"/>
    <n v="2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pgi"/>
    <x v="4"/>
    <s v="Red turban shell"/>
    <n v="180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mfra"/>
    <x v="3"/>
    <s v="Red sea urchin"/>
    <n v="347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ami"/>
    <x v="6"/>
    <s v="Whitecap limpet"/>
    <n v="4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sdr"/>
    <x v="17"/>
    <s v="Northern sea urchin"/>
    <n v="1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aca"/>
    <x v="7"/>
    <s v="California sea cucumber"/>
    <n v="15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oko"/>
    <x v="9"/>
    <s v="Rainbow star"/>
    <n v="9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ppr"/>
    <x v="93"/>
    <s v="Northern kelp crab"/>
    <n v="1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gor"/>
    <x v="21"/>
    <s v="Pygmy rock crab"/>
    <n v="5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ppu"/>
    <x v="70"/>
    <s v="Pubescent porcelain crab"/>
    <n v="9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sac"/>
    <x v="31"/>
    <s v="Sharpnose crab"/>
    <n v="2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hermit"/>
    <x v="36"/>
    <s v="Unidentified hermit crab"/>
    <n v="3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rni"/>
    <x v="25"/>
    <s v="Blackeye goby"/>
    <n v="38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aha"/>
    <x v="2"/>
    <s v="Scalyhead sculpin"/>
    <n v="3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hcr"/>
    <x v="13"/>
    <s v="Opalescent nudibranch"/>
    <n v="9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cfo"/>
    <x v="11"/>
    <s v="Leafy hornmouth"/>
    <n v="15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hka"/>
    <x v="10"/>
    <s v="Pinto abalone"/>
    <n v="22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cgi"/>
    <x v="12"/>
    <s v="Purple-hinged rock scallop"/>
    <n v="4"/>
  </r>
  <r>
    <s v="Tomas Bird"/>
    <s v="Isabelle Cote"/>
    <x v="12"/>
    <s v="Wizard Island South"/>
    <n v="48.857467651367102"/>
    <n v="-125.158233642578"/>
    <x v="5"/>
    <n v="1.5"/>
    <s v="SW"/>
    <d v="1899-12-30T11:48:00"/>
    <s v="TB"/>
    <x v="8"/>
    <x v="2"/>
    <n v="2"/>
    <s v="dim"/>
    <x v="16"/>
    <s v="Leather star"/>
    <n v="1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1"/>
    <n v="1"/>
    <s v="Hde"/>
    <x v="1"/>
    <s v="Kelp greenling"/>
    <n v="1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3"/>
    <n v="0"/>
    <s v="Poc"/>
    <x v="15"/>
    <s v="Purple sea star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Mfra"/>
    <x v="3"/>
    <s v="Red sea urchin"/>
    <n v="232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Pgi"/>
    <x v="4"/>
    <s v="Red turban shell"/>
    <n v="112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Pmi"/>
    <x v="5"/>
    <s v="Bat star"/>
    <n v="118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Spu"/>
    <x v="18"/>
    <s v="Purple sea urchin (?)"/>
    <n v="2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Hcr"/>
    <x v="13"/>
    <s v="Opalescent nudibranch"/>
    <n v="6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Dim"/>
    <x v="16"/>
    <s v="Leather star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Ami"/>
    <x v="6"/>
    <s v="Whitecap limpet"/>
    <n v="29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Hermit"/>
    <x v="36"/>
    <s v="Unidentified hermit crab"/>
    <n v="29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Oko"/>
    <x v="9"/>
    <s v="Rainbow star"/>
    <n v="17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Lcoc"/>
    <x v="41"/>
    <s v="Cockerell's dorid"/>
    <n v="2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Hka"/>
    <x v="10"/>
    <s v="Pinto abalone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Pbe"/>
    <x v="14"/>
    <s v="Bering hermit crab"/>
    <n v="2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Cfo"/>
    <x v="11"/>
    <s v="Leafy hornmouth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Aha"/>
    <x v="2"/>
    <s v="Scalyhead sculpin"/>
    <n v="5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Das"/>
    <x v="19"/>
    <s v="Rough keyhole limpet"/>
    <n v="1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Rni"/>
    <x v="25"/>
    <s v="Blackeye goby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Aca"/>
    <x v="7"/>
    <s v="California sea cucumber"/>
    <n v="3"/>
  </r>
  <r>
    <s v="Jasmin Schuster"/>
    <s v="Tom Bird"/>
    <x v="1"/>
    <s v="Baeria Rocks North Island Northside"/>
    <n v="48.955081939697202"/>
    <n v="-125.15337371826099"/>
    <x v="1"/>
    <n v="1"/>
    <s v="NW"/>
    <d v="1899-12-30T10:10:00"/>
    <s v="TB"/>
    <x v="10"/>
    <x v="2"/>
    <n v="1"/>
    <s v="Dez"/>
    <x v="23"/>
    <s v="No Debris found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1"/>
    <n v="1"/>
    <s v="Sma"/>
    <x v="28"/>
    <s v="Quillback rockfish"/>
    <n v="3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1"/>
    <n v="1"/>
    <s v="Oel"/>
    <x v="26"/>
    <s v="Lingcod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1"/>
    <n v="1"/>
    <s v="Hde"/>
    <x v="1"/>
    <s v="Kelp greenling"/>
    <n v="2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1"/>
    <n v="1"/>
    <s v="Sme"/>
    <x v="43"/>
    <s v="Black rockfish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1"/>
    <n v="1"/>
    <s v="Sca"/>
    <x v="24"/>
    <s v="Copper rockfish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Mfra"/>
    <x v="3"/>
    <s v="Red sea urchin"/>
    <n v="473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Ami"/>
    <x v="6"/>
    <s v="Whitecap limpet"/>
    <n v="18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Pmi"/>
    <x v="5"/>
    <s v="Bat star"/>
    <n v="106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Dim"/>
    <x v="16"/>
    <s v="Leather star"/>
    <n v="8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Pgi"/>
    <x v="4"/>
    <s v="Red turban shell"/>
    <n v="39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Cfo"/>
    <x v="11"/>
    <s v="Leafy hornmouth"/>
    <n v="104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Cgi"/>
    <x v="12"/>
    <s v="Purple-hinged rock scallop"/>
    <n v="3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Oko"/>
    <x v="9"/>
    <s v="Rainbow star"/>
    <n v="12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Aca"/>
    <x v="7"/>
    <s v="California sea cucumber"/>
    <n v="18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Hermit"/>
    <x v="36"/>
    <s v="Unidentified hermit crab"/>
    <n v="6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Hka"/>
    <x v="10"/>
    <s v="Pinto abalone"/>
    <n v="6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Jzo"/>
    <x v="30"/>
    <s v="Longfin sculpin"/>
    <n v="3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Dem"/>
    <x v="125"/>
    <s v="Any metal debris"/>
    <n v="1"/>
  </r>
  <r>
    <s v="Jasmin Schuster"/>
    <s v="Tom Bird"/>
    <x v="2"/>
    <s v="Baeria Rocks South Island"/>
    <n v="48.950233459472599"/>
    <n v="-125.155548095703"/>
    <x v="1"/>
    <n v="1.5"/>
    <s v="SW"/>
    <d v="1899-12-30T12:43:00"/>
    <s v="TB"/>
    <x v="5"/>
    <x v="2"/>
    <n v="1"/>
    <s v="Sdr"/>
    <x v="17"/>
    <s v="Northern sea urchin"/>
    <n v="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1"/>
    <n v="1"/>
    <s v="Rni"/>
    <x v="25"/>
    <s v="Blackeye goby"/>
    <n v="3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1"/>
    <n v="1"/>
    <s v="Hde"/>
    <x v="1"/>
    <s v="Kelp greenling"/>
    <n v="3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Mfra"/>
    <x v="3"/>
    <s v="Red sea urchin"/>
    <n v="30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Dim"/>
    <x v="16"/>
    <s v="Leather star"/>
    <n v="9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Rni"/>
    <x v="25"/>
    <s v="Blackeye goby"/>
    <n v="9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Sac"/>
    <x v="31"/>
    <s v="Sharpnose crab"/>
    <n v="6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Cfo"/>
    <x v="11"/>
    <s v="Leafy hornmouth"/>
    <n v="8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Pmi"/>
    <x v="5"/>
    <s v="Bat star"/>
    <n v="20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Aca"/>
    <x v="7"/>
    <s v="California sea cucumber"/>
    <n v="17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Ami"/>
    <x v="6"/>
    <s v="Whitecap limpet"/>
    <n v="16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Pgi"/>
    <x v="4"/>
    <s v="Red turban shell"/>
    <n v="53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Oko"/>
    <x v="9"/>
    <s v="Rainbow star"/>
    <n v="2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Hka"/>
    <x v="10"/>
    <s v="Pinto abalone"/>
    <n v="26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Deo"/>
    <x v="76"/>
    <s v="Any debris OTHER THAN fishing gear, made of plastic, cloth, metal, glass or timber"/>
    <n v="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Spu"/>
    <x v="18"/>
    <s v="Purple sea urchin (?)"/>
    <n v="4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Aha"/>
    <x v="2"/>
    <s v="Scalyhead sculpin"/>
    <n v="3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Hermit"/>
    <x v="36"/>
    <s v="Unidentified hermit crab"/>
    <n v="6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Hcr"/>
    <x v="13"/>
    <s v="Opalescent nudibranch"/>
    <n v="14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Ran"/>
    <x v="126"/>
    <s v="California rock crab"/>
    <n v="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Cgi"/>
    <x v="12"/>
    <s v="Purple-hinged rock scallop"/>
    <n v="3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Lottia"/>
    <x v="127"/>
    <s v="Unidentified limpet"/>
    <n v="15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Sdr"/>
    <x v="17"/>
    <s v="Northern sea urchin"/>
    <n v="2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3"/>
    <n v="1"/>
    <s v="Sme"/>
    <x v="43"/>
    <s v="Black rockfish"/>
    <n v="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Das"/>
    <x v="19"/>
    <s v="Rough keyhole limpet"/>
    <n v="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Etr"/>
    <x v="38"/>
    <s v="Mottled starfish"/>
    <n v="2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2"/>
    <n v="1"/>
    <s v="anoplarchus"/>
    <x v="128"/>
    <s v="Unidentified prickleback"/>
    <n v="1"/>
  </r>
  <r>
    <s v="Jasmin Schuster"/>
    <s v="Tom Bird"/>
    <x v="3"/>
    <s v="Taylor Rock"/>
    <n v="48.8273315429687"/>
    <n v="-125.196601867675"/>
    <x v="2"/>
    <n v="1.5"/>
    <s v="NW"/>
    <d v="1899-12-30T09:48:00"/>
    <s v="TB"/>
    <x v="4"/>
    <x v="3"/>
    <n v="0"/>
    <s v="Phe"/>
    <x v="56"/>
    <s v="Sunflower star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1"/>
    <n v="1"/>
    <s v="Rni"/>
    <x v="25"/>
    <s v="Blackeye goby"/>
    <n v="26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1"/>
    <n v="1"/>
    <s v="Hde"/>
    <x v="1"/>
    <s v="Kelp greenling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Dsa"/>
    <x v="45"/>
    <s v="Ringed doris"/>
    <n v="8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Cgi"/>
    <x v="12"/>
    <s v="Purple-hinged rock scallop"/>
    <n v="1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Rni"/>
    <x v="25"/>
    <s v="Blackeye goby"/>
    <n v="107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Oko"/>
    <x v="9"/>
    <s v="Rainbow star"/>
    <n v="4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Ami"/>
    <x v="6"/>
    <s v="Whitecap limpet"/>
    <n v="5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Mfra"/>
    <x v="3"/>
    <s v="Red sea urchin"/>
    <n v="123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Pmi"/>
    <x v="5"/>
    <s v="Bat star"/>
    <n v="38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Cfo"/>
    <x v="11"/>
    <s v="Leafy hornmouth"/>
    <n v="16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Hka"/>
    <x v="10"/>
    <s v="Pinto abalone"/>
    <n v="6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Dim"/>
    <x v="16"/>
    <s v="Leather star"/>
    <n v="17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Sac"/>
    <x v="31"/>
    <s v="Sharpnose crab"/>
    <n v="5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Hermit"/>
    <x v="36"/>
    <s v="Unidentified hermit crab"/>
    <n v="2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Das"/>
    <x v="19"/>
    <s v="Rough keyhole limpet"/>
    <n v="3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Opi"/>
    <x v="20"/>
    <s v="Painted greenling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Aca"/>
    <x v="7"/>
    <s v="California sea cucumber"/>
    <n v="9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3"/>
    <n v="1"/>
    <s v="Sca"/>
    <x v="24"/>
    <s v="Copper rockfish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Cpr"/>
    <x v="40"/>
    <s v="Red rock crab"/>
    <n v="2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Poc"/>
    <x v="15"/>
    <s v="Purple sea star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Tmo"/>
    <x v="119"/>
    <s v="Sea clown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Ppu"/>
    <x v="70"/>
    <s v="Pubescent porcelain crab"/>
    <n v="2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Pgi"/>
    <x v="4"/>
    <s v="Red turban shell"/>
    <n v="2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Noc"/>
    <x v="51"/>
    <s v="Sailfin sculpin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Pla"/>
    <x v="75"/>
    <s v="Crescent gunnel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Dmo"/>
    <x v="49"/>
    <s v="Monterey sea lemon"/>
    <n v="2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Def"/>
    <x v="44"/>
    <s v="Any fishing debris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2"/>
    <n v="1"/>
    <s v="Etr"/>
    <x v="38"/>
    <s v="Mottled starfish"/>
    <n v="1"/>
  </r>
  <r>
    <s v="Jasmin Schuster"/>
    <s v="Tom Bird"/>
    <x v="5"/>
    <s v="Goby Town"/>
    <n v="48.838594999999998"/>
    <n v="-125.135015"/>
    <x v="2"/>
    <n v="3"/>
    <s v="S"/>
    <d v="1899-12-30T14:50:00"/>
    <s v="TB"/>
    <x v="12"/>
    <x v="3"/>
    <n v="0"/>
    <s v="Edo"/>
    <x v="78"/>
    <s v="Giant pacific octopus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1"/>
    <n v="1"/>
    <s v="Mce"/>
    <x v="129"/>
    <s v="Cross jellyfish"/>
    <n v="2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1"/>
    <n v="1"/>
    <s v="Rni"/>
    <x v="25"/>
    <s v="Blackeye goby"/>
    <n v="9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1"/>
    <n v="1"/>
    <s v="Hde"/>
    <x v="1"/>
    <s v="Kelp greenling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Pmi"/>
    <x v="5"/>
    <s v="Bat star"/>
    <n v="4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Mfra"/>
    <x v="3"/>
    <s v="Red sea urchin"/>
    <n v="164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Ami"/>
    <x v="6"/>
    <s v="Whitecap limpet"/>
    <n v="29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Pgi"/>
    <x v="4"/>
    <s v="Red turban shell"/>
    <n v="34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Phem"/>
    <x v="8"/>
    <s v="Maroon hermit"/>
    <n v="8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Cfo"/>
    <x v="11"/>
    <s v="Leafy hornmouth"/>
    <n v="1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Oko"/>
    <x v="9"/>
    <s v="Rainbow star"/>
    <n v="4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Das"/>
    <x v="19"/>
    <s v="Rough keyhole limpet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Rni"/>
    <x v="25"/>
    <s v="Blackeye goby"/>
    <n v="29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Hcr"/>
    <x v="13"/>
    <s v="Opalescent nudibranch"/>
    <n v="2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Dim"/>
    <x v="16"/>
    <s v="Leather star"/>
    <n v="3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Aca"/>
    <x v="7"/>
    <s v="California sea cucumber"/>
    <n v="4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Aha"/>
    <x v="2"/>
    <s v="Scalyhead sculpin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Pda"/>
    <x v="85"/>
    <s v="Dock shrimp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Hka"/>
    <x v="10"/>
    <s v="Pinto abalone"/>
    <n v="5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Jzo"/>
    <x v="30"/>
    <s v="Longfin sculpin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Cgi"/>
    <x v="12"/>
    <s v="Purple-hinged rock scallop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Sdr"/>
    <x v="17"/>
    <s v="Northern sea urchin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2"/>
    <n v="1"/>
    <s v="Hermit"/>
    <x v="36"/>
    <s v="Unidentified hermit crab"/>
    <n v="1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3"/>
    <n v="0"/>
    <s v="Hde"/>
    <x v="1"/>
    <s v="Kelp greenling"/>
    <n v="2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3"/>
    <n v="0"/>
    <s v="Sca"/>
    <x v="24"/>
    <s v="Copper rockfish"/>
    <n v="2"/>
  </r>
  <r>
    <s v="Jasmin Schuster"/>
    <s v="Em Lim"/>
    <x v="22"/>
    <s v="Faber Islets"/>
    <n v="48.890701293945298"/>
    <n v="-125.300498962402"/>
    <x v="9"/>
    <n v="3"/>
    <s v="NW"/>
    <d v="1899-12-30T09:50:00"/>
    <s v="EGL"/>
    <x v="10"/>
    <x v="3"/>
    <n v="0"/>
    <s v="Sma"/>
    <x v="28"/>
    <s v="Quillback rockfish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1"/>
    <n v="1"/>
    <s v="Oel"/>
    <x v="26"/>
    <s v="Lingcod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1"/>
    <n v="1"/>
    <s v="Rni"/>
    <x v="25"/>
    <s v="Blackeye goby"/>
    <n v="18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1"/>
    <n v="1"/>
    <s v="Hde"/>
    <x v="1"/>
    <s v="Kelp greenling"/>
    <n v="3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1"/>
    <n v="1"/>
    <s v="Sne"/>
    <x v="32"/>
    <s v="China rockfish"/>
    <n v="2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1"/>
    <n v="1"/>
    <s v="Sma"/>
    <x v="28"/>
    <s v="Quillback rockfish"/>
    <n v="4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3"/>
    <n v="1"/>
    <s v="Sfl"/>
    <x v="55"/>
    <s v="Yellowtail rockfish"/>
    <n v="8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Mfra"/>
    <x v="3"/>
    <s v="Red sea urchin"/>
    <n v="97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Pgi"/>
    <x v="4"/>
    <s v="Red turban shell"/>
    <n v="28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Hka"/>
    <x v="10"/>
    <s v="Pinto abalone"/>
    <n v="59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Das"/>
    <x v="19"/>
    <s v="Rough keyhole limpet"/>
    <n v="17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Sdr"/>
    <x v="17"/>
    <s v="Northern sea urchin"/>
    <n v="16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Ami"/>
    <x v="6"/>
    <s v="Whitecap limpet"/>
    <n v="9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Chlamys"/>
    <x v="72"/>
    <s v="Unidentified scallop"/>
    <n v="2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Aca"/>
    <x v="7"/>
    <s v="California sea cucumber"/>
    <n v="4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Sac"/>
    <x v="31"/>
    <s v="Sharpnose crab"/>
    <n v="18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Rni"/>
    <x v="25"/>
    <s v="Blackeye goby"/>
    <n v="44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Opi"/>
    <x v="20"/>
    <s v="Painted greenling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3"/>
    <n v="1"/>
    <s v="Sfl"/>
    <x v="55"/>
    <s v="Yellowtail rockfish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Cgi"/>
    <x v="12"/>
    <s v="Purple-hinged rock scallop"/>
    <n v="23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Hermit"/>
    <x v="36"/>
    <s v="Unidentified hermit crab"/>
    <n v="17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3"/>
    <n v="1"/>
    <s v="Sca"/>
    <x v="24"/>
    <s v="Copper rockfish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Cfo"/>
    <x v="11"/>
    <s v="Leafy hornmouth"/>
    <n v="25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Jzo"/>
    <x v="30"/>
    <s v="Longfin sculpin"/>
    <n v="16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Hme"/>
    <x v="94"/>
    <s v="Hairy crab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Dsa"/>
    <x v="45"/>
    <s v="Ringed doris"/>
    <n v="3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Oko"/>
    <x v="9"/>
    <s v="Rainbow star"/>
    <n v="5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Dim"/>
    <x v="16"/>
    <s v="Leather star"/>
    <n v="8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gor"/>
    <x v="21"/>
    <s v="Pygmy rock crab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Aha"/>
    <x v="2"/>
    <s v="Scalyhead sculpin"/>
    <n v="2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Henricia"/>
    <x v="33"/>
    <s v="Unidentified blood star"/>
    <n v="7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3"/>
    <n v="1"/>
    <s v="Sme"/>
    <x v="43"/>
    <s v="Black rockfish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Tfe"/>
    <x v="35"/>
    <s v="Diamondback tritonia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Aha"/>
    <x v="2"/>
    <s v="Scalyhead sculpin"/>
    <n v="2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2"/>
    <n v="1"/>
    <s v="Ghe"/>
    <x v="113"/>
    <s v="Heath's dorid"/>
    <n v="1"/>
  </r>
  <r>
    <s v="Jasmin Schuster"/>
    <s v="Em Lim"/>
    <x v="23"/>
    <s v="Eussen Rock"/>
    <n v="48.911617279052699"/>
    <n v="-125.267036437988"/>
    <x v="9"/>
    <n v="3"/>
    <s v="SW"/>
    <d v="1899-12-30T11:39:00"/>
    <s v="EGL"/>
    <x v="1"/>
    <x v="3"/>
    <n v="1"/>
    <s v="Sne"/>
    <x v="32"/>
    <s v="China rockfish"/>
    <n v="2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1"/>
    <n v="1"/>
    <s v="Mce"/>
    <x v="129"/>
    <s v="Cross jellyfish"/>
    <n v="2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1"/>
    <n v="1"/>
    <s v="Rni"/>
    <x v="25"/>
    <s v="Blackeye goby"/>
    <n v="13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1"/>
    <n v="1"/>
    <s v="Hde"/>
    <x v="1"/>
    <s v="Kelp greenling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3"/>
    <n v="0"/>
    <s v="Oel"/>
    <x v="26"/>
    <s v="Lingcod"/>
    <n v="2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Ami"/>
    <x v="6"/>
    <s v="Whitecap limpet"/>
    <n v="52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Pmi"/>
    <x v="5"/>
    <s v="Bat star"/>
    <n v="23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Mfra"/>
    <x v="3"/>
    <s v="Red sea urchin"/>
    <n v="95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Pgi"/>
    <x v="4"/>
    <s v="Red turban shell"/>
    <n v="92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Phem"/>
    <x v="8"/>
    <s v="Maroon hermit"/>
    <n v="8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Rni"/>
    <x v="25"/>
    <s v="Blackeye goby"/>
    <n v="35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Jzo"/>
    <x v="30"/>
    <s v="Longfin sculpin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Das"/>
    <x v="19"/>
    <s v="Rough keyhole limpet"/>
    <n v="4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Cfo"/>
    <x v="11"/>
    <s v="Leafy hornmouth"/>
    <n v="25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Hka"/>
    <x v="10"/>
    <s v="Pinto abalone"/>
    <n v="3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Oel"/>
    <x v="26"/>
    <s v="Lingcod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Cgi"/>
    <x v="12"/>
    <s v="Purple-hinged rock scallop"/>
    <n v="9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Pda"/>
    <x v="85"/>
    <s v="Dock shrimp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Sac"/>
    <x v="31"/>
    <s v="Sharpnose crab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Chlamys"/>
    <x v="72"/>
    <s v="Unidentified scallop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Aca"/>
    <x v="7"/>
    <s v="California sea cucumber"/>
    <n v="6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Aha"/>
    <x v="2"/>
    <s v="Scalyhead sculpin"/>
    <n v="2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Cpr"/>
    <x v="40"/>
    <s v="Red rock crab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Gma"/>
    <x v="130"/>
    <s v="Northern clingfish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2"/>
    <n v="1"/>
    <s v="Cpr"/>
    <x v="40"/>
    <s v="Red rock crab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3"/>
    <n v="0"/>
    <s v="Hde"/>
    <x v="1"/>
    <s v="Kelp greenling"/>
    <n v="3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3"/>
    <n v="0"/>
    <s v="Poc"/>
    <x v="15"/>
    <s v="Purple sea star"/>
    <n v="1"/>
  </r>
  <r>
    <s v="Jasmin Schuster"/>
    <s v="Em Lim"/>
    <x v="26"/>
    <s v="Wouwer Channel"/>
    <n v="48.865482330322202"/>
    <n v="-125.36148071289"/>
    <x v="9"/>
    <n v="2.5"/>
    <s v="NE"/>
    <d v="1899-12-30T15:10:00"/>
    <s v="VDG"/>
    <x v="15"/>
    <x v="3"/>
    <n v="0"/>
    <s v="Etr"/>
    <x v="38"/>
    <s v="Mottled starfish"/>
    <n v="1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1"/>
    <n v="2"/>
    <s v="hde"/>
    <x v="1"/>
    <s v="Kelp greenling"/>
    <n v="14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1"/>
    <n v="2"/>
    <s v="aha"/>
    <x v="2"/>
    <s v="Scalyhead sculpin"/>
    <n v="1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mfra"/>
    <x v="3"/>
    <s v="Red sea urchin"/>
    <n v="268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ami"/>
    <x v="6"/>
    <s v="Whitecap limpet"/>
    <n v="41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pgi"/>
    <x v="4"/>
    <s v="Red turban shell"/>
    <n v="157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dim"/>
    <x v="16"/>
    <s v="Leather star"/>
    <n v="4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oko"/>
    <x v="9"/>
    <s v="Rainbow star"/>
    <n v="3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das"/>
    <x v="19"/>
    <s v="Rough keyhole limpet"/>
    <n v="7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etr"/>
    <x v="38"/>
    <s v="Mottled starfish"/>
    <n v="4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aca"/>
    <x v="7"/>
    <s v="California sea cucumber"/>
    <n v="8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phem"/>
    <x v="8"/>
    <s v="Maroon hermit"/>
    <n v="5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pmi"/>
    <x v="5"/>
    <s v="Bat star"/>
    <n v="35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cpr"/>
    <x v="40"/>
    <s v="Red rock crab"/>
    <n v="1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jzo"/>
    <x v="30"/>
    <s v="Longfin sculpin"/>
    <n v="4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hka"/>
    <x v="10"/>
    <s v="Pinto abalone"/>
    <n v="6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cfo"/>
    <x v="11"/>
    <s v="Leafy hornmouth"/>
    <n v="5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cgi"/>
    <x v="12"/>
    <s v="Purple-hinged rock scallop"/>
    <n v="2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aha"/>
    <x v="2"/>
    <s v="Scalyhead sculpin"/>
    <n v="1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rni"/>
    <x v="25"/>
    <s v="Blackeye goby"/>
    <n v="2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opi"/>
    <x v="20"/>
    <s v="Painted greenling"/>
    <n v="1"/>
  </r>
  <r>
    <s v="Valesca deGroot"/>
    <s v="Em Lim"/>
    <x v="16"/>
    <s v="Kirby"/>
    <n v="48.850399017333899"/>
    <n v="-125.198768615722"/>
    <x v="6"/>
    <n v="3.5"/>
    <s v="N"/>
    <d v="1899-12-30T14:51:00"/>
    <s v="VDG"/>
    <x v="11"/>
    <x v="2"/>
    <n v="2"/>
    <s v="hde"/>
    <x v="1"/>
    <s v="Kelp greenling"/>
    <n v="1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1"/>
    <n v="2"/>
    <s v="rni"/>
    <x v="25"/>
    <s v="Blackeye goby"/>
    <n v="23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pgi"/>
    <x v="4"/>
    <s v="Red turban shell"/>
    <n v="42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mfra"/>
    <x v="3"/>
    <s v="Red sea urchin"/>
    <n v="91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ami"/>
    <x v="6"/>
    <s v="Whitecap limpet"/>
    <n v="17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pmi"/>
    <x v="5"/>
    <s v="Bat star"/>
    <n v="20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etr"/>
    <x v="38"/>
    <s v="Mottled starfish"/>
    <n v="4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rni"/>
    <x v="25"/>
    <s v="Blackeye goby"/>
    <n v="92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hde"/>
    <x v="1"/>
    <s v="Kelp greenling"/>
    <n v="3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aca"/>
    <x v="7"/>
    <s v="California sea cucumber"/>
    <n v="18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das"/>
    <x v="19"/>
    <s v="Rough keyhole limpet"/>
    <n v="5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dim"/>
    <x v="16"/>
    <s v="Leather star"/>
    <n v="5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cgi"/>
    <x v="12"/>
    <s v="Purple-hinged rock scallop"/>
    <n v="4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hka"/>
    <x v="10"/>
    <s v="Pinto abalone"/>
    <n v="5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aha"/>
    <x v="2"/>
    <s v="Scalyhead sculpin"/>
    <n v="4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henricia"/>
    <x v="33"/>
    <s v="Unidentified blood star"/>
    <n v="3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oko"/>
    <x v="9"/>
    <s v="Rainbow star"/>
    <n v="4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cfo"/>
    <x v="11"/>
    <s v="Leafy hornmouth"/>
    <n v="10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ptr"/>
    <x v="53"/>
    <s v="Tricolour nudibranch"/>
    <n v="3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dmo"/>
    <x v="49"/>
    <s v="Monterey sea lemon"/>
    <n v="1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spu"/>
    <x v="18"/>
    <s v="Purple sea urchin (?)"/>
    <n v="1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sac"/>
    <x v="31"/>
    <s v="Sharpnose crab"/>
    <n v="3"/>
  </r>
  <r>
    <s v="Valesca deGroot"/>
    <s v="Em Lim"/>
    <x v="18"/>
    <s v="Dixon Inside"/>
    <n v="48.8542671203613"/>
    <n v="-125.11703491210901"/>
    <x v="7"/>
    <n v="2"/>
    <s v="E"/>
    <d v="1899-12-30T11:53:00"/>
    <s v="VDG"/>
    <x v="12"/>
    <x v="2"/>
    <n v="2"/>
    <s v="phem"/>
    <x v="8"/>
    <s v="Maroon hermit"/>
    <n v="3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1"/>
    <n v="2"/>
    <s v="hde"/>
    <x v="1"/>
    <s v="Kelp greenling"/>
    <n v="5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1"/>
    <n v="2"/>
    <s v="rni"/>
    <x v="25"/>
    <s v="Blackeye goby"/>
    <n v="9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1"/>
    <n v="2"/>
    <s v="rva"/>
    <x v="102"/>
    <s v="Pile perch"/>
    <n v="11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1"/>
    <n v="2"/>
    <s v="sca"/>
    <x v="24"/>
    <s v="Copper rockfish"/>
    <n v="2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1"/>
    <n v="2"/>
    <s v="sme"/>
    <x v="43"/>
    <s v="Black rockfish"/>
    <n v="3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pgi"/>
    <x v="4"/>
    <s v="Red turban shell"/>
    <n v="358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mfra"/>
    <x v="3"/>
    <s v="Red sea urchin"/>
    <n v="166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dim"/>
    <x v="16"/>
    <s v="Leather star"/>
    <n v="4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pmi"/>
    <x v="5"/>
    <s v="Bat star"/>
    <n v="77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cgi"/>
    <x v="12"/>
    <s v="Purple-hinged rock scallop"/>
    <n v="5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ami"/>
    <x v="6"/>
    <s v="Whitecap limpet"/>
    <n v="8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hcr"/>
    <x v="13"/>
    <s v="Opalescent nudibranch"/>
    <n v="2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rni"/>
    <x v="25"/>
    <s v="Blackeye goby"/>
    <n v="46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oko"/>
    <x v="9"/>
    <s v="Rainbow star"/>
    <n v="2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sac"/>
    <x v="31"/>
    <s v="Sharpnose crab"/>
    <n v="1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cfo"/>
    <x v="11"/>
    <s v="Leafy hornmouth"/>
    <n v="3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aca"/>
    <x v="7"/>
    <s v="California sea cucumber"/>
    <n v="19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etr"/>
    <x v="38"/>
    <s v="Mottled starfish"/>
    <n v="5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dmo"/>
    <x v="49"/>
    <s v="Monterey sea lemon"/>
    <n v="1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poc"/>
    <x v="15"/>
    <s v="Purple sea star"/>
    <n v="1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phem"/>
    <x v="8"/>
    <s v="Maroon hermit"/>
    <n v="2"/>
  </r>
  <r>
    <s v="Valesca deGroot"/>
    <s v="Em Lim"/>
    <x v="21"/>
    <s v="Effingham West"/>
    <n v="48.865032196044901"/>
    <n v="-125.313720703125"/>
    <x v="8"/>
    <n v="3"/>
    <s v="W"/>
    <d v="1899-12-30T14:53:00"/>
    <s v="VDG"/>
    <x v="13"/>
    <x v="2"/>
    <n v="2"/>
    <s v="phe"/>
    <x v="56"/>
    <s v="Sunflower star"/>
    <n v="1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1"/>
    <n v="2"/>
    <s v="rni"/>
    <x v="25"/>
    <s v="Blackeye goby"/>
    <n v="12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1"/>
    <n v="2"/>
    <s v="oel"/>
    <x v="26"/>
    <s v="Lingcod"/>
    <n v="1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1"/>
    <n v="2"/>
    <s v="avi"/>
    <x v="81"/>
    <s v="Victoria's crystal jelly"/>
    <n v="1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1"/>
    <n v="2"/>
    <s v="hde"/>
    <x v="1"/>
    <s v="Kelp greenling"/>
    <n v="3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tfe"/>
    <x v="35"/>
    <s v="Diamondback tritonia"/>
    <n v="4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dod"/>
    <x v="62"/>
    <s v="White night doris"/>
    <n v="1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mfra"/>
    <x v="3"/>
    <s v="Red sea urchin"/>
    <n v="116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jzo"/>
    <x v="30"/>
    <s v="Longfin sculpin"/>
    <n v="9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rni"/>
    <x v="25"/>
    <s v="Blackeye goby"/>
    <n v="39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pgi"/>
    <x v="4"/>
    <s v="Red turban shell"/>
    <n v="102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ami"/>
    <x v="6"/>
    <s v="Whitecap limpet"/>
    <n v="19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phem"/>
    <x v="8"/>
    <s v="Maroon hermit"/>
    <n v="40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aca"/>
    <x v="7"/>
    <s v="California sea cucumber"/>
    <n v="10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hka"/>
    <x v="10"/>
    <s v="Pinto abalone"/>
    <n v="42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pmi"/>
    <x v="5"/>
    <s v="Bat star"/>
    <n v="29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cfo"/>
    <x v="11"/>
    <s v="Leafy hornmouth"/>
    <n v="42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dim"/>
    <x v="16"/>
    <s v="Leather star"/>
    <n v="5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oko"/>
    <x v="9"/>
    <s v="Rainbow star"/>
    <n v="6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das"/>
    <x v="19"/>
    <s v="Rough keyhole limpet"/>
    <n v="4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sac"/>
    <x v="31"/>
    <s v="Sharpnose crab"/>
    <n v="14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henricia"/>
    <x v="33"/>
    <s v="Unidentified blood star"/>
    <n v="3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pbe"/>
    <x v="14"/>
    <s v="Bering hermit crab"/>
    <n v="4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cgi"/>
    <x v="12"/>
    <s v="Purple-hinged rock scallop"/>
    <n v="10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aha"/>
    <x v="2"/>
    <s v="Scalyhead sculpin"/>
    <n v="2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2"/>
    <n v="2"/>
    <s v="cru"/>
    <x v="124"/>
    <s v="Reddish scallop"/>
    <n v="3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3"/>
    <n v="2"/>
    <s v="oel"/>
    <x v="26"/>
    <s v="Lingcod"/>
    <n v="1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3"/>
    <n v="2"/>
    <s v="sme"/>
    <x v="43"/>
    <s v="Black rockfish"/>
    <n v="10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3"/>
    <n v="2"/>
    <s v="eci"/>
    <x v="59"/>
    <s v="Puget sound king crab"/>
    <n v="2"/>
  </r>
  <r>
    <s v="Valesca deGroot"/>
    <s v="Em Lim"/>
    <x v="19"/>
    <s v="Effingham Archipelago"/>
    <n v="48.879081726074197"/>
    <n v="-125.297401428222"/>
    <x v="8"/>
    <n v="4"/>
    <s v="SE"/>
    <d v="1899-12-30T09:49:00"/>
    <s v="VDG"/>
    <x v="4"/>
    <x v="3"/>
    <n v="2"/>
    <s v="sne"/>
    <x v="32"/>
    <s v="China rockfish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1"/>
    <n v="2"/>
    <s v="hde"/>
    <x v="1"/>
    <s v="Kelp greenling"/>
    <n v="4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1"/>
    <n v="2"/>
    <s v="sca"/>
    <x v="24"/>
    <s v="Copper rockfish"/>
    <n v="4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1"/>
    <n v="2"/>
    <s v="rni"/>
    <x v="25"/>
    <s v="Blackeye goby"/>
    <n v="4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1"/>
    <n v="2"/>
    <s v="bin"/>
    <x v="131"/>
    <s v="Lobed sea gooseberry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1"/>
    <n v="2"/>
    <s v="sme"/>
    <x v="43"/>
    <s v="Black rockfish"/>
    <n v="12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1"/>
    <n v="2"/>
    <s v="oel"/>
    <x v="26"/>
    <s v="Lingcod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mfra"/>
    <x v="3"/>
    <s v="Red sea urchin"/>
    <n v="76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cfo"/>
    <x v="11"/>
    <s v="Leafy hornmouth"/>
    <n v="1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gi"/>
    <x v="4"/>
    <s v="Red turban shell"/>
    <n v="99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mi"/>
    <x v="5"/>
    <s v="Bat star"/>
    <n v="24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he"/>
    <x v="56"/>
    <s v="Sunflower star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rni"/>
    <x v="25"/>
    <s v="Blackeye goby"/>
    <n v="26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jzo"/>
    <x v="30"/>
    <s v="Longfin sculpin"/>
    <n v="3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dim"/>
    <x v="16"/>
    <s v="Leather star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hem"/>
    <x v="8"/>
    <s v="Maroon hermit"/>
    <n v="6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aca"/>
    <x v="7"/>
    <s v="California sea cucumber"/>
    <n v="5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hka"/>
    <x v="10"/>
    <s v="Pinto abalone"/>
    <n v="3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sac"/>
    <x v="31"/>
    <s v="Sharpnose crab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cfo"/>
    <x v="11"/>
    <s v="Leafy hornmouth"/>
    <n v="5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oc"/>
    <x v="15"/>
    <s v="Purple sea star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aha"/>
    <x v="2"/>
    <s v="Scalyhead sculpin"/>
    <n v="2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be"/>
    <x v="14"/>
    <s v="Bering hermit crab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rri"/>
    <x v="132"/>
    <s v="Grunt sculpin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2"/>
    <n v="2"/>
    <s v="pachycheles"/>
    <x v="133"/>
    <n v="0"/>
    <n v="1"/>
  </r>
  <r>
    <s v="Valesca deGroot"/>
    <s v="Jasmin Schuster"/>
    <x v="26"/>
    <s v="Wouwer Channel"/>
    <n v="48.865482330322202"/>
    <n v="-125.36148071289"/>
    <x v="9"/>
    <n v="2.5"/>
    <s v="NE"/>
    <d v="1899-12-30T15:10:00"/>
    <s v="VDG"/>
    <x v="15"/>
    <x v="3"/>
    <n v="2"/>
    <s v="sne"/>
    <x v="32"/>
    <s v="China rockfish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1"/>
    <n v="2"/>
    <s v="rni"/>
    <x v="25"/>
    <s v="Blackeye goby"/>
    <n v="1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mfra"/>
    <x v="3"/>
    <s v="Red sea urchin"/>
    <n v="134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pgi"/>
    <x v="4"/>
    <s v="Red turban shell"/>
    <n v="44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aca"/>
    <x v="7"/>
    <s v="California sea cucumber"/>
    <n v="24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hcr"/>
    <x v="13"/>
    <s v="Opalescent nudibranch"/>
    <n v="76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cgi"/>
    <x v="12"/>
    <s v="Purple-hinged rock scallop"/>
    <n v="14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aha"/>
    <x v="2"/>
    <s v="Scalyhead sculpin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rni"/>
    <x v="25"/>
    <s v="Blackeye goby"/>
    <n v="35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oko"/>
    <x v="9"/>
    <s v="Rainbow star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ami"/>
    <x v="6"/>
    <s v="Whitecap limpet"/>
    <n v="4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dim"/>
    <x v="16"/>
    <s v="Leather star"/>
    <n v="9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mae"/>
    <x v="60"/>
    <s v="Vermillion sea star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sdr"/>
    <x v="17"/>
    <s v="Northern sea urchin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phem"/>
    <x v="8"/>
    <s v="Maroon hermit"/>
    <n v="8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cfo"/>
    <x v="11"/>
    <s v="Leafy hornmouth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eci"/>
    <x v="59"/>
    <s v="Puget sound king crab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sac"/>
    <x v="31"/>
    <s v="Sharpnose crab"/>
    <n v="2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henricia"/>
    <x v="33"/>
    <s v="Unidentified blood star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aoce"/>
    <x v="134"/>
    <s v="Spotted aglaja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Dir"/>
    <x v="74"/>
    <s v="Giant frond-aeolis"/>
    <n v="7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ctr"/>
    <x v="52"/>
    <s v="Predaceous aeolis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pmi"/>
    <x v="5"/>
    <s v="Bat star"/>
    <n v="5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das"/>
    <x v="19"/>
    <s v="Rough keyhole limpet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ptr"/>
    <x v="53"/>
    <s v="Tricolour nudibranch"/>
    <n v="3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hka"/>
    <x v="10"/>
    <s v="Pinto abalone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jzo"/>
    <x v="30"/>
    <s v="Longfin sculpin"/>
    <n v="2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otri"/>
    <x v="80"/>
    <s v="Three-lined aeolid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2"/>
    <n v="2"/>
    <s v="rri"/>
    <x v="132"/>
    <s v="Grunt sculpin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3"/>
    <n v="2"/>
    <s v="hde"/>
    <x v="1"/>
    <s v="Kelp greenling"/>
    <n v="1"/>
  </r>
  <r>
    <s v="Valesca deGroot"/>
    <s v="Em Lim"/>
    <x v="24"/>
    <s v="San Jose North Island"/>
    <n v="48.901183000000003"/>
    <n v="-125.060433"/>
    <x v="10"/>
    <n v="3"/>
    <s v="NW"/>
    <d v="1899-12-30T10:25:00"/>
    <s v="VDG"/>
    <x v="1"/>
    <x v="3"/>
    <n v="2"/>
    <s v="oel"/>
    <x v="26"/>
    <s v="Lingcod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1"/>
    <n v="2"/>
    <s v="aha"/>
    <x v="2"/>
    <s v="Scalyhead sculpin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1"/>
    <n v="2"/>
    <s v="opi"/>
    <x v="20"/>
    <s v="Painted greenling"/>
    <n v="2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1"/>
    <n v="2"/>
    <s v="hde"/>
    <x v="1"/>
    <s v="Kelp greenling"/>
    <n v="2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1"/>
    <n v="2"/>
    <s v="rni"/>
    <x v="25"/>
    <s v="Blackeye goby"/>
    <n v="4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mfra"/>
    <x v="3"/>
    <s v="Red sea urchin"/>
    <n v="269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hka"/>
    <x v="10"/>
    <s v="Pinto abalone"/>
    <n v="25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rni"/>
    <x v="25"/>
    <s v="Blackeye goby"/>
    <n v="3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chlamys"/>
    <x v="72"/>
    <s v="Unidentified scallop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sac"/>
    <x v="31"/>
    <s v="Sharpnose crab"/>
    <n v="3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oko"/>
    <x v="9"/>
    <s v="Rainbow star"/>
    <n v="4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ppu"/>
    <x v="70"/>
    <s v="Pubescent porcelain crab"/>
    <n v="4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aha"/>
    <x v="2"/>
    <s v="Scalyhead sculpin"/>
    <n v="12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cgi"/>
    <x v="12"/>
    <s v="Purple-hinged rock scallop"/>
    <n v="2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henricia"/>
    <x v="33"/>
    <s v="Unidentified blood star"/>
    <n v="9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aca"/>
    <x v="7"/>
    <s v="California sea cucumber"/>
    <n v="23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cfo"/>
    <x v="11"/>
    <s v="Leafy hornmouth"/>
    <n v="400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ami"/>
    <x v="6"/>
    <s v="Whitecap limpet"/>
    <n v="17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pmi"/>
    <x v="5"/>
    <s v="Bat star"/>
    <n v="14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dim"/>
    <x v="16"/>
    <s v="Leather star"/>
    <n v="1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pbe"/>
    <x v="14"/>
    <s v="Bering hermit crab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dal"/>
    <x v="57"/>
    <s v="White-line dirona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das"/>
    <x v="19"/>
    <s v="Rough keyhole limpet"/>
    <n v="4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phem"/>
    <x v="8"/>
    <s v="Maroon hermit"/>
    <n v="15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tca"/>
    <x v="42"/>
    <s v="Sea-clown triopha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dodo"/>
    <x v="120"/>
    <s v="Spotted dorid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spu"/>
    <x v="18"/>
    <s v="Purple sea urchin (?)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hcr"/>
    <x v="13"/>
    <s v="Opalescent nudibranch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opi"/>
    <x v="20"/>
    <s v="Painted greenling"/>
    <n v="2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pgi"/>
    <x v="4"/>
    <s v="Red turban shell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2"/>
    <n v="2"/>
    <s v="pno"/>
    <x v="63"/>
    <s v="Noble sea lemon"/>
    <n v="1"/>
  </r>
  <r>
    <s v="Valesca deGroot"/>
    <s v="Em Lim"/>
    <x v="25"/>
    <s v="Aguilar Point"/>
    <n v="48.837589000000001"/>
    <n v="-125.14414499999999"/>
    <x v="10"/>
    <n v="2.5"/>
    <s v="NE"/>
    <d v="1899-12-30T12:50:00"/>
    <s v="VDG"/>
    <x v="7"/>
    <x v="3"/>
    <n v="2"/>
    <s v="sca"/>
    <x v="24"/>
    <s v="Copper rockfish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m/>
    <x v="0"/>
    <m/>
    <x v="0"/>
    <x v="0"/>
    <m/>
    <m/>
    <x v="0"/>
    <m/>
    <m/>
    <d v="1899-12-30T12:00:00"/>
    <m/>
    <x v="0"/>
    <x v="0"/>
    <x v="0"/>
    <m/>
    <n v="2"/>
    <n v="3"/>
    <n v="30552"/>
    <n v="25101"/>
    <n v="1"/>
    <n v="2"/>
    <n v="3"/>
    <n v="4"/>
    <n v="5"/>
    <n v="6"/>
    <n v="8"/>
    <n v="10"/>
    <n v="12"/>
    <n v="14"/>
    <n v="16"/>
    <n v="20"/>
    <n v="25"/>
    <n v="30"/>
    <n v="35"/>
    <n v="40"/>
    <n v="45"/>
    <n v="50"/>
    <n v="55"/>
    <n v="60"/>
    <n v="65"/>
    <n v="70"/>
    <n v="75"/>
    <n v="80"/>
    <n v="100"/>
    <n v="120"/>
    <n v="140"/>
    <n v="160"/>
  </r>
  <r>
    <n v="1"/>
    <x v="1"/>
    <s v="Isabelle Côté"/>
    <x v="1"/>
    <x v="1"/>
    <n v="48.955081939697202"/>
    <n v="-125.15337371826099"/>
    <x v="1"/>
    <n v="1.5"/>
    <s v="SE"/>
    <d v="1899-12-30T10:12:00"/>
    <s v="EGL"/>
    <x v="1"/>
    <x v="1"/>
    <x v="1"/>
    <s v="hde"/>
    <s v="Hexagrammos decagrammus"/>
    <s v="Kelp greenling"/>
    <n v="2"/>
    <n v="0"/>
    <m/>
    <m/>
    <m/>
    <m/>
    <m/>
    <n v="1"/>
    <n v="1"/>
    <m/>
    <m/>
    <m/>
    <m/>
    <m/>
    <m/>
    <m/>
    <m/>
    <m/>
    <m/>
    <m/>
    <m/>
    <m/>
    <m/>
    <m/>
    <m/>
    <m/>
    <m/>
    <m/>
    <m/>
    <m/>
  </r>
  <r>
    <n v="2"/>
    <x v="1"/>
    <s v="Isabelle Côté"/>
    <x v="1"/>
    <x v="1"/>
    <n v="48.955081939697202"/>
    <n v="-125.15337371826099"/>
    <x v="1"/>
    <n v="1.5"/>
    <s v="SE"/>
    <d v="1899-12-30T10:12:00"/>
    <s v="EGL"/>
    <x v="1"/>
    <x v="1"/>
    <x v="1"/>
    <s v="aha"/>
    <s v="Artedius harringtoni"/>
    <s v="Scalyhead sculpin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mfra"/>
    <s v="Mesocentrotus franciscanus"/>
    <s v="Red sea urchin"/>
    <n v="244"/>
    <n v="24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pgi"/>
    <s v="Pomaulax gibberosus"/>
    <s v="Red turban shell"/>
    <n v="67"/>
    <n v="6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pmi"/>
    <s v="Patiria miniata"/>
    <s v="Bat star"/>
    <n v="41"/>
    <n v="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ami"/>
    <s v="Acmaea mitra"/>
    <s v="Whitecap limpet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aca"/>
    <s v="Apostichopus californicus"/>
    <s v="California sea cucumbe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phem"/>
    <s v="Pagurus hemphilli"/>
    <s v="Maroon hermit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oko"/>
    <s v="Orthasterias koehleri"/>
    <s v="Rainbow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hka"/>
    <s v="Haliotis kamtschatkana"/>
    <s v="Pinto abalone"/>
    <n v="29"/>
    <n v="0"/>
    <n v="6"/>
    <n v="14"/>
    <n v="9"/>
    <m/>
    <m/>
    <m/>
    <m/>
    <m/>
    <m/>
    <m/>
    <m/>
    <m/>
    <m/>
    <m/>
    <m/>
    <m/>
    <m/>
    <m/>
    <m/>
    <m/>
    <m/>
    <m/>
    <m/>
    <m/>
    <m/>
    <m/>
    <m/>
    <m/>
  </r>
  <r>
    <n v="11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3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cgi"/>
    <s v="Crassadoma gigantea"/>
    <s v="Purple-hinged rock scallop"/>
    <n v="3"/>
    <n v="0"/>
    <m/>
    <n v="1"/>
    <n v="1"/>
    <m/>
    <n v="1"/>
    <m/>
    <m/>
    <m/>
    <m/>
    <m/>
    <m/>
    <m/>
    <m/>
    <m/>
    <m/>
    <m/>
    <m/>
    <m/>
    <m/>
    <m/>
    <m/>
    <m/>
    <m/>
    <m/>
    <m/>
    <m/>
    <m/>
    <m/>
  </r>
  <r>
    <n v="14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hcr"/>
    <s v="Hermissenda crassicornis"/>
    <s v="Opalescent nudibranc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pbe"/>
    <s v="Pagurus beringanus"/>
    <s v="Bering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poc"/>
    <s v="Pisaster ochraceus"/>
    <s v="Purple sea star"/>
    <n v="41"/>
    <n v="4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opi"/>
    <s v="Oxylebius pictus"/>
    <s v="Painted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2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gor"/>
    <s v="Glebocarcinus oregonensis"/>
    <s v="Pygmy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pcau"/>
    <s v="Pagurus caurinus"/>
    <s v="Greenmark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"/>
    <x v="1"/>
    <s v="Isabelle Côté"/>
    <x v="1"/>
    <x v="1"/>
    <n v="48.955081939697202"/>
    <n v="-125.15337371826099"/>
    <x v="1"/>
    <n v="1.5"/>
    <s v="SE"/>
    <d v="1899-12-30T10:12:00"/>
    <s v="EGL"/>
    <x v="1"/>
    <x v="2"/>
    <x v="1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sca"/>
    <s v="Sebastes caurinus"/>
    <s v="Copper rockfish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26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rni"/>
    <s v="Rhinogobiops nicholsii"/>
    <s v="Blackeye goby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27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oel"/>
    <s v="Ophiodon elongatus"/>
    <s v="Lingcod"/>
    <n v="2"/>
    <n v="0"/>
    <m/>
    <m/>
    <m/>
    <m/>
    <m/>
    <m/>
    <m/>
    <m/>
    <m/>
    <m/>
    <n v="1"/>
    <n v="1"/>
    <m/>
    <m/>
    <m/>
    <m/>
    <m/>
    <m/>
    <m/>
    <m/>
    <m/>
    <m/>
    <m/>
    <m/>
    <m/>
    <m/>
    <m/>
    <m/>
  </r>
  <r>
    <n v="28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aoc"/>
    <s v="Anarrhichthys ocellatus"/>
    <s v="Wolf-eel"/>
    <n v="2"/>
    <n v="0"/>
    <m/>
    <m/>
    <m/>
    <m/>
    <m/>
    <m/>
    <m/>
    <m/>
    <m/>
    <m/>
    <m/>
    <m/>
    <m/>
    <n v="1"/>
    <m/>
    <m/>
    <m/>
    <m/>
    <m/>
    <n v="1"/>
    <m/>
    <m/>
    <m/>
    <m/>
    <m/>
    <m/>
    <m/>
    <m/>
  </r>
  <r>
    <n v="29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hde"/>
    <s v="Hexagrammos decagrammus"/>
    <s v="Kelp greenling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30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sma"/>
    <s v="Sebastes maliger"/>
    <s v="Quillback rockfish"/>
    <n v="2"/>
    <n v="0"/>
    <m/>
    <m/>
    <m/>
    <m/>
    <m/>
    <m/>
    <m/>
    <n v="1"/>
    <n v="1"/>
    <m/>
    <m/>
    <m/>
    <m/>
    <m/>
    <m/>
    <m/>
    <m/>
    <m/>
    <m/>
    <m/>
    <m/>
    <m/>
    <m/>
    <m/>
    <m/>
    <m/>
    <m/>
    <m/>
  </r>
  <r>
    <n v="31"/>
    <x v="1"/>
    <s v="Isabelle Côté"/>
    <x v="2"/>
    <x v="2"/>
    <n v="48.950233459472599"/>
    <n v="-125.155548095703"/>
    <x v="1"/>
    <n v="1.5"/>
    <s v="SW"/>
    <d v="1899-12-30T12:45:00"/>
    <s v="EGL"/>
    <x v="2"/>
    <x v="1"/>
    <x v="1"/>
    <s v="ela"/>
    <s v="Embiotoca lateralis"/>
    <s v="Striped seaperc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32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mfra"/>
    <s v="Mesocentrotus franciscanus"/>
    <s v="Red sea urchin"/>
    <n v="181"/>
    <n v="18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aca"/>
    <s v="Apostichopus californicus"/>
    <s v="California sea cucumbe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rni"/>
    <s v="Rhinogobiops nicholsii"/>
    <s v="Blackeye goby"/>
    <n v="9"/>
    <n v="0"/>
    <n v="1"/>
    <n v="7"/>
    <n v="1"/>
    <m/>
    <m/>
    <m/>
    <m/>
    <m/>
    <m/>
    <m/>
    <m/>
    <m/>
    <m/>
    <m/>
    <m/>
    <m/>
    <m/>
    <m/>
    <m/>
    <m/>
    <m/>
    <m/>
    <m/>
    <m/>
    <m/>
    <m/>
    <m/>
    <m/>
  </r>
  <r>
    <n v="35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hka"/>
    <s v="Haliotis kamtschatkana"/>
    <s v="Pinto abalone"/>
    <n v="21"/>
    <n v="0"/>
    <n v="15"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36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pmi"/>
    <s v="Patiria miniata"/>
    <s v="Bat star"/>
    <n v="60"/>
    <n v="6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ami"/>
    <s v="Acmaea mitra"/>
    <s v="Whitecap limpet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jzo"/>
    <s v="Jordania zonope"/>
    <s v="Longfin sculpin"/>
    <n v="4"/>
    <n v="0"/>
    <m/>
    <m/>
    <n v="3"/>
    <n v="1"/>
    <m/>
    <m/>
    <m/>
    <m/>
    <m/>
    <m/>
    <m/>
    <m/>
    <m/>
    <m/>
    <m/>
    <m/>
    <m/>
    <m/>
    <m/>
    <m/>
    <m/>
    <m/>
    <m/>
    <m/>
    <m/>
    <m/>
    <m/>
    <m/>
  </r>
  <r>
    <n v="39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sac"/>
    <s v="Scyra acutifrons"/>
    <s v="Sharpnose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cfo"/>
    <s v="Ceratostoma foliatum"/>
    <s v="Leafy hornmout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cgi"/>
    <s v="Crassadoma gigantea"/>
    <s v="Purple-hinged rock scallop"/>
    <n v="3"/>
    <n v="0"/>
    <m/>
    <n v="1"/>
    <m/>
    <n v="1"/>
    <n v="1"/>
    <m/>
    <m/>
    <m/>
    <m/>
    <m/>
    <m/>
    <m/>
    <m/>
    <m/>
    <m/>
    <m/>
    <m/>
    <m/>
    <m/>
    <m/>
    <m/>
    <m/>
    <m/>
    <m/>
    <m/>
    <m/>
    <m/>
    <m/>
  </r>
  <r>
    <n v="42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phem"/>
    <s v="Pagurus hemphilli"/>
    <s v="Maroon hermit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oko"/>
    <s v="Orthasterias koehleri"/>
    <s v="Rainbow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das"/>
    <s v="Diodora aspera"/>
    <s v="Rough keyhole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opi"/>
    <s v="Oxylebius pictus"/>
    <s v="Painted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6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hcr"/>
    <s v="Hermissenda crassicornis"/>
    <s v="Opalescent nudibranc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7"/>
    <x v="1"/>
    <s v="Isabelle Côté"/>
    <x v="2"/>
    <x v="2"/>
    <n v="48.950233459472599"/>
    <n v="-125.155548095703"/>
    <x v="1"/>
    <n v="1.5"/>
    <s v="SW"/>
    <d v="1899-12-30T12:45:00"/>
    <s v="EGL"/>
    <x v="2"/>
    <x v="3"/>
    <x v="1"/>
    <s v="sne"/>
    <s v="Sebastes nebulosus"/>
    <s v="China rockfish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48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9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pcau"/>
    <s v="Pagurus caurinus"/>
    <s v="Greenmark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0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pgi"/>
    <s v="Pomaulax gibberosus"/>
    <s v="Red turban shel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1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dim"/>
    <s v="Dermasterias imbricata"/>
    <s v="Leather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2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53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sma"/>
    <s v="Scorpaenichthys marmoratus"/>
    <s v="Cabezon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54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tfe"/>
    <s v="Tritonia festiva"/>
    <s v="Diamondback tritoni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5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pbe"/>
    <s v="Pagurus beringanus"/>
    <s v="Bering hermit crab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6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hermit"/>
    <s v="Paguroidea spp."/>
    <s v="Unidentified hermit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7"/>
    <x v="1"/>
    <s v="Isabelle Côté"/>
    <x v="2"/>
    <x v="2"/>
    <n v="48.950233459472599"/>
    <n v="-125.155548095703"/>
    <x v="1"/>
    <n v="1.5"/>
    <s v="SW"/>
    <d v="1899-12-30T12:45:00"/>
    <s v="EGL"/>
    <x v="2"/>
    <x v="2"/>
    <x v="1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58"/>
    <x v="1"/>
    <s v="Isabelle Côté"/>
    <x v="3"/>
    <x v="3"/>
    <n v="48.8273315429687"/>
    <n v="-125.196601867675"/>
    <x v="2"/>
    <n v="1.5"/>
    <s v="E"/>
    <d v="1899-12-30T09:50:00"/>
    <s v="EGL"/>
    <x v="3"/>
    <x v="1"/>
    <x v="1"/>
    <s v="ebi"/>
    <s v="Enophrys bison"/>
    <s v="Buffalo sculpin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59"/>
    <x v="1"/>
    <s v="Isabelle Côté"/>
    <x v="3"/>
    <x v="3"/>
    <n v="48.8273315429687"/>
    <n v="-125.196601867675"/>
    <x v="2"/>
    <n v="1.5"/>
    <s v="E"/>
    <d v="1899-12-30T09:50:00"/>
    <s v="EGL"/>
    <x v="3"/>
    <x v="1"/>
    <x v="1"/>
    <s v="rni"/>
    <s v="Rhinogobiops nicholsii"/>
    <s v="Blackeye goby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60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mfra"/>
    <s v="Mesocentrotus franciscanus"/>
    <s v="Red sea urchin"/>
    <n v="169"/>
    <n v="16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1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hcr"/>
    <s v="Hermissenda crassicornis"/>
    <s v="Opalescent nudibranch"/>
    <n v="26"/>
    <n v="2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2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cfo"/>
    <s v="Ceratostoma foliatum"/>
    <s v="Leafy hornmouth"/>
    <n v="64"/>
    <n v="6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3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pmi"/>
    <s v="Patiria miniata"/>
    <s v="Bat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4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cgi"/>
    <s v="Crassadoma gigantea"/>
    <s v="Purple-hinged rock scallop"/>
    <n v="24"/>
    <n v="0"/>
    <m/>
    <n v="1"/>
    <n v="4"/>
    <n v="9"/>
    <n v="5"/>
    <n v="4"/>
    <n v="1"/>
    <m/>
    <m/>
    <m/>
    <m/>
    <m/>
    <m/>
    <m/>
    <m/>
    <m/>
    <m/>
    <m/>
    <m/>
    <m/>
    <m/>
    <m/>
    <m/>
    <m/>
    <m/>
    <m/>
    <m/>
    <m/>
  </r>
  <r>
    <n v="65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hka"/>
    <s v="Haliotis kamtschatkana"/>
    <s v="Pinto abalone"/>
    <n v="13"/>
    <n v="0"/>
    <n v="1"/>
    <n v="3"/>
    <n v="7"/>
    <n v="2"/>
    <m/>
    <m/>
    <m/>
    <m/>
    <m/>
    <m/>
    <m/>
    <m/>
    <m/>
    <m/>
    <m/>
    <m/>
    <m/>
    <m/>
    <m/>
    <m/>
    <m/>
    <m/>
    <m/>
    <m/>
    <m/>
    <m/>
    <m/>
    <m/>
  </r>
  <r>
    <n v="66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henricia"/>
    <s v="Henricia sp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7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dim"/>
    <s v="Dermasterias imbricata"/>
    <s v="Leather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8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pgi"/>
    <s v="Pomaulax gibberosus"/>
    <s v="Red turban shell"/>
    <n v="83"/>
    <n v="8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69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0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aha"/>
    <s v="Artedius harringtoni"/>
    <s v="Scalyhead sculpin"/>
    <n v="6"/>
    <n v="0"/>
    <n v="1"/>
    <n v="5"/>
    <m/>
    <m/>
    <m/>
    <m/>
    <m/>
    <m/>
    <m/>
    <m/>
    <m/>
    <m/>
    <m/>
    <m/>
    <m/>
    <m/>
    <m/>
    <m/>
    <m/>
    <m/>
    <m/>
    <m/>
    <m/>
    <m/>
    <m/>
    <m/>
    <m/>
    <m/>
  </r>
  <r>
    <n v="71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sac"/>
    <s v="Scyra acutifrons"/>
    <s v="Sharpnose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2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ami"/>
    <s v="Acmaea mitra"/>
    <s v="Whitecap limpet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3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ata"/>
    <s v="Asemichthys taylori"/>
    <s v="Spinynose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74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rni"/>
    <s v="Rhinogobiops nicholsii"/>
    <s v="Blackeye goby"/>
    <n v="19"/>
    <n v="0"/>
    <n v="4"/>
    <n v="10"/>
    <n v="4"/>
    <n v="1"/>
    <m/>
    <m/>
    <m/>
    <m/>
    <m/>
    <m/>
    <m/>
    <m/>
    <m/>
    <m/>
    <m/>
    <m/>
    <m/>
    <m/>
    <m/>
    <m/>
    <m/>
    <m/>
    <m/>
    <m/>
    <m/>
    <m/>
    <m/>
    <m/>
  </r>
  <r>
    <n v="75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aca"/>
    <s v="Apostichopus californicus"/>
    <s v="California sea cucumbe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6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oko"/>
    <s v="Orthasterias koehleri"/>
    <s v="Rainbow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7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cpr"/>
    <s v="Cancer productus"/>
    <s v="Red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8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lcoc"/>
    <s v="Limacia cockerelli"/>
    <s v="Cockerell's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79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gor"/>
    <s v="Glebocarcinus oregonensis"/>
    <s v="Pygmy rock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0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tca"/>
    <s v="Triopha catalinae"/>
    <s v="Sea-clown trioph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1"/>
    <x v="1"/>
    <s v="Isabelle Côté"/>
    <x v="3"/>
    <x v="3"/>
    <n v="48.8273315429687"/>
    <n v="-125.196601867675"/>
    <x v="2"/>
    <n v="1.5"/>
    <s v="E"/>
    <d v="1899-12-30T09:50:00"/>
    <s v="EGL"/>
    <x v="3"/>
    <x v="2"/>
    <x v="1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2"/>
    <x v="1"/>
    <s v="Isabelle Côté"/>
    <x v="4"/>
    <x v="4"/>
    <n v="48.834789276122997"/>
    <n v="-125.14702606201099"/>
    <x v="2"/>
    <n v="2"/>
    <s v="SW"/>
    <d v="1899-12-30T12:36:00"/>
    <s v="EGL"/>
    <x v="3"/>
    <x v="1"/>
    <x v="1"/>
    <s v="rni"/>
    <s v="Rhinogobiops nicholsii"/>
    <s v="Blackeye goby"/>
    <n v="2"/>
    <n v="0"/>
    <n v="2"/>
    <m/>
    <m/>
    <m/>
    <m/>
    <m/>
    <m/>
    <m/>
    <m/>
    <m/>
    <m/>
    <m/>
    <m/>
    <m/>
    <m/>
    <m/>
    <m/>
    <m/>
    <m/>
    <m/>
    <m/>
    <m/>
    <m/>
    <m/>
    <m/>
    <m/>
    <m/>
    <m/>
  </r>
  <r>
    <n v="83"/>
    <x v="1"/>
    <s v="Isabelle Côté"/>
    <x v="4"/>
    <x v="4"/>
    <n v="48.834789276122997"/>
    <n v="-125.14702606201099"/>
    <x v="2"/>
    <n v="2"/>
    <s v="SW"/>
    <d v="1899-12-30T12:36:00"/>
    <s v="EGL"/>
    <x v="3"/>
    <x v="1"/>
    <x v="1"/>
    <s v="hde"/>
    <s v="Hexagrammos decagrammus"/>
    <s v="Kelp greenling"/>
    <n v="5"/>
    <n v="0"/>
    <m/>
    <m/>
    <m/>
    <m/>
    <m/>
    <m/>
    <m/>
    <n v="2"/>
    <n v="1"/>
    <n v="1"/>
    <n v="1"/>
    <m/>
    <m/>
    <m/>
    <m/>
    <m/>
    <m/>
    <m/>
    <m/>
    <m/>
    <m/>
    <m/>
    <m/>
    <m/>
    <m/>
    <m/>
    <m/>
    <m/>
  </r>
  <r>
    <n v="84"/>
    <x v="1"/>
    <s v="Isabelle Côté"/>
    <x v="4"/>
    <x v="4"/>
    <n v="48.834789276122997"/>
    <n v="-125.14702606201099"/>
    <x v="2"/>
    <n v="2"/>
    <s v="SW"/>
    <d v="1899-12-30T12:36:00"/>
    <s v="EGL"/>
    <x v="3"/>
    <x v="1"/>
    <x v="1"/>
    <s v="sme"/>
    <s v="Sebastes melanops"/>
    <s v="Black rockfish"/>
    <n v="4"/>
    <n v="0"/>
    <m/>
    <m/>
    <m/>
    <m/>
    <m/>
    <m/>
    <n v="1"/>
    <n v="2"/>
    <n v="1"/>
    <m/>
    <m/>
    <m/>
    <m/>
    <m/>
    <m/>
    <m/>
    <m/>
    <m/>
    <m/>
    <m/>
    <m/>
    <m/>
    <m/>
    <m/>
    <m/>
    <m/>
    <m/>
    <m/>
  </r>
  <r>
    <n v="85"/>
    <x v="1"/>
    <s v="Isabelle Côté"/>
    <x v="4"/>
    <x v="4"/>
    <n v="48.834789276122997"/>
    <n v="-125.14702606201099"/>
    <x v="2"/>
    <n v="2"/>
    <s v="SW"/>
    <d v="1899-12-30T12:36:00"/>
    <s v="EGL"/>
    <x v="3"/>
    <x v="1"/>
    <x v="1"/>
    <s v="sma"/>
    <s v="Sebastes maliger"/>
    <s v="Quillback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86"/>
    <x v="1"/>
    <s v="Isabelle Côté"/>
    <x v="4"/>
    <x v="4"/>
    <n v="48.834789276122997"/>
    <n v="-125.14702606201099"/>
    <x v="2"/>
    <n v="2"/>
    <s v="SW"/>
    <d v="1899-12-30T12:36:00"/>
    <s v="EGL"/>
    <x v="3"/>
    <x v="1"/>
    <x v="1"/>
    <s v="opi"/>
    <s v="Oxylebius pictus"/>
    <s v="Painted greenling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87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mfra"/>
    <s v="Mesocentrotus franciscanus"/>
    <s v="Red sea urchin"/>
    <n v="108"/>
    <n v="10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8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pmi"/>
    <s v="Patiria miniata"/>
    <s v="Bat star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89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hka"/>
    <s v="Haliotis kamtschatkana"/>
    <s v="Pinto abalone"/>
    <n v="53"/>
    <n v="0"/>
    <n v="26"/>
    <n v="14"/>
    <n v="12"/>
    <n v="1"/>
    <m/>
    <m/>
    <m/>
    <m/>
    <m/>
    <m/>
    <m/>
    <m/>
    <m/>
    <m/>
    <m/>
    <m/>
    <m/>
    <m/>
    <m/>
    <m/>
    <m/>
    <m/>
    <m/>
    <m/>
    <m/>
    <m/>
    <m/>
    <m/>
  </r>
  <r>
    <n v="90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ami"/>
    <s v="Acmaea mitra"/>
    <s v="Whitecap limpet"/>
    <n v="32"/>
    <n v="3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1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cfo"/>
    <s v="Ceratostoma foliatum"/>
    <s v="Leafy hornmout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2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rni"/>
    <s v="Rhinogobiops nicholsii"/>
    <s v="Blackeye goby"/>
    <n v="31"/>
    <n v="0"/>
    <n v="1"/>
    <n v="17"/>
    <n v="9"/>
    <n v="4"/>
    <m/>
    <m/>
    <m/>
    <m/>
    <m/>
    <m/>
    <m/>
    <m/>
    <m/>
    <m/>
    <m/>
    <m/>
    <m/>
    <m/>
    <m/>
    <m/>
    <m/>
    <m/>
    <m/>
    <m/>
    <m/>
    <m/>
    <m/>
    <m/>
  </r>
  <r>
    <n v="93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sac"/>
    <s v="Scyra acutifrons"/>
    <s v="Sharpnose crab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4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aha"/>
    <s v="Artedius harringtoni"/>
    <s v="Scalyhead sculpin"/>
    <n v="6"/>
    <n v="0"/>
    <m/>
    <n v="6"/>
    <m/>
    <m/>
    <m/>
    <m/>
    <m/>
    <m/>
    <m/>
    <m/>
    <m/>
    <m/>
    <m/>
    <m/>
    <m/>
    <m/>
    <m/>
    <m/>
    <m/>
    <m/>
    <m/>
    <m/>
    <m/>
    <m/>
    <m/>
    <m/>
    <m/>
    <m/>
  </r>
  <r>
    <n v="95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cgi"/>
    <s v="Crassadoma gigantea"/>
    <s v="Purple-hinged rock scallop"/>
    <n v="13"/>
    <n v="0"/>
    <m/>
    <m/>
    <n v="3"/>
    <n v="5"/>
    <n v="4"/>
    <n v="1"/>
    <m/>
    <m/>
    <m/>
    <m/>
    <m/>
    <m/>
    <m/>
    <m/>
    <m/>
    <m/>
    <m/>
    <m/>
    <m/>
    <m/>
    <m/>
    <m/>
    <m/>
    <m/>
    <m/>
    <m/>
    <m/>
    <m/>
  </r>
  <r>
    <n v="96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def"/>
    <s v="Debris - Fishing"/>
    <s v="Any fishing debr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7"/>
    <x v="1"/>
    <s v="Isabelle Côté"/>
    <x v="4"/>
    <x v="4"/>
    <n v="48.834789276122997"/>
    <n v="-125.14702606201099"/>
    <x v="2"/>
    <n v="2"/>
    <s v="SW"/>
    <d v="1899-12-30T12:36:00"/>
    <s v="EGL"/>
    <x v="3"/>
    <x v="3"/>
    <x v="1"/>
    <s v="sca"/>
    <s v="Sebastes caurinus"/>
    <s v="Copper rockfish"/>
    <n v="4"/>
    <n v="0"/>
    <m/>
    <m/>
    <m/>
    <n v="1"/>
    <n v="1"/>
    <n v="1"/>
    <n v="1"/>
    <m/>
    <m/>
    <m/>
    <m/>
    <m/>
    <m/>
    <m/>
    <m/>
    <m/>
    <m/>
    <m/>
    <m/>
    <m/>
    <m/>
    <m/>
    <m/>
    <m/>
    <m/>
    <m/>
    <m/>
    <m/>
  </r>
  <r>
    <n v="98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das"/>
    <s v="Diodora aspera"/>
    <s v="Rough keyhole limpet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99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poc"/>
    <s v="Pisaster ochraceus"/>
    <s v="Purpl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0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dsa"/>
    <s v="Diaulula sandiegensis"/>
    <s v="Ringed doris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1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phem"/>
    <s v="Pagurus hemphilli"/>
    <s v="Maroon hermit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2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3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4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5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arh"/>
    <s v="Ascelichthys rhodorus"/>
    <s v="Rosylip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06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aca"/>
    <s v="Apostichopus californicus"/>
    <s v="California sea cucumbe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7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8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cadlina"/>
    <s v="Cadlina spp.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09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dsc"/>
    <s v="Discorsopagurus schmitti"/>
    <s v="Tubeworm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0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tfe"/>
    <s v="Tritonia festiva"/>
    <s v="Diamondback tritoni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1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henricia"/>
    <s v="Henricia sp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2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gor"/>
    <s v="Glebocarcinus oregonensis"/>
    <s v="Pygmy rock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3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4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5"/>
    <x v="1"/>
    <s v="Isabelle Côté"/>
    <x v="4"/>
    <x v="4"/>
    <n v="48.834789276122997"/>
    <n v="-125.14702606201099"/>
    <x v="2"/>
    <n v="2"/>
    <s v="SW"/>
    <d v="1899-12-30T12:36:00"/>
    <s v="EGL"/>
    <x v="3"/>
    <x v="2"/>
    <x v="1"/>
    <s v="pgi"/>
    <s v="Pomaulax gibberosus"/>
    <s v="Red turban shel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16"/>
    <x v="1"/>
    <s v="Isabelle Côté"/>
    <x v="4"/>
    <x v="4"/>
    <n v="48.834789276122997"/>
    <n v="-125.14702606201099"/>
    <x v="2"/>
    <n v="2"/>
    <s v="SW"/>
    <d v="1899-12-30T12:36:00"/>
    <s v="EGL"/>
    <x v="3"/>
    <x v="3"/>
    <x v="2"/>
    <s v="cnu"/>
    <s v="Chirolophis nugator"/>
    <s v="Mosshead warbonnet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117"/>
    <x v="1"/>
    <s v="Isabelle Côté"/>
    <x v="4"/>
    <x v="4"/>
    <n v="48.834789276122997"/>
    <n v="-125.14702606201099"/>
    <x v="2"/>
    <n v="2"/>
    <s v="SW"/>
    <d v="1899-12-30T12:36:00"/>
    <s v="EGL"/>
    <x v="3"/>
    <x v="3"/>
    <x v="2"/>
    <s v="noc"/>
    <s v="Nautichthys oculofasciatus"/>
    <s v="Sailfin sculpin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18"/>
    <x v="1"/>
    <s v="Isabelle Côté"/>
    <x v="4"/>
    <x v="4"/>
    <n v="48.834789276122997"/>
    <n v="-125.14702606201099"/>
    <x v="2"/>
    <n v="2"/>
    <s v="SW"/>
    <d v="1899-12-30T12:36:00"/>
    <s v="EGL"/>
    <x v="3"/>
    <x v="3"/>
    <x v="2"/>
    <s v="sme"/>
    <s v="Sebastes melanops"/>
    <s v="Black rockfish"/>
    <n v="24"/>
    <n v="0"/>
    <m/>
    <m/>
    <m/>
    <m/>
    <m/>
    <m/>
    <n v="14"/>
    <n v="10"/>
    <m/>
    <m/>
    <m/>
    <m/>
    <m/>
    <m/>
    <m/>
    <m/>
    <m/>
    <m/>
    <m/>
    <m/>
    <m/>
    <m/>
    <m/>
    <m/>
    <m/>
    <m/>
    <m/>
    <m/>
  </r>
  <r>
    <n v="119"/>
    <x v="1"/>
    <s v="Isabelle Côté"/>
    <x v="4"/>
    <x v="4"/>
    <n v="48.834789276122997"/>
    <n v="-125.14702606201099"/>
    <x v="2"/>
    <n v="2"/>
    <s v="SW"/>
    <d v="1899-12-30T12:36:00"/>
    <s v="EGL"/>
    <x v="3"/>
    <x v="3"/>
    <x v="2"/>
    <s v="ebi"/>
    <s v="Enophrys bison"/>
    <s v="Buffalo sculpin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120"/>
    <x v="1"/>
    <s v="Isabelle Côté"/>
    <x v="5"/>
    <x v="5"/>
    <n v="48.838594999999998"/>
    <n v="-125.135015"/>
    <x v="2"/>
    <n v="3"/>
    <s v="NW"/>
    <d v="1899-12-30T14:48:00"/>
    <s v="EGL"/>
    <x v="4"/>
    <x v="1"/>
    <x v="1"/>
    <s v="rni"/>
    <s v="Rhinogobiops nicholsii"/>
    <s v="Blackeye goby"/>
    <n v="31"/>
    <n v="0"/>
    <n v="2"/>
    <n v="14"/>
    <n v="10"/>
    <n v="5"/>
    <m/>
    <m/>
    <m/>
    <m/>
    <m/>
    <m/>
    <m/>
    <m/>
    <m/>
    <m/>
    <m/>
    <m/>
    <m/>
    <m/>
    <m/>
    <m/>
    <m/>
    <m/>
    <m/>
    <m/>
    <m/>
    <m/>
    <m/>
    <m/>
  </r>
  <r>
    <n v="121"/>
    <x v="1"/>
    <s v="Isabelle Côté"/>
    <x v="5"/>
    <x v="5"/>
    <n v="48.838594999999998"/>
    <n v="-125.135015"/>
    <x v="2"/>
    <n v="3"/>
    <s v="NW"/>
    <d v="1899-12-30T14:48:00"/>
    <s v="EGL"/>
    <x v="4"/>
    <x v="1"/>
    <x v="1"/>
    <s v="hde"/>
    <s v="Hexagrammos decagrammus"/>
    <s v="Kelp greenling"/>
    <n v="4"/>
    <n v="0"/>
    <m/>
    <m/>
    <m/>
    <m/>
    <m/>
    <m/>
    <m/>
    <m/>
    <n v="1"/>
    <n v="2"/>
    <m/>
    <n v="1"/>
    <m/>
    <m/>
    <m/>
    <m/>
    <m/>
    <m/>
    <m/>
    <m/>
    <m/>
    <m/>
    <m/>
    <m/>
    <m/>
    <m/>
    <m/>
    <m/>
  </r>
  <r>
    <n v="122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rni"/>
    <s v="Rhinogobiops nicholsii"/>
    <s v="Blackeye goby"/>
    <n v="125"/>
    <n v="0"/>
    <n v="8"/>
    <n v="61"/>
    <n v="44"/>
    <n v="12"/>
    <m/>
    <m/>
    <m/>
    <m/>
    <m/>
    <m/>
    <m/>
    <m/>
    <m/>
    <m/>
    <m/>
    <m/>
    <m/>
    <m/>
    <m/>
    <m/>
    <m/>
    <m/>
    <m/>
    <m/>
    <m/>
    <m/>
    <m/>
    <m/>
  </r>
  <r>
    <n v="123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mfra"/>
    <s v="Mesocentrotus franciscanus"/>
    <s v="Red sea urchin"/>
    <n v="103"/>
    <n v="10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4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5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ami"/>
    <s v="Acmaea mitra"/>
    <s v="Whitecap limpet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6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pmi"/>
    <s v="Patiria miniata"/>
    <s v="Bat star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7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phem"/>
    <s v="Pagurus hemphilli"/>
    <s v="Maroon hermit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8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lcoc"/>
    <s v="Limacia cockerelli"/>
    <s v="Cockerell's dorid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29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0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cgi"/>
    <s v="Crassadoma gigantea"/>
    <s v="Purple-hinged rock scallop"/>
    <n v="12"/>
    <n v="0"/>
    <m/>
    <m/>
    <n v="4"/>
    <n v="5"/>
    <n v="2"/>
    <n v="1"/>
    <m/>
    <m/>
    <m/>
    <m/>
    <m/>
    <m/>
    <m/>
    <m/>
    <m/>
    <m/>
    <m/>
    <m/>
    <m/>
    <m/>
    <m/>
    <m/>
    <m/>
    <m/>
    <m/>
    <m/>
    <m/>
    <m/>
  </r>
  <r>
    <n v="131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dim"/>
    <s v="Dermasterias imbricata"/>
    <s v="Leather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2"/>
    <x v="1"/>
    <s v="Isabelle Côté"/>
    <x v="5"/>
    <x v="5"/>
    <n v="48.838594999999998"/>
    <n v="-125.135015"/>
    <x v="2"/>
    <n v="3"/>
    <s v="NW"/>
    <d v="1899-12-30T14:48:00"/>
    <s v="EGL"/>
    <x v="4"/>
    <x v="3"/>
    <x v="1"/>
    <s v="sca"/>
    <s v="Sebastes caurinus"/>
    <s v="Copper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33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4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das"/>
    <s v="Diodora aspera"/>
    <s v="Rough keyhole limpet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5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pgi"/>
    <s v="Pomaulax gibberosus"/>
    <s v="Red turban shell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6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hka"/>
    <s v="Haliotis kamtschatkana"/>
    <s v="Pinto abalone"/>
    <n v="15"/>
    <n v="0"/>
    <n v="2"/>
    <n v="7"/>
    <n v="5"/>
    <n v="1"/>
    <m/>
    <m/>
    <m/>
    <m/>
    <m/>
    <m/>
    <m/>
    <m/>
    <m/>
    <m/>
    <m/>
    <m/>
    <m/>
    <m/>
    <m/>
    <m/>
    <m/>
    <m/>
    <m/>
    <m/>
    <m/>
    <m/>
    <m/>
    <m/>
  </r>
  <r>
    <n v="137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dsa"/>
    <s v="Diaulula sandiegensis"/>
    <s v="Ringed doris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38"/>
    <x v="1"/>
    <s v="Isabelle Côté"/>
    <x v="5"/>
    <x v="5"/>
    <n v="48.838594999999998"/>
    <n v="-125.135015"/>
    <x v="2"/>
    <n v="3"/>
    <s v="NW"/>
    <d v="1899-12-30T14:48:00"/>
    <s v="EGL"/>
    <x v="4"/>
    <x v="3"/>
    <x v="1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39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0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1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2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spu"/>
    <s v="Strongylocentrotus purpuratus"/>
    <s v="Purple sea urchin (?)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3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144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5"/>
    <x v="1"/>
    <s v="Isabelle Côté"/>
    <x v="5"/>
    <x v="5"/>
    <n v="48.838594999999998"/>
    <n v="-125.135015"/>
    <x v="2"/>
    <n v="3"/>
    <s v="NW"/>
    <d v="1899-12-30T14:48:00"/>
    <s v="EGL"/>
    <x v="4"/>
    <x v="2"/>
    <x v="1"/>
    <s v="poc"/>
    <s v="Pisaster ochraceus"/>
    <s v="Purpl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6"/>
    <x v="1"/>
    <s v="Tom Bird"/>
    <x v="6"/>
    <x v="6"/>
    <n v="48.9071"/>
    <n v="-125.03701700000001"/>
    <x v="3"/>
    <n v="1.5"/>
    <s v="SW"/>
    <d v="1899-12-30T10:06:00"/>
    <s v="TJB"/>
    <x v="5"/>
    <x v="1"/>
    <x v="3"/>
    <s v="rni"/>
    <s v="Rhinogobiops nicholsii"/>
    <s v="Blackeye goby"/>
    <n v="2"/>
    <n v="0"/>
    <m/>
    <n v="1"/>
    <n v="1"/>
    <m/>
    <m/>
    <m/>
    <m/>
    <m/>
    <m/>
    <m/>
    <m/>
    <m/>
    <m/>
    <m/>
    <m/>
    <m/>
    <m/>
    <m/>
    <m/>
    <m/>
    <m/>
    <m/>
    <m/>
    <m/>
    <m/>
    <m/>
    <m/>
    <m/>
  </r>
  <r>
    <n v="147"/>
    <x v="1"/>
    <s v="Tom Bird"/>
    <x v="6"/>
    <x v="6"/>
    <n v="48.9071"/>
    <n v="-125.03701700000001"/>
    <x v="3"/>
    <n v="1.5"/>
    <s v="SW"/>
    <d v="1899-12-30T10:06:00"/>
    <s v="TJB"/>
    <x v="5"/>
    <x v="2"/>
    <x v="3"/>
    <s v="hcr"/>
    <s v="Hermissenda crassicornis"/>
    <s v="Opalescent nudibranc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8"/>
    <x v="1"/>
    <s v="Tom Bird"/>
    <x v="6"/>
    <x v="6"/>
    <n v="48.9071"/>
    <n v="-125.03701700000001"/>
    <x v="3"/>
    <n v="1.5"/>
    <s v="SW"/>
    <d v="1899-12-30T10:06:00"/>
    <s v="TJB"/>
    <x v="5"/>
    <x v="2"/>
    <x v="3"/>
    <s v="pgi"/>
    <s v="Pomaulax gibberosus"/>
    <s v="Red turban shell"/>
    <n v="64"/>
    <n v="6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49"/>
    <x v="1"/>
    <s v="Tom Bird"/>
    <x v="6"/>
    <x v="6"/>
    <n v="48.9071"/>
    <n v="-125.03701700000001"/>
    <x v="3"/>
    <n v="1.5"/>
    <s v="SW"/>
    <d v="1899-12-30T10:06:00"/>
    <s v="TJB"/>
    <x v="5"/>
    <x v="2"/>
    <x v="3"/>
    <s v="rni"/>
    <s v="Rhinogobiops nicholsii"/>
    <s v="Blackeye goby"/>
    <n v="8"/>
    <n v="0"/>
    <n v="3"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150"/>
    <x v="1"/>
    <s v="Tom Bird"/>
    <x v="6"/>
    <x v="6"/>
    <n v="48.9071"/>
    <n v="-125.03701700000001"/>
    <x v="3"/>
    <n v="1.5"/>
    <s v="SW"/>
    <d v="1899-12-30T10:06:00"/>
    <s v="TJB"/>
    <x v="5"/>
    <x v="2"/>
    <x v="3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1"/>
    <x v="1"/>
    <s v="Tom Bird"/>
    <x v="6"/>
    <x v="6"/>
    <n v="48.9071"/>
    <n v="-125.03701700000001"/>
    <x v="3"/>
    <n v="1.5"/>
    <s v="SW"/>
    <d v="1899-12-30T10:06:00"/>
    <s v="TJB"/>
    <x v="5"/>
    <x v="2"/>
    <x v="3"/>
    <s v="ctr"/>
    <s v="Coryphella trophina"/>
    <s v="Predaceous aeolis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2"/>
    <x v="1"/>
    <s v="Tom Bird"/>
    <x v="6"/>
    <x v="6"/>
    <n v="48.9071"/>
    <n v="-125.03701700000001"/>
    <x v="3"/>
    <n v="1.5"/>
    <s v="SW"/>
    <d v="1899-12-30T10:06:00"/>
    <s v="TJB"/>
    <x v="5"/>
    <x v="2"/>
    <x v="3"/>
    <s v="ptr"/>
    <s v="Polycera tricolor"/>
    <s v="Tricolour nudibranc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3"/>
    <x v="1"/>
    <s v="Tom Bird"/>
    <x v="6"/>
    <x v="6"/>
    <n v="48.9071"/>
    <n v="-125.03701700000001"/>
    <x v="3"/>
    <n v="1.5"/>
    <s v="SW"/>
    <d v="1899-12-30T10:06:00"/>
    <s v="TJB"/>
    <x v="5"/>
    <x v="2"/>
    <x v="3"/>
    <s v="dim"/>
    <s v="Dermasterias imbricata"/>
    <s v="Leather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4"/>
    <x v="1"/>
    <s v="Tom Bird"/>
    <x v="6"/>
    <x v="6"/>
    <n v="48.9071"/>
    <n v="-125.03701700000001"/>
    <x v="3"/>
    <n v="1.5"/>
    <s v="SW"/>
    <d v="1899-12-30T10:06:00"/>
    <s v="TJB"/>
    <x v="5"/>
    <x v="2"/>
    <x v="3"/>
    <s v="cgi"/>
    <s v="Crassadoma gigantea"/>
    <s v="Purple-hinged rock scallop"/>
    <n v="2"/>
    <n v="0"/>
    <m/>
    <m/>
    <n v="1"/>
    <m/>
    <m/>
    <n v="1"/>
    <m/>
    <m/>
    <m/>
    <m/>
    <m/>
    <m/>
    <m/>
    <m/>
    <m/>
    <m/>
    <m/>
    <m/>
    <m/>
    <m/>
    <m/>
    <m/>
    <m/>
    <m/>
    <m/>
    <m/>
    <m/>
    <m/>
  </r>
  <r>
    <n v="155"/>
    <x v="1"/>
    <s v="Tom Bird"/>
    <x v="6"/>
    <x v="6"/>
    <n v="48.9071"/>
    <n v="-125.03701700000001"/>
    <x v="3"/>
    <n v="1.5"/>
    <s v="SW"/>
    <d v="1899-12-30T10:06:00"/>
    <s v="TJB"/>
    <x v="5"/>
    <x v="2"/>
    <x v="3"/>
    <s v="sfo"/>
    <s v="Stylasterias forreri"/>
    <s v="Velcro sea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6"/>
    <x v="1"/>
    <s v="Tom Bird"/>
    <x v="6"/>
    <x v="6"/>
    <n v="48.9071"/>
    <n v="-125.03701700000001"/>
    <x v="3"/>
    <n v="1.5"/>
    <s v="SW"/>
    <d v="1899-12-30T10:06:00"/>
    <s v="TJB"/>
    <x v="5"/>
    <x v="2"/>
    <x v="3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7"/>
    <x v="1"/>
    <s v="Tom Bird"/>
    <x v="6"/>
    <x v="6"/>
    <n v="48.9071"/>
    <n v="-125.03701700000001"/>
    <x v="3"/>
    <n v="1.5"/>
    <s v="SW"/>
    <d v="1899-12-30T10:06:00"/>
    <s v="TJB"/>
    <x v="5"/>
    <x v="3"/>
    <x v="3"/>
    <s v="sfl"/>
    <s v="Sebastes flavidus"/>
    <s v="Yellowtail rockfish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158"/>
    <x v="1"/>
    <s v="Tom Bird"/>
    <x v="6"/>
    <x v="6"/>
    <n v="48.9071"/>
    <n v="-125.03701700000001"/>
    <x v="3"/>
    <n v="1.5"/>
    <s v="SW"/>
    <d v="1899-12-30T10:06:00"/>
    <s v="TJB"/>
    <x v="5"/>
    <x v="2"/>
    <x v="3"/>
    <s v="cadlina"/>
    <s v="Cadlina spp."/>
    <n v="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59"/>
    <x v="1"/>
    <s v="Tom Bird"/>
    <x v="6"/>
    <x v="6"/>
    <n v="48.9071"/>
    <n v="-125.03701700000001"/>
    <x v="3"/>
    <n v="1.5"/>
    <s v="SW"/>
    <d v="1899-12-30T10:06:00"/>
    <s v="TJB"/>
    <x v="5"/>
    <x v="2"/>
    <x v="3"/>
    <s v="phem"/>
    <s v="Pagurus hemphilli"/>
    <s v="Maroon hermi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0"/>
    <x v="1"/>
    <s v="Tom Bird"/>
    <x v="6"/>
    <x v="6"/>
    <n v="48.9071"/>
    <n v="-125.03701700000001"/>
    <x v="3"/>
    <n v="1.5"/>
    <s v="SW"/>
    <d v="1899-12-30T10:06:00"/>
    <s v="TJB"/>
    <x v="5"/>
    <x v="2"/>
    <x v="3"/>
    <s v="henricia"/>
    <s v="Henricia sp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1"/>
    <x v="1"/>
    <s v="Tom Bird"/>
    <x v="6"/>
    <x v="6"/>
    <n v="48.9071"/>
    <n v="-125.03701700000001"/>
    <x v="3"/>
    <n v="1.5"/>
    <s v="SW"/>
    <d v="1899-12-30T10:06:00"/>
    <s v="TJB"/>
    <x v="5"/>
    <x v="2"/>
    <x v="3"/>
    <s v="aca"/>
    <s v="Apostichopus californicus"/>
    <s v="California sea cucumbe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2"/>
    <x v="1"/>
    <s v="Tom Bird"/>
    <x v="6"/>
    <x v="6"/>
    <n v="48.9071"/>
    <n v="-125.03701700000001"/>
    <x v="3"/>
    <n v="1.5"/>
    <s v="SW"/>
    <d v="1899-12-30T10:06:00"/>
    <s v="TJB"/>
    <x v="5"/>
    <x v="2"/>
    <x v="3"/>
    <s v="phe"/>
    <s v="Pycnopodia helianthoides"/>
    <s v="Sunflower star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163"/>
    <x v="1"/>
    <s v="Tom Bird"/>
    <x v="6"/>
    <x v="6"/>
    <n v="48.9071"/>
    <n v="-125.03701700000001"/>
    <x v="3"/>
    <n v="1.5"/>
    <s v="SW"/>
    <d v="1899-12-30T10:06:00"/>
    <s v="TJB"/>
    <x v="5"/>
    <x v="3"/>
    <x v="3"/>
    <s v="sca"/>
    <s v="Sebastes caurinus"/>
    <s v="Copper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64"/>
    <x v="1"/>
    <s v="Tom Bird"/>
    <x v="6"/>
    <x v="6"/>
    <n v="48.9071"/>
    <n v="-125.03701700000001"/>
    <x v="3"/>
    <n v="1.5"/>
    <s v="SW"/>
    <d v="1899-12-30T10:06:00"/>
    <s v="TJB"/>
    <x v="5"/>
    <x v="2"/>
    <x v="3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5"/>
    <x v="1"/>
    <s v="Tom Bird"/>
    <x v="6"/>
    <x v="6"/>
    <n v="48.9071"/>
    <n v="-125.03701700000001"/>
    <x v="3"/>
    <n v="1.5"/>
    <s v="SW"/>
    <d v="1899-12-30T10:06:00"/>
    <s v="TJB"/>
    <x v="5"/>
    <x v="2"/>
    <x v="3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6"/>
    <x v="1"/>
    <s v="Tom Bird"/>
    <x v="6"/>
    <x v="6"/>
    <n v="48.9071"/>
    <n v="-125.03701700000001"/>
    <x v="3"/>
    <n v="1.5"/>
    <s v="SW"/>
    <d v="1899-12-30T10:06:00"/>
    <s v="TJB"/>
    <x v="5"/>
    <x v="2"/>
    <x v="3"/>
    <s v="cfo"/>
    <s v="Ceratostoma foliatum"/>
    <s v="Leafy hornmout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7"/>
    <x v="1"/>
    <s v="Tom Bird"/>
    <x v="6"/>
    <x v="6"/>
    <n v="48.9071"/>
    <n v="-125.03701700000001"/>
    <x v="3"/>
    <n v="1.5"/>
    <s v="SW"/>
    <d v="1899-12-30T10:06:00"/>
    <s v="TJB"/>
    <x v="5"/>
    <x v="2"/>
    <x v="3"/>
    <s v="rwo"/>
    <s v="Rhinolithodes wosnessenskii"/>
    <s v="Rhinoceros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8"/>
    <x v="1"/>
    <s v="Tom Bird"/>
    <x v="6"/>
    <x v="6"/>
    <n v="48.9071"/>
    <n v="-125.03701700000001"/>
    <x v="3"/>
    <n v="1.5"/>
    <s v="SW"/>
    <d v="1899-12-30T10:06:00"/>
    <s v="TJB"/>
    <x v="5"/>
    <x v="2"/>
    <x v="3"/>
    <s v="mfra"/>
    <s v="Mesocentrotus franciscanus"/>
    <s v="Red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69"/>
    <x v="1"/>
    <s v="Tom Bird"/>
    <x v="6"/>
    <x v="6"/>
    <n v="48.9071"/>
    <n v="-125.03701700000001"/>
    <x v="3"/>
    <n v="1.5"/>
    <s v="SW"/>
    <d v="1899-12-30T10:06:00"/>
    <s v="TJB"/>
    <x v="5"/>
    <x v="2"/>
    <x v="3"/>
    <s v="eci"/>
    <s v="Echidnocerus cibarius"/>
    <s v="Puget sound king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0"/>
    <x v="1"/>
    <s v="Tom Bird"/>
    <x v="6"/>
    <x v="6"/>
    <n v="48.9071"/>
    <n v="-125.03701700000001"/>
    <x v="3"/>
    <n v="1.5"/>
    <s v="SW"/>
    <d v="1899-12-30T10:06:00"/>
    <s v="TJB"/>
    <x v="5"/>
    <x v="2"/>
    <x v="3"/>
    <s v="mae"/>
    <s v="Mediaster aequalis"/>
    <s v="Vermillion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"/>
    <x v="1"/>
    <s v="Tom Bird"/>
    <x v="6"/>
    <x v="6"/>
    <n v="48.9071"/>
    <n v="-125.03701700000001"/>
    <x v="3"/>
    <n v="1.5"/>
    <s v="SW"/>
    <d v="1899-12-30T10:06:00"/>
    <s v="TJB"/>
    <x v="5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2"/>
    <x v="1"/>
    <s v="Tom Bird"/>
    <x v="6"/>
    <x v="6"/>
    <n v="48.9071"/>
    <n v="-125.03701700000001"/>
    <x v="3"/>
    <n v="1.5"/>
    <s v="SW"/>
    <d v="1899-12-30T10:06:00"/>
    <s v="TJB"/>
    <x v="5"/>
    <x v="3"/>
    <x v="2"/>
    <s v="hka"/>
    <s v="Haliotis kamtschatkana"/>
    <s v="Pinto abalone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73"/>
    <x v="1"/>
    <s v="Tom Bird"/>
    <x v="7"/>
    <x v="7"/>
    <n v="48.916072999999997"/>
    <n v="-125.131174"/>
    <x v="3"/>
    <n v="4"/>
    <s v="NE"/>
    <d v="1899-12-30T13:03:00"/>
    <s v="TJB"/>
    <x v="6"/>
    <x v="1"/>
    <x v="3"/>
    <s v="hde"/>
    <s v="Hexagrammos decagrammus"/>
    <s v="Kelp greenling"/>
    <n v="3"/>
    <n v="0"/>
    <m/>
    <m/>
    <m/>
    <m/>
    <m/>
    <m/>
    <m/>
    <m/>
    <m/>
    <n v="1"/>
    <n v="2"/>
    <m/>
    <m/>
    <m/>
    <m/>
    <m/>
    <m/>
    <m/>
    <m/>
    <m/>
    <m/>
    <m/>
    <m/>
    <m/>
    <m/>
    <m/>
    <m/>
    <m/>
  </r>
  <r>
    <n v="174"/>
    <x v="1"/>
    <s v="Tom Bird"/>
    <x v="7"/>
    <x v="7"/>
    <n v="48.916072999999997"/>
    <n v="-125.131174"/>
    <x v="3"/>
    <n v="4"/>
    <s v="NE"/>
    <d v="1899-12-30T13:03:00"/>
    <s v="TJB"/>
    <x v="6"/>
    <x v="1"/>
    <x v="3"/>
    <s v="oel"/>
    <s v="Ophiodon elongatus"/>
    <s v="Lingcod"/>
    <n v="1"/>
    <n v="0"/>
    <m/>
    <m/>
    <m/>
    <m/>
    <m/>
    <m/>
    <m/>
    <m/>
    <m/>
    <m/>
    <m/>
    <m/>
    <n v="1"/>
    <m/>
    <m/>
    <m/>
    <m/>
    <m/>
    <m/>
    <m/>
    <m/>
    <m/>
    <m/>
    <m/>
    <m/>
    <m/>
    <m/>
    <m/>
  </r>
  <r>
    <n v="175"/>
    <x v="1"/>
    <s v="Tom Bird"/>
    <x v="7"/>
    <x v="7"/>
    <n v="48.916072999999997"/>
    <n v="-125.131174"/>
    <x v="3"/>
    <n v="4"/>
    <s v="NE"/>
    <d v="1899-12-30T13:03:00"/>
    <s v="TJB"/>
    <x v="6"/>
    <x v="1"/>
    <x v="3"/>
    <s v="sme"/>
    <s v="Sebastes melanops"/>
    <s v="Black rockfish"/>
    <n v="5"/>
    <n v="0"/>
    <m/>
    <m/>
    <m/>
    <m/>
    <m/>
    <m/>
    <m/>
    <m/>
    <n v="3"/>
    <n v="2"/>
    <m/>
    <m/>
    <m/>
    <m/>
    <m/>
    <m/>
    <m/>
    <m/>
    <m/>
    <m/>
    <m/>
    <m/>
    <m/>
    <m/>
    <m/>
    <m/>
    <m/>
    <m/>
  </r>
  <r>
    <n v="176"/>
    <x v="1"/>
    <s v="Tom Bird"/>
    <x v="7"/>
    <x v="7"/>
    <n v="48.916072999999997"/>
    <n v="-125.131174"/>
    <x v="3"/>
    <n v="4"/>
    <s v="NE"/>
    <d v="1899-12-30T13:03:00"/>
    <s v="TJB"/>
    <x v="6"/>
    <x v="1"/>
    <x v="3"/>
    <s v="sne"/>
    <s v="Sebastes nebulosus"/>
    <s v="China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177"/>
    <x v="1"/>
    <s v="Tom Bird"/>
    <x v="7"/>
    <x v="7"/>
    <n v="48.916072999999997"/>
    <n v="-125.131174"/>
    <x v="3"/>
    <n v="4"/>
    <s v="NE"/>
    <d v="1899-12-30T13:03:00"/>
    <s v="TJB"/>
    <x v="6"/>
    <x v="2"/>
    <x v="3"/>
    <s v="mfra"/>
    <s v="Mesocentrotus franciscanus"/>
    <s v="Red sea urchin"/>
    <n v="136"/>
    <n v="13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8"/>
    <x v="1"/>
    <s v="Tom Bird"/>
    <x v="7"/>
    <x v="7"/>
    <n v="48.916072999999997"/>
    <n v="-125.131174"/>
    <x v="3"/>
    <n v="4"/>
    <s v="NE"/>
    <d v="1899-12-30T13:03:00"/>
    <s v="TJB"/>
    <x v="6"/>
    <x v="2"/>
    <x v="3"/>
    <s v="cfo"/>
    <s v="Ceratostoma foliatum"/>
    <s v="Leafy hornmouth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9"/>
    <x v="1"/>
    <s v="Tom Bird"/>
    <x v="7"/>
    <x v="7"/>
    <n v="48.916072999999997"/>
    <n v="-125.131174"/>
    <x v="3"/>
    <n v="4"/>
    <s v="NE"/>
    <d v="1899-12-30T13:03:00"/>
    <s v="TJB"/>
    <x v="6"/>
    <x v="2"/>
    <x v="3"/>
    <s v="hka"/>
    <s v="Haliotis kamtschatkana"/>
    <s v="Pinto abalone"/>
    <n v="50"/>
    <n v="0"/>
    <n v="12"/>
    <n v="25"/>
    <n v="11"/>
    <n v="2"/>
    <m/>
    <m/>
    <m/>
    <m/>
    <m/>
    <m/>
    <m/>
    <m/>
    <m/>
    <m/>
    <m/>
    <m/>
    <m/>
    <m/>
    <m/>
    <m/>
    <m/>
    <m/>
    <m/>
    <m/>
    <m/>
    <m/>
    <m/>
    <m/>
  </r>
  <r>
    <n v="180"/>
    <x v="1"/>
    <s v="Tom Bird"/>
    <x v="7"/>
    <x v="7"/>
    <n v="48.916072999999997"/>
    <n v="-125.131174"/>
    <x v="3"/>
    <n v="4"/>
    <s v="NE"/>
    <d v="1899-12-30T13:03:00"/>
    <s v="TJB"/>
    <x v="6"/>
    <x v="2"/>
    <x v="3"/>
    <s v="cgi"/>
    <s v="Crassadoma gigantea"/>
    <s v="Purple-hinged rock scallop"/>
    <n v="7"/>
    <n v="0"/>
    <m/>
    <m/>
    <n v="3"/>
    <n v="2"/>
    <n v="1"/>
    <n v="1"/>
    <m/>
    <m/>
    <m/>
    <m/>
    <m/>
    <m/>
    <m/>
    <m/>
    <m/>
    <m/>
    <m/>
    <m/>
    <m/>
    <m/>
    <m/>
    <m/>
    <m/>
    <m/>
    <m/>
    <m/>
    <m/>
    <m/>
  </r>
  <r>
    <n v="181"/>
    <x v="1"/>
    <s v="Tom Bird"/>
    <x v="7"/>
    <x v="7"/>
    <n v="48.916072999999997"/>
    <n v="-125.131174"/>
    <x v="3"/>
    <n v="4"/>
    <s v="NE"/>
    <d v="1899-12-30T13:03:00"/>
    <s v="TJB"/>
    <x v="6"/>
    <x v="2"/>
    <x v="3"/>
    <s v="jzo"/>
    <s v="Jordania zonope"/>
    <s v="Longfin sculpin"/>
    <n v="7"/>
    <n v="0"/>
    <n v="1"/>
    <n v="3"/>
    <n v="3"/>
    <m/>
    <m/>
    <m/>
    <m/>
    <m/>
    <m/>
    <m/>
    <m/>
    <m/>
    <m/>
    <m/>
    <m/>
    <m/>
    <m/>
    <m/>
    <m/>
    <m/>
    <m/>
    <m/>
    <m/>
    <m/>
    <m/>
    <m/>
    <m/>
    <m/>
  </r>
  <r>
    <n v="182"/>
    <x v="1"/>
    <s v="Tom Bird"/>
    <x v="7"/>
    <x v="7"/>
    <n v="48.916072999999997"/>
    <n v="-125.131174"/>
    <x v="3"/>
    <n v="4"/>
    <s v="NE"/>
    <d v="1899-12-30T13:03:00"/>
    <s v="TJB"/>
    <x v="6"/>
    <x v="2"/>
    <x v="3"/>
    <s v="hcr"/>
    <s v="Hermissenda crassicornis"/>
    <s v="Opalescent nudibranch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3"/>
    <x v="1"/>
    <s v="Tom Bird"/>
    <x v="7"/>
    <x v="7"/>
    <n v="48.916072999999997"/>
    <n v="-125.131174"/>
    <x v="3"/>
    <n v="4"/>
    <s v="NE"/>
    <d v="1899-12-30T13:03:00"/>
    <s v="TJB"/>
    <x v="6"/>
    <x v="2"/>
    <x v="3"/>
    <s v="henricia"/>
    <s v="Henricia spp."/>
    <s v="Unidentified blood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4"/>
    <x v="1"/>
    <s v="Tom Bird"/>
    <x v="7"/>
    <x v="7"/>
    <n v="48.916072999999997"/>
    <n v="-125.131174"/>
    <x v="3"/>
    <n v="4"/>
    <s v="NE"/>
    <d v="1899-12-30T13:03:00"/>
    <s v="TJB"/>
    <x v="6"/>
    <x v="2"/>
    <x v="3"/>
    <s v="sac"/>
    <s v="Scyra acutifrons"/>
    <s v="Sharpnose crab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5"/>
    <x v="1"/>
    <s v="Tom Bird"/>
    <x v="7"/>
    <x v="7"/>
    <n v="48.916072999999997"/>
    <n v="-125.131174"/>
    <x v="3"/>
    <n v="4"/>
    <s v="NE"/>
    <d v="1899-12-30T13:03:00"/>
    <s v="TJB"/>
    <x v="6"/>
    <x v="2"/>
    <x v="3"/>
    <s v="pgi"/>
    <s v="Pomaulax gibberosus"/>
    <s v="Red turban shell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6"/>
    <x v="1"/>
    <s v="Tom Bird"/>
    <x v="7"/>
    <x v="7"/>
    <n v="48.916072999999997"/>
    <n v="-125.131174"/>
    <x v="3"/>
    <n v="4"/>
    <s v="NE"/>
    <d v="1899-12-30T13:03:00"/>
    <s v="TJB"/>
    <x v="6"/>
    <x v="3"/>
    <x v="3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187"/>
    <x v="1"/>
    <s v="Tom Bird"/>
    <x v="7"/>
    <x v="7"/>
    <n v="48.916072999999997"/>
    <n v="-125.131174"/>
    <x v="3"/>
    <n v="4"/>
    <s v="NE"/>
    <d v="1899-12-30T13:03:00"/>
    <s v="TJB"/>
    <x v="6"/>
    <x v="2"/>
    <x v="3"/>
    <s v="ami"/>
    <s v="Acmaea mitra"/>
    <s v="Whitecap limpe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8"/>
    <x v="1"/>
    <s v="Tom Bird"/>
    <x v="7"/>
    <x v="7"/>
    <n v="48.916072999999997"/>
    <n v="-125.131174"/>
    <x v="3"/>
    <n v="4"/>
    <s v="NE"/>
    <d v="1899-12-30T13:03:00"/>
    <s v="TJB"/>
    <x v="6"/>
    <x v="2"/>
    <x v="3"/>
    <s v="aca"/>
    <s v="Apostichopus californicus"/>
    <s v="California sea cucumbe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89"/>
    <x v="1"/>
    <s v="Tom Bird"/>
    <x v="7"/>
    <x v="7"/>
    <n v="48.916072999999997"/>
    <n v="-125.131174"/>
    <x v="3"/>
    <n v="4"/>
    <s v="NE"/>
    <d v="1899-12-30T13:03:00"/>
    <s v="TJB"/>
    <x v="6"/>
    <x v="2"/>
    <x v="3"/>
    <s v="dim"/>
    <s v="Dermasterias imbricata"/>
    <s v="Leather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0"/>
    <x v="1"/>
    <s v="Tom Bird"/>
    <x v="7"/>
    <x v="7"/>
    <n v="48.916072999999997"/>
    <n v="-125.131174"/>
    <x v="3"/>
    <n v="4"/>
    <s v="NE"/>
    <d v="1899-12-30T13:03:00"/>
    <s v="TJB"/>
    <x v="6"/>
    <x v="2"/>
    <x v="3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1"/>
    <x v="1"/>
    <s v="Tom Bird"/>
    <x v="7"/>
    <x v="7"/>
    <n v="48.916072999999997"/>
    <n v="-125.131174"/>
    <x v="3"/>
    <n v="4"/>
    <s v="NE"/>
    <d v="1899-12-30T13:03:00"/>
    <s v="TJB"/>
    <x v="6"/>
    <x v="2"/>
    <x v="3"/>
    <s v="pmi"/>
    <s v="Patiria miniata"/>
    <s v="Bat star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2"/>
    <x v="1"/>
    <s v="Tom Bird"/>
    <x v="7"/>
    <x v="7"/>
    <n v="48.916072999999997"/>
    <n v="-125.131174"/>
    <x v="3"/>
    <n v="4"/>
    <s v="NE"/>
    <d v="1899-12-30T13:03:00"/>
    <s v="TJB"/>
    <x v="6"/>
    <x v="2"/>
    <x v="3"/>
    <s v="aha"/>
    <s v="Artedius harringtoni"/>
    <s v="Scalyhead sculp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193"/>
    <x v="1"/>
    <s v="Tom Bird"/>
    <x v="7"/>
    <x v="7"/>
    <n v="48.916072999999997"/>
    <n v="-125.131174"/>
    <x v="3"/>
    <n v="4"/>
    <s v="NE"/>
    <d v="1899-12-30T13:03:00"/>
    <s v="TJB"/>
    <x v="6"/>
    <x v="3"/>
    <x v="3"/>
    <s v="sni"/>
    <s v="Sebastes nigrocinctus"/>
    <s v="Tiger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194"/>
    <x v="1"/>
    <s v="Tom Bird"/>
    <x v="7"/>
    <x v="7"/>
    <n v="48.916072999999997"/>
    <n v="-125.131174"/>
    <x v="3"/>
    <n v="4"/>
    <s v="NE"/>
    <d v="1899-12-30T13:03:00"/>
    <s v="TJB"/>
    <x v="6"/>
    <x v="2"/>
    <x v="3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5"/>
    <x v="1"/>
    <s v="Tom Bird"/>
    <x v="7"/>
    <x v="7"/>
    <n v="48.916072999999997"/>
    <n v="-125.131174"/>
    <x v="3"/>
    <n v="4"/>
    <s v="NE"/>
    <d v="1899-12-30T13:03:00"/>
    <s v="TJB"/>
    <x v="6"/>
    <x v="2"/>
    <x v="3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6"/>
    <x v="1"/>
    <s v="Tom Bird"/>
    <x v="7"/>
    <x v="7"/>
    <n v="48.916072999999997"/>
    <n v="-125.131174"/>
    <x v="3"/>
    <n v="4"/>
    <s v="NE"/>
    <d v="1899-12-30T13:03:00"/>
    <s v="TJB"/>
    <x v="6"/>
    <x v="2"/>
    <x v="3"/>
    <s v="poc"/>
    <s v="Pisaster ochraceus"/>
    <s v="Purple sea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7"/>
    <x v="1"/>
    <s v="Tom Bird"/>
    <x v="7"/>
    <x v="7"/>
    <n v="48.916072999999997"/>
    <n v="-125.131174"/>
    <x v="3"/>
    <n v="4"/>
    <s v="NE"/>
    <d v="1899-12-30T13:03:00"/>
    <s v="TJB"/>
    <x v="6"/>
    <x v="2"/>
    <x v="3"/>
    <s v="rni"/>
    <s v="Rhinogobiops nicholsii"/>
    <s v="Blackeye goby"/>
    <n v="3"/>
    <n v="0"/>
    <m/>
    <n v="2"/>
    <n v="1"/>
    <m/>
    <m/>
    <m/>
    <m/>
    <m/>
    <m/>
    <m/>
    <m/>
    <m/>
    <m/>
    <m/>
    <m/>
    <m/>
    <m/>
    <m/>
    <m/>
    <m/>
    <m/>
    <m/>
    <m/>
    <m/>
    <m/>
    <m/>
    <m/>
    <m/>
  </r>
  <r>
    <n v="198"/>
    <x v="1"/>
    <s v="Tom Bird"/>
    <x v="7"/>
    <x v="7"/>
    <n v="48.916072999999997"/>
    <n v="-125.131174"/>
    <x v="3"/>
    <n v="4"/>
    <s v="NE"/>
    <d v="1899-12-30T13:03:00"/>
    <s v="TJB"/>
    <x v="6"/>
    <x v="2"/>
    <x v="3"/>
    <s v="dod"/>
    <s v="Doris odhneri"/>
    <s v="White night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199"/>
    <x v="1"/>
    <s v="Tom Bird"/>
    <x v="7"/>
    <x v="7"/>
    <n v="48.916072999999997"/>
    <n v="-125.131174"/>
    <x v="3"/>
    <n v="4"/>
    <s v="NE"/>
    <d v="1899-12-30T13:03:00"/>
    <s v="TJB"/>
    <x v="6"/>
    <x v="3"/>
    <x v="3"/>
    <s v="sfl"/>
    <s v="Sebastes flavidus"/>
    <s v="Yellowtail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200"/>
    <x v="1"/>
    <s v="Tom Bird"/>
    <x v="7"/>
    <x v="7"/>
    <n v="48.916072999999997"/>
    <n v="-125.131174"/>
    <x v="3"/>
    <n v="4"/>
    <s v="NE"/>
    <d v="1899-12-30T13:03:00"/>
    <s v="TJB"/>
    <x v="6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1"/>
    <x v="1"/>
    <s v="Claire Attridge"/>
    <x v="8"/>
    <x v="8"/>
    <n v="48.835666656494098"/>
    <n v="-125.214797973632"/>
    <x v="4"/>
    <n v="3.5"/>
    <s v="NW"/>
    <d v="1899-12-30T09:58:00"/>
    <s v="CMA"/>
    <x v="7"/>
    <x v="1"/>
    <x v="3"/>
    <s v="hde"/>
    <s v="Hexagrammos decagrammus"/>
    <s v="Kelp greenling"/>
    <n v="6"/>
    <n v="0"/>
    <m/>
    <m/>
    <m/>
    <n v="2"/>
    <n v="1"/>
    <n v="1"/>
    <n v="1"/>
    <n v="1"/>
    <m/>
    <m/>
    <m/>
    <m/>
    <m/>
    <m/>
    <m/>
    <m/>
    <m/>
    <m/>
    <m/>
    <m/>
    <m/>
    <m/>
    <m/>
    <m/>
    <m/>
    <m/>
    <m/>
    <m/>
  </r>
  <r>
    <n v="202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mfra"/>
    <s v="Mesocentrotus franciscanus"/>
    <s v="Red sea urchin"/>
    <n v="281"/>
    <n v="28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3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hka"/>
    <s v="Haliotis kamtschatkana"/>
    <s v="Pinto abalone"/>
    <n v="10"/>
    <n v="0"/>
    <n v="2"/>
    <n v="6"/>
    <n v="2"/>
    <m/>
    <m/>
    <m/>
    <m/>
    <m/>
    <m/>
    <m/>
    <m/>
    <m/>
    <m/>
    <m/>
    <m/>
    <m/>
    <m/>
    <m/>
    <m/>
    <m/>
    <m/>
    <m/>
    <m/>
    <m/>
    <m/>
    <m/>
    <m/>
    <m/>
  </r>
  <r>
    <n v="204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phem"/>
    <s v="Pagurus hemphilli"/>
    <s v="Maroon hermit"/>
    <n v="68"/>
    <n v="6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5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pcau"/>
    <s v="Pagurus caurinus"/>
    <s v="Greenmark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6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spu"/>
    <s v="Strongylocentrotus purpuratus"/>
    <s v="Purple sea urchin (?)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7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cfo"/>
    <s v="Ceratostoma foliatum"/>
    <s v="Leafy hornmouth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8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pmi"/>
    <s v="Patiria miniata"/>
    <s v="Bat star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09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aha"/>
    <s v="Artedius harringtoni"/>
    <s v="Scalyhead sculpin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0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henricia"/>
    <s v="Henricia spp."/>
    <s v="Unidentified blood star"/>
    <n v="9"/>
    <n v="0"/>
    <n v="3"/>
    <n v="3"/>
    <n v="3"/>
    <m/>
    <m/>
    <m/>
    <m/>
    <m/>
    <m/>
    <m/>
    <m/>
    <m/>
    <m/>
    <m/>
    <m/>
    <m/>
    <m/>
    <m/>
    <m/>
    <m/>
    <m/>
    <m/>
    <m/>
    <m/>
    <m/>
    <m/>
    <m/>
    <m/>
  </r>
  <r>
    <n v="211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2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das"/>
    <s v="Diodora aspera"/>
    <s v="Rough keyhole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3"/>
    <x v="1"/>
    <s v="Claire Attridge"/>
    <x v="8"/>
    <x v="8"/>
    <n v="48.835666656494098"/>
    <n v="-125.214797973632"/>
    <x v="4"/>
    <n v="3.5"/>
    <s v="NW"/>
    <d v="1899-12-30T09:58:00"/>
    <s v="CMA"/>
    <x v="7"/>
    <x v="3"/>
    <x v="3"/>
    <s v="sne"/>
    <s v="Sebastes nebulosus"/>
    <s v="China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14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hermit"/>
    <s v="Paguroidea spp."/>
    <s v="Unidentified hermit crab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5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dim"/>
    <s v="Dermasterias imbricata"/>
    <s v="Leather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6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pbe"/>
    <s v="Pagurus beringanus"/>
    <s v="Bering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7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aca"/>
    <s v="Apostichopus californicus"/>
    <s v="California sea cucumbe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8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pno"/>
    <s v="Peltodoris nobilis"/>
    <s v="Noble sea lemon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19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0"/>
    <x v="1"/>
    <s v="Claire Attridge"/>
    <x v="8"/>
    <x v="8"/>
    <n v="48.835666656494098"/>
    <n v="-125.214797973632"/>
    <x v="4"/>
    <n v="3.5"/>
    <s v="NW"/>
    <d v="1899-12-30T09:58:00"/>
    <s v="CMA"/>
    <x v="7"/>
    <x v="3"/>
    <x v="3"/>
    <s v="sme"/>
    <s v="Sebastes melanops"/>
    <s v="Black rockfish"/>
    <n v="1"/>
    <n v="0"/>
    <m/>
    <m/>
    <m/>
    <m/>
    <m/>
    <m/>
    <m/>
    <m/>
    <n v="1"/>
    <m/>
    <m/>
    <m/>
    <m/>
    <m/>
    <m/>
    <m/>
    <m/>
    <m/>
    <m/>
    <m/>
    <m/>
    <m/>
    <m/>
    <m/>
    <m/>
    <m/>
    <m/>
    <m/>
  </r>
  <r>
    <n v="221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rni"/>
    <s v="Rhinogobiops nicholsii"/>
    <s v="Blackeye goby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222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dsa"/>
    <s v="Diaulula sandiegensis"/>
    <s v="Ringed doris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223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cgi"/>
    <s v="Crassadoma gigantea"/>
    <s v="Purple-hinged rock scallop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224"/>
    <x v="1"/>
    <s v="Claire Attridge"/>
    <x v="8"/>
    <x v="8"/>
    <n v="48.835666656494098"/>
    <n v="-125.214797973632"/>
    <x v="4"/>
    <n v="3.5"/>
    <s v="NW"/>
    <d v="1899-12-30T09:58:00"/>
    <s v="CMA"/>
    <x v="7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5"/>
    <x v="1"/>
    <s v="Claire Attridge"/>
    <x v="8"/>
    <x v="8"/>
    <n v="48.835666656494098"/>
    <n v="-125.214797973632"/>
    <x v="4"/>
    <n v="3.5"/>
    <s v="NW"/>
    <d v="1899-12-30T09:58:00"/>
    <s v="CMA"/>
    <x v="7"/>
    <x v="3"/>
    <x v="3"/>
    <s v="cpr"/>
    <s v="Cancer productus"/>
    <s v="Red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26"/>
    <x v="1"/>
    <s v="Claire Attridge"/>
    <x v="8"/>
    <x v="8"/>
    <n v="48.835666656494098"/>
    <n v="-125.214797973632"/>
    <x v="4"/>
    <n v="3.5"/>
    <s v="NW"/>
    <d v="1899-12-30T09:58:00"/>
    <s v="CMA"/>
    <x v="7"/>
    <x v="3"/>
    <x v="3"/>
    <s v="phe"/>
    <s v="Pycnopodia helianthoides"/>
    <s v="Sunflow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227"/>
    <x v="1"/>
    <s v="Claire Attridge"/>
    <x v="9"/>
    <x v="9"/>
    <n v="48.828601837158203"/>
    <n v="-125.221298217773"/>
    <x v="4"/>
    <n v="3"/>
    <s v="W"/>
    <d v="1899-12-30T12:06:00"/>
    <s v="CMA"/>
    <x v="1"/>
    <x v="1"/>
    <x v="3"/>
    <s v="hde"/>
    <s v="Hexagrammos decagrammus"/>
    <s v="Kelp greenling"/>
    <n v="6"/>
    <n v="0"/>
    <m/>
    <m/>
    <m/>
    <m/>
    <m/>
    <m/>
    <n v="1"/>
    <n v="1"/>
    <n v="2"/>
    <n v="2"/>
    <m/>
    <m/>
    <m/>
    <m/>
    <m/>
    <m/>
    <m/>
    <m/>
    <m/>
    <m/>
    <m/>
    <m/>
    <m/>
    <m/>
    <m/>
    <m/>
    <m/>
    <m/>
  </r>
  <r>
    <n v="228"/>
    <x v="1"/>
    <s v="Claire Attridge"/>
    <x v="9"/>
    <x v="9"/>
    <n v="48.828601837158203"/>
    <n v="-125.221298217773"/>
    <x v="4"/>
    <n v="3"/>
    <s v="W"/>
    <d v="1899-12-30T12:06:00"/>
    <s v="CMA"/>
    <x v="1"/>
    <x v="1"/>
    <x v="3"/>
    <s v="oel"/>
    <s v="Ophiodon elongatus"/>
    <s v="Lingcod"/>
    <n v="2"/>
    <n v="0"/>
    <m/>
    <m/>
    <m/>
    <m/>
    <m/>
    <m/>
    <m/>
    <m/>
    <m/>
    <m/>
    <n v="1"/>
    <n v="1"/>
    <m/>
    <m/>
    <m/>
    <m/>
    <m/>
    <m/>
    <m/>
    <m/>
    <m/>
    <m/>
    <m/>
    <m/>
    <m/>
    <m/>
    <m/>
    <m/>
  </r>
  <r>
    <n v="229"/>
    <x v="1"/>
    <s v="Claire Attridge"/>
    <x v="9"/>
    <x v="9"/>
    <n v="48.828601837158203"/>
    <n v="-125.221298217773"/>
    <x v="4"/>
    <n v="3"/>
    <s v="W"/>
    <d v="1899-12-30T12:06:00"/>
    <s v="CMA"/>
    <x v="1"/>
    <x v="1"/>
    <x v="3"/>
    <s v="sme"/>
    <s v="Sebastes melanops"/>
    <s v="Black rockfis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230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mfra"/>
    <s v="Mesocentrotus franciscanus"/>
    <s v="Red sea urchin"/>
    <n v="143"/>
    <n v="14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1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hka"/>
    <s v="Haliotis kamtschatkana"/>
    <s v="Pinto abalone"/>
    <n v="37"/>
    <n v="0"/>
    <n v="13"/>
    <n v="17"/>
    <n v="5"/>
    <n v="2"/>
    <m/>
    <m/>
    <m/>
    <m/>
    <m/>
    <m/>
    <m/>
    <m/>
    <m/>
    <m/>
    <m/>
    <m/>
    <m/>
    <m/>
    <m/>
    <m/>
    <m/>
    <m/>
    <m/>
    <m/>
    <m/>
    <m/>
    <m/>
    <m/>
  </r>
  <r>
    <n v="232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pmi"/>
    <s v="Patiria miniata"/>
    <s v="Bat sta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3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pcau"/>
    <s v="Pagurus caurinus"/>
    <s v="Greenmark hermit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4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poc"/>
    <s v="Pisaster ochraceus"/>
    <s v="Purple sea star"/>
    <n v="15"/>
    <n v="1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5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phem"/>
    <s v="Pagurus hemphilli"/>
    <s v="Maroon hermit"/>
    <n v="29"/>
    <n v="2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6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spu"/>
    <s v="Strongylocentrotus purpuratus"/>
    <s v="Purple sea urchin (?)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7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gor"/>
    <s v="Glebocarcinus oregonensis"/>
    <s v="Pygmy rock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8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dim"/>
    <s v="Dermasterias imbricata"/>
    <s v="Leather star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39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aca"/>
    <s v="Apostichopus californicus"/>
    <s v="California sea cucumbe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0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ami"/>
    <s v="Acmaea mitra"/>
    <s v="Whitecap limpet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1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hcr"/>
    <s v="Hermissenda crassicornis"/>
    <s v="Opalescent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2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pbe"/>
    <s v="Pagurus beringanus"/>
    <s v="Bering hermit crab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3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das"/>
    <s v="Diodora aspera"/>
    <s v="Rough keyhole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4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cfo"/>
    <s v="Ceratostoma foliatum"/>
    <s v="Leafy hornmout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5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sdr"/>
    <s v="Strongylocentrotus droebachiensis"/>
    <s v="Northern sea urchin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6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oko"/>
    <s v="Orthasterias koehleri"/>
    <s v="Rainbow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7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hermit"/>
    <s v="Paguroidea spp."/>
    <s v="Unidentified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8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aha"/>
    <s v="Artedius harringtoni"/>
    <s v="Scalyhead sculp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49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0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cgi"/>
    <s v="Crassadoma gigantea"/>
    <s v="Purple-hinged rock scallop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251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hpu"/>
    <s v="Henricia pumila"/>
    <s v="Dwarf mottled henrici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2"/>
    <x v="1"/>
    <s v="Claire Attridge"/>
    <x v="9"/>
    <x v="9"/>
    <n v="48.828601837158203"/>
    <n v="-125.221298217773"/>
    <x v="4"/>
    <n v="3"/>
    <s v="W"/>
    <d v="1899-12-30T12:06:00"/>
    <s v="CMA"/>
    <x v="1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3"/>
    <x v="1"/>
    <s v="Claire Attridge"/>
    <x v="9"/>
    <x v="9"/>
    <n v="48.828601837158203"/>
    <n v="-125.221298217773"/>
    <x v="4"/>
    <n v="3"/>
    <s v="W"/>
    <d v="1899-12-30T12:06:00"/>
    <s v="CMA"/>
    <x v="1"/>
    <x v="3"/>
    <x v="2"/>
    <s v="mno"/>
    <s v="Megaptera novaeangliae"/>
    <s v="Humpback whale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4"/>
    <x v="1"/>
    <s v="Claire Attridge"/>
    <x v="10"/>
    <x v="10"/>
    <n v="48.828948974609297"/>
    <n v="-125.19757080078099"/>
    <x v="4"/>
    <n v="3"/>
    <s v="NE"/>
    <d v="1899-12-30T14:17:00"/>
    <s v="CMA"/>
    <x v="8"/>
    <x v="1"/>
    <x v="3"/>
    <s v="rni"/>
    <s v="Rhinogobiops nicholsii"/>
    <s v="Blackeye goby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255"/>
    <x v="1"/>
    <s v="Claire Attridge"/>
    <x v="10"/>
    <x v="10"/>
    <n v="48.828948974609297"/>
    <n v="-125.19757080078099"/>
    <x v="4"/>
    <n v="3"/>
    <s v="NE"/>
    <d v="1899-12-30T14:17:00"/>
    <s v="CMA"/>
    <x v="8"/>
    <x v="1"/>
    <x v="3"/>
    <s v="oel"/>
    <s v="Ophiodon elongatus"/>
    <s v="Lingcod"/>
    <n v="1"/>
    <n v="0"/>
    <m/>
    <m/>
    <m/>
    <m/>
    <m/>
    <m/>
    <m/>
    <m/>
    <m/>
    <m/>
    <m/>
    <m/>
    <n v="1"/>
    <m/>
    <m/>
    <m/>
    <m/>
    <m/>
    <m/>
    <m/>
    <m/>
    <m/>
    <m/>
    <m/>
    <m/>
    <m/>
    <m/>
    <m/>
  </r>
  <r>
    <n v="256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mfra"/>
    <s v="Mesocentrotus franciscanus"/>
    <s v="Red sea urchin"/>
    <n v="260"/>
    <n v="26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7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ami"/>
    <s v="Acmaea mitra"/>
    <s v="Whitecap limpet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8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gi"/>
    <s v="Pomaulax gibberosus"/>
    <s v="Red turban shell"/>
    <n v="140"/>
    <n v="14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59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hcr"/>
    <s v="Hermissenda crassicornis"/>
    <s v="Opalescent nudibranch"/>
    <n v="31"/>
    <n v="3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0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hka"/>
    <s v="Haliotis kamtschatkana"/>
    <s v="Pinto abalone"/>
    <n v="17"/>
    <n v="0"/>
    <n v="3"/>
    <n v="5"/>
    <n v="5"/>
    <n v="3"/>
    <n v="1"/>
    <m/>
    <m/>
    <m/>
    <m/>
    <m/>
    <m/>
    <m/>
    <m/>
    <m/>
    <m/>
    <m/>
    <m/>
    <m/>
    <m/>
    <m/>
    <m/>
    <m/>
    <m/>
    <m/>
    <m/>
    <m/>
    <m/>
    <m/>
  </r>
  <r>
    <n v="261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henricia"/>
    <s v="Henricia sp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2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hexagrammos"/>
    <s v="Hexagrammos spp."/>
    <n v="0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263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cfo"/>
    <s v="Ceratostoma foliatum"/>
    <s v="Leafy hornmouth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4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rni"/>
    <s v="Rhinogobiops nicholsii"/>
    <s v="Blackeye goby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265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hem"/>
    <s v="Pagurus hemphilli"/>
    <s v="Maroon hermit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6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spu"/>
    <s v="Strongylocentrotus purpuratus"/>
    <s v="Purple sea urchin (?)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7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oc"/>
    <s v="Pisaster ochraceus"/>
    <s v="Purple sea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8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69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0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etr"/>
    <s v="Evasterias troschelii"/>
    <s v="Mottled starfis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1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gor"/>
    <s v="Glebocarcinus oregonensis"/>
    <s v="Pygmy rock crab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2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cgi"/>
    <s v="Crassadoma gigantea"/>
    <s v="Purple-hinged rock scallop"/>
    <n v="2"/>
    <n v="0"/>
    <m/>
    <m/>
    <n v="2"/>
    <m/>
    <m/>
    <m/>
    <m/>
    <m/>
    <m/>
    <m/>
    <m/>
    <m/>
    <m/>
    <m/>
    <m/>
    <m/>
    <m/>
    <m/>
    <m/>
    <m/>
    <m/>
    <m/>
    <m/>
    <m/>
    <m/>
    <m/>
    <m/>
    <m/>
  </r>
  <r>
    <n v="273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sfo"/>
    <s v="Stylasterias forreri"/>
    <s v="Velcro sea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4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aca"/>
    <s v="Apostichopus californicus"/>
    <s v="California sea cucumbe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5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dalb"/>
    <s v="Dendronotus albus"/>
    <s v="White frond-aeolis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6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be"/>
    <s v="Pagurus beringanus"/>
    <s v="Bering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7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he"/>
    <s v="Pycnopodia helianthoides"/>
    <s v="Sunflower star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278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pri"/>
    <s v="Pugettia richii"/>
    <s v="Cryptic kelp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79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cpr"/>
    <s v="Cancer productus"/>
    <s v="Red rock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0"/>
    <x v="1"/>
    <s v="Claire Attridge"/>
    <x v="10"/>
    <x v="10"/>
    <n v="48.828948974609297"/>
    <n v="-125.19757080078099"/>
    <x v="4"/>
    <n v="3"/>
    <s v="NE"/>
    <d v="1899-12-30T14:17:00"/>
    <s v="CMA"/>
    <x v="8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1"/>
    <x v="1"/>
    <s v="Claire Attridge"/>
    <x v="11"/>
    <x v="11"/>
    <n v="48.858283996582003"/>
    <n v="-125.160919189453"/>
    <x v="5"/>
    <n v="2.5"/>
    <s v="NE"/>
    <d v="1899-12-30T09:29:00"/>
    <s v="CMA"/>
    <x v="9"/>
    <x v="1"/>
    <x v="3"/>
    <s v="hde"/>
    <s v="Hexagrammos decagrammus"/>
    <s v="Kelp greenling"/>
    <n v="8"/>
    <n v="0"/>
    <m/>
    <m/>
    <m/>
    <m/>
    <n v="2"/>
    <m/>
    <m/>
    <n v="2"/>
    <n v="2"/>
    <n v="2"/>
    <m/>
    <m/>
    <m/>
    <m/>
    <m/>
    <m/>
    <m/>
    <m/>
    <m/>
    <m/>
    <m/>
    <m/>
    <m/>
    <m/>
    <m/>
    <m/>
    <m/>
    <m/>
  </r>
  <r>
    <n v="282"/>
    <x v="1"/>
    <s v="Claire Attridge"/>
    <x v="11"/>
    <x v="11"/>
    <n v="48.858283996582003"/>
    <n v="-125.160919189453"/>
    <x v="5"/>
    <n v="2.5"/>
    <s v="NE"/>
    <d v="1899-12-30T09:29:00"/>
    <s v="CMA"/>
    <x v="9"/>
    <x v="1"/>
    <x v="3"/>
    <s v="zca"/>
    <s v="Zalophus californianus"/>
    <s v="California sea lion"/>
    <n v="1"/>
    <n v="0"/>
    <m/>
    <m/>
    <m/>
    <m/>
    <m/>
    <m/>
    <m/>
    <m/>
    <m/>
    <m/>
    <m/>
    <m/>
    <m/>
    <m/>
    <m/>
    <m/>
    <m/>
    <m/>
    <m/>
    <m/>
    <m/>
    <m/>
    <m/>
    <n v="1"/>
    <m/>
    <m/>
    <m/>
    <m/>
  </r>
  <r>
    <n v="283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mfra"/>
    <s v="Mesocentrotus franciscanus"/>
    <s v="Red sea urchin"/>
    <n v="382"/>
    <n v="38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4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aca"/>
    <s v="Apostichopus californicus"/>
    <s v="California sea cucumber"/>
    <n v="30"/>
    <n v="3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5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dim"/>
    <s v="Dermasterias imbricata"/>
    <s v="Leather star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6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pgi"/>
    <s v="Pomaulax gibberosus"/>
    <s v="Red turban shell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87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hka"/>
    <s v="Haliotis kamtschatkana"/>
    <s v="Pinto abalone"/>
    <n v="13"/>
    <n v="0"/>
    <n v="4"/>
    <n v="5"/>
    <n v="3"/>
    <m/>
    <n v="1"/>
    <m/>
    <m/>
    <m/>
    <m/>
    <m/>
    <m/>
    <m/>
    <m/>
    <m/>
    <m/>
    <m/>
    <m/>
    <m/>
    <m/>
    <m/>
    <m/>
    <m/>
    <m/>
    <m/>
    <m/>
    <m/>
    <m/>
    <m/>
  </r>
  <r>
    <n v="288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rni"/>
    <s v="Rhinogobiops nicholsii"/>
    <s v="Blackeye goby"/>
    <n v="14"/>
    <n v="0"/>
    <n v="2"/>
    <n v="10"/>
    <n v="2"/>
    <m/>
    <m/>
    <m/>
    <m/>
    <m/>
    <m/>
    <m/>
    <m/>
    <m/>
    <m/>
    <m/>
    <m/>
    <m/>
    <m/>
    <m/>
    <m/>
    <m/>
    <m/>
    <m/>
    <m/>
    <m/>
    <m/>
    <m/>
    <m/>
    <m/>
  </r>
  <r>
    <n v="289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oko"/>
    <s v="Orthasterias koehleri"/>
    <s v="Rainbow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0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cfo"/>
    <s v="Ceratostoma foliatum"/>
    <s v="Leafy hornmouth"/>
    <n v="13"/>
    <n v="1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1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gor"/>
    <s v="Glebocarcinus oregonensis"/>
    <s v="Pygmy rock crab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2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hcr"/>
    <s v="Hermissenda crassicornis"/>
    <s v="Opalescent nudibranch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3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ami"/>
    <s v="Acmaea mitra"/>
    <s v="Whitecap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4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sac"/>
    <s v="Scyra acutifrons"/>
    <s v="Sharpnose crab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5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henricia"/>
    <s v="Henricia spp."/>
    <s v="Unidentified blood star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6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7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pmi"/>
    <s v="Patiria miniata"/>
    <s v="Bat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98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jzo"/>
    <s v="Jordania zonope"/>
    <s v="Longfin sculpin"/>
    <n v="5"/>
    <n v="0"/>
    <m/>
    <n v="3"/>
    <n v="2"/>
    <m/>
    <m/>
    <m/>
    <m/>
    <m/>
    <m/>
    <m/>
    <m/>
    <m/>
    <m/>
    <m/>
    <m/>
    <m/>
    <m/>
    <m/>
    <m/>
    <m/>
    <m/>
    <m/>
    <m/>
    <m/>
    <m/>
    <m/>
    <m/>
    <m/>
  </r>
  <r>
    <n v="299"/>
    <x v="1"/>
    <s v="Claire Attridge"/>
    <x v="11"/>
    <x v="11"/>
    <n v="48.858283996582003"/>
    <n v="-125.160919189453"/>
    <x v="5"/>
    <n v="2.5"/>
    <s v="NE"/>
    <d v="1899-12-30T09:29:00"/>
    <s v="CMA"/>
    <x v="9"/>
    <x v="3"/>
    <x v="3"/>
    <s v="opi"/>
    <s v="Oxylebius pictus"/>
    <s v="Painted greenling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00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aha"/>
    <s v="Artedius harringtoni"/>
    <s v="Scalyhead sculpin"/>
    <n v="2"/>
    <n v="0"/>
    <m/>
    <n v="2"/>
    <m/>
    <m/>
    <m/>
    <m/>
    <m/>
    <m/>
    <m/>
    <m/>
    <m/>
    <m/>
    <m/>
    <m/>
    <m/>
    <m/>
    <m/>
    <m/>
    <m/>
    <m/>
    <m/>
    <m/>
    <m/>
    <m/>
    <m/>
    <m/>
    <m/>
    <m/>
  </r>
  <r>
    <n v="301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2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3"/>
    <x v="1"/>
    <s v="Claire Attridge"/>
    <x v="11"/>
    <x v="11"/>
    <n v="48.858283996582003"/>
    <n v="-125.160919189453"/>
    <x v="5"/>
    <n v="2.5"/>
    <s v="NE"/>
    <d v="1899-12-30T09:29:00"/>
    <s v="CMA"/>
    <x v="9"/>
    <x v="3"/>
    <x v="3"/>
    <s v="sca"/>
    <s v="Sebastes caurinus"/>
    <s v="Copper rockfish"/>
    <n v="1"/>
    <n v="0"/>
    <m/>
    <m/>
    <m/>
    <n v="1"/>
    <m/>
    <m/>
    <m/>
    <m/>
    <m/>
    <m/>
    <m/>
    <m/>
    <m/>
    <m/>
    <m/>
    <m/>
    <m/>
    <m/>
    <m/>
    <m/>
    <m/>
    <m/>
    <m/>
    <m/>
    <m/>
    <m/>
    <m/>
    <m/>
  </r>
  <r>
    <n v="304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cgi"/>
    <s v="Crassadoma gigantea"/>
    <s v="Purple-hinged rock scallop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05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ppu"/>
    <s v="Pachycheles pubescens"/>
    <s v="Pubescent porcelain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6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cnu"/>
    <s v="Chirolophis nugator"/>
    <s v="Mosshead warbonnet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07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phe"/>
    <s v="Pycnopodia helianthoides"/>
    <s v="Sunflower star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08"/>
    <x v="1"/>
    <s v="Claire Attridge"/>
    <x v="11"/>
    <x v="11"/>
    <n v="48.858283996582003"/>
    <n v="-125.160919189453"/>
    <x v="5"/>
    <n v="2.5"/>
    <s v="NE"/>
    <d v="1899-12-30T09:29:00"/>
    <s v="CMA"/>
    <x v="9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09"/>
    <x v="1"/>
    <s v="Claire Attridge"/>
    <x v="12"/>
    <x v="12"/>
    <n v="48.857467651367102"/>
    <n v="-125.158233642578"/>
    <x v="5"/>
    <n v="1.5"/>
    <s v="SW"/>
    <d v="1899-12-30T11:48:00"/>
    <s v="CMA"/>
    <x v="10"/>
    <x v="1"/>
    <x v="3"/>
    <s v="hde"/>
    <s v="Hexagrammos decagrammus"/>
    <s v="Kelp greenling"/>
    <n v="1"/>
    <n v="0"/>
    <m/>
    <m/>
    <m/>
    <m/>
    <m/>
    <m/>
    <m/>
    <n v="1"/>
    <m/>
    <m/>
    <m/>
    <m/>
    <m/>
    <m/>
    <m/>
    <m/>
    <m/>
    <m/>
    <m/>
    <m/>
    <m/>
    <m/>
    <m/>
    <m/>
    <m/>
    <m/>
    <m/>
    <m/>
  </r>
  <r>
    <n v="310"/>
    <x v="1"/>
    <s v="Claire Attridge"/>
    <x v="12"/>
    <x v="12"/>
    <n v="48.857467651367102"/>
    <n v="-125.158233642578"/>
    <x v="5"/>
    <n v="1.5"/>
    <s v="SW"/>
    <d v="1899-12-30T11:48:00"/>
    <s v="CMA"/>
    <x v="10"/>
    <x v="1"/>
    <x v="3"/>
    <s v="rni"/>
    <s v="Rhinogobiops nicholsii"/>
    <s v="Blackeye goby"/>
    <n v="9"/>
    <n v="0"/>
    <m/>
    <n v="6"/>
    <n v="3"/>
    <m/>
    <m/>
    <m/>
    <m/>
    <m/>
    <m/>
    <m/>
    <m/>
    <m/>
    <m/>
    <m/>
    <m/>
    <m/>
    <m/>
    <m/>
    <m/>
    <m/>
    <m/>
    <m/>
    <m/>
    <m/>
    <m/>
    <m/>
    <m/>
    <m/>
  </r>
  <r>
    <n v="311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mfra"/>
    <s v="Mesocentrotus franciscanus"/>
    <s v="Red sea urchin"/>
    <n v="220"/>
    <n v="2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2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dim"/>
    <s v="Dermasterias imbricata"/>
    <s v="Leather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3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rni"/>
    <s v="Rhinogobiops nicholsii"/>
    <s v="Blackeye goby"/>
    <n v="62"/>
    <n v="0"/>
    <n v="11"/>
    <n v="31"/>
    <n v="18"/>
    <n v="2"/>
    <m/>
    <m/>
    <m/>
    <m/>
    <m/>
    <m/>
    <m/>
    <m/>
    <m/>
    <m/>
    <m/>
    <m/>
    <m/>
    <m/>
    <m/>
    <m/>
    <m/>
    <m/>
    <m/>
    <m/>
    <m/>
    <m/>
    <m/>
    <m/>
  </r>
  <r>
    <n v="314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gi"/>
    <s v="Pomaulax gibberosus"/>
    <s v="Red turban shell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5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cfo"/>
    <s v="Ceratostoma foliatum"/>
    <s v="Leafy hornmout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6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aca"/>
    <s v="Apostichopus californicus"/>
    <s v="California sea cucumber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7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cgi"/>
    <s v="Crassadoma gigantea"/>
    <s v="Purple-hinged rock scallop"/>
    <n v="12"/>
    <n v="0"/>
    <m/>
    <m/>
    <n v="4"/>
    <n v="5"/>
    <n v="1"/>
    <n v="2"/>
    <m/>
    <m/>
    <m/>
    <m/>
    <m/>
    <m/>
    <m/>
    <m/>
    <m/>
    <m/>
    <m/>
    <m/>
    <m/>
    <m/>
    <m/>
    <m/>
    <m/>
    <m/>
    <m/>
    <m/>
    <m/>
    <m/>
  </r>
  <r>
    <n v="318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hcr"/>
    <s v="Hermissenda crassicornis"/>
    <s v="Opalescent nudibranch"/>
    <n v="19"/>
    <n v="1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19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0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gor"/>
    <s v="Glebocarcinus oregonensis"/>
    <s v="Pygmy rock crab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1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2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hem"/>
    <s v="Pagurus hemphilli"/>
    <s v="Maroon hermi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3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afu"/>
    <s v="Antiopella fusca"/>
    <s v="White-and-orange-tipped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4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chlamys"/>
    <s v="Chlamys spp."/>
    <s v="Unidentified scallop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25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tr"/>
    <s v="Polycera tricolor"/>
    <s v="Tricolour nudibranc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6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dal"/>
    <s v="Dirona albolineata"/>
    <s v="White-line dirona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7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te"/>
    <s v="Pteraster tesselatus"/>
    <s v="Slime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28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hka"/>
    <s v="Haliotis kamtschatkana"/>
    <s v="Pinto abalone"/>
    <n v="11"/>
    <n v="0"/>
    <m/>
    <n v="7"/>
    <n v="4"/>
    <m/>
    <m/>
    <m/>
    <m/>
    <m/>
    <m/>
    <m/>
    <m/>
    <m/>
    <m/>
    <m/>
    <m/>
    <m/>
    <m/>
    <m/>
    <m/>
    <m/>
    <m/>
    <m/>
    <m/>
    <m/>
    <m/>
    <m/>
    <m/>
    <m/>
  </r>
  <r>
    <n v="329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aha"/>
    <s v="Artedius harringtoni"/>
    <s v="Scalyhead sculpin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30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pu"/>
    <s v="Pachycheles pubescens"/>
    <s v="Pubescent porcelain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1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ami"/>
    <s v="Acmaea mitra"/>
    <s v="Whitecap limpet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2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3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4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pmi"/>
    <s v="Patiria miniata"/>
    <s v="Bat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5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dir"/>
    <s v="Dendronotus iris"/>
    <s v="Giant frond-aeol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6"/>
    <x v="1"/>
    <s v="Claire Attridge"/>
    <x v="12"/>
    <x v="12"/>
    <n v="48.857467651367102"/>
    <n v="-125.158233642578"/>
    <x v="5"/>
    <n v="1.5"/>
    <s v="SW"/>
    <d v="1899-12-30T11:48:00"/>
    <s v="CMA"/>
    <x v="10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7"/>
    <x v="1"/>
    <s v="Claire Attridge"/>
    <x v="12"/>
    <x v="12"/>
    <n v="48.857467651367102"/>
    <n v="-125.158233642578"/>
    <x v="5"/>
    <n v="1.5"/>
    <s v="SW"/>
    <d v="1899-12-30T11:48:00"/>
    <s v="CMA"/>
    <x v="10"/>
    <x v="3"/>
    <x v="3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38"/>
    <x v="1"/>
    <s v="Claire Attridge"/>
    <x v="13"/>
    <x v="13"/>
    <n v="48.870517730712798"/>
    <n v="-125.160346984863"/>
    <x v="5"/>
    <n v="2"/>
    <s v="W"/>
    <d v="1899-12-30T14:06:00"/>
    <s v="CMA"/>
    <x v="9"/>
    <x v="1"/>
    <x v="3"/>
    <s v="hde"/>
    <s v="Hexagrammos decagrammus"/>
    <s v="Kelp greenling"/>
    <n v="6"/>
    <n v="0"/>
    <m/>
    <m/>
    <m/>
    <m/>
    <m/>
    <n v="1"/>
    <n v="2"/>
    <n v="2"/>
    <n v="1"/>
    <m/>
    <m/>
    <m/>
    <m/>
    <m/>
    <m/>
    <m/>
    <m/>
    <m/>
    <m/>
    <m/>
    <m/>
    <m/>
    <m/>
    <m/>
    <m/>
    <m/>
    <m/>
    <m/>
  </r>
  <r>
    <n v="339"/>
    <x v="1"/>
    <s v="Claire Attridge"/>
    <x v="13"/>
    <x v="13"/>
    <n v="48.870517730712798"/>
    <n v="-125.160346984863"/>
    <x v="5"/>
    <n v="2"/>
    <s v="W"/>
    <d v="1899-12-30T14:06:00"/>
    <s v="CMA"/>
    <x v="9"/>
    <x v="1"/>
    <x v="3"/>
    <s v="rni"/>
    <s v="Rhinogobiops nicholsii"/>
    <s v="Blackeye goby"/>
    <n v="42"/>
    <n v="0"/>
    <n v="5"/>
    <n v="18"/>
    <n v="16"/>
    <n v="3"/>
    <m/>
    <m/>
    <m/>
    <m/>
    <m/>
    <m/>
    <m/>
    <m/>
    <m/>
    <m/>
    <m/>
    <m/>
    <m/>
    <m/>
    <m/>
    <m/>
    <m/>
    <m/>
    <m/>
    <m/>
    <m/>
    <m/>
    <m/>
    <m/>
  </r>
  <r>
    <n v="340"/>
    <x v="1"/>
    <s v="Claire Attridge"/>
    <x v="13"/>
    <x v="13"/>
    <n v="48.870517730712798"/>
    <n v="-125.160346984863"/>
    <x v="5"/>
    <n v="2"/>
    <s v="W"/>
    <d v="1899-12-30T14:06:00"/>
    <s v="CMA"/>
    <x v="9"/>
    <x v="1"/>
    <x v="3"/>
    <s v="sca"/>
    <s v="Sebastes caurinus"/>
    <s v="Copper rockfish"/>
    <n v="2"/>
    <n v="0"/>
    <m/>
    <m/>
    <n v="1"/>
    <m/>
    <m/>
    <n v="1"/>
    <m/>
    <m/>
    <m/>
    <m/>
    <m/>
    <m/>
    <m/>
    <m/>
    <m/>
    <m/>
    <m/>
    <m/>
    <m/>
    <m/>
    <m/>
    <m/>
    <m/>
    <m/>
    <m/>
    <m/>
    <m/>
    <m/>
  </r>
  <r>
    <n v="341"/>
    <x v="1"/>
    <s v="Claire Attridge"/>
    <x v="13"/>
    <x v="13"/>
    <n v="48.870517730712798"/>
    <n v="-125.160346984863"/>
    <x v="5"/>
    <n v="2"/>
    <s v="W"/>
    <d v="1899-12-30T14:06:00"/>
    <s v="CMA"/>
    <x v="9"/>
    <x v="1"/>
    <x v="3"/>
    <s v="sma"/>
    <s v="Sebastes maliger"/>
    <s v="Quillback rockfish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42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mfra"/>
    <s v="Mesocentrotus franciscanus"/>
    <s v="Red sea urchin"/>
    <n v="99"/>
    <n v="9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3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pmi"/>
    <s v="Patiria miniata"/>
    <s v="Bat star"/>
    <n v="33"/>
    <n v="3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4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hka"/>
    <s v="Haliotis kamtschatkana"/>
    <s v="Pinto abalone"/>
    <n v="19"/>
    <n v="0"/>
    <n v="3"/>
    <n v="10"/>
    <n v="4"/>
    <n v="2"/>
    <m/>
    <m/>
    <m/>
    <m/>
    <m/>
    <m/>
    <m/>
    <m/>
    <m/>
    <m/>
    <m/>
    <m/>
    <m/>
    <m/>
    <m/>
    <m/>
    <m/>
    <m/>
    <m/>
    <m/>
    <m/>
    <m/>
    <m/>
    <m/>
  </r>
  <r>
    <n v="345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aca"/>
    <s v="Apostichopus californicus"/>
    <s v="California sea cucumber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6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rni"/>
    <s v="Rhinogobiops nicholsii"/>
    <s v="Blackeye goby"/>
    <n v="122"/>
    <n v="0"/>
    <n v="8"/>
    <n v="58"/>
    <n v="45"/>
    <n v="10"/>
    <n v="1"/>
    <m/>
    <m/>
    <m/>
    <m/>
    <m/>
    <m/>
    <m/>
    <m/>
    <m/>
    <m/>
    <m/>
    <m/>
    <m/>
    <m/>
    <m/>
    <m/>
    <m/>
    <m/>
    <m/>
    <m/>
    <m/>
    <m/>
    <m/>
  </r>
  <r>
    <n v="347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cgi"/>
    <s v="Crassadoma gigantea"/>
    <s v="Purple-hinged rock scallop"/>
    <n v="7"/>
    <n v="0"/>
    <m/>
    <m/>
    <n v="2"/>
    <n v="2"/>
    <n v="1"/>
    <n v="2"/>
    <m/>
    <m/>
    <m/>
    <m/>
    <m/>
    <m/>
    <m/>
    <m/>
    <m/>
    <m/>
    <m/>
    <m/>
    <m/>
    <m/>
    <m/>
    <m/>
    <m/>
    <m/>
    <m/>
    <m/>
    <m/>
    <m/>
  </r>
  <r>
    <n v="348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etr"/>
    <s v="Evasterias troschelii"/>
    <s v="Mottled starfis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49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cfo"/>
    <s v="Ceratostoma foliatum"/>
    <s v="Leafy hornmouth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0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phe"/>
    <s v="Pycnopodia helianthoides"/>
    <s v="Sunflower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351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sac"/>
    <s v="Scyra acutifrons"/>
    <s v="Sharpnose crab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2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pri"/>
    <s v="Pugettia richii"/>
    <s v="Cryptic kelp crab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3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pgi"/>
    <s v="Pomaulax gibberosus"/>
    <s v="Red turban shell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4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das"/>
    <s v="Diodora aspera"/>
    <s v="Rough keyhole limpet"/>
    <n v="14"/>
    <n v="1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5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dim"/>
    <s v="Dermasterias imbricata"/>
    <s v="Leather star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6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pla"/>
    <s v="Pholis laeta"/>
    <s v="Crescent gunnel"/>
    <n v="2"/>
    <n v="0"/>
    <m/>
    <m/>
    <n v="1"/>
    <m/>
    <n v="1"/>
    <m/>
    <m/>
    <m/>
    <m/>
    <m/>
    <m/>
    <m/>
    <m/>
    <m/>
    <m/>
    <m/>
    <m/>
    <m/>
    <m/>
    <m/>
    <m/>
    <m/>
    <m/>
    <m/>
    <m/>
    <m/>
    <m/>
    <m/>
  </r>
  <r>
    <n v="357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hermit"/>
    <s v="Paguroidea spp."/>
    <s v="Unidentified hermit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8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dir"/>
    <s v="Dendronotus iris"/>
    <s v="Giant frond-aeol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59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dmo"/>
    <s v="Doris montereyensis"/>
    <s v="Monterey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0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ami"/>
    <s v="Acmaea mitra"/>
    <s v="Whitecap limpet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1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oko"/>
    <s v="Orthasterias koehleri"/>
    <s v="Rainbow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2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deo"/>
    <s v="Debris - Other"/>
    <s v="Any debris OTHER THAN fishing gear, made of plastic, cloth, metal, glass or timbe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3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nle"/>
    <s v="Neverita lewisii"/>
    <s v="Lewis' Moon snai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4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edo"/>
    <s v="Enteroctopus dofleini"/>
    <s v="Giant pacific octopu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5"/>
    <x v="1"/>
    <s v="Claire Attridge"/>
    <x v="13"/>
    <x v="13"/>
    <n v="48.870517730712798"/>
    <n v="-125.160346984863"/>
    <x v="5"/>
    <n v="2"/>
    <s v="W"/>
    <d v="1899-12-30T14:06:00"/>
    <s v="CMA"/>
    <x v="9"/>
    <x v="2"/>
    <x v="3"/>
    <s v="phem"/>
    <s v="Pagurus hemphilli"/>
    <s v="Maroon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6"/>
    <x v="1"/>
    <s v="Claire Attridge"/>
    <x v="13"/>
    <x v="13"/>
    <n v="48.870517730712798"/>
    <n v="-125.160346984863"/>
    <x v="5"/>
    <n v="2"/>
    <s v="W"/>
    <d v="1899-12-30T14:06:00"/>
    <s v="CMA"/>
    <x v="9"/>
    <x v="3"/>
    <x v="2"/>
    <s v="dsa"/>
    <s v="Diaulula sandiegensis"/>
    <s v="Ringed doris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7"/>
    <x v="1"/>
    <s v="Claire Attridge"/>
    <x v="14"/>
    <x v="14"/>
    <n v="48.815116882324197"/>
    <n v="-125.175331115722"/>
    <x v="6"/>
    <n v="3"/>
    <s v="NE"/>
    <d v="1899-12-30T10:09:00"/>
    <s v="CMA"/>
    <x v="1"/>
    <x v="1"/>
    <x v="3"/>
    <s v="hde"/>
    <s v="Hexagrammos decagrammus"/>
    <s v="Kelp greenling"/>
    <n v="6"/>
    <n v="0"/>
    <m/>
    <m/>
    <m/>
    <m/>
    <m/>
    <m/>
    <n v="1"/>
    <n v="2"/>
    <n v="3"/>
    <m/>
    <m/>
    <m/>
    <m/>
    <m/>
    <m/>
    <m/>
    <m/>
    <m/>
    <m/>
    <m/>
    <m/>
    <m/>
    <m/>
    <m/>
    <m/>
    <m/>
    <m/>
    <m/>
  </r>
  <r>
    <n v="368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mfra"/>
    <s v="Mesocentrotus franciscanus"/>
    <s v="Red sea urchin"/>
    <n v="142"/>
    <n v="14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69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afu"/>
    <s v="Antiopella fusca"/>
    <s v="White-and-orange-tipped nudibranc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0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dim"/>
    <s v="Dermasterias imbricata"/>
    <s v="Leather star"/>
    <n v="25"/>
    <n v="2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1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ami"/>
    <s v="Acmaea mitra"/>
    <s v="Whitecap limpe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2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gor"/>
    <s v="Glebocarcinus oregonensis"/>
    <s v="Pygmy rock crab"/>
    <n v="49"/>
    <n v="4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3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cfo"/>
    <s v="Ceratostoma foliatum"/>
    <s v="Leafy hornmouth"/>
    <n v="12"/>
    <n v="1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4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cnu"/>
    <s v="Chirolophis nugator"/>
    <s v="Mosshead warbonnet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75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aca"/>
    <s v="Apostichopus californicus"/>
    <s v="California sea cucumbe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6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hcr"/>
    <s v="Hermissenda crassicornis"/>
    <s v="Opalescent nudibranch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7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dsc"/>
    <s v="Discorsopagurus schmitti"/>
    <s v="Tubeworm hermi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8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ppu"/>
    <s v="Pachycheles pubescens"/>
    <s v="Pubescent porcelain crab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79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oko"/>
    <s v="Orthasterias koehleri"/>
    <s v="Rainbow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0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nla"/>
    <s v="Nucella lamellosa"/>
    <s v="Frilled dogwinkle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1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henricia"/>
    <s v="Henricia spp."/>
    <s v="Unidentified blood star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2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pmi"/>
    <s v="Patiria miniata"/>
    <s v="Bat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3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hka"/>
    <s v="Haliotis kamtschatkana"/>
    <s v="Pinto abalone"/>
    <n v="2"/>
    <n v="0"/>
    <m/>
    <m/>
    <n v="1"/>
    <n v="1"/>
    <m/>
    <m/>
    <m/>
    <m/>
    <m/>
    <m/>
    <m/>
    <m/>
    <m/>
    <m/>
    <m/>
    <m/>
    <m/>
    <m/>
    <m/>
    <m/>
    <m/>
    <m/>
    <m/>
    <m/>
    <m/>
    <m/>
    <m/>
    <m/>
  </r>
  <r>
    <n v="384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poc"/>
    <s v="Pisaster ochraceus"/>
    <s v="Purple sea star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5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cgi"/>
    <s v="Crassadoma gigantea"/>
    <s v="Purple-hinged rock scallop"/>
    <n v="1"/>
    <n v="0"/>
    <m/>
    <m/>
    <m/>
    <m/>
    <n v="1"/>
    <m/>
    <m/>
    <m/>
    <m/>
    <m/>
    <m/>
    <m/>
    <m/>
    <m/>
    <m/>
    <m/>
    <m/>
    <m/>
    <m/>
    <m/>
    <m/>
    <m/>
    <m/>
    <m/>
    <m/>
    <m/>
    <m/>
    <m/>
  </r>
  <r>
    <n v="386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otri"/>
    <s v="Orienthella trilineata"/>
    <s v="Three-lined aeol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7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pbe"/>
    <s v="Pagurus beringanus"/>
    <s v="Bering hermit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8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sac"/>
    <s v="Scyra acutifrons"/>
    <s v="Sharpnose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89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pno"/>
    <s v="Peltodoris nobilis"/>
    <s v="Noble sea lemo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0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hermit"/>
    <s v="Paguroidea spp."/>
    <s v="Unidentified hermit crab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1"/>
    <x v="1"/>
    <s v="Claire Attridge"/>
    <x v="14"/>
    <x v="14"/>
    <n v="48.815116882324197"/>
    <n v="-125.175331115722"/>
    <x v="6"/>
    <n v="3"/>
    <s v="NE"/>
    <d v="1899-12-30T10:09:00"/>
    <s v="CMA"/>
    <x v="1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2"/>
    <x v="1"/>
    <s v="Claire Attridge"/>
    <x v="15"/>
    <x v="15"/>
    <n v="48.855583190917898"/>
    <n v="-125.183799743652"/>
    <x v="6"/>
    <n v="3.5"/>
    <s v="W"/>
    <d v="1899-12-30T12:23:00"/>
    <s v="CMA"/>
    <x v="4"/>
    <x v="1"/>
    <x v="3"/>
    <s v="sme"/>
    <s v="Sebastes melanops"/>
    <s v="Black rockfish"/>
    <n v="49"/>
    <n v="0"/>
    <m/>
    <m/>
    <m/>
    <m/>
    <m/>
    <n v="2"/>
    <n v="5"/>
    <n v="26"/>
    <n v="15"/>
    <n v="1"/>
    <m/>
    <m/>
    <m/>
    <m/>
    <m/>
    <m/>
    <m/>
    <m/>
    <m/>
    <m/>
    <m/>
    <m/>
    <m/>
    <m/>
    <m/>
    <m/>
    <m/>
    <m/>
  </r>
  <r>
    <n v="393"/>
    <x v="1"/>
    <s v="Claire Attridge"/>
    <x v="15"/>
    <x v="15"/>
    <n v="48.855583190917898"/>
    <n v="-125.183799743652"/>
    <x v="6"/>
    <n v="3.5"/>
    <s v="W"/>
    <d v="1899-12-30T12:23:00"/>
    <s v="CMA"/>
    <x v="4"/>
    <x v="1"/>
    <x v="3"/>
    <s v="avi"/>
    <s v="Aequorea victoria"/>
    <s v="Victoria's crystal jelly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394"/>
    <x v="1"/>
    <s v="Claire Attridge"/>
    <x v="15"/>
    <x v="15"/>
    <n v="48.855583190917898"/>
    <n v="-125.183799743652"/>
    <x v="6"/>
    <n v="3.5"/>
    <s v="W"/>
    <d v="1899-12-30T12:23:00"/>
    <s v="CMA"/>
    <x v="4"/>
    <x v="1"/>
    <x v="3"/>
    <s v="ela"/>
    <s v="Embiotoca lateralis"/>
    <s v="Striped seaperch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395"/>
    <x v="1"/>
    <s v="Claire Attridge"/>
    <x v="15"/>
    <x v="15"/>
    <n v="48.855583190917898"/>
    <n v="-125.183799743652"/>
    <x v="6"/>
    <n v="3.5"/>
    <s v="W"/>
    <d v="1899-12-30T12:23:00"/>
    <s v="CMA"/>
    <x v="4"/>
    <x v="1"/>
    <x v="3"/>
    <s v="hde"/>
    <s v="Hexagrammos decagrammus"/>
    <s v="Kelp greenling"/>
    <n v="1"/>
    <n v="0"/>
    <m/>
    <m/>
    <m/>
    <m/>
    <m/>
    <m/>
    <n v="1"/>
    <m/>
    <m/>
    <m/>
    <m/>
    <m/>
    <m/>
    <m/>
    <m/>
    <m/>
    <m/>
    <m/>
    <m/>
    <m/>
    <m/>
    <m/>
    <m/>
    <m/>
    <m/>
    <m/>
    <m/>
    <m/>
  </r>
  <r>
    <n v="396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mfra"/>
    <s v="Mesocentrotus franciscanus"/>
    <s v="Red sea urchin"/>
    <n v="396"/>
    <n v="39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7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aca"/>
    <s v="Apostichopus californicus"/>
    <s v="California sea cucumber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8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pgi"/>
    <s v="Pomaulax gibberosus"/>
    <s v="Red turban shell"/>
    <n v="52"/>
    <n v="5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399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ami"/>
    <s v="Acmaea mitra"/>
    <s v="Whitecap limpet"/>
    <n v="17"/>
    <n v="1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0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rni"/>
    <s v="Rhinogobiops nicholsii"/>
    <s v="Blackeye goby"/>
    <n v="3"/>
    <n v="0"/>
    <m/>
    <n v="3"/>
    <m/>
    <m/>
    <m/>
    <m/>
    <m/>
    <m/>
    <m/>
    <m/>
    <m/>
    <m/>
    <m/>
    <m/>
    <m/>
    <m/>
    <m/>
    <m/>
    <m/>
    <m/>
    <m/>
    <m/>
    <m/>
    <m/>
    <m/>
    <m/>
    <m/>
    <m/>
  </r>
  <r>
    <n v="401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hcr"/>
    <s v="Hermissenda crassicornis"/>
    <s v="Opalescent nudibranch"/>
    <n v="21"/>
    <n v="2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2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dim"/>
    <s v="Dermasterias imbricata"/>
    <s v="Leather sta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3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cfo"/>
    <s v="Ceratostoma foliatum"/>
    <s v="Leafy hornmouth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4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hka"/>
    <s v="Haliotis kamtschatkana"/>
    <s v="Pinto abalone"/>
    <n v="22"/>
    <n v="0"/>
    <n v="10"/>
    <n v="9"/>
    <n v="3"/>
    <m/>
    <m/>
    <m/>
    <m/>
    <m/>
    <m/>
    <m/>
    <m/>
    <m/>
    <m/>
    <m/>
    <m/>
    <m/>
    <m/>
    <m/>
    <m/>
    <m/>
    <m/>
    <m/>
    <m/>
    <m/>
    <m/>
    <m/>
    <m/>
    <m/>
  </r>
  <r>
    <n v="405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pmi"/>
    <s v="Patiria miniata"/>
    <s v="Bat star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6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oko"/>
    <s v="Orthasterias koehleri"/>
    <s v="Rainbow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07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cgi"/>
    <s v="Crassadoma gigantea"/>
    <s v="Purple-hinged rock scallop"/>
    <n v="14"/>
    <n v="0"/>
    <n v="2"/>
    <n v="5"/>
    <n v="3"/>
    <n v="3"/>
    <n v="1"/>
    <m/>
    <m/>
    <m/>
    <m/>
    <m/>
    <m/>
    <m/>
    <m/>
    <m/>
    <m/>
    <m/>
    <m/>
    <m/>
    <m/>
    <m/>
    <m/>
    <m/>
    <m/>
    <m/>
    <m/>
    <m/>
    <m/>
    <m/>
  </r>
  <r>
    <n v="408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aha"/>
    <s v="Artedius harringtoni"/>
    <s v="Scalyhead sculpin"/>
    <n v="12"/>
    <n v="0"/>
    <n v="6"/>
    <n v="5"/>
    <n v="1"/>
    <m/>
    <m/>
    <m/>
    <m/>
    <m/>
    <m/>
    <m/>
    <m/>
    <m/>
    <m/>
    <m/>
    <m/>
    <m/>
    <m/>
    <m/>
    <m/>
    <m/>
    <m/>
    <m/>
    <m/>
    <m/>
    <m/>
    <m/>
    <m/>
    <m/>
  </r>
  <r>
    <n v="409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poc"/>
    <s v="Pisaster ochraceus"/>
    <s v="Purple sea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0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pbe"/>
    <s v="Pagurus beringanus"/>
    <s v="Bering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1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das"/>
    <s v="Diodora aspera"/>
    <s v="Rough keyhole limpet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2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spu"/>
    <s v="Strongylocentrotus purpuratus"/>
    <s v="Purple sea urchin (?)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3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sac"/>
    <s v="Scyra acutifrons"/>
    <s v="Sharpnose crab"/>
    <n v="9"/>
    <n v="9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4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rpu"/>
    <s v="Rostanga pulchra"/>
    <s v="Red sponge dori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5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henricia"/>
    <s v="Henricia spp."/>
    <s v="Unidentified blood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6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hermit"/>
    <s v="Paguroidea spp."/>
    <s v="Unidentified hermi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7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gor"/>
    <s v="Glebocarcinus oregonensis"/>
    <s v="Pygmy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18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jzo"/>
    <s v="Jordania zonope"/>
    <s v="Longfin sculpin"/>
    <n v="3"/>
    <n v="0"/>
    <n v="1"/>
    <n v="2"/>
    <m/>
    <m/>
    <m/>
    <m/>
    <m/>
    <m/>
    <m/>
    <m/>
    <m/>
    <m/>
    <m/>
    <m/>
    <m/>
    <m/>
    <m/>
    <m/>
    <m/>
    <m/>
    <m/>
    <m/>
    <m/>
    <m/>
    <m/>
    <m/>
    <m/>
    <m/>
  </r>
  <r>
    <n v="419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sdr"/>
    <s v="Strongylocentrotus droebachiensis"/>
    <s v="Northern sea urchin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0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ppa"/>
    <s v="Phyllolithodes papillosus"/>
    <s v="Heart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1"/>
    <x v="1"/>
    <s v="Claire Attridge"/>
    <x v="15"/>
    <x v="15"/>
    <n v="48.855583190917898"/>
    <n v="-125.183799743652"/>
    <x v="6"/>
    <n v="3.5"/>
    <s v="W"/>
    <d v="1899-12-30T12:23:00"/>
    <s v="CMA"/>
    <x v="4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2"/>
    <x v="1"/>
    <s v="Claire Attridge"/>
    <x v="16"/>
    <x v="16"/>
    <n v="48.850399017333899"/>
    <n v="-125.198768615722"/>
    <x v="6"/>
    <n v="3.5"/>
    <s v="N"/>
    <d v="1899-12-30T14:51:00"/>
    <s v="CMA"/>
    <x v="11"/>
    <x v="1"/>
    <x v="3"/>
    <s v="hde"/>
    <s v="Hexagrammos decagrammus"/>
    <s v="Kelp greenling"/>
    <n v="10"/>
    <n v="0"/>
    <m/>
    <m/>
    <m/>
    <m/>
    <n v="1"/>
    <n v="5"/>
    <n v="2"/>
    <n v="1"/>
    <n v="1"/>
    <m/>
    <m/>
    <m/>
    <m/>
    <m/>
    <m/>
    <m/>
    <m/>
    <m/>
    <m/>
    <m/>
    <m/>
    <m/>
    <m/>
    <m/>
    <m/>
    <m/>
    <m/>
    <m/>
  </r>
  <r>
    <n v="423"/>
    <x v="1"/>
    <s v="Claire Attridge"/>
    <x v="16"/>
    <x v="16"/>
    <n v="48.850399017333899"/>
    <n v="-125.198768615722"/>
    <x v="6"/>
    <n v="3.5"/>
    <s v="N"/>
    <d v="1899-12-30T14:51:00"/>
    <s v="CMA"/>
    <x v="11"/>
    <x v="1"/>
    <x v="3"/>
    <s v="oel"/>
    <s v="Ophiodon elongatus"/>
    <s v="Lingcod"/>
    <n v="1"/>
    <n v="0"/>
    <m/>
    <m/>
    <m/>
    <m/>
    <m/>
    <m/>
    <m/>
    <m/>
    <m/>
    <m/>
    <n v="1"/>
    <m/>
    <m/>
    <m/>
    <m/>
    <m/>
    <m/>
    <m/>
    <m/>
    <m/>
    <m/>
    <m/>
    <m/>
    <m/>
    <m/>
    <m/>
    <m/>
    <m/>
  </r>
  <r>
    <n v="424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mfra"/>
    <s v="Mesocentrotus franciscanus"/>
    <s v="Red sea urchin"/>
    <n v="204"/>
    <n v="20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5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mi"/>
    <s v="Patiria miniata"/>
    <s v="Bat star"/>
    <n v="20"/>
    <n v="2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6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gi"/>
    <s v="Pomaulax gibberosus"/>
    <s v="Red turban shell"/>
    <n v="118"/>
    <n v="1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7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rni"/>
    <s v="Rhinogobiops nicholsii"/>
    <s v="Blackeye goby"/>
    <n v="14"/>
    <n v="0"/>
    <n v="1"/>
    <n v="10"/>
    <n v="3"/>
    <m/>
    <m/>
    <m/>
    <m/>
    <m/>
    <m/>
    <m/>
    <m/>
    <m/>
    <m/>
    <m/>
    <m/>
    <m/>
    <m/>
    <m/>
    <m/>
    <m/>
    <m/>
    <m/>
    <m/>
    <m/>
    <m/>
    <m/>
    <m/>
    <m/>
  </r>
  <r>
    <n v="428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hem"/>
    <s v="Pagurus hemphilli"/>
    <s v="Maroon hermit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29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ami"/>
    <s v="Acmaea mitra"/>
    <s v="Whitecap limpet"/>
    <n v="23"/>
    <n v="2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0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aca"/>
    <s v="Apostichopus californicus"/>
    <s v="California sea cucumbe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1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dim"/>
    <s v="Dermasterias imbricata"/>
    <s v="Leather star"/>
    <n v="4"/>
    <n v="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2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nle"/>
    <s v="Neverita lewisii"/>
    <s v="Lewis' Moon snail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3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hcr"/>
    <s v="Hermissenda crassicornis"/>
    <s v="Opalescent nudibranch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4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cfo"/>
    <s v="Ceratostoma foliatum"/>
    <s v="Leafy hornmouth"/>
    <n v="8"/>
    <n v="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5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sac"/>
    <s v="Scyra acutifrons"/>
    <s v="Sharpnose crab"/>
    <n v="3"/>
    <n v="0"/>
    <m/>
    <m/>
    <n v="1"/>
    <n v="1"/>
    <n v="1"/>
    <m/>
    <m/>
    <m/>
    <m/>
    <m/>
    <m/>
    <m/>
    <m/>
    <m/>
    <m/>
    <m/>
    <m/>
    <m/>
    <m/>
    <m/>
    <m/>
    <m/>
    <m/>
    <m/>
    <m/>
    <m/>
    <m/>
    <m/>
  </r>
  <r>
    <n v="436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cpr"/>
    <s v="Cancer productus"/>
    <s v="Red rock crab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7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oc"/>
    <s v="Pisaster ochraceus"/>
    <s v="Purple sea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38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hka"/>
    <s v="Haliotis kamtschatkana"/>
    <s v="Pinto abalone"/>
    <n v="5"/>
    <n v="0"/>
    <n v="1"/>
    <n v="3"/>
    <n v="1"/>
    <m/>
    <m/>
    <m/>
    <m/>
    <m/>
    <m/>
    <m/>
    <m/>
    <m/>
    <m/>
    <m/>
    <m/>
    <m/>
    <m/>
    <m/>
    <m/>
    <m/>
    <m/>
    <m/>
    <m/>
    <m/>
    <m/>
    <m/>
    <m/>
    <m/>
  </r>
  <r>
    <n v="439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jzo"/>
    <s v="Jordania zonope"/>
    <s v="Longfin sculpin"/>
    <n v="1"/>
    <n v="0"/>
    <n v="1"/>
    <m/>
    <m/>
    <m/>
    <m/>
    <m/>
    <m/>
    <m/>
    <m/>
    <m/>
    <m/>
    <m/>
    <m/>
    <m/>
    <m/>
    <m/>
    <m/>
    <m/>
    <m/>
    <m/>
    <m/>
    <m/>
    <m/>
    <m/>
    <m/>
    <m/>
    <m/>
    <m/>
  </r>
  <r>
    <n v="440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pu"/>
    <s v="Pachycheles pubescens"/>
    <s v="Pubescent porcelain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1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das"/>
    <s v="Diodora aspera"/>
    <s v="Rough keyhole limpet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2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etr"/>
    <s v="Evasterias troschelii"/>
    <s v="Mottled starfish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3"/>
    <x v="1"/>
    <s v="Claire Attridge"/>
    <x v="16"/>
    <x v="16"/>
    <n v="48.850399017333899"/>
    <n v="-125.198768615722"/>
    <x v="6"/>
    <n v="3.5"/>
    <s v="N"/>
    <d v="1899-12-30T14:51:00"/>
    <s v="CMA"/>
    <x v="11"/>
    <x v="3"/>
    <x v="3"/>
    <s v="opi"/>
    <s v="Oxylebius pictus"/>
    <s v="Painted greenling"/>
    <n v="1"/>
    <n v="0"/>
    <m/>
    <m/>
    <n v="1"/>
    <m/>
    <m/>
    <m/>
    <m/>
    <m/>
    <m/>
    <m/>
    <m/>
    <m/>
    <m/>
    <m/>
    <m/>
    <m/>
    <m/>
    <m/>
    <m/>
    <m/>
    <m/>
    <m/>
    <m/>
    <m/>
    <m/>
    <m/>
    <m/>
    <m/>
  </r>
  <r>
    <n v="444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oko"/>
    <s v="Orthasterias koehleri"/>
    <s v="Rainbow star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5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he"/>
    <s v="Pycnopodia helianthoides"/>
    <s v="Sunflower star"/>
    <n v="1"/>
    <n v="0"/>
    <m/>
    <n v="1"/>
    <m/>
    <m/>
    <m/>
    <m/>
    <m/>
    <m/>
    <m/>
    <m/>
    <m/>
    <m/>
    <m/>
    <m/>
    <m/>
    <m/>
    <m/>
    <m/>
    <m/>
    <m/>
    <m/>
    <m/>
    <m/>
    <m/>
    <m/>
    <m/>
    <m/>
    <m/>
  </r>
  <r>
    <n v="446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pri"/>
    <s v="Pugettia richii"/>
    <s v="Cryptic kelp crab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7"/>
    <x v="1"/>
    <s v="Claire Attridge"/>
    <x v="16"/>
    <x v="16"/>
    <n v="48.850399017333899"/>
    <n v="-125.198768615722"/>
    <x v="6"/>
    <n v="3.5"/>
    <s v="N"/>
    <d v="1899-12-30T14:51:00"/>
    <s v="CMA"/>
    <x v="11"/>
    <x v="2"/>
    <x v="3"/>
    <s v="dez"/>
    <s v="Debris - Zero"/>
    <s v="No Debris found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48"/>
    <x v="1"/>
    <s v="Claire Attridge"/>
    <x v="17"/>
    <x v="17"/>
    <n v="48.85205078125"/>
    <n v="-125.123565673828"/>
    <x v="7"/>
    <n v="3.5"/>
    <s v="E"/>
    <d v="1899-12-30T09:41:00"/>
    <s v="CMA"/>
    <x v="3"/>
    <x v="1"/>
    <x v="3"/>
    <s v="rni"/>
    <s v="Rhinogobiops nicholsii"/>
    <s v="Blackeye goby"/>
    <n v="6"/>
    <n v="0"/>
    <m/>
    <n v="3"/>
    <n v="3"/>
    <m/>
    <m/>
    <m/>
    <m/>
    <m/>
    <m/>
    <m/>
    <m/>
    <m/>
    <m/>
    <m/>
    <m/>
    <m/>
    <m/>
    <m/>
    <m/>
    <m/>
    <m/>
    <m/>
    <m/>
    <m/>
    <m/>
    <m/>
    <m/>
    <m/>
  </r>
  <r>
    <n v="449"/>
    <x v="1"/>
    <s v="Claire Attridge"/>
    <x v="17"/>
    <x v="17"/>
    <n v="48.85205078125"/>
    <n v="-125.123565673828"/>
    <x v="7"/>
    <n v="3.5"/>
    <s v="E"/>
    <d v="1899-12-30T09:41:00"/>
    <s v="CMA"/>
    <x v="3"/>
    <x v="1"/>
    <x v="3"/>
    <s v="hde"/>
    <s v="Hexagrammos decagrammus"/>
    <s v="Kelp greenling"/>
    <n v="15"/>
    <n v="0"/>
    <m/>
    <m/>
    <m/>
    <m/>
    <n v="2"/>
    <n v="3"/>
    <n v="2"/>
    <n v="2"/>
    <n v="4"/>
    <n v="2"/>
    <m/>
    <m/>
    <m/>
    <m/>
    <m/>
    <m/>
    <m/>
    <m/>
    <m/>
    <m/>
    <m/>
    <m/>
    <m/>
    <m/>
    <m/>
    <m/>
    <m/>
    <m/>
  </r>
  <r>
    <n v="450"/>
    <x v="1"/>
    <s v="Claire Attridge"/>
    <x v="17"/>
    <x v="17"/>
    <n v="48.85205078125"/>
    <n v="-125.123565673828"/>
    <x v="7"/>
    <n v="3.5"/>
    <s v="E"/>
    <d v="1899-12-30T09:41:00"/>
    <s v="CMA"/>
    <x v="3"/>
    <x v="3"/>
    <x v="3"/>
    <s v="oel"/>
    <s v="Ophiodon elongatus"/>
    <s v="Lingcod"/>
    <n v="1"/>
    <n v="0"/>
    <m/>
    <m/>
    <m/>
    <m/>
    <m/>
    <m/>
    <m/>
    <m/>
    <m/>
    <n v="1"/>
    <m/>
    <m/>
    <m/>
    <m/>
    <m/>
    <m/>
    <m/>
    <m/>
    <m/>
    <m/>
    <m/>
    <m/>
    <m/>
    <m/>
    <m/>
    <m/>
    <m/>
    <m/>
  </r>
  <r>
    <n v="451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mfra"/>
    <s v="Mesocentrotus franciscanus"/>
    <s v="Red sea urchin"/>
    <n v="198"/>
    <n v="19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2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phem"/>
    <s v="Pagurus hemphilli"/>
    <s v="Maroon hermit"/>
    <n v="10"/>
    <n v="10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3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hka"/>
    <s v="Haliotis kamtschatkana"/>
    <s v="Pinto abalone"/>
    <n v="29"/>
    <n v="0"/>
    <n v="10"/>
    <n v="15"/>
    <n v="4"/>
    <m/>
    <m/>
    <m/>
    <m/>
    <m/>
    <m/>
    <m/>
    <m/>
    <m/>
    <m/>
    <m/>
    <m/>
    <m/>
    <m/>
    <m/>
    <m/>
    <m/>
    <m/>
    <m/>
    <m/>
    <m/>
    <m/>
    <m/>
    <m/>
    <m/>
  </r>
  <r>
    <n v="454"/>
    <x v="1"/>
    <s v="Claire Attridge"/>
    <x v="17"/>
    <x v="17"/>
    <n v="48.85205078125"/>
    <n v="-125.123565673828"/>
    <x v="7"/>
    <n v="3.5"/>
    <s v="E"/>
    <d v="1899-12-30T09:41:00"/>
    <s v="CMA"/>
    <x v="3"/>
    <x v="3"/>
    <x v="3"/>
    <s v="sca"/>
    <s v="Sebastes caurinus"/>
    <s v="Copper rockfish"/>
    <n v="1"/>
    <n v="0"/>
    <m/>
    <m/>
    <m/>
    <m/>
    <m/>
    <n v="1"/>
    <m/>
    <m/>
    <m/>
    <m/>
    <m/>
    <m/>
    <m/>
    <m/>
    <m/>
    <m/>
    <m/>
    <m/>
    <m/>
    <m/>
    <m/>
    <m/>
    <m/>
    <m/>
    <m/>
    <m/>
    <m/>
    <m/>
  </r>
  <r>
    <n v="455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ami"/>
    <s v="Acmaea mitra"/>
    <s v="Whitecap limpet"/>
    <n v="24"/>
    <n v="24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6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aha"/>
    <s v="Artedius harringtoni"/>
    <s v="Scalyhead sculpin"/>
    <n v="6"/>
    <n v="0"/>
    <n v="3"/>
    <n v="3"/>
    <m/>
    <m/>
    <m/>
    <m/>
    <m/>
    <m/>
    <m/>
    <m/>
    <m/>
    <m/>
    <m/>
    <m/>
    <m/>
    <m/>
    <m/>
    <m/>
    <m/>
    <m/>
    <m/>
    <m/>
    <m/>
    <m/>
    <m/>
    <m/>
    <m/>
    <m/>
  </r>
  <r>
    <n v="457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def"/>
    <s v="Debris - Fishing"/>
    <s v="Any fishing debris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8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hcr"/>
    <s v="Hermissenda crassicornis"/>
    <s v="Opalescent nudibranch"/>
    <n v="11"/>
    <n v="11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59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aca"/>
    <s v="Apostichopus californicus"/>
    <s v="California sea cucumber"/>
    <n v="16"/>
    <n v="16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0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cgi"/>
    <s v="Crassadoma gigantea"/>
    <s v="Purple-hinged rock scallop"/>
    <n v="19"/>
    <n v="0"/>
    <m/>
    <n v="1"/>
    <n v="5"/>
    <n v="6"/>
    <n v="5"/>
    <n v="2"/>
    <m/>
    <m/>
    <m/>
    <m/>
    <m/>
    <m/>
    <m/>
    <m/>
    <m/>
    <m/>
    <m/>
    <m/>
    <m/>
    <m/>
    <m/>
    <m/>
    <m/>
    <m/>
    <m/>
    <m/>
    <m/>
    <m/>
  </r>
  <r>
    <n v="461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henricia"/>
    <s v="Henricia spp."/>
    <s v="Unidentified blood star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2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dim"/>
    <s v="Dermasterias imbricata"/>
    <s v="Leather star"/>
    <n v="7"/>
    <n v="7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3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sac"/>
    <s v="Scyra acutifrons"/>
    <s v="Sharpnose crab"/>
    <n v="3"/>
    <n v="3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4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rni"/>
    <s v="Rhinogobiops nicholsii"/>
    <s v="Blackeye goby"/>
    <n v="41"/>
    <n v="0"/>
    <n v="7"/>
    <n v="25"/>
    <n v="7"/>
    <n v="2"/>
    <m/>
    <m/>
    <m/>
    <m/>
    <m/>
    <m/>
    <m/>
    <m/>
    <m/>
    <m/>
    <m/>
    <m/>
    <m/>
    <m/>
    <m/>
    <m/>
    <m/>
    <m/>
    <m/>
    <m/>
    <m/>
    <m/>
    <m/>
    <m/>
  </r>
  <r>
    <n v="465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cfo"/>
    <s v="Ceratostoma foliatum"/>
    <s v="Leafy hornmouth"/>
    <n v="18"/>
    <n v="18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6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pgi"/>
    <s v="Pomaulax gibberosus"/>
    <s v="Red turban shell"/>
    <n v="5"/>
    <n v="5"/>
    <m/>
    <m/>
    <m/>
    <m/>
    <m/>
    <m/>
    <m/>
    <m/>
    <m/>
    <m/>
    <m/>
    <m/>
    <m/>
    <m/>
    <m/>
    <m/>
    <m/>
    <m/>
    <m/>
    <m/>
    <m/>
    <m/>
    <m/>
    <m/>
    <m/>
    <m/>
    <m/>
    <m/>
  </r>
  <r>
    <n v="467"/>
    <x v="1"/>
    <s v="Claire Attridge"/>
    <x v="17"/>
    <x v="17"/>
    <n v="48.85205078125"/>
    <n v="-125.123565673828"/>
    <x v="7"/>
    <n v="3.5"/>
    <s v="E"/>
    <d v="1899-12-30T09:41:00"/>
    <s v="CMA"/>
    <x v="3"/>
    <x v="2"/>
    <x v="3"/>
    <s v="etr"/>
    <s v="Evasterias troschelii"/>
    <s v="Mottled starfish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SUMMARY" cacheId="9" applyNumberFormats="0" applyBorderFormats="0" applyFontFormats="0" applyPatternFormats="0" applyAlignmentFormats="0" applyWidthHeightFormats="0" dataCaption="" updatedVersion="8" compact="0" compactData="0">
  <location ref="A3:AM173" firstHeaderRow="1" firstDataRow="4" firstDataCol="2"/>
  <pivotFields count="18">
    <pivotField name="Diver" compact="0" outline="0" multipleItemSelectionAllowed="1" showAll="0"/>
    <pivotField name="Buddy" compact="0" outline="0" multipleItemSelectionAllowed="1" showAll="0"/>
    <pivotField name="Site No." axis="axisCol" compact="0" outline="0" multipleItemSelectionAllowed="1" showAll="0" sortType="ascending" defaultSubtotal="0">
      <items count="27">
        <item x="10"/>
        <item x="13"/>
        <item x="12"/>
        <item x="11"/>
        <item x="21"/>
        <item x="19"/>
        <item x="20"/>
        <item x="22"/>
        <item x="26"/>
        <item x="23"/>
        <item x="9"/>
        <item x="16"/>
        <item x="8"/>
        <item x="17"/>
        <item x="18"/>
        <item x="25"/>
        <item x="7"/>
        <item x="5"/>
        <item x="6"/>
        <item x="24"/>
        <item x="15"/>
        <item x="14"/>
        <item x="3"/>
        <item x="2"/>
        <item x="1"/>
        <item x="4"/>
        <item x="0"/>
      </items>
    </pivotField>
    <pivotField name="Site Name" compact="0" outline="0" multipleItemSelectionAllowed="1" showAll="0"/>
    <pivotField name="Latitude" compact="0" outline="0" multipleItemSelectionAllowed="1" showAll="0"/>
    <pivotField name="Longitude" compact="0" outline="0" multipleItemSelectionAllowed="1" showAll="0"/>
    <pivotField name="Date" axis="axisCol" compact="0" outline="0" multipleItemSelectionAllowed="1" showAll="0" sortType="ascending" defaultSubtotal="0">
      <items count="11">
        <item x="8"/>
        <item x="9"/>
        <item x="10"/>
        <item x="1"/>
        <item x="2"/>
        <item x="3"/>
        <item x="4"/>
        <item x="5"/>
        <item x="6"/>
        <item x="7"/>
        <item x="0"/>
      </items>
    </pivotField>
    <pivotField name="vis" compact="0" outline="0" multipleItemSelectionAllowed="1" showAll="0"/>
    <pivotField name="Direction" compact="0" outline="0" multipleItemSelectionAllowed="1" showAll="0"/>
    <pivotField name="Time" compact="0" numFmtId="20" outline="0" multipleItemSelectionAllowed="1" showAll="0"/>
    <pivotField name="P-Qs" compact="0" outline="0" multipleItemSelectionAllowed="1" showAll="0"/>
    <pivotField name="Depth" axis="axisCol" compact="0" outline="0" multipleItemSelectionAllowed="1" showAll="0" sortType="ascending">
      <items count="17">
        <item x="13"/>
        <item x="11"/>
        <item x="9"/>
        <item x="8"/>
        <item x="12"/>
        <item x="15"/>
        <item x="4"/>
        <item x="3"/>
        <item x="7"/>
        <item x="14"/>
        <item x="10"/>
        <item x="5"/>
        <item x="1"/>
        <item x="6"/>
        <item x="2"/>
        <item x="0"/>
        <item t="default"/>
      </items>
    </pivotField>
    <pivotField name="Method" axis="axisRow" compact="0" outline="0" multipleItemSelectionAllowed="1" showAll="0" sortType="ascending" defaultSubtotal="0">
      <items count="4">
        <item x="3"/>
        <item x="1"/>
        <item x="2"/>
        <item x="0"/>
      </items>
    </pivotField>
    <pivotField name="Block" compact="0" outline="0" multipleItemSelectionAllowed="1" showAll="0"/>
    <pivotField name="Code" compact="0" outline="0" multipleItemSelectionAllowed="1" showAll="0"/>
    <pivotField name="Species" axis="axisRow" compact="0" outline="0" multipleItemSelectionAllowed="1" showAll="0" sortType="ascending">
      <items count="136">
        <item x="0"/>
        <item x="90"/>
        <item x="6"/>
        <item x="81"/>
        <item x="134"/>
        <item x="122"/>
        <item x="114"/>
        <item x="27"/>
        <item x="128"/>
        <item x="71"/>
        <item x="7"/>
        <item x="117"/>
        <item x="2"/>
        <item x="46"/>
        <item x="39"/>
        <item x="131"/>
        <item x="96"/>
        <item x="101"/>
        <item x="47"/>
        <item x="115"/>
        <item x="40"/>
        <item x="11"/>
        <item x="50"/>
        <item x="100"/>
        <item x="124"/>
        <item x="72"/>
        <item x="108"/>
        <item x="107"/>
        <item x="52"/>
        <item x="12"/>
        <item x="121"/>
        <item x="89"/>
        <item x="84"/>
        <item x="44"/>
        <item x="99"/>
        <item x="125"/>
        <item x="76"/>
        <item x="23"/>
        <item x="67"/>
        <item x="74"/>
        <item x="16"/>
        <item x="120"/>
        <item x="45"/>
        <item x="19"/>
        <item x="57"/>
        <item x="48"/>
        <item x="49"/>
        <item x="62"/>
        <item x="59"/>
        <item x="118"/>
        <item x="29"/>
        <item x="37"/>
        <item x="78"/>
        <item x="38"/>
        <item x="113"/>
        <item x="21"/>
        <item x="130"/>
        <item x="10"/>
        <item x="94"/>
        <item x="106"/>
        <item x="88"/>
        <item x="98"/>
        <item x="64"/>
        <item x="33"/>
        <item x="95"/>
        <item x="13"/>
        <item x="1"/>
        <item x="66"/>
        <item x="97"/>
        <item x="30"/>
        <item x="41"/>
        <item x="109"/>
        <item x="127"/>
        <item x="60"/>
        <item x="65"/>
        <item x="3"/>
        <item x="105"/>
        <item x="129"/>
        <item x="51"/>
        <item x="77"/>
        <item x="112"/>
        <item x="79"/>
        <item x="116"/>
        <item x="26"/>
        <item x="103"/>
        <item x="80"/>
        <item x="9"/>
        <item x="110"/>
        <item x="20"/>
        <item x="70"/>
        <item x="91"/>
        <item x="133"/>
        <item x="104"/>
        <item x="36"/>
        <item x="14"/>
        <item x="22"/>
        <item x="8"/>
        <item x="85"/>
        <item x="5"/>
        <item x="63"/>
        <item x="86"/>
        <item x="75"/>
        <item x="83"/>
        <item x="15"/>
        <item x="111"/>
        <item x="53"/>
        <item x="4"/>
        <item x="73"/>
        <item x="93"/>
        <item x="68"/>
        <item x="56"/>
        <item x="102"/>
        <item x="132"/>
        <item x="25"/>
        <item x="58"/>
        <item x="126"/>
        <item x="82"/>
        <item x="34"/>
        <item x="31"/>
        <item x="24"/>
        <item x="55"/>
        <item x="28"/>
        <item x="43"/>
        <item x="32"/>
        <item x="61"/>
        <item x="87"/>
        <item x="17"/>
        <item x="18"/>
        <item x="54"/>
        <item x="92"/>
        <item x="42"/>
        <item x="119"/>
        <item x="123"/>
        <item x="35"/>
        <item x="69"/>
        <item t="default"/>
      </items>
    </pivotField>
    <pivotField name="Common name" compact="0" outline="0" multipleItemSelectionAllowed="1" showAll="0"/>
    <pivotField name="Total" dataField="1" compact="0" outline="0" multipleItemSelectionAllowed="1" showAll="0"/>
  </pivotFields>
  <rowFields count="2">
    <field x="12"/>
    <field x="15"/>
  </rowFields>
  <rowItems count="167">
    <i>
      <x/>
      <x v="16"/>
    </i>
    <i r="1">
      <x v="20"/>
    </i>
    <i r="1">
      <x v="22"/>
    </i>
    <i r="1">
      <x v="29"/>
    </i>
    <i r="1">
      <x v="42"/>
    </i>
    <i r="1">
      <x v="48"/>
    </i>
    <i r="1">
      <x v="51"/>
    </i>
    <i r="1">
      <x v="52"/>
    </i>
    <i r="1">
      <x v="53"/>
    </i>
    <i r="1">
      <x v="57"/>
    </i>
    <i r="1">
      <x v="66"/>
    </i>
    <i r="1">
      <x v="68"/>
    </i>
    <i r="1">
      <x v="74"/>
    </i>
    <i r="1">
      <x v="78"/>
    </i>
    <i r="1">
      <x v="79"/>
    </i>
    <i r="1">
      <x v="83"/>
    </i>
    <i r="1">
      <x v="88"/>
    </i>
    <i r="1">
      <x v="103"/>
    </i>
    <i r="1">
      <x v="110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>
      <x v="1"/>
      <x v="3"/>
    </i>
    <i r="1">
      <x v="7"/>
    </i>
    <i r="1">
      <x v="12"/>
    </i>
    <i r="1">
      <x v="15"/>
    </i>
    <i r="1">
      <x v="16"/>
    </i>
    <i r="1">
      <x v="50"/>
    </i>
    <i r="1">
      <x v="51"/>
    </i>
    <i r="1">
      <x v="59"/>
    </i>
    <i r="1">
      <x v="66"/>
    </i>
    <i r="1">
      <x v="68"/>
    </i>
    <i r="1">
      <x v="77"/>
    </i>
    <i r="1">
      <x v="80"/>
    </i>
    <i r="1">
      <x v="83"/>
    </i>
    <i r="1">
      <x v="88"/>
    </i>
    <i r="1">
      <x v="111"/>
    </i>
    <i r="1">
      <x v="113"/>
    </i>
    <i r="1">
      <x v="117"/>
    </i>
    <i r="1">
      <x v="119"/>
    </i>
    <i r="1">
      <x v="121"/>
    </i>
    <i r="1">
      <x v="122"/>
    </i>
    <i r="1">
      <x v="123"/>
    </i>
    <i r="1">
      <x v="129"/>
    </i>
    <i r="1">
      <x v="134"/>
    </i>
    <i>
      <x v="2"/>
      <x v="1"/>
    </i>
    <i r="1">
      <x v="2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9"/>
    </i>
    <i r="1">
      <x v="70"/>
    </i>
    <i r="1">
      <x v="71"/>
    </i>
    <i r="1">
      <x v="72"/>
    </i>
    <i r="1">
      <x v="73"/>
    </i>
    <i r="1">
      <x v="75"/>
    </i>
    <i r="1">
      <x v="76"/>
    </i>
    <i r="1">
      <x v="78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>
      <x v="3"/>
      <x/>
    </i>
    <i t="grand">
      <x/>
    </i>
  </rowItems>
  <colFields count="3">
    <field x="6"/>
    <field x="2"/>
    <field x="11"/>
  </colFields>
  <colItems count="37">
    <i>
      <x/>
      <x v="4"/>
      <x/>
    </i>
    <i r="1">
      <x v="5"/>
      <x v="6"/>
    </i>
    <i r="1">
      <x v="6"/>
      <x v="7"/>
    </i>
    <i>
      <x v="1"/>
      <x v="7"/>
      <x v="10"/>
    </i>
    <i r="1">
      <x v="8"/>
      <x v="5"/>
    </i>
    <i r="1">
      <x v="9"/>
      <x v="12"/>
    </i>
    <i>
      <x v="2"/>
      <x v="15"/>
      <x v="8"/>
    </i>
    <i r="1">
      <x v="19"/>
      <x v="12"/>
    </i>
    <i>
      <x v="3"/>
      <x v="23"/>
      <x v="11"/>
    </i>
    <i r="2">
      <x v="14"/>
    </i>
    <i r="1">
      <x v="24"/>
      <x v="10"/>
    </i>
    <i r="2">
      <x v="12"/>
    </i>
    <i>
      <x v="4"/>
      <x v="17"/>
      <x v="4"/>
    </i>
    <i r="2">
      <x v="6"/>
    </i>
    <i r="1">
      <x v="22"/>
      <x v="6"/>
    </i>
    <i r="2">
      <x v="7"/>
    </i>
    <i r="1">
      <x v="25"/>
      <x v="7"/>
    </i>
    <i>
      <x v="5"/>
      <x v="16"/>
      <x v="4"/>
    </i>
    <i r="2">
      <x v="13"/>
    </i>
    <i r="1">
      <x v="18"/>
      <x v="7"/>
    </i>
    <i r="2">
      <x v="11"/>
    </i>
    <i>
      <x v="6"/>
      <x/>
      <x v="3"/>
    </i>
    <i r="2">
      <x v="7"/>
    </i>
    <i r="1">
      <x v="10"/>
      <x v="12"/>
    </i>
    <i r="1">
      <x v="12"/>
      <x v="8"/>
    </i>
    <i>
      <x v="7"/>
      <x v="1"/>
      <x v="2"/>
    </i>
    <i r="1">
      <x v="2"/>
      <x v="3"/>
    </i>
    <i r="2">
      <x v="10"/>
    </i>
    <i r="1">
      <x v="3"/>
      <x v="2"/>
    </i>
    <i r="2">
      <x v="9"/>
    </i>
    <i>
      <x v="8"/>
      <x v="11"/>
      <x v="1"/>
    </i>
    <i r="1">
      <x v="20"/>
      <x v="6"/>
    </i>
    <i r="1">
      <x v="21"/>
      <x v="12"/>
    </i>
    <i>
      <x v="9"/>
      <x v="13"/>
      <x v="7"/>
    </i>
    <i r="1">
      <x v="14"/>
      <x v="4"/>
    </i>
    <i>
      <x v="10"/>
      <x v="26"/>
      <x v="15"/>
    </i>
    <i t="grand">
      <x/>
    </i>
  </colItems>
  <dataFields count="1">
    <dataField name="Sum of Total" fld="1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Pivot data check" cacheId="19" applyNumberFormats="0" applyBorderFormats="0" applyFontFormats="0" applyPatternFormats="0" applyAlignmentFormats="0" applyWidthHeightFormats="0" dataCaption="" updatedVersion="8" compact="0" compactData="0">
  <location ref="A3:I54" firstHeaderRow="1" firstDataRow="2" firstDataCol="6"/>
  <pivotFields count="48">
    <pivotField name="ID" compact="0" outline="0" multipleItemSelectionAllowed="1" showAll="0"/>
    <pivotField name="Diver" axis="axisCol" compact="0" outline="0" multipleItemSelectionAllowed="1" showAll="0" sortType="ascending">
      <items count="3">
        <item x="1"/>
        <item x="0"/>
        <item t="default"/>
      </items>
    </pivotField>
    <pivotField name="Buddy" compact="0" outline="0" multipleItemSelectionAllowed="1" showAll="0"/>
    <pivotField name="Site No." axis="axisRow" compact="0" outline="0" multipleItemSelectionAllowed="1" showAll="0" sortType="ascending" defaultSubtotal="0">
      <items count="18">
        <item x="10"/>
        <item x="13"/>
        <item x="12"/>
        <item x="11"/>
        <item x="9"/>
        <item x="16"/>
        <item x="8"/>
        <item x="17"/>
        <item x="7"/>
        <item x="5"/>
        <item x="6"/>
        <item x="15"/>
        <item x="14"/>
        <item x="3"/>
        <item x="2"/>
        <item x="1"/>
        <item x="4"/>
        <item x="0"/>
      </items>
    </pivotField>
    <pivotField name="Site Name" axis="axisRow" compact="0" outline="0" multipleItemSelectionAllowed="1" showAll="0" sortType="ascending" defaultSubtotal="0">
      <items count="18">
        <item x="1"/>
        <item x="2"/>
        <item x="17"/>
        <item x="10"/>
        <item x="4"/>
        <item x="8"/>
        <item x="9"/>
        <item x="5"/>
        <item x="6"/>
        <item x="14"/>
        <item x="16"/>
        <item x="15"/>
        <item x="13"/>
        <item x="7"/>
        <item x="3"/>
        <item x="11"/>
        <item x="12"/>
        <item x="0"/>
      </items>
    </pivotField>
    <pivotField name="Latitude" compact="0" outline="0" multipleItemSelectionAllowed="1" showAll="0"/>
    <pivotField name="Longitude" compact="0" outline="0" multipleItemSelectionAllowed="1" showAll="0"/>
    <pivotField name="Date" axis="axisRow" compact="0" outline="0" multipleItemSelectionAllowed="1" showAll="0" sortType="ascending" defaultSubtotal="0">
      <items count="8">
        <item x="1"/>
        <item x="2"/>
        <item x="3"/>
        <item x="4"/>
        <item x="5"/>
        <item x="6"/>
        <item x="7"/>
        <item x="0"/>
      </items>
    </pivotField>
    <pivotField name="vis" compact="0" outline="0" multipleItemSelectionAllowed="1" showAll="0"/>
    <pivotField name="Direction" compact="0" outline="0" multipleItemSelectionAllowed="1" showAll="0"/>
    <pivotField name="Time" compact="0" numFmtId="20" outline="0" multipleItemSelectionAllowed="1" showAll="0"/>
    <pivotField name="P-Qs" compact="0" outline="0" multipleItemSelectionAllowed="1" showAll="0"/>
    <pivotField name="Depth" axis="axisRow" compact="0" outline="0" multipleItemSelectionAllowed="1" showAll="0" sortType="ascending" defaultSubtotal="0">
      <items count="12">
        <item x="11"/>
        <item x="9"/>
        <item x="8"/>
        <item x="4"/>
        <item x="3"/>
        <item x="7"/>
        <item x="10"/>
        <item x="5"/>
        <item x="1"/>
        <item x="6"/>
        <item x="2"/>
        <item x="0"/>
      </items>
    </pivotField>
    <pivotField name="Method" axis="axisRow" compact="0" outline="0" multipleItemSelectionAllowed="1" showAll="0" sortType="ascending" defaultSubtotal="0">
      <items count="4">
        <item x="3"/>
        <item x="1"/>
        <item x="2"/>
        <item x="0"/>
      </items>
    </pivotField>
    <pivotField name="Block" axis="axisRow" compact="0" outline="0" multipleItemSelectionAllowed="1" showAll="0" sortType="ascending">
      <items count="5">
        <item x="2"/>
        <item x="3"/>
        <item x="1"/>
        <item x="0"/>
        <item t="default"/>
      </items>
    </pivotField>
    <pivotField name="Code" compact="0" outline="0" multipleItemSelectionAllowed="1" showAll="0"/>
    <pivotField name="Species" dataField="1" compact="0" outline="0" multipleItemSelectionAllowed="1" showAll="0"/>
    <pivotField name="Common name" compact="0" outline="0" multipleItemSelectionAllowed="1" showAll="0"/>
    <pivotField name="Total" compact="0" outline="0" multipleItemSelectionAllowed="1" showAll="0"/>
    <pivotField name="Inverts" compact="0" outline="0" multipleItemSelectionAllowed="1" showAll="0"/>
    <pivotField name="2.5" compact="0" outline="0" multipleItemSelectionAllowed="1" showAll="0"/>
    <pivotField name="5" compact="0" outline="0" multipleItemSelectionAllowed="1" showAll="0"/>
    <pivotField name="7.5" compact="0" outline="0" multipleItemSelectionAllowed="1" showAll="0"/>
    <pivotField name="10" compact="0" outline="0" multipleItemSelectionAllowed="1" showAll="0"/>
    <pivotField name="12.5" compact="0" outline="0" multipleItemSelectionAllowed="1" showAll="0"/>
    <pivotField name="15" compact="0" outline="0" multipleItemSelectionAllowed="1" showAll="0"/>
    <pivotField name="20" compact="0" outline="0" multipleItemSelectionAllowed="1" showAll="0"/>
    <pivotField name="25" compact="0" outline="0" multipleItemSelectionAllowed="1" showAll="0"/>
    <pivotField name="30" compact="0" outline="0" multipleItemSelectionAllowed="1" showAll="0"/>
    <pivotField name="35" compact="0" outline="0" multipleItemSelectionAllowed="1" showAll="0"/>
    <pivotField name="40" compact="0" outline="0" multipleItemSelectionAllowed="1" showAll="0"/>
    <pivotField name="50" compact="0" outline="0" multipleItemSelectionAllowed="1" showAll="0"/>
    <pivotField name="62.5" compact="0" outline="0" multipleItemSelectionAllowed="1" showAll="0"/>
    <pivotField name="75" compact="0" outline="0" multipleItemSelectionAllowed="1" showAll="0"/>
    <pivotField name="87.5" compact="0" outline="0" multipleItemSelectionAllowed="1" showAll="0"/>
    <pivotField name="100" compact="0" outline="0" multipleItemSelectionAllowed="1" showAll="0"/>
    <pivotField name="112.5" compact="0" outline="0" multipleItemSelectionAllowed="1" showAll="0"/>
    <pivotField name="125" compact="0" outline="0" multipleItemSelectionAllowed="1" showAll="0"/>
    <pivotField name="137.5" compact="0" outline="0" multipleItemSelectionAllowed="1" showAll="0"/>
    <pivotField name="150" compact="0" outline="0" multipleItemSelectionAllowed="1" showAll="0"/>
    <pivotField name="162.5" compact="0" outline="0" multipleItemSelectionAllowed="1" showAll="0"/>
    <pivotField name="175" compact="0" outline="0" multipleItemSelectionAllowed="1" showAll="0"/>
    <pivotField name="187.5" compact="0" outline="0" multipleItemSelectionAllowed="1" showAll="0"/>
    <pivotField name="200" compact="0" outline="0" multipleItemSelectionAllowed="1" showAll="0"/>
    <pivotField name="250" compact="0" outline="0" multipleItemSelectionAllowed="1" showAll="0"/>
    <pivotField name="300" compact="0" outline="0" multipleItemSelectionAllowed="1" showAll="0"/>
    <pivotField name="350" compact="0" outline="0" multipleItemSelectionAllowed="1" showAll="0"/>
    <pivotField name="400" compact="0" outline="0" multipleItemSelectionAllowed="1" showAll="0"/>
  </pivotFields>
  <rowFields count="6">
    <field x="3"/>
    <field x="4"/>
    <field x="7"/>
    <field x="12"/>
    <field x="13"/>
    <field x="14"/>
  </rowFields>
  <rowItems count="50">
    <i>
      <x/>
      <x v="3"/>
      <x v="3"/>
      <x v="2"/>
      <x v="1"/>
      <x v="1"/>
    </i>
    <i r="4">
      <x v="2"/>
      <x v="1"/>
    </i>
    <i>
      <x v="1"/>
      <x v="12"/>
      <x v="4"/>
      <x v="1"/>
      <x/>
      <x/>
    </i>
    <i r="4">
      <x v="1"/>
      <x v="1"/>
    </i>
    <i r="4">
      <x v="2"/>
      <x v="1"/>
    </i>
    <i>
      <x v="2"/>
      <x v="16"/>
      <x v="4"/>
      <x v="6"/>
      <x/>
      <x v="1"/>
    </i>
    <i r="4">
      <x v="1"/>
      <x v="1"/>
    </i>
    <i r="4">
      <x v="2"/>
      <x v="1"/>
    </i>
    <i>
      <x v="3"/>
      <x v="15"/>
      <x v="4"/>
      <x v="1"/>
      <x/>
      <x v="1"/>
    </i>
    <i r="4">
      <x v="1"/>
      <x v="1"/>
    </i>
    <i r="4">
      <x v="2"/>
      <x v="1"/>
    </i>
    <i>
      <x v="4"/>
      <x v="6"/>
      <x v="3"/>
      <x v="8"/>
      <x/>
      <x/>
    </i>
    <i r="4">
      <x v="1"/>
      <x v="1"/>
    </i>
    <i r="4">
      <x v="2"/>
      <x v="1"/>
    </i>
    <i>
      <x v="5"/>
      <x v="10"/>
      <x v="5"/>
      <x/>
      <x/>
      <x v="1"/>
    </i>
    <i r="4">
      <x v="1"/>
      <x v="1"/>
    </i>
    <i r="4">
      <x v="2"/>
      <x v="1"/>
    </i>
    <i>
      <x v="6"/>
      <x v="5"/>
      <x v="3"/>
      <x v="5"/>
      <x/>
      <x v="1"/>
    </i>
    <i r="4">
      <x v="1"/>
      <x v="1"/>
    </i>
    <i r="4">
      <x v="2"/>
      <x v="1"/>
    </i>
    <i>
      <x v="7"/>
      <x v="2"/>
      <x v="6"/>
      <x v="4"/>
      <x/>
      <x v="1"/>
    </i>
    <i r="4">
      <x v="1"/>
      <x v="1"/>
    </i>
    <i r="4">
      <x v="2"/>
      <x v="1"/>
    </i>
    <i>
      <x v="8"/>
      <x v="13"/>
      <x v="2"/>
      <x v="9"/>
      <x/>
      <x v="1"/>
    </i>
    <i r="4">
      <x v="1"/>
      <x v="1"/>
    </i>
    <i r="4">
      <x v="2"/>
      <x v="1"/>
    </i>
    <i>
      <x v="9"/>
      <x v="7"/>
      <x v="1"/>
      <x v="3"/>
      <x/>
      <x v="2"/>
    </i>
    <i r="4">
      <x v="1"/>
      <x v="2"/>
    </i>
    <i r="4">
      <x v="2"/>
      <x v="2"/>
    </i>
    <i>
      <x v="10"/>
      <x v="8"/>
      <x v="2"/>
      <x v="7"/>
      <x/>
      <x/>
    </i>
    <i r="5">
      <x v="1"/>
    </i>
    <i r="4">
      <x v="1"/>
      <x v="1"/>
    </i>
    <i r="4">
      <x v="2"/>
      <x v="1"/>
    </i>
    <i>
      <x v="11"/>
      <x v="11"/>
      <x v="5"/>
      <x v="3"/>
      <x v="1"/>
      <x v="1"/>
    </i>
    <i r="4">
      <x v="2"/>
      <x v="1"/>
    </i>
    <i>
      <x v="12"/>
      <x v="9"/>
      <x v="5"/>
      <x v="8"/>
      <x v="1"/>
      <x v="1"/>
    </i>
    <i r="4">
      <x v="2"/>
      <x v="1"/>
    </i>
    <i>
      <x v="13"/>
      <x v="14"/>
      <x v="1"/>
      <x v="4"/>
      <x v="1"/>
      <x v="2"/>
    </i>
    <i r="4">
      <x v="2"/>
      <x v="2"/>
    </i>
    <i>
      <x v="14"/>
      <x v="1"/>
      <x/>
      <x v="10"/>
      <x/>
      <x v="2"/>
    </i>
    <i r="4">
      <x v="1"/>
      <x v="2"/>
    </i>
    <i r="4">
      <x v="2"/>
      <x v="2"/>
    </i>
    <i>
      <x v="15"/>
      <x/>
      <x/>
      <x v="8"/>
      <x v="1"/>
      <x v="2"/>
    </i>
    <i r="4">
      <x v="2"/>
      <x v="2"/>
    </i>
    <i>
      <x v="16"/>
      <x v="4"/>
      <x v="1"/>
      <x v="4"/>
      <x/>
      <x/>
    </i>
    <i r="5">
      <x v="2"/>
    </i>
    <i r="4">
      <x v="1"/>
      <x v="2"/>
    </i>
    <i r="4">
      <x v="2"/>
      <x v="2"/>
    </i>
    <i>
      <x v="17"/>
      <x v="17"/>
      <x v="7"/>
      <x v="11"/>
      <x v="3"/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Species" fld="1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workbookViewId="0"/>
  </sheetViews>
  <sheetFormatPr baseColWidth="10" defaultColWidth="12.6640625" defaultRowHeight="15" customHeight="1"/>
  <cols>
    <col min="1" max="2" width="25.1640625" customWidth="1"/>
    <col min="3" max="4" width="12.1640625" customWidth="1"/>
    <col min="5" max="5" width="10.5" customWidth="1"/>
    <col min="6" max="6" width="11.1640625" customWidth="1"/>
    <col min="7" max="7" width="10.5" customWidth="1"/>
    <col min="8" max="8" width="11.1640625" customWidth="1"/>
    <col min="9" max="26" width="8.83203125" customWidth="1"/>
  </cols>
  <sheetData>
    <row r="1" spans="1:39" ht="12.75" customHeight="1"/>
    <row r="2" spans="1:39" ht="12.75" customHeight="1"/>
    <row r="3" spans="1:39" ht="12.75" customHeight="1">
      <c r="A3" s="49" t="s">
        <v>1986</v>
      </c>
      <c r="B3" s="50"/>
      <c r="C3" s="49" t="s">
        <v>7</v>
      </c>
      <c r="D3" s="59" t="s">
        <v>3</v>
      </c>
      <c r="E3" s="59" t="s">
        <v>12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1"/>
    </row>
    <row r="4" spans="1:39" ht="12.75" customHeight="1">
      <c r="A4" s="55"/>
      <c r="B4" s="60"/>
      <c r="C4" s="52" t="s">
        <v>148</v>
      </c>
      <c r="D4" s="50"/>
      <c r="E4" s="50"/>
      <c r="F4" s="52" t="s">
        <v>167</v>
      </c>
      <c r="G4" s="50"/>
      <c r="H4" s="50"/>
      <c r="I4" s="52" t="s">
        <v>172</v>
      </c>
      <c r="J4" s="50"/>
      <c r="K4" s="52" t="s">
        <v>24</v>
      </c>
      <c r="L4" s="50"/>
      <c r="M4" s="50"/>
      <c r="N4" s="50"/>
      <c r="O4" s="52" t="s">
        <v>65</v>
      </c>
      <c r="P4" s="50"/>
      <c r="Q4" s="50"/>
      <c r="R4" s="50"/>
      <c r="S4" s="50"/>
      <c r="T4" s="52" t="s">
        <v>87</v>
      </c>
      <c r="U4" s="50"/>
      <c r="V4" s="50"/>
      <c r="W4" s="50"/>
      <c r="X4" s="52" t="s">
        <v>104</v>
      </c>
      <c r="Y4" s="50"/>
      <c r="Z4" s="50"/>
      <c r="AA4" s="50"/>
      <c r="AB4" s="52" t="s">
        <v>116</v>
      </c>
      <c r="AC4" s="50"/>
      <c r="AD4" s="50"/>
      <c r="AE4" s="50"/>
      <c r="AF4" s="50"/>
      <c r="AG4" s="52" t="s">
        <v>130</v>
      </c>
      <c r="AH4" s="50"/>
      <c r="AI4" s="50"/>
      <c r="AJ4" s="52" t="s">
        <v>140</v>
      </c>
      <c r="AK4" s="50"/>
      <c r="AL4" s="52" t="s">
        <v>1985</v>
      </c>
      <c r="AM4" s="54" t="s">
        <v>1984</v>
      </c>
    </row>
    <row r="5" spans="1:39" ht="12.75" customHeight="1">
      <c r="A5" s="55"/>
      <c r="B5" s="60"/>
      <c r="C5" s="52" t="s">
        <v>162</v>
      </c>
      <c r="D5" s="52" t="s">
        <v>147</v>
      </c>
      <c r="E5" s="52" t="s">
        <v>153</v>
      </c>
      <c r="F5" s="52" t="s">
        <v>166</v>
      </c>
      <c r="G5" s="52" t="s">
        <v>259</v>
      </c>
      <c r="H5" s="52" t="s">
        <v>169</v>
      </c>
      <c r="I5" s="52" t="s">
        <v>173</v>
      </c>
      <c r="J5" s="52" t="s">
        <v>171</v>
      </c>
      <c r="K5" s="52" t="s">
        <v>50</v>
      </c>
      <c r="L5" s="50"/>
      <c r="M5" s="52" t="s">
        <v>23</v>
      </c>
      <c r="N5" s="50"/>
      <c r="O5" s="52" t="s">
        <v>83</v>
      </c>
      <c r="P5" s="50"/>
      <c r="Q5" s="52" t="s">
        <v>64</v>
      </c>
      <c r="R5" s="50"/>
      <c r="S5" s="52" t="s">
        <v>73</v>
      </c>
      <c r="T5" s="52" t="s">
        <v>98</v>
      </c>
      <c r="U5" s="50"/>
      <c r="V5" s="52" t="s">
        <v>86</v>
      </c>
      <c r="W5" s="50"/>
      <c r="X5" s="52" t="s">
        <v>111</v>
      </c>
      <c r="Y5" s="50"/>
      <c r="Z5" s="52" t="s">
        <v>107</v>
      </c>
      <c r="AA5" s="52" t="s">
        <v>103</v>
      </c>
      <c r="AB5" s="52" t="s">
        <v>124</v>
      </c>
      <c r="AC5" s="52" t="s">
        <v>119</v>
      </c>
      <c r="AD5" s="50"/>
      <c r="AE5" s="52" t="s">
        <v>115</v>
      </c>
      <c r="AF5" s="50"/>
      <c r="AG5" s="52" t="s">
        <v>137</v>
      </c>
      <c r="AH5" s="52" t="s">
        <v>133</v>
      </c>
      <c r="AI5" s="52" t="s">
        <v>129</v>
      </c>
      <c r="AJ5" s="52" t="s">
        <v>139</v>
      </c>
      <c r="AK5" s="52" t="s">
        <v>144</v>
      </c>
      <c r="AL5" s="52" t="s">
        <v>1985</v>
      </c>
      <c r="AM5" s="61"/>
    </row>
    <row r="6" spans="1:39" ht="12.75" customHeight="1">
      <c r="A6" s="49" t="s">
        <v>13</v>
      </c>
      <c r="B6" s="49" t="s">
        <v>16</v>
      </c>
      <c r="C6" s="52">
        <v>3</v>
      </c>
      <c r="D6" s="52">
        <v>6</v>
      </c>
      <c r="E6" s="52">
        <v>6.5</v>
      </c>
      <c r="F6" s="52">
        <v>7.5</v>
      </c>
      <c r="G6" s="52">
        <v>5.8</v>
      </c>
      <c r="H6" s="52">
        <v>8.5</v>
      </c>
      <c r="I6" s="52">
        <v>6.7</v>
      </c>
      <c r="J6" s="52">
        <v>8.5</v>
      </c>
      <c r="K6" s="52">
        <v>8</v>
      </c>
      <c r="L6" s="53">
        <v>11</v>
      </c>
      <c r="M6" s="52">
        <v>7.5</v>
      </c>
      <c r="N6" s="53">
        <v>8.5</v>
      </c>
      <c r="O6" s="52">
        <v>5.5</v>
      </c>
      <c r="P6" s="53">
        <v>6</v>
      </c>
      <c r="Q6" s="52">
        <v>6</v>
      </c>
      <c r="R6" s="53">
        <v>6.5</v>
      </c>
      <c r="S6" s="52">
        <v>6.5</v>
      </c>
      <c r="T6" s="52">
        <v>5.5</v>
      </c>
      <c r="U6" s="53">
        <v>10.5</v>
      </c>
      <c r="V6" s="52">
        <v>6.5</v>
      </c>
      <c r="W6" s="53">
        <v>8</v>
      </c>
      <c r="X6" s="52">
        <v>5</v>
      </c>
      <c r="Y6" s="53">
        <v>6.5</v>
      </c>
      <c r="Z6" s="52">
        <v>8.5</v>
      </c>
      <c r="AA6" s="52">
        <v>6.7</v>
      </c>
      <c r="AB6" s="52">
        <v>4.5</v>
      </c>
      <c r="AC6" s="52">
        <v>5</v>
      </c>
      <c r="AD6" s="53">
        <v>7.5</v>
      </c>
      <c r="AE6" s="52">
        <v>4.5</v>
      </c>
      <c r="AF6" s="53">
        <v>7</v>
      </c>
      <c r="AG6" s="52">
        <v>4</v>
      </c>
      <c r="AH6" s="52">
        <v>6</v>
      </c>
      <c r="AI6" s="52">
        <v>8.5</v>
      </c>
      <c r="AJ6" s="52">
        <v>6.5</v>
      </c>
      <c r="AK6" s="52">
        <v>5.5</v>
      </c>
      <c r="AL6" s="52" t="s">
        <v>1985</v>
      </c>
      <c r="AM6" s="61"/>
    </row>
    <row r="7" spans="1:39" ht="12.75" customHeight="1">
      <c r="A7" s="52">
        <v>0</v>
      </c>
      <c r="B7" s="52" t="s">
        <v>290</v>
      </c>
      <c r="C7" s="62"/>
      <c r="D7" s="62"/>
      <c r="E7" s="62">
        <v>1</v>
      </c>
      <c r="F7" s="62"/>
      <c r="G7" s="62"/>
      <c r="H7" s="62"/>
      <c r="I7" s="62"/>
      <c r="J7" s="62"/>
      <c r="K7" s="62"/>
      <c r="L7" s="63"/>
      <c r="M7" s="62"/>
      <c r="N7" s="63"/>
      <c r="O7" s="62"/>
      <c r="P7" s="63"/>
      <c r="Q7" s="62"/>
      <c r="R7" s="63"/>
      <c r="S7" s="62"/>
      <c r="T7" s="62"/>
      <c r="U7" s="63"/>
      <c r="V7" s="62">
        <v>1</v>
      </c>
      <c r="W7" s="63"/>
      <c r="X7" s="62"/>
      <c r="Y7" s="63"/>
      <c r="Z7" s="62"/>
      <c r="AA7" s="62"/>
      <c r="AB7" s="62"/>
      <c r="AC7" s="62"/>
      <c r="AD7" s="63"/>
      <c r="AE7" s="62"/>
      <c r="AF7" s="63"/>
      <c r="AG7" s="62"/>
      <c r="AH7" s="62"/>
      <c r="AI7" s="62"/>
      <c r="AJ7" s="62"/>
      <c r="AK7" s="62"/>
      <c r="AL7" s="62"/>
      <c r="AM7" s="64">
        <v>2</v>
      </c>
    </row>
    <row r="8" spans="1:39" ht="12.75" customHeight="1">
      <c r="A8" s="55"/>
      <c r="B8" s="56" t="s">
        <v>582</v>
      </c>
      <c r="C8" s="65"/>
      <c r="D8" s="65"/>
      <c r="E8" s="65"/>
      <c r="F8" s="65"/>
      <c r="G8" s="65"/>
      <c r="H8" s="65"/>
      <c r="I8" s="65"/>
      <c r="J8" s="65"/>
      <c r="K8" s="65"/>
      <c r="L8" s="66"/>
      <c r="M8" s="65"/>
      <c r="N8" s="66"/>
      <c r="O8" s="65"/>
      <c r="P8" s="66"/>
      <c r="Q8" s="65"/>
      <c r="R8" s="66"/>
      <c r="S8" s="65"/>
      <c r="T8" s="65"/>
      <c r="U8" s="66"/>
      <c r="V8" s="65"/>
      <c r="W8" s="66"/>
      <c r="X8" s="65"/>
      <c r="Y8" s="66"/>
      <c r="Z8" s="65"/>
      <c r="AA8" s="65">
        <v>2</v>
      </c>
      <c r="AB8" s="65"/>
      <c r="AC8" s="65"/>
      <c r="AD8" s="66"/>
      <c r="AE8" s="65"/>
      <c r="AF8" s="66"/>
      <c r="AG8" s="65"/>
      <c r="AH8" s="65"/>
      <c r="AI8" s="65"/>
      <c r="AJ8" s="65"/>
      <c r="AK8" s="65"/>
      <c r="AL8" s="65"/>
      <c r="AM8" s="67">
        <v>2</v>
      </c>
    </row>
    <row r="9" spans="1:39" ht="12.75" customHeight="1">
      <c r="A9" s="55"/>
      <c r="B9" s="56" t="s">
        <v>901</v>
      </c>
      <c r="C9" s="65"/>
      <c r="D9" s="65"/>
      <c r="E9" s="65"/>
      <c r="F9" s="65"/>
      <c r="G9" s="65"/>
      <c r="H9" s="65"/>
      <c r="I9" s="65"/>
      <c r="J9" s="65"/>
      <c r="K9" s="65"/>
      <c r="L9" s="66"/>
      <c r="M9" s="65"/>
      <c r="N9" s="66"/>
      <c r="O9" s="65"/>
      <c r="P9" s="66"/>
      <c r="Q9" s="65"/>
      <c r="R9" s="66"/>
      <c r="S9" s="65">
        <v>1</v>
      </c>
      <c r="T9" s="65"/>
      <c r="U9" s="66"/>
      <c r="V9" s="65"/>
      <c r="W9" s="66"/>
      <c r="X9" s="65"/>
      <c r="Y9" s="66"/>
      <c r="Z9" s="65"/>
      <c r="AA9" s="65"/>
      <c r="AB9" s="65"/>
      <c r="AC9" s="65"/>
      <c r="AD9" s="66"/>
      <c r="AE9" s="65"/>
      <c r="AF9" s="66"/>
      <c r="AG9" s="65"/>
      <c r="AH9" s="65"/>
      <c r="AI9" s="65"/>
      <c r="AJ9" s="65"/>
      <c r="AK9" s="65"/>
      <c r="AL9" s="65"/>
      <c r="AM9" s="67">
        <v>1</v>
      </c>
    </row>
    <row r="10" spans="1:39" ht="12.75" customHeight="1">
      <c r="A10" s="55"/>
      <c r="B10" s="56" t="s">
        <v>598</v>
      </c>
      <c r="C10" s="65"/>
      <c r="D10" s="65"/>
      <c r="E10" s="65"/>
      <c r="F10" s="65">
        <v>2</v>
      </c>
      <c r="G10" s="65"/>
      <c r="H10" s="65"/>
      <c r="I10" s="65"/>
      <c r="J10" s="65"/>
      <c r="K10" s="65"/>
      <c r="L10" s="66"/>
      <c r="M10" s="65"/>
      <c r="N10" s="66"/>
      <c r="O10" s="65"/>
      <c r="P10" s="66"/>
      <c r="Q10" s="65"/>
      <c r="R10" s="66"/>
      <c r="S10" s="65"/>
      <c r="T10" s="65"/>
      <c r="U10" s="66"/>
      <c r="V10" s="65"/>
      <c r="W10" s="66"/>
      <c r="X10" s="65"/>
      <c r="Y10" s="66"/>
      <c r="Z10" s="65"/>
      <c r="AA10" s="65"/>
      <c r="AB10" s="65"/>
      <c r="AC10" s="65"/>
      <c r="AD10" s="66"/>
      <c r="AE10" s="65"/>
      <c r="AF10" s="66"/>
      <c r="AG10" s="65"/>
      <c r="AH10" s="65"/>
      <c r="AI10" s="65"/>
      <c r="AJ10" s="65"/>
      <c r="AK10" s="65"/>
      <c r="AL10" s="65"/>
      <c r="AM10" s="67">
        <v>2</v>
      </c>
    </row>
    <row r="11" spans="1:39" ht="12.75" customHeight="1">
      <c r="A11" s="55"/>
      <c r="B11" s="56" t="s">
        <v>633</v>
      </c>
      <c r="C11" s="65"/>
      <c r="D11" s="65"/>
      <c r="E11" s="65"/>
      <c r="F11" s="65"/>
      <c r="G11" s="65"/>
      <c r="H11" s="65"/>
      <c r="I11" s="65"/>
      <c r="J11" s="65"/>
      <c r="K11" s="65"/>
      <c r="L11" s="66"/>
      <c r="M11" s="65"/>
      <c r="N11" s="66"/>
      <c r="O11" s="65"/>
      <c r="P11" s="66"/>
      <c r="Q11" s="65"/>
      <c r="R11" s="66"/>
      <c r="S11" s="65"/>
      <c r="T11" s="65"/>
      <c r="U11" s="66"/>
      <c r="V11" s="65"/>
      <c r="W11" s="66"/>
      <c r="X11" s="65"/>
      <c r="Y11" s="66"/>
      <c r="Z11" s="65"/>
      <c r="AA11" s="65"/>
      <c r="AB11" s="65">
        <v>1</v>
      </c>
      <c r="AC11" s="65"/>
      <c r="AD11" s="66">
        <v>1</v>
      </c>
      <c r="AE11" s="65"/>
      <c r="AF11" s="66"/>
      <c r="AG11" s="65"/>
      <c r="AH11" s="65"/>
      <c r="AI11" s="65"/>
      <c r="AJ11" s="65"/>
      <c r="AK11" s="65"/>
      <c r="AL11" s="65"/>
      <c r="AM11" s="67">
        <v>2</v>
      </c>
    </row>
    <row r="12" spans="1:39" ht="12.75" customHeight="1">
      <c r="A12" s="55"/>
      <c r="B12" s="56" t="s">
        <v>716</v>
      </c>
      <c r="C12" s="65"/>
      <c r="D12" s="65">
        <v>2</v>
      </c>
      <c r="E12" s="65"/>
      <c r="F12" s="65"/>
      <c r="G12" s="65"/>
      <c r="H12" s="65"/>
      <c r="I12" s="65"/>
      <c r="J12" s="65"/>
      <c r="K12" s="65"/>
      <c r="L12" s="66"/>
      <c r="M12" s="65"/>
      <c r="N12" s="66"/>
      <c r="O12" s="65"/>
      <c r="P12" s="66"/>
      <c r="Q12" s="65"/>
      <c r="R12" s="66"/>
      <c r="S12" s="65"/>
      <c r="T12" s="65"/>
      <c r="U12" s="66"/>
      <c r="V12" s="65"/>
      <c r="W12" s="66"/>
      <c r="X12" s="65"/>
      <c r="Y12" s="66"/>
      <c r="Z12" s="65"/>
      <c r="AA12" s="65"/>
      <c r="AB12" s="65"/>
      <c r="AC12" s="65"/>
      <c r="AD12" s="66"/>
      <c r="AE12" s="65"/>
      <c r="AF12" s="66"/>
      <c r="AG12" s="65"/>
      <c r="AH12" s="65"/>
      <c r="AI12" s="65"/>
      <c r="AJ12" s="65"/>
      <c r="AK12" s="65"/>
      <c r="AL12" s="65"/>
      <c r="AM12" s="67">
        <v>2</v>
      </c>
    </row>
    <row r="13" spans="1:39" ht="12.75" customHeight="1">
      <c r="A13" s="55"/>
      <c r="B13" s="56" t="s">
        <v>512</v>
      </c>
      <c r="C13" s="65"/>
      <c r="D13" s="65"/>
      <c r="E13" s="65"/>
      <c r="F13" s="65"/>
      <c r="G13" s="65"/>
      <c r="H13" s="65"/>
      <c r="I13" s="65"/>
      <c r="J13" s="65"/>
      <c r="K13" s="65"/>
      <c r="L13" s="66"/>
      <c r="M13" s="65"/>
      <c r="N13" s="66"/>
      <c r="O13" s="65"/>
      <c r="P13" s="66"/>
      <c r="Q13" s="65"/>
      <c r="R13" s="66"/>
      <c r="S13" s="65">
        <v>1</v>
      </c>
      <c r="T13" s="65"/>
      <c r="U13" s="66"/>
      <c r="V13" s="65"/>
      <c r="W13" s="66"/>
      <c r="X13" s="65"/>
      <c r="Y13" s="66"/>
      <c r="Z13" s="65"/>
      <c r="AA13" s="65"/>
      <c r="AB13" s="65"/>
      <c r="AC13" s="65"/>
      <c r="AD13" s="66"/>
      <c r="AE13" s="65"/>
      <c r="AF13" s="66"/>
      <c r="AG13" s="65"/>
      <c r="AH13" s="65"/>
      <c r="AI13" s="65"/>
      <c r="AJ13" s="65"/>
      <c r="AK13" s="65"/>
      <c r="AL13" s="65"/>
      <c r="AM13" s="67">
        <v>1</v>
      </c>
    </row>
    <row r="14" spans="1:39" ht="12.75" customHeight="1">
      <c r="A14" s="55"/>
      <c r="B14" s="56" t="s">
        <v>915</v>
      </c>
      <c r="C14" s="65"/>
      <c r="D14" s="65"/>
      <c r="E14" s="65"/>
      <c r="F14" s="65"/>
      <c r="G14" s="65"/>
      <c r="H14" s="65"/>
      <c r="I14" s="65"/>
      <c r="J14" s="65"/>
      <c r="K14" s="65"/>
      <c r="L14" s="66"/>
      <c r="M14" s="65"/>
      <c r="N14" s="66"/>
      <c r="O14" s="65">
        <v>1</v>
      </c>
      <c r="P14" s="66"/>
      <c r="Q14" s="65"/>
      <c r="R14" s="66"/>
      <c r="S14" s="65"/>
      <c r="T14" s="65"/>
      <c r="U14" s="66"/>
      <c r="V14" s="65"/>
      <c r="W14" s="66"/>
      <c r="X14" s="65"/>
      <c r="Y14" s="66"/>
      <c r="Z14" s="65"/>
      <c r="AA14" s="65"/>
      <c r="AB14" s="65"/>
      <c r="AC14" s="65"/>
      <c r="AD14" s="66"/>
      <c r="AE14" s="65"/>
      <c r="AF14" s="66"/>
      <c r="AG14" s="65"/>
      <c r="AH14" s="65"/>
      <c r="AI14" s="65"/>
      <c r="AJ14" s="65"/>
      <c r="AK14" s="65"/>
      <c r="AL14" s="65"/>
      <c r="AM14" s="67">
        <v>1</v>
      </c>
    </row>
    <row r="15" spans="1:39" ht="12.75" customHeight="1">
      <c r="A15" s="55"/>
      <c r="B15" s="56" t="s">
        <v>655</v>
      </c>
      <c r="C15" s="65"/>
      <c r="D15" s="65"/>
      <c r="E15" s="65"/>
      <c r="F15" s="65"/>
      <c r="G15" s="65">
        <v>1</v>
      </c>
      <c r="H15" s="65"/>
      <c r="I15" s="65"/>
      <c r="J15" s="65"/>
      <c r="K15" s="65"/>
      <c r="L15" s="66"/>
      <c r="M15" s="65"/>
      <c r="N15" s="66"/>
      <c r="O15" s="65"/>
      <c r="P15" s="66"/>
      <c r="Q15" s="65"/>
      <c r="R15" s="66"/>
      <c r="S15" s="65"/>
      <c r="T15" s="65"/>
      <c r="U15" s="66"/>
      <c r="V15" s="65"/>
      <c r="W15" s="66"/>
      <c r="X15" s="65"/>
      <c r="Y15" s="66"/>
      <c r="Z15" s="65"/>
      <c r="AA15" s="65"/>
      <c r="AB15" s="65"/>
      <c r="AC15" s="65"/>
      <c r="AD15" s="66"/>
      <c r="AE15" s="65"/>
      <c r="AF15" s="66"/>
      <c r="AG15" s="65"/>
      <c r="AH15" s="65"/>
      <c r="AI15" s="65"/>
      <c r="AJ15" s="65"/>
      <c r="AK15" s="65"/>
      <c r="AL15" s="65"/>
      <c r="AM15" s="67">
        <v>1</v>
      </c>
    </row>
    <row r="16" spans="1:39" ht="12.75" customHeight="1">
      <c r="A16" s="55"/>
      <c r="B16" s="56" t="s">
        <v>669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65"/>
      <c r="N16" s="66"/>
      <c r="O16" s="65"/>
      <c r="P16" s="66"/>
      <c r="Q16" s="65"/>
      <c r="R16" s="66"/>
      <c r="S16" s="65"/>
      <c r="T16" s="65"/>
      <c r="U16" s="66"/>
      <c r="V16" s="65"/>
      <c r="W16" s="66">
        <v>1</v>
      </c>
      <c r="X16" s="65"/>
      <c r="Y16" s="66"/>
      <c r="Z16" s="65"/>
      <c r="AA16" s="65"/>
      <c r="AB16" s="65"/>
      <c r="AC16" s="65"/>
      <c r="AD16" s="66"/>
      <c r="AE16" s="65"/>
      <c r="AF16" s="66"/>
      <c r="AG16" s="65"/>
      <c r="AH16" s="65"/>
      <c r="AI16" s="65"/>
      <c r="AJ16" s="65"/>
      <c r="AK16" s="65"/>
      <c r="AL16" s="65"/>
      <c r="AM16" s="67">
        <v>1</v>
      </c>
    </row>
    <row r="17" spans="1:39" ht="12.75" customHeight="1">
      <c r="A17" s="55"/>
      <c r="B17" s="56" t="s">
        <v>348</v>
      </c>
      <c r="C17" s="65"/>
      <c r="D17" s="65"/>
      <c r="E17" s="65">
        <v>1</v>
      </c>
      <c r="F17" s="65">
        <v>2</v>
      </c>
      <c r="G17" s="65">
        <v>3</v>
      </c>
      <c r="H17" s="65"/>
      <c r="I17" s="65"/>
      <c r="J17" s="65">
        <v>1</v>
      </c>
      <c r="K17" s="65"/>
      <c r="L17" s="66"/>
      <c r="M17" s="65"/>
      <c r="N17" s="66"/>
      <c r="O17" s="65"/>
      <c r="P17" s="66">
        <v>1</v>
      </c>
      <c r="Q17" s="65"/>
      <c r="R17" s="66"/>
      <c r="S17" s="65">
        <v>3</v>
      </c>
      <c r="T17" s="65"/>
      <c r="U17" s="66">
        <v>1</v>
      </c>
      <c r="V17" s="65">
        <v>1</v>
      </c>
      <c r="W17" s="66"/>
      <c r="X17" s="65"/>
      <c r="Y17" s="66">
        <v>1</v>
      </c>
      <c r="Z17" s="65"/>
      <c r="AA17" s="65"/>
      <c r="AB17" s="65"/>
      <c r="AC17" s="65"/>
      <c r="AD17" s="66"/>
      <c r="AE17" s="65"/>
      <c r="AF17" s="66">
        <v>1</v>
      </c>
      <c r="AG17" s="65"/>
      <c r="AH17" s="65"/>
      <c r="AI17" s="65"/>
      <c r="AJ17" s="65"/>
      <c r="AK17" s="65">
        <v>1</v>
      </c>
      <c r="AL17" s="65"/>
      <c r="AM17" s="67">
        <v>16</v>
      </c>
    </row>
    <row r="18" spans="1:39" ht="12.75" customHeight="1">
      <c r="A18" s="55"/>
      <c r="B18" s="56" t="s">
        <v>350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  <c r="M18" s="65"/>
      <c r="N18" s="66"/>
      <c r="O18" s="65"/>
      <c r="P18" s="66"/>
      <c r="Q18" s="65"/>
      <c r="R18" s="66"/>
      <c r="S18" s="65"/>
      <c r="T18" s="65"/>
      <c r="U18" s="66"/>
      <c r="V18" s="65"/>
      <c r="W18" s="66"/>
      <c r="X18" s="65"/>
      <c r="Y18" s="66">
        <v>1</v>
      </c>
      <c r="Z18" s="65"/>
      <c r="AA18" s="65"/>
      <c r="AB18" s="65"/>
      <c r="AC18" s="65"/>
      <c r="AD18" s="66"/>
      <c r="AE18" s="65"/>
      <c r="AF18" s="66"/>
      <c r="AG18" s="65"/>
      <c r="AH18" s="65"/>
      <c r="AI18" s="65"/>
      <c r="AJ18" s="65"/>
      <c r="AK18" s="65"/>
      <c r="AL18" s="65"/>
      <c r="AM18" s="67">
        <v>1</v>
      </c>
    </row>
    <row r="19" spans="1:39" ht="12.75" customHeight="1">
      <c r="A19" s="55"/>
      <c r="B19" s="56" t="s">
        <v>516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  <c r="M19" s="65"/>
      <c r="N19" s="66"/>
      <c r="O19" s="65"/>
      <c r="P19" s="66"/>
      <c r="Q19" s="65"/>
      <c r="R19" s="66"/>
      <c r="S19" s="65"/>
      <c r="T19" s="65"/>
      <c r="U19" s="66"/>
      <c r="V19" s="65"/>
      <c r="W19" s="66"/>
      <c r="X19" s="65"/>
      <c r="Y19" s="66"/>
      <c r="Z19" s="65">
        <v>1</v>
      </c>
      <c r="AA19" s="65"/>
      <c r="AB19" s="65"/>
      <c r="AC19" s="65"/>
      <c r="AD19" s="66"/>
      <c r="AE19" s="65"/>
      <c r="AF19" s="66"/>
      <c r="AG19" s="65"/>
      <c r="AH19" s="65"/>
      <c r="AI19" s="65"/>
      <c r="AJ19" s="65"/>
      <c r="AK19" s="65"/>
      <c r="AL19" s="65"/>
      <c r="AM19" s="67">
        <v>1</v>
      </c>
    </row>
    <row r="20" spans="1:39" ht="12.75" customHeight="1">
      <c r="A20" s="55"/>
      <c r="B20" s="56" t="s">
        <v>905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  <c r="M20" s="65"/>
      <c r="N20" s="66"/>
      <c r="O20" s="65"/>
      <c r="P20" s="66"/>
      <c r="Q20" s="65"/>
      <c r="R20" s="66"/>
      <c r="S20" s="65">
        <v>1</v>
      </c>
      <c r="T20" s="65"/>
      <c r="U20" s="66"/>
      <c r="V20" s="65"/>
      <c r="W20" s="66"/>
      <c r="X20" s="65"/>
      <c r="Y20" s="66"/>
      <c r="Z20" s="65"/>
      <c r="AA20" s="65"/>
      <c r="AB20" s="65"/>
      <c r="AC20" s="65"/>
      <c r="AD20" s="66"/>
      <c r="AE20" s="65"/>
      <c r="AF20" s="66"/>
      <c r="AG20" s="65"/>
      <c r="AH20" s="65"/>
      <c r="AI20" s="65"/>
      <c r="AJ20" s="65"/>
      <c r="AK20" s="65"/>
      <c r="AL20" s="65"/>
      <c r="AM20" s="67">
        <v>1</v>
      </c>
    </row>
    <row r="21" spans="1:39" ht="12.75" customHeight="1">
      <c r="A21" s="55"/>
      <c r="B21" s="56" t="s">
        <v>746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  <c r="M21" s="65"/>
      <c r="N21" s="66"/>
      <c r="O21" s="65"/>
      <c r="P21" s="66"/>
      <c r="Q21" s="65"/>
      <c r="R21" s="66"/>
      <c r="S21" s="65">
        <v>1</v>
      </c>
      <c r="T21" s="65"/>
      <c r="U21" s="66"/>
      <c r="V21" s="65"/>
      <c r="W21" s="66"/>
      <c r="X21" s="65"/>
      <c r="Y21" s="66"/>
      <c r="Z21" s="65"/>
      <c r="AA21" s="65"/>
      <c r="AB21" s="65"/>
      <c r="AC21" s="65"/>
      <c r="AD21" s="66"/>
      <c r="AE21" s="65"/>
      <c r="AF21" s="66"/>
      <c r="AG21" s="65"/>
      <c r="AH21" s="65"/>
      <c r="AI21" s="65"/>
      <c r="AJ21" s="65"/>
      <c r="AK21" s="65"/>
      <c r="AL21" s="65"/>
      <c r="AM21" s="67">
        <v>1</v>
      </c>
    </row>
    <row r="22" spans="1:39" ht="12.75" customHeight="1">
      <c r="A22" s="55"/>
      <c r="B22" s="56" t="s">
        <v>399</v>
      </c>
      <c r="C22" s="65"/>
      <c r="D22" s="65">
        <v>1</v>
      </c>
      <c r="E22" s="65"/>
      <c r="F22" s="65"/>
      <c r="G22" s="65">
        <v>2</v>
      </c>
      <c r="H22" s="65"/>
      <c r="I22" s="65"/>
      <c r="J22" s="65">
        <v>2</v>
      </c>
      <c r="K22" s="65"/>
      <c r="L22" s="66">
        <v>1</v>
      </c>
      <c r="M22" s="65"/>
      <c r="N22" s="66"/>
      <c r="O22" s="65"/>
      <c r="P22" s="66"/>
      <c r="Q22" s="65"/>
      <c r="R22" s="66"/>
      <c r="S22" s="65"/>
      <c r="T22" s="65"/>
      <c r="U22" s="66"/>
      <c r="V22" s="65"/>
      <c r="W22" s="66"/>
      <c r="X22" s="65"/>
      <c r="Y22" s="66">
        <v>1</v>
      </c>
      <c r="Z22" s="65"/>
      <c r="AA22" s="65"/>
      <c r="AB22" s="65"/>
      <c r="AC22" s="65"/>
      <c r="AD22" s="66"/>
      <c r="AE22" s="65"/>
      <c r="AF22" s="66"/>
      <c r="AG22" s="65"/>
      <c r="AH22" s="65"/>
      <c r="AI22" s="65"/>
      <c r="AJ22" s="65">
        <v>1</v>
      </c>
      <c r="AK22" s="65"/>
      <c r="AL22" s="65"/>
      <c r="AM22" s="67">
        <v>8</v>
      </c>
    </row>
    <row r="23" spans="1:39" ht="12.75" customHeight="1">
      <c r="A23" s="55"/>
      <c r="B23" s="56" t="s">
        <v>409</v>
      </c>
      <c r="C23" s="65"/>
      <c r="D23" s="65"/>
      <c r="E23" s="65"/>
      <c r="F23" s="65"/>
      <c r="G23" s="65"/>
      <c r="H23" s="65"/>
      <c r="I23" s="65"/>
      <c r="J23" s="65"/>
      <c r="K23" s="65"/>
      <c r="L23" s="66"/>
      <c r="M23" s="65"/>
      <c r="N23" s="66"/>
      <c r="O23" s="65"/>
      <c r="P23" s="66">
        <v>1</v>
      </c>
      <c r="Q23" s="65"/>
      <c r="R23" s="66"/>
      <c r="S23" s="65"/>
      <c r="T23" s="65"/>
      <c r="U23" s="66">
        <v>2</v>
      </c>
      <c r="V23" s="65"/>
      <c r="W23" s="66"/>
      <c r="X23" s="65"/>
      <c r="Y23" s="66">
        <v>1</v>
      </c>
      <c r="Z23" s="65"/>
      <c r="AA23" s="65"/>
      <c r="AB23" s="65">
        <v>1</v>
      </c>
      <c r="AC23" s="65"/>
      <c r="AD23" s="66"/>
      <c r="AE23" s="65">
        <v>1</v>
      </c>
      <c r="AF23" s="66">
        <v>1</v>
      </c>
      <c r="AG23" s="65">
        <v>1</v>
      </c>
      <c r="AH23" s="65"/>
      <c r="AI23" s="65"/>
      <c r="AJ23" s="65">
        <v>1</v>
      </c>
      <c r="AK23" s="65"/>
      <c r="AL23" s="65"/>
      <c r="AM23" s="67">
        <v>9</v>
      </c>
    </row>
    <row r="24" spans="1:39" ht="12.75" customHeight="1">
      <c r="A24" s="55"/>
      <c r="B24" s="56" t="s">
        <v>799</v>
      </c>
      <c r="C24" s="65"/>
      <c r="D24" s="65"/>
      <c r="E24" s="65"/>
      <c r="F24" s="65"/>
      <c r="G24" s="65">
        <v>1</v>
      </c>
      <c r="H24" s="65"/>
      <c r="I24" s="65"/>
      <c r="J24" s="65"/>
      <c r="K24" s="65"/>
      <c r="L24" s="66"/>
      <c r="M24" s="65">
        <v>3</v>
      </c>
      <c r="N24" s="66"/>
      <c r="O24" s="65"/>
      <c r="P24" s="66"/>
      <c r="Q24" s="65"/>
      <c r="R24" s="66"/>
      <c r="S24" s="65"/>
      <c r="T24" s="65"/>
      <c r="U24" s="66"/>
      <c r="V24" s="65"/>
      <c r="W24" s="66"/>
      <c r="X24" s="65"/>
      <c r="Y24" s="66"/>
      <c r="Z24" s="65"/>
      <c r="AA24" s="65"/>
      <c r="AB24" s="65"/>
      <c r="AC24" s="65"/>
      <c r="AD24" s="66"/>
      <c r="AE24" s="65"/>
      <c r="AF24" s="66"/>
      <c r="AG24" s="65"/>
      <c r="AH24" s="65"/>
      <c r="AI24" s="65"/>
      <c r="AJ24" s="65"/>
      <c r="AK24" s="65"/>
      <c r="AL24" s="65"/>
      <c r="AM24" s="67">
        <v>4</v>
      </c>
    </row>
    <row r="25" spans="1:39" ht="12.75" customHeight="1">
      <c r="A25" s="55"/>
      <c r="B25" s="56" t="s">
        <v>823</v>
      </c>
      <c r="C25" s="65"/>
      <c r="D25" s="65"/>
      <c r="E25" s="65"/>
      <c r="F25" s="65"/>
      <c r="G25" s="65"/>
      <c r="H25" s="65"/>
      <c r="I25" s="65"/>
      <c r="J25" s="65"/>
      <c r="K25" s="65"/>
      <c r="L25" s="66"/>
      <c r="M25" s="65"/>
      <c r="N25" s="66"/>
      <c r="O25" s="65"/>
      <c r="P25" s="66"/>
      <c r="Q25" s="65">
        <v>1</v>
      </c>
      <c r="R25" s="66"/>
      <c r="S25" s="65"/>
      <c r="T25" s="65"/>
      <c r="U25" s="66"/>
      <c r="V25" s="65"/>
      <c r="W25" s="66"/>
      <c r="X25" s="65"/>
      <c r="Y25" s="66"/>
      <c r="Z25" s="65"/>
      <c r="AA25" s="65">
        <v>1</v>
      </c>
      <c r="AB25" s="65"/>
      <c r="AC25" s="65"/>
      <c r="AD25" s="66"/>
      <c r="AE25" s="65"/>
      <c r="AF25" s="66"/>
      <c r="AG25" s="65"/>
      <c r="AH25" s="65"/>
      <c r="AI25" s="65"/>
      <c r="AJ25" s="65"/>
      <c r="AK25" s="65"/>
      <c r="AL25" s="65"/>
      <c r="AM25" s="67">
        <v>2</v>
      </c>
    </row>
    <row r="26" spans="1:39" ht="12.75" customHeight="1">
      <c r="A26" s="55"/>
      <c r="B26" s="56" t="s">
        <v>455</v>
      </c>
      <c r="C26" s="65"/>
      <c r="D26" s="65"/>
      <c r="E26" s="65"/>
      <c r="F26" s="65">
        <v>3</v>
      </c>
      <c r="G26" s="65"/>
      <c r="H26" s="65">
        <v>2</v>
      </c>
      <c r="I26" s="65">
        <v>1</v>
      </c>
      <c r="J26" s="65"/>
      <c r="K26" s="65"/>
      <c r="L26" s="66"/>
      <c r="M26" s="65"/>
      <c r="N26" s="66"/>
      <c r="O26" s="65">
        <v>1</v>
      </c>
      <c r="P26" s="66">
        <v>1</v>
      </c>
      <c r="Q26" s="65"/>
      <c r="R26" s="66"/>
      <c r="S26" s="65">
        <v>6</v>
      </c>
      <c r="T26" s="65"/>
      <c r="U26" s="66">
        <v>1</v>
      </c>
      <c r="V26" s="65">
        <v>3</v>
      </c>
      <c r="W26" s="66">
        <v>1</v>
      </c>
      <c r="X26" s="65"/>
      <c r="Y26" s="66"/>
      <c r="Z26" s="65"/>
      <c r="AA26" s="65"/>
      <c r="AB26" s="65">
        <v>6</v>
      </c>
      <c r="AC26" s="65">
        <v>1</v>
      </c>
      <c r="AD26" s="66"/>
      <c r="AE26" s="65">
        <v>1</v>
      </c>
      <c r="AF26" s="66"/>
      <c r="AG26" s="65"/>
      <c r="AH26" s="65"/>
      <c r="AI26" s="65"/>
      <c r="AJ26" s="65">
        <v>1</v>
      </c>
      <c r="AK26" s="65"/>
      <c r="AL26" s="65"/>
      <c r="AM26" s="67">
        <v>28</v>
      </c>
    </row>
    <row r="27" spans="1:39" ht="12.75" customHeight="1">
      <c r="A27" s="55"/>
      <c r="B27" s="56" t="s">
        <v>463</v>
      </c>
      <c r="C27" s="65"/>
      <c r="D27" s="65"/>
      <c r="E27" s="65"/>
      <c r="F27" s="65"/>
      <c r="G27" s="65"/>
      <c r="H27" s="65">
        <v>27</v>
      </c>
      <c r="I27" s="65">
        <v>1</v>
      </c>
      <c r="J27" s="65"/>
      <c r="K27" s="65"/>
      <c r="L27" s="66"/>
      <c r="M27" s="65"/>
      <c r="N27" s="66"/>
      <c r="O27" s="65"/>
      <c r="P27" s="66"/>
      <c r="Q27" s="65"/>
      <c r="R27" s="66"/>
      <c r="S27" s="65"/>
      <c r="T27" s="65"/>
      <c r="U27" s="66">
        <v>1</v>
      </c>
      <c r="V27" s="65"/>
      <c r="W27" s="66">
        <v>1</v>
      </c>
      <c r="X27" s="65"/>
      <c r="Y27" s="66"/>
      <c r="Z27" s="65"/>
      <c r="AA27" s="65"/>
      <c r="AB27" s="65"/>
      <c r="AC27" s="65"/>
      <c r="AD27" s="66"/>
      <c r="AE27" s="65"/>
      <c r="AF27" s="66"/>
      <c r="AG27" s="65"/>
      <c r="AH27" s="65"/>
      <c r="AI27" s="65"/>
      <c r="AJ27" s="65"/>
      <c r="AK27" s="65"/>
      <c r="AL27" s="65"/>
      <c r="AM27" s="67">
        <v>30</v>
      </c>
    </row>
    <row r="28" spans="1:39" ht="12.75" customHeight="1">
      <c r="A28" s="55"/>
      <c r="B28" s="56" t="s">
        <v>465</v>
      </c>
      <c r="C28" s="65"/>
      <c r="D28" s="65"/>
      <c r="E28" s="65"/>
      <c r="F28" s="65">
        <v>1</v>
      </c>
      <c r="G28" s="65"/>
      <c r="H28" s="65"/>
      <c r="I28" s="65"/>
      <c r="J28" s="65"/>
      <c r="K28" s="65">
        <v>1</v>
      </c>
      <c r="L28" s="66">
        <v>1</v>
      </c>
      <c r="M28" s="65"/>
      <c r="N28" s="66"/>
      <c r="O28" s="65"/>
      <c r="P28" s="66"/>
      <c r="Q28" s="65"/>
      <c r="R28" s="66"/>
      <c r="S28" s="65"/>
      <c r="T28" s="65"/>
      <c r="U28" s="66"/>
      <c r="V28" s="65"/>
      <c r="W28" s="66"/>
      <c r="X28" s="65"/>
      <c r="Y28" s="66">
        <v>2</v>
      </c>
      <c r="Z28" s="65"/>
      <c r="AA28" s="65"/>
      <c r="AB28" s="65">
        <v>1</v>
      </c>
      <c r="AC28" s="65"/>
      <c r="AD28" s="66"/>
      <c r="AE28" s="65"/>
      <c r="AF28" s="66"/>
      <c r="AG28" s="65"/>
      <c r="AH28" s="65"/>
      <c r="AI28" s="65"/>
      <c r="AJ28" s="65">
        <v>2</v>
      </c>
      <c r="AK28" s="65">
        <v>2</v>
      </c>
      <c r="AL28" s="65"/>
      <c r="AM28" s="67">
        <v>10</v>
      </c>
    </row>
    <row r="29" spans="1:39" ht="12.75" customHeight="1">
      <c r="A29" s="55"/>
      <c r="B29" s="56" t="s">
        <v>467</v>
      </c>
      <c r="C29" s="65"/>
      <c r="D29" s="65">
        <v>10</v>
      </c>
      <c r="E29" s="65">
        <v>1</v>
      </c>
      <c r="F29" s="65"/>
      <c r="G29" s="65"/>
      <c r="H29" s="65">
        <v>2</v>
      </c>
      <c r="I29" s="65"/>
      <c r="J29" s="65"/>
      <c r="K29" s="65"/>
      <c r="L29" s="66"/>
      <c r="M29" s="65"/>
      <c r="N29" s="66"/>
      <c r="O29" s="65"/>
      <c r="P29" s="66"/>
      <c r="Q29" s="65">
        <v>1</v>
      </c>
      <c r="R29" s="66"/>
      <c r="S29" s="65">
        <v>26</v>
      </c>
      <c r="T29" s="65"/>
      <c r="U29" s="66"/>
      <c r="V29" s="65"/>
      <c r="W29" s="66"/>
      <c r="X29" s="65"/>
      <c r="Y29" s="66"/>
      <c r="Z29" s="65"/>
      <c r="AA29" s="65">
        <v>3</v>
      </c>
      <c r="AB29" s="65"/>
      <c r="AC29" s="65"/>
      <c r="AD29" s="66"/>
      <c r="AE29" s="65"/>
      <c r="AF29" s="66"/>
      <c r="AG29" s="65"/>
      <c r="AH29" s="65"/>
      <c r="AI29" s="65"/>
      <c r="AJ29" s="65"/>
      <c r="AK29" s="65"/>
      <c r="AL29" s="65"/>
      <c r="AM29" s="67">
        <v>43</v>
      </c>
    </row>
    <row r="30" spans="1:39" ht="12.75" customHeight="1">
      <c r="A30" s="55"/>
      <c r="B30" s="56" t="s">
        <v>475</v>
      </c>
      <c r="C30" s="65"/>
      <c r="D30" s="65">
        <v>2</v>
      </c>
      <c r="E30" s="65"/>
      <c r="F30" s="65"/>
      <c r="G30" s="65">
        <v>1</v>
      </c>
      <c r="H30" s="65">
        <v>2</v>
      </c>
      <c r="I30" s="65"/>
      <c r="J30" s="65"/>
      <c r="K30" s="65"/>
      <c r="L30" s="66">
        <v>1</v>
      </c>
      <c r="M30" s="65"/>
      <c r="N30" s="66"/>
      <c r="O30" s="65"/>
      <c r="P30" s="66"/>
      <c r="Q30" s="65"/>
      <c r="R30" s="66"/>
      <c r="S30" s="65"/>
      <c r="T30" s="65"/>
      <c r="U30" s="66"/>
      <c r="V30" s="65"/>
      <c r="W30" s="66"/>
      <c r="X30" s="65"/>
      <c r="Y30" s="66"/>
      <c r="Z30" s="65"/>
      <c r="AA30" s="65">
        <v>1</v>
      </c>
      <c r="AB30" s="65"/>
      <c r="AC30" s="65"/>
      <c r="AD30" s="66"/>
      <c r="AE30" s="65"/>
      <c r="AF30" s="66"/>
      <c r="AG30" s="65"/>
      <c r="AH30" s="65"/>
      <c r="AI30" s="65"/>
      <c r="AJ30" s="65"/>
      <c r="AK30" s="65"/>
      <c r="AL30" s="65"/>
      <c r="AM30" s="67">
        <v>7</v>
      </c>
    </row>
    <row r="31" spans="1:39" ht="12.75" customHeight="1">
      <c r="A31" s="55"/>
      <c r="B31" s="56" t="s">
        <v>514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  <c r="M31" s="65"/>
      <c r="N31" s="66"/>
      <c r="O31" s="65"/>
      <c r="P31" s="66"/>
      <c r="Q31" s="65"/>
      <c r="R31" s="66"/>
      <c r="S31" s="65"/>
      <c r="T31" s="65"/>
      <c r="U31" s="66">
        <v>1</v>
      </c>
      <c r="V31" s="65"/>
      <c r="W31" s="66"/>
      <c r="X31" s="65"/>
      <c r="Y31" s="66"/>
      <c r="Z31" s="65"/>
      <c r="AA31" s="65"/>
      <c r="AB31" s="65"/>
      <c r="AC31" s="65"/>
      <c r="AD31" s="66"/>
      <c r="AE31" s="65"/>
      <c r="AF31" s="66"/>
      <c r="AG31" s="65"/>
      <c r="AH31" s="65"/>
      <c r="AI31" s="65"/>
      <c r="AJ31" s="65"/>
      <c r="AK31" s="65"/>
      <c r="AL31" s="65"/>
      <c r="AM31" s="67">
        <v>1</v>
      </c>
    </row>
    <row r="32" spans="1:39" ht="12.75" customHeight="1">
      <c r="A32" s="55"/>
      <c r="B32" s="56" t="s">
        <v>492</v>
      </c>
      <c r="C32" s="65"/>
      <c r="D32" s="65">
        <v>2</v>
      </c>
      <c r="E32" s="65"/>
      <c r="F32" s="65"/>
      <c r="G32" s="65"/>
      <c r="H32" s="65"/>
      <c r="I32" s="65"/>
      <c r="J32" s="65"/>
      <c r="K32" s="65"/>
      <c r="L32" s="66"/>
      <c r="M32" s="65"/>
      <c r="N32" s="66"/>
      <c r="O32" s="65"/>
      <c r="P32" s="66"/>
      <c r="Q32" s="65"/>
      <c r="R32" s="66"/>
      <c r="S32" s="65"/>
      <c r="T32" s="65"/>
      <c r="U32" s="66"/>
      <c r="V32" s="65"/>
      <c r="W32" s="66"/>
      <c r="X32" s="65"/>
      <c r="Y32" s="66"/>
      <c r="Z32" s="65"/>
      <c r="AA32" s="65"/>
      <c r="AB32" s="65">
        <v>1</v>
      </c>
      <c r="AC32" s="65"/>
      <c r="AD32" s="66"/>
      <c r="AE32" s="65"/>
      <c r="AF32" s="66"/>
      <c r="AG32" s="65"/>
      <c r="AH32" s="65"/>
      <c r="AI32" s="65"/>
      <c r="AJ32" s="65"/>
      <c r="AK32" s="65"/>
      <c r="AL32" s="65"/>
      <c r="AM32" s="67">
        <v>3</v>
      </c>
    </row>
    <row r="33" spans="1:39" ht="12.75" customHeight="1">
      <c r="A33" s="52">
        <v>1</v>
      </c>
      <c r="B33" s="52" t="s">
        <v>520</v>
      </c>
      <c r="C33" s="62"/>
      <c r="D33" s="62">
        <v>1</v>
      </c>
      <c r="E33" s="62">
        <v>1</v>
      </c>
      <c r="F33" s="62"/>
      <c r="G33" s="62"/>
      <c r="H33" s="62">
        <v>1</v>
      </c>
      <c r="I33" s="62"/>
      <c r="J33" s="62"/>
      <c r="K33" s="62"/>
      <c r="L33" s="63"/>
      <c r="M33" s="62"/>
      <c r="N33" s="63"/>
      <c r="O33" s="62"/>
      <c r="P33" s="63"/>
      <c r="Q33" s="62"/>
      <c r="R33" s="63"/>
      <c r="S33" s="62"/>
      <c r="T33" s="62"/>
      <c r="U33" s="63"/>
      <c r="V33" s="62"/>
      <c r="W33" s="63"/>
      <c r="X33" s="62"/>
      <c r="Y33" s="63"/>
      <c r="Z33" s="62"/>
      <c r="AA33" s="62"/>
      <c r="AB33" s="62"/>
      <c r="AC33" s="62"/>
      <c r="AD33" s="63"/>
      <c r="AE33" s="62"/>
      <c r="AF33" s="63"/>
      <c r="AG33" s="62"/>
      <c r="AH33" s="62">
        <v>1</v>
      </c>
      <c r="AI33" s="62"/>
      <c r="AJ33" s="62"/>
      <c r="AK33" s="62"/>
      <c r="AL33" s="62"/>
      <c r="AM33" s="64">
        <v>4</v>
      </c>
    </row>
    <row r="34" spans="1:39" ht="12.75" customHeight="1">
      <c r="A34" s="55"/>
      <c r="B34" s="56" t="s">
        <v>275</v>
      </c>
      <c r="C34" s="65"/>
      <c r="D34" s="65"/>
      <c r="E34" s="65"/>
      <c r="F34" s="65"/>
      <c r="G34" s="65"/>
      <c r="H34" s="65"/>
      <c r="I34" s="65"/>
      <c r="J34" s="65"/>
      <c r="K34" s="65"/>
      <c r="L34" s="66">
        <v>2</v>
      </c>
      <c r="M34" s="65"/>
      <c r="N34" s="66"/>
      <c r="O34" s="65"/>
      <c r="P34" s="66"/>
      <c r="Q34" s="65"/>
      <c r="R34" s="66"/>
      <c r="S34" s="65"/>
      <c r="T34" s="65"/>
      <c r="U34" s="66"/>
      <c r="V34" s="65"/>
      <c r="W34" s="66"/>
      <c r="X34" s="65"/>
      <c r="Y34" s="66"/>
      <c r="Z34" s="65"/>
      <c r="AA34" s="65"/>
      <c r="AB34" s="65"/>
      <c r="AC34" s="65"/>
      <c r="AD34" s="66"/>
      <c r="AE34" s="65"/>
      <c r="AF34" s="66"/>
      <c r="AG34" s="65"/>
      <c r="AH34" s="65"/>
      <c r="AI34" s="65"/>
      <c r="AJ34" s="65"/>
      <c r="AK34" s="65"/>
      <c r="AL34" s="65"/>
      <c r="AM34" s="67">
        <v>2</v>
      </c>
    </row>
    <row r="35" spans="1:39" ht="12.75" customHeight="1">
      <c r="A35" s="55"/>
      <c r="B35" s="56" t="s">
        <v>280</v>
      </c>
      <c r="C35" s="65"/>
      <c r="D35" s="65"/>
      <c r="E35" s="65"/>
      <c r="F35" s="65"/>
      <c r="G35" s="65"/>
      <c r="H35" s="65"/>
      <c r="I35" s="65">
        <v>1</v>
      </c>
      <c r="J35" s="65"/>
      <c r="K35" s="65"/>
      <c r="L35" s="66"/>
      <c r="M35" s="65"/>
      <c r="N35" s="66">
        <v>1</v>
      </c>
      <c r="O35" s="65"/>
      <c r="P35" s="66"/>
      <c r="Q35" s="65"/>
      <c r="R35" s="66"/>
      <c r="S35" s="65"/>
      <c r="T35" s="65"/>
      <c r="U35" s="66"/>
      <c r="V35" s="65"/>
      <c r="W35" s="66"/>
      <c r="X35" s="65"/>
      <c r="Y35" s="66">
        <v>1</v>
      </c>
      <c r="Z35" s="65"/>
      <c r="AA35" s="65"/>
      <c r="AB35" s="65"/>
      <c r="AC35" s="65"/>
      <c r="AD35" s="66"/>
      <c r="AE35" s="65"/>
      <c r="AF35" s="66">
        <v>1</v>
      </c>
      <c r="AG35" s="65">
        <v>1</v>
      </c>
      <c r="AH35" s="65"/>
      <c r="AI35" s="65"/>
      <c r="AJ35" s="65"/>
      <c r="AK35" s="65"/>
      <c r="AL35" s="65"/>
      <c r="AM35" s="67">
        <v>5</v>
      </c>
    </row>
    <row r="36" spans="1:39" ht="12.75" customHeight="1">
      <c r="A36" s="55"/>
      <c r="B36" s="56" t="s">
        <v>525</v>
      </c>
      <c r="C36" s="65"/>
      <c r="D36" s="65"/>
      <c r="E36" s="65"/>
      <c r="F36" s="65"/>
      <c r="G36" s="65">
        <v>1</v>
      </c>
      <c r="H36" s="65"/>
      <c r="I36" s="65"/>
      <c r="J36" s="65"/>
      <c r="K36" s="65"/>
      <c r="L36" s="66"/>
      <c r="M36" s="65"/>
      <c r="N36" s="66"/>
      <c r="O36" s="65"/>
      <c r="P36" s="66"/>
      <c r="Q36" s="65"/>
      <c r="R36" s="66"/>
      <c r="S36" s="65"/>
      <c r="T36" s="65"/>
      <c r="U36" s="66"/>
      <c r="V36" s="65"/>
      <c r="W36" s="66"/>
      <c r="X36" s="65"/>
      <c r="Y36" s="66"/>
      <c r="Z36" s="65"/>
      <c r="AA36" s="65"/>
      <c r="AB36" s="65"/>
      <c r="AC36" s="65"/>
      <c r="AD36" s="66"/>
      <c r="AE36" s="65"/>
      <c r="AF36" s="66"/>
      <c r="AG36" s="65"/>
      <c r="AH36" s="65"/>
      <c r="AI36" s="65"/>
      <c r="AJ36" s="65"/>
      <c r="AK36" s="65"/>
      <c r="AL36" s="65"/>
      <c r="AM36" s="67">
        <v>1</v>
      </c>
    </row>
    <row r="37" spans="1:39" ht="12.75" customHeight="1">
      <c r="A37" s="55"/>
      <c r="B37" s="56" t="s">
        <v>290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  <c r="M37" s="65"/>
      <c r="N37" s="66"/>
      <c r="O37" s="65"/>
      <c r="P37" s="66"/>
      <c r="Q37" s="65"/>
      <c r="R37" s="66"/>
      <c r="S37" s="65"/>
      <c r="T37" s="65"/>
      <c r="U37" s="66"/>
      <c r="V37" s="65">
        <v>7</v>
      </c>
      <c r="W37" s="66">
        <v>1</v>
      </c>
      <c r="X37" s="65"/>
      <c r="Y37" s="66"/>
      <c r="Z37" s="65"/>
      <c r="AA37" s="65"/>
      <c r="AB37" s="65"/>
      <c r="AC37" s="65"/>
      <c r="AD37" s="66"/>
      <c r="AE37" s="65"/>
      <c r="AF37" s="66"/>
      <c r="AG37" s="65"/>
      <c r="AH37" s="65"/>
      <c r="AI37" s="65"/>
      <c r="AJ37" s="65"/>
      <c r="AK37" s="65"/>
      <c r="AL37" s="65"/>
      <c r="AM37" s="67">
        <v>8</v>
      </c>
    </row>
    <row r="38" spans="1:39" ht="12.75" customHeight="1">
      <c r="A38" s="55"/>
      <c r="B38" s="56" t="s">
        <v>314</v>
      </c>
      <c r="C38" s="65"/>
      <c r="D38" s="65"/>
      <c r="E38" s="65"/>
      <c r="F38" s="65"/>
      <c r="G38" s="65"/>
      <c r="H38" s="65"/>
      <c r="I38" s="65"/>
      <c r="J38" s="65"/>
      <c r="K38" s="65"/>
      <c r="L38" s="66">
        <v>1</v>
      </c>
      <c r="M38" s="65"/>
      <c r="N38" s="66"/>
      <c r="O38" s="65"/>
      <c r="P38" s="66"/>
      <c r="Q38" s="65"/>
      <c r="R38" s="66"/>
      <c r="S38" s="65"/>
      <c r="T38" s="65">
        <v>13</v>
      </c>
      <c r="U38" s="66"/>
      <c r="V38" s="65">
        <v>1</v>
      </c>
      <c r="W38" s="66"/>
      <c r="X38" s="65"/>
      <c r="Y38" s="66"/>
      <c r="Z38" s="65"/>
      <c r="AA38" s="65"/>
      <c r="AB38" s="65"/>
      <c r="AC38" s="65"/>
      <c r="AD38" s="66"/>
      <c r="AE38" s="65"/>
      <c r="AF38" s="66"/>
      <c r="AG38" s="65"/>
      <c r="AH38" s="65">
        <v>1</v>
      </c>
      <c r="AI38" s="65"/>
      <c r="AJ38" s="65"/>
      <c r="AK38" s="65"/>
      <c r="AL38" s="65"/>
      <c r="AM38" s="67">
        <v>16</v>
      </c>
    </row>
    <row r="39" spans="1:39" ht="12.75" customHeight="1">
      <c r="A39" s="55"/>
      <c r="B39" s="56" t="s">
        <v>512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  <c r="M39" s="65"/>
      <c r="N39" s="66"/>
      <c r="O39" s="65"/>
      <c r="P39" s="66"/>
      <c r="Q39" s="65"/>
      <c r="R39" s="66">
        <v>1</v>
      </c>
      <c r="S39" s="65"/>
      <c r="T39" s="65"/>
      <c r="U39" s="66"/>
      <c r="V39" s="65"/>
      <c r="W39" s="66"/>
      <c r="X39" s="65"/>
      <c r="Y39" s="66"/>
      <c r="Z39" s="65"/>
      <c r="AA39" s="65"/>
      <c r="AB39" s="65"/>
      <c r="AC39" s="65"/>
      <c r="AD39" s="66"/>
      <c r="AE39" s="65"/>
      <c r="AF39" s="66"/>
      <c r="AG39" s="65"/>
      <c r="AH39" s="65"/>
      <c r="AI39" s="65"/>
      <c r="AJ39" s="65"/>
      <c r="AK39" s="65"/>
      <c r="AL39" s="65"/>
      <c r="AM39" s="67">
        <v>1</v>
      </c>
    </row>
    <row r="40" spans="1:39" ht="12.75" customHeight="1">
      <c r="A40" s="55"/>
      <c r="B40" s="56" t="s">
        <v>338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  <c r="M40" s="65"/>
      <c r="N40" s="66"/>
      <c r="O40" s="65"/>
      <c r="P40" s="66"/>
      <c r="Q40" s="65"/>
      <c r="R40" s="66"/>
      <c r="S40" s="65"/>
      <c r="T40" s="65"/>
      <c r="U40" s="66"/>
      <c r="V40" s="65"/>
      <c r="W40" s="66"/>
      <c r="X40" s="65"/>
      <c r="Y40" s="66"/>
      <c r="Z40" s="65"/>
      <c r="AA40" s="65"/>
      <c r="AB40" s="65"/>
      <c r="AC40" s="65">
        <v>1</v>
      </c>
      <c r="AD40" s="66"/>
      <c r="AE40" s="65"/>
      <c r="AF40" s="66"/>
      <c r="AG40" s="65"/>
      <c r="AH40" s="65"/>
      <c r="AI40" s="65"/>
      <c r="AJ40" s="65"/>
      <c r="AK40" s="65"/>
      <c r="AL40" s="65"/>
      <c r="AM40" s="67">
        <v>1</v>
      </c>
    </row>
    <row r="41" spans="1:39" ht="12.75" customHeight="1">
      <c r="A41" s="55"/>
      <c r="B41" s="56" t="s">
        <v>348</v>
      </c>
      <c r="C41" s="65">
        <v>10</v>
      </c>
      <c r="D41" s="65">
        <v>9</v>
      </c>
      <c r="E41" s="65">
        <v>1</v>
      </c>
      <c r="F41" s="65">
        <v>11</v>
      </c>
      <c r="G41" s="65">
        <v>5</v>
      </c>
      <c r="H41" s="65">
        <v>4</v>
      </c>
      <c r="I41" s="65">
        <v>5</v>
      </c>
      <c r="J41" s="65">
        <v>3</v>
      </c>
      <c r="K41" s="65">
        <v>3</v>
      </c>
      <c r="L41" s="66">
        <v>2</v>
      </c>
      <c r="M41" s="65">
        <v>2</v>
      </c>
      <c r="N41" s="66">
        <v>4</v>
      </c>
      <c r="O41" s="65">
        <v>2</v>
      </c>
      <c r="P41" s="66">
        <v>6</v>
      </c>
      <c r="Q41" s="65">
        <v>5</v>
      </c>
      <c r="R41" s="66"/>
      <c r="S41" s="65">
        <v>8</v>
      </c>
      <c r="T41" s="65">
        <v>11</v>
      </c>
      <c r="U41" s="66">
        <v>9</v>
      </c>
      <c r="V41" s="65">
        <v>4</v>
      </c>
      <c r="W41" s="66">
        <v>1</v>
      </c>
      <c r="X41" s="65"/>
      <c r="Y41" s="66">
        <v>3</v>
      </c>
      <c r="Z41" s="65">
        <v>8</v>
      </c>
      <c r="AA41" s="65">
        <v>9</v>
      </c>
      <c r="AB41" s="65">
        <v>8</v>
      </c>
      <c r="AC41" s="65">
        <v>7</v>
      </c>
      <c r="AD41" s="66">
        <v>1</v>
      </c>
      <c r="AE41" s="65">
        <v>11</v>
      </c>
      <c r="AF41" s="66"/>
      <c r="AG41" s="65">
        <v>24</v>
      </c>
      <c r="AH41" s="65">
        <v>1</v>
      </c>
      <c r="AI41" s="65">
        <v>6</v>
      </c>
      <c r="AJ41" s="65">
        <v>23</v>
      </c>
      <c r="AK41" s="65"/>
      <c r="AL41" s="65"/>
      <c r="AM41" s="67">
        <v>206</v>
      </c>
    </row>
    <row r="42" spans="1:39" ht="12.75" customHeight="1">
      <c r="A42" s="55"/>
      <c r="B42" s="56" t="s">
        <v>350</v>
      </c>
      <c r="C42" s="65">
        <v>1</v>
      </c>
      <c r="D42" s="65"/>
      <c r="E42" s="65"/>
      <c r="F42" s="65"/>
      <c r="G42" s="65"/>
      <c r="H42" s="65"/>
      <c r="I42" s="65"/>
      <c r="J42" s="65"/>
      <c r="K42" s="65"/>
      <c r="L42" s="66"/>
      <c r="M42" s="65"/>
      <c r="N42" s="66">
        <v>1</v>
      </c>
      <c r="O42" s="65"/>
      <c r="P42" s="66"/>
      <c r="Q42" s="65"/>
      <c r="R42" s="66"/>
      <c r="S42" s="65"/>
      <c r="T42" s="65"/>
      <c r="U42" s="66"/>
      <c r="V42" s="65"/>
      <c r="W42" s="66"/>
      <c r="X42" s="65"/>
      <c r="Y42" s="66"/>
      <c r="Z42" s="65"/>
      <c r="AA42" s="65"/>
      <c r="AB42" s="65"/>
      <c r="AC42" s="65"/>
      <c r="AD42" s="66"/>
      <c r="AE42" s="65"/>
      <c r="AF42" s="66"/>
      <c r="AG42" s="65"/>
      <c r="AH42" s="65"/>
      <c r="AI42" s="65"/>
      <c r="AJ42" s="65"/>
      <c r="AK42" s="65"/>
      <c r="AL42" s="65"/>
      <c r="AM42" s="67">
        <v>2</v>
      </c>
    </row>
    <row r="43" spans="1:39" ht="12.75" customHeight="1">
      <c r="A43" s="55"/>
      <c r="B43" s="56" t="s">
        <v>523</v>
      </c>
      <c r="C43" s="65"/>
      <c r="D43" s="65"/>
      <c r="E43" s="65"/>
      <c r="F43" s="65">
        <v>2</v>
      </c>
      <c r="G43" s="65">
        <v>2</v>
      </c>
      <c r="H43" s="65"/>
      <c r="I43" s="65"/>
      <c r="J43" s="65"/>
      <c r="K43" s="65"/>
      <c r="L43" s="66"/>
      <c r="M43" s="65"/>
      <c r="N43" s="66"/>
      <c r="O43" s="65"/>
      <c r="P43" s="66"/>
      <c r="Q43" s="65"/>
      <c r="R43" s="66"/>
      <c r="S43" s="65"/>
      <c r="T43" s="65"/>
      <c r="U43" s="66"/>
      <c r="V43" s="65"/>
      <c r="W43" s="66"/>
      <c r="X43" s="65"/>
      <c r="Y43" s="66"/>
      <c r="Z43" s="65"/>
      <c r="AA43" s="65"/>
      <c r="AB43" s="65"/>
      <c r="AC43" s="65"/>
      <c r="AD43" s="66"/>
      <c r="AE43" s="65"/>
      <c r="AF43" s="66"/>
      <c r="AG43" s="65"/>
      <c r="AH43" s="65"/>
      <c r="AI43" s="65"/>
      <c r="AJ43" s="65"/>
      <c r="AK43" s="65"/>
      <c r="AL43" s="65"/>
      <c r="AM43" s="67">
        <v>4</v>
      </c>
    </row>
    <row r="44" spans="1:39" ht="12.75" customHeight="1">
      <c r="A44" s="55"/>
      <c r="B44" s="56" t="s">
        <v>511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  <c r="M44" s="65"/>
      <c r="N44" s="66"/>
      <c r="O44" s="65"/>
      <c r="P44" s="66"/>
      <c r="Q44" s="65"/>
      <c r="R44" s="66">
        <v>1</v>
      </c>
      <c r="S44" s="65"/>
      <c r="T44" s="65"/>
      <c r="U44" s="66"/>
      <c r="V44" s="65"/>
      <c r="W44" s="66"/>
      <c r="X44" s="65"/>
      <c r="Y44" s="66"/>
      <c r="Z44" s="65"/>
      <c r="AA44" s="65"/>
      <c r="AB44" s="65"/>
      <c r="AC44" s="65"/>
      <c r="AD44" s="66"/>
      <c r="AE44" s="65"/>
      <c r="AF44" s="66">
        <v>1</v>
      </c>
      <c r="AG44" s="65"/>
      <c r="AH44" s="65"/>
      <c r="AI44" s="65">
        <v>1</v>
      </c>
      <c r="AJ44" s="65"/>
      <c r="AK44" s="65"/>
      <c r="AL44" s="65"/>
      <c r="AM44" s="67">
        <v>3</v>
      </c>
    </row>
    <row r="45" spans="1:39" ht="12.75" customHeight="1">
      <c r="A45" s="55"/>
      <c r="B45" s="56" t="s">
        <v>399</v>
      </c>
      <c r="C45" s="65"/>
      <c r="D45" s="65">
        <v>3</v>
      </c>
      <c r="E45" s="65"/>
      <c r="F45" s="65"/>
      <c r="G45" s="65">
        <v>1</v>
      </c>
      <c r="H45" s="65">
        <v>1</v>
      </c>
      <c r="I45" s="65"/>
      <c r="J45" s="65"/>
      <c r="K45" s="65">
        <v>2</v>
      </c>
      <c r="L45" s="66">
        <v>2</v>
      </c>
      <c r="M45" s="65"/>
      <c r="N45" s="66">
        <v>1</v>
      </c>
      <c r="O45" s="65"/>
      <c r="P45" s="66"/>
      <c r="Q45" s="65"/>
      <c r="R45" s="66"/>
      <c r="S45" s="65">
        <v>1</v>
      </c>
      <c r="T45" s="65"/>
      <c r="U45" s="66">
        <v>2</v>
      </c>
      <c r="V45" s="65"/>
      <c r="W45" s="66"/>
      <c r="X45" s="65">
        <v>1</v>
      </c>
      <c r="Y45" s="66"/>
      <c r="Z45" s="65">
        <v>3</v>
      </c>
      <c r="AA45" s="65"/>
      <c r="AB45" s="65"/>
      <c r="AC45" s="65"/>
      <c r="AD45" s="66"/>
      <c r="AE45" s="65"/>
      <c r="AF45" s="66"/>
      <c r="AG45" s="65">
        <v>1</v>
      </c>
      <c r="AH45" s="65"/>
      <c r="AI45" s="65"/>
      <c r="AJ45" s="65"/>
      <c r="AK45" s="65"/>
      <c r="AL45" s="65"/>
      <c r="AM45" s="67">
        <v>18</v>
      </c>
    </row>
    <row r="46" spans="1:39" ht="12.75" customHeight="1">
      <c r="A46" s="55"/>
      <c r="B46" s="56" t="s">
        <v>409</v>
      </c>
      <c r="C46" s="65"/>
      <c r="D46" s="65"/>
      <c r="E46" s="65"/>
      <c r="F46" s="65"/>
      <c r="G46" s="65"/>
      <c r="H46" s="65"/>
      <c r="I46" s="65">
        <v>2</v>
      </c>
      <c r="J46" s="65"/>
      <c r="K46" s="65"/>
      <c r="L46" s="66"/>
      <c r="M46" s="65"/>
      <c r="N46" s="66"/>
      <c r="O46" s="65"/>
      <c r="P46" s="66"/>
      <c r="Q46" s="65"/>
      <c r="R46" s="66"/>
      <c r="S46" s="65">
        <v>1</v>
      </c>
      <c r="T46" s="65"/>
      <c r="U46" s="66"/>
      <c r="V46" s="65"/>
      <c r="W46" s="66"/>
      <c r="X46" s="65"/>
      <c r="Y46" s="66"/>
      <c r="Z46" s="65"/>
      <c r="AA46" s="65"/>
      <c r="AB46" s="65"/>
      <c r="AC46" s="65"/>
      <c r="AD46" s="66"/>
      <c r="AE46" s="65"/>
      <c r="AF46" s="66"/>
      <c r="AG46" s="65"/>
      <c r="AH46" s="65"/>
      <c r="AI46" s="65"/>
      <c r="AJ46" s="65"/>
      <c r="AK46" s="65"/>
      <c r="AL46" s="65"/>
      <c r="AM46" s="67">
        <v>3</v>
      </c>
    </row>
    <row r="47" spans="1:39" ht="12.75" customHeight="1">
      <c r="A47" s="55"/>
      <c r="B47" s="56" t="s">
        <v>433</v>
      </c>
      <c r="C47" s="65">
        <v>11</v>
      </c>
      <c r="D47" s="65"/>
      <c r="E47" s="65"/>
      <c r="F47" s="65"/>
      <c r="G47" s="65"/>
      <c r="H47" s="65"/>
      <c r="I47" s="65"/>
      <c r="J47" s="65"/>
      <c r="K47" s="65"/>
      <c r="L47" s="66"/>
      <c r="M47" s="65"/>
      <c r="N47" s="66"/>
      <c r="O47" s="65"/>
      <c r="P47" s="66"/>
      <c r="Q47" s="65"/>
      <c r="R47" s="66"/>
      <c r="S47" s="65"/>
      <c r="T47" s="65">
        <v>20</v>
      </c>
      <c r="U47" s="66"/>
      <c r="V47" s="65"/>
      <c r="W47" s="66"/>
      <c r="X47" s="65"/>
      <c r="Y47" s="66"/>
      <c r="Z47" s="65"/>
      <c r="AA47" s="65"/>
      <c r="AB47" s="65"/>
      <c r="AC47" s="65"/>
      <c r="AD47" s="66"/>
      <c r="AE47" s="65"/>
      <c r="AF47" s="66"/>
      <c r="AG47" s="65"/>
      <c r="AH47" s="65"/>
      <c r="AI47" s="65"/>
      <c r="AJ47" s="65"/>
      <c r="AK47" s="65"/>
      <c r="AL47" s="65"/>
      <c r="AM47" s="67">
        <v>31</v>
      </c>
    </row>
    <row r="48" spans="1:39" ht="12.75" customHeight="1">
      <c r="A48" s="55"/>
      <c r="B48" s="56" t="s">
        <v>435</v>
      </c>
      <c r="C48" s="65">
        <v>17</v>
      </c>
      <c r="D48" s="65">
        <v>19</v>
      </c>
      <c r="E48" s="65">
        <v>9</v>
      </c>
      <c r="F48" s="65">
        <v>18</v>
      </c>
      <c r="G48" s="65">
        <v>17</v>
      </c>
      <c r="H48" s="65">
        <v>37</v>
      </c>
      <c r="I48" s="65">
        <v>9</v>
      </c>
      <c r="J48" s="65">
        <v>16</v>
      </c>
      <c r="K48" s="65"/>
      <c r="L48" s="66">
        <v>1</v>
      </c>
      <c r="M48" s="65">
        <v>1</v>
      </c>
      <c r="N48" s="66"/>
      <c r="O48" s="65">
        <v>53</v>
      </c>
      <c r="P48" s="66">
        <v>46</v>
      </c>
      <c r="Q48" s="65">
        <v>3</v>
      </c>
      <c r="R48" s="66">
        <v>1</v>
      </c>
      <c r="S48" s="65">
        <v>6</v>
      </c>
      <c r="T48" s="65"/>
      <c r="U48" s="66"/>
      <c r="V48" s="65">
        <v>5</v>
      </c>
      <c r="W48" s="66">
        <v>7</v>
      </c>
      <c r="X48" s="65">
        <v>1</v>
      </c>
      <c r="Y48" s="66"/>
      <c r="Z48" s="65"/>
      <c r="AA48" s="65"/>
      <c r="AB48" s="65">
        <v>68</v>
      </c>
      <c r="AC48" s="65">
        <v>2</v>
      </c>
      <c r="AD48" s="66">
        <v>17</v>
      </c>
      <c r="AE48" s="65">
        <v>1</v>
      </c>
      <c r="AF48" s="66">
        <v>2</v>
      </c>
      <c r="AG48" s="65"/>
      <c r="AH48" s="65"/>
      <c r="AI48" s="65"/>
      <c r="AJ48" s="65">
        <v>18</v>
      </c>
      <c r="AK48" s="65">
        <v>69</v>
      </c>
      <c r="AL48" s="65"/>
      <c r="AM48" s="67">
        <v>443</v>
      </c>
    </row>
    <row r="49" spans="1:39" ht="12.75" customHeight="1">
      <c r="A49" s="55"/>
      <c r="B49" s="56" t="s">
        <v>442</v>
      </c>
      <c r="C49" s="65"/>
      <c r="D49" s="65">
        <v>1</v>
      </c>
      <c r="E49" s="65"/>
      <c r="F49" s="65"/>
      <c r="G49" s="65"/>
      <c r="H49" s="65"/>
      <c r="I49" s="65"/>
      <c r="J49" s="65"/>
      <c r="K49" s="65"/>
      <c r="L49" s="66"/>
      <c r="M49" s="65"/>
      <c r="N49" s="66"/>
      <c r="O49" s="65"/>
      <c r="P49" s="66"/>
      <c r="Q49" s="65"/>
      <c r="R49" s="66"/>
      <c r="S49" s="65"/>
      <c r="T49" s="65"/>
      <c r="U49" s="66"/>
      <c r="V49" s="65"/>
      <c r="W49" s="66"/>
      <c r="X49" s="65"/>
      <c r="Y49" s="66"/>
      <c r="Z49" s="65"/>
      <c r="AA49" s="65"/>
      <c r="AB49" s="65"/>
      <c r="AC49" s="65"/>
      <c r="AD49" s="66"/>
      <c r="AE49" s="65"/>
      <c r="AF49" s="66"/>
      <c r="AG49" s="65"/>
      <c r="AH49" s="65"/>
      <c r="AI49" s="65"/>
      <c r="AJ49" s="65"/>
      <c r="AK49" s="65"/>
      <c r="AL49" s="65"/>
      <c r="AM49" s="67">
        <v>1</v>
      </c>
    </row>
    <row r="50" spans="1:39" ht="12.75" customHeight="1">
      <c r="A50" s="55"/>
      <c r="B50" s="56" t="s">
        <v>455</v>
      </c>
      <c r="C50" s="65">
        <v>2</v>
      </c>
      <c r="D50" s="65">
        <v>11</v>
      </c>
      <c r="E50" s="65">
        <v>5</v>
      </c>
      <c r="F50" s="65"/>
      <c r="G50" s="65">
        <v>4</v>
      </c>
      <c r="H50" s="65">
        <v>1</v>
      </c>
      <c r="I50" s="65"/>
      <c r="J50" s="65">
        <v>1</v>
      </c>
      <c r="K50" s="65">
        <v>1</v>
      </c>
      <c r="L50" s="66">
        <v>1</v>
      </c>
      <c r="M50" s="65"/>
      <c r="N50" s="66"/>
      <c r="O50" s="65"/>
      <c r="P50" s="66"/>
      <c r="Q50" s="65"/>
      <c r="R50" s="66"/>
      <c r="S50" s="65"/>
      <c r="T50" s="65">
        <v>9</v>
      </c>
      <c r="U50" s="66"/>
      <c r="V50" s="65"/>
      <c r="W50" s="66"/>
      <c r="X50" s="65"/>
      <c r="Y50" s="66"/>
      <c r="Z50" s="65"/>
      <c r="AA50" s="65"/>
      <c r="AB50" s="65">
        <v>3</v>
      </c>
      <c r="AC50" s="65"/>
      <c r="AD50" s="66"/>
      <c r="AE50" s="65"/>
      <c r="AF50" s="66"/>
      <c r="AG50" s="65"/>
      <c r="AH50" s="65"/>
      <c r="AI50" s="65"/>
      <c r="AJ50" s="65"/>
      <c r="AK50" s="65"/>
      <c r="AL50" s="65"/>
      <c r="AM50" s="67">
        <v>38</v>
      </c>
    </row>
    <row r="51" spans="1:39" ht="12.75" customHeight="1">
      <c r="A51" s="55"/>
      <c r="B51" s="56" t="s">
        <v>465</v>
      </c>
      <c r="C51" s="65"/>
      <c r="D51" s="65"/>
      <c r="E51" s="65"/>
      <c r="F51" s="65"/>
      <c r="G51" s="65"/>
      <c r="H51" s="65">
        <v>4</v>
      </c>
      <c r="I51" s="65">
        <v>1</v>
      </c>
      <c r="J51" s="65"/>
      <c r="K51" s="65">
        <v>3</v>
      </c>
      <c r="L51" s="66">
        <v>8</v>
      </c>
      <c r="M51" s="65"/>
      <c r="N51" s="66"/>
      <c r="O51" s="65"/>
      <c r="P51" s="66"/>
      <c r="Q51" s="65">
        <v>3</v>
      </c>
      <c r="R51" s="66"/>
      <c r="S51" s="65">
        <v>1</v>
      </c>
      <c r="T51" s="65"/>
      <c r="U51" s="66"/>
      <c r="V51" s="65"/>
      <c r="W51" s="66">
        <v>2</v>
      </c>
      <c r="X51" s="65"/>
      <c r="Y51" s="66"/>
      <c r="Z51" s="65"/>
      <c r="AA51" s="65"/>
      <c r="AB51" s="65">
        <v>2</v>
      </c>
      <c r="AC51" s="65"/>
      <c r="AD51" s="66"/>
      <c r="AE51" s="65"/>
      <c r="AF51" s="66"/>
      <c r="AG51" s="65"/>
      <c r="AH51" s="65"/>
      <c r="AI51" s="65"/>
      <c r="AJ51" s="65"/>
      <c r="AK51" s="65"/>
      <c r="AL51" s="65"/>
      <c r="AM51" s="67">
        <v>24</v>
      </c>
    </row>
    <row r="52" spans="1:39" ht="12.75" customHeight="1">
      <c r="A52" s="55"/>
      <c r="B52" s="56" t="s">
        <v>467</v>
      </c>
      <c r="C52" s="65">
        <v>3</v>
      </c>
      <c r="D52" s="65">
        <v>13</v>
      </c>
      <c r="E52" s="65"/>
      <c r="F52" s="65"/>
      <c r="G52" s="65">
        <v>12</v>
      </c>
      <c r="H52" s="65"/>
      <c r="I52" s="65"/>
      <c r="J52" s="65"/>
      <c r="K52" s="65">
        <v>1</v>
      </c>
      <c r="L52" s="66"/>
      <c r="M52" s="65"/>
      <c r="N52" s="66"/>
      <c r="O52" s="65"/>
      <c r="P52" s="66"/>
      <c r="Q52" s="65"/>
      <c r="R52" s="66"/>
      <c r="S52" s="65">
        <v>5</v>
      </c>
      <c r="T52" s="65"/>
      <c r="U52" s="66">
        <v>5</v>
      </c>
      <c r="V52" s="65"/>
      <c r="W52" s="66"/>
      <c r="X52" s="65"/>
      <c r="Y52" s="66">
        <v>1</v>
      </c>
      <c r="Z52" s="65">
        <v>1</v>
      </c>
      <c r="AA52" s="65"/>
      <c r="AB52" s="65"/>
      <c r="AC52" s="65"/>
      <c r="AD52" s="66"/>
      <c r="AE52" s="65"/>
      <c r="AF52" s="66"/>
      <c r="AG52" s="65"/>
      <c r="AH52" s="65">
        <v>72</v>
      </c>
      <c r="AI52" s="65"/>
      <c r="AJ52" s="65"/>
      <c r="AK52" s="65"/>
      <c r="AL52" s="65"/>
      <c r="AM52" s="67">
        <v>113</v>
      </c>
    </row>
    <row r="53" spans="1:39" ht="12.75" customHeight="1">
      <c r="A53" s="55"/>
      <c r="B53" s="56" t="s">
        <v>475</v>
      </c>
      <c r="C53" s="65"/>
      <c r="D53" s="65"/>
      <c r="E53" s="65"/>
      <c r="F53" s="65"/>
      <c r="G53" s="65"/>
      <c r="H53" s="65">
        <v>7</v>
      </c>
      <c r="I53" s="65"/>
      <c r="J53" s="65"/>
      <c r="K53" s="65"/>
      <c r="L53" s="66"/>
      <c r="M53" s="65"/>
      <c r="N53" s="66"/>
      <c r="O53" s="65"/>
      <c r="P53" s="66"/>
      <c r="Q53" s="65"/>
      <c r="R53" s="66"/>
      <c r="S53" s="65"/>
      <c r="T53" s="65"/>
      <c r="U53" s="66">
        <v>1</v>
      </c>
      <c r="V53" s="65"/>
      <c r="W53" s="66"/>
      <c r="X53" s="65"/>
      <c r="Y53" s="66"/>
      <c r="Z53" s="65"/>
      <c r="AA53" s="65"/>
      <c r="AB53" s="65"/>
      <c r="AC53" s="65"/>
      <c r="AD53" s="66"/>
      <c r="AE53" s="65"/>
      <c r="AF53" s="66"/>
      <c r="AG53" s="65"/>
      <c r="AH53" s="65"/>
      <c r="AI53" s="65"/>
      <c r="AJ53" s="65"/>
      <c r="AK53" s="65"/>
      <c r="AL53" s="65"/>
      <c r="AM53" s="67">
        <v>8</v>
      </c>
    </row>
    <row r="54" spans="1:39" ht="12.75" customHeight="1">
      <c r="A54" s="55"/>
      <c r="B54" s="56" t="s">
        <v>498</v>
      </c>
      <c r="C54" s="65"/>
      <c r="D54" s="65"/>
      <c r="E54" s="65"/>
      <c r="F54" s="65"/>
      <c r="G54" s="65"/>
      <c r="H54" s="65"/>
      <c r="I54" s="65"/>
      <c r="J54" s="65"/>
      <c r="K54" s="65"/>
      <c r="L54" s="66"/>
      <c r="M54" s="65"/>
      <c r="N54" s="66"/>
      <c r="O54" s="65"/>
      <c r="P54" s="66"/>
      <c r="Q54" s="65"/>
      <c r="R54" s="66"/>
      <c r="S54" s="65"/>
      <c r="T54" s="65"/>
      <c r="U54" s="66"/>
      <c r="V54" s="65">
        <v>1</v>
      </c>
      <c r="W54" s="66"/>
      <c r="X54" s="65"/>
      <c r="Y54" s="66"/>
      <c r="Z54" s="65"/>
      <c r="AA54" s="65"/>
      <c r="AB54" s="65"/>
      <c r="AC54" s="65"/>
      <c r="AD54" s="66"/>
      <c r="AE54" s="65"/>
      <c r="AF54" s="66"/>
      <c r="AG54" s="65"/>
      <c r="AH54" s="65"/>
      <c r="AI54" s="65"/>
      <c r="AJ54" s="65"/>
      <c r="AK54" s="65"/>
      <c r="AL54" s="65"/>
      <c r="AM54" s="67">
        <v>1</v>
      </c>
    </row>
    <row r="55" spans="1:39" ht="12.75" customHeight="1">
      <c r="A55" s="55"/>
      <c r="B55" s="56" t="s">
        <v>518</v>
      </c>
      <c r="C55" s="65"/>
      <c r="D55" s="65"/>
      <c r="E55" s="65"/>
      <c r="F55" s="65"/>
      <c r="G55" s="65"/>
      <c r="H55" s="65"/>
      <c r="I55" s="65"/>
      <c r="J55" s="65"/>
      <c r="K55" s="65"/>
      <c r="L55" s="66"/>
      <c r="M55" s="65"/>
      <c r="N55" s="66"/>
      <c r="O55" s="65"/>
      <c r="P55" s="66"/>
      <c r="Q55" s="65"/>
      <c r="R55" s="66"/>
      <c r="S55" s="65"/>
      <c r="T55" s="65"/>
      <c r="U55" s="66"/>
      <c r="V55" s="65"/>
      <c r="W55" s="66"/>
      <c r="X55" s="65"/>
      <c r="Y55" s="66"/>
      <c r="Z55" s="65"/>
      <c r="AA55" s="65"/>
      <c r="AB55" s="65"/>
      <c r="AC55" s="65"/>
      <c r="AD55" s="66"/>
      <c r="AE55" s="65">
        <v>1</v>
      </c>
      <c r="AF55" s="66"/>
      <c r="AG55" s="65"/>
      <c r="AH55" s="65"/>
      <c r="AI55" s="65"/>
      <c r="AJ55" s="65"/>
      <c r="AK55" s="65"/>
      <c r="AL55" s="65"/>
      <c r="AM55" s="67">
        <v>1</v>
      </c>
    </row>
    <row r="56" spans="1:39" ht="12.75" customHeight="1">
      <c r="A56" s="52">
        <v>2</v>
      </c>
      <c r="B56" s="52" t="s">
        <v>527</v>
      </c>
      <c r="C56" s="62"/>
      <c r="D56" s="62"/>
      <c r="E56" s="62">
        <v>1</v>
      </c>
      <c r="F56" s="62"/>
      <c r="G56" s="62"/>
      <c r="H56" s="62">
        <v>1</v>
      </c>
      <c r="I56" s="62">
        <v>1</v>
      </c>
      <c r="J56" s="62"/>
      <c r="K56" s="62"/>
      <c r="L56" s="63"/>
      <c r="M56" s="62"/>
      <c r="N56" s="63"/>
      <c r="O56" s="62"/>
      <c r="P56" s="63"/>
      <c r="Q56" s="62"/>
      <c r="R56" s="63">
        <v>2</v>
      </c>
      <c r="S56" s="62"/>
      <c r="T56" s="62"/>
      <c r="U56" s="63"/>
      <c r="V56" s="62"/>
      <c r="W56" s="63"/>
      <c r="X56" s="62"/>
      <c r="Y56" s="63"/>
      <c r="Z56" s="62"/>
      <c r="AA56" s="62"/>
      <c r="AB56" s="62"/>
      <c r="AC56" s="62">
        <v>1</v>
      </c>
      <c r="AD56" s="63">
        <v>2</v>
      </c>
      <c r="AE56" s="62"/>
      <c r="AF56" s="63"/>
      <c r="AG56" s="62"/>
      <c r="AH56" s="62"/>
      <c r="AI56" s="62"/>
      <c r="AJ56" s="62"/>
      <c r="AK56" s="62"/>
      <c r="AL56" s="62"/>
      <c r="AM56" s="64">
        <v>8</v>
      </c>
    </row>
    <row r="57" spans="1:39" ht="12.75" customHeight="1">
      <c r="A57" s="55"/>
      <c r="B57" s="56" t="s">
        <v>533</v>
      </c>
      <c r="C57" s="65">
        <v>25</v>
      </c>
      <c r="D57" s="65">
        <v>43</v>
      </c>
      <c r="E57" s="65"/>
      <c r="F57" s="65">
        <v>71</v>
      </c>
      <c r="G57" s="65">
        <v>52</v>
      </c>
      <c r="H57" s="65">
        <v>33</v>
      </c>
      <c r="I57" s="65">
        <v>44</v>
      </c>
      <c r="J57" s="65">
        <v>9</v>
      </c>
      <c r="K57" s="65">
        <v>43</v>
      </c>
      <c r="L57" s="66">
        <v>37</v>
      </c>
      <c r="M57" s="65">
        <v>29</v>
      </c>
      <c r="N57" s="66">
        <v>32</v>
      </c>
      <c r="O57" s="65">
        <v>36</v>
      </c>
      <c r="P57" s="66">
        <v>48</v>
      </c>
      <c r="Q57" s="65">
        <v>51</v>
      </c>
      <c r="R57" s="66">
        <v>26</v>
      </c>
      <c r="S57" s="65">
        <v>81</v>
      </c>
      <c r="T57" s="65">
        <v>17</v>
      </c>
      <c r="U57" s="66">
        <v>10</v>
      </c>
      <c r="V57" s="65">
        <v>9</v>
      </c>
      <c r="W57" s="66"/>
      <c r="X57" s="65">
        <v>13</v>
      </c>
      <c r="Y57" s="66">
        <v>47</v>
      </c>
      <c r="Z57" s="65">
        <v>18</v>
      </c>
      <c r="AA57" s="65">
        <v>3</v>
      </c>
      <c r="AB57" s="65">
        <v>3</v>
      </c>
      <c r="AC57" s="65">
        <v>7</v>
      </c>
      <c r="AD57" s="66">
        <v>3</v>
      </c>
      <c r="AE57" s="65">
        <v>9</v>
      </c>
      <c r="AF57" s="66">
        <v>13</v>
      </c>
      <c r="AG57" s="65">
        <v>64</v>
      </c>
      <c r="AH57" s="65">
        <v>21</v>
      </c>
      <c r="AI57" s="65">
        <v>6</v>
      </c>
      <c r="AJ57" s="65">
        <v>41</v>
      </c>
      <c r="AK57" s="65">
        <v>28</v>
      </c>
      <c r="AL57" s="65"/>
      <c r="AM57" s="67">
        <v>972</v>
      </c>
    </row>
    <row r="58" spans="1:39" ht="12.75" customHeight="1">
      <c r="A58" s="55"/>
      <c r="B58" s="56" t="s">
        <v>953</v>
      </c>
      <c r="C58" s="65"/>
      <c r="D58" s="65"/>
      <c r="E58" s="65"/>
      <c r="F58" s="65"/>
      <c r="G58" s="65"/>
      <c r="H58" s="65"/>
      <c r="I58" s="65"/>
      <c r="J58" s="65">
        <v>1</v>
      </c>
      <c r="K58" s="65"/>
      <c r="L58" s="66"/>
      <c r="M58" s="65"/>
      <c r="N58" s="66"/>
      <c r="O58" s="65"/>
      <c r="P58" s="66"/>
      <c r="Q58" s="65"/>
      <c r="R58" s="66"/>
      <c r="S58" s="65"/>
      <c r="T58" s="65"/>
      <c r="U58" s="66"/>
      <c r="V58" s="65"/>
      <c r="W58" s="66"/>
      <c r="X58" s="65"/>
      <c r="Y58" s="66"/>
      <c r="Z58" s="65"/>
      <c r="AA58" s="65"/>
      <c r="AB58" s="65"/>
      <c r="AC58" s="65"/>
      <c r="AD58" s="66"/>
      <c r="AE58" s="65"/>
      <c r="AF58" s="66"/>
      <c r="AG58" s="65"/>
      <c r="AH58" s="65"/>
      <c r="AI58" s="65"/>
      <c r="AJ58" s="65"/>
      <c r="AK58" s="65"/>
      <c r="AL58" s="65"/>
      <c r="AM58" s="67">
        <v>1</v>
      </c>
    </row>
    <row r="59" spans="1:39" ht="12.75" customHeight="1">
      <c r="A59" s="55"/>
      <c r="B59" s="56" t="s">
        <v>962</v>
      </c>
      <c r="C59" s="65"/>
      <c r="D59" s="65"/>
      <c r="E59" s="65"/>
      <c r="F59" s="65"/>
      <c r="G59" s="65"/>
      <c r="H59" s="65"/>
      <c r="I59" s="65"/>
      <c r="J59" s="65"/>
      <c r="K59" s="65"/>
      <c r="L59" s="66"/>
      <c r="M59" s="65"/>
      <c r="N59" s="66"/>
      <c r="O59" s="65"/>
      <c r="P59" s="66"/>
      <c r="Q59" s="65"/>
      <c r="R59" s="66"/>
      <c r="S59" s="65"/>
      <c r="T59" s="65"/>
      <c r="U59" s="66"/>
      <c r="V59" s="65">
        <v>1</v>
      </c>
      <c r="W59" s="66"/>
      <c r="X59" s="65"/>
      <c r="Y59" s="66"/>
      <c r="Z59" s="65"/>
      <c r="AA59" s="65"/>
      <c r="AB59" s="65"/>
      <c r="AC59" s="65"/>
      <c r="AD59" s="66"/>
      <c r="AE59" s="65"/>
      <c r="AF59" s="66"/>
      <c r="AG59" s="65"/>
      <c r="AH59" s="65"/>
      <c r="AI59" s="65"/>
      <c r="AJ59" s="65"/>
      <c r="AK59" s="65"/>
      <c r="AL59" s="65"/>
      <c r="AM59" s="67">
        <v>1</v>
      </c>
    </row>
    <row r="60" spans="1:39" ht="12.75" customHeight="1">
      <c r="A60" s="55"/>
      <c r="B60" s="56" t="s">
        <v>538</v>
      </c>
      <c r="C60" s="65"/>
      <c r="D60" s="65"/>
      <c r="E60" s="65"/>
      <c r="F60" s="65"/>
      <c r="G60" s="65"/>
      <c r="H60" s="65"/>
      <c r="I60" s="65"/>
      <c r="J60" s="65"/>
      <c r="K60" s="65"/>
      <c r="L60" s="66">
        <v>1</v>
      </c>
      <c r="M60" s="65"/>
      <c r="N60" s="66">
        <v>1</v>
      </c>
      <c r="O60" s="65"/>
      <c r="P60" s="66"/>
      <c r="Q60" s="65"/>
      <c r="R60" s="66"/>
      <c r="S60" s="65"/>
      <c r="T60" s="65"/>
      <c r="U60" s="66"/>
      <c r="V60" s="65"/>
      <c r="W60" s="66"/>
      <c r="X60" s="65"/>
      <c r="Y60" s="66"/>
      <c r="Z60" s="65"/>
      <c r="AA60" s="65"/>
      <c r="AB60" s="65"/>
      <c r="AC60" s="65"/>
      <c r="AD60" s="66"/>
      <c r="AE60" s="65"/>
      <c r="AF60" s="66"/>
      <c r="AG60" s="65"/>
      <c r="AH60" s="65"/>
      <c r="AI60" s="65"/>
      <c r="AJ60" s="65"/>
      <c r="AK60" s="65"/>
      <c r="AL60" s="65"/>
      <c r="AM60" s="67">
        <v>2</v>
      </c>
    </row>
    <row r="61" spans="1:39" ht="12.75" customHeight="1">
      <c r="A61" s="55"/>
      <c r="B61" s="56" t="s">
        <v>946</v>
      </c>
      <c r="C61" s="65"/>
      <c r="D61" s="65"/>
      <c r="E61" s="65"/>
      <c r="F61" s="65"/>
      <c r="G61" s="65"/>
      <c r="H61" s="65"/>
      <c r="I61" s="65"/>
      <c r="J61" s="65"/>
      <c r="K61" s="65"/>
      <c r="L61" s="66"/>
      <c r="M61" s="65"/>
      <c r="N61" s="66"/>
      <c r="O61" s="65"/>
      <c r="P61" s="66"/>
      <c r="Q61" s="65">
        <v>1</v>
      </c>
      <c r="R61" s="66"/>
      <c r="S61" s="65"/>
      <c r="T61" s="65"/>
      <c r="U61" s="66"/>
      <c r="V61" s="65"/>
      <c r="W61" s="66"/>
      <c r="X61" s="65"/>
      <c r="Y61" s="66"/>
      <c r="Z61" s="65"/>
      <c r="AA61" s="65"/>
      <c r="AB61" s="65"/>
      <c r="AC61" s="65"/>
      <c r="AD61" s="66"/>
      <c r="AE61" s="65"/>
      <c r="AF61" s="66"/>
      <c r="AG61" s="65"/>
      <c r="AH61" s="65"/>
      <c r="AI61" s="65"/>
      <c r="AJ61" s="65"/>
      <c r="AK61" s="65"/>
      <c r="AL61" s="65"/>
      <c r="AM61" s="67">
        <v>1</v>
      </c>
    </row>
    <row r="62" spans="1:39" ht="12.75" customHeight="1">
      <c r="A62" s="55"/>
      <c r="B62" s="56" t="s">
        <v>545</v>
      </c>
      <c r="C62" s="65"/>
      <c r="D62" s="65"/>
      <c r="E62" s="65"/>
      <c r="F62" s="65"/>
      <c r="G62" s="65"/>
      <c r="H62" s="65"/>
      <c r="I62" s="65"/>
      <c r="J62" s="65"/>
      <c r="K62" s="65"/>
      <c r="L62" s="66"/>
      <c r="M62" s="65"/>
      <c r="N62" s="66"/>
      <c r="O62" s="65"/>
      <c r="P62" s="66"/>
      <c r="Q62" s="65"/>
      <c r="R62" s="66"/>
      <c r="S62" s="65"/>
      <c r="T62" s="65">
        <v>1</v>
      </c>
      <c r="U62" s="66"/>
      <c r="V62" s="65"/>
      <c r="W62" s="66"/>
      <c r="X62" s="65"/>
      <c r="Y62" s="66"/>
      <c r="Z62" s="65"/>
      <c r="AA62" s="65"/>
      <c r="AB62" s="65"/>
      <c r="AC62" s="65"/>
      <c r="AD62" s="66">
        <v>1</v>
      </c>
      <c r="AE62" s="65"/>
      <c r="AF62" s="66"/>
      <c r="AG62" s="65"/>
      <c r="AH62" s="65"/>
      <c r="AI62" s="65">
        <v>5</v>
      </c>
      <c r="AJ62" s="65"/>
      <c r="AK62" s="65"/>
      <c r="AL62" s="65"/>
      <c r="AM62" s="67">
        <v>7</v>
      </c>
    </row>
    <row r="63" spans="1:39" ht="12.75" customHeight="1">
      <c r="A63" s="55"/>
      <c r="B63" s="56" t="s">
        <v>552</v>
      </c>
      <c r="C63" s="65">
        <v>29</v>
      </c>
      <c r="D63" s="65">
        <v>25</v>
      </c>
      <c r="E63" s="65">
        <v>27</v>
      </c>
      <c r="F63" s="65">
        <v>6</v>
      </c>
      <c r="G63" s="65">
        <v>11</v>
      </c>
      <c r="H63" s="65">
        <v>74</v>
      </c>
      <c r="I63" s="65">
        <v>37</v>
      </c>
      <c r="J63" s="65">
        <v>49</v>
      </c>
      <c r="K63" s="65">
        <v>24</v>
      </c>
      <c r="L63" s="66">
        <v>28</v>
      </c>
      <c r="M63" s="65">
        <v>10</v>
      </c>
      <c r="N63" s="66">
        <v>8</v>
      </c>
      <c r="O63" s="65">
        <v>12</v>
      </c>
      <c r="P63" s="66">
        <v>38</v>
      </c>
      <c r="Q63" s="65">
        <v>26</v>
      </c>
      <c r="R63" s="66">
        <v>28</v>
      </c>
      <c r="S63" s="65">
        <v>16</v>
      </c>
      <c r="T63" s="65">
        <v>60</v>
      </c>
      <c r="U63" s="66">
        <v>17</v>
      </c>
      <c r="V63" s="65">
        <v>4</v>
      </c>
      <c r="W63" s="66">
        <v>6</v>
      </c>
      <c r="X63" s="65">
        <v>2</v>
      </c>
      <c r="Y63" s="66">
        <v>7</v>
      </c>
      <c r="Z63" s="65">
        <v>11</v>
      </c>
      <c r="AA63" s="65">
        <v>26</v>
      </c>
      <c r="AB63" s="65">
        <v>56</v>
      </c>
      <c r="AC63" s="65">
        <v>30</v>
      </c>
      <c r="AD63" s="66">
        <v>35</v>
      </c>
      <c r="AE63" s="65">
        <v>60</v>
      </c>
      <c r="AF63" s="66">
        <v>82</v>
      </c>
      <c r="AG63" s="65">
        <v>15</v>
      </c>
      <c r="AH63" s="65">
        <v>35</v>
      </c>
      <c r="AI63" s="65">
        <v>25</v>
      </c>
      <c r="AJ63" s="65">
        <v>29</v>
      </c>
      <c r="AK63" s="65">
        <v>31</v>
      </c>
      <c r="AL63" s="65"/>
      <c r="AM63" s="67">
        <v>979</v>
      </c>
    </row>
    <row r="64" spans="1:39" ht="12.75" customHeight="1">
      <c r="A64" s="55"/>
      <c r="B64" s="56" t="s">
        <v>958</v>
      </c>
      <c r="C64" s="65"/>
      <c r="D64" s="65"/>
      <c r="E64" s="65"/>
      <c r="F64" s="65"/>
      <c r="G64" s="65"/>
      <c r="H64" s="65"/>
      <c r="I64" s="65"/>
      <c r="J64" s="65"/>
      <c r="K64" s="65"/>
      <c r="L64" s="66">
        <v>1</v>
      </c>
      <c r="M64" s="65"/>
      <c r="N64" s="66"/>
      <c r="O64" s="65"/>
      <c r="P64" s="66"/>
      <c r="Q64" s="65"/>
      <c r="R64" s="66"/>
      <c r="S64" s="65"/>
      <c r="T64" s="65"/>
      <c r="U64" s="66"/>
      <c r="V64" s="65"/>
      <c r="W64" s="66"/>
      <c r="X64" s="65"/>
      <c r="Y64" s="66"/>
      <c r="Z64" s="65"/>
      <c r="AA64" s="65"/>
      <c r="AB64" s="65"/>
      <c r="AC64" s="65"/>
      <c r="AD64" s="66"/>
      <c r="AE64" s="65"/>
      <c r="AF64" s="66"/>
      <c r="AG64" s="65"/>
      <c r="AH64" s="65"/>
      <c r="AI64" s="65"/>
      <c r="AJ64" s="65"/>
      <c r="AK64" s="65"/>
      <c r="AL64" s="65"/>
      <c r="AM64" s="67">
        <v>1</v>
      </c>
    </row>
    <row r="65" spans="1:39" ht="12.75" customHeight="1">
      <c r="A65" s="55"/>
      <c r="B65" s="56" t="s">
        <v>280</v>
      </c>
      <c r="C65" s="65">
        <v>1</v>
      </c>
      <c r="D65" s="65">
        <v>10</v>
      </c>
      <c r="E65" s="65"/>
      <c r="F65" s="65">
        <v>3</v>
      </c>
      <c r="G65" s="65">
        <v>4</v>
      </c>
      <c r="H65" s="65">
        <v>5</v>
      </c>
      <c r="I65" s="65">
        <v>21</v>
      </c>
      <c r="J65" s="65">
        <v>4</v>
      </c>
      <c r="K65" s="65">
        <v>1</v>
      </c>
      <c r="L65" s="66">
        <v>5</v>
      </c>
      <c r="M65" s="65">
        <v>11</v>
      </c>
      <c r="N65" s="66">
        <v>3</v>
      </c>
      <c r="O65" s="65"/>
      <c r="P65" s="66">
        <v>2</v>
      </c>
      <c r="Q65" s="65">
        <v>7</v>
      </c>
      <c r="R65" s="66">
        <v>10</v>
      </c>
      <c r="S65" s="65">
        <v>12</v>
      </c>
      <c r="T65" s="65">
        <v>5</v>
      </c>
      <c r="U65" s="66">
        <v>3</v>
      </c>
      <c r="V65" s="65"/>
      <c r="W65" s="66"/>
      <c r="X65" s="65"/>
      <c r="Y65" s="66">
        <v>2</v>
      </c>
      <c r="Z65" s="65">
        <v>3</v>
      </c>
      <c r="AA65" s="65">
        <v>6</v>
      </c>
      <c r="AB65" s="65"/>
      <c r="AC65" s="65">
        <v>26</v>
      </c>
      <c r="AD65" s="66">
        <v>1</v>
      </c>
      <c r="AE65" s="65">
        <v>7</v>
      </c>
      <c r="AF65" s="66">
        <v>7</v>
      </c>
      <c r="AG65" s="65">
        <v>1</v>
      </c>
      <c r="AH65" s="65">
        <v>18</v>
      </c>
      <c r="AI65" s="65">
        <v>2</v>
      </c>
      <c r="AJ65" s="65">
        <v>14</v>
      </c>
      <c r="AK65" s="65">
        <v>4</v>
      </c>
      <c r="AL65" s="65"/>
      <c r="AM65" s="67">
        <v>198</v>
      </c>
    </row>
    <row r="66" spans="1:39" ht="12.75" customHeight="1">
      <c r="A66" s="55"/>
      <c r="B66" s="56" t="s">
        <v>896</v>
      </c>
      <c r="C66" s="65"/>
      <c r="D66" s="65"/>
      <c r="E66" s="65"/>
      <c r="F66" s="65"/>
      <c r="G66" s="65"/>
      <c r="H66" s="65"/>
      <c r="I66" s="65"/>
      <c r="J66" s="65"/>
      <c r="K66" s="65"/>
      <c r="L66" s="66"/>
      <c r="M66" s="65"/>
      <c r="N66" s="66"/>
      <c r="O66" s="65"/>
      <c r="P66" s="66"/>
      <c r="Q66" s="65"/>
      <c r="R66" s="66"/>
      <c r="S66" s="65">
        <v>1</v>
      </c>
      <c r="T66" s="65"/>
      <c r="U66" s="66"/>
      <c r="V66" s="65"/>
      <c r="W66" s="66"/>
      <c r="X66" s="65"/>
      <c r="Y66" s="66"/>
      <c r="Z66" s="65"/>
      <c r="AA66" s="65"/>
      <c r="AB66" s="65"/>
      <c r="AC66" s="65"/>
      <c r="AD66" s="66"/>
      <c r="AE66" s="65"/>
      <c r="AF66" s="66"/>
      <c r="AG66" s="65"/>
      <c r="AH66" s="65"/>
      <c r="AI66" s="65"/>
      <c r="AJ66" s="65"/>
      <c r="AK66" s="65"/>
      <c r="AL66" s="65"/>
      <c r="AM66" s="67">
        <v>1</v>
      </c>
    </row>
    <row r="67" spans="1:39" ht="12.75" customHeight="1">
      <c r="A67" s="55"/>
      <c r="B67" s="56" t="s">
        <v>903</v>
      </c>
      <c r="C67" s="65"/>
      <c r="D67" s="65">
        <v>1</v>
      </c>
      <c r="E67" s="65"/>
      <c r="F67" s="65"/>
      <c r="G67" s="65"/>
      <c r="H67" s="65"/>
      <c r="I67" s="65"/>
      <c r="J67" s="65"/>
      <c r="K67" s="65"/>
      <c r="L67" s="66"/>
      <c r="M67" s="65"/>
      <c r="N67" s="66"/>
      <c r="O67" s="65"/>
      <c r="P67" s="66"/>
      <c r="Q67" s="65"/>
      <c r="R67" s="66">
        <v>1</v>
      </c>
      <c r="S67" s="65"/>
      <c r="T67" s="65"/>
      <c r="U67" s="66"/>
      <c r="V67" s="65"/>
      <c r="W67" s="66"/>
      <c r="X67" s="65"/>
      <c r="Y67" s="66"/>
      <c r="Z67" s="65"/>
      <c r="AA67" s="65"/>
      <c r="AB67" s="65"/>
      <c r="AC67" s="65"/>
      <c r="AD67" s="66"/>
      <c r="AE67" s="65"/>
      <c r="AF67" s="66"/>
      <c r="AG67" s="65"/>
      <c r="AH67" s="65"/>
      <c r="AI67" s="65"/>
      <c r="AJ67" s="65"/>
      <c r="AK67" s="65"/>
      <c r="AL67" s="65"/>
      <c r="AM67" s="67">
        <v>2</v>
      </c>
    </row>
    <row r="68" spans="1:39" ht="12.75" customHeight="1">
      <c r="A68" s="55"/>
      <c r="B68" s="56" t="s">
        <v>570</v>
      </c>
      <c r="C68" s="65"/>
      <c r="D68" s="65"/>
      <c r="E68" s="65"/>
      <c r="F68" s="65"/>
      <c r="G68" s="65"/>
      <c r="H68" s="65"/>
      <c r="I68" s="65"/>
      <c r="J68" s="65"/>
      <c r="K68" s="65"/>
      <c r="L68" s="66"/>
      <c r="M68" s="65"/>
      <c r="N68" s="66"/>
      <c r="O68" s="65"/>
      <c r="P68" s="66"/>
      <c r="Q68" s="65">
        <v>1</v>
      </c>
      <c r="R68" s="66"/>
      <c r="S68" s="65"/>
      <c r="T68" s="65"/>
      <c r="U68" s="66"/>
      <c r="V68" s="65">
        <v>3</v>
      </c>
      <c r="W68" s="66">
        <v>3</v>
      </c>
      <c r="X68" s="65"/>
      <c r="Y68" s="66">
        <v>1</v>
      </c>
      <c r="Z68" s="65"/>
      <c r="AA68" s="65"/>
      <c r="AB68" s="65"/>
      <c r="AC68" s="65"/>
      <c r="AD68" s="66"/>
      <c r="AE68" s="65"/>
      <c r="AF68" s="66"/>
      <c r="AG68" s="65"/>
      <c r="AH68" s="65"/>
      <c r="AI68" s="65"/>
      <c r="AJ68" s="65"/>
      <c r="AK68" s="65"/>
      <c r="AL68" s="65"/>
      <c r="AM68" s="67">
        <v>8</v>
      </c>
    </row>
    <row r="69" spans="1:39" ht="12.75" customHeight="1">
      <c r="A69" s="55"/>
      <c r="B69" s="56" t="s">
        <v>900</v>
      </c>
      <c r="C69" s="65"/>
      <c r="D69" s="65"/>
      <c r="E69" s="65">
        <v>1</v>
      </c>
      <c r="F69" s="65"/>
      <c r="G69" s="65"/>
      <c r="H69" s="65"/>
      <c r="I69" s="65"/>
      <c r="J69" s="65"/>
      <c r="K69" s="65"/>
      <c r="L69" s="66"/>
      <c r="M69" s="65"/>
      <c r="N69" s="66"/>
      <c r="O69" s="65"/>
      <c r="P69" s="66"/>
      <c r="Q69" s="65"/>
      <c r="R69" s="66"/>
      <c r="S69" s="65">
        <v>1</v>
      </c>
      <c r="T69" s="65"/>
      <c r="U69" s="66"/>
      <c r="V69" s="65"/>
      <c r="W69" s="66">
        <v>1</v>
      </c>
      <c r="X69" s="65"/>
      <c r="Y69" s="66"/>
      <c r="Z69" s="65"/>
      <c r="AA69" s="65"/>
      <c r="AB69" s="65"/>
      <c r="AC69" s="65"/>
      <c r="AD69" s="66"/>
      <c r="AE69" s="65"/>
      <c r="AF69" s="66"/>
      <c r="AG69" s="65"/>
      <c r="AH69" s="65"/>
      <c r="AI69" s="65"/>
      <c r="AJ69" s="65"/>
      <c r="AK69" s="65"/>
      <c r="AL69" s="65"/>
      <c r="AM69" s="67">
        <v>3</v>
      </c>
    </row>
    <row r="70" spans="1:39" ht="12.75" customHeight="1">
      <c r="A70" s="55"/>
      <c r="B70" s="56" t="s">
        <v>577</v>
      </c>
      <c r="C70" s="65"/>
      <c r="D70" s="65"/>
      <c r="E70" s="65"/>
      <c r="F70" s="65"/>
      <c r="G70" s="65"/>
      <c r="H70" s="65"/>
      <c r="I70" s="65"/>
      <c r="J70" s="65"/>
      <c r="K70" s="65"/>
      <c r="L70" s="66"/>
      <c r="M70" s="65"/>
      <c r="N70" s="66">
        <v>3</v>
      </c>
      <c r="O70" s="65"/>
      <c r="P70" s="66"/>
      <c r="Q70" s="65"/>
      <c r="R70" s="66">
        <v>2</v>
      </c>
      <c r="S70" s="65">
        <v>11</v>
      </c>
      <c r="T70" s="65">
        <v>11</v>
      </c>
      <c r="U70" s="66"/>
      <c r="V70" s="65"/>
      <c r="W70" s="66"/>
      <c r="X70" s="65"/>
      <c r="Y70" s="66"/>
      <c r="Z70" s="65"/>
      <c r="AA70" s="65"/>
      <c r="AB70" s="65"/>
      <c r="AC70" s="65"/>
      <c r="AD70" s="66"/>
      <c r="AE70" s="65"/>
      <c r="AF70" s="66"/>
      <c r="AG70" s="65"/>
      <c r="AH70" s="65"/>
      <c r="AI70" s="65"/>
      <c r="AJ70" s="65"/>
      <c r="AK70" s="65"/>
      <c r="AL70" s="65"/>
      <c r="AM70" s="67">
        <v>27</v>
      </c>
    </row>
    <row r="71" spans="1:39" ht="12.75" customHeight="1">
      <c r="A71" s="55"/>
      <c r="B71" s="56" t="s">
        <v>582</v>
      </c>
      <c r="C71" s="65">
        <v>1</v>
      </c>
      <c r="D71" s="65"/>
      <c r="E71" s="65">
        <v>1</v>
      </c>
      <c r="F71" s="65">
        <v>2</v>
      </c>
      <c r="G71" s="65">
        <v>2</v>
      </c>
      <c r="H71" s="65"/>
      <c r="I71" s="65">
        <v>1</v>
      </c>
      <c r="J71" s="65"/>
      <c r="K71" s="65"/>
      <c r="L71" s="66"/>
      <c r="M71" s="65"/>
      <c r="N71" s="66"/>
      <c r="O71" s="65">
        <v>3</v>
      </c>
      <c r="P71" s="66">
        <v>2</v>
      </c>
      <c r="Q71" s="65">
        <v>1</v>
      </c>
      <c r="R71" s="66">
        <v>2</v>
      </c>
      <c r="S71" s="65">
        <v>1</v>
      </c>
      <c r="T71" s="65"/>
      <c r="U71" s="66"/>
      <c r="V71" s="65">
        <v>2</v>
      </c>
      <c r="W71" s="66"/>
      <c r="X71" s="65">
        <v>1</v>
      </c>
      <c r="Y71" s="66"/>
      <c r="Z71" s="65"/>
      <c r="AA71" s="65">
        <v>1</v>
      </c>
      <c r="AB71" s="65"/>
      <c r="AC71" s="65"/>
      <c r="AD71" s="66"/>
      <c r="AE71" s="65"/>
      <c r="AF71" s="66"/>
      <c r="AG71" s="65">
        <v>3</v>
      </c>
      <c r="AH71" s="65"/>
      <c r="AI71" s="65">
        <v>1</v>
      </c>
      <c r="AJ71" s="65"/>
      <c r="AK71" s="65"/>
      <c r="AL71" s="65"/>
      <c r="AM71" s="67">
        <v>24</v>
      </c>
    </row>
    <row r="72" spans="1:39" ht="12.75" customHeight="1">
      <c r="A72" s="55"/>
      <c r="B72" s="56" t="s">
        <v>588</v>
      </c>
      <c r="C72" s="65">
        <v>4</v>
      </c>
      <c r="D72" s="65">
        <v>77</v>
      </c>
      <c r="E72" s="65">
        <v>1</v>
      </c>
      <c r="F72" s="65">
        <v>25</v>
      </c>
      <c r="G72" s="65">
        <v>41</v>
      </c>
      <c r="H72" s="65">
        <v>61</v>
      </c>
      <c r="I72" s="65">
        <v>470</v>
      </c>
      <c r="J72" s="65">
        <v>4</v>
      </c>
      <c r="K72" s="65">
        <v>124</v>
      </c>
      <c r="L72" s="66">
        <v>23</v>
      </c>
      <c r="M72" s="65">
        <v>3</v>
      </c>
      <c r="N72" s="66">
        <v>13</v>
      </c>
      <c r="O72" s="65">
        <v>22</v>
      </c>
      <c r="P72" s="66">
        <v>16</v>
      </c>
      <c r="Q72" s="65">
        <v>26</v>
      </c>
      <c r="R72" s="66">
        <v>71</v>
      </c>
      <c r="S72" s="65">
        <v>24</v>
      </c>
      <c r="T72" s="65">
        <v>16</v>
      </c>
      <c r="U72" s="66">
        <v>46</v>
      </c>
      <c r="V72" s="65">
        <v>2</v>
      </c>
      <c r="W72" s="66">
        <v>2</v>
      </c>
      <c r="X72" s="65">
        <v>13</v>
      </c>
      <c r="Y72" s="66">
        <v>112</v>
      </c>
      <c r="Z72" s="65">
        <v>18</v>
      </c>
      <c r="AA72" s="65">
        <v>16</v>
      </c>
      <c r="AB72" s="65">
        <v>8</v>
      </c>
      <c r="AC72" s="65">
        <v>30</v>
      </c>
      <c r="AD72" s="66">
        <v>9</v>
      </c>
      <c r="AE72" s="65">
        <v>26</v>
      </c>
      <c r="AF72" s="66">
        <v>35</v>
      </c>
      <c r="AG72" s="65">
        <v>13</v>
      </c>
      <c r="AH72" s="65">
        <v>44</v>
      </c>
      <c r="AI72" s="65">
        <v>27</v>
      </c>
      <c r="AJ72" s="65">
        <v>32</v>
      </c>
      <c r="AK72" s="65">
        <v>12</v>
      </c>
      <c r="AL72" s="65"/>
      <c r="AM72" s="67">
        <v>1466</v>
      </c>
    </row>
    <row r="73" spans="1:39" ht="12.75" customHeight="1">
      <c r="A73" s="55"/>
      <c r="B73" s="56" t="s">
        <v>901</v>
      </c>
      <c r="C73" s="65"/>
      <c r="D73" s="65"/>
      <c r="E73" s="65"/>
      <c r="F73" s="65"/>
      <c r="G73" s="65"/>
      <c r="H73" s="65"/>
      <c r="I73" s="65">
        <v>1</v>
      </c>
      <c r="J73" s="65"/>
      <c r="K73" s="65"/>
      <c r="L73" s="66"/>
      <c r="M73" s="65"/>
      <c r="N73" s="66"/>
      <c r="O73" s="65"/>
      <c r="P73" s="66"/>
      <c r="Q73" s="65"/>
      <c r="R73" s="66"/>
      <c r="S73" s="65"/>
      <c r="T73" s="65"/>
      <c r="U73" s="66"/>
      <c r="V73" s="65"/>
      <c r="W73" s="66"/>
      <c r="X73" s="65"/>
      <c r="Y73" s="66"/>
      <c r="Z73" s="65"/>
      <c r="AA73" s="65">
        <v>1</v>
      </c>
      <c r="AB73" s="65"/>
      <c r="AC73" s="65"/>
      <c r="AD73" s="66"/>
      <c r="AE73" s="65">
        <v>1</v>
      </c>
      <c r="AF73" s="66"/>
      <c r="AG73" s="65"/>
      <c r="AH73" s="65"/>
      <c r="AI73" s="65">
        <v>1</v>
      </c>
      <c r="AJ73" s="65"/>
      <c r="AK73" s="65"/>
      <c r="AL73" s="65"/>
      <c r="AM73" s="67">
        <v>4</v>
      </c>
    </row>
    <row r="74" spans="1:39" ht="12.75" customHeight="1">
      <c r="A74" s="55"/>
      <c r="B74" s="56" t="s">
        <v>590</v>
      </c>
      <c r="C74" s="65"/>
      <c r="D74" s="65"/>
      <c r="E74" s="65"/>
      <c r="F74" s="65"/>
      <c r="G74" s="65"/>
      <c r="H74" s="65"/>
      <c r="I74" s="65"/>
      <c r="J74" s="65"/>
      <c r="K74" s="65"/>
      <c r="L74" s="66"/>
      <c r="M74" s="65"/>
      <c r="N74" s="66">
        <v>1</v>
      </c>
      <c r="O74" s="65"/>
      <c r="P74" s="66"/>
      <c r="Q74" s="65"/>
      <c r="R74" s="66"/>
      <c r="S74" s="65"/>
      <c r="T74" s="65"/>
      <c r="U74" s="66"/>
      <c r="V74" s="65">
        <v>2</v>
      </c>
      <c r="W74" s="66"/>
      <c r="X74" s="65"/>
      <c r="Y74" s="66"/>
      <c r="Z74" s="65"/>
      <c r="AA74" s="65"/>
      <c r="AB74" s="65">
        <v>1</v>
      </c>
      <c r="AC74" s="65"/>
      <c r="AD74" s="66"/>
      <c r="AE74" s="65"/>
      <c r="AF74" s="66"/>
      <c r="AG74" s="65"/>
      <c r="AH74" s="65"/>
      <c r="AI74" s="65"/>
      <c r="AJ74" s="65"/>
      <c r="AK74" s="65"/>
      <c r="AL74" s="65"/>
      <c r="AM74" s="67">
        <v>4</v>
      </c>
    </row>
    <row r="75" spans="1:39" ht="12.75" customHeight="1">
      <c r="A75" s="55"/>
      <c r="B75" s="56" t="s">
        <v>592</v>
      </c>
      <c r="C75" s="65"/>
      <c r="D75" s="65">
        <v>3</v>
      </c>
      <c r="E75" s="65"/>
      <c r="F75" s="65"/>
      <c r="G75" s="65"/>
      <c r="H75" s="65"/>
      <c r="I75" s="65"/>
      <c r="J75" s="65"/>
      <c r="K75" s="65"/>
      <c r="L75" s="66"/>
      <c r="M75" s="65"/>
      <c r="N75" s="66"/>
      <c r="O75" s="65"/>
      <c r="P75" s="66"/>
      <c r="Q75" s="65"/>
      <c r="R75" s="66"/>
      <c r="S75" s="65"/>
      <c r="T75" s="65"/>
      <c r="U75" s="66"/>
      <c r="V75" s="65"/>
      <c r="W75" s="66">
        <v>1</v>
      </c>
      <c r="X75" s="65"/>
      <c r="Y75" s="66"/>
      <c r="Z75" s="65"/>
      <c r="AA75" s="65"/>
      <c r="AB75" s="65"/>
      <c r="AC75" s="65"/>
      <c r="AD75" s="66"/>
      <c r="AE75" s="65"/>
      <c r="AF75" s="66"/>
      <c r="AG75" s="65"/>
      <c r="AH75" s="65"/>
      <c r="AI75" s="65"/>
      <c r="AJ75" s="65"/>
      <c r="AK75" s="65"/>
      <c r="AL75" s="65"/>
      <c r="AM75" s="67">
        <v>4</v>
      </c>
    </row>
    <row r="76" spans="1:39" ht="12.75" customHeight="1">
      <c r="A76" s="55"/>
      <c r="B76" s="56" t="s">
        <v>594</v>
      </c>
      <c r="C76" s="65"/>
      <c r="D76" s="65">
        <v>2</v>
      </c>
      <c r="E76" s="65">
        <v>1</v>
      </c>
      <c r="F76" s="65"/>
      <c r="G76" s="65">
        <v>1</v>
      </c>
      <c r="H76" s="65">
        <v>33</v>
      </c>
      <c r="I76" s="65">
        <v>1</v>
      </c>
      <c r="J76" s="65">
        <v>1</v>
      </c>
      <c r="K76" s="65"/>
      <c r="L76" s="66"/>
      <c r="M76" s="65"/>
      <c r="N76" s="66"/>
      <c r="O76" s="65"/>
      <c r="P76" s="66"/>
      <c r="Q76" s="65"/>
      <c r="R76" s="66"/>
      <c r="S76" s="65"/>
      <c r="T76" s="65"/>
      <c r="U76" s="66"/>
      <c r="V76" s="65"/>
      <c r="W76" s="66"/>
      <c r="X76" s="65"/>
      <c r="Y76" s="66"/>
      <c r="Z76" s="65"/>
      <c r="AA76" s="65"/>
      <c r="AB76" s="65"/>
      <c r="AC76" s="65"/>
      <c r="AD76" s="66">
        <v>1</v>
      </c>
      <c r="AE76" s="65"/>
      <c r="AF76" s="66"/>
      <c r="AG76" s="65"/>
      <c r="AH76" s="65"/>
      <c r="AI76" s="65"/>
      <c r="AJ76" s="65"/>
      <c r="AK76" s="65"/>
      <c r="AL76" s="65"/>
      <c r="AM76" s="67">
        <v>40</v>
      </c>
    </row>
    <row r="77" spans="1:39" ht="12.75" customHeight="1">
      <c r="A77" s="55"/>
      <c r="B77" s="56" t="s">
        <v>939</v>
      </c>
      <c r="C77" s="65"/>
      <c r="D77" s="65"/>
      <c r="E77" s="65"/>
      <c r="F77" s="65"/>
      <c r="G77" s="65"/>
      <c r="H77" s="65"/>
      <c r="I77" s="65"/>
      <c r="J77" s="65"/>
      <c r="K77" s="65"/>
      <c r="L77" s="66"/>
      <c r="M77" s="65"/>
      <c r="N77" s="66"/>
      <c r="O77" s="65"/>
      <c r="P77" s="66"/>
      <c r="Q77" s="65"/>
      <c r="R77" s="66"/>
      <c r="S77" s="65"/>
      <c r="T77" s="65"/>
      <c r="U77" s="66"/>
      <c r="V77" s="65"/>
      <c r="W77" s="66"/>
      <c r="X77" s="65"/>
      <c r="Y77" s="66"/>
      <c r="Z77" s="65"/>
      <c r="AA77" s="65">
        <v>2</v>
      </c>
      <c r="AB77" s="65"/>
      <c r="AC77" s="65"/>
      <c r="AD77" s="66">
        <v>2</v>
      </c>
      <c r="AE77" s="65"/>
      <c r="AF77" s="66"/>
      <c r="AG77" s="65"/>
      <c r="AH77" s="65">
        <v>6</v>
      </c>
      <c r="AI77" s="65"/>
      <c r="AJ77" s="65"/>
      <c r="AK77" s="65"/>
      <c r="AL77" s="65"/>
      <c r="AM77" s="67">
        <v>10</v>
      </c>
    </row>
    <row r="78" spans="1:39" ht="12.75" customHeight="1">
      <c r="A78" s="55"/>
      <c r="B78" s="56" t="s">
        <v>941</v>
      </c>
      <c r="C78" s="65"/>
      <c r="D78" s="65"/>
      <c r="E78" s="65"/>
      <c r="F78" s="65"/>
      <c r="G78" s="65"/>
      <c r="H78" s="65"/>
      <c r="I78" s="65"/>
      <c r="J78" s="65"/>
      <c r="K78" s="65"/>
      <c r="L78" s="66"/>
      <c r="M78" s="65"/>
      <c r="N78" s="66"/>
      <c r="O78" s="65"/>
      <c r="P78" s="66"/>
      <c r="Q78" s="65"/>
      <c r="R78" s="66"/>
      <c r="S78" s="65"/>
      <c r="T78" s="65"/>
      <c r="U78" s="66"/>
      <c r="V78" s="65"/>
      <c r="W78" s="66"/>
      <c r="X78" s="65"/>
      <c r="Y78" s="66"/>
      <c r="Z78" s="65"/>
      <c r="AA78" s="65">
        <v>1</v>
      </c>
      <c r="AB78" s="65"/>
      <c r="AC78" s="65"/>
      <c r="AD78" s="66"/>
      <c r="AE78" s="65"/>
      <c r="AF78" s="66"/>
      <c r="AG78" s="65"/>
      <c r="AH78" s="65"/>
      <c r="AI78" s="65"/>
      <c r="AJ78" s="65"/>
      <c r="AK78" s="65"/>
      <c r="AL78" s="65"/>
      <c r="AM78" s="67">
        <v>1</v>
      </c>
    </row>
    <row r="79" spans="1:39" ht="12.75" customHeight="1">
      <c r="A79" s="55"/>
      <c r="B79" s="56" t="s">
        <v>907</v>
      </c>
      <c r="C79" s="65"/>
      <c r="D79" s="65"/>
      <c r="E79" s="65"/>
      <c r="F79" s="65"/>
      <c r="G79" s="65"/>
      <c r="H79" s="65"/>
      <c r="I79" s="65"/>
      <c r="J79" s="65">
        <v>2</v>
      </c>
      <c r="K79" s="65"/>
      <c r="L79" s="66"/>
      <c r="M79" s="65"/>
      <c r="N79" s="66"/>
      <c r="O79" s="65"/>
      <c r="P79" s="66"/>
      <c r="Q79" s="65"/>
      <c r="R79" s="66"/>
      <c r="S79" s="65"/>
      <c r="T79" s="65"/>
      <c r="U79" s="66"/>
      <c r="V79" s="65"/>
      <c r="W79" s="66">
        <v>4</v>
      </c>
      <c r="X79" s="65"/>
      <c r="Y79" s="66"/>
      <c r="Z79" s="65"/>
      <c r="AA79" s="65"/>
      <c r="AB79" s="65"/>
      <c r="AC79" s="65"/>
      <c r="AD79" s="66"/>
      <c r="AE79" s="65"/>
      <c r="AF79" s="66"/>
      <c r="AG79" s="65"/>
      <c r="AH79" s="65">
        <v>1</v>
      </c>
      <c r="AI79" s="65"/>
      <c r="AJ79" s="65"/>
      <c r="AK79" s="65"/>
      <c r="AL79" s="65"/>
      <c r="AM79" s="67">
        <v>7</v>
      </c>
    </row>
    <row r="80" spans="1:39" ht="12.75" customHeight="1">
      <c r="A80" s="55"/>
      <c r="B80" s="56" t="s">
        <v>598</v>
      </c>
      <c r="C80" s="65">
        <v>9</v>
      </c>
      <c r="D80" s="65">
        <v>17</v>
      </c>
      <c r="E80" s="65">
        <v>23</v>
      </c>
      <c r="F80" s="65">
        <v>1</v>
      </c>
      <c r="G80" s="65">
        <v>9</v>
      </c>
      <c r="H80" s="65">
        <v>59</v>
      </c>
      <c r="I80" s="65">
        <v>14</v>
      </c>
      <c r="J80" s="65">
        <v>21</v>
      </c>
      <c r="K80" s="65">
        <v>16</v>
      </c>
      <c r="L80" s="66">
        <v>3</v>
      </c>
      <c r="M80" s="65"/>
      <c r="N80" s="66">
        <v>3</v>
      </c>
      <c r="O80" s="65">
        <v>18</v>
      </c>
      <c r="P80" s="66">
        <v>23</v>
      </c>
      <c r="Q80" s="65">
        <v>4</v>
      </c>
      <c r="R80" s="66">
        <v>35</v>
      </c>
      <c r="S80" s="65">
        <v>21</v>
      </c>
      <c r="T80" s="65">
        <v>3</v>
      </c>
      <c r="U80" s="66">
        <v>10</v>
      </c>
      <c r="V80" s="65">
        <v>8</v>
      </c>
      <c r="W80" s="66">
        <v>27</v>
      </c>
      <c r="X80" s="65">
        <v>2</v>
      </c>
      <c r="Y80" s="66">
        <v>3</v>
      </c>
      <c r="Z80" s="65">
        <v>5</v>
      </c>
      <c r="AA80" s="65">
        <v>3</v>
      </c>
      <c r="AB80" s="65">
        <v>16</v>
      </c>
      <c r="AC80" s="65">
        <v>5</v>
      </c>
      <c r="AD80" s="66">
        <v>23</v>
      </c>
      <c r="AE80" s="65">
        <v>4</v>
      </c>
      <c r="AF80" s="66">
        <v>27</v>
      </c>
      <c r="AG80" s="65">
        <v>2</v>
      </c>
      <c r="AH80" s="65">
        <v>23</v>
      </c>
      <c r="AI80" s="65">
        <v>2</v>
      </c>
      <c r="AJ80" s="65">
        <v>29</v>
      </c>
      <c r="AK80" s="65">
        <v>9</v>
      </c>
      <c r="AL80" s="65"/>
      <c r="AM80" s="67">
        <v>477</v>
      </c>
    </row>
    <row r="81" spans="1:39" ht="12.75" customHeight="1">
      <c r="A81" s="55"/>
      <c r="B81" s="56" t="s">
        <v>960</v>
      </c>
      <c r="C81" s="65"/>
      <c r="D81" s="65"/>
      <c r="E81" s="65"/>
      <c r="F81" s="65"/>
      <c r="G81" s="65"/>
      <c r="H81" s="65"/>
      <c r="I81" s="65"/>
      <c r="J81" s="65"/>
      <c r="K81" s="65"/>
      <c r="L81" s="66"/>
      <c r="M81" s="65"/>
      <c r="N81" s="66"/>
      <c r="O81" s="65"/>
      <c r="P81" s="66">
        <v>1</v>
      </c>
      <c r="Q81" s="65"/>
      <c r="R81" s="66"/>
      <c r="S81" s="65"/>
      <c r="T81" s="65"/>
      <c r="U81" s="66"/>
      <c r="V81" s="65"/>
      <c r="W81" s="66"/>
      <c r="X81" s="65"/>
      <c r="Y81" s="66"/>
      <c r="Z81" s="65"/>
      <c r="AA81" s="65"/>
      <c r="AB81" s="65"/>
      <c r="AC81" s="65"/>
      <c r="AD81" s="66"/>
      <c r="AE81" s="65"/>
      <c r="AF81" s="66"/>
      <c r="AG81" s="65"/>
      <c r="AH81" s="65"/>
      <c r="AI81" s="65"/>
      <c r="AJ81" s="65"/>
      <c r="AK81" s="65"/>
      <c r="AL81" s="65"/>
      <c r="AM81" s="67">
        <v>1</v>
      </c>
    </row>
    <row r="82" spans="1:39" ht="12.75" customHeight="1">
      <c r="A82" s="55"/>
      <c r="B82" s="56" t="s">
        <v>929</v>
      </c>
      <c r="C82" s="65"/>
      <c r="D82" s="65">
        <v>2</v>
      </c>
      <c r="E82" s="65"/>
      <c r="F82" s="65"/>
      <c r="G82" s="65"/>
      <c r="H82" s="65">
        <v>1</v>
      </c>
      <c r="I82" s="65"/>
      <c r="J82" s="65"/>
      <c r="K82" s="65"/>
      <c r="L82" s="66"/>
      <c r="M82" s="65"/>
      <c r="N82" s="66"/>
      <c r="O82" s="65"/>
      <c r="P82" s="66"/>
      <c r="Q82" s="65"/>
      <c r="R82" s="66"/>
      <c r="S82" s="65"/>
      <c r="T82" s="65"/>
      <c r="U82" s="66"/>
      <c r="V82" s="65"/>
      <c r="W82" s="66"/>
      <c r="X82" s="65"/>
      <c r="Y82" s="66"/>
      <c r="Z82" s="65"/>
      <c r="AA82" s="65"/>
      <c r="AB82" s="65"/>
      <c r="AC82" s="65"/>
      <c r="AD82" s="66"/>
      <c r="AE82" s="65"/>
      <c r="AF82" s="66"/>
      <c r="AG82" s="65"/>
      <c r="AH82" s="65"/>
      <c r="AI82" s="65"/>
      <c r="AJ82" s="65">
        <v>1</v>
      </c>
      <c r="AK82" s="65"/>
      <c r="AL82" s="65"/>
      <c r="AM82" s="67">
        <v>4</v>
      </c>
    </row>
    <row r="83" spans="1:39" ht="12.75" customHeight="1">
      <c r="A83" s="55"/>
      <c r="B83" s="56" t="s">
        <v>923</v>
      </c>
      <c r="C83" s="65"/>
      <c r="D83" s="65"/>
      <c r="E83" s="65"/>
      <c r="F83" s="65"/>
      <c r="G83" s="65"/>
      <c r="H83" s="65"/>
      <c r="I83" s="65"/>
      <c r="J83" s="65"/>
      <c r="K83" s="65"/>
      <c r="L83" s="66"/>
      <c r="M83" s="65"/>
      <c r="N83" s="66"/>
      <c r="O83" s="65"/>
      <c r="P83" s="66"/>
      <c r="Q83" s="65"/>
      <c r="R83" s="66"/>
      <c r="S83" s="65"/>
      <c r="T83" s="65"/>
      <c r="U83" s="66"/>
      <c r="V83" s="65"/>
      <c r="W83" s="66"/>
      <c r="X83" s="65"/>
      <c r="Y83" s="66"/>
      <c r="Z83" s="65"/>
      <c r="AA83" s="65"/>
      <c r="AB83" s="65"/>
      <c r="AC83" s="65"/>
      <c r="AD83" s="66"/>
      <c r="AE83" s="65"/>
      <c r="AF83" s="66"/>
      <c r="AG83" s="65"/>
      <c r="AH83" s="65"/>
      <c r="AI83" s="65"/>
      <c r="AJ83" s="65">
        <v>1</v>
      </c>
      <c r="AK83" s="65"/>
      <c r="AL83" s="65"/>
      <c r="AM83" s="67">
        <v>1</v>
      </c>
    </row>
    <row r="84" spans="1:39" ht="12.75" customHeight="1">
      <c r="A84" s="55"/>
      <c r="B84" s="56" t="s">
        <v>894</v>
      </c>
      <c r="C84" s="65"/>
      <c r="D84" s="65"/>
      <c r="E84" s="65"/>
      <c r="F84" s="65"/>
      <c r="G84" s="65"/>
      <c r="H84" s="65"/>
      <c r="I84" s="65">
        <v>1</v>
      </c>
      <c r="J84" s="65"/>
      <c r="K84" s="65"/>
      <c r="L84" s="66"/>
      <c r="M84" s="65"/>
      <c r="N84" s="66"/>
      <c r="O84" s="65">
        <v>4</v>
      </c>
      <c r="P84" s="66"/>
      <c r="Q84" s="65"/>
      <c r="R84" s="66"/>
      <c r="S84" s="65">
        <v>2</v>
      </c>
      <c r="T84" s="65"/>
      <c r="U84" s="66"/>
      <c r="V84" s="65"/>
      <c r="W84" s="66"/>
      <c r="X84" s="65"/>
      <c r="Y84" s="66"/>
      <c r="Z84" s="65"/>
      <c r="AA84" s="65"/>
      <c r="AB84" s="65"/>
      <c r="AC84" s="65"/>
      <c r="AD84" s="66"/>
      <c r="AE84" s="65"/>
      <c r="AF84" s="66"/>
      <c r="AG84" s="65"/>
      <c r="AH84" s="65"/>
      <c r="AI84" s="65"/>
      <c r="AJ84" s="65">
        <v>4</v>
      </c>
      <c r="AK84" s="65"/>
      <c r="AL84" s="65"/>
      <c r="AM84" s="67">
        <v>11</v>
      </c>
    </row>
    <row r="85" spans="1:39" ht="12.75" customHeight="1">
      <c r="A85" s="55"/>
      <c r="B85" s="56" t="s">
        <v>876</v>
      </c>
      <c r="C85" s="65"/>
      <c r="D85" s="65"/>
      <c r="E85" s="65"/>
      <c r="F85" s="65"/>
      <c r="G85" s="65"/>
      <c r="H85" s="65"/>
      <c r="I85" s="65">
        <v>1</v>
      </c>
      <c r="J85" s="65"/>
      <c r="K85" s="65"/>
      <c r="L85" s="66"/>
      <c r="M85" s="65"/>
      <c r="N85" s="66"/>
      <c r="O85" s="65"/>
      <c r="P85" s="66"/>
      <c r="Q85" s="65"/>
      <c r="R85" s="66"/>
      <c r="S85" s="65"/>
      <c r="T85" s="65"/>
      <c r="U85" s="66"/>
      <c r="V85" s="65"/>
      <c r="W85" s="66"/>
      <c r="X85" s="65"/>
      <c r="Y85" s="66"/>
      <c r="Z85" s="65"/>
      <c r="AA85" s="65"/>
      <c r="AB85" s="65"/>
      <c r="AC85" s="65"/>
      <c r="AD85" s="66"/>
      <c r="AE85" s="65"/>
      <c r="AF85" s="66"/>
      <c r="AG85" s="65"/>
      <c r="AH85" s="65"/>
      <c r="AI85" s="65"/>
      <c r="AJ85" s="65"/>
      <c r="AK85" s="65"/>
      <c r="AL85" s="65"/>
      <c r="AM85" s="67">
        <v>1</v>
      </c>
    </row>
    <row r="86" spans="1:39" ht="12.75" customHeight="1">
      <c r="A86" s="55"/>
      <c r="B86" s="56" t="s">
        <v>874</v>
      </c>
      <c r="C86" s="65"/>
      <c r="D86" s="65"/>
      <c r="E86" s="65"/>
      <c r="F86" s="65"/>
      <c r="G86" s="65"/>
      <c r="H86" s="65"/>
      <c r="I86" s="65"/>
      <c r="J86" s="65"/>
      <c r="K86" s="65">
        <v>1</v>
      </c>
      <c r="L86" s="66"/>
      <c r="M86" s="65"/>
      <c r="N86" s="66"/>
      <c r="O86" s="65"/>
      <c r="P86" s="66"/>
      <c r="Q86" s="65"/>
      <c r="R86" s="66"/>
      <c r="S86" s="65"/>
      <c r="T86" s="65"/>
      <c r="U86" s="66"/>
      <c r="V86" s="65"/>
      <c r="W86" s="66"/>
      <c r="X86" s="65"/>
      <c r="Y86" s="66"/>
      <c r="Z86" s="65"/>
      <c r="AA86" s="65"/>
      <c r="AB86" s="65"/>
      <c r="AC86" s="65"/>
      <c r="AD86" s="66"/>
      <c r="AE86" s="65"/>
      <c r="AF86" s="66"/>
      <c r="AG86" s="65"/>
      <c r="AH86" s="65"/>
      <c r="AI86" s="65"/>
      <c r="AJ86" s="65"/>
      <c r="AK86" s="65"/>
      <c r="AL86" s="65"/>
      <c r="AM86" s="67">
        <v>1</v>
      </c>
    </row>
    <row r="87" spans="1:39" ht="12.75" customHeight="1">
      <c r="A87" s="55"/>
      <c r="B87" s="56" t="s">
        <v>881</v>
      </c>
      <c r="C87" s="65"/>
      <c r="D87" s="65"/>
      <c r="E87" s="65"/>
      <c r="F87" s="65"/>
      <c r="G87" s="65"/>
      <c r="H87" s="65"/>
      <c r="I87" s="65"/>
      <c r="J87" s="65"/>
      <c r="K87" s="65"/>
      <c r="L87" s="66"/>
      <c r="M87" s="65"/>
      <c r="N87" s="66"/>
      <c r="O87" s="65">
        <v>1</v>
      </c>
      <c r="P87" s="66"/>
      <c r="Q87" s="65">
        <v>1</v>
      </c>
      <c r="R87" s="66"/>
      <c r="S87" s="65">
        <v>1</v>
      </c>
      <c r="T87" s="65"/>
      <c r="U87" s="66"/>
      <c r="V87" s="65"/>
      <c r="W87" s="66"/>
      <c r="X87" s="65"/>
      <c r="Y87" s="66"/>
      <c r="Z87" s="65"/>
      <c r="AA87" s="65"/>
      <c r="AB87" s="65">
        <v>1</v>
      </c>
      <c r="AC87" s="65"/>
      <c r="AD87" s="66"/>
      <c r="AE87" s="65"/>
      <c r="AF87" s="66"/>
      <c r="AG87" s="65"/>
      <c r="AH87" s="65"/>
      <c r="AI87" s="65"/>
      <c r="AJ87" s="65"/>
      <c r="AK87" s="65"/>
      <c r="AL87" s="65"/>
      <c r="AM87" s="67">
        <v>4</v>
      </c>
    </row>
    <row r="88" spans="1:39" ht="12.75" customHeight="1">
      <c r="A88" s="55"/>
      <c r="B88" s="56" t="s">
        <v>883</v>
      </c>
      <c r="C88" s="65">
        <v>1</v>
      </c>
      <c r="D88" s="65">
        <v>1</v>
      </c>
      <c r="E88" s="65">
        <v>2</v>
      </c>
      <c r="F88" s="65">
        <v>1</v>
      </c>
      <c r="G88" s="65"/>
      <c r="H88" s="65">
        <v>1</v>
      </c>
      <c r="I88" s="65"/>
      <c r="J88" s="65">
        <v>1</v>
      </c>
      <c r="K88" s="65"/>
      <c r="L88" s="66">
        <v>1</v>
      </c>
      <c r="M88" s="65">
        <v>1</v>
      </c>
      <c r="N88" s="66">
        <v>1</v>
      </c>
      <c r="O88" s="65"/>
      <c r="P88" s="66">
        <v>1</v>
      </c>
      <c r="Q88" s="65"/>
      <c r="R88" s="66">
        <v>2</v>
      </c>
      <c r="S88" s="65"/>
      <c r="T88" s="65">
        <v>2</v>
      </c>
      <c r="U88" s="66">
        <v>1</v>
      </c>
      <c r="V88" s="65">
        <v>2</v>
      </c>
      <c r="W88" s="66">
        <v>1</v>
      </c>
      <c r="X88" s="65">
        <v>1</v>
      </c>
      <c r="Y88" s="66">
        <v>1</v>
      </c>
      <c r="Z88" s="65">
        <v>2</v>
      </c>
      <c r="AA88" s="65">
        <v>2</v>
      </c>
      <c r="AB88" s="65">
        <v>1</v>
      </c>
      <c r="AC88" s="65"/>
      <c r="AD88" s="66">
        <v>2</v>
      </c>
      <c r="AE88" s="65">
        <v>2</v>
      </c>
      <c r="AF88" s="66"/>
      <c r="AG88" s="65">
        <v>1</v>
      </c>
      <c r="AH88" s="65">
        <v>2</v>
      </c>
      <c r="AI88" s="65">
        <v>2</v>
      </c>
      <c r="AJ88" s="65"/>
      <c r="AK88" s="65">
        <v>1</v>
      </c>
      <c r="AL88" s="65"/>
      <c r="AM88" s="67">
        <v>36</v>
      </c>
    </row>
    <row r="89" spans="1:39" ht="12.75" customHeight="1">
      <c r="A89" s="55"/>
      <c r="B89" s="56" t="s">
        <v>623</v>
      </c>
      <c r="C89" s="65"/>
      <c r="D89" s="65"/>
      <c r="E89" s="65"/>
      <c r="F89" s="65"/>
      <c r="G89" s="65"/>
      <c r="H89" s="65"/>
      <c r="I89" s="65"/>
      <c r="J89" s="65"/>
      <c r="K89" s="65"/>
      <c r="L89" s="66"/>
      <c r="M89" s="65"/>
      <c r="N89" s="66"/>
      <c r="O89" s="65"/>
      <c r="P89" s="66"/>
      <c r="Q89" s="65"/>
      <c r="R89" s="66"/>
      <c r="S89" s="65"/>
      <c r="T89" s="65"/>
      <c r="U89" s="66"/>
      <c r="V89" s="65"/>
      <c r="W89" s="66"/>
      <c r="X89" s="65">
        <v>2</v>
      </c>
      <c r="Y89" s="66"/>
      <c r="Z89" s="65"/>
      <c r="AA89" s="65"/>
      <c r="AB89" s="65"/>
      <c r="AC89" s="65"/>
      <c r="AD89" s="66"/>
      <c r="AE89" s="65"/>
      <c r="AF89" s="66"/>
      <c r="AG89" s="65"/>
      <c r="AH89" s="65"/>
      <c r="AI89" s="65"/>
      <c r="AJ89" s="65"/>
      <c r="AK89" s="65"/>
      <c r="AL89" s="65"/>
      <c r="AM89" s="67">
        <v>2</v>
      </c>
    </row>
    <row r="90" spans="1:39" ht="12.75" customHeight="1">
      <c r="A90" s="55"/>
      <c r="B90" s="56" t="s">
        <v>627</v>
      </c>
      <c r="C90" s="65"/>
      <c r="D90" s="65"/>
      <c r="E90" s="65"/>
      <c r="F90" s="65"/>
      <c r="G90" s="65"/>
      <c r="H90" s="65"/>
      <c r="I90" s="65"/>
      <c r="J90" s="65">
        <v>12</v>
      </c>
      <c r="K90" s="65"/>
      <c r="L90" s="66"/>
      <c r="M90" s="65"/>
      <c r="N90" s="66"/>
      <c r="O90" s="65"/>
      <c r="P90" s="66"/>
      <c r="Q90" s="65"/>
      <c r="R90" s="66"/>
      <c r="S90" s="65"/>
      <c r="T90" s="65"/>
      <c r="U90" s="66"/>
      <c r="V90" s="65"/>
      <c r="W90" s="66"/>
      <c r="X90" s="65"/>
      <c r="Y90" s="66"/>
      <c r="Z90" s="65"/>
      <c r="AA90" s="65"/>
      <c r="AB90" s="65">
        <v>1</v>
      </c>
      <c r="AC90" s="65"/>
      <c r="AD90" s="66">
        <v>1</v>
      </c>
      <c r="AE90" s="65"/>
      <c r="AF90" s="66"/>
      <c r="AG90" s="65"/>
      <c r="AH90" s="65"/>
      <c r="AI90" s="65"/>
      <c r="AJ90" s="65"/>
      <c r="AK90" s="65"/>
      <c r="AL90" s="65"/>
      <c r="AM90" s="67">
        <v>14</v>
      </c>
    </row>
    <row r="91" spans="1:39" ht="12.75" customHeight="1">
      <c r="A91" s="55"/>
      <c r="B91" s="56" t="s">
        <v>629</v>
      </c>
      <c r="C91" s="65">
        <v>6</v>
      </c>
      <c r="D91" s="65">
        <v>10</v>
      </c>
      <c r="E91" s="65">
        <v>10</v>
      </c>
      <c r="F91" s="65">
        <v>4</v>
      </c>
      <c r="G91" s="65">
        <v>1</v>
      </c>
      <c r="H91" s="65">
        <v>19</v>
      </c>
      <c r="I91" s="65">
        <v>16</v>
      </c>
      <c r="J91" s="65">
        <v>20</v>
      </c>
      <c r="K91" s="65">
        <v>10</v>
      </c>
      <c r="L91" s="66">
        <v>2</v>
      </c>
      <c r="M91" s="65">
        <v>11</v>
      </c>
      <c r="N91" s="66">
        <v>6</v>
      </c>
      <c r="O91" s="65">
        <v>25</v>
      </c>
      <c r="P91" s="66">
        <v>12</v>
      </c>
      <c r="Q91" s="65">
        <v>18</v>
      </c>
      <c r="R91" s="66">
        <v>24</v>
      </c>
      <c r="S91" s="65">
        <v>12</v>
      </c>
      <c r="T91" s="65">
        <v>18</v>
      </c>
      <c r="U91" s="66">
        <v>19</v>
      </c>
      <c r="V91" s="65">
        <v>34</v>
      </c>
      <c r="W91" s="66">
        <v>24</v>
      </c>
      <c r="X91" s="65">
        <v>4</v>
      </c>
      <c r="Y91" s="66">
        <v>24</v>
      </c>
      <c r="Z91" s="65">
        <v>23</v>
      </c>
      <c r="AA91" s="65">
        <v>11</v>
      </c>
      <c r="AB91" s="65">
        <v>7</v>
      </c>
      <c r="AC91" s="65">
        <v>20</v>
      </c>
      <c r="AD91" s="66">
        <v>20</v>
      </c>
      <c r="AE91" s="65">
        <v>19</v>
      </c>
      <c r="AF91" s="66">
        <v>37</v>
      </c>
      <c r="AG91" s="65">
        <v>8</v>
      </c>
      <c r="AH91" s="65">
        <v>38</v>
      </c>
      <c r="AI91" s="65">
        <v>48</v>
      </c>
      <c r="AJ91" s="65">
        <v>28</v>
      </c>
      <c r="AK91" s="65">
        <v>8</v>
      </c>
      <c r="AL91" s="65"/>
      <c r="AM91" s="67">
        <v>596</v>
      </c>
    </row>
    <row r="92" spans="1:39" ht="12.75" customHeight="1">
      <c r="A92" s="55"/>
      <c r="B92" s="56" t="s">
        <v>631</v>
      </c>
      <c r="C92" s="65"/>
      <c r="D92" s="65"/>
      <c r="E92" s="65"/>
      <c r="F92" s="65"/>
      <c r="G92" s="65"/>
      <c r="H92" s="65"/>
      <c r="I92" s="65">
        <v>1</v>
      </c>
      <c r="J92" s="65"/>
      <c r="K92" s="65"/>
      <c r="L92" s="66"/>
      <c r="M92" s="65"/>
      <c r="N92" s="66"/>
      <c r="O92" s="65"/>
      <c r="P92" s="66"/>
      <c r="Q92" s="65"/>
      <c r="R92" s="66"/>
      <c r="S92" s="65">
        <v>3</v>
      </c>
      <c r="T92" s="65"/>
      <c r="U92" s="66"/>
      <c r="V92" s="65"/>
      <c r="W92" s="66"/>
      <c r="X92" s="65"/>
      <c r="Y92" s="66"/>
      <c r="Z92" s="65"/>
      <c r="AA92" s="65"/>
      <c r="AB92" s="65"/>
      <c r="AC92" s="65"/>
      <c r="AD92" s="66"/>
      <c r="AE92" s="65"/>
      <c r="AF92" s="66"/>
      <c r="AG92" s="65"/>
      <c r="AH92" s="65"/>
      <c r="AI92" s="65"/>
      <c r="AJ92" s="65"/>
      <c r="AK92" s="65"/>
      <c r="AL92" s="65"/>
      <c r="AM92" s="67">
        <v>4</v>
      </c>
    </row>
    <row r="93" spans="1:39" ht="12.75" customHeight="1">
      <c r="A93" s="55"/>
      <c r="B93" s="56" t="s">
        <v>633</v>
      </c>
      <c r="C93" s="65"/>
      <c r="D93" s="65">
        <v>3</v>
      </c>
      <c r="E93" s="65"/>
      <c r="F93" s="65"/>
      <c r="G93" s="65"/>
      <c r="H93" s="65">
        <v>6</v>
      </c>
      <c r="I93" s="65"/>
      <c r="J93" s="65"/>
      <c r="K93" s="65"/>
      <c r="L93" s="66"/>
      <c r="M93" s="65"/>
      <c r="N93" s="66"/>
      <c r="O93" s="65">
        <v>14</v>
      </c>
      <c r="P93" s="66">
        <v>7</v>
      </c>
      <c r="Q93" s="65"/>
      <c r="R93" s="66">
        <v>1</v>
      </c>
      <c r="S93" s="65">
        <v>5</v>
      </c>
      <c r="T93" s="65"/>
      <c r="U93" s="66">
        <v>2</v>
      </c>
      <c r="V93" s="65">
        <v>1</v>
      </c>
      <c r="W93" s="66">
        <v>1</v>
      </c>
      <c r="X93" s="65"/>
      <c r="Y93" s="66"/>
      <c r="Z93" s="65"/>
      <c r="AA93" s="65">
        <v>1</v>
      </c>
      <c r="AB93" s="65"/>
      <c r="AC93" s="65"/>
      <c r="AD93" s="66">
        <v>1</v>
      </c>
      <c r="AE93" s="65"/>
      <c r="AF93" s="66">
        <v>1</v>
      </c>
      <c r="AG93" s="65"/>
      <c r="AH93" s="65"/>
      <c r="AI93" s="65"/>
      <c r="AJ93" s="65">
        <v>4</v>
      </c>
      <c r="AK93" s="65"/>
      <c r="AL93" s="65"/>
      <c r="AM93" s="67">
        <v>47</v>
      </c>
    </row>
    <row r="94" spans="1:39" ht="12.75" customHeight="1">
      <c r="A94" s="55"/>
      <c r="B94" s="56" t="s">
        <v>635</v>
      </c>
      <c r="C94" s="65"/>
      <c r="D94" s="65">
        <v>18</v>
      </c>
      <c r="E94" s="65">
        <v>7</v>
      </c>
      <c r="F94" s="65">
        <v>2</v>
      </c>
      <c r="G94" s="65">
        <v>4</v>
      </c>
      <c r="H94" s="65">
        <v>28</v>
      </c>
      <c r="I94" s="65">
        <v>12</v>
      </c>
      <c r="J94" s="65">
        <v>1</v>
      </c>
      <c r="K94" s="65"/>
      <c r="L94" s="66">
        <v>2</v>
      </c>
      <c r="M94" s="65">
        <v>1</v>
      </c>
      <c r="N94" s="66">
        <v>1</v>
      </c>
      <c r="O94" s="65">
        <v>20</v>
      </c>
      <c r="P94" s="66">
        <v>10</v>
      </c>
      <c r="Q94" s="65">
        <v>1</v>
      </c>
      <c r="R94" s="66">
        <v>2</v>
      </c>
      <c r="S94" s="65">
        <v>24</v>
      </c>
      <c r="T94" s="65">
        <v>5</v>
      </c>
      <c r="U94" s="66">
        <v>1</v>
      </c>
      <c r="V94" s="65">
        <v>2</v>
      </c>
      <c r="W94" s="66"/>
      <c r="X94" s="65"/>
      <c r="Y94" s="66"/>
      <c r="Z94" s="65">
        <v>6</v>
      </c>
      <c r="AA94" s="65">
        <v>3</v>
      </c>
      <c r="AB94" s="65">
        <v>26</v>
      </c>
      <c r="AC94" s="65">
        <v>1</v>
      </c>
      <c r="AD94" s="66"/>
      <c r="AE94" s="65">
        <v>2</v>
      </c>
      <c r="AF94" s="66">
        <v>2</v>
      </c>
      <c r="AG94" s="65">
        <v>8</v>
      </c>
      <c r="AH94" s="65">
        <v>4</v>
      </c>
      <c r="AI94" s="65">
        <v>1</v>
      </c>
      <c r="AJ94" s="65">
        <v>1</v>
      </c>
      <c r="AK94" s="65">
        <v>11</v>
      </c>
      <c r="AL94" s="65"/>
      <c r="AM94" s="67">
        <v>206</v>
      </c>
    </row>
    <row r="95" spans="1:39" ht="12.75" customHeight="1">
      <c r="A95" s="55"/>
      <c r="B95" s="56" t="s">
        <v>637</v>
      </c>
      <c r="C95" s="65"/>
      <c r="D95" s="65"/>
      <c r="E95" s="65"/>
      <c r="F95" s="65"/>
      <c r="G95" s="65"/>
      <c r="H95" s="65"/>
      <c r="I95" s="65">
        <v>1</v>
      </c>
      <c r="J95" s="65"/>
      <c r="K95" s="65"/>
      <c r="L95" s="66"/>
      <c r="M95" s="65"/>
      <c r="N95" s="66"/>
      <c r="O95" s="65"/>
      <c r="P95" s="66"/>
      <c r="Q95" s="65">
        <v>1</v>
      </c>
      <c r="R95" s="66">
        <v>1</v>
      </c>
      <c r="S95" s="65"/>
      <c r="T95" s="65">
        <v>1</v>
      </c>
      <c r="U95" s="66"/>
      <c r="V95" s="65"/>
      <c r="W95" s="66">
        <v>1</v>
      </c>
      <c r="X95" s="65"/>
      <c r="Y95" s="66"/>
      <c r="Z95" s="65"/>
      <c r="AA95" s="65"/>
      <c r="AB95" s="65"/>
      <c r="AC95" s="65"/>
      <c r="AD95" s="66">
        <v>1</v>
      </c>
      <c r="AE95" s="65"/>
      <c r="AF95" s="66"/>
      <c r="AG95" s="65"/>
      <c r="AH95" s="65"/>
      <c r="AI95" s="65"/>
      <c r="AJ95" s="65"/>
      <c r="AK95" s="65"/>
      <c r="AL95" s="65"/>
      <c r="AM95" s="67">
        <v>6</v>
      </c>
    </row>
    <row r="96" spans="1:39" ht="12.75" customHeight="1">
      <c r="A96" s="55"/>
      <c r="B96" s="56" t="s">
        <v>898</v>
      </c>
      <c r="C96" s="65"/>
      <c r="D96" s="65">
        <v>3</v>
      </c>
      <c r="E96" s="65"/>
      <c r="F96" s="65"/>
      <c r="G96" s="65"/>
      <c r="H96" s="65"/>
      <c r="I96" s="65"/>
      <c r="J96" s="65"/>
      <c r="K96" s="65"/>
      <c r="L96" s="66"/>
      <c r="M96" s="65"/>
      <c r="N96" s="66"/>
      <c r="O96" s="65"/>
      <c r="P96" s="66"/>
      <c r="Q96" s="65"/>
      <c r="R96" s="66"/>
      <c r="S96" s="65">
        <v>1</v>
      </c>
      <c r="T96" s="65"/>
      <c r="U96" s="66"/>
      <c r="V96" s="65"/>
      <c r="W96" s="66"/>
      <c r="X96" s="65"/>
      <c r="Y96" s="66"/>
      <c r="Z96" s="65"/>
      <c r="AA96" s="65"/>
      <c r="AB96" s="65"/>
      <c r="AC96" s="65"/>
      <c r="AD96" s="66"/>
      <c r="AE96" s="65"/>
      <c r="AF96" s="66"/>
      <c r="AG96" s="65"/>
      <c r="AH96" s="65"/>
      <c r="AI96" s="65">
        <v>1</v>
      </c>
      <c r="AJ96" s="65"/>
      <c r="AK96" s="65">
        <v>2</v>
      </c>
      <c r="AL96" s="65"/>
      <c r="AM96" s="67">
        <v>7</v>
      </c>
    </row>
    <row r="97" spans="1:39" ht="12.75" customHeight="1">
      <c r="A97" s="55"/>
      <c r="B97" s="56" t="s">
        <v>642</v>
      </c>
      <c r="C97" s="65">
        <v>1</v>
      </c>
      <c r="D97" s="65"/>
      <c r="E97" s="65"/>
      <c r="F97" s="65"/>
      <c r="G97" s="65"/>
      <c r="H97" s="65"/>
      <c r="I97" s="65"/>
      <c r="J97" s="65"/>
      <c r="K97" s="65"/>
      <c r="L97" s="66"/>
      <c r="M97" s="65"/>
      <c r="N97" s="66"/>
      <c r="O97" s="65">
        <v>2</v>
      </c>
      <c r="P97" s="66"/>
      <c r="Q97" s="65"/>
      <c r="R97" s="66"/>
      <c r="S97" s="65">
        <v>2</v>
      </c>
      <c r="T97" s="65"/>
      <c r="U97" s="66"/>
      <c r="V97" s="65">
        <v>1</v>
      </c>
      <c r="W97" s="66"/>
      <c r="X97" s="65"/>
      <c r="Y97" s="66"/>
      <c r="Z97" s="65"/>
      <c r="AA97" s="65">
        <v>1</v>
      </c>
      <c r="AB97" s="65">
        <v>1</v>
      </c>
      <c r="AC97" s="65"/>
      <c r="AD97" s="66">
        <v>1</v>
      </c>
      <c r="AE97" s="65"/>
      <c r="AF97" s="66"/>
      <c r="AG97" s="65"/>
      <c r="AH97" s="65"/>
      <c r="AI97" s="65"/>
      <c r="AJ97" s="65"/>
      <c r="AK97" s="65">
        <v>2</v>
      </c>
      <c r="AL97" s="65"/>
      <c r="AM97" s="67">
        <v>11</v>
      </c>
    </row>
    <row r="98" spans="1:39" ht="12.75" customHeight="1">
      <c r="A98" s="55"/>
      <c r="B98" s="56" t="s">
        <v>644</v>
      </c>
      <c r="C98" s="65"/>
      <c r="D98" s="65">
        <v>1</v>
      </c>
      <c r="E98" s="65"/>
      <c r="F98" s="65"/>
      <c r="G98" s="65"/>
      <c r="H98" s="65"/>
      <c r="I98" s="65"/>
      <c r="J98" s="65"/>
      <c r="K98" s="65"/>
      <c r="L98" s="66"/>
      <c r="M98" s="65"/>
      <c r="N98" s="66"/>
      <c r="O98" s="65"/>
      <c r="P98" s="66"/>
      <c r="Q98" s="65"/>
      <c r="R98" s="66"/>
      <c r="S98" s="65"/>
      <c r="T98" s="65"/>
      <c r="U98" s="66">
        <v>3</v>
      </c>
      <c r="V98" s="65"/>
      <c r="W98" s="66"/>
      <c r="X98" s="65"/>
      <c r="Y98" s="66"/>
      <c r="Z98" s="65"/>
      <c r="AA98" s="65"/>
      <c r="AB98" s="65"/>
      <c r="AC98" s="65"/>
      <c r="AD98" s="66"/>
      <c r="AE98" s="65"/>
      <c r="AF98" s="66"/>
      <c r="AG98" s="65"/>
      <c r="AH98" s="65"/>
      <c r="AI98" s="65"/>
      <c r="AJ98" s="65"/>
      <c r="AK98" s="65"/>
      <c r="AL98" s="65"/>
      <c r="AM98" s="67">
        <v>4</v>
      </c>
    </row>
    <row r="99" spans="1:39" ht="12.75" customHeight="1">
      <c r="A99" s="55"/>
      <c r="B99" s="56" t="s">
        <v>716</v>
      </c>
      <c r="C99" s="65"/>
      <c r="D99" s="65"/>
      <c r="E99" s="65">
        <v>1</v>
      </c>
      <c r="F99" s="65"/>
      <c r="G99" s="65"/>
      <c r="H99" s="65"/>
      <c r="I99" s="65"/>
      <c r="J99" s="65">
        <v>1</v>
      </c>
      <c r="K99" s="65"/>
      <c r="L99" s="66"/>
      <c r="M99" s="65"/>
      <c r="N99" s="66"/>
      <c r="O99" s="65"/>
      <c r="P99" s="66"/>
      <c r="Q99" s="65"/>
      <c r="R99" s="66"/>
      <c r="S99" s="65"/>
      <c r="T99" s="65"/>
      <c r="U99" s="66"/>
      <c r="V99" s="65"/>
      <c r="W99" s="66">
        <v>1</v>
      </c>
      <c r="X99" s="65"/>
      <c r="Y99" s="66"/>
      <c r="Z99" s="65"/>
      <c r="AA99" s="65"/>
      <c r="AB99" s="65"/>
      <c r="AC99" s="65"/>
      <c r="AD99" s="66"/>
      <c r="AE99" s="65"/>
      <c r="AF99" s="66"/>
      <c r="AG99" s="65"/>
      <c r="AH99" s="65"/>
      <c r="AI99" s="65"/>
      <c r="AJ99" s="65"/>
      <c r="AK99" s="65"/>
      <c r="AL99" s="65"/>
      <c r="AM99" s="67">
        <v>3</v>
      </c>
    </row>
    <row r="100" spans="1:39" ht="12.75" customHeight="1">
      <c r="A100" s="55"/>
      <c r="B100" s="56" t="s">
        <v>648</v>
      </c>
      <c r="C100" s="65"/>
      <c r="D100" s="65"/>
      <c r="E100" s="65"/>
      <c r="F100" s="65"/>
      <c r="G100" s="65"/>
      <c r="H100" s="65"/>
      <c r="I100" s="65"/>
      <c r="J100" s="65"/>
      <c r="K100" s="65"/>
      <c r="L100" s="66">
        <v>1</v>
      </c>
      <c r="M100" s="65"/>
      <c r="N100" s="66"/>
      <c r="O100" s="65"/>
      <c r="P100" s="66"/>
      <c r="Q100" s="65"/>
      <c r="R100" s="66"/>
      <c r="S100" s="65"/>
      <c r="T100" s="65"/>
      <c r="U100" s="66"/>
      <c r="V100" s="65"/>
      <c r="W100" s="66"/>
      <c r="X100" s="65"/>
      <c r="Y100" s="66"/>
      <c r="Z100" s="65"/>
      <c r="AA100" s="65"/>
      <c r="AB100" s="65"/>
      <c r="AC100" s="65"/>
      <c r="AD100" s="66"/>
      <c r="AE100" s="65"/>
      <c r="AF100" s="66"/>
      <c r="AG100" s="65"/>
      <c r="AH100" s="65"/>
      <c r="AI100" s="65"/>
      <c r="AJ100" s="65"/>
      <c r="AK100" s="65"/>
      <c r="AL100" s="65"/>
      <c r="AM100" s="67">
        <v>1</v>
      </c>
    </row>
    <row r="101" spans="1:39" ht="12.75" customHeight="1">
      <c r="A101" s="55"/>
      <c r="B101" s="56" t="s">
        <v>512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6"/>
      <c r="M101" s="65"/>
      <c r="N101" s="66"/>
      <c r="O101" s="65"/>
      <c r="P101" s="66"/>
      <c r="Q101" s="65"/>
      <c r="R101" s="66"/>
      <c r="S101" s="65"/>
      <c r="T101" s="65"/>
      <c r="U101" s="66"/>
      <c r="V101" s="65"/>
      <c r="W101" s="66"/>
      <c r="X101" s="65"/>
      <c r="Y101" s="66"/>
      <c r="Z101" s="65"/>
      <c r="AA101" s="65"/>
      <c r="AB101" s="65"/>
      <c r="AC101" s="65"/>
      <c r="AD101" s="66"/>
      <c r="AE101" s="65"/>
      <c r="AF101" s="66"/>
      <c r="AG101" s="65"/>
      <c r="AH101" s="65"/>
      <c r="AI101" s="65"/>
      <c r="AJ101" s="65">
        <v>1</v>
      </c>
      <c r="AK101" s="65"/>
      <c r="AL101" s="65"/>
      <c r="AM101" s="67">
        <v>1</v>
      </c>
    </row>
    <row r="102" spans="1:39" ht="12.75" customHeight="1">
      <c r="A102" s="55"/>
      <c r="B102" s="56" t="s">
        <v>915</v>
      </c>
      <c r="C102" s="65"/>
      <c r="D102" s="65"/>
      <c r="E102" s="65"/>
      <c r="F102" s="65"/>
      <c r="G102" s="65"/>
      <c r="H102" s="65"/>
      <c r="I102" s="65"/>
      <c r="J102" s="65"/>
      <c r="K102" s="65"/>
      <c r="L102" s="66"/>
      <c r="M102" s="65"/>
      <c r="N102" s="66"/>
      <c r="O102" s="65"/>
      <c r="P102" s="66"/>
      <c r="Q102" s="65"/>
      <c r="R102" s="66"/>
      <c r="S102" s="65"/>
      <c r="T102" s="65"/>
      <c r="U102" s="66"/>
      <c r="V102" s="65"/>
      <c r="W102" s="66"/>
      <c r="X102" s="65"/>
      <c r="Y102" s="66">
        <v>1</v>
      </c>
      <c r="Z102" s="65"/>
      <c r="AA102" s="65"/>
      <c r="AB102" s="65">
        <v>1</v>
      </c>
      <c r="AC102" s="65"/>
      <c r="AD102" s="66"/>
      <c r="AE102" s="65"/>
      <c r="AF102" s="66"/>
      <c r="AG102" s="65"/>
      <c r="AH102" s="65"/>
      <c r="AI102" s="65"/>
      <c r="AJ102" s="65">
        <v>1</v>
      </c>
      <c r="AK102" s="65"/>
      <c r="AL102" s="65"/>
      <c r="AM102" s="67">
        <v>3</v>
      </c>
    </row>
    <row r="103" spans="1:39" ht="12.75" customHeight="1">
      <c r="A103" s="55"/>
      <c r="B103" s="56" t="s">
        <v>655</v>
      </c>
      <c r="C103" s="65">
        <v>5</v>
      </c>
      <c r="D103" s="65"/>
      <c r="E103" s="65">
        <v>1</v>
      </c>
      <c r="F103" s="65"/>
      <c r="G103" s="65"/>
      <c r="H103" s="65"/>
      <c r="I103" s="65"/>
      <c r="J103" s="65"/>
      <c r="K103" s="65"/>
      <c r="L103" s="66"/>
      <c r="M103" s="65"/>
      <c r="N103" s="66"/>
      <c r="O103" s="65">
        <v>1</v>
      </c>
      <c r="P103" s="66">
        <v>4</v>
      </c>
      <c r="Q103" s="65">
        <v>2</v>
      </c>
      <c r="R103" s="66">
        <v>3</v>
      </c>
      <c r="S103" s="65">
        <v>2</v>
      </c>
      <c r="T103" s="65"/>
      <c r="U103" s="66"/>
      <c r="V103" s="65"/>
      <c r="W103" s="66">
        <v>1</v>
      </c>
      <c r="X103" s="65">
        <v>3</v>
      </c>
      <c r="Y103" s="66">
        <v>3</v>
      </c>
      <c r="Z103" s="65"/>
      <c r="AA103" s="65"/>
      <c r="AB103" s="65">
        <v>6</v>
      </c>
      <c r="AC103" s="65"/>
      <c r="AD103" s="66">
        <v>1</v>
      </c>
      <c r="AE103" s="65"/>
      <c r="AF103" s="66"/>
      <c r="AG103" s="65">
        <v>6</v>
      </c>
      <c r="AH103" s="65"/>
      <c r="AI103" s="65">
        <v>4</v>
      </c>
      <c r="AJ103" s="65">
        <v>1</v>
      </c>
      <c r="AK103" s="65">
        <v>7</v>
      </c>
      <c r="AL103" s="65"/>
      <c r="AM103" s="67">
        <v>50</v>
      </c>
    </row>
    <row r="104" spans="1:39" ht="12.75" customHeight="1">
      <c r="A104" s="55"/>
      <c r="B104" s="56" t="s">
        <v>665</v>
      </c>
      <c r="C104" s="65"/>
      <c r="D104" s="65"/>
      <c r="E104" s="65"/>
      <c r="F104" s="65"/>
      <c r="G104" s="65"/>
      <c r="H104" s="65">
        <v>1</v>
      </c>
      <c r="I104" s="65"/>
      <c r="J104" s="65"/>
      <c r="K104" s="65"/>
      <c r="L104" s="66"/>
      <c r="M104" s="65"/>
      <c r="N104" s="66"/>
      <c r="O104" s="65">
        <v>1</v>
      </c>
      <c r="P104" s="66"/>
      <c r="Q104" s="65"/>
      <c r="R104" s="66"/>
      <c r="S104" s="65"/>
      <c r="T104" s="65"/>
      <c r="U104" s="66"/>
      <c r="V104" s="65"/>
      <c r="W104" s="66"/>
      <c r="X104" s="65"/>
      <c r="Y104" s="66">
        <v>1</v>
      </c>
      <c r="Z104" s="65"/>
      <c r="AA104" s="65"/>
      <c r="AB104" s="65"/>
      <c r="AC104" s="65"/>
      <c r="AD104" s="66"/>
      <c r="AE104" s="65"/>
      <c r="AF104" s="66"/>
      <c r="AG104" s="65"/>
      <c r="AH104" s="65"/>
      <c r="AI104" s="65"/>
      <c r="AJ104" s="65">
        <v>1</v>
      </c>
      <c r="AK104" s="65"/>
      <c r="AL104" s="65"/>
      <c r="AM104" s="67">
        <v>4</v>
      </c>
    </row>
    <row r="105" spans="1:39" ht="12.75" customHeight="1">
      <c r="A105" s="55"/>
      <c r="B105" s="56" t="s">
        <v>667</v>
      </c>
      <c r="C105" s="65"/>
      <c r="D105" s="65">
        <v>1</v>
      </c>
      <c r="E105" s="65"/>
      <c r="F105" s="65">
        <v>3</v>
      </c>
      <c r="G105" s="65"/>
      <c r="H105" s="65">
        <v>4</v>
      </c>
      <c r="I105" s="65">
        <v>36</v>
      </c>
      <c r="J105" s="65"/>
      <c r="K105" s="65"/>
      <c r="L105" s="66"/>
      <c r="M105" s="65"/>
      <c r="N105" s="66">
        <v>1</v>
      </c>
      <c r="O105" s="65"/>
      <c r="P105" s="66"/>
      <c r="Q105" s="65"/>
      <c r="R105" s="66">
        <v>3</v>
      </c>
      <c r="S105" s="65">
        <v>4</v>
      </c>
      <c r="T105" s="65"/>
      <c r="U105" s="66"/>
      <c r="V105" s="65"/>
      <c r="W105" s="66"/>
      <c r="X105" s="65">
        <v>6</v>
      </c>
      <c r="Y105" s="66">
        <v>5</v>
      </c>
      <c r="Z105" s="65">
        <v>5</v>
      </c>
      <c r="AA105" s="65"/>
      <c r="AB105" s="65"/>
      <c r="AC105" s="65">
        <v>8</v>
      </c>
      <c r="AD105" s="66">
        <v>10</v>
      </c>
      <c r="AE105" s="65">
        <v>9</v>
      </c>
      <c r="AF105" s="66">
        <v>7</v>
      </c>
      <c r="AG105" s="65"/>
      <c r="AH105" s="65">
        <v>9</v>
      </c>
      <c r="AI105" s="65">
        <v>75</v>
      </c>
      <c r="AJ105" s="65"/>
      <c r="AK105" s="65">
        <v>1</v>
      </c>
      <c r="AL105" s="65"/>
      <c r="AM105" s="67">
        <v>187</v>
      </c>
    </row>
    <row r="106" spans="1:39" ht="12.75" customHeight="1">
      <c r="A106" s="55"/>
      <c r="B106" s="56" t="s">
        <v>944</v>
      </c>
      <c r="C106" s="65"/>
      <c r="D106" s="65"/>
      <c r="E106" s="65"/>
      <c r="F106" s="65"/>
      <c r="G106" s="65">
        <v>1</v>
      </c>
      <c r="H106" s="65"/>
      <c r="I106" s="65"/>
      <c r="J106" s="65"/>
      <c r="K106" s="65"/>
      <c r="L106" s="66"/>
      <c r="M106" s="65"/>
      <c r="N106" s="66"/>
      <c r="O106" s="65"/>
      <c r="P106" s="66"/>
      <c r="Q106" s="65"/>
      <c r="R106" s="66"/>
      <c r="S106" s="65"/>
      <c r="T106" s="65"/>
      <c r="U106" s="66"/>
      <c r="V106" s="65"/>
      <c r="W106" s="66"/>
      <c r="X106" s="65"/>
      <c r="Y106" s="66"/>
      <c r="Z106" s="65"/>
      <c r="AA106" s="65"/>
      <c r="AB106" s="65"/>
      <c r="AC106" s="65"/>
      <c r="AD106" s="66"/>
      <c r="AE106" s="65"/>
      <c r="AF106" s="66"/>
      <c r="AG106" s="65"/>
      <c r="AH106" s="65"/>
      <c r="AI106" s="65"/>
      <c r="AJ106" s="65"/>
      <c r="AK106" s="65"/>
      <c r="AL106" s="65"/>
      <c r="AM106" s="67">
        <v>1</v>
      </c>
    </row>
    <row r="107" spans="1:39" ht="12.75" customHeight="1">
      <c r="A107" s="55"/>
      <c r="B107" s="56" t="s">
        <v>669</v>
      </c>
      <c r="C107" s="65">
        <v>3</v>
      </c>
      <c r="D107" s="65">
        <v>84</v>
      </c>
      <c r="E107" s="65">
        <v>5</v>
      </c>
      <c r="F107" s="65">
        <v>7</v>
      </c>
      <c r="G107" s="65">
        <v>6</v>
      </c>
      <c r="H107" s="65">
        <v>171</v>
      </c>
      <c r="I107" s="65">
        <v>38</v>
      </c>
      <c r="J107" s="65">
        <v>3</v>
      </c>
      <c r="K107" s="65">
        <v>10</v>
      </c>
      <c r="L107" s="66">
        <v>32</v>
      </c>
      <c r="M107" s="65">
        <v>16</v>
      </c>
      <c r="N107" s="66">
        <v>45</v>
      </c>
      <c r="O107" s="65">
        <v>38</v>
      </c>
      <c r="P107" s="66">
        <v>28</v>
      </c>
      <c r="Q107" s="65">
        <v>42</v>
      </c>
      <c r="R107" s="66">
        <v>22</v>
      </c>
      <c r="S107" s="65">
        <v>82</v>
      </c>
      <c r="T107" s="65">
        <v>128</v>
      </c>
      <c r="U107" s="66">
        <v>128</v>
      </c>
      <c r="V107" s="65">
        <v>3</v>
      </c>
      <c r="W107" s="66">
        <v>7</v>
      </c>
      <c r="X107" s="65">
        <v>17</v>
      </c>
      <c r="Y107" s="66">
        <v>23</v>
      </c>
      <c r="Z107" s="65">
        <v>69</v>
      </c>
      <c r="AA107" s="65">
        <v>14</v>
      </c>
      <c r="AB107" s="65">
        <v>37</v>
      </c>
      <c r="AC107" s="65">
        <v>47</v>
      </c>
      <c r="AD107" s="66">
        <v>14</v>
      </c>
      <c r="AE107" s="65">
        <v>23</v>
      </c>
      <c r="AF107" s="66">
        <v>33</v>
      </c>
      <c r="AG107" s="65">
        <v>11</v>
      </c>
      <c r="AH107" s="65">
        <v>48</v>
      </c>
      <c r="AI107" s="65">
        <v>15</v>
      </c>
      <c r="AJ107" s="65">
        <v>56</v>
      </c>
      <c r="AK107" s="65">
        <v>8</v>
      </c>
      <c r="AL107" s="65"/>
      <c r="AM107" s="67">
        <v>1313</v>
      </c>
    </row>
    <row r="108" spans="1:39" ht="12.75" customHeight="1">
      <c r="A108" s="55"/>
      <c r="B108" s="56" t="s">
        <v>933</v>
      </c>
      <c r="C108" s="65"/>
      <c r="D108" s="65"/>
      <c r="E108" s="65">
        <v>1</v>
      </c>
      <c r="F108" s="65"/>
      <c r="G108" s="65"/>
      <c r="H108" s="65">
        <v>2</v>
      </c>
      <c r="I108" s="65"/>
      <c r="J108" s="65"/>
      <c r="K108" s="65"/>
      <c r="L108" s="66"/>
      <c r="M108" s="65"/>
      <c r="N108" s="66"/>
      <c r="O108" s="65"/>
      <c r="P108" s="66"/>
      <c r="Q108" s="65"/>
      <c r="R108" s="66"/>
      <c r="S108" s="65"/>
      <c r="T108" s="65"/>
      <c r="U108" s="66"/>
      <c r="V108" s="65"/>
      <c r="W108" s="66"/>
      <c r="X108" s="65"/>
      <c r="Y108" s="66"/>
      <c r="Z108" s="65"/>
      <c r="AA108" s="65"/>
      <c r="AB108" s="65"/>
      <c r="AC108" s="65"/>
      <c r="AD108" s="66"/>
      <c r="AE108" s="65"/>
      <c r="AF108" s="66"/>
      <c r="AG108" s="65"/>
      <c r="AH108" s="65"/>
      <c r="AI108" s="65"/>
      <c r="AJ108" s="65"/>
      <c r="AK108" s="65"/>
      <c r="AL108" s="65"/>
      <c r="AM108" s="67">
        <v>3</v>
      </c>
    </row>
    <row r="109" spans="1:39" ht="12.75" customHeight="1">
      <c r="A109" s="55"/>
      <c r="B109" s="56" t="s">
        <v>338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6"/>
      <c r="M109" s="65"/>
      <c r="N109" s="66"/>
      <c r="O109" s="65"/>
      <c r="P109" s="66"/>
      <c r="Q109" s="65"/>
      <c r="R109" s="66"/>
      <c r="S109" s="65"/>
      <c r="T109" s="65"/>
      <c r="U109" s="66"/>
      <c r="V109" s="65"/>
      <c r="W109" s="66"/>
      <c r="X109" s="65"/>
      <c r="Y109" s="66">
        <v>1</v>
      </c>
      <c r="Z109" s="65">
        <v>1</v>
      </c>
      <c r="AA109" s="65">
        <v>1</v>
      </c>
      <c r="AB109" s="65"/>
      <c r="AC109" s="65">
        <v>1</v>
      </c>
      <c r="AD109" s="66">
        <v>1</v>
      </c>
      <c r="AE109" s="65"/>
      <c r="AF109" s="66">
        <v>2</v>
      </c>
      <c r="AG109" s="65"/>
      <c r="AH109" s="65"/>
      <c r="AI109" s="65"/>
      <c r="AJ109" s="65"/>
      <c r="AK109" s="65"/>
      <c r="AL109" s="65"/>
      <c r="AM109" s="67">
        <v>7</v>
      </c>
    </row>
    <row r="110" spans="1:39" ht="12.75" customHeight="1">
      <c r="A110" s="55"/>
      <c r="B110" s="56" t="s">
        <v>927</v>
      </c>
      <c r="C110" s="65"/>
      <c r="D110" s="65">
        <v>1</v>
      </c>
      <c r="E110" s="65"/>
      <c r="F110" s="65"/>
      <c r="G110" s="65"/>
      <c r="H110" s="65"/>
      <c r="I110" s="65"/>
      <c r="J110" s="65"/>
      <c r="K110" s="65"/>
      <c r="L110" s="66"/>
      <c r="M110" s="65"/>
      <c r="N110" s="66"/>
      <c r="O110" s="65"/>
      <c r="P110" s="66"/>
      <c r="Q110" s="65"/>
      <c r="R110" s="66"/>
      <c r="S110" s="65"/>
      <c r="T110" s="65"/>
      <c r="U110" s="66"/>
      <c r="V110" s="65"/>
      <c r="W110" s="66"/>
      <c r="X110" s="65"/>
      <c r="Y110" s="66"/>
      <c r="Z110" s="65"/>
      <c r="AA110" s="65"/>
      <c r="AB110" s="65"/>
      <c r="AC110" s="65"/>
      <c r="AD110" s="66"/>
      <c r="AE110" s="65"/>
      <c r="AF110" s="66"/>
      <c r="AG110" s="65"/>
      <c r="AH110" s="65"/>
      <c r="AI110" s="65"/>
      <c r="AJ110" s="65"/>
      <c r="AK110" s="65"/>
      <c r="AL110" s="65"/>
      <c r="AM110" s="67">
        <v>1</v>
      </c>
    </row>
    <row r="111" spans="1:39" ht="12.75" customHeight="1">
      <c r="A111" s="55"/>
      <c r="B111" s="56" t="s">
        <v>937</v>
      </c>
      <c r="C111" s="65"/>
      <c r="D111" s="65"/>
      <c r="E111" s="65"/>
      <c r="F111" s="65">
        <v>1</v>
      </c>
      <c r="G111" s="65"/>
      <c r="H111" s="65"/>
      <c r="I111" s="65"/>
      <c r="J111" s="65"/>
      <c r="K111" s="65"/>
      <c r="L111" s="66"/>
      <c r="M111" s="65"/>
      <c r="N111" s="66"/>
      <c r="O111" s="65"/>
      <c r="P111" s="66"/>
      <c r="Q111" s="65"/>
      <c r="R111" s="66"/>
      <c r="S111" s="65"/>
      <c r="T111" s="65"/>
      <c r="U111" s="66"/>
      <c r="V111" s="65"/>
      <c r="W111" s="66"/>
      <c r="X111" s="65"/>
      <c r="Y111" s="66"/>
      <c r="Z111" s="65"/>
      <c r="AA111" s="65"/>
      <c r="AB111" s="65"/>
      <c r="AC111" s="65"/>
      <c r="AD111" s="66"/>
      <c r="AE111" s="65"/>
      <c r="AF111" s="66"/>
      <c r="AG111" s="65"/>
      <c r="AH111" s="65"/>
      <c r="AI111" s="65"/>
      <c r="AJ111" s="65"/>
      <c r="AK111" s="65"/>
      <c r="AL111" s="65"/>
      <c r="AM111" s="67">
        <v>1</v>
      </c>
    </row>
    <row r="112" spans="1:39" ht="12.75" customHeight="1">
      <c r="A112" s="55"/>
      <c r="B112" s="56" t="s">
        <v>678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6"/>
      <c r="M112" s="65"/>
      <c r="N112" s="66"/>
      <c r="O112" s="65"/>
      <c r="P112" s="66"/>
      <c r="Q112" s="65"/>
      <c r="R112" s="66"/>
      <c r="S112" s="65"/>
      <c r="T112" s="65"/>
      <c r="U112" s="66"/>
      <c r="V112" s="65">
        <v>1</v>
      </c>
      <c r="W112" s="66"/>
      <c r="X112" s="65"/>
      <c r="Y112" s="66"/>
      <c r="Z112" s="65">
        <v>1</v>
      </c>
      <c r="AA112" s="65"/>
      <c r="AB112" s="65"/>
      <c r="AC112" s="65"/>
      <c r="AD112" s="66"/>
      <c r="AE112" s="65"/>
      <c r="AF112" s="66"/>
      <c r="AG112" s="65"/>
      <c r="AH112" s="65"/>
      <c r="AI112" s="65"/>
      <c r="AJ112" s="65"/>
      <c r="AK112" s="65"/>
      <c r="AL112" s="65"/>
      <c r="AM112" s="67">
        <v>2</v>
      </c>
    </row>
    <row r="113" spans="1:39" ht="12.75" customHeight="1">
      <c r="A113" s="55"/>
      <c r="B113" s="56" t="s">
        <v>890</v>
      </c>
      <c r="C113" s="65"/>
      <c r="D113" s="65">
        <v>5</v>
      </c>
      <c r="E113" s="65">
        <v>2</v>
      </c>
      <c r="F113" s="65"/>
      <c r="G113" s="65"/>
      <c r="H113" s="65">
        <v>8</v>
      </c>
      <c r="I113" s="65">
        <v>18</v>
      </c>
      <c r="J113" s="65">
        <v>4</v>
      </c>
      <c r="K113" s="65">
        <v>1</v>
      </c>
      <c r="L113" s="66">
        <v>1</v>
      </c>
      <c r="M113" s="65"/>
      <c r="N113" s="66"/>
      <c r="O113" s="65"/>
      <c r="P113" s="66">
        <v>1</v>
      </c>
      <c r="Q113" s="65"/>
      <c r="R113" s="66">
        <v>3</v>
      </c>
      <c r="S113" s="65">
        <v>9</v>
      </c>
      <c r="T113" s="65">
        <v>1</v>
      </c>
      <c r="U113" s="66">
        <v>3</v>
      </c>
      <c r="V113" s="65">
        <v>7</v>
      </c>
      <c r="W113" s="66">
        <v>17</v>
      </c>
      <c r="X113" s="65">
        <v>5</v>
      </c>
      <c r="Y113" s="66">
        <v>4</v>
      </c>
      <c r="Z113" s="65">
        <v>2</v>
      </c>
      <c r="AA113" s="65">
        <v>11</v>
      </c>
      <c r="AB113" s="65"/>
      <c r="AC113" s="65">
        <v>2</v>
      </c>
      <c r="AD113" s="66">
        <v>2</v>
      </c>
      <c r="AE113" s="65">
        <v>10</v>
      </c>
      <c r="AF113" s="66">
        <v>13</v>
      </c>
      <c r="AG113" s="65"/>
      <c r="AH113" s="65">
        <v>3</v>
      </c>
      <c r="AI113" s="65">
        <v>16</v>
      </c>
      <c r="AJ113" s="65">
        <v>5</v>
      </c>
      <c r="AK113" s="65">
        <v>4</v>
      </c>
      <c r="AL113" s="65"/>
      <c r="AM113" s="67">
        <v>157</v>
      </c>
    </row>
    <row r="114" spans="1:39" ht="12.75" customHeight="1">
      <c r="A114" s="55"/>
      <c r="B114" s="56" t="s">
        <v>683</v>
      </c>
      <c r="C114" s="65"/>
      <c r="D114" s="65"/>
      <c r="E114" s="65">
        <v>2</v>
      </c>
      <c r="F114" s="65"/>
      <c r="G114" s="65"/>
      <c r="H114" s="65"/>
      <c r="I114" s="65"/>
      <c r="J114" s="65"/>
      <c r="K114" s="65"/>
      <c r="L114" s="66"/>
      <c r="M114" s="65"/>
      <c r="N114" s="66"/>
      <c r="O114" s="65"/>
      <c r="P114" s="66"/>
      <c r="Q114" s="65"/>
      <c r="R114" s="66"/>
      <c r="S114" s="65"/>
      <c r="T114" s="65"/>
      <c r="U114" s="66"/>
      <c r="V114" s="65"/>
      <c r="W114" s="66"/>
      <c r="X114" s="65"/>
      <c r="Y114" s="66"/>
      <c r="Z114" s="65"/>
      <c r="AA114" s="65"/>
      <c r="AB114" s="65"/>
      <c r="AC114" s="65"/>
      <c r="AD114" s="66"/>
      <c r="AE114" s="65"/>
      <c r="AF114" s="66"/>
      <c r="AG114" s="65"/>
      <c r="AH114" s="65"/>
      <c r="AI114" s="65"/>
      <c r="AJ114" s="65"/>
      <c r="AK114" s="65"/>
      <c r="AL114" s="65"/>
      <c r="AM114" s="67">
        <v>2</v>
      </c>
    </row>
    <row r="115" spans="1:39" ht="12.75" customHeight="1">
      <c r="A115" s="55"/>
      <c r="B115" s="56" t="s">
        <v>688</v>
      </c>
      <c r="C115" s="65">
        <v>13</v>
      </c>
      <c r="D115" s="65"/>
      <c r="E115" s="65">
        <v>2</v>
      </c>
      <c r="F115" s="65">
        <v>3</v>
      </c>
      <c r="G115" s="65"/>
      <c r="H115" s="65"/>
      <c r="I115" s="65">
        <v>2</v>
      </c>
      <c r="J115" s="65">
        <v>136</v>
      </c>
      <c r="K115" s="65">
        <v>3</v>
      </c>
      <c r="L115" s="66">
        <v>3</v>
      </c>
      <c r="M115" s="65">
        <v>7</v>
      </c>
      <c r="N115" s="66">
        <v>3</v>
      </c>
      <c r="O115" s="65"/>
      <c r="P115" s="66"/>
      <c r="Q115" s="65">
        <v>23</v>
      </c>
      <c r="R115" s="66">
        <v>43</v>
      </c>
      <c r="S115" s="65">
        <v>3</v>
      </c>
      <c r="T115" s="65">
        <v>16</v>
      </c>
      <c r="U115" s="66">
        <v>5</v>
      </c>
      <c r="V115" s="65"/>
      <c r="W115" s="66">
        <v>12</v>
      </c>
      <c r="X115" s="65">
        <v>31</v>
      </c>
      <c r="Y115" s="66">
        <v>34</v>
      </c>
      <c r="Z115" s="65">
        <v>3</v>
      </c>
      <c r="AA115" s="65"/>
      <c r="AB115" s="65"/>
      <c r="AC115" s="65">
        <v>23</v>
      </c>
      <c r="AD115" s="66">
        <v>35</v>
      </c>
      <c r="AE115" s="65">
        <v>14</v>
      </c>
      <c r="AF115" s="66">
        <v>22</v>
      </c>
      <c r="AG115" s="65">
        <v>3</v>
      </c>
      <c r="AH115" s="65">
        <v>41</v>
      </c>
      <c r="AI115" s="65">
        <v>15</v>
      </c>
      <c r="AJ115" s="65">
        <v>21</v>
      </c>
      <c r="AK115" s="65"/>
      <c r="AL115" s="65"/>
      <c r="AM115" s="67">
        <v>516</v>
      </c>
    </row>
    <row r="116" spans="1:39" ht="12.75" customHeight="1">
      <c r="A116" s="55"/>
      <c r="B116" s="56" t="s">
        <v>348</v>
      </c>
      <c r="C116" s="65"/>
      <c r="D116" s="65"/>
      <c r="E116" s="65"/>
      <c r="F116" s="65"/>
      <c r="G116" s="65"/>
      <c r="H116" s="65"/>
      <c r="I116" s="65"/>
      <c r="J116" s="65"/>
      <c r="K116" s="65"/>
      <c r="L116" s="66"/>
      <c r="M116" s="65"/>
      <c r="N116" s="66"/>
      <c r="O116" s="65"/>
      <c r="P116" s="66"/>
      <c r="Q116" s="65"/>
      <c r="R116" s="66"/>
      <c r="S116" s="65"/>
      <c r="T116" s="65">
        <v>1</v>
      </c>
      <c r="U116" s="66"/>
      <c r="V116" s="65"/>
      <c r="W116" s="66"/>
      <c r="X116" s="65"/>
      <c r="Y116" s="66"/>
      <c r="Z116" s="65"/>
      <c r="AA116" s="65"/>
      <c r="AB116" s="65"/>
      <c r="AC116" s="65"/>
      <c r="AD116" s="66"/>
      <c r="AE116" s="65"/>
      <c r="AF116" s="66"/>
      <c r="AG116" s="65">
        <v>1</v>
      </c>
      <c r="AH116" s="65"/>
      <c r="AI116" s="65"/>
      <c r="AJ116" s="65"/>
      <c r="AK116" s="65">
        <v>3</v>
      </c>
      <c r="AL116" s="65"/>
      <c r="AM116" s="67">
        <v>5</v>
      </c>
    </row>
    <row r="117" spans="1:39" ht="12.75" customHeight="1">
      <c r="A117" s="55"/>
      <c r="B117" s="56" t="s">
        <v>690</v>
      </c>
      <c r="C117" s="65"/>
      <c r="D117" s="65"/>
      <c r="E117" s="65"/>
      <c r="F117" s="65"/>
      <c r="G117" s="65"/>
      <c r="H117" s="65"/>
      <c r="I117" s="65"/>
      <c r="J117" s="65"/>
      <c r="K117" s="65"/>
      <c r="L117" s="66"/>
      <c r="M117" s="65"/>
      <c r="N117" s="66"/>
      <c r="O117" s="65"/>
      <c r="P117" s="66"/>
      <c r="Q117" s="65"/>
      <c r="R117" s="66"/>
      <c r="S117" s="65"/>
      <c r="T117" s="65"/>
      <c r="U117" s="66"/>
      <c r="V117" s="65"/>
      <c r="W117" s="66"/>
      <c r="X117" s="65">
        <v>2</v>
      </c>
      <c r="Y117" s="66"/>
      <c r="Z117" s="65"/>
      <c r="AA117" s="65"/>
      <c r="AB117" s="65"/>
      <c r="AC117" s="65"/>
      <c r="AD117" s="66"/>
      <c r="AE117" s="65"/>
      <c r="AF117" s="66"/>
      <c r="AG117" s="65"/>
      <c r="AH117" s="65"/>
      <c r="AI117" s="65"/>
      <c r="AJ117" s="65"/>
      <c r="AK117" s="65"/>
      <c r="AL117" s="65"/>
      <c r="AM117" s="67">
        <v>2</v>
      </c>
    </row>
    <row r="118" spans="1:39" ht="12.75" customHeight="1">
      <c r="A118" s="55"/>
      <c r="B118" s="56" t="s">
        <v>358</v>
      </c>
      <c r="C118" s="65"/>
      <c r="D118" s="65">
        <v>21</v>
      </c>
      <c r="E118" s="65">
        <v>1</v>
      </c>
      <c r="F118" s="65">
        <v>2</v>
      </c>
      <c r="G118" s="65">
        <v>4</v>
      </c>
      <c r="H118" s="65">
        <v>29</v>
      </c>
      <c r="I118" s="65">
        <v>2</v>
      </c>
      <c r="J118" s="65">
        <v>3</v>
      </c>
      <c r="K118" s="65">
        <v>4</v>
      </c>
      <c r="L118" s="66">
        <v>14</v>
      </c>
      <c r="M118" s="65"/>
      <c r="N118" s="66"/>
      <c r="O118" s="65"/>
      <c r="P118" s="66"/>
      <c r="Q118" s="65">
        <v>2</v>
      </c>
      <c r="R118" s="66"/>
      <c r="S118" s="65"/>
      <c r="T118" s="65">
        <v>1</v>
      </c>
      <c r="U118" s="66">
        <v>10</v>
      </c>
      <c r="V118" s="65"/>
      <c r="W118" s="66"/>
      <c r="X118" s="65"/>
      <c r="Y118" s="66"/>
      <c r="Z118" s="65"/>
      <c r="AA118" s="65">
        <v>2</v>
      </c>
      <c r="AB118" s="65">
        <v>1</v>
      </c>
      <c r="AC118" s="65"/>
      <c r="AD118" s="66"/>
      <c r="AE118" s="65">
        <v>6</v>
      </c>
      <c r="AF118" s="66">
        <v>2</v>
      </c>
      <c r="AG118" s="65">
        <v>5</v>
      </c>
      <c r="AH118" s="65">
        <v>3</v>
      </c>
      <c r="AI118" s="65"/>
      <c r="AJ118" s="65"/>
      <c r="AK118" s="65">
        <v>1</v>
      </c>
      <c r="AL118" s="65"/>
      <c r="AM118" s="67">
        <v>113</v>
      </c>
    </row>
    <row r="119" spans="1:39" ht="12.75" customHeight="1">
      <c r="A119" s="55"/>
      <c r="B119" s="56" t="s">
        <v>892</v>
      </c>
      <c r="C119" s="65"/>
      <c r="D119" s="65"/>
      <c r="E119" s="65"/>
      <c r="F119" s="65">
        <v>3</v>
      </c>
      <c r="G119" s="65"/>
      <c r="H119" s="65">
        <v>1</v>
      </c>
      <c r="I119" s="65"/>
      <c r="J119" s="65"/>
      <c r="K119" s="65"/>
      <c r="L119" s="66"/>
      <c r="M119" s="65">
        <v>2</v>
      </c>
      <c r="N119" s="66"/>
      <c r="O119" s="65">
        <v>1</v>
      </c>
      <c r="P119" s="66">
        <v>2</v>
      </c>
      <c r="Q119" s="65"/>
      <c r="R119" s="66">
        <v>1</v>
      </c>
      <c r="S119" s="65"/>
      <c r="T119" s="65"/>
      <c r="U119" s="66"/>
      <c r="V119" s="65"/>
      <c r="W119" s="66"/>
      <c r="X119" s="65"/>
      <c r="Y119" s="66"/>
      <c r="Z119" s="65"/>
      <c r="AA119" s="65"/>
      <c r="AB119" s="65"/>
      <c r="AC119" s="65"/>
      <c r="AD119" s="66"/>
      <c r="AE119" s="65"/>
      <c r="AF119" s="66"/>
      <c r="AG119" s="65"/>
      <c r="AH119" s="65"/>
      <c r="AI119" s="65"/>
      <c r="AJ119" s="65"/>
      <c r="AK119" s="65"/>
      <c r="AL119" s="65"/>
      <c r="AM119" s="67">
        <v>10</v>
      </c>
    </row>
    <row r="120" spans="1:39" ht="12.75" customHeight="1">
      <c r="A120" s="55"/>
      <c r="B120" s="56" t="s">
        <v>718</v>
      </c>
      <c r="C120" s="65"/>
      <c r="D120" s="65"/>
      <c r="E120" s="65"/>
      <c r="F120" s="65"/>
      <c r="G120" s="65"/>
      <c r="H120" s="65"/>
      <c r="I120" s="65"/>
      <c r="J120" s="65"/>
      <c r="K120" s="65">
        <v>1</v>
      </c>
      <c r="L120" s="66"/>
      <c r="M120" s="65"/>
      <c r="N120" s="66"/>
      <c r="O120" s="65"/>
      <c r="P120" s="66"/>
      <c r="Q120" s="65"/>
      <c r="R120" s="66"/>
      <c r="S120" s="65"/>
      <c r="T120" s="65"/>
      <c r="U120" s="66"/>
      <c r="V120" s="65"/>
      <c r="W120" s="66"/>
      <c r="X120" s="65"/>
      <c r="Y120" s="66"/>
      <c r="Z120" s="65">
        <v>2</v>
      </c>
      <c r="AA120" s="65"/>
      <c r="AB120" s="65"/>
      <c r="AC120" s="65"/>
      <c r="AD120" s="66"/>
      <c r="AE120" s="65"/>
      <c r="AF120" s="66"/>
      <c r="AG120" s="65"/>
      <c r="AH120" s="65"/>
      <c r="AI120" s="65"/>
      <c r="AJ120" s="65"/>
      <c r="AK120" s="65"/>
      <c r="AL120" s="65"/>
      <c r="AM120" s="67">
        <v>3</v>
      </c>
    </row>
    <row r="121" spans="1:39" ht="12.75" customHeight="1">
      <c r="A121" s="55"/>
      <c r="B121" s="56" t="s">
        <v>948</v>
      </c>
      <c r="C121" s="65"/>
      <c r="D121" s="65"/>
      <c r="E121" s="65"/>
      <c r="F121" s="65"/>
      <c r="G121" s="65"/>
      <c r="H121" s="65"/>
      <c r="I121" s="65"/>
      <c r="J121" s="65"/>
      <c r="K121" s="65"/>
      <c r="L121" s="66"/>
      <c r="M121" s="65"/>
      <c r="N121" s="66"/>
      <c r="O121" s="65"/>
      <c r="P121" s="66"/>
      <c r="Q121" s="65">
        <v>15</v>
      </c>
      <c r="R121" s="66"/>
      <c r="S121" s="65"/>
      <c r="T121" s="65"/>
      <c r="U121" s="66"/>
      <c r="V121" s="65"/>
      <c r="W121" s="66"/>
      <c r="X121" s="65"/>
      <c r="Y121" s="66"/>
      <c r="Z121" s="65"/>
      <c r="AA121" s="65"/>
      <c r="AB121" s="65"/>
      <c r="AC121" s="65"/>
      <c r="AD121" s="66"/>
      <c r="AE121" s="65"/>
      <c r="AF121" s="66"/>
      <c r="AG121" s="65"/>
      <c r="AH121" s="65"/>
      <c r="AI121" s="65"/>
      <c r="AJ121" s="65"/>
      <c r="AK121" s="65"/>
      <c r="AL121" s="65"/>
      <c r="AM121" s="67">
        <v>15</v>
      </c>
    </row>
    <row r="122" spans="1:39" ht="12.75" customHeight="1">
      <c r="A122" s="55"/>
      <c r="B122" s="56" t="s">
        <v>725</v>
      </c>
      <c r="C122" s="65"/>
      <c r="D122" s="65"/>
      <c r="E122" s="65"/>
      <c r="F122" s="65"/>
      <c r="G122" s="65"/>
      <c r="H122" s="65"/>
      <c r="I122" s="65"/>
      <c r="J122" s="65">
        <v>1</v>
      </c>
      <c r="K122" s="65"/>
      <c r="L122" s="66"/>
      <c r="M122" s="65"/>
      <c r="N122" s="66"/>
      <c r="O122" s="65"/>
      <c r="P122" s="66"/>
      <c r="Q122" s="65">
        <v>1</v>
      </c>
      <c r="R122" s="66"/>
      <c r="S122" s="65"/>
      <c r="T122" s="65"/>
      <c r="U122" s="66"/>
      <c r="V122" s="65"/>
      <c r="W122" s="66">
        <v>2</v>
      </c>
      <c r="X122" s="65"/>
      <c r="Y122" s="66"/>
      <c r="Z122" s="65"/>
      <c r="AA122" s="65"/>
      <c r="AB122" s="65"/>
      <c r="AC122" s="65"/>
      <c r="AD122" s="66"/>
      <c r="AE122" s="65"/>
      <c r="AF122" s="66">
        <v>1</v>
      </c>
      <c r="AG122" s="65"/>
      <c r="AH122" s="65"/>
      <c r="AI122" s="65"/>
      <c r="AJ122" s="65"/>
      <c r="AK122" s="65"/>
      <c r="AL122" s="65"/>
      <c r="AM122" s="67">
        <v>5</v>
      </c>
    </row>
    <row r="123" spans="1:39" ht="12.75" customHeight="1">
      <c r="A123" s="55"/>
      <c r="B123" s="56" t="s">
        <v>736</v>
      </c>
      <c r="C123" s="65">
        <v>377</v>
      </c>
      <c r="D123" s="65">
        <v>252</v>
      </c>
      <c r="E123" s="65">
        <v>5</v>
      </c>
      <c r="F123" s="65">
        <v>328</v>
      </c>
      <c r="G123" s="65">
        <v>171</v>
      </c>
      <c r="H123" s="65">
        <v>185</v>
      </c>
      <c r="I123" s="65">
        <v>454</v>
      </c>
      <c r="J123" s="65">
        <v>243</v>
      </c>
      <c r="K123" s="65">
        <v>635</v>
      </c>
      <c r="L123" s="66">
        <v>360</v>
      </c>
      <c r="M123" s="65">
        <v>482</v>
      </c>
      <c r="N123" s="66">
        <v>467</v>
      </c>
      <c r="O123" s="65">
        <v>203</v>
      </c>
      <c r="P123" s="66">
        <v>172</v>
      </c>
      <c r="Q123" s="65">
        <v>506</v>
      </c>
      <c r="R123" s="66">
        <v>352</v>
      </c>
      <c r="S123" s="65">
        <v>201</v>
      </c>
      <c r="T123" s="65">
        <v>214</v>
      </c>
      <c r="U123" s="66">
        <v>238</v>
      </c>
      <c r="V123" s="65"/>
      <c r="W123" s="66">
        <v>1</v>
      </c>
      <c r="X123" s="65">
        <v>260</v>
      </c>
      <c r="Y123" s="66">
        <v>264</v>
      </c>
      <c r="Z123" s="65">
        <v>271</v>
      </c>
      <c r="AA123" s="65">
        <v>475</v>
      </c>
      <c r="AB123" s="65">
        <v>180</v>
      </c>
      <c r="AC123" s="65">
        <v>661</v>
      </c>
      <c r="AD123" s="66">
        <v>400</v>
      </c>
      <c r="AE123" s="65">
        <v>709</v>
      </c>
      <c r="AF123" s="66">
        <v>466</v>
      </c>
      <c r="AG123" s="65">
        <v>472</v>
      </c>
      <c r="AH123" s="65">
        <v>661</v>
      </c>
      <c r="AI123" s="65">
        <v>279</v>
      </c>
      <c r="AJ123" s="65">
        <v>374</v>
      </c>
      <c r="AK123" s="65">
        <v>148</v>
      </c>
      <c r="AL123" s="65"/>
      <c r="AM123" s="67">
        <v>11466</v>
      </c>
    </row>
    <row r="124" spans="1:39" ht="12.75" customHeight="1">
      <c r="A124" s="55"/>
      <c r="B124" s="56" t="s">
        <v>738</v>
      </c>
      <c r="C124" s="65"/>
      <c r="D124" s="65"/>
      <c r="E124" s="65"/>
      <c r="F124" s="65"/>
      <c r="G124" s="65"/>
      <c r="H124" s="65"/>
      <c r="I124" s="65"/>
      <c r="J124" s="65"/>
      <c r="K124" s="65"/>
      <c r="L124" s="66"/>
      <c r="M124" s="65"/>
      <c r="N124" s="66"/>
      <c r="O124" s="65"/>
      <c r="P124" s="66"/>
      <c r="Q124" s="65"/>
      <c r="R124" s="66"/>
      <c r="S124" s="65"/>
      <c r="T124" s="65">
        <v>2</v>
      </c>
      <c r="U124" s="66"/>
      <c r="V124" s="65"/>
      <c r="W124" s="66"/>
      <c r="X124" s="65"/>
      <c r="Y124" s="66"/>
      <c r="Z124" s="65"/>
      <c r="AA124" s="65"/>
      <c r="AB124" s="65">
        <v>1</v>
      </c>
      <c r="AC124" s="65"/>
      <c r="AD124" s="66"/>
      <c r="AE124" s="65"/>
      <c r="AF124" s="66"/>
      <c r="AG124" s="65"/>
      <c r="AH124" s="65"/>
      <c r="AI124" s="65"/>
      <c r="AJ124" s="65"/>
      <c r="AK124" s="65"/>
      <c r="AL124" s="65"/>
      <c r="AM124" s="67">
        <v>3</v>
      </c>
    </row>
    <row r="125" spans="1:39" ht="12.75" customHeight="1">
      <c r="A125" s="55"/>
      <c r="B125" s="56" t="s">
        <v>905</v>
      </c>
      <c r="C125" s="65"/>
      <c r="D125" s="65"/>
      <c r="E125" s="65"/>
      <c r="F125" s="65"/>
      <c r="G125" s="65"/>
      <c r="H125" s="65"/>
      <c r="I125" s="65"/>
      <c r="J125" s="65"/>
      <c r="K125" s="65"/>
      <c r="L125" s="66"/>
      <c r="M125" s="65"/>
      <c r="N125" s="66"/>
      <c r="O125" s="65">
        <v>1</v>
      </c>
      <c r="P125" s="66"/>
      <c r="Q125" s="65"/>
      <c r="R125" s="66"/>
      <c r="S125" s="65"/>
      <c r="T125" s="65"/>
      <c r="U125" s="66"/>
      <c r="V125" s="65"/>
      <c r="W125" s="66"/>
      <c r="X125" s="65"/>
      <c r="Y125" s="66"/>
      <c r="Z125" s="65"/>
      <c r="AA125" s="65"/>
      <c r="AB125" s="65"/>
      <c r="AC125" s="65"/>
      <c r="AD125" s="66"/>
      <c r="AE125" s="65"/>
      <c r="AF125" s="66"/>
      <c r="AG125" s="65"/>
      <c r="AH125" s="65"/>
      <c r="AI125" s="65"/>
      <c r="AJ125" s="65"/>
      <c r="AK125" s="65"/>
      <c r="AL125" s="65"/>
      <c r="AM125" s="67">
        <v>1</v>
      </c>
    </row>
    <row r="126" spans="1:39" ht="12.75" customHeight="1">
      <c r="A126" s="55"/>
      <c r="B126" s="56" t="s">
        <v>746</v>
      </c>
      <c r="C126" s="65"/>
      <c r="D126" s="65"/>
      <c r="E126" s="65"/>
      <c r="F126" s="65"/>
      <c r="G126" s="65"/>
      <c r="H126" s="65"/>
      <c r="I126" s="65"/>
      <c r="J126" s="65"/>
      <c r="K126" s="65"/>
      <c r="L126" s="66"/>
      <c r="M126" s="65"/>
      <c r="N126" s="66"/>
      <c r="O126" s="65"/>
      <c r="P126" s="66"/>
      <c r="Q126" s="65"/>
      <c r="R126" s="66"/>
      <c r="S126" s="65"/>
      <c r="T126" s="65"/>
      <c r="U126" s="66"/>
      <c r="V126" s="65"/>
      <c r="W126" s="66"/>
      <c r="X126" s="65"/>
      <c r="Y126" s="66"/>
      <c r="Z126" s="65"/>
      <c r="AA126" s="65"/>
      <c r="AB126" s="65">
        <v>1</v>
      </c>
      <c r="AC126" s="65"/>
      <c r="AD126" s="66"/>
      <c r="AE126" s="65"/>
      <c r="AF126" s="66"/>
      <c r="AG126" s="65">
        <v>1</v>
      </c>
      <c r="AH126" s="65"/>
      <c r="AI126" s="65"/>
      <c r="AJ126" s="65"/>
      <c r="AK126" s="65"/>
      <c r="AL126" s="65"/>
      <c r="AM126" s="67">
        <v>2</v>
      </c>
    </row>
    <row r="127" spans="1:39" ht="12.75" customHeight="1">
      <c r="A127" s="55"/>
      <c r="B127" s="56" t="s">
        <v>751</v>
      </c>
      <c r="C127" s="65"/>
      <c r="D127" s="65"/>
      <c r="E127" s="65"/>
      <c r="F127" s="65"/>
      <c r="G127" s="65"/>
      <c r="H127" s="65"/>
      <c r="I127" s="65"/>
      <c r="J127" s="65"/>
      <c r="K127" s="65"/>
      <c r="L127" s="66"/>
      <c r="M127" s="65"/>
      <c r="N127" s="66"/>
      <c r="O127" s="65"/>
      <c r="P127" s="66"/>
      <c r="Q127" s="65"/>
      <c r="R127" s="66"/>
      <c r="S127" s="65"/>
      <c r="T127" s="65"/>
      <c r="U127" s="66"/>
      <c r="V127" s="65"/>
      <c r="W127" s="66"/>
      <c r="X127" s="65"/>
      <c r="Y127" s="66"/>
      <c r="Z127" s="65"/>
      <c r="AA127" s="65"/>
      <c r="AB127" s="65"/>
      <c r="AC127" s="65">
        <v>1</v>
      </c>
      <c r="AD127" s="66"/>
      <c r="AE127" s="65"/>
      <c r="AF127" s="66"/>
      <c r="AG127" s="65"/>
      <c r="AH127" s="65"/>
      <c r="AI127" s="65">
        <v>34</v>
      </c>
      <c r="AJ127" s="65"/>
      <c r="AK127" s="65"/>
      <c r="AL127" s="65"/>
      <c r="AM127" s="67">
        <v>35</v>
      </c>
    </row>
    <row r="128" spans="1:39" ht="12.75" customHeight="1">
      <c r="A128" s="55"/>
      <c r="B128" s="56" t="s">
        <v>956</v>
      </c>
      <c r="C128" s="65"/>
      <c r="D128" s="65"/>
      <c r="E128" s="65"/>
      <c r="F128" s="65"/>
      <c r="G128" s="65"/>
      <c r="H128" s="65"/>
      <c r="I128" s="65"/>
      <c r="J128" s="65"/>
      <c r="K128" s="65"/>
      <c r="L128" s="66">
        <v>1</v>
      </c>
      <c r="M128" s="65"/>
      <c r="N128" s="66">
        <v>1</v>
      </c>
      <c r="O128" s="65"/>
      <c r="P128" s="66"/>
      <c r="Q128" s="65"/>
      <c r="R128" s="66"/>
      <c r="S128" s="65"/>
      <c r="T128" s="65"/>
      <c r="U128" s="66"/>
      <c r="V128" s="65"/>
      <c r="W128" s="66"/>
      <c r="X128" s="65"/>
      <c r="Y128" s="66"/>
      <c r="Z128" s="65"/>
      <c r="AA128" s="65"/>
      <c r="AB128" s="65"/>
      <c r="AC128" s="65"/>
      <c r="AD128" s="66"/>
      <c r="AE128" s="65"/>
      <c r="AF128" s="66"/>
      <c r="AG128" s="65"/>
      <c r="AH128" s="65"/>
      <c r="AI128" s="65"/>
      <c r="AJ128" s="65"/>
      <c r="AK128" s="65"/>
      <c r="AL128" s="65"/>
      <c r="AM128" s="67">
        <v>2</v>
      </c>
    </row>
    <row r="129" spans="1:39" ht="12.75" customHeight="1">
      <c r="A129" s="55"/>
      <c r="B129" s="56" t="s">
        <v>399</v>
      </c>
      <c r="C129" s="65"/>
      <c r="D129" s="65"/>
      <c r="E129" s="65"/>
      <c r="F129" s="65"/>
      <c r="G129" s="65">
        <v>1</v>
      </c>
      <c r="H129" s="65"/>
      <c r="I129" s="65"/>
      <c r="J129" s="65"/>
      <c r="K129" s="65"/>
      <c r="L129" s="66"/>
      <c r="M129" s="65"/>
      <c r="N129" s="66"/>
      <c r="O129" s="65"/>
      <c r="P129" s="66"/>
      <c r="Q129" s="65"/>
      <c r="R129" s="66"/>
      <c r="S129" s="65"/>
      <c r="T129" s="65"/>
      <c r="U129" s="66"/>
      <c r="V129" s="65"/>
      <c r="W129" s="66"/>
      <c r="X129" s="65"/>
      <c r="Y129" s="66"/>
      <c r="Z129" s="65"/>
      <c r="AA129" s="65"/>
      <c r="AB129" s="65"/>
      <c r="AC129" s="65"/>
      <c r="AD129" s="66"/>
      <c r="AE129" s="65"/>
      <c r="AF129" s="66"/>
      <c r="AG129" s="65"/>
      <c r="AH129" s="65"/>
      <c r="AI129" s="65"/>
      <c r="AJ129" s="65"/>
      <c r="AK129" s="65"/>
      <c r="AL129" s="65"/>
      <c r="AM129" s="67">
        <v>1</v>
      </c>
    </row>
    <row r="130" spans="1:39" ht="12.75" customHeight="1">
      <c r="A130" s="55"/>
      <c r="B130" s="56" t="s">
        <v>761</v>
      </c>
      <c r="C130" s="65"/>
      <c r="D130" s="65"/>
      <c r="E130" s="65"/>
      <c r="F130" s="65"/>
      <c r="G130" s="65"/>
      <c r="H130" s="65"/>
      <c r="I130" s="65"/>
      <c r="J130" s="65"/>
      <c r="K130" s="65"/>
      <c r="L130" s="66"/>
      <c r="M130" s="65"/>
      <c r="N130" s="66"/>
      <c r="O130" s="65">
        <v>1</v>
      </c>
      <c r="P130" s="66"/>
      <c r="Q130" s="65"/>
      <c r="R130" s="66"/>
      <c r="S130" s="65"/>
      <c r="T130" s="65">
        <v>3</v>
      </c>
      <c r="U130" s="66"/>
      <c r="V130" s="65"/>
      <c r="W130" s="66">
        <v>1</v>
      </c>
      <c r="X130" s="65"/>
      <c r="Y130" s="66"/>
      <c r="Z130" s="65"/>
      <c r="AA130" s="65">
        <v>1</v>
      </c>
      <c r="AB130" s="65">
        <v>4</v>
      </c>
      <c r="AC130" s="65"/>
      <c r="AD130" s="66">
        <v>1</v>
      </c>
      <c r="AE130" s="65"/>
      <c r="AF130" s="66">
        <v>2</v>
      </c>
      <c r="AG130" s="65"/>
      <c r="AH130" s="65"/>
      <c r="AI130" s="65"/>
      <c r="AJ130" s="65">
        <v>1</v>
      </c>
      <c r="AK130" s="65"/>
      <c r="AL130" s="65"/>
      <c r="AM130" s="67">
        <v>14</v>
      </c>
    </row>
    <row r="131" spans="1:39" ht="12.75" customHeight="1">
      <c r="A131" s="55"/>
      <c r="B131" s="56" t="s">
        <v>917</v>
      </c>
      <c r="C131" s="65"/>
      <c r="D131" s="65"/>
      <c r="E131" s="65"/>
      <c r="F131" s="65"/>
      <c r="G131" s="65"/>
      <c r="H131" s="65">
        <v>1</v>
      </c>
      <c r="I131" s="65"/>
      <c r="J131" s="65">
        <v>2</v>
      </c>
      <c r="K131" s="65"/>
      <c r="L131" s="66"/>
      <c r="M131" s="65"/>
      <c r="N131" s="66"/>
      <c r="O131" s="65"/>
      <c r="P131" s="66"/>
      <c r="Q131" s="65"/>
      <c r="R131" s="66"/>
      <c r="S131" s="65"/>
      <c r="T131" s="65"/>
      <c r="U131" s="66"/>
      <c r="V131" s="65"/>
      <c r="W131" s="66"/>
      <c r="X131" s="65"/>
      <c r="Y131" s="66"/>
      <c r="Z131" s="65"/>
      <c r="AA131" s="65"/>
      <c r="AB131" s="65"/>
      <c r="AC131" s="65"/>
      <c r="AD131" s="66"/>
      <c r="AE131" s="65"/>
      <c r="AF131" s="66"/>
      <c r="AG131" s="65"/>
      <c r="AH131" s="65"/>
      <c r="AI131" s="65">
        <v>1</v>
      </c>
      <c r="AJ131" s="65"/>
      <c r="AK131" s="65"/>
      <c r="AL131" s="65"/>
      <c r="AM131" s="67">
        <v>4</v>
      </c>
    </row>
    <row r="132" spans="1:39" ht="12.75" customHeight="1">
      <c r="A132" s="55"/>
      <c r="B132" s="56" t="s">
        <v>763</v>
      </c>
      <c r="C132" s="65">
        <v>10</v>
      </c>
      <c r="D132" s="65">
        <v>14</v>
      </c>
      <c r="E132" s="65">
        <v>1</v>
      </c>
      <c r="F132" s="65">
        <v>9</v>
      </c>
      <c r="G132" s="65"/>
      <c r="H132" s="65">
        <v>9</v>
      </c>
      <c r="I132" s="65">
        <v>8</v>
      </c>
      <c r="J132" s="65">
        <v>4</v>
      </c>
      <c r="K132" s="65">
        <v>18</v>
      </c>
      <c r="L132" s="66">
        <v>19</v>
      </c>
      <c r="M132" s="65">
        <v>62</v>
      </c>
      <c r="N132" s="66">
        <v>28</v>
      </c>
      <c r="O132" s="65">
        <v>5</v>
      </c>
      <c r="P132" s="66">
        <v>4</v>
      </c>
      <c r="Q132" s="65">
        <v>5</v>
      </c>
      <c r="R132" s="66">
        <v>5</v>
      </c>
      <c r="S132" s="65">
        <v>3</v>
      </c>
      <c r="T132" s="65">
        <v>7</v>
      </c>
      <c r="U132" s="66">
        <v>7</v>
      </c>
      <c r="V132" s="65"/>
      <c r="W132" s="66"/>
      <c r="X132" s="65"/>
      <c r="Y132" s="66">
        <v>5</v>
      </c>
      <c r="Z132" s="65">
        <v>8</v>
      </c>
      <c r="AA132" s="65">
        <v>18</v>
      </c>
      <c r="AB132" s="65">
        <v>5</v>
      </c>
      <c r="AC132" s="65">
        <v>15</v>
      </c>
      <c r="AD132" s="66">
        <v>6</v>
      </c>
      <c r="AE132" s="65">
        <v>12</v>
      </c>
      <c r="AF132" s="66">
        <v>16</v>
      </c>
      <c r="AG132" s="65">
        <v>4</v>
      </c>
      <c r="AH132" s="65">
        <v>15</v>
      </c>
      <c r="AI132" s="65">
        <v>10</v>
      </c>
      <c r="AJ132" s="65">
        <v>12</v>
      </c>
      <c r="AK132" s="65">
        <v>7</v>
      </c>
      <c r="AL132" s="65"/>
      <c r="AM132" s="67">
        <v>351</v>
      </c>
    </row>
    <row r="133" spans="1:39" ht="12.75" customHeight="1">
      <c r="A133" s="55"/>
      <c r="B133" s="56" t="s">
        <v>401</v>
      </c>
      <c r="C133" s="65"/>
      <c r="D133" s="65"/>
      <c r="E133" s="65"/>
      <c r="F133" s="65"/>
      <c r="G133" s="65"/>
      <c r="H133" s="65"/>
      <c r="I133" s="65"/>
      <c r="J133" s="65"/>
      <c r="K133" s="65"/>
      <c r="L133" s="66"/>
      <c r="M133" s="65"/>
      <c r="N133" s="66"/>
      <c r="O133" s="65"/>
      <c r="P133" s="66"/>
      <c r="Q133" s="65"/>
      <c r="R133" s="66"/>
      <c r="S133" s="65"/>
      <c r="T133" s="65"/>
      <c r="U133" s="66"/>
      <c r="V133" s="65"/>
      <c r="W133" s="66"/>
      <c r="X133" s="65"/>
      <c r="Y133" s="66"/>
      <c r="Z133" s="65">
        <v>1</v>
      </c>
      <c r="AA133" s="65"/>
      <c r="AB133" s="65"/>
      <c r="AC133" s="65"/>
      <c r="AD133" s="66"/>
      <c r="AE133" s="65"/>
      <c r="AF133" s="66"/>
      <c r="AG133" s="65"/>
      <c r="AH133" s="65"/>
      <c r="AI133" s="65"/>
      <c r="AJ133" s="65"/>
      <c r="AK133" s="65"/>
      <c r="AL133" s="65"/>
      <c r="AM133" s="67">
        <v>1</v>
      </c>
    </row>
    <row r="134" spans="1:39" ht="12.75" customHeight="1">
      <c r="A134" s="55"/>
      <c r="B134" s="56" t="s">
        <v>409</v>
      </c>
      <c r="C134" s="65"/>
      <c r="D134" s="65"/>
      <c r="E134" s="65"/>
      <c r="F134" s="65"/>
      <c r="G134" s="65"/>
      <c r="H134" s="65">
        <v>1</v>
      </c>
      <c r="I134" s="65">
        <v>4</v>
      </c>
      <c r="J134" s="65"/>
      <c r="K134" s="65"/>
      <c r="L134" s="66">
        <v>1</v>
      </c>
      <c r="M134" s="65"/>
      <c r="N134" s="66">
        <v>1</v>
      </c>
      <c r="O134" s="65">
        <v>1</v>
      </c>
      <c r="P134" s="66">
        <v>1</v>
      </c>
      <c r="Q134" s="65"/>
      <c r="R134" s="66"/>
      <c r="S134" s="65"/>
      <c r="T134" s="65"/>
      <c r="U134" s="66"/>
      <c r="V134" s="65"/>
      <c r="W134" s="66"/>
      <c r="X134" s="65"/>
      <c r="Y134" s="66"/>
      <c r="Z134" s="65"/>
      <c r="AA134" s="65"/>
      <c r="AB134" s="65"/>
      <c r="AC134" s="65"/>
      <c r="AD134" s="66"/>
      <c r="AE134" s="65"/>
      <c r="AF134" s="66"/>
      <c r="AG134" s="65">
        <v>1</v>
      </c>
      <c r="AH134" s="65"/>
      <c r="AI134" s="65"/>
      <c r="AJ134" s="65"/>
      <c r="AK134" s="65"/>
      <c r="AL134" s="65"/>
      <c r="AM134" s="67">
        <v>10</v>
      </c>
    </row>
    <row r="135" spans="1:39" ht="12.75" customHeight="1">
      <c r="A135" s="55"/>
      <c r="B135" s="56" t="s">
        <v>913</v>
      </c>
      <c r="C135" s="65"/>
      <c r="D135" s="65">
        <v>3</v>
      </c>
      <c r="E135" s="65">
        <v>3</v>
      </c>
      <c r="F135" s="65">
        <v>1</v>
      </c>
      <c r="G135" s="65"/>
      <c r="H135" s="65">
        <v>3</v>
      </c>
      <c r="I135" s="65">
        <v>11</v>
      </c>
      <c r="J135" s="65"/>
      <c r="K135" s="65"/>
      <c r="L135" s="66"/>
      <c r="M135" s="65"/>
      <c r="N135" s="66"/>
      <c r="O135" s="65">
        <v>2</v>
      </c>
      <c r="P135" s="66"/>
      <c r="Q135" s="65"/>
      <c r="R135" s="66"/>
      <c r="S135" s="65"/>
      <c r="T135" s="65"/>
      <c r="U135" s="66"/>
      <c r="V135" s="65"/>
      <c r="W135" s="66"/>
      <c r="X135" s="65"/>
      <c r="Y135" s="66">
        <v>1</v>
      </c>
      <c r="Z135" s="65"/>
      <c r="AA135" s="65"/>
      <c r="AB135" s="65"/>
      <c r="AC135" s="65">
        <v>9</v>
      </c>
      <c r="AD135" s="66">
        <v>2</v>
      </c>
      <c r="AE135" s="65">
        <v>1</v>
      </c>
      <c r="AF135" s="66">
        <v>3</v>
      </c>
      <c r="AG135" s="65">
        <v>1</v>
      </c>
      <c r="AH135" s="65">
        <v>2</v>
      </c>
      <c r="AI135" s="65">
        <v>5</v>
      </c>
      <c r="AJ135" s="65"/>
      <c r="AK135" s="65"/>
      <c r="AL135" s="65"/>
      <c r="AM135" s="67">
        <v>47</v>
      </c>
    </row>
    <row r="136" spans="1:39" ht="12.75" customHeight="1">
      <c r="A136" s="55"/>
      <c r="B136" s="56" t="s">
        <v>931</v>
      </c>
      <c r="C136" s="65"/>
      <c r="D136" s="65"/>
      <c r="E136" s="65">
        <v>1</v>
      </c>
      <c r="F136" s="65"/>
      <c r="G136" s="65"/>
      <c r="H136" s="65"/>
      <c r="I136" s="65"/>
      <c r="J136" s="65"/>
      <c r="K136" s="65"/>
      <c r="L136" s="66"/>
      <c r="M136" s="65"/>
      <c r="N136" s="66"/>
      <c r="O136" s="65"/>
      <c r="P136" s="66"/>
      <c r="Q136" s="65"/>
      <c r="R136" s="66"/>
      <c r="S136" s="65"/>
      <c r="T136" s="65"/>
      <c r="U136" s="66"/>
      <c r="V136" s="65"/>
      <c r="W136" s="66"/>
      <c r="X136" s="65"/>
      <c r="Y136" s="66"/>
      <c r="Z136" s="65"/>
      <c r="AA136" s="65"/>
      <c r="AB136" s="65"/>
      <c r="AC136" s="65"/>
      <c r="AD136" s="66"/>
      <c r="AE136" s="65"/>
      <c r="AF136" s="66"/>
      <c r="AG136" s="65"/>
      <c r="AH136" s="65"/>
      <c r="AI136" s="65"/>
      <c r="AJ136" s="65"/>
      <c r="AK136" s="65"/>
      <c r="AL136" s="65"/>
      <c r="AM136" s="67">
        <v>1</v>
      </c>
    </row>
    <row r="137" spans="1:39" ht="12.75" customHeight="1">
      <c r="A137" s="55"/>
      <c r="B137" s="56" t="s">
        <v>955</v>
      </c>
      <c r="C137" s="65"/>
      <c r="D137" s="65"/>
      <c r="E137" s="65"/>
      <c r="F137" s="65"/>
      <c r="G137" s="65">
        <v>1</v>
      </c>
      <c r="H137" s="65"/>
      <c r="I137" s="65"/>
      <c r="J137" s="65"/>
      <c r="K137" s="65"/>
      <c r="L137" s="66"/>
      <c r="M137" s="65"/>
      <c r="N137" s="66"/>
      <c r="O137" s="65"/>
      <c r="P137" s="66"/>
      <c r="Q137" s="65"/>
      <c r="R137" s="66"/>
      <c r="S137" s="65"/>
      <c r="T137" s="65"/>
      <c r="U137" s="66"/>
      <c r="V137" s="65"/>
      <c r="W137" s="66"/>
      <c r="X137" s="65"/>
      <c r="Y137" s="66"/>
      <c r="Z137" s="65"/>
      <c r="AA137" s="65"/>
      <c r="AB137" s="65"/>
      <c r="AC137" s="65"/>
      <c r="AD137" s="66"/>
      <c r="AE137" s="65"/>
      <c r="AF137" s="66"/>
      <c r="AG137" s="65"/>
      <c r="AH137" s="65"/>
      <c r="AI137" s="65"/>
      <c r="AJ137" s="65"/>
      <c r="AK137" s="65"/>
      <c r="AL137" s="65"/>
      <c r="AM137" s="67">
        <v>1</v>
      </c>
    </row>
    <row r="138" spans="1:39" ht="12.75" customHeight="1">
      <c r="A138" s="55"/>
      <c r="B138" s="56" t="s">
        <v>765</v>
      </c>
      <c r="C138" s="65"/>
      <c r="D138" s="65"/>
      <c r="E138" s="65"/>
      <c r="F138" s="65"/>
      <c r="G138" s="65"/>
      <c r="H138" s="65"/>
      <c r="I138" s="65"/>
      <c r="J138" s="65"/>
      <c r="K138" s="65"/>
      <c r="L138" s="66"/>
      <c r="M138" s="65"/>
      <c r="N138" s="66"/>
      <c r="O138" s="65"/>
      <c r="P138" s="66"/>
      <c r="Q138" s="65"/>
      <c r="R138" s="66"/>
      <c r="S138" s="65"/>
      <c r="T138" s="65">
        <v>1</v>
      </c>
      <c r="U138" s="66"/>
      <c r="V138" s="65"/>
      <c r="W138" s="66"/>
      <c r="X138" s="65"/>
      <c r="Y138" s="66"/>
      <c r="Z138" s="65"/>
      <c r="AA138" s="65"/>
      <c r="AB138" s="65"/>
      <c r="AC138" s="65"/>
      <c r="AD138" s="66"/>
      <c r="AE138" s="65"/>
      <c r="AF138" s="66"/>
      <c r="AG138" s="65"/>
      <c r="AH138" s="65"/>
      <c r="AI138" s="65"/>
      <c r="AJ138" s="65"/>
      <c r="AK138" s="65"/>
      <c r="AL138" s="65"/>
      <c r="AM138" s="67">
        <v>1</v>
      </c>
    </row>
    <row r="139" spans="1:39" ht="12.75" customHeight="1">
      <c r="A139" s="55"/>
      <c r="B139" s="56" t="s">
        <v>774</v>
      </c>
      <c r="C139" s="65"/>
      <c r="D139" s="65">
        <v>2</v>
      </c>
      <c r="E139" s="65">
        <v>7</v>
      </c>
      <c r="F139" s="65">
        <v>1</v>
      </c>
      <c r="G139" s="65"/>
      <c r="H139" s="65">
        <v>21</v>
      </c>
      <c r="I139" s="65">
        <v>2</v>
      </c>
      <c r="J139" s="65"/>
      <c r="K139" s="65">
        <v>21</v>
      </c>
      <c r="L139" s="66">
        <v>4</v>
      </c>
      <c r="M139" s="65">
        <v>79</v>
      </c>
      <c r="N139" s="66">
        <v>1</v>
      </c>
      <c r="O139" s="65">
        <v>30</v>
      </c>
      <c r="P139" s="66"/>
      <c r="Q139" s="65">
        <v>13</v>
      </c>
      <c r="R139" s="66"/>
      <c r="S139" s="65"/>
      <c r="T139" s="65"/>
      <c r="U139" s="66">
        <v>7</v>
      </c>
      <c r="V139" s="65"/>
      <c r="W139" s="66">
        <v>7</v>
      </c>
      <c r="X139" s="65"/>
      <c r="Y139" s="66"/>
      <c r="Z139" s="65">
        <v>2</v>
      </c>
      <c r="AA139" s="65">
        <v>6</v>
      </c>
      <c r="AB139" s="65">
        <v>3</v>
      </c>
      <c r="AC139" s="65">
        <v>3</v>
      </c>
      <c r="AD139" s="66"/>
      <c r="AE139" s="65"/>
      <c r="AF139" s="66">
        <v>7</v>
      </c>
      <c r="AG139" s="65"/>
      <c r="AH139" s="65">
        <v>1</v>
      </c>
      <c r="AI139" s="65">
        <v>5</v>
      </c>
      <c r="AJ139" s="65"/>
      <c r="AK139" s="65">
        <v>1</v>
      </c>
      <c r="AL139" s="65"/>
      <c r="AM139" s="67">
        <v>223</v>
      </c>
    </row>
    <row r="140" spans="1:39" ht="12.75" customHeight="1">
      <c r="A140" s="55"/>
      <c r="B140" s="56" t="s">
        <v>886</v>
      </c>
      <c r="C140" s="65"/>
      <c r="D140" s="65">
        <v>7</v>
      </c>
      <c r="E140" s="65"/>
      <c r="F140" s="65"/>
      <c r="G140" s="65">
        <v>1</v>
      </c>
      <c r="H140" s="65"/>
      <c r="I140" s="65">
        <v>3</v>
      </c>
      <c r="J140" s="65"/>
      <c r="K140" s="65"/>
      <c r="L140" s="66">
        <v>7</v>
      </c>
      <c r="M140" s="65">
        <v>2</v>
      </c>
      <c r="N140" s="66">
        <v>2</v>
      </c>
      <c r="O140" s="65"/>
      <c r="P140" s="66">
        <v>1</v>
      </c>
      <c r="Q140" s="65"/>
      <c r="R140" s="66"/>
      <c r="S140" s="65">
        <v>1</v>
      </c>
      <c r="T140" s="65"/>
      <c r="U140" s="66"/>
      <c r="V140" s="65"/>
      <c r="W140" s="66"/>
      <c r="X140" s="65">
        <v>1</v>
      </c>
      <c r="Y140" s="66">
        <v>1</v>
      </c>
      <c r="Z140" s="65">
        <v>27</v>
      </c>
      <c r="AA140" s="65">
        <v>2</v>
      </c>
      <c r="AB140" s="65"/>
      <c r="AC140" s="65"/>
      <c r="AD140" s="66"/>
      <c r="AE140" s="65"/>
      <c r="AF140" s="66"/>
      <c r="AG140" s="65"/>
      <c r="AH140" s="65">
        <v>1</v>
      </c>
      <c r="AI140" s="65">
        <v>5</v>
      </c>
      <c r="AJ140" s="65">
        <v>8</v>
      </c>
      <c r="AK140" s="65"/>
      <c r="AL140" s="65"/>
      <c r="AM140" s="67">
        <v>69</v>
      </c>
    </row>
    <row r="141" spans="1:39" ht="12.75" customHeight="1">
      <c r="A141" s="55"/>
      <c r="B141" s="56" t="s">
        <v>888</v>
      </c>
      <c r="C141" s="65"/>
      <c r="D141" s="65"/>
      <c r="E141" s="65"/>
      <c r="F141" s="65"/>
      <c r="G141" s="65"/>
      <c r="H141" s="65"/>
      <c r="I141" s="65"/>
      <c r="J141" s="65"/>
      <c r="K141" s="65"/>
      <c r="L141" s="66">
        <v>5</v>
      </c>
      <c r="M141" s="65"/>
      <c r="N141" s="66">
        <v>3</v>
      </c>
      <c r="O141" s="65"/>
      <c r="P141" s="66"/>
      <c r="Q141" s="65"/>
      <c r="R141" s="66"/>
      <c r="S141" s="65">
        <v>1</v>
      </c>
      <c r="T141" s="65"/>
      <c r="U141" s="66"/>
      <c r="V141" s="65"/>
      <c r="W141" s="66"/>
      <c r="X141" s="65"/>
      <c r="Y141" s="66"/>
      <c r="Z141" s="65">
        <v>5</v>
      </c>
      <c r="AA141" s="65">
        <v>1</v>
      </c>
      <c r="AB141" s="65"/>
      <c r="AC141" s="65"/>
      <c r="AD141" s="66"/>
      <c r="AE141" s="65"/>
      <c r="AF141" s="66">
        <v>1</v>
      </c>
      <c r="AG141" s="65"/>
      <c r="AH141" s="65"/>
      <c r="AI141" s="65"/>
      <c r="AJ141" s="65"/>
      <c r="AK141" s="65"/>
      <c r="AL141" s="65"/>
      <c r="AM141" s="67">
        <v>16</v>
      </c>
    </row>
    <row r="142" spans="1:39" ht="12.75" customHeight="1">
      <c r="A142" s="55"/>
      <c r="B142" s="56" t="s">
        <v>772</v>
      </c>
      <c r="C142" s="65">
        <v>6</v>
      </c>
      <c r="D142" s="65">
        <v>89</v>
      </c>
      <c r="E142" s="65">
        <v>12</v>
      </c>
      <c r="F142" s="65">
        <v>46</v>
      </c>
      <c r="G142" s="65">
        <v>14</v>
      </c>
      <c r="H142" s="65">
        <v>16</v>
      </c>
      <c r="I142" s="65">
        <v>37</v>
      </c>
      <c r="J142" s="65">
        <v>12</v>
      </c>
      <c r="K142" s="65"/>
      <c r="L142" s="66">
        <v>10</v>
      </c>
      <c r="M142" s="65"/>
      <c r="N142" s="66">
        <v>51</v>
      </c>
      <c r="O142" s="65"/>
      <c r="P142" s="66">
        <v>17</v>
      </c>
      <c r="Q142" s="65"/>
      <c r="R142" s="66">
        <v>2</v>
      </c>
      <c r="S142" s="65">
        <v>10</v>
      </c>
      <c r="T142" s="65">
        <v>10</v>
      </c>
      <c r="U142" s="66">
        <v>3</v>
      </c>
      <c r="V142" s="65"/>
      <c r="W142" s="66">
        <v>6</v>
      </c>
      <c r="X142" s="65">
        <v>11</v>
      </c>
      <c r="Y142" s="66">
        <v>59</v>
      </c>
      <c r="Z142" s="65">
        <v>47</v>
      </c>
      <c r="AA142" s="65">
        <v>122</v>
      </c>
      <c r="AB142" s="65">
        <v>2</v>
      </c>
      <c r="AC142" s="65"/>
      <c r="AD142" s="66">
        <v>3</v>
      </c>
      <c r="AE142" s="65">
        <v>4</v>
      </c>
      <c r="AF142" s="66">
        <v>6</v>
      </c>
      <c r="AG142" s="65">
        <v>11</v>
      </c>
      <c r="AH142" s="65">
        <v>3</v>
      </c>
      <c r="AI142" s="65"/>
      <c r="AJ142" s="65">
        <v>16</v>
      </c>
      <c r="AK142" s="65">
        <v>5</v>
      </c>
      <c r="AL142" s="65"/>
      <c r="AM142" s="67">
        <v>630</v>
      </c>
    </row>
    <row r="143" spans="1:39" ht="12.75" customHeight="1">
      <c r="A143" s="55"/>
      <c r="B143" s="56" t="s">
        <v>776</v>
      </c>
      <c r="C143" s="65"/>
      <c r="D143" s="65"/>
      <c r="E143" s="65"/>
      <c r="F143" s="65">
        <v>1</v>
      </c>
      <c r="G143" s="65">
        <v>1</v>
      </c>
      <c r="H143" s="65"/>
      <c r="I143" s="65">
        <v>4</v>
      </c>
      <c r="J143" s="65">
        <v>1</v>
      </c>
      <c r="K143" s="65"/>
      <c r="L143" s="66"/>
      <c r="M143" s="65"/>
      <c r="N143" s="66"/>
      <c r="O143" s="65"/>
      <c r="P143" s="66"/>
      <c r="Q143" s="65"/>
      <c r="R143" s="66"/>
      <c r="S143" s="65"/>
      <c r="T143" s="65">
        <v>1</v>
      </c>
      <c r="U143" s="66"/>
      <c r="V143" s="65"/>
      <c r="W143" s="66"/>
      <c r="X143" s="65"/>
      <c r="Y143" s="66"/>
      <c r="Z143" s="65"/>
      <c r="AA143" s="65"/>
      <c r="AB143" s="65"/>
      <c r="AC143" s="65"/>
      <c r="AD143" s="66"/>
      <c r="AE143" s="65"/>
      <c r="AF143" s="66">
        <v>2</v>
      </c>
      <c r="AG143" s="65"/>
      <c r="AH143" s="65"/>
      <c r="AI143" s="65"/>
      <c r="AJ143" s="65">
        <v>1</v>
      </c>
      <c r="AK143" s="65"/>
      <c r="AL143" s="65"/>
      <c r="AM143" s="67">
        <v>11</v>
      </c>
    </row>
    <row r="144" spans="1:39" ht="12.75" customHeight="1">
      <c r="A144" s="55"/>
      <c r="B144" s="56" t="s">
        <v>783</v>
      </c>
      <c r="C144" s="65">
        <v>124</v>
      </c>
      <c r="D144" s="65">
        <v>58</v>
      </c>
      <c r="E144" s="65">
        <v>37</v>
      </c>
      <c r="F144" s="65">
        <v>79</v>
      </c>
      <c r="G144" s="65">
        <v>47</v>
      </c>
      <c r="H144" s="65"/>
      <c r="I144" s="65">
        <v>24</v>
      </c>
      <c r="J144" s="65">
        <v>7</v>
      </c>
      <c r="K144" s="65">
        <v>216</v>
      </c>
      <c r="L144" s="66">
        <v>122</v>
      </c>
      <c r="M144" s="65">
        <v>268</v>
      </c>
      <c r="N144" s="66">
        <v>76</v>
      </c>
      <c r="O144" s="65">
        <v>71</v>
      </c>
      <c r="P144" s="66">
        <v>44</v>
      </c>
      <c r="Q144" s="65">
        <v>39</v>
      </c>
      <c r="R144" s="66">
        <v>7</v>
      </c>
      <c r="S144" s="65">
        <v>43</v>
      </c>
      <c r="T144" s="65">
        <v>20</v>
      </c>
      <c r="U144" s="66">
        <v>17</v>
      </c>
      <c r="V144" s="65">
        <v>2</v>
      </c>
      <c r="W144" s="66">
        <v>1</v>
      </c>
      <c r="X144" s="65">
        <v>1</v>
      </c>
      <c r="Y144" s="66">
        <v>8</v>
      </c>
      <c r="Z144" s="65">
        <v>24</v>
      </c>
      <c r="AA144" s="65">
        <v>38</v>
      </c>
      <c r="AB144" s="65">
        <v>66</v>
      </c>
      <c r="AC144" s="65">
        <v>1</v>
      </c>
      <c r="AD144" s="66">
        <v>1</v>
      </c>
      <c r="AE144" s="65">
        <v>10</v>
      </c>
      <c r="AF144" s="66">
        <v>14</v>
      </c>
      <c r="AG144" s="65">
        <v>55</v>
      </c>
      <c r="AH144" s="65">
        <v>48</v>
      </c>
      <c r="AI144" s="65">
        <v>2</v>
      </c>
      <c r="AJ144" s="65">
        <v>9</v>
      </c>
      <c r="AK144" s="65">
        <v>28</v>
      </c>
      <c r="AL144" s="65"/>
      <c r="AM144" s="67">
        <v>1607</v>
      </c>
    </row>
    <row r="145" spans="1:39" ht="12.75" customHeight="1">
      <c r="A145" s="55"/>
      <c r="B145" s="56" t="s">
        <v>909</v>
      </c>
      <c r="C145" s="65"/>
      <c r="D145" s="65">
        <v>1</v>
      </c>
      <c r="E145" s="65">
        <v>2</v>
      </c>
      <c r="F145" s="65"/>
      <c r="G145" s="65"/>
      <c r="H145" s="65">
        <v>1</v>
      </c>
      <c r="I145" s="65">
        <v>1</v>
      </c>
      <c r="J145" s="65"/>
      <c r="K145" s="65"/>
      <c r="L145" s="66"/>
      <c r="M145" s="65"/>
      <c r="N145" s="66"/>
      <c r="O145" s="65"/>
      <c r="P145" s="66"/>
      <c r="Q145" s="65"/>
      <c r="R145" s="66"/>
      <c r="S145" s="65">
        <v>2</v>
      </c>
      <c r="T145" s="65"/>
      <c r="U145" s="66">
        <v>4</v>
      </c>
      <c r="V145" s="65">
        <v>1</v>
      </c>
      <c r="W145" s="66"/>
      <c r="X145" s="65"/>
      <c r="Y145" s="66"/>
      <c r="Z145" s="65"/>
      <c r="AA145" s="65">
        <v>5</v>
      </c>
      <c r="AB145" s="65"/>
      <c r="AC145" s="65"/>
      <c r="AD145" s="66">
        <v>3</v>
      </c>
      <c r="AE145" s="65"/>
      <c r="AF145" s="66"/>
      <c r="AG145" s="65"/>
      <c r="AH145" s="65">
        <v>1</v>
      </c>
      <c r="AI145" s="65">
        <v>3</v>
      </c>
      <c r="AJ145" s="65">
        <v>1</v>
      </c>
      <c r="AK145" s="65"/>
      <c r="AL145" s="65"/>
      <c r="AM145" s="67">
        <v>25</v>
      </c>
    </row>
    <row r="146" spans="1:39" ht="12.75" customHeight="1">
      <c r="A146" s="55"/>
      <c r="B146" s="56" t="s">
        <v>925</v>
      </c>
      <c r="C146" s="65"/>
      <c r="D146" s="65"/>
      <c r="E146" s="65"/>
      <c r="F146" s="65"/>
      <c r="G146" s="65"/>
      <c r="H146" s="65"/>
      <c r="I146" s="65"/>
      <c r="J146" s="65"/>
      <c r="K146" s="65"/>
      <c r="L146" s="66"/>
      <c r="M146" s="65"/>
      <c r="N146" s="66"/>
      <c r="O146" s="65"/>
      <c r="P146" s="66"/>
      <c r="Q146" s="65"/>
      <c r="R146" s="66"/>
      <c r="S146" s="65"/>
      <c r="T146" s="65"/>
      <c r="U146" s="66"/>
      <c r="V146" s="65"/>
      <c r="W146" s="66"/>
      <c r="X146" s="65"/>
      <c r="Y146" s="66"/>
      <c r="Z146" s="65"/>
      <c r="AA146" s="65"/>
      <c r="AB146" s="65"/>
      <c r="AC146" s="65"/>
      <c r="AD146" s="66"/>
      <c r="AE146" s="65"/>
      <c r="AF146" s="66"/>
      <c r="AG146" s="65"/>
      <c r="AH146" s="65"/>
      <c r="AI146" s="65"/>
      <c r="AJ146" s="65"/>
      <c r="AK146" s="65">
        <v>2</v>
      </c>
      <c r="AL146" s="65"/>
      <c r="AM146" s="67">
        <v>2</v>
      </c>
    </row>
    <row r="147" spans="1:39" ht="12.75" customHeight="1">
      <c r="A147" s="55"/>
      <c r="B147" s="56" t="s">
        <v>423</v>
      </c>
      <c r="C147" s="65"/>
      <c r="D147" s="65"/>
      <c r="E147" s="65"/>
      <c r="F147" s="65"/>
      <c r="G147" s="65"/>
      <c r="H147" s="65"/>
      <c r="I147" s="65"/>
      <c r="J147" s="65"/>
      <c r="K147" s="65"/>
      <c r="L147" s="66"/>
      <c r="M147" s="65"/>
      <c r="N147" s="66"/>
      <c r="O147" s="65">
        <v>1</v>
      </c>
      <c r="P147" s="66"/>
      <c r="Q147" s="65"/>
      <c r="R147" s="66"/>
      <c r="S147" s="65"/>
      <c r="T147" s="65"/>
      <c r="U147" s="66"/>
      <c r="V147" s="65"/>
      <c r="W147" s="66"/>
      <c r="X147" s="65"/>
      <c r="Y147" s="66"/>
      <c r="Z147" s="65"/>
      <c r="AA147" s="65"/>
      <c r="AB147" s="65">
        <v>2</v>
      </c>
      <c r="AC147" s="65"/>
      <c r="AD147" s="66"/>
      <c r="AE147" s="65"/>
      <c r="AF147" s="66"/>
      <c r="AG147" s="65"/>
      <c r="AH147" s="65"/>
      <c r="AI147" s="65"/>
      <c r="AJ147" s="65"/>
      <c r="AK147" s="65"/>
      <c r="AL147" s="65"/>
      <c r="AM147" s="67">
        <v>3</v>
      </c>
    </row>
    <row r="148" spans="1:39" ht="12.75" customHeight="1">
      <c r="A148" s="55"/>
      <c r="B148" s="56" t="s">
        <v>921</v>
      </c>
      <c r="C148" s="65"/>
      <c r="D148" s="65"/>
      <c r="E148" s="65"/>
      <c r="F148" s="65"/>
      <c r="G148" s="65"/>
      <c r="H148" s="65"/>
      <c r="I148" s="65">
        <v>1</v>
      </c>
      <c r="J148" s="65"/>
      <c r="K148" s="65"/>
      <c r="L148" s="66"/>
      <c r="M148" s="65"/>
      <c r="N148" s="66"/>
      <c r="O148" s="65"/>
      <c r="P148" s="66"/>
      <c r="Q148" s="65"/>
      <c r="R148" s="66"/>
      <c r="S148" s="65"/>
      <c r="T148" s="65">
        <v>1</v>
      </c>
      <c r="U148" s="66"/>
      <c r="V148" s="65"/>
      <c r="W148" s="66"/>
      <c r="X148" s="65"/>
      <c r="Y148" s="66"/>
      <c r="Z148" s="65"/>
      <c r="AA148" s="65"/>
      <c r="AB148" s="65">
        <v>1</v>
      </c>
      <c r="AC148" s="65"/>
      <c r="AD148" s="66"/>
      <c r="AE148" s="65"/>
      <c r="AF148" s="66"/>
      <c r="AG148" s="65"/>
      <c r="AH148" s="65">
        <v>1</v>
      </c>
      <c r="AI148" s="65"/>
      <c r="AJ148" s="65"/>
      <c r="AK148" s="65"/>
      <c r="AL148" s="65"/>
      <c r="AM148" s="67">
        <v>4</v>
      </c>
    </row>
    <row r="149" spans="1:39" ht="12.75" customHeight="1">
      <c r="A149" s="55"/>
      <c r="B149" s="56" t="s">
        <v>799</v>
      </c>
      <c r="C149" s="65">
        <v>1</v>
      </c>
      <c r="D149" s="65"/>
      <c r="E149" s="65"/>
      <c r="F149" s="65"/>
      <c r="G149" s="65">
        <v>1</v>
      </c>
      <c r="H149" s="65"/>
      <c r="I149" s="65"/>
      <c r="J149" s="65"/>
      <c r="K149" s="65">
        <v>2</v>
      </c>
      <c r="L149" s="66"/>
      <c r="M149" s="65">
        <v>1</v>
      </c>
      <c r="N149" s="66">
        <v>92</v>
      </c>
      <c r="O149" s="65">
        <v>2</v>
      </c>
      <c r="P149" s="66">
        <v>2</v>
      </c>
      <c r="Q149" s="65">
        <v>1</v>
      </c>
      <c r="R149" s="66">
        <v>1</v>
      </c>
      <c r="S149" s="65">
        <v>5</v>
      </c>
      <c r="T149" s="65">
        <v>63</v>
      </c>
      <c r="U149" s="66">
        <v>16</v>
      </c>
      <c r="V149" s="65"/>
      <c r="W149" s="66"/>
      <c r="X149" s="65">
        <v>10</v>
      </c>
      <c r="Y149" s="66">
        <v>15</v>
      </c>
      <c r="Z149" s="65">
        <v>26</v>
      </c>
      <c r="AA149" s="65">
        <v>6</v>
      </c>
      <c r="AB149" s="65"/>
      <c r="AC149" s="65">
        <v>1</v>
      </c>
      <c r="AD149" s="66"/>
      <c r="AE149" s="65"/>
      <c r="AF149" s="66"/>
      <c r="AG149" s="65">
        <v>2</v>
      </c>
      <c r="AH149" s="65">
        <v>1</v>
      </c>
      <c r="AI149" s="65">
        <v>10</v>
      </c>
      <c r="AJ149" s="65"/>
      <c r="AK149" s="65"/>
      <c r="AL149" s="65"/>
      <c r="AM149" s="67">
        <v>258</v>
      </c>
    </row>
    <row r="150" spans="1:39" ht="12.75" customHeight="1">
      <c r="A150" s="55"/>
      <c r="B150" s="56" t="s">
        <v>425</v>
      </c>
      <c r="C150" s="65"/>
      <c r="D150" s="65"/>
      <c r="E150" s="65"/>
      <c r="F150" s="65"/>
      <c r="G150" s="65"/>
      <c r="H150" s="65"/>
      <c r="I150" s="65"/>
      <c r="J150" s="65"/>
      <c r="K150" s="65"/>
      <c r="L150" s="66"/>
      <c r="M150" s="65"/>
      <c r="N150" s="66"/>
      <c r="O150" s="65"/>
      <c r="P150" s="66"/>
      <c r="Q150" s="65"/>
      <c r="R150" s="66"/>
      <c r="S150" s="65"/>
      <c r="T150" s="65"/>
      <c r="U150" s="66"/>
      <c r="V150" s="65"/>
      <c r="W150" s="66"/>
      <c r="X150" s="65"/>
      <c r="Y150" s="66"/>
      <c r="Z150" s="65"/>
      <c r="AA150" s="65"/>
      <c r="AB150" s="65"/>
      <c r="AC150" s="65"/>
      <c r="AD150" s="66">
        <v>1</v>
      </c>
      <c r="AE150" s="65"/>
      <c r="AF150" s="66"/>
      <c r="AG150" s="65"/>
      <c r="AH150" s="65"/>
      <c r="AI150" s="65"/>
      <c r="AJ150" s="65"/>
      <c r="AK150" s="65"/>
      <c r="AL150" s="65"/>
      <c r="AM150" s="67">
        <v>1</v>
      </c>
    </row>
    <row r="151" spans="1:39" ht="12.75" customHeight="1">
      <c r="A151" s="55"/>
      <c r="B151" s="56" t="s">
        <v>804</v>
      </c>
      <c r="C151" s="65"/>
      <c r="D151" s="65"/>
      <c r="E151" s="65"/>
      <c r="F151" s="65"/>
      <c r="G151" s="65"/>
      <c r="H151" s="65"/>
      <c r="I151" s="65"/>
      <c r="J151" s="65">
        <v>8</v>
      </c>
      <c r="K151" s="65"/>
      <c r="L151" s="66"/>
      <c r="M151" s="65"/>
      <c r="N151" s="66"/>
      <c r="O151" s="65"/>
      <c r="P151" s="66"/>
      <c r="Q151" s="65"/>
      <c r="R151" s="66"/>
      <c r="S151" s="65"/>
      <c r="T151" s="65"/>
      <c r="U151" s="66"/>
      <c r="V151" s="65">
        <v>38</v>
      </c>
      <c r="W151" s="66">
        <v>19</v>
      </c>
      <c r="X151" s="65"/>
      <c r="Y151" s="66"/>
      <c r="Z151" s="65"/>
      <c r="AA151" s="65"/>
      <c r="AB151" s="65"/>
      <c r="AC151" s="65"/>
      <c r="AD151" s="66">
        <v>1</v>
      </c>
      <c r="AE151" s="65"/>
      <c r="AF151" s="66"/>
      <c r="AG151" s="65"/>
      <c r="AH151" s="65"/>
      <c r="AI151" s="65"/>
      <c r="AJ151" s="65"/>
      <c r="AK151" s="65">
        <v>3</v>
      </c>
      <c r="AL151" s="65"/>
      <c r="AM151" s="67">
        <v>69</v>
      </c>
    </row>
    <row r="152" spans="1:39" ht="12.75" customHeight="1">
      <c r="A152" s="55"/>
      <c r="B152" s="56" t="s">
        <v>809</v>
      </c>
      <c r="C152" s="65">
        <v>645</v>
      </c>
      <c r="D152" s="65">
        <v>165</v>
      </c>
      <c r="E152" s="65">
        <v>237</v>
      </c>
      <c r="F152" s="65">
        <v>62</v>
      </c>
      <c r="G152" s="65">
        <v>191</v>
      </c>
      <c r="H152" s="65">
        <v>45</v>
      </c>
      <c r="I152" s="65">
        <v>3</v>
      </c>
      <c r="J152" s="65">
        <v>68</v>
      </c>
      <c r="K152" s="65">
        <v>99</v>
      </c>
      <c r="L152" s="66">
        <v>3</v>
      </c>
      <c r="M152" s="65">
        <v>362</v>
      </c>
      <c r="N152" s="66">
        <v>152</v>
      </c>
      <c r="O152" s="65">
        <v>3</v>
      </c>
      <c r="P152" s="66">
        <v>17</v>
      </c>
      <c r="Q152" s="65">
        <v>133</v>
      </c>
      <c r="R152" s="66">
        <v>178</v>
      </c>
      <c r="S152" s="65">
        <v>1</v>
      </c>
      <c r="T152" s="65">
        <v>2</v>
      </c>
      <c r="U152" s="66">
        <v>24</v>
      </c>
      <c r="V152" s="65">
        <v>85</v>
      </c>
      <c r="W152" s="66">
        <v>199</v>
      </c>
      <c r="X152" s="65">
        <v>140</v>
      </c>
      <c r="Y152" s="66">
        <v>260</v>
      </c>
      <c r="Z152" s="65"/>
      <c r="AA152" s="65">
        <v>2</v>
      </c>
      <c r="AB152" s="65">
        <v>7</v>
      </c>
      <c r="AC152" s="65">
        <v>262</v>
      </c>
      <c r="AD152" s="66">
        <v>33</v>
      </c>
      <c r="AE152" s="65">
        <v>8</v>
      </c>
      <c r="AF152" s="66">
        <v>34</v>
      </c>
      <c r="AG152" s="65">
        <v>275</v>
      </c>
      <c r="AH152" s="65">
        <v>69</v>
      </c>
      <c r="AI152" s="65"/>
      <c r="AJ152" s="65">
        <v>16</v>
      </c>
      <c r="AK152" s="65">
        <v>77</v>
      </c>
      <c r="AL152" s="65"/>
      <c r="AM152" s="67">
        <v>3857</v>
      </c>
    </row>
    <row r="153" spans="1:39" ht="12.75" customHeight="1">
      <c r="A153" s="55"/>
      <c r="B153" s="56" t="s">
        <v>813</v>
      </c>
      <c r="C153" s="65"/>
      <c r="D153" s="65"/>
      <c r="E153" s="65"/>
      <c r="F153" s="65"/>
      <c r="G153" s="65"/>
      <c r="H153" s="65"/>
      <c r="I153" s="65"/>
      <c r="J153" s="65"/>
      <c r="K153" s="65"/>
      <c r="L153" s="66"/>
      <c r="M153" s="65"/>
      <c r="N153" s="66"/>
      <c r="O153" s="65"/>
      <c r="P153" s="66"/>
      <c r="Q153" s="65"/>
      <c r="R153" s="66"/>
      <c r="S153" s="65"/>
      <c r="T153" s="65"/>
      <c r="U153" s="66"/>
      <c r="V153" s="65"/>
      <c r="W153" s="66"/>
      <c r="X153" s="65"/>
      <c r="Y153" s="66"/>
      <c r="Z153" s="65"/>
      <c r="AA153" s="65"/>
      <c r="AB153" s="65"/>
      <c r="AC153" s="65"/>
      <c r="AD153" s="66">
        <v>1</v>
      </c>
      <c r="AE153" s="65"/>
      <c r="AF153" s="66"/>
      <c r="AG153" s="65"/>
      <c r="AH153" s="65"/>
      <c r="AI153" s="65"/>
      <c r="AJ153" s="65">
        <v>2</v>
      </c>
      <c r="AK153" s="65"/>
      <c r="AL153" s="65"/>
      <c r="AM153" s="67">
        <v>3</v>
      </c>
    </row>
    <row r="154" spans="1:39" ht="12.75" customHeight="1">
      <c r="A154" s="55"/>
      <c r="B154" s="56" t="s">
        <v>818</v>
      </c>
      <c r="C154" s="65">
        <v>2</v>
      </c>
      <c r="D154" s="65"/>
      <c r="E154" s="65">
        <v>2</v>
      </c>
      <c r="F154" s="65"/>
      <c r="G154" s="65"/>
      <c r="H154" s="65"/>
      <c r="I154" s="65"/>
      <c r="J154" s="65"/>
      <c r="K154" s="65"/>
      <c r="L154" s="66"/>
      <c r="M154" s="65"/>
      <c r="N154" s="66"/>
      <c r="O154" s="65"/>
      <c r="P154" s="66"/>
      <c r="Q154" s="65"/>
      <c r="R154" s="66"/>
      <c r="S154" s="65"/>
      <c r="T154" s="65"/>
      <c r="U154" s="66"/>
      <c r="V154" s="65">
        <v>3</v>
      </c>
      <c r="W154" s="66"/>
      <c r="X154" s="65"/>
      <c r="Y154" s="66">
        <v>1</v>
      </c>
      <c r="Z154" s="65"/>
      <c r="AA154" s="65"/>
      <c r="AB154" s="65"/>
      <c r="AC154" s="65">
        <v>1</v>
      </c>
      <c r="AD154" s="66"/>
      <c r="AE154" s="65"/>
      <c r="AF154" s="66"/>
      <c r="AG154" s="65"/>
      <c r="AH154" s="65"/>
      <c r="AI154" s="65"/>
      <c r="AJ154" s="65"/>
      <c r="AK154" s="65"/>
      <c r="AL154" s="65"/>
      <c r="AM154" s="67">
        <v>9</v>
      </c>
    </row>
    <row r="155" spans="1:39" ht="12.75" customHeight="1">
      <c r="A155" s="55"/>
      <c r="B155" s="56" t="s">
        <v>911</v>
      </c>
      <c r="C155" s="65"/>
      <c r="D155" s="65"/>
      <c r="E155" s="65"/>
      <c r="F155" s="65"/>
      <c r="G155" s="65"/>
      <c r="H155" s="65"/>
      <c r="I155" s="65"/>
      <c r="J155" s="65"/>
      <c r="K155" s="65"/>
      <c r="L155" s="66"/>
      <c r="M155" s="65"/>
      <c r="N155" s="66"/>
      <c r="O155" s="65"/>
      <c r="P155" s="66"/>
      <c r="Q155" s="65"/>
      <c r="R155" s="66"/>
      <c r="S155" s="65"/>
      <c r="T155" s="65"/>
      <c r="U155" s="66"/>
      <c r="V155" s="65"/>
      <c r="W155" s="66"/>
      <c r="X155" s="65">
        <v>1</v>
      </c>
      <c r="Y155" s="66"/>
      <c r="Z155" s="65"/>
      <c r="AA155" s="65"/>
      <c r="AB155" s="65">
        <v>6</v>
      </c>
      <c r="AC155" s="65"/>
      <c r="AD155" s="66"/>
      <c r="AE155" s="65"/>
      <c r="AF155" s="66"/>
      <c r="AG155" s="65">
        <v>1</v>
      </c>
      <c r="AH155" s="65"/>
      <c r="AI155" s="65"/>
      <c r="AJ155" s="65"/>
      <c r="AK155" s="65"/>
      <c r="AL155" s="65"/>
      <c r="AM155" s="67">
        <v>8</v>
      </c>
    </row>
    <row r="156" spans="1:39" ht="12.75" customHeight="1">
      <c r="A156" s="55"/>
      <c r="B156" s="56" t="s">
        <v>823</v>
      </c>
      <c r="C156" s="65">
        <v>3</v>
      </c>
      <c r="D156" s="65"/>
      <c r="E156" s="65">
        <v>4</v>
      </c>
      <c r="F156" s="65"/>
      <c r="G156" s="65">
        <v>1</v>
      </c>
      <c r="H156" s="65"/>
      <c r="I156" s="65"/>
      <c r="J156" s="65"/>
      <c r="K156" s="65"/>
      <c r="L156" s="66"/>
      <c r="M156" s="65"/>
      <c r="N156" s="66"/>
      <c r="O156" s="65"/>
      <c r="P156" s="66"/>
      <c r="Q156" s="65">
        <v>8</v>
      </c>
      <c r="R156" s="66"/>
      <c r="S156" s="65"/>
      <c r="T156" s="65"/>
      <c r="U156" s="66"/>
      <c r="V156" s="65">
        <v>6</v>
      </c>
      <c r="W156" s="66">
        <v>1</v>
      </c>
      <c r="X156" s="65">
        <v>1</v>
      </c>
      <c r="Y156" s="66">
        <v>1</v>
      </c>
      <c r="Z156" s="65"/>
      <c r="AA156" s="65"/>
      <c r="AB156" s="65">
        <v>3</v>
      </c>
      <c r="AC156" s="65"/>
      <c r="AD156" s="66"/>
      <c r="AE156" s="65">
        <v>1</v>
      </c>
      <c r="AF156" s="66">
        <v>1</v>
      </c>
      <c r="AG156" s="65">
        <v>1</v>
      </c>
      <c r="AH156" s="65"/>
      <c r="AI156" s="65"/>
      <c r="AJ156" s="65"/>
      <c r="AK156" s="65"/>
      <c r="AL156" s="65"/>
      <c r="AM156" s="67">
        <v>31</v>
      </c>
    </row>
    <row r="157" spans="1:39" ht="12.75" customHeight="1">
      <c r="A157" s="55"/>
      <c r="B157" s="56" t="s">
        <v>950</v>
      </c>
      <c r="C157" s="65"/>
      <c r="D157" s="65"/>
      <c r="E157" s="65"/>
      <c r="F157" s="65"/>
      <c r="G157" s="65">
        <v>1</v>
      </c>
      <c r="H157" s="65"/>
      <c r="I157" s="65"/>
      <c r="J157" s="65">
        <v>1</v>
      </c>
      <c r="K157" s="65"/>
      <c r="L157" s="66"/>
      <c r="M157" s="65"/>
      <c r="N157" s="66"/>
      <c r="O157" s="65"/>
      <c r="P157" s="66"/>
      <c r="Q157" s="65"/>
      <c r="R157" s="66"/>
      <c r="S157" s="65"/>
      <c r="T157" s="65"/>
      <c r="U157" s="66"/>
      <c r="V157" s="65"/>
      <c r="W157" s="66"/>
      <c r="X157" s="65"/>
      <c r="Y157" s="66"/>
      <c r="Z157" s="65"/>
      <c r="AA157" s="65"/>
      <c r="AB157" s="65"/>
      <c r="AC157" s="65"/>
      <c r="AD157" s="66"/>
      <c r="AE157" s="65"/>
      <c r="AF157" s="66"/>
      <c r="AG157" s="65"/>
      <c r="AH157" s="65"/>
      <c r="AI157" s="65"/>
      <c r="AJ157" s="65"/>
      <c r="AK157" s="65"/>
      <c r="AL157" s="65"/>
      <c r="AM157" s="67">
        <v>2</v>
      </c>
    </row>
    <row r="158" spans="1:39" ht="12.75" customHeight="1">
      <c r="A158" s="55"/>
      <c r="B158" s="56" t="s">
        <v>435</v>
      </c>
      <c r="C158" s="65">
        <v>93</v>
      </c>
      <c r="D158" s="65">
        <v>62</v>
      </c>
      <c r="E158" s="65">
        <v>112</v>
      </c>
      <c r="F158" s="65">
        <v>59</v>
      </c>
      <c r="G158" s="65">
        <v>61</v>
      </c>
      <c r="H158" s="65">
        <v>81</v>
      </c>
      <c r="I158" s="65">
        <v>50</v>
      </c>
      <c r="J158" s="65">
        <v>74</v>
      </c>
      <c r="K158" s="65">
        <v>5</v>
      </c>
      <c r="L158" s="66">
        <v>18</v>
      </c>
      <c r="M158" s="65">
        <v>3</v>
      </c>
      <c r="N158" s="66"/>
      <c r="O158" s="65">
        <v>247</v>
      </c>
      <c r="P158" s="66">
        <v>221</v>
      </c>
      <c r="Q158" s="65">
        <v>10</v>
      </c>
      <c r="R158" s="66">
        <v>26</v>
      </c>
      <c r="S158" s="65">
        <v>54</v>
      </c>
      <c r="T158" s="65"/>
      <c r="U158" s="66">
        <v>3</v>
      </c>
      <c r="V158" s="65">
        <v>76</v>
      </c>
      <c r="W158" s="66">
        <v>40</v>
      </c>
      <c r="X158" s="65">
        <v>2</v>
      </c>
      <c r="Y158" s="66">
        <v>4</v>
      </c>
      <c r="Z158" s="65"/>
      <c r="AA158" s="65">
        <v>2</v>
      </c>
      <c r="AB158" s="65">
        <v>246</v>
      </c>
      <c r="AC158" s="65">
        <v>38</v>
      </c>
      <c r="AD158" s="66">
        <v>129</v>
      </c>
      <c r="AE158" s="65">
        <v>18</v>
      </c>
      <c r="AF158" s="66">
        <v>29</v>
      </c>
      <c r="AG158" s="65">
        <v>16</v>
      </c>
      <c r="AH158" s="65">
        <v>8</v>
      </c>
      <c r="AI158" s="65"/>
      <c r="AJ158" s="65">
        <v>97</v>
      </c>
      <c r="AK158" s="65">
        <v>223</v>
      </c>
      <c r="AL158" s="65"/>
      <c r="AM158" s="67">
        <v>2107</v>
      </c>
    </row>
    <row r="159" spans="1:39" ht="12.75" customHeight="1">
      <c r="A159" s="55"/>
      <c r="B159" s="56" t="s">
        <v>825</v>
      </c>
      <c r="C159" s="65"/>
      <c r="D159" s="65"/>
      <c r="E159" s="65"/>
      <c r="F159" s="65"/>
      <c r="G159" s="65"/>
      <c r="H159" s="65"/>
      <c r="I159" s="65"/>
      <c r="J159" s="65"/>
      <c r="K159" s="65"/>
      <c r="L159" s="66"/>
      <c r="M159" s="65"/>
      <c r="N159" s="66"/>
      <c r="O159" s="65"/>
      <c r="P159" s="66"/>
      <c r="Q159" s="65"/>
      <c r="R159" s="66"/>
      <c r="S159" s="65"/>
      <c r="T159" s="65"/>
      <c r="U159" s="66"/>
      <c r="V159" s="65"/>
      <c r="W159" s="66">
        <v>1</v>
      </c>
      <c r="X159" s="65"/>
      <c r="Y159" s="66"/>
      <c r="Z159" s="65"/>
      <c r="AA159" s="65"/>
      <c r="AB159" s="65"/>
      <c r="AC159" s="65"/>
      <c r="AD159" s="66"/>
      <c r="AE159" s="65"/>
      <c r="AF159" s="66">
        <v>1</v>
      </c>
      <c r="AG159" s="65"/>
      <c r="AH159" s="65"/>
      <c r="AI159" s="65"/>
      <c r="AJ159" s="65"/>
      <c r="AK159" s="65"/>
      <c r="AL159" s="65"/>
      <c r="AM159" s="67">
        <v>2</v>
      </c>
    </row>
    <row r="160" spans="1:39" ht="12.75" customHeight="1">
      <c r="A160" s="55"/>
      <c r="B160" s="56" t="s">
        <v>828</v>
      </c>
      <c r="C160" s="65"/>
      <c r="D160" s="65"/>
      <c r="E160" s="65"/>
      <c r="F160" s="65"/>
      <c r="G160" s="65"/>
      <c r="H160" s="65"/>
      <c r="I160" s="65"/>
      <c r="J160" s="65"/>
      <c r="K160" s="65"/>
      <c r="L160" s="66"/>
      <c r="M160" s="65"/>
      <c r="N160" s="66"/>
      <c r="O160" s="65"/>
      <c r="P160" s="66"/>
      <c r="Q160" s="65">
        <v>1</v>
      </c>
      <c r="R160" s="66"/>
      <c r="S160" s="65"/>
      <c r="T160" s="65"/>
      <c r="U160" s="66"/>
      <c r="V160" s="65"/>
      <c r="W160" s="66"/>
      <c r="X160" s="65"/>
      <c r="Y160" s="66"/>
      <c r="Z160" s="65"/>
      <c r="AA160" s="65"/>
      <c r="AB160" s="65"/>
      <c r="AC160" s="65"/>
      <c r="AD160" s="66"/>
      <c r="AE160" s="65"/>
      <c r="AF160" s="66"/>
      <c r="AG160" s="65"/>
      <c r="AH160" s="65"/>
      <c r="AI160" s="65"/>
      <c r="AJ160" s="65"/>
      <c r="AK160" s="65"/>
      <c r="AL160" s="65"/>
      <c r="AM160" s="67">
        <v>1</v>
      </c>
    </row>
    <row r="161" spans="1:39" ht="12.75" customHeight="1">
      <c r="A161" s="55"/>
      <c r="B161" s="56" t="s">
        <v>919</v>
      </c>
      <c r="C161" s="65"/>
      <c r="D161" s="65"/>
      <c r="E161" s="65"/>
      <c r="F161" s="65"/>
      <c r="G161" s="65"/>
      <c r="H161" s="65"/>
      <c r="I161" s="65"/>
      <c r="J161" s="65">
        <v>1</v>
      </c>
      <c r="K161" s="65"/>
      <c r="L161" s="66"/>
      <c r="M161" s="65"/>
      <c r="N161" s="66"/>
      <c r="O161" s="65"/>
      <c r="P161" s="66"/>
      <c r="Q161" s="65"/>
      <c r="R161" s="66"/>
      <c r="S161" s="65"/>
      <c r="T161" s="65"/>
      <c r="U161" s="66"/>
      <c r="V161" s="65"/>
      <c r="W161" s="66"/>
      <c r="X161" s="65"/>
      <c r="Y161" s="66">
        <v>1</v>
      </c>
      <c r="Z161" s="65"/>
      <c r="AA161" s="65"/>
      <c r="AB161" s="65"/>
      <c r="AC161" s="65"/>
      <c r="AD161" s="66"/>
      <c r="AE161" s="65"/>
      <c r="AF161" s="66"/>
      <c r="AG161" s="65"/>
      <c r="AH161" s="65">
        <v>1</v>
      </c>
      <c r="AI161" s="65"/>
      <c r="AJ161" s="65"/>
      <c r="AK161" s="65"/>
      <c r="AL161" s="65"/>
      <c r="AM161" s="67">
        <v>3</v>
      </c>
    </row>
    <row r="162" spans="1:39" ht="12.75" customHeight="1">
      <c r="A162" s="55"/>
      <c r="B162" s="56" t="s">
        <v>442</v>
      </c>
      <c r="C162" s="65"/>
      <c r="D162" s="65"/>
      <c r="E162" s="65"/>
      <c r="F162" s="65"/>
      <c r="G162" s="65"/>
      <c r="H162" s="65"/>
      <c r="I162" s="65"/>
      <c r="J162" s="65"/>
      <c r="K162" s="65"/>
      <c r="L162" s="66">
        <v>1</v>
      </c>
      <c r="M162" s="65"/>
      <c r="N162" s="66"/>
      <c r="O162" s="65"/>
      <c r="P162" s="66"/>
      <c r="Q162" s="65"/>
      <c r="R162" s="66"/>
      <c r="S162" s="65"/>
      <c r="T162" s="65"/>
      <c r="U162" s="66"/>
      <c r="V162" s="65"/>
      <c r="W162" s="66"/>
      <c r="X162" s="65"/>
      <c r="Y162" s="66"/>
      <c r="Z162" s="65"/>
      <c r="AA162" s="65"/>
      <c r="AB162" s="65"/>
      <c r="AC162" s="65"/>
      <c r="AD162" s="66"/>
      <c r="AE162" s="65"/>
      <c r="AF162" s="66"/>
      <c r="AG162" s="65"/>
      <c r="AH162" s="65"/>
      <c r="AI162" s="65"/>
      <c r="AJ162" s="65"/>
      <c r="AK162" s="65"/>
      <c r="AL162" s="65"/>
      <c r="AM162" s="67">
        <v>1</v>
      </c>
    </row>
    <row r="163" spans="1:39" ht="12.75" customHeight="1">
      <c r="A163" s="55"/>
      <c r="B163" s="56" t="s">
        <v>833</v>
      </c>
      <c r="C163" s="65">
        <v>1</v>
      </c>
      <c r="D163" s="65">
        <v>22</v>
      </c>
      <c r="E163" s="65">
        <v>8</v>
      </c>
      <c r="F163" s="65">
        <v>5</v>
      </c>
      <c r="G163" s="65">
        <v>2</v>
      </c>
      <c r="H163" s="65">
        <v>51</v>
      </c>
      <c r="I163" s="65">
        <v>11</v>
      </c>
      <c r="J163" s="65">
        <v>11</v>
      </c>
      <c r="K163" s="65"/>
      <c r="L163" s="66">
        <v>6</v>
      </c>
      <c r="M163" s="65"/>
      <c r="N163" s="66"/>
      <c r="O163" s="65">
        <v>12</v>
      </c>
      <c r="P163" s="66">
        <v>4</v>
      </c>
      <c r="Q163" s="65">
        <v>15</v>
      </c>
      <c r="R163" s="66">
        <v>9</v>
      </c>
      <c r="S163" s="65">
        <v>8</v>
      </c>
      <c r="T163" s="65">
        <v>6</v>
      </c>
      <c r="U163" s="66">
        <v>16</v>
      </c>
      <c r="V163" s="65">
        <v>1</v>
      </c>
      <c r="W163" s="66">
        <v>3</v>
      </c>
      <c r="X163" s="65"/>
      <c r="Y163" s="66">
        <v>5</v>
      </c>
      <c r="Z163" s="65"/>
      <c r="AA163" s="65">
        <v>3</v>
      </c>
      <c r="AB163" s="65">
        <v>21</v>
      </c>
      <c r="AC163" s="65">
        <v>2</v>
      </c>
      <c r="AD163" s="66">
        <v>3</v>
      </c>
      <c r="AE163" s="65">
        <v>11</v>
      </c>
      <c r="AF163" s="66">
        <v>19</v>
      </c>
      <c r="AG163" s="65">
        <v>3</v>
      </c>
      <c r="AH163" s="65">
        <v>11</v>
      </c>
      <c r="AI163" s="65">
        <v>1</v>
      </c>
      <c r="AJ163" s="65">
        <v>7</v>
      </c>
      <c r="AK163" s="65">
        <v>7</v>
      </c>
      <c r="AL163" s="65"/>
      <c r="AM163" s="67">
        <v>284</v>
      </c>
    </row>
    <row r="164" spans="1:39" ht="12.75" customHeight="1">
      <c r="A164" s="55"/>
      <c r="B164" s="56" t="s">
        <v>844</v>
      </c>
      <c r="C164" s="65"/>
      <c r="D164" s="65"/>
      <c r="E164" s="65"/>
      <c r="F164" s="65">
        <v>2</v>
      </c>
      <c r="G164" s="65"/>
      <c r="H164" s="65">
        <v>33</v>
      </c>
      <c r="I164" s="65">
        <v>1</v>
      </c>
      <c r="J164" s="65">
        <v>1</v>
      </c>
      <c r="K164" s="65">
        <v>2</v>
      </c>
      <c r="L164" s="66"/>
      <c r="M164" s="65">
        <v>1</v>
      </c>
      <c r="N164" s="66">
        <v>1</v>
      </c>
      <c r="O164" s="65"/>
      <c r="P164" s="66">
        <v>2</v>
      </c>
      <c r="Q164" s="65">
        <v>3</v>
      </c>
      <c r="R164" s="66"/>
      <c r="S164" s="65"/>
      <c r="T164" s="65">
        <v>2</v>
      </c>
      <c r="U164" s="66">
        <v>1</v>
      </c>
      <c r="V164" s="65"/>
      <c r="W164" s="66"/>
      <c r="X164" s="65"/>
      <c r="Y164" s="66"/>
      <c r="Z164" s="65">
        <v>3</v>
      </c>
      <c r="AA164" s="65"/>
      <c r="AB164" s="65"/>
      <c r="AC164" s="65">
        <v>1</v>
      </c>
      <c r="AD164" s="66"/>
      <c r="AE164" s="65">
        <v>1</v>
      </c>
      <c r="AF164" s="66">
        <v>4</v>
      </c>
      <c r="AG164" s="65"/>
      <c r="AH164" s="65">
        <v>1</v>
      </c>
      <c r="AI164" s="65"/>
      <c r="AJ164" s="65"/>
      <c r="AK164" s="65"/>
      <c r="AL164" s="65"/>
      <c r="AM164" s="67">
        <v>59</v>
      </c>
    </row>
    <row r="165" spans="1:39" ht="12.75" customHeight="1">
      <c r="A165" s="55"/>
      <c r="B165" s="56" t="s">
        <v>846</v>
      </c>
      <c r="C165" s="65"/>
      <c r="D165" s="65"/>
      <c r="E165" s="65"/>
      <c r="F165" s="65"/>
      <c r="G165" s="65"/>
      <c r="H165" s="65"/>
      <c r="I165" s="65">
        <v>3</v>
      </c>
      <c r="J165" s="65"/>
      <c r="K165" s="65">
        <v>3</v>
      </c>
      <c r="L165" s="66">
        <v>2</v>
      </c>
      <c r="M165" s="65">
        <v>2</v>
      </c>
      <c r="N165" s="66">
        <v>1</v>
      </c>
      <c r="O165" s="65"/>
      <c r="P165" s="66">
        <v>3</v>
      </c>
      <c r="Q165" s="65">
        <v>19</v>
      </c>
      <c r="R165" s="66"/>
      <c r="S165" s="65">
        <v>2</v>
      </c>
      <c r="T165" s="65">
        <v>13</v>
      </c>
      <c r="U165" s="66"/>
      <c r="V165" s="65"/>
      <c r="W165" s="66"/>
      <c r="X165" s="65">
        <v>3</v>
      </c>
      <c r="Y165" s="66"/>
      <c r="Z165" s="65">
        <v>22</v>
      </c>
      <c r="AA165" s="65">
        <v>39</v>
      </c>
      <c r="AB165" s="65"/>
      <c r="AC165" s="65"/>
      <c r="AD165" s="66"/>
      <c r="AE165" s="65">
        <v>2</v>
      </c>
      <c r="AF165" s="66">
        <v>1</v>
      </c>
      <c r="AG165" s="65"/>
      <c r="AH165" s="65">
        <v>9</v>
      </c>
      <c r="AI165" s="65"/>
      <c r="AJ165" s="65"/>
      <c r="AK165" s="65">
        <v>1</v>
      </c>
      <c r="AL165" s="65"/>
      <c r="AM165" s="67">
        <v>125</v>
      </c>
    </row>
    <row r="166" spans="1:39" ht="12.75" customHeight="1">
      <c r="A166" s="55"/>
      <c r="B166" s="56" t="s">
        <v>848</v>
      </c>
      <c r="C166" s="65"/>
      <c r="D166" s="65"/>
      <c r="E166" s="65"/>
      <c r="F166" s="65"/>
      <c r="G166" s="65"/>
      <c r="H166" s="65"/>
      <c r="I166" s="65"/>
      <c r="J166" s="65">
        <v>1</v>
      </c>
      <c r="K166" s="65"/>
      <c r="L166" s="66"/>
      <c r="M166" s="65"/>
      <c r="N166" s="66"/>
      <c r="O166" s="65"/>
      <c r="P166" s="66"/>
      <c r="Q166" s="65"/>
      <c r="R166" s="66"/>
      <c r="S166" s="65"/>
      <c r="T166" s="65"/>
      <c r="U166" s="66"/>
      <c r="V166" s="65">
        <v>1</v>
      </c>
      <c r="W166" s="66">
        <v>1</v>
      </c>
      <c r="X166" s="65">
        <v>5</v>
      </c>
      <c r="Y166" s="66">
        <v>3</v>
      </c>
      <c r="Z166" s="65"/>
      <c r="AA166" s="65"/>
      <c r="AB166" s="65"/>
      <c r="AC166" s="65"/>
      <c r="AD166" s="66"/>
      <c r="AE166" s="65"/>
      <c r="AF166" s="66"/>
      <c r="AG166" s="65"/>
      <c r="AH166" s="65"/>
      <c r="AI166" s="65"/>
      <c r="AJ166" s="65"/>
      <c r="AK166" s="65"/>
      <c r="AL166" s="65"/>
      <c r="AM166" s="67">
        <v>11</v>
      </c>
    </row>
    <row r="167" spans="1:39" ht="12.75" customHeight="1">
      <c r="A167" s="55"/>
      <c r="B167" s="56" t="s">
        <v>498</v>
      </c>
      <c r="C167" s="65"/>
      <c r="D167" s="65"/>
      <c r="E167" s="65">
        <v>1</v>
      </c>
      <c r="F167" s="65"/>
      <c r="G167" s="65"/>
      <c r="H167" s="65"/>
      <c r="I167" s="65"/>
      <c r="J167" s="65"/>
      <c r="K167" s="65"/>
      <c r="L167" s="66"/>
      <c r="M167" s="65"/>
      <c r="N167" s="66"/>
      <c r="O167" s="65"/>
      <c r="P167" s="66"/>
      <c r="Q167" s="65"/>
      <c r="R167" s="66"/>
      <c r="S167" s="65"/>
      <c r="T167" s="65"/>
      <c r="U167" s="66"/>
      <c r="V167" s="65"/>
      <c r="W167" s="66"/>
      <c r="X167" s="65"/>
      <c r="Y167" s="66"/>
      <c r="Z167" s="65"/>
      <c r="AA167" s="65"/>
      <c r="AB167" s="65"/>
      <c r="AC167" s="65"/>
      <c r="AD167" s="66"/>
      <c r="AE167" s="65"/>
      <c r="AF167" s="66"/>
      <c r="AG167" s="65"/>
      <c r="AH167" s="65"/>
      <c r="AI167" s="65"/>
      <c r="AJ167" s="65"/>
      <c r="AK167" s="65"/>
      <c r="AL167" s="65"/>
      <c r="AM167" s="67">
        <v>1</v>
      </c>
    </row>
    <row r="168" spans="1:39" ht="12.75" customHeight="1">
      <c r="A168" s="55"/>
      <c r="B168" s="56" t="s">
        <v>864</v>
      </c>
      <c r="C168" s="65"/>
      <c r="D168" s="65"/>
      <c r="E168" s="65"/>
      <c r="F168" s="65"/>
      <c r="G168" s="65"/>
      <c r="H168" s="65"/>
      <c r="I168" s="65">
        <v>1</v>
      </c>
      <c r="J168" s="65"/>
      <c r="K168" s="65"/>
      <c r="L168" s="66"/>
      <c r="M168" s="65"/>
      <c r="N168" s="66"/>
      <c r="O168" s="65"/>
      <c r="P168" s="66"/>
      <c r="Q168" s="65"/>
      <c r="R168" s="66">
        <v>1</v>
      </c>
      <c r="S168" s="65"/>
      <c r="T168" s="65"/>
      <c r="U168" s="66"/>
      <c r="V168" s="65"/>
      <c r="W168" s="66"/>
      <c r="X168" s="65"/>
      <c r="Y168" s="66"/>
      <c r="Z168" s="65"/>
      <c r="AA168" s="65"/>
      <c r="AB168" s="65"/>
      <c r="AC168" s="65"/>
      <c r="AD168" s="66">
        <v>1</v>
      </c>
      <c r="AE168" s="65"/>
      <c r="AF168" s="66"/>
      <c r="AG168" s="65"/>
      <c r="AH168" s="65"/>
      <c r="AI168" s="65"/>
      <c r="AJ168" s="65">
        <v>1</v>
      </c>
      <c r="AK168" s="65"/>
      <c r="AL168" s="65"/>
      <c r="AM168" s="67">
        <v>4</v>
      </c>
    </row>
    <row r="169" spans="1:39" ht="12.75" customHeight="1">
      <c r="A169" s="55"/>
      <c r="B169" s="56" t="s">
        <v>866</v>
      </c>
      <c r="C169" s="65"/>
      <c r="D169" s="65"/>
      <c r="E169" s="65"/>
      <c r="F169" s="65"/>
      <c r="G169" s="65"/>
      <c r="H169" s="65"/>
      <c r="I169" s="65"/>
      <c r="J169" s="65"/>
      <c r="K169" s="65"/>
      <c r="L169" s="66"/>
      <c r="M169" s="65"/>
      <c r="N169" s="66"/>
      <c r="O169" s="65">
        <v>1</v>
      </c>
      <c r="P169" s="66">
        <v>1</v>
      </c>
      <c r="Q169" s="65"/>
      <c r="R169" s="66">
        <v>1</v>
      </c>
      <c r="S169" s="65"/>
      <c r="T169" s="65"/>
      <c r="U169" s="66"/>
      <c r="V169" s="65"/>
      <c r="W169" s="66"/>
      <c r="X169" s="65"/>
      <c r="Y169" s="66"/>
      <c r="Z169" s="65"/>
      <c r="AA169" s="65"/>
      <c r="AB169" s="65"/>
      <c r="AC169" s="65"/>
      <c r="AD169" s="66"/>
      <c r="AE169" s="65"/>
      <c r="AF169" s="66"/>
      <c r="AG169" s="65"/>
      <c r="AH169" s="65"/>
      <c r="AI169" s="65"/>
      <c r="AJ169" s="65"/>
      <c r="AK169" s="65"/>
      <c r="AL169" s="65"/>
      <c r="AM169" s="67">
        <v>3</v>
      </c>
    </row>
    <row r="170" spans="1:39" ht="12.75" customHeight="1">
      <c r="A170" s="55"/>
      <c r="B170" s="56" t="s">
        <v>964</v>
      </c>
      <c r="C170" s="65"/>
      <c r="D170" s="65"/>
      <c r="E170" s="65"/>
      <c r="F170" s="65"/>
      <c r="G170" s="65"/>
      <c r="H170" s="65"/>
      <c r="I170" s="65"/>
      <c r="J170" s="65"/>
      <c r="K170" s="65"/>
      <c r="L170" s="66"/>
      <c r="M170" s="65"/>
      <c r="N170" s="66"/>
      <c r="O170" s="65">
        <v>1</v>
      </c>
      <c r="P170" s="66"/>
      <c r="Q170" s="65"/>
      <c r="R170" s="66"/>
      <c r="S170" s="65"/>
      <c r="T170" s="65"/>
      <c r="U170" s="66"/>
      <c r="V170" s="65"/>
      <c r="W170" s="66"/>
      <c r="X170" s="65"/>
      <c r="Y170" s="66"/>
      <c r="Z170" s="65"/>
      <c r="AA170" s="65"/>
      <c r="AB170" s="65"/>
      <c r="AC170" s="65"/>
      <c r="AD170" s="66"/>
      <c r="AE170" s="65"/>
      <c r="AF170" s="66"/>
      <c r="AG170" s="65"/>
      <c r="AH170" s="65"/>
      <c r="AI170" s="65"/>
      <c r="AJ170" s="65"/>
      <c r="AK170" s="65"/>
      <c r="AL170" s="65"/>
      <c r="AM170" s="67">
        <v>1</v>
      </c>
    </row>
    <row r="171" spans="1:39" ht="12.75" customHeight="1">
      <c r="A171" s="55"/>
      <c r="B171" s="56" t="s">
        <v>868</v>
      </c>
      <c r="C171" s="65"/>
      <c r="D171" s="65">
        <v>5</v>
      </c>
      <c r="E171" s="65"/>
      <c r="F171" s="65"/>
      <c r="G171" s="65"/>
      <c r="H171" s="65">
        <v>4</v>
      </c>
      <c r="I171" s="65"/>
      <c r="J171" s="65"/>
      <c r="K171" s="65"/>
      <c r="L171" s="66">
        <v>1</v>
      </c>
      <c r="M171" s="65"/>
      <c r="N171" s="66"/>
      <c r="O171" s="65"/>
      <c r="P171" s="66"/>
      <c r="Q171" s="65"/>
      <c r="R171" s="66"/>
      <c r="S171" s="65">
        <v>1</v>
      </c>
      <c r="T171" s="65"/>
      <c r="U171" s="66"/>
      <c r="V171" s="65"/>
      <c r="W171" s="66"/>
      <c r="X171" s="65"/>
      <c r="Y171" s="66"/>
      <c r="Z171" s="65"/>
      <c r="AA171" s="65"/>
      <c r="AB171" s="65"/>
      <c r="AC171" s="65"/>
      <c r="AD171" s="66"/>
      <c r="AE171" s="65"/>
      <c r="AF171" s="66"/>
      <c r="AG171" s="65"/>
      <c r="AH171" s="65"/>
      <c r="AI171" s="65"/>
      <c r="AJ171" s="65"/>
      <c r="AK171" s="65"/>
      <c r="AL171" s="65"/>
      <c r="AM171" s="67">
        <v>11</v>
      </c>
    </row>
    <row r="172" spans="1:39" ht="12.75" customHeight="1">
      <c r="A172" s="52" t="s">
        <v>20</v>
      </c>
      <c r="B172" s="52">
        <v>2</v>
      </c>
      <c r="C172" s="62"/>
      <c r="D172" s="62"/>
      <c r="E172" s="62"/>
      <c r="F172" s="62"/>
      <c r="G172" s="62"/>
      <c r="H172" s="62"/>
      <c r="I172" s="62"/>
      <c r="J172" s="62"/>
      <c r="K172" s="62"/>
      <c r="L172" s="63"/>
      <c r="M172" s="62"/>
      <c r="N172" s="63"/>
      <c r="O172" s="62"/>
      <c r="P172" s="63"/>
      <c r="Q172" s="62"/>
      <c r="R172" s="63"/>
      <c r="S172" s="62"/>
      <c r="T172" s="62"/>
      <c r="U172" s="63"/>
      <c r="V172" s="62"/>
      <c r="W172" s="63"/>
      <c r="X172" s="62"/>
      <c r="Y172" s="63"/>
      <c r="Z172" s="62"/>
      <c r="AA172" s="62"/>
      <c r="AB172" s="62"/>
      <c r="AC172" s="62"/>
      <c r="AD172" s="63"/>
      <c r="AE172" s="62"/>
      <c r="AF172" s="63"/>
      <c r="AG172" s="62"/>
      <c r="AH172" s="62"/>
      <c r="AI172" s="62"/>
      <c r="AJ172" s="62"/>
      <c r="AK172" s="62"/>
      <c r="AL172" s="62">
        <v>30552</v>
      </c>
      <c r="AM172" s="64">
        <v>30552</v>
      </c>
    </row>
    <row r="173" spans="1:39" ht="12.75" customHeight="1">
      <c r="A173" s="57" t="s">
        <v>1984</v>
      </c>
      <c r="B173" s="58"/>
      <c r="C173" s="68">
        <v>1404</v>
      </c>
      <c r="D173" s="68">
        <v>1082</v>
      </c>
      <c r="E173" s="68">
        <v>540</v>
      </c>
      <c r="F173" s="68">
        <v>766</v>
      </c>
      <c r="G173" s="68">
        <v>679</v>
      </c>
      <c r="H173" s="68">
        <v>1076</v>
      </c>
      <c r="I173" s="68">
        <v>1356</v>
      </c>
      <c r="J173" s="68">
        <v>730</v>
      </c>
      <c r="K173" s="68">
        <v>1250</v>
      </c>
      <c r="L173" s="69">
        <v>734</v>
      </c>
      <c r="M173" s="68">
        <v>1359</v>
      </c>
      <c r="N173" s="69">
        <v>1004</v>
      </c>
      <c r="O173" s="68">
        <v>836</v>
      </c>
      <c r="P173" s="69">
        <v>739</v>
      </c>
      <c r="Q173" s="68">
        <v>989</v>
      </c>
      <c r="R173" s="69">
        <v>867</v>
      </c>
      <c r="S173" s="68">
        <v>711</v>
      </c>
      <c r="T173" s="68">
        <v>684</v>
      </c>
      <c r="U173" s="69">
        <v>617</v>
      </c>
      <c r="V173" s="68">
        <v>318</v>
      </c>
      <c r="W173" s="69">
        <v>405</v>
      </c>
      <c r="X173" s="68">
        <v>539</v>
      </c>
      <c r="Y173" s="69">
        <v>908</v>
      </c>
      <c r="Z173" s="68">
        <v>618</v>
      </c>
      <c r="AA173" s="68">
        <v>841</v>
      </c>
      <c r="AB173" s="68">
        <v>805</v>
      </c>
      <c r="AC173" s="68">
        <v>1207</v>
      </c>
      <c r="AD173" s="69">
        <v>770</v>
      </c>
      <c r="AE173" s="68">
        <v>984</v>
      </c>
      <c r="AF173" s="69">
        <v>896</v>
      </c>
      <c r="AG173" s="68">
        <v>1011</v>
      </c>
      <c r="AH173" s="68">
        <v>1204</v>
      </c>
      <c r="AI173" s="68">
        <v>608</v>
      </c>
      <c r="AJ173" s="68">
        <v>861</v>
      </c>
      <c r="AK173" s="68">
        <v>706</v>
      </c>
      <c r="AL173" s="68">
        <v>30552</v>
      </c>
      <c r="AM173" s="70">
        <v>60656</v>
      </c>
    </row>
    <row r="174" spans="1:39" ht="12.75" customHeight="1"/>
    <row r="175" spans="1:39" ht="12.75" customHeight="1"/>
    <row r="176" spans="1:39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864"/>
  <sheetViews>
    <sheetView tabSelected="1" workbookViewId="0">
      <pane xSplit="17" ySplit="2" topLeftCell="R1813" activePane="bottomRight" state="frozen"/>
      <selection pane="topRight" activeCell="R1" sqref="R1"/>
      <selection pane="bottomLeft" activeCell="A3" sqref="A3"/>
      <selection pane="bottomRight" activeCell="F3" sqref="F3"/>
    </sheetView>
  </sheetViews>
  <sheetFormatPr baseColWidth="10" defaultColWidth="12.6640625" defaultRowHeight="15" customHeight="1"/>
  <cols>
    <col min="1" max="1" width="5.33203125" customWidth="1"/>
    <col min="2" max="2" width="6.5" customWidth="1"/>
    <col min="3" max="3" width="7.5" customWidth="1"/>
    <col min="4" max="4" width="8.1640625" customWidth="1"/>
    <col min="5" max="5" width="22.1640625" customWidth="1"/>
    <col min="6" max="6" width="8.5" customWidth="1"/>
    <col min="7" max="7" width="10.1640625" customWidth="1"/>
    <col min="8" max="8" width="10.5" customWidth="1"/>
    <col min="9" max="9" width="5.33203125" customWidth="1"/>
    <col min="10" max="10" width="6.33203125" customWidth="1"/>
    <col min="11" max="11" width="7.83203125" customWidth="1"/>
    <col min="12" max="12" width="6.33203125" customWidth="1"/>
    <col min="13" max="13" width="5.1640625" customWidth="1"/>
    <col min="14" max="14" width="6.1640625" customWidth="1"/>
    <col min="15" max="15" width="5.33203125" customWidth="1"/>
    <col min="16" max="16" width="6.5" customWidth="1"/>
    <col min="17" max="17" width="17.5" customWidth="1"/>
    <col min="18" max="18" width="29.83203125" customWidth="1"/>
    <col min="19" max="19" width="7.1640625" customWidth="1"/>
    <col min="20" max="20" width="6.6640625" customWidth="1"/>
    <col min="21" max="21" width="4" customWidth="1"/>
    <col min="22" max="22" width="4.6640625" customWidth="1"/>
    <col min="23" max="23" width="4" customWidth="1"/>
    <col min="24" max="24" width="4.33203125" customWidth="1"/>
    <col min="25" max="25" width="5" customWidth="1"/>
    <col min="26" max="26" width="4" customWidth="1"/>
    <col min="27" max="32" width="3" customWidth="1"/>
    <col min="33" max="33" width="5" customWidth="1"/>
    <col min="34" max="34" width="3" customWidth="1"/>
    <col min="35" max="35" width="5" customWidth="1"/>
    <col min="36" max="36" width="4" customWidth="1"/>
    <col min="37" max="37" width="6" customWidth="1"/>
    <col min="38" max="38" width="4" customWidth="1"/>
    <col min="39" max="39" width="6" customWidth="1"/>
    <col min="40" max="40" width="4" customWidth="1"/>
    <col min="41" max="41" width="6" customWidth="1"/>
    <col min="42" max="42" width="4" customWidth="1"/>
    <col min="43" max="43" width="6" customWidth="1"/>
    <col min="44" max="48" width="4" customWidth="1"/>
    <col min="49" max="68" width="9.1640625" customWidth="1"/>
  </cols>
  <sheetData>
    <row r="1" spans="1:68" ht="12.75" customHeight="1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3" t="s">
        <v>8</v>
      </c>
      <c r="J1" s="3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8" t="s">
        <v>16</v>
      </c>
      <c r="R1" s="4" t="s">
        <v>17</v>
      </c>
      <c r="S1" s="9" t="s">
        <v>18</v>
      </c>
      <c r="T1" s="3" t="s">
        <v>19</v>
      </c>
      <c r="U1" s="3">
        <f t="shared" ref="U1:AR1" si="0">2.5*U2</f>
        <v>2.5</v>
      </c>
      <c r="V1" s="3">
        <f t="shared" si="0"/>
        <v>5</v>
      </c>
      <c r="W1" s="3">
        <f t="shared" si="0"/>
        <v>7.5</v>
      </c>
      <c r="X1" s="3">
        <f t="shared" si="0"/>
        <v>10</v>
      </c>
      <c r="Y1" s="3">
        <f t="shared" si="0"/>
        <v>12.5</v>
      </c>
      <c r="Z1" s="3">
        <f t="shared" si="0"/>
        <v>15</v>
      </c>
      <c r="AA1" s="3">
        <f t="shared" si="0"/>
        <v>20</v>
      </c>
      <c r="AB1" s="3">
        <f t="shared" si="0"/>
        <v>25</v>
      </c>
      <c r="AC1" s="3">
        <f t="shared" si="0"/>
        <v>30</v>
      </c>
      <c r="AD1" s="3">
        <f t="shared" si="0"/>
        <v>35</v>
      </c>
      <c r="AE1" s="3">
        <f t="shared" si="0"/>
        <v>40</v>
      </c>
      <c r="AF1" s="3">
        <f t="shared" si="0"/>
        <v>50</v>
      </c>
      <c r="AG1" s="3">
        <f t="shared" si="0"/>
        <v>62.5</v>
      </c>
      <c r="AH1" s="3">
        <f t="shared" si="0"/>
        <v>75</v>
      </c>
      <c r="AI1" s="3">
        <f t="shared" si="0"/>
        <v>87.5</v>
      </c>
      <c r="AJ1" s="3">
        <f t="shared" si="0"/>
        <v>100</v>
      </c>
      <c r="AK1" s="3">
        <f t="shared" si="0"/>
        <v>112.5</v>
      </c>
      <c r="AL1" s="3">
        <f t="shared" si="0"/>
        <v>125</v>
      </c>
      <c r="AM1" s="3">
        <f t="shared" si="0"/>
        <v>137.5</v>
      </c>
      <c r="AN1" s="3">
        <f t="shared" si="0"/>
        <v>150</v>
      </c>
      <c r="AO1" s="3">
        <f t="shared" si="0"/>
        <v>162.5</v>
      </c>
      <c r="AP1" s="3">
        <f t="shared" si="0"/>
        <v>175</v>
      </c>
      <c r="AQ1" s="3">
        <f t="shared" si="0"/>
        <v>187.5</v>
      </c>
      <c r="AR1" s="3">
        <f t="shared" si="0"/>
        <v>200</v>
      </c>
      <c r="AS1" s="3">
        <v>250</v>
      </c>
      <c r="AT1" s="3">
        <v>300</v>
      </c>
      <c r="AU1" s="3">
        <v>350</v>
      </c>
      <c r="AV1" s="3">
        <v>400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 ht="12.75" customHeight="1">
      <c r="A2" s="10"/>
      <c r="B2" s="11"/>
      <c r="C2" s="11"/>
      <c r="D2" s="11"/>
      <c r="E2" s="12"/>
      <c r="F2" s="10"/>
      <c r="G2" s="13"/>
      <c r="H2" s="14"/>
      <c r="I2" s="11"/>
      <c r="J2" s="11"/>
      <c r="K2" s="15">
        <v>0.5</v>
      </c>
      <c r="L2" s="11"/>
      <c r="M2" s="11"/>
      <c r="N2" s="11" t="s">
        <v>20</v>
      </c>
      <c r="O2" s="11" t="s">
        <v>20</v>
      </c>
      <c r="P2" s="11"/>
      <c r="Q2" s="16">
        <v>2</v>
      </c>
      <c r="R2" s="17">
        <v>3</v>
      </c>
      <c r="S2" s="13">
        <f t="shared" ref="S2:T2" si="1">SUM(S3:S10028)</f>
        <v>30552</v>
      </c>
      <c r="T2" s="11">
        <f t="shared" si="1"/>
        <v>25101</v>
      </c>
      <c r="U2" s="11">
        <v>1</v>
      </c>
      <c r="V2" s="11">
        <v>2</v>
      </c>
      <c r="W2" s="11">
        <v>3</v>
      </c>
      <c r="X2" s="11">
        <v>4</v>
      </c>
      <c r="Y2" s="11">
        <v>5</v>
      </c>
      <c r="Z2" s="11">
        <v>6</v>
      </c>
      <c r="AA2" s="11">
        <v>8</v>
      </c>
      <c r="AB2" s="11">
        <v>10</v>
      </c>
      <c r="AC2" s="11">
        <v>12</v>
      </c>
      <c r="AD2" s="11">
        <v>14</v>
      </c>
      <c r="AE2" s="11">
        <v>16</v>
      </c>
      <c r="AF2" s="11">
        <v>20</v>
      </c>
      <c r="AG2" s="11">
        <v>25</v>
      </c>
      <c r="AH2" s="11">
        <v>30</v>
      </c>
      <c r="AI2" s="11">
        <v>35</v>
      </c>
      <c r="AJ2" s="11">
        <v>40</v>
      </c>
      <c r="AK2" s="11">
        <v>45</v>
      </c>
      <c r="AL2" s="11">
        <v>50</v>
      </c>
      <c r="AM2" s="11">
        <v>55</v>
      </c>
      <c r="AN2" s="11">
        <v>60</v>
      </c>
      <c r="AO2" s="11">
        <v>65</v>
      </c>
      <c r="AP2" s="11">
        <v>70</v>
      </c>
      <c r="AQ2" s="11">
        <v>75</v>
      </c>
      <c r="AR2" s="11">
        <v>80</v>
      </c>
      <c r="AS2" s="11">
        <v>100</v>
      </c>
      <c r="AT2" s="11">
        <v>120</v>
      </c>
      <c r="AU2" s="11">
        <v>140</v>
      </c>
      <c r="AV2" s="11">
        <v>160</v>
      </c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</row>
    <row r="3" spans="1:68" ht="12.75" customHeight="1">
      <c r="A3" s="12">
        <f t="shared" ref="A3:A257" si="2">MAX($A$1:$A2)+1</f>
        <v>1</v>
      </c>
      <c r="B3" s="11" t="s">
        <v>21</v>
      </c>
      <c r="C3" s="11" t="s">
        <v>22</v>
      </c>
      <c r="D3" s="11" t="s">
        <v>23</v>
      </c>
      <c r="E3" s="12" t="str">
        <f>IF(ISERROR(VLOOKUP($D3,SITES!$A:$E,2,FALSE)),"",VLOOKUP($D3,SITES!$A:$E,2,FALSE))</f>
        <v>Baeria Rocks North Island Northside</v>
      </c>
      <c r="F3" s="10">
        <f>IF(ISERROR(VLOOKUP($D3,SITES!$A:$E,3,FALSE)),"",VLOOKUP($D3,SITES!$A:$E,3,FALSE))</f>
        <v>48.955081939697202</v>
      </c>
      <c r="G3" s="13">
        <f>IF(ISERROR(VLOOKUP($D3,SITES!$A:$E,4,FALSE)),"",VLOOKUP($D3,SITES!$A:$E,4,FALSE))</f>
        <v>-125.15337371826099</v>
      </c>
      <c r="H3" s="14" t="s">
        <v>24</v>
      </c>
      <c r="I3" s="11">
        <v>1.5</v>
      </c>
      <c r="J3" s="11" t="s">
        <v>25</v>
      </c>
      <c r="K3" s="18">
        <v>0.42499999999999999</v>
      </c>
      <c r="L3" s="11" t="s">
        <v>26</v>
      </c>
      <c r="M3" s="11">
        <v>8.5</v>
      </c>
      <c r="N3" s="11">
        <v>1</v>
      </c>
      <c r="O3" s="11">
        <v>2</v>
      </c>
      <c r="P3" s="11" t="s">
        <v>27</v>
      </c>
      <c r="Q3" s="19" t="str">
        <f>IF($N3=1,IF(ISERROR(VLOOKUP($P3,'M1'!$A:$C,Q$2,FALSE)),"NOT PRESENT",VLOOKUP($P3,'M1'!$A:$C,Q$2,FALSE)),IF($N3=2,IF(ISERROR(VLOOKUP(DATA!$P3,'M2'!$A:$C,Q$2,FALSE)),"NOT PRESENT",VLOOKUP(DATA!$P3,'M2'!$A:$C,Q$2,FALSE)),IF($N3=0,IF(ISERROR(VLOOKUP($P3,'M1'!$A:$C,Q$2,FALSE)),IF(ISERROR(VLOOKUP(DATA!$P3,'M2'!$A:$C,Q$2,FALSE)),"NOT PRESENT",VLOOKUP(DATA!$P3,'M2'!$A:$C,Q$2,FALSE)),VLOOKUP($P3,'M1'!$A:$C,Q$2,FALSE)),"SPECIFY METHOD")))</f>
        <v>Hexagrammos decagrammus</v>
      </c>
      <c r="R3" s="12" t="str">
        <f>IF($N3=1,IF(ISERROR(VLOOKUP($P3,'M1'!$A:$C,R$2,FALSE)),"NOT PRESENT",VLOOKUP($P3,'M1'!$A:$C,R$2,FALSE)),IF($N3=2,IF(ISERROR(VLOOKUP(DATA!$P3,'M2'!$A:$C,R$2,FALSE)),"NOT PRESENT",VLOOKUP(DATA!$P3,'M2'!$A:$C,R$2,FALSE)),IF($N3=0,IF(ISERROR(VLOOKUP($P3,'M1'!$A:$C,R$2,FALSE)),IF(ISERROR(VLOOKUP(DATA!$P3,'M2'!$A:$C,R$2,FALSE)),"NOT PRESENT",VLOOKUP(DATA!$P3,'M2'!$A:$C,R$2,FALSE)),VLOOKUP($P3,'M1'!$A:$C,R$2,FALSE)),"SPECIFY METHOD")))</f>
        <v>Kelp greenling</v>
      </c>
      <c r="S3" s="20">
        <f t="shared" ref="S3:S257" si="3">SUM(T3:AV3)</f>
        <v>2</v>
      </c>
      <c r="T3" s="11">
        <v>0</v>
      </c>
      <c r="U3" s="11"/>
      <c r="V3" s="11"/>
      <c r="W3" s="11"/>
      <c r="X3" s="11"/>
      <c r="Y3" s="11"/>
      <c r="Z3" s="11">
        <v>1</v>
      </c>
      <c r="AA3" s="11">
        <v>1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</row>
    <row r="4" spans="1:68" ht="12.75" customHeight="1">
      <c r="A4" s="12">
        <f t="shared" si="2"/>
        <v>2</v>
      </c>
      <c r="B4" s="11" t="str">
        <f t="shared" ref="B4:D4" si="4">IF(ISERROR(B3),IF(ISERROR(B2),IF(ISERROR(B1),"BLANK",B1),B2),B3)</f>
        <v>Em Lim</v>
      </c>
      <c r="C4" s="11" t="str">
        <f t="shared" si="4"/>
        <v>Isabelle Côté</v>
      </c>
      <c r="D4" s="11" t="str">
        <f t="shared" si="4"/>
        <v>BMSC8</v>
      </c>
      <c r="E4" s="12" t="str">
        <f>IF(ISERROR(VLOOKUP($D4,SITES!$A:$E,2,FALSE)),"",VLOOKUP($D4,SITES!$A:$E,2,FALSE))</f>
        <v>Baeria Rocks North Island Northside</v>
      </c>
      <c r="F4" s="10">
        <f>IF(ISERROR(VLOOKUP($D4,SITES!$A:$E,3,FALSE)),"",VLOOKUP($D4,SITES!$A:$E,3,FALSE))</f>
        <v>48.955081939697202</v>
      </c>
      <c r="G4" s="13">
        <f>IF(ISERROR(VLOOKUP($D4,SITES!$A:$E,4,FALSE)),"",VLOOKUP($D4,SITES!$A:$E,4,FALSE))</f>
        <v>-125.15337371826099</v>
      </c>
      <c r="H4" s="14" t="str">
        <f t="shared" ref="H4:O4" si="5">IF(ISERROR(H3),IF(ISERROR(H2),IF(ISERROR(H1),"BLANK",H1),H2),H3)</f>
        <v>22/04/2024</v>
      </c>
      <c r="I4" s="11">
        <f t="shared" si="5"/>
        <v>1.5</v>
      </c>
      <c r="J4" s="11" t="str">
        <f t="shared" si="5"/>
        <v>SE</v>
      </c>
      <c r="K4" s="18">
        <f t="shared" si="5"/>
        <v>0.42499999999999999</v>
      </c>
      <c r="L4" s="11" t="str">
        <f t="shared" si="5"/>
        <v>EGL</v>
      </c>
      <c r="M4" s="11">
        <f t="shared" si="5"/>
        <v>8.5</v>
      </c>
      <c r="N4" s="11">
        <f t="shared" si="5"/>
        <v>1</v>
      </c>
      <c r="O4" s="11">
        <f t="shared" si="5"/>
        <v>2</v>
      </c>
      <c r="P4" s="11" t="s">
        <v>28</v>
      </c>
      <c r="Q4" s="19" t="str">
        <f>IF($N4=1,IF(ISERROR(VLOOKUP($P4,'M1'!$A:$C,Q$2,FALSE)),"NOT PRESENT",VLOOKUP($P4,'M1'!$A:$C,Q$2,FALSE)),IF($N4=2,IF(ISERROR(VLOOKUP(DATA!$P4,'M2'!$A:$C,Q$2,FALSE)),"NOT PRESENT",VLOOKUP(DATA!$P4,'M2'!$A:$C,Q$2,FALSE)),IF($N4=0,IF(ISERROR(VLOOKUP($P4,'M1'!$A:$C,Q$2,FALSE)),IF(ISERROR(VLOOKUP(DATA!$P4,'M2'!$A:$C,Q$2,FALSE)),"NOT PRESENT",VLOOKUP(DATA!$P4,'M2'!$A:$C,Q$2,FALSE)),VLOOKUP($P4,'M1'!$A:$C,Q$2,FALSE)),"SPECIFY METHOD")))</f>
        <v>Artedius harringtoni</v>
      </c>
      <c r="R4" s="12" t="str">
        <f>IF($N4=1,IF(ISERROR(VLOOKUP($P4,'M1'!$A:$C,R$2,FALSE)),"NOT PRESENT",VLOOKUP($P4,'M1'!$A:$C,R$2,FALSE)),IF($N4=2,IF(ISERROR(VLOOKUP(DATA!$P4,'M2'!$A:$C,R$2,FALSE)),"NOT PRESENT",VLOOKUP(DATA!$P4,'M2'!$A:$C,R$2,FALSE)),IF($N4=0,IF(ISERROR(VLOOKUP($P4,'M1'!$A:$C,R$2,FALSE)),IF(ISERROR(VLOOKUP(DATA!$P4,'M2'!$A:$C,R$2,FALSE)),"NOT PRESENT",VLOOKUP(DATA!$P4,'M2'!$A:$C,R$2,FALSE)),VLOOKUP($P4,'M1'!$A:$C,R$2,FALSE)),"SPECIFY METHOD")))</f>
        <v>Scalyhead sculpin</v>
      </c>
      <c r="S4" s="20">
        <f t="shared" si="3"/>
        <v>1</v>
      </c>
      <c r="T4" s="11">
        <v>0</v>
      </c>
      <c r="U4" s="11"/>
      <c r="V4" s="11"/>
      <c r="W4" s="11">
        <v>1</v>
      </c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</row>
    <row r="5" spans="1:68" ht="12.75" customHeight="1">
      <c r="A5" s="12">
        <f t="shared" si="2"/>
        <v>3</v>
      </c>
      <c r="B5" s="11" t="str">
        <f t="shared" ref="B5:D5" si="6">IF(ISERROR(B4),IF(ISERROR(B3),IF(ISERROR(B2),"BLANK",B2),B3),B4)</f>
        <v>Em Lim</v>
      </c>
      <c r="C5" s="11" t="str">
        <f t="shared" si="6"/>
        <v>Isabelle Côté</v>
      </c>
      <c r="D5" s="11" t="str">
        <f t="shared" si="6"/>
        <v>BMSC8</v>
      </c>
      <c r="E5" s="12" t="str">
        <f>IF(ISERROR(VLOOKUP($D5,SITES!$A:$E,2,FALSE)),"",VLOOKUP($D5,SITES!$A:$E,2,FALSE))</f>
        <v>Baeria Rocks North Island Northside</v>
      </c>
      <c r="F5" s="10">
        <f>IF(ISERROR(VLOOKUP($D5,SITES!$A:$E,3,FALSE)),"",VLOOKUP($D5,SITES!$A:$E,3,FALSE))</f>
        <v>48.955081939697202</v>
      </c>
      <c r="G5" s="13">
        <f>IF(ISERROR(VLOOKUP($D5,SITES!$A:$E,4,FALSE)),"",VLOOKUP($D5,SITES!$A:$E,4,FALSE))</f>
        <v>-125.15337371826099</v>
      </c>
      <c r="H5" s="14" t="str">
        <f t="shared" ref="H5:M5" si="7">IF(ISERROR(H4),IF(ISERROR(H3),IF(ISERROR(H2),"BLANK",H2),H3),H4)</f>
        <v>22/04/2024</v>
      </c>
      <c r="I5" s="11">
        <f t="shared" si="7"/>
        <v>1.5</v>
      </c>
      <c r="J5" s="11" t="str">
        <f t="shared" si="7"/>
        <v>SE</v>
      </c>
      <c r="K5" s="18">
        <f t="shared" si="7"/>
        <v>0.42499999999999999</v>
      </c>
      <c r="L5" s="11" t="str">
        <f t="shared" si="7"/>
        <v>EGL</v>
      </c>
      <c r="M5" s="11">
        <f t="shared" si="7"/>
        <v>8.5</v>
      </c>
      <c r="N5" s="11">
        <v>2</v>
      </c>
      <c r="O5" s="11">
        <f>IF(ISERROR(O4),IF(ISERROR(O3),IF(ISERROR(O2),"BLANK",O2),O3),O4)</f>
        <v>2</v>
      </c>
      <c r="P5" s="11" t="s">
        <v>29</v>
      </c>
      <c r="Q5" s="19" t="str">
        <f>IF($N5=1,IF(ISERROR(VLOOKUP($P5,'M1'!$A:$C,Q$2,FALSE)),"NOT PRESENT",VLOOKUP($P5,'M1'!$A:$C,Q$2,FALSE)),IF($N5=2,IF(ISERROR(VLOOKUP(DATA!$P5,'M2'!$A:$C,Q$2,FALSE)),"NOT PRESENT",VLOOKUP(DATA!$P5,'M2'!$A:$C,Q$2,FALSE)),IF($N5=0,IF(ISERROR(VLOOKUP($P5,'M1'!$A:$C,Q$2,FALSE)),IF(ISERROR(VLOOKUP(DATA!$P5,'M2'!$A:$C,Q$2,FALSE)),"NOT PRESENT",VLOOKUP(DATA!$P5,'M2'!$A:$C,Q$2,FALSE)),VLOOKUP($P5,'M1'!$A:$C,Q$2,FALSE)),"SPECIFY METHOD")))</f>
        <v>Mesocentrotus franciscanus</v>
      </c>
      <c r="R5" s="12" t="str">
        <f>IF($N5=1,IF(ISERROR(VLOOKUP($P5,'M1'!$A:$C,R$2,FALSE)),"NOT PRESENT",VLOOKUP($P5,'M1'!$A:$C,R$2,FALSE)),IF($N5=2,IF(ISERROR(VLOOKUP(DATA!$P5,'M2'!$A:$C,R$2,FALSE)),"NOT PRESENT",VLOOKUP(DATA!$P5,'M2'!$A:$C,R$2,FALSE)),IF($N5=0,IF(ISERROR(VLOOKUP($P5,'M1'!$A:$C,R$2,FALSE)),IF(ISERROR(VLOOKUP(DATA!$P5,'M2'!$A:$C,R$2,FALSE)),"NOT PRESENT",VLOOKUP(DATA!$P5,'M2'!$A:$C,R$2,FALSE)),VLOOKUP($P5,'M1'!$A:$C,R$2,FALSE)),"SPECIFY METHOD")))</f>
        <v>Red sea urchin</v>
      </c>
      <c r="S5" s="20">
        <f t="shared" si="3"/>
        <v>244</v>
      </c>
      <c r="T5" s="11">
        <v>244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</row>
    <row r="6" spans="1:68" ht="12.75" customHeight="1">
      <c r="A6" s="12">
        <f t="shared" si="2"/>
        <v>4</v>
      </c>
      <c r="B6" s="11" t="str">
        <f t="shared" ref="B6:D6" si="8">IF(ISERROR(B5),IF(ISERROR(B4),IF(ISERROR(B3),"BLANK",B3),B4),B5)</f>
        <v>Em Lim</v>
      </c>
      <c r="C6" s="11" t="str">
        <f t="shared" si="8"/>
        <v>Isabelle Côté</v>
      </c>
      <c r="D6" s="11" t="str">
        <f t="shared" si="8"/>
        <v>BMSC8</v>
      </c>
      <c r="E6" s="12" t="str">
        <f>IF(ISERROR(VLOOKUP($D6,SITES!$A:$E,2,FALSE)),"",VLOOKUP($D6,SITES!$A:$E,2,FALSE))</f>
        <v>Baeria Rocks North Island Northside</v>
      </c>
      <c r="F6" s="10">
        <f>IF(ISERROR(VLOOKUP($D6,SITES!$A:$E,3,FALSE)),"",VLOOKUP($D6,SITES!$A:$E,3,FALSE))</f>
        <v>48.955081939697202</v>
      </c>
      <c r="G6" s="13">
        <f>IF(ISERROR(VLOOKUP($D6,SITES!$A:$E,4,FALSE)),"",VLOOKUP($D6,SITES!$A:$E,4,FALSE))</f>
        <v>-125.15337371826099</v>
      </c>
      <c r="H6" s="14" t="str">
        <f t="shared" ref="H6:O6" si="9">IF(ISERROR(H5),IF(ISERROR(H4),IF(ISERROR(H3),"BLANK",H3),H4),H5)</f>
        <v>22/04/2024</v>
      </c>
      <c r="I6" s="11">
        <f t="shared" si="9"/>
        <v>1.5</v>
      </c>
      <c r="J6" s="11" t="str">
        <f t="shared" si="9"/>
        <v>SE</v>
      </c>
      <c r="K6" s="18">
        <f t="shared" si="9"/>
        <v>0.42499999999999999</v>
      </c>
      <c r="L6" s="11" t="str">
        <f t="shared" si="9"/>
        <v>EGL</v>
      </c>
      <c r="M6" s="11">
        <f t="shared" si="9"/>
        <v>8.5</v>
      </c>
      <c r="N6" s="11">
        <f t="shared" si="9"/>
        <v>2</v>
      </c>
      <c r="O6" s="11">
        <f t="shared" si="9"/>
        <v>2</v>
      </c>
      <c r="P6" s="11" t="s">
        <v>30</v>
      </c>
      <c r="Q6" s="19" t="str">
        <f>IF($N6=1,IF(ISERROR(VLOOKUP($P6,'M1'!$A:$C,Q$2,FALSE)),"NOT PRESENT",VLOOKUP($P6,'M1'!$A:$C,Q$2,FALSE)),IF($N6=2,IF(ISERROR(VLOOKUP(DATA!$P6,'M2'!$A:$C,Q$2,FALSE)),"NOT PRESENT",VLOOKUP(DATA!$P6,'M2'!$A:$C,Q$2,FALSE)),IF($N6=0,IF(ISERROR(VLOOKUP($P6,'M1'!$A:$C,Q$2,FALSE)),IF(ISERROR(VLOOKUP(DATA!$P6,'M2'!$A:$C,Q$2,FALSE)),"NOT PRESENT",VLOOKUP(DATA!$P6,'M2'!$A:$C,Q$2,FALSE)),VLOOKUP($P6,'M1'!$A:$C,Q$2,FALSE)),"SPECIFY METHOD")))</f>
        <v>Pomaulax gibberosus</v>
      </c>
      <c r="R6" s="12" t="str">
        <f>IF($N6=1,IF(ISERROR(VLOOKUP($P6,'M1'!$A:$C,R$2,FALSE)),"NOT PRESENT",VLOOKUP($P6,'M1'!$A:$C,R$2,FALSE)),IF($N6=2,IF(ISERROR(VLOOKUP(DATA!$P6,'M2'!$A:$C,R$2,FALSE)),"NOT PRESENT",VLOOKUP(DATA!$P6,'M2'!$A:$C,R$2,FALSE)),IF($N6=0,IF(ISERROR(VLOOKUP($P6,'M1'!$A:$C,R$2,FALSE)),IF(ISERROR(VLOOKUP(DATA!$P6,'M2'!$A:$C,R$2,FALSE)),"NOT PRESENT",VLOOKUP(DATA!$P6,'M2'!$A:$C,R$2,FALSE)),VLOOKUP($P6,'M1'!$A:$C,R$2,FALSE)),"SPECIFY METHOD")))</f>
        <v>Red turban shell</v>
      </c>
      <c r="S6" s="20">
        <f t="shared" si="3"/>
        <v>67</v>
      </c>
      <c r="T6" s="11">
        <v>67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</row>
    <row r="7" spans="1:68" ht="12.75" customHeight="1">
      <c r="A7" s="12">
        <f t="shared" si="2"/>
        <v>5</v>
      </c>
      <c r="B7" s="11" t="str">
        <f t="shared" ref="B7:D7" si="10">IF(ISERROR(B6),IF(ISERROR(B5),IF(ISERROR(B4),"BLANK",B4),B5),B6)</f>
        <v>Em Lim</v>
      </c>
      <c r="C7" s="11" t="str">
        <f t="shared" si="10"/>
        <v>Isabelle Côté</v>
      </c>
      <c r="D7" s="11" t="str">
        <f t="shared" si="10"/>
        <v>BMSC8</v>
      </c>
      <c r="E7" s="12" t="str">
        <f>IF(ISERROR(VLOOKUP($D7,SITES!$A:$E,2,FALSE)),"",VLOOKUP($D7,SITES!$A:$E,2,FALSE))</f>
        <v>Baeria Rocks North Island Northside</v>
      </c>
      <c r="F7" s="10">
        <f>IF(ISERROR(VLOOKUP($D7,SITES!$A:$E,3,FALSE)),"",VLOOKUP($D7,SITES!$A:$E,3,FALSE))</f>
        <v>48.955081939697202</v>
      </c>
      <c r="G7" s="13">
        <f>IF(ISERROR(VLOOKUP($D7,SITES!$A:$E,4,FALSE)),"",VLOOKUP($D7,SITES!$A:$E,4,FALSE))</f>
        <v>-125.15337371826099</v>
      </c>
      <c r="H7" s="14" t="str">
        <f t="shared" ref="H7:O7" si="11">IF(ISERROR(H6),IF(ISERROR(H5),IF(ISERROR(H4),"BLANK",H4),H5),H6)</f>
        <v>22/04/2024</v>
      </c>
      <c r="I7" s="11">
        <f t="shared" si="11"/>
        <v>1.5</v>
      </c>
      <c r="J7" s="11" t="str">
        <f t="shared" si="11"/>
        <v>SE</v>
      </c>
      <c r="K7" s="18">
        <f t="shared" si="11"/>
        <v>0.42499999999999999</v>
      </c>
      <c r="L7" s="11" t="str">
        <f t="shared" si="11"/>
        <v>EGL</v>
      </c>
      <c r="M7" s="11">
        <f t="shared" si="11"/>
        <v>8.5</v>
      </c>
      <c r="N7" s="11">
        <f t="shared" si="11"/>
        <v>2</v>
      </c>
      <c r="O7" s="11">
        <f t="shared" si="11"/>
        <v>2</v>
      </c>
      <c r="P7" s="11" t="s">
        <v>31</v>
      </c>
      <c r="Q7" s="19" t="str">
        <f>IF($N7=1,IF(ISERROR(VLOOKUP($P7,'M1'!$A:$C,Q$2,FALSE)),"NOT PRESENT",VLOOKUP($P7,'M1'!$A:$C,Q$2,FALSE)),IF($N7=2,IF(ISERROR(VLOOKUP(DATA!$P7,'M2'!$A:$C,Q$2,FALSE)),"NOT PRESENT",VLOOKUP(DATA!$P7,'M2'!$A:$C,Q$2,FALSE)),IF($N7=0,IF(ISERROR(VLOOKUP($P7,'M1'!$A:$C,Q$2,FALSE)),IF(ISERROR(VLOOKUP(DATA!$P7,'M2'!$A:$C,Q$2,FALSE)),"NOT PRESENT",VLOOKUP(DATA!$P7,'M2'!$A:$C,Q$2,FALSE)),VLOOKUP($P7,'M1'!$A:$C,Q$2,FALSE)),"SPECIFY METHOD")))</f>
        <v>Patiria miniata</v>
      </c>
      <c r="R7" s="12" t="str">
        <f>IF($N7=1,IF(ISERROR(VLOOKUP($P7,'M1'!$A:$C,R$2,FALSE)),"NOT PRESENT",VLOOKUP($P7,'M1'!$A:$C,R$2,FALSE)),IF($N7=2,IF(ISERROR(VLOOKUP(DATA!$P7,'M2'!$A:$C,R$2,FALSE)),"NOT PRESENT",VLOOKUP(DATA!$P7,'M2'!$A:$C,R$2,FALSE)),IF($N7=0,IF(ISERROR(VLOOKUP($P7,'M1'!$A:$C,R$2,FALSE)),IF(ISERROR(VLOOKUP(DATA!$P7,'M2'!$A:$C,R$2,FALSE)),"NOT PRESENT",VLOOKUP(DATA!$P7,'M2'!$A:$C,R$2,FALSE)),VLOOKUP($P7,'M1'!$A:$C,R$2,FALSE)),"SPECIFY METHOD")))</f>
        <v>Bat star</v>
      </c>
      <c r="S7" s="20">
        <f t="shared" si="3"/>
        <v>41</v>
      </c>
      <c r="T7" s="11">
        <v>41</v>
      </c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</row>
    <row r="8" spans="1:68" ht="12.75" customHeight="1">
      <c r="A8" s="12">
        <f t="shared" si="2"/>
        <v>6</v>
      </c>
      <c r="B8" s="11" t="str">
        <f t="shared" ref="B8:D8" si="12">IF(ISERROR(B7),IF(ISERROR(B6),IF(ISERROR(B5),"BLANK",B5),B6),B7)</f>
        <v>Em Lim</v>
      </c>
      <c r="C8" s="11" t="str">
        <f t="shared" si="12"/>
        <v>Isabelle Côté</v>
      </c>
      <c r="D8" s="11" t="str">
        <f t="shared" si="12"/>
        <v>BMSC8</v>
      </c>
      <c r="E8" s="12" t="str">
        <f>IF(ISERROR(VLOOKUP($D8,SITES!$A:$E,2,FALSE)),"",VLOOKUP($D8,SITES!$A:$E,2,FALSE))</f>
        <v>Baeria Rocks North Island Northside</v>
      </c>
      <c r="F8" s="10">
        <f>IF(ISERROR(VLOOKUP($D8,SITES!$A:$E,3,FALSE)),"",VLOOKUP($D8,SITES!$A:$E,3,FALSE))</f>
        <v>48.955081939697202</v>
      </c>
      <c r="G8" s="13">
        <f>IF(ISERROR(VLOOKUP($D8,SITES!$A:$E,4,FALSE)),"",VLOOKUP($D8,SITES!$A:$E,4,FALSE))</f>
        <v>-125.15337371826099</v>
      </c>
      <c r="H8" s="14" t="str">
        <f t="shared" ref="H8:O8" si="13">IF(ISERROR(H7),IF(ISERROR(H6),IF(ISERROR(H5),"BLANK",H5),H6),H7)</f>
        <v>22/04/2024</v>
      </c>
      <c r="I8" s="11">
        <f t="shared" si="13"/>
        <v>1.5</v>
      </c>
      <c r="J8" s="11" t="str">
        <f t="shared" si="13"/>
        <v>SE</v>
      </c>
      <c r="K8" s="18">
        <f t="shared" si="13"/>
        <v>0.42499999999999999</v>
      </c>
      <c r="L8" s="11" t="str">
        <f t="shared" si="13"/>
        <v>EGL</v>
      </c>
      <c r="M8" s="11">
        <f t="shared" si="13"/>
        <v>8.5</v>
      </c>
      <c r="N8" s="11">
        <f t="shared" si="13"/>
        <v>2</v>
      </c>
      <c r="O8" s="11">
        <f t="shared" si="13"/>
        <v>2</v>
      </c>
      <c r="P8" s="11" t="s">
        <v>32</v>
      </c>
      <c r="Q8" s="19" t="str">
        <f>IF($N8=1,IF(ISERROR(VLOOKUP($P8,'M1'!$A:$C,Q$2,FALSE)),"NOT PRESENT",VLOOKUP($P8,'M1'!$A:$C,Q$2,FALSE)),IF($N8=2,IF(ISERROR(VLOOKUP(DATA!$P8,'M2'!$A:$C,Q$2,FALSE)),"NOT PRESENT",VLOOKUP(DATA!$P8,'M2'!$A:$C,Q$2,FALSE)),IF($N8=0,IF(ISERROR(VLOOKUP($P8,'M1'!$A:$C,Q$2,FALSE)),IF(ISERROR(VLOOKUP(DATA!$P8,'M2'!$A:$C,Q$2,FALSE)),"NOT PRESENT",VLOOKUP(DATA!$P8,'M2'!$A:$C,Q$2,FALSE)),VLOOKUP($P8,'M1'!$A:$C,Q$2,FALSE)),"SPECIFY METHOD")))</f>
        <v>Acmaea mitra</v>
      </c>
      <c r="R8" s="12" t="str">
        <f>IF($N8=1,IF(ISERROR(VLOOKUP($P8,'M1'!$A:$C,R$2,FALSE)),"NOT PRESENT",VLOOKUP($P8,'M1'!$A:$C,R$2,FALSE)),IF($N8=2,IF(ISERROR(VLOOKUP(DATA!$P8,'M2'!$A:$C,R$2,FALSE)),"NOT PRESENT",VLOOKUP(DATA!$P8,'M2'!$A:$C,R$2,FALSE)),IF($N8=0,IF(ISERROR(VLOOKUP($P8,'M1'!$A:$C,R$2,FALSE)),IF(ISERROR(VLOOKUP(DATA!$P8,'M2'!$A:$C,R$2,FALSE)),"NOT PRESENT",VLOOKUP(DATA!$P8,'M2'!$A:$C,R$2,FALSE)),VLOOKUP($P8,'M1'!$A:$C,R$2,FALSE)),"SPECIFY METHOD")))</f>
        <v>Whitecap limpet</v>
      </c>
      <c r="S8" s="20">
        <f t="shared" si="3"/>
        <v>17</v>
      </c>
      <c r="T8" s="11">
        <v>17</v>
      </c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</row>
    <row r="9" spans="1:68" ht="12.75" customHeight="1">
      <c r="A9" s="12">
        <f t="shared" si="2"/>
        <v>7</v>
      </c>
      <c r="B9" s="11" t="str">
        <f t="shared" ref="B9:D9" si="14">IF(ISERROR(B8),IF(ISERROR(B7),IF(ISERROR(B6),"BLANK",B6),B7),B8)</f>
        <v>Em Lim</v>
      </c>
      <c r="C9" s="11" t="str">
        <f t="shared" si="14"/>
        <v>Isabelle Côté</v>
      </c>
      <c r="D9" s="11" t="str">
        <f t="shared" si="14"/>
        <v>BMSC8</v>
      </c>
      <c r="E9" s="12" t="str">
        <f>IF(ISERROR(VLOOKUP($D9,SITES!$A:$E,2,FALSE)),"",VLOOKUP($D9,SITES!$A:$E,2,FALSE))</f>
        <v>Baeria Rocks North Island Northside</v>
      </c>
      <c r="F9" s="10">
        <f>IF(ISERROR(VLOOKUP($D9,SITES!$A:$E,3,FALSE)),"",VLOOKUP($D9,SITES!$A:$E,3,FALSE))</f>
        <v>48.955081939697202</v>
      </c>
      <c r="G9" s="13">
        <f>IF(ISERROR(VLOOKUP($D9,SITES!$A:$E,4,FALSE)),"",VLOOKUP($D9,SITES!$A:$E,4,FALSE))</f>
        <v>-125.15337371826099</v>
      </c>
      <c r="H9" s="14" t="str">
        <f t="shared" ref="H9:O9" si="15">IF(ISERROR(H8),IF(ISERROR(H7),IF(ISERROR(H6),"BLANK",H6),H7),H8)</f>
        <v>22/04/2024</v>
      </c>
      <c r="I9" s="11">
        <f t="shared" si="15"/>
        <v>1.5</v>
      </c>
      <c r="J9" s="11" t="str">
        <f t="shared" si="15"/>
        <v>SE</v>
      </c>
      <c r="K9" s="18">
        <f t="shared" si="15"/>
        <v>0.42499999999999999</v>
      </c>
      <c r="L9" s="11" t="str">
        <f t="shared" si="15"/>
        <v>EGL</v>
      </c>
      <c r="M9" s="11">
        <f t="shared" si="15"/>
        <v>8.5</v>
      </c>
      <c r="N9" s="11">
        <f t="shared" si="15"/>
        <v>2</v>
      </c>
      <c r="O9" s="11">
        <f t="shared" si="15"/>
        <v>2</v>
      </c>
      <c r="P9" s="11" t="s">
        <v>33</v>
      </c>
      <c r="Q9" s="19" t="str">
        <f>IF($N9=1,IF(ISERROR(VLOOKUP($P9,'M1'!$A:$C,Q$2,FALSE)),"NOT PRESENT",VLOOKUP($P9,'M1'!$A:$C,Q$2,FALSE)),IF($N9=2,IF(ISERROR(VLOOKUP(DATA!$P9,'M2'!$A:$C,Q$2,FALSE)),"NOT PRESENT",VLOOKUP(DATA!$P9,'M2'!$A:$C,Q$2,FALSE)),IF($N9=0,IF(ISERROR(VLOOKUP($P9,'M1'!$A:$C,Q$2,FALSE)),IF(ISERROR(VLOOKUP(DATA!$P9,'M2'!$A:$C,Q$2,FALSE)),"NOT PRESENT",VLOOKUP(DATA!$P9,'M2'!$A:$C,Q$2,FALSE)),VLOOKUP($P9,'M1'!$A:$C,Q$2,FALSE)),"SPECIFY METHOD")))</f>
        <v>Apostichopus californicus</v>
      </c>
      <c r="R9" s="12" t="str">
        <f>IF($N9=1,IF(ISERROR(VLOOKUP($P9,'M1'!$A:$C,R$2,FALSE)),"NOT PRESENT",VLOOKUP($P9,'M1'!$A:$C,R$2,FALSE)),IF($N9=2,IF(ISERROR(VLOOKUP(DATA!$P9,'M2'!$A:$C,R$2,FALSE)),"NOT PRESENT",VLOOKUP(DATA!$P9,'M2'!$A:$C,R$2,FALSE)),IF($N9=0,IF(ISERROR(VLOOKUP($P9,'M1'!$A:$C,R$2,FALSE)),IF(ISERROR(VLOOKUP(DATA!$P9,'M2'!$A:$C,R$2,FALSE)),"NOT PRESENT",VLOOKUP(DATA!$P9,'M2'!$A:$C,R$2,FALSE)),VLOOKUP($P9,'M1'!$A:$C,R$2,FALSE)),"SPECIFY METHOD")))</f>
        <v>California sea cucumber</v>
      </c>
      <c r="S9" s="20">
        <f t="shared" si="3"/>
        <v>4</v>
      </c>
      <c r="T9" s="11">
        <v>4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</row>
    <row r="10" spans="1:68" ht="12.75" customHeight="1">
      <c r="A10" s="12">
        <f t="shared" si="2"/>
        <v>8</v>
      </c>
      <c r="B10" s="11" t="str">
        <f t="shared" ref="B10:D10" si="16">IF(ISERROR(B9),IF(ISERROR(B8),IF(ISERROR(B7),"BLANK",B7),B8),B9)</f>
        <v>Em Lim</v>
      </c>
      <c r="C10" s="11" t="str">
        <f t="shared" si="16"/>
        <v>Isabelle Côté</v>
      </c>
      <c r="D10" s="11" t="str">
        <f t="shared" si="16"/>
        <v>BMSC8</v>
      </c>
      <c r="E10" s="12" t="str">
        <f>IF(ISERROR(VLOOKUP($D10,SITES!$A:$E,2,FALSE)),"",VLOOKUP($D10,SITES!$A:$E,2,FALSE))</f>
        <v>Baeria Rocks North Island Northside</v>
      </c>
      <c r="F10" s="10">
        <f>IF(ISERROR(VLOOKUP($D10,SITES!$A:$E,3,FALSE)),"",VLOOKUP($D10,SITES!$A:$E,3,FALSE))</f>
        <v>48.955081939697202</v>
      </c>
      <c r="G10" s="13">
        <f>IF(ISERROR(VLOOKUP($D10,SITES!$A:$E,4,FALSE)),"",VLOOKUP($D10,SITES!$A:$E,4,FALSE))</f>
        <v>-125.15337371826099</v>
      </c>
      <c r="H10" s="14" t="str">
        <f t="shared" ref="H10:O10" si="17">IF(ISERROR(H9),IF(ISERROR(H8),IF(ISERROR(H7),"BLANK",H7),H8),H9)</f>
        <v>22/04/2024</v>
      </c>
      <c r="I10" s="11">
        <f t="shared" si="17"/>
        <v>1.5</v>
      </c>
      <c r="J10" s="11" t="str">
        <f t="shared" si="17"/>
        <v>SE</v>
      </c>
      <c r="K10" s="18">
        <f t="shared" si="17"/>
        <v>0.42499999999999999</v>
      </c>
      <c r="L10" s="11" t="str">
        <f t="shared" si="17"/>
        <v>EGL</v>
      </c>
      <c r="M10" s="11">
        <f t="shared" si="17"/>
        <v>8.5</v>
      </c>
      <c r="N10" s="11">
        <f t="shared" si="17"/>
        <v>2</v>
      </c>
      <c r="O10" s="11">
        <f t="shared" si="17"/>
        <v>2</v>
      </c>
      <c r="P10" s="11" t="s">
        <v>34</v>
      </c>
      <c r="Q10" s="19" t="str">
        <f>IF($N10=1,IF(ISERROR(VLOOKUP($P10,'M1'!$A:$C,Q$2,FALSE)),"NOT PRESENT",VLOOKUP($P10,'M1'!$A:$C,Q$2,FALSE)),IF($N10=2,IF(ISERROR(VLOOKUP(DATA!$P10,'M2'!$A:$C,Q$2,FALSE)),"NOT PRESENT",VLOOKUP(DATA!$P10,'M2'!$A:$C,Q$2,FALSE)),IF($N10=0,IF(ISERROR(VLOOKUP($P10,'M1'!$A:$C,Q$2,FALSE)),IF(ISERROR(VLOOKUP(DATA!$P10,'M2'!$A:$C,Q$2,FALSE)),"NOT PRESENT",VLOOKUP(DATA!$P10,'M2'!$A:$C,Q$2,FALSE)),VLOOKUP($P10,'M1'!$A:$C,Q$2,FALSE)),"SPECIFY METHOD")))</f>
        <v>Pagurus hemphilli</v>
      </c>
      <c r="R10" s="12" t="str">
        <f>IF($N10=1,IF(ISERROR(VLOOKUP($P10,'M1'!$A:$C,R$2,FALSE)),"NOT PRESENT",VLOOKUP($P10,'M1'!$A:$C,R$2,FALSE)),IF($N10=2,IF(ISERROR(VLOOKUP(DATA!$P10,'M2'!$A:$C,R$2,FALSE)),"NOT PRESENT",VLOOKUP(DATA!$P10,'M2'!$A:$C,R$2,FALSE)),IF($N10=0,IF(ISERROR(VLOOKUP($P10,'M1'!$A:$C,R$2,FALSE)),IF(ISERROR(VLOOKUP(DATA!$P10,'M2'!$A:$C,R$2,FALSE)),"NOT PRESENT",VLOOKUP(DATA!$P10,'M2'!$A:$C,R$2,FALSE)),VLOOKUP($P10,'M1'!$A:$C,R$2,FALSE)),"SPECIFY METHOD")))</f>
        <v>Maroon hermit</v>
      </c>
      <c r="S10" s="20">
        <f t="shared" si="3"/>
        <v>30</v>
      </c>
      <c r="T10" s="11">
        <v>30</v>
      </c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</row>
    <row r="11" spans="1:68" ht="12.75" customHeight="1">
      <c r="A11" s="12">
        <f t="shared" si="2"/>
        <v>9</v>
      </c>
      <c r="B11" s="11" t="str">
        <f t="shared" ref="B11:D11" si="18">IF(ISERROR(B10),IF(ISERROR(B9),IF(ISERROR(B8),"BLANK",B8),B9),B10)</f>
        <v>Em Lim</v>
      </c>
      <c r="C11" s="11" t="str">
        <f t="shared" si="18"/>
        <v>Isabelle Côté</v>
      </c>
      <c r="D11" s="11" t="str">
        <f t="shared" si="18"/>
        <v>BMSC8</v>
      </c>
      <c r="E11" s="12" t="str">
        <f>IF(ISERROR(VLOOKUP($D11,SITES!$A:$E,2,FALSE)),"",VLOOKUP($D11,SITES!$A:$E,2,FALSE))</f>
        <v>Baeria Rocks North Island Northside</v>
      </c>
      <c r="F11" s="10">
        <f>IF(ISERROR(VLOOKUP($D11,SITES!$A:$E,3,FALSE)),"",VLOOKUP($D11,SITES!$A:$E,3,FALSE))</f>
        <v>48.955081939697202</v>
      </c>
      <c r="G11" s="13">
        <f>IF(ISERROR(VLOOKUP($D11,SITES!$A:$E,4,FALSE)),"",VLOOKUP($D11,SITES!$A:$E,4,FALSE))</f>
        <v>-125.15337371826099</v>
      </c>
      <c r="H11" s="14" t="str">
        <f t="shared" ref="H11:O11" si="19">IF(ISERROR(H10),IF(ISERROR(H9),IF(ISERROR(H8),"BLANK",H8),H9),H10)</f>
        <v>22/04/2024</v>
      </c>
      <c r="I11" s="11">
        <f t="shared" si="19"/>
        <v>1.5</v>
      </c>
      <c r="J11" s="11" t="str">
        <f t="shared" si="19"/>
        <v>SE</v>
      </c>
      <c r="K11" s="18">
        <f t="shared" si="19"/>
        <v>0.42499999999999999</v>
      </c>
      <c r="L11" s="11" t="str">
        <f t="shared" si="19"/>
        <v>EGL</v>
      </c>
      <c r="M11" s="11">
        <f t="shared" si="19"/>
        <v>8.5</v>
      </c>
      <c r="N11" s="11">
        <f t="shared" si="19"/>
        <v>2</v>
      </c>
      <c r="O11" s="11">
        <f t="shared" si="19"/>
        <v>2</v>
      </c>
      <c r="P11" s="11" t="s">
        <v>35</v>
      </c>
      <c r="Q11" s="19" t="str">
        <f>IF($N11=1,IF(ISERROR(VLOOKUP($P11,'M1'!$A:$C,Q$2,FALSE)),"NOT PRESENT",VLOOKUP($P11,'M1'!$A:$C,Q$2,FALSE)),IF($N11=2,IF(ISERROR(VLOOKUP(DATA!$P11,'M2'!$A:$C,Q$2,FALSE)),"NOT PRESENT",VLOOKUP(DATA!$P11,'M2'!$A:$C,Q$2,FALSE)),IF($N11=0,IF(ISERROR(VLOOKUP($P11,'M1'!$A:$C,Q$2,FALSE)),IF(ISERROR(VLOOKUP(DATA!$P11,'M2'!$A:$C,Q$2,FALSE)),"NOT PRESENT",VLOOKUP(DATA!$P11,'M2'!$A:$C,Q$2,FALSE)),VLOOKUP($P11,'M1'!$A:$C,Q$2,FALSE)),"SPECIFY METHOD")))</f>
        <v>Orthasterias koehleri</v>
      </c>
      <c r="R11" s="12" t="str">
        <f>IF($N11=1,IF(ISERROR(VLOOKUP($P11,'M1'!$A:$C,R$2,FALSE)),"NOT PRESENT",VLOOKUP($P11,'M1'!$A:$C,R$2,FALSE)),IF($N11=2,IF(ISERROR(VLOOKUP(DATA!$P11,'M2'!$A:$C,R$2,FALSE)),"NOT PRESENT",VLOOKUP(DATA!$P11,'M2'!$A:$C,R$2,FALSE)),IF($N11=0,IF(ISERROR(VLOOKUP($P11,'M1'!$A:$C,R$2,FALSE)),IF(ISERROR(VLOOKUP(DATA!$P11,'M2'!$A:$C,R$2,FALSE)),"NOT PRESENT",VLOOKUP(DATA!$P11,'M2'!$A:$C,R$2,FALSE)),VLOOKUP($P11,'M1'!$A:$C,R$2,FALSE)),"SPECIFY METHOD")))</f>
        <v>Rainbow star</v>
      </c>
      <c r="S11" s="20">
        <f t="shared" si="3"/>
        <v>10</v>
      </c>
      <c r="T11" s="11">
        <v>10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</row>
    <row r="12" spans="1:68" ht="12.75" customHeight="1">
      <c r="A12" s="12">
        <f t="shared" si="2"/>
        <v>10</v>
      </c>
      <c r="B12" s="11" t="str">
        <f t="shared" ref="B12:D12" si="20">IF(ISERROR(#REF!),IF(ISERROR(#REF!),IF(ISERROR(B11),"BLANK",B11),#REF!),#REF!)</f>
        <v>Em Lim</v>
      </c>
      <c r="C12" s="11" t="str">
        <f t="shared" si="20"/>
        <v>Isabelle Côté</v>
      </c>
      <c r="D12" s="11" t="str">
        <f t="shared" si="20"/>
        <v>BMSC8</v>
      </c>
      <c r="E12" s="12" t="str">
        <f>IF(ISERROR(VLOOKUP($D12,SITES!$A:$E,2,FALSE)),"",VLOOKUP($D12,SITES!$A:$E,2,FALSE))</f>
        <v>Baeria Rocks North Island Northside</v>
      </c>
      <c r="F12" s="10">
        <f>IF(ISERROR(VLOOKUP($D12,SITES!$A:$E,3,FALSE)),"",VLOOKUP($D12,SITES!$A:$E,3,FALSE))</f>
        <v>48.955081939697202</v>
      </c>
      <c r="G12" s="13">
        <f>IF(ISERROR(VLOOKUP($D12,SITES!$A:$E,4,FALSE)),"",VLOOKUP($D12,SITES!$A:$E,4,FALSE))</f>
        <v>-125.15337371826099</v>
      </c>
      <c r="H12" s="14" t="str">
        <f t="shared" ref="H12:O12" si="21">IF(ISERROR(#REF!),IF(ISERROR(#REF!),IF(ISERROR(H11),"BLANK",H11),#REF!),#REF!)</f>
        <v>22/04/2024</v>
      </c>
      <c r="I12" s="11">
        <f t="shared" si="21"/>
        <v>1.5</v>
      </c>
      <c r="J12" s="11" t="str">
        <f t="shared" si="21"/>
        <v>SE</v>
      </c>
      <c r="K12" s="18">
        <f t="shared" si="21"/>
        <v>0.42499999999999999</v>
      </c>
      <c r="L12" s="11" t="str">
        <f t="shared" si="21"/>
        <v>EGL</v>
      </c>
      <c r="M12" s="11">
        <f t="shared" si="21"/>
        <v>8.5</v>
      </c>
      <c r="N12" s="11">
        <f t="shared" si="21"/>
        <v>2</v>
      </c>
      <c r="O12" s="11">
        <f t="shared" si="21"/>
        <v>2</v>
      </c>
      <c r="P12" s="11" t="s">
        <v>36</v>
      </c>
      <c r="Q12" s="19" t="str">
        <f>IF($N12=1,IF(ISERROR(VLOOKUP($P12,'M1'!$A:$C,Q$2,FALSE)),"NOT PRESENT",VLOOKUP($P12,'M1'!$A:$C,Q$2,FALSE)),IF($N12=2,IF(ISERROR(VLOOKUP(DATA!$P12,'M2'!$A:$C,Q$2,FALSE)),"NOT PRESENT",VLOOKUP(DATA!$P12,'M2'!$A:$C,Q$2,FALSE)),IF($N12=0,IF(ISERROR(VLOOKUP($P12,'M1'!$A:$C,Q$2,FALSE)),IF(ISERROR(VLOOKUP(DATA!$P12,'M2'!$A:$C,Q$2,FALSE)),"NOT PRESENT",VLOOKUP(DATA!$P12,'M2'!$A:$C,Q$2,FALSE)),VLOOKUP($P12,'M1'!$A:$C,Q$2,FALSE)),"SPECIFY METHOD")))</f>
        <v>Haliotis kamtschatkana</v>
      </c>
      <c r="R12" s="12" t="str">
        <f>IF($N12=1,IF(ISERROR(VLOOKUP($P12,'M1'!$A:$C,R$2,FALSE)),"NOT PRESENT",VLOOKUP($P12,'M1'!$A:$C,R$2,FALSE)),IF($N12=2,IF(ISERROR(VLOOKUP(DATA!$P12,'M2'!$A:$C,R$2,FALSE)),"NOT PRESENT",VLOOKUP(DATA!$P12,'M2'!$A:$C,R$2,FALSE)),IF($N12=0,IF(ISERROR(VLOOKUP($P12,'M1'!$A:$C,R$2,FALSE)),IF(ISERROR(VLOOKUP(DATA!$P12,'M2'!$A:$C,R$2,FALSE)),"NOT PRESENT",VLOOKUP(DATA!$P12,'M2'!$A:$C,R$2,FALSE)),VLOOKUP($P12,'M1'!$A:$C,R$2,FALSE)),"SPECIFY METHOD")))</f>
        <v>Pinto abalone</v>
      </c>
      <c r="S12" s="20">
        <f t="shared" si="3"/>
        <v>29</v>
      </c>
      <c r="T12" s="11">
        <v>0</v>
      </c>
      <c r="U12" s="11">
        <v>6</v>
      </c>
      <c r="V12" s="11">
        <v>14</v>
      </c>
      <c r="W12" s="11">
        <v>9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</row>
    <row r="13" spans="1:68" ht="12.75" customHeight="1">
      <c r="A13" s="12">
        <f t="shared" si="2"/>
        <v>11</v>
      </c>
      <c r="B13" s="11" t="str">
        <f t="shared" ref="B13:D13" si="22">IF(ISERROR(B12),IF(ISERROR(#REF!),IF(ISERROR(#REF!),"BLANK",#REF!),#REF!),B12)</f>
        <v>Em Lim</v>
      </c>
      <c r="C13" s="11" t="str">
        <f t="shared" si="22"/>
        <v>Isabelle Côté</v>
      </c>
      <c r="D13" s="11" t="str">
        <f t="shared" si="22"/>
        <v>BMSC8</v>
      </c>
      <c r="E13" s="12" t="str">
        <f>IF(ISERROR(VLOOKUP($D13,SITES!$A:$E,2,FALSE)),"",VLOOKUP($D13,SITES!$A:$E,2,FALSE))</f>
        <v>Baeria Rocks North Island Northside</v>
      </c>
      <c r="F13" s="10">
        <f>IF(ISERROR(VLOOKUP($D13,SITES!$A:$E,3,FALSE)),"",VLOOKUP($D13,SITES!$A:$E,3,FALSE))</f>
        <v>48.955081939697202</v>
      </c>
      <c r="G13" s="13">
        <f>IF(ISERROR(VLOOKUP($D13,SITES!$A:$E,4,FALSE)),"",VLOOKUP($D13,SITES!$A:$E,4,FALSE))</f>
        <v>-125.15337371826099</v>
      </c>
      <c r="H13" s="14" t="str">
        <f t="shared" ref="H13:O13" si="23">IF(ISERROR(H12),IF(ISERROR(#REF!),IF(ISERROR(#REF!),"BLANK",#REF!),#REF!),H12)</f>
        <v>22/04/2024</v>
      </c>
      <c r="I13" s="11">
        <f t="shared" si="23"/>
        <v>1.5</v>
      </c>
      <c r="J13" s="11" t="str">
        <f t="shared" si="23"/>
        <v>SE</v>
      </c>
      <c r="K13" s="18">
        <f t="shared" si="23"/>
        <v>0.42499999999999999</v>
      </c>
      <c r="L13" s="11" t="str">
        <f t="shared" si="23"/>
        <v>EGL</v>
      </c>
      <c r="M13" s="11">
        <f t="shared" si="23"/>
        <v>8.5</v>
      </c>
      <c r="N13" s="11">
        <f t="shared" si="23"/>
        <v>2</v>
      </c>
      <c r="O13" s="11">
        <f t="shared" si="23"/>
        <v>2</v>
      </c>
      <c r="P13" s="11" t="s">
        <v>37</v>
      </c>
      <c r="Q13" s="19" t="str">
        <f>IF($N13=1,IF(ISERROR(VLOOKUP($P13,'M1'!$A:$C,Q$2,FALSE)),"NOT PRESENT",VLOOKUP($P13,'M1'!$A:$C,Q$2,FALSE)),IF($N13=2,IF(ISERROR(VLOOKUP(DATA!$P13,'M2'!$A:$C,Q$2,FALSE)),"NOT PRESENT",VLOOKUP(DATA!$P13,'M2'!$A:$C,Q$2,FALSE)),IF($N13=0,IF(ISERROR(VLOOKUP($P13,'M1'!$A:$C,Q$2,FALSE)),IF(ISERROR(VLOOKUP(DATA!$P13,'M2'!$A:$C,Q$2,FALSE)),"NOT PRESENT",VLOOKUP(DATA!$P13,'M2'!$A:$C,Q$2,FALSE)),VLOOKUP($P13,'M1'!$A:$C,Q$2,FALSE)),"SPECIFY METHOD")))</f>
        <v>Ceratostoma foliatum</v>
      </c>
      <c r="R13" s="12" t="str">
        <f>IF($N13=1,IF(ISERROR(VLOOKUP($P13,'M1'!$A:$C,R$2,FALSE)),"NOT PRESENT",VLOOKUP($P13,'M1'!$A:$C,R$2,FALSE)),IF($N13=2,IF(ISERROR(VLOOKUP(DATA!$P13,'M2'!$A:$C,R$2,FALSE)),"NOT PRESENT",VLOOKUP(DATA!$P13,'M2'!$A:$C,R$2,FALSE)),IF($N13=0,IF(ISERROR(VLOOKUP($P13,'M1'!$A:$C,R$2,FALSE)),IF(ISERROR(VLOOKUP(DATA!$P13,'M2'!$A:$C,R$2,FALSE)),"NOT PRESENT",VLOOKUP(DATA!$P13,'M2'!$A:$C,R$2,FALSE)),VLOOKUP($P13,'M1'!$A:$C,R$2,FALSE)),"SPECIFY METHOD")))</f>
        <v>Leafy hornmouth</v>
      </c>
      <c r="S13" s="20">
        <f t="shared" si="3"/>
        <v>10</v>
      </c>
      <c r="T13" s="11">
        <v>10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</row>
    <row r="14" spans="1:68" ht="12.75" customHeight="1">
      <c r="A14" s="12">
        <f t="shared" si="2"/>
        <v>12</v>
      </c>
      <c r="B14" s="11" t="str">
        <f t="shared" ref="B14:D14" si="24">IF(ISERROR(B13),IF(ISERROR(B12),IF(ISERROR(#REF!),"BLANK",#REF!),B12),B13)</f>
        <v>Em Lim</v>
      </c>
      <c r="C14" s="11" t="str">
        <f t="shared" si="24"/>
        <v>Isabelle Côté</v>
      </c>
      <c r="D14" s="11" t="str">
        <f t="shared" si="24"/>
        <v>BMSC8</v>
      </c>
      <c r="E14" s="12" t="str">
        <f>IF(ISERROR(VLOOKUP($D14,SITES!$A:$E,2,FALSE)),"",VLOOKUP($D14,SITES!$A:$E,2,FALSE))</f>
        <v>Baeria Rocks North Island Northside</v>
      </c>
      <c r="F14" s="10">
        <f>IF(ISERROR(VLOOKUP($D14,SITES!$A:$E,3,FALSE)),"",VLOOKUP($D14,SITES!$A:$E,3,FALSE))</f>
        <v>48.955081939697202</v>
      </c>
      <c r="G14" s="13">
        <f>IF(ISERROR(VLOOKUP($D14,SITES!$A:$E,4,FALSE)),"",VLOOKUP($D14,SITES!$A:$E,4,FALSE))</f>
        <v>-125.15337371826099</v>
      </c>
      <c r="H14" s="14" t="str">
        <f t="shared" ref="H14:O14" si="25">IF(ISERROR(H13),IF(ISERROR(H12),IF(ISERROR(#REF!),"BLANK",#REF!),H12),H13)</f>
        <v>22/04/2024</v>
      </c>
      <c r="I14" s="11">
        <f t="shared" si="25"/>
        <v>1.5</v>
      </c>
      <c r="J14" s="11" t="str">
        <f t="shared" si="25"/>
        <v>SE</v>
      </c>
      <c r="K14" s="18">
        <f t="shared" si="25"/>
        <v>0.42499999999999999</v>
      </c>
      <c r="L14" s="11" t="str">
        <f t="shared" si="25"/>
        <v>EGL</v>
      </c>
      <c r="M14" s="11">
        <f t="shared" si="25"/>
        <v>8.5</v>
      </c>
      <c r="N14" s="11">
        <f t="shared" si="25"/>
        <v>2</v>
      </c>
      <c r="O14" s="11">
        <f t="shared" si="25"/>
        <v>2</v>
      </c>
      <c r="P14" s="11" t="s">
        <v>28</v>
      </c>
      <c r="Q14" s="19" t="str">
        <f>IF($N14=1,IF(ISERROR(VLOOKUP($P14,'M1'!$A:$C,Q$2,FALSE)),"NOT PRESENT",VLOOKUP($P14,'M1'!$A:$C,Q$2,FALSE)),IF($N14=2,IF(ISERROR(VLOOKUP(DATA!$P14,'M2'!$A:$C,Q$2,FALSE)),"NOT PRESENT",VLOOKUP(DATA!$P14,'M2'!$A:$C,Q$2,FALSE)),IF($N14=0,IF(ISERROR(VLOOKUP($P14,'M1'!$A:$C,Q$2,FALSE)),IF(ISERROR(VLOOKUP(DATA!$P14,'M2'!$A:$C,Q$2,FALSE)),"NOT PRESENT",VLOOKUP(DATA!$P14,'M2'!$A:$C,Q$2,FALSE)),VLOOKUP($P14,'M1'!$A:$C,Q$2,FALSE)),"SPECIFY METHOD")))</f>
        <v>Artedius harringtoni</v>
      </c>
      <c r="R14" s="12" t="str">
        <f>IF($N14=1,IF(ISERROR(VLOOKUP($P14,'M1'!$A:$C,R$2,FALSE)),"NOT PRESENT",VLOOKUP($P14,'M1'!$A:$C,R$2,FALSE)),IF($N14=2,IF(ISERROR(VLOOKUP(DATA!$P14,'M2'!$A:$C,R$2,FALSE)),"NOT PRESENT",VLOOKUP(DATA!$P14,'M2'!$A:$C,R$2,FALSE)),IF($N14=0,IF(ISERROR(VLOOKUP($P14,'M1'!$A:$C,R$2,FALSE)),IF(ISERROR(VLOOKUP(DATA!$P14,'M2'!$A:$C,R$2,FALSE)),"NOT PRESENT",VLOOKUP(DATA!$P14,'M2'!$A:$C,R$2,FALSE)),VLOOKUP($P14,'M1'!$A:$C,R$2,FALSE)),"SPECIFY METHOD")))</f>
        <v>Scalyhead sculpin</v>
      </c>
      <c r="S14" s="20">
        <f t="shared" si="3"/>
        <v>1</v>
      </c>
      <c r="T14" s="11">
        <v>0</v>
      </c>
      <c r="U14" s="11"/>
      <c r="V14" s="11">
        <v>1</v>
      </c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</row>
    <row r="15" spans="1:68" ht="12.75" customHeight="1">
      <c r="A15" s="12">
        <f t="shared" si="2"/>
        <v>13</v>
      </c>
      <c r="B15" s="11" t="str">
        <f t="shared" ref="B15:D15" si="26">IF(ISERROR(B14),IF(ISERROR(B13),IF(ISERROR(B12),"BLANK",B12),B13),B14)</f>
        <v>Em Lim</v>
      </c>
      <c r="C15" s="11" t="str">
        <f t="shared" si="26"/>
        <v>Isabelle Côté</v>
      </c>
      <c r="D15" s="11" t="str">
        <f t="shared" si="26"/>
        <v>BMSC8</v>
      </c>
      <c r="E15" s="12" t="str">
        <f>IF(ISERROR(VLOOKUP($D15,SITES!$A:$E,2,FALSE)),"",VLOOKUP($D15,SITES!$A:$E,2,FALSE))</f>
        <v>Baeria Rocks North Island Northside</v>
      </c>
      <c r="F15" s="10">
        <f>IF(ISERROR(VLOOKUP($D15,SITES!$A:$E,3,FALSE)),"",VLOOKUP($D15,SITES!$A:$E,3,FALSE))</f>
        <v>48.955081939697202</v>
      </c>
      <c r="G15" s="13">
        <f>IF(ISERROR(VLOOKUP($D15,SITES!$A:$E,4,FALSE)),"",VLOOKUP($D15,SITES!$A:$E,4,FALSE))</f>
        <v>-125.15337371826099</v>
      </c>
      <c r="H15" s="14" t="str">
        <f t="shared" ref="H15:O15" si="27">IF(ISERROR(H14),IF(ISERROR(H13),IF(ISERROR(H12),"BLANK",H12),H13),H14)</f>
        <v>22/04/2024</v>
      </c>
      <c r="I15" s="11">
        <f t="shared" si="27"/>
        <v>1.5</v>
      </c>
      <c r="J15" s="11" t="str">
        <f t="shared" si="27"/>
        <v>SE</v>
      </c>
      <c r="K15" s="18">
        <f t="shared" si="27"/>
        <v>0.42499999999999999</v>
      </c>
      <c r="L15" s="11" t="str">
        <f t="shared" si="27"/>
        <v>EGL</v>
      </c>
      <c r="M15" s="11">
        <f t="shared" si="27"/>
        <v>8.5</v>
      </c>
      <c r="N15" s="11">
        <f t="shared" si="27"/>
        <v>2</v>
      </c>
      <c r="O15" s="11">
        <f t="shared" si="27"/>
        <v>2</v>
      </c>
      <c r="P15" s="11" t="s">
        <v>38</v>
      </c>
      <c r="Q15" s="19" t="str">
        <f>IF($N15=1,IF(ISERROR(VLOOKUP($P15,'M1'!$A:$C,Q$2,FALSE)),"NOT PRESENT",VLOOKUP($P15,'M1'!$A:$C,Q$2,FALSE)),IF($N15=2,IF(ISERROR(VLOOKUP(DATA!$P15,'M2'!$A:$C,Q$2,FALSE)),"NOT PRESENT",VLOOKUP(DATA!$P15,'M2'!$A:$C,Q$2,FALSE)),IF($N15=0,IF(ISERROR(VLOOKUP($P15,'M1'!$A:$C,Q$2,FALSE)),IF(ISERROR(VLOOKUP(DATA!$P15,'M2'!$A:$C,Q$2,FALSE)),"NOT PRESENT",VLOOKUP(DATA!$P15,'M2'!$A:$C,Q$2,FALSE)),VLOOKUP($P15,'M1'!$A:$C,Q$2,FALSE)),"SPECIFY METHOD")))</f>
        <v>Crassadoma gigantea</v>
      </c>
      <c r="R15" s="12" t="str">
        <f>IF($N15=1,IF(ISERROR(VLOOKUP($P15,'M1'!$A:$C,R$2,FALSE)),"NOT PRESENT",VLOOKUP($P15,'M1'!$A:$C,R$2,FALSE)),IF($N15=2,IF(ISERROR(VLOOKUP(DATA!$P15,'M2'!$A:$C,R$2,FALSE)),"NOT PRESENT",VLOOKUP(DATA!$P15,'M2'!$A:$C,R$2,FALSE)),IF($N15=0,IF(ISERROR(VLOOKUP($P15,'M1'!$A:$C,R$2,FALSE)),IF(ISERROR(VLOOKUP(DATA!$P15,'M2'!$A:$C,R$2,FALSE)),"NOT PRESENT",VLOOKUP(DATA!$P15,'M2'!$A:$C,R$2,FALSE)),VLOOKUP($P15,'M1'!$A:$C,R$2,FALSE)),"SPECIFY METHOD")))</f>
        <v>Purple-hinged rock scallop</v>
      </c>
      <c r="S15" s="20">
        <f t="shared" si="3"/>
        <v>3</v>
      </c>
      <c r="T15" s="11">
        <v>0</v>
      </c>
      <c r="U15" s="11"/>
      <c r="V15" s="11">
        <v>1</v>
      </c>
      <c r="W15" s="11">
        <v>1</v>
      </c>
      <c r="X15" s="11"/>
      <c r="Y15" s="11">
        <v>1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</row>
    <row r="16" spans="1:68" ht="12.75" customHeight="1">
      <c r="A16" s="12">
        <f t="shared" si="2"/>
        <v>14</v>
      </c>
      <c r="B16" s="11" t="str">
        <f t="shared" ref="B16:D16" si="28">IF(ISERROR(B15),IF(ISERROR(B14),IF(ISERROR(B13),"BLANK",B13),B14),B15)</f>
        <v>Em Lim</v>
      </c>
      <c r="C16" s="11" t="str">
        <f t="shared" si="28"/>
        <v>Isabelle Côté</v>
      </c>
      <c r="D16" s="11" t="str">
        <f t="shared" si="28"/>
        <v>BMSC8</v>
      </c>
      <c r="E16" s="12" t="str">
        <f>IF(ISERROR(VLOOKUP($D16,SITES!$A:$E,2,FALSE)),"",VLOOKUP($D16,SITES!$A:$E,2,FALSE))</f>
        <v>Baeria Rocks North Island Northside</v>
      </c>
      <c r="F16" s="10">
        <f>IF(ISERROR(VLOOKUP($D16,SITES!$A:$E,3,FALSE)),"",VLOOKUP($D16,SITES!$A:$E,3,FALSE))</f>
        <v>48.955081939697202</v>
      </c>
      <c r="G16" s="13">
        <f>IF(ISERROR(VLOOKUP($D16,SITES!$A:$E,4,FALSE)),"",VLOOKUP($D16,SITES!$A:$E,4,FALSE))</f>
        <v>-125.15337371826099</v>
      </c>
      <c r="H16" s="14" t="str">
        <f t="shared" ref="H16:O16" si="29">IF(ISERROR(H15),IF(ISERROR(H14),IF(ISERROR(H13),"BLANK",H13),H14),H15)</f>
        <v>22/04/2024</v>
      </c>
      <c r="I16" s="11">
        <f t="shared" si="29"/>
        <v>1.5</v>
      </c>
      <c r="J16" s="11" t="str">
        <f t="shared" si="29"/>
        <v>SE</v>
      </c>
      <c r="K16" s="18">
        <f t="shared" si="29"/>
        <v>0.42499999999999999</v>
      </c>
      <c r="L16" s="11" t="str">
        <f t="shared" si="29"/>
        <v>EGL</v>
      </c>
      <c r="M16" s="11">
        <f t="shared" si="29"/>
        <v>8.5</v>
      </c>
      <c r="N16" s="11">
        <f t="shared" si="29"/>
        <v>2</v>
      </c>
      <c r="O16" s="11">
        <f t="shared" si="29"/>
        <v>2</v>
      </c>
      <c r="P16" s="11" t="s">
        <v>39</v>
      </c>
      <c r="Q16" s="19" t="str">
        <f>IF($N16=1,IF(ISERROR(VLOOKUP($P16,'M1'!$A:$C,Q$2,FALSE)),"NOT PRESENT",VLOOKUP($P16,'M1'!$A:$C,Q$2,FALSE)),IF($N16=2,IF(ISERROR(VLOOKUP(DATA!$P16,'M2'!$A:$C,Q$2,FALSE)),"NOT PRESENT",VLOOKUP(DATA!$P16,'M2'!$A:$C,Q$2,FALSE)),IF($N16=0,IF(ISERROR(VLOOKUP($P16,'M1'!$A:$C,Q$2,FALSE)),IF(ISERROR(VLOOKUP(DATA!$P16,'M2'!$A:$C,Q$2,FALSE)),"NOT PRESENT",VLOOKUP(DATA!$P16,'M2'!$A:$C,Q$2,FALSE)),VLOOKUP($P16,'M1'!$A:$C,Q$2,FALSE)),"SPECIFY METHOD")))</f>
        <v>Hermissenda crassicornis</v>
      </c>
      <c r="R16" s="12" t="str">
        <f>IF($N16=1,IF(ISERROR(VLOOKUP($P16,'M1'!$A:$C,R$2,FALSE)),"NOT PRESENT",VLOOKUP($P16,'M1'!$A:$C,R$2,FALSE)),IF($N16=2,IF(ISERROR(VLOOKUP(DATA!$P16,'M2'!$A:$C,R$2,FALSE)),"NOT PRESENT",VLOOKUP(DATA!$P16,'M2'!$A:$C,R$2,FALSE)),IF($N16=0,IF(ISERROR(VLOOKUP($P16,'M1'!$A:$C,R$2,FALSE)),IF(ISERROR(VLOOKUP(DATA!$P16,'M2'!$A:$C,R$2,FALSE)),"NOT PRESENT",VLOOKUP(DATA!$P16,'M2'!$A:$C,R$2,FALSE)),VLOOKUP($P16,'M1'!$A:$C,R$2,FALSE)),"SPECIFY METHOD")))</f>
        <v>Opalescent nudibranch</v>
      </c>
      <c r="S16" s="20">
        <f t="shared" si="3"/>
        <v>3</v>
      </c>
      <c r="T16" s="11">
        <v>3</v>
      </c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</row>
    <row r="17" spans="1:68" ht="12.75" customHeight="1">
      <c r="A17" s="12">
        <f t="shared" si="2"/>
        <v>15</v>
      </c>
      <c r="B17" s="11" t="str">
        <f t="shared" ref="B17:D17" si="30">IF(ISERROR(B16),IF(ISERROR(B15),IF(ISERROR(B14),"BLANK",B14),B15),B16)</f>
        <v>Em Lim</v>
      </c>
      <c r="C17" s="11" t="str">
        <f t="shared" si="30"/>
        <v>Isabelle Côté</v>
      </c>
      <c r="D17" s="11" t="str">
        <f t="shared" si="30"/>
        <v>BMSC8</v>
      </c>
      <c r="E17" s="12" t="str">
        <f>IF(ISERROR(VLOOKUP($D17,SITES!$A:$E,2,FALSE)),"",VLOOKUP($D17,SITES!$A:$E,2,FALSE))</f>
        <v>Baeria Rocks North Island Northside</v>
      </c>
      <c r="F17" s="10">
        <f>IF(ISERROR(VLOOKUP($D17,SITES!$A:$E,3,FALSE)),"",VLOOKUP($D17,SITES!$A:$E,3,FALSE))</f>
        <v>48.955081939697202</v>
      </c>
      <c r="G17" s="13">
        <f>IF(ISERROR(VLOOKUP($D17,SITES!$A:$E,4,FALSE)),"",VLOOKUP($D17,SITES!$A:$E,4,FALSE))</f>
        <v>-125.15337371826099</v>
      </c>
      <c r="H17" s="14" t="str">
        <f t="shared" ref="H17:O17" si="31">IF(ISERROR(H16),IF(ISERROR(H15),IF(ISERROR(H14),"BLANK",H14),H15),H16)</f>
        <v>22/04/2024</v>
      </c>
      <c r="I17" s="11">
        <f t="shared" si="31"/>
        <v>1.5</v>
      </c>
      <c r="J17" s="11" t="str">
        <f t="shared" si="31"/>
        <v>SE</v>
      </c>
      <c r="K17" s="18">
        <f t="shared" si="31"/>
        <v>0.42499999999999999</v>
      </c>
      <c r="L17" s="11" t="str">
        <f t="shared" si="31"/>
        <v>EGL</v>
      </c>
      <c r="M17" s="11">
        <f t="shared" si="31"/>
        <v>8.5</v>
      </c>
      <c r="N17" s="11">
        <f t="shared" si="31"/>
        <v>2</v>
      </c>
      <c r="O17" s="11">
        <f t="shared" si="31"/>
        <v>2</v>
      </c>
      <c r="P17" s="11" t="s">
        <v>40</v>
      </c>
      <c r="Q17" s="19" t="str">
        <f>IF($N17=1,IF(ISERROR(VLOOKUP($P17,'M1'!$A:$C,Q$2,FALSE)),"NOT PRESENT",VLOOKUP($P17,'M1'!$A:$C,Q$2,FALSE)),IF($N17=2,IF(ISERROR(VLOOKUP(DATA!$P17,'M2'!$A:$C,Q$2,FALSE)),"NOT PRESENT",VLOOKUP(DATA!$P17,'M2'!$A:$C,Q$2,FALSE)),IF($N17=0,IF(ISERROR(VLOOKUP($P17,'M1'!$A:$C,Q$2,FALSE)),IF(ISERROR(VLOOKUP(DATA!$P17,'M2'!$A:$C,Q$2,FALSE)),"NOT PRESENT",VLOOKUP(DATA!$P17,'M2'!$A:$C,Q$2,FALSE)),VLOOKUP($P17,'M1'!$A:$C,Q$2,FALSE)),"SPECIFY METHOD")))</f>
        <v>Pagurus beringanus</v>
      </c>
      <c r="R17" s="12" t="str">
        <f>IF($N17=1,IF(ISERROR(VLOOKUP($P17,'M1'!$A:$C,R$2,FALSE)),"NOT PRESENT",VLOOKUP($P17,'M1'!$A:$C,R$2,FALSE)),IF($N17=2,IF(ISERROR(VLOOKUP(DATA!$P17,'M2'!$A:$C,R$2,FALSE)),"NOT PRESENT",VLOOKUP(DATA!$P17,'M2'!$A:$C,R$2,FALSE)),IF($N17=0,IF(ISERROR(VLOOKUP($P17,'M1'!$A:$C,R$2,FALSE)),IF(ISERROR(VLOOKUP(DATA!$P17,'M2'!$A:$C,R$2,FALSE)),"NOT PRESENT",VLOOKUP(DATA!$P17,'M2'!$A:$C,R$2,FALSE)),VLOOKUP($P17,'M1'!$A:$C,R$2,FALSE)),"SPECIFY METHOD")))</f>
        <v>Bering hermit crab</v>
      </c>
      <c r="S17" s="20">
        <f t="shared" si="3"/>
        <v>2</v>
      </c>
      <c r="T17" s="11">
        <v>2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</row>
    <row r="18" spans="1:68" ht="12.75" customHeight="1">
      <c r="A18" s="12">
        <f t="shared" si="2"/>
        <v>16</v>
      </c>
      <c r="B18" s="11" t="str">
        <f t="shared" ref="B18:D18" si="32">IF(ISERROR(B17),IF(ISERROR(B16),IF(ISERROR(B15),"BLANK",B15),B16),B17)</f>
        <v>Em Lim</v>
      </c>
      <c r="C18" s="11" t="str">
        <f t="shared" si="32"/>
        <v>Isabelle Côté</v>
      </c>
      <c r="D18" s="11" t="str">
        <f t="shared" si="32"/>
        <v>BMSC8</v>
      </c>
      <c r="E18" s="12" t="str">
        <f>IF(ISERROR(VLOOKUP($D18,SITES!$A:$E,2,FALSE)),"",VLOOKUP($D18,SITES!$A:$E,2,FALSE))</f>
        <v>Baeria Rocks North Island Northside</v>
      </c>
      <c r="F18" s="10">
        <f>IF(ISERROR(VLOOKUP($D18,SITES!$A:$E,3,FALSE)),"",VLOOKUP($D18,SITES!$A:$E,3,FALSE))</f>
        <v>48.955081939697202</v>
      </c>
      <c r="G18" s="13">
        <f>IF(ISERROR(VLOOKUP($D18,SITES!$A:$E,4,FALSE)),"",VLOOKUP($D18,SITES!$A:$E,4,FALSE))</f>
        <v>-125.15337371826099</v>
      </c>
      <c r="H18" s="14" t="str">
        <f t="shared" ref="H18:O18" si="33">IF(ISERROR(H17),IF(ISERROR(H16),IF(ISERROR(H15),"BLANK",H15),H16),H17)</f>
        <v>22/04/2024</v>
      </c>
      <c r="I18" s="11">
        <f t="shared" si="33"/>
        <v>1.5</v>
      </c>
      <c r="J18" s="11" t="str">
        <f t="shared" si="33"/>
        <v>SE</v>
      </c>
      <c r="K18" s="18">
        <f t="shared" si="33"/>
        <v>0.42499999999999999</v>
      </c>
      <c r="L18" s="11" t="str">
        <f t="shared" si="33"/>
        <v>EGL</v>
      </c>
      <c r="M18" s="11">
        <f t="shared" si="33"/>
        <v>8.5</v>
      </c>
      <c r="N18" s="11">
        <f t="shared" si="33"/>
        <v>2</v>
      </c>
      <c r="O18" s="11">
        <f t="shared" si="33"/>
        <v>2</v>
      </c>
      <c r="P18" s="11" t="s">
        <v>41</v>
      </c>
      <c r="Q18" s="19" t="str">
        <f>IF($N18=1,IF(ISERROR(VLOOKUP($P18,'M1'!$A:$C,Q$2,FALSE)),"NOT PRESENT",VLOOKUP($P18,'M1'!$A:$C,Q$2,FALSE)),IF($N18=2,IF(ISERROR(VLOOKUP(DATA!$P18,'M2'!$A:$C,Q$2,FALSE)),"NOT PRESENT",VLOOKUP(DATA!$P18,'M2'!$A:$C,Q$2,FALSE)),IF($N18=0,IF(ISERROR(VLOOKUP($P18,'M1'!$A:$C,Q$2,FALSE)),IF(ISERROR(VLOOKUP(DATA!$P18,'M2'!$A:$C,Q$2,FALSE)),"NOT PRESENT",VLOOKUP(DATA!$P18,'M2'!$A:$C,Q$2,FALSE)),VLOOKUP($P18,'M1'!$A:$C,Q$2,FALSE)),"SPECIFY METHOD")))</f>
        <v>Pisaster ochraceus</v>
      </c>
      <c r="R18" s="12" t="str">
        <f>IF($N18=1,IF(ISERROR(VLOOKUP($P18,'M1'!$A:$C,R$2,FALSE)),"NOT PRESENT",VLOOKUP($P18,'M1'!$A:$C,R$2,FALSE)),IF($N18=2,IF(ISERROR(VLOOKUP(DATA!$P18,'M2'!$A:$C,R$2,FALSE)),"NOT PRESENT",VLOOKUP(DATA!$P18,'M2'!$A:$C,R$2,FALSE)),IF($N18=0,IF(ISERROR(VLOOKUP($P18,'M1'!$A:$C,R$2,FALSE)),IF(ISERROR(VLOOKUP(DATA!$P18,'M2'!$A:$C,R$2,FALSE)),"NOT PRESENT",VLOOKUP(DATA!$P18,'M2'!$A:$C,R$2,FALSE)),VLOOKUP($P18,'M1'!$A:$C,R$2,FALSE)),"SPECIFY METHOD")))</f>
        <v>Purple sea star</v>
      </c>
      <c r="S18" s="20">
        <f t="shared" si="3"/>
        <v>41</v>
      </c>
      <c r="T18" s="11">
        <v>41</v>
      </c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</row>
    <row r="19" spans="1:68" ht="12.75" customHeight="1">
      <c r="A19" s="12">
        <f t="shared" si="2"/>
        <v>17</v>
      </c>
      <c r="B19" s="11" t="str">
        <f t="shared" ref="B19:D19" si="34">IF(ISERROR(B18),IF(ISERROR(B17),IF(ISERROR(B16),"BLANK",B16),B17),B18)</f>
        <v>Em Lim</v>
      </c>
      <c r="C19" s="11" t="str">
        <f t="shared" si="34"/>
        <v>Isabelle Côté</v>
      </c>
      <c r="D19" s="11" t="str">
        <f t="shared" si="34"/>
        <v>BMSC8</v>
      </c>
      <c r="E19" s="12" t="str">
        <f>IF(ISERROR(VLOOKUP($D19,SITES!$A:$E,2,FALSE)),"",VLOOKUP($D19,SITES!$A:$E,2,FALSE))</f>
        <v>Baeria Rocks North Island Northside</v>
      </c>
      <c r="F19" s="10">
        <f>IF(ISERROR(VLOOKUP($D19,SITES!$A:$E,3,FALSE)),"",VLOOKUP($D19,SITES!$A:$E,3,FALSE))</f>
        <v>48.955081939697202</v>
      </c>
      <c r="G19" s="13">
        <f>IF(ISERROR(VLOOKUP($D19,SITES!$A:$E,4,FALSE)),"",VLOOKUP($D19,SITES!$A:$E,4,FALSE))</f>
        <v>-125.15337371826099</v>
      </c>
      <c r="H19" s="14" t="str">
        <f t="shared" ref="H19:O19" si="35">IF(ISERROR(H18),IF(ISERROR(H17),IF(ISERROR(H16),"BLANK",H16),H17),H18)</f>
        <v>22/04/2024</v>
      </c>
      <c r="I19" s="11">
        <f t="shared" si="35"/>
        <v>1.5</v>
      </c>
      <c r="J19" s="11" t="str">
        <f t="shared" si="35"/>
        <v>SE</v>
      </c>
      <c r="K19" s="18">
        <f t="shared" si="35"/>
        <v>0.42499999999999999</v>
      </c>
      <c r="L19" s="11" t="str">
        <f t="shared" si="35"/>
        <v>EGL</v>
      </c>
      <c r="M19" s="11">
        <f t="shared" si="35"/>
        <v>8.5</v>
      </c>
      <c r="N19" s="11">
        <f t="shared" si="35"/>
        <v>2</v>
      </c>
      <c r="O19" s="11">
        <f t="shared" si="35"/>
        <v>2</v>
      </c>
      <c r="P19" s="11" t="s">
        <v>42</v>
      </c>
      <c r="Q19" s="19" t="str">
        <f>IF($N19=1,IF(ISERROR(VLOOKUP($P19,'M1'!$A:$C,Q$2,FALSE)),"NOT PRESENT",VLOOKUP($P19,'M1'!$A:$C,Q$2,FALSE)),IF($N19=2,IF(ISERROR(VLOOKUP(DATA!$P19,'M2'!$A:$C,Q$2,FALSE)),"NOT PRESENT",VLOOKUP(DATA!$P19,'M2'!$A:$C,Q$2,FALSE)),IF($N19=0,IF(ISERROR(VLOOKUP($P19,'M1'!$A:$C,Q$2,FALSE)),IF(ISERROR(VLOOKUP(DATA!$P19,'M2'!$A:$C,Q$2,FALSE)),"NOT PRESENT",VLOOKUP(DATA!$P19,'M2'!$A:$C,Q$2,FALSE)),VLOOKUP($P19,'M1'!$A:$C,Q$2,FALSE)),"SPECIFY METHOD")))</f>
        <v>Dermasterias imbricata</v>
      </c>
      <c r="R19" s="12" t="str">
        <f>IF($N19=1,IF(ISERROR(VLOOKUP($P19,'M1'!$A:$C,R$2,FALSE)),"NOT PRESENT",VLOOKUP($P19,'M1'!$A:$C,R$2,FALSE)),IF($N19=2,IF(ISERROR(VLOOKUP(DATA!$P19,'M2'!$A:$C,R$2,FALSE)),"NOT PRESENT",VLOOKUP(DATA!$P19,'M2'!$A:$C,R$2,FALSE)),IF($N19=0,IF(ISERROR(VLOOKUP($P19,'M1'!$A:$C,R$2,FALSE)),IF(ISERROR(VLOOKUP(DATA!$P19,'M2'!$A:$C,R$2,FALSE)),"NOT PRESENT",VLOOKUP(DATA!$P19,'M2'!$A:$C,R$2,FALSE)),VLOOKUP($P19,'M1'!$A:$C,R$2,FALSE)),"SPECIFY METHOD")))</f>
        <v>Leather star</v>
      </c>
      <c r="S19" s="20">
        <f t="shared" si="3"/>
        <v>4</v>
      </c>
      <c r="T19" s="11">
        <v>4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</row>
    <row r="20" spans="1:68" ht="12.75" customHeight="1">
      <c r="A20" s="12">
        <f t="shared" si="2"/>
        <v>18</v>
      </c>
      <c r="B20" s="11" t="str">
        <f t="shared" ref="B20:D20" si="36">IF(ISERROR(B19),IF(ISERROR(B18),IF(ISERROR(B17),"BLANK",B17),B18),B19)</f>
        <v>Em Lim</v>
      </c>
      <c r="C20" s="11" t="str">
        <f t="shared" si="36"/>
        <v>Isabelle Côté</v>
      </c>
      <c r="D20" s="11" t="str">
        <f t="shared" si="36"/>
        <v>BMSC8</v>
      </c>
      <c r="E20" s="12" t="str">
        <f>IF(ISERROR(VLOOKUP($D20,SITES!$A:$E,2,FALSE)),"",VLOOKUP($D20,SITES!$A:$E,2,FALSE))</f>
        <v>Baeria Rocks North Island Northside</v>
      </c>
      <c r="F20" s="10">
        <f>IF(ISERROR(VLOOKUP($D20,SITES!$A:$E,3,FALSE)),"",VLOOKUP($D20,SITES!$A:$E,3,FALSE))</f>
        <v>48.955081939697202</v>
      </c>
      <c r="G20" s="13">
        <f>IF(ISERROR(VLOOKUP($D20,SITES!$A:$E,4,FALSE)),"",VLOOKUP($D20,SITES!$A:$E,4,FALSE))</f>
        <v>-125.15337371826099</v>
      </c>
      <c r="H20" s="14" t="str">
        <f t="shared" ref="H20:O20" si="37">IF(ISERROR(H19),IF(ISERROR(H18),IF(ISERROR(H17),"BLANK",H17),H18),H19)</f>
        <v>22/04/2024</v>
      </c>
      <c r="I20" s="11">
        <f t="shared" si="37"/>
        <v>1.5</v>
      </c>
      <c r="J20" s="11" t="str">
        <f t="shared" si="37"/>
        <v>SE</v>
      </c>
      <c r="K20" s="18">
        <f t="shared" si="37"/>
        <v>0.42499999999999999</v>
      </c>
      <c r="L20" s="11" t="str">
        <f t="shared" si="37"/>
        <v>EGL</v>
      </c>
      <c r="M20" s="11">
        <f t="shared" si="37"/>
        <v>8.5</v>
      </c>
      <c r="N20" s="11">
        <f t="shared" si="37"/>
        <v>2</v>
      </c>
      <c r="O20" s="11">
        <f t="shared" si="37"/>
        <v>2</v>
      </c>
      <c r="P20" s="11" t="s">
        <v>43</v>
      </c>
      <c r="Q20" s="19" t="str">
        <f>IF($N20=1,IF(ISERROR(VLOOKUP($P20,'M1'!$A:$C,Q$2,FALSE)),"NOT PRESENT",VLOOKUP($P20,'M1'!$A:$C,Q$2,FALSE)),IF($N20=2,IF(ISERROR(VLOOKUP(DATA!$P20,'M2'!$A:$C,Q$2,FALSE)),"NOT PRESENT",VLOOKUP(DATA!$P20,'M2'!$A:$C,Q$2,FALSE)),IF($N20=0,IF(ISERROR(VLOOKUP($P20,'M1'!$A:$C,Q$2,FALSE)),IF(ISERROR(VLOOKUP(DATA!$P20,'M2'!$A:$C,Q$2,FALSE)),"NOT PRESENT",VLOOKUP(DATA!$P20,'M2'!$A:$C,Q$2,FALSE)),VLOOKUP($P20,'M1'!$A:$C,Q$2,FALSE)),"SPECIFY METHOD")))</f>
        <v>Strongylocentrotus droebachiensis</v>
      </c>
      <c r="R20" s="12" t="str">
        <f>IF($N20=1,IF(ISERROR(VLOOKUP($P20,'M1'!$A:$C,R$2,FALSE)),"NOT PRESENT",VLOOKUP($P20,'M1'!$A:$C,R$2,FALSE)),IF($N20=2,IF(ISERROR(VLOOKUP(DATA!$P20,'M2'!$A:$C,R$2,FALSE)),"NOT PRESENT",VLOOKUP(DATA!$P20,'M2'!$A:$C,R$2,FALSE)),IF($N20=0,IF(ISERROR(VLOOKUP($P20,'M1'!$A:$C,R$2,FALSE)),IF(ISERROR(VLOOKUP(DATA!$P20,'M2'!$A:$C,R$2,FALSE)),"NOT PRESENT",VLOOKUP(DATA!$P20,'M2'!$A:$C,R$2,FALSE)),VLOOKUP($P20,'M1'!$A:$C,R$2,FALSE)),"SPECIFY METHOD")))</f>
        <v>Northern sea urchin</v>
      </c>
      <c r="S20" s="20">
        <f t="shared" si="3"/>
        <v>1</v>
      </c>
      <c r="T20" s="11">
        <v>1</v>
      </c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</row>
    <row r="21" spans="1:68" ht="12.75" customHeight="1">
      <c r="A21" s="12">
        <f t="shared" si="2"/>
        <v>19</v>
      </c>
      <c r="B21" s="11" t="str">
        <f t="shared" ref="B21:D21" si="38">IF(ISERROR(B20),IF(ISERROR(B19),IF(ISERROR(B18),"BLANK",B18),B19),B20)</f>
        <v>Em Lim</v>
      </c>
      <c r="C21" s="11" t="str">
        <f t="shared" si="38"/>
        <v>Isabelle Côté</v>
      </c>
      <c r="D21" s="11" t="str">
        <f t="shared" si="38"/>
        <v>BMSC8</v>
      </c>
      <c r="E21" s="12" t="str">
        <f>IF(ISERROR(VLOOKUP($D21,SITES!$A:$E,2,FALSE)),"",VLOOKUP($D21,SITES!$A:$E,2,FALSE))</f>
        <v>Baeria Rocks North Island Northside</v>
      </c>
      <c r="F21" s="10">
        <f>IF(ISERROR(VLOOKUP($D21,SITES!$A:$E,3,FALSE)),"",VLOOKUP($D21,SITES!$A:$E,3,FALSE))</f>
        <v>48.955081939697202</v>
      </c>
      <c r="G21" s="13">
        <f>IF(ISERROR(VLOOKUP($D21,SITES!$A:$E,4,FALSE)),"",VLOOKUP($D21,SITES!$A:$E,4,FALSE))</f>
        <v>-125.15337371826099</v>
      </c>
      <c r="H21" s="14" t="str">
        <f t="shared" ref="H21:O21" si="39">IF(ISERROR(H20),IF(ISERROR(H19),IF(ISERROR(H18),"BLANK",H18),H19),H20)</f>
        <v>22/04/2024</v>
      </c>
      <c r="I21" s="11">
        <f t="shared" si="39"/>
        <v>1.5</v>
      </c>
      <c r="J21" s="11" t="str">
        <f t="shared" si="39"/>
        <v>SE</v>
      </c>
      <c r="K21" s="18">
        <f t="shared" si="39"/>
        <v>0.42499999999999999</v>
      </c>
      <c r="L21" s="11" t="str">
        <f t="shared" si="39"/>
        <v>EGL</v>
      </c>
      <c r="M21" s="11">
        <f t="shared" si="39"/>
        <v>8.5</v>
      </c>
      <c r="N21" s="11">
        <f t="shared" si="39"/>
        <v>2</v>
      </c>
      <c r="O21" s="11">
        <f t="shared" si="39"/>
        <v>2</v>
      </c>
      <c r="P21" s="11" t="s">
        <v>44</v>
      </c>
      <c r="Q21" s="19" t="str">
        <f>IF($N21=1,IF(ISERROR(VLOOKUP($P21,'M1'!$A:$C,Q$2,FALSE)),"NOT PRESENT",VLOOKUP($P21,'M1'!$A:$C,Q$2,FALSE)),IF($N21=2,IF(ISERROR(VLOOKUP(DATA!$P21,'M2'!$A:$C,Q$2,FALSE)),"NOT PRESENT",VLOOKUP(DATA!$P21,'M2'!$A:$C,Q$2,FALSE)),IF($N21=0,IF(ISERROR(VLOOKUP($P21,'M1'!$A:$C,Q$2,FALSE)),IF(ISERROR(VLOOKUP(DATA!$P21,'M2'!$A:$C,Q$2,FALSE)),"NOT PRESENT",VLOOKUP(DATA!$P21,'M2'!$A:$C,Q$2,FALSE)),VLOOKUP($P21,'M1'!$A:$C,Q$2,FALSE)),"SPECIFY METHOD")))</f>
        <v>Strongylocentrotus purpuratus</v>
      </c>
      <c r="R21" s="12" t="str">
        <f>IF($N21=1,IF(ISERROR(VLOOKUP($P21,'M1'!$A:$C,R$2,FALSE)),"NOT PRESENT",VLOOKUP($P21,'M1'!$A:$C,R$2,FALSE)),IF($N21=2,IF(ISERROR(VLOOKUP(DATA!$P21,'M2'!$A:$C,R$2,FALSE)),"NOT PRESENT",VLOOKUP(DATA!$P21,'M2'!$A:$C,R$2,FALSE)),IF($N21=0,IF(ISERROR(VLOOKUP($P21,'M1'!$A:$C,R$2,FALSE)),IF(ISERROR(VLOOKUP(DATA!$P21,'M2'!$A:$C,R$2,FALSE)),"NOT PRESENT",VLOOKUP(DATA!$P21,'M2'!$A:$C,R$2,FALSE)),VLOOKUP($P21,'M1'!$A:$C,R$2,FALSE)),"SPECIFY METHOD")))</f>
        <v>Purple sea urchin (?)</v>
      </c>
      <c r="S21" s="20">
        <f t="shared" si="3"/>
        <v>1</v>
      </c>
      <c r="T21" s="11">
        <v>1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</row>
    <row r="22" spans="1:68" ht="12.75" customHeight="1">
      <c r="A22" s="12">
        <f t="shared" si="2"/>
        <v>20</v>
      </c>
      <c r="B22" s="11" t="str">
        <f t="shared" ref="B22:D22" si="40">IF(ISERROR(B21),IF(ISERROR(B20),IF(ISERROR(B19),"BLANK",B19),B20),B21)</f>
        <v>Em Lim</v>
      </c>
      <c r="C22" s="11" t="str">
        <f t="shared" si="40"/>
        <v>Isabelle Côté</v>
      </c>
      <c r="D22" s="11" t="str">
        <f t="shared" si="40"/>
        <v>BMSC8</v>
      </c>
      <c r="E22" s="12" t="str">
        <f>IF(ISERROR(VLOOKUP($D22,SITES!$A:$E,2,FALSE)),"",VLOOKUP($D22,SITES!$A:$E,2,FALSE))</f>
        <v>Baeria Rocks North Island Northside</v>
      </c>
      <c r="F22" s="10">
        <f>IF(ISERROR(VLOOKUP($D22,SITES!$A:$E,3,FALSE)),"",VLOOKUP($D22,SITES!$A:$E,3,FALSE))</f>
        <v>48.955081939697202</v>
      </c>
      <c r="G22" s="13">
        <f>IF(ISERROR(VLOOKUP($D22,SITES!$A:$E,4,FALSE)),"",VLOOKUP($D22,SITES!$A:$E,4,FALSE))</f>
        <v>-125.15337371826099</v>
      </c>
      <c r="H22" s="14" t="str">
        <f t="shared" ref="H22:O22" si="41">IF(ISERROR(H21),IF(ISERROR(H20),IF(ISERROR(H19),"BLANK",H19),H20),H21)</f>
        <v>22/04/2024</v>
      </c>
      <c r="I22" s="11">
        <f t="shared" si="41"/>
        <v>1.5</v>
      </c>
      <c r="J22" s="11" t="str">
        <f t="shared" si="41"/>
        <v>SE</v>
      </c>
      <c r="K22" s="18">
        <f t="shared" si="41"/>
        <v>0.42499999999999999</v>
      </c>
      <c r="L22" s="11" t="str">
        <f t="shared" si="41"/>
        <v>EGL</v>
      </c>
      <c r="M22" s="11">
        <f t="shared" si="41"/>
        <v>8.5</v>
      </c>
      <c r="N22" s="11">
        <f t="shared" si="41"/>
        <v>2</v>
      </c>
      <c r="O22" s="11">
        <f t="shared" si="41"/>
        <v>2</v>
      </c>
      <c r="P22" s="11" t="s">
        <v>45</v>
      </c>
      <c r="Q22" s="19" t="str">
        <f>IF($N22=1,IF(ISERROR(VLOOKUP($P22,'M1'!$A:$C,Q$2,FALSE)),"NOT PRESENT",VLOOKUP($P22,'M1'!$A:$C,Q$2,FALSE)),IF($N22=2,IF(ISERROR(VLOOKUP(DATA!$P22,'M2'!$A:$C,Q$2,FALSE)),"NOT PRESENT",VLOOKUP(DATA!$P22,'M2'!$A:$C,Q$2,FALSE)),IF($N22=0,IF(ISERROR(VLOOKUP($P22,'M1'!$A:$C,Q$2,FALSE)),IF(ISERROR(VLOOKUP(DATA!$P22,'M2'!$A:$C,Q$2,FALSE)),"NOT PRESENT",VLOOKUP(DATA!$P22,'M2'!$A:$C,Q$2,FALSE)),VLOOKUP($P22,'M1'!$A:$C,Q$2,FALSE)),"SPECIFY METHOD")))</f>
        <v>Diodora aspera</v>
      </c>
      <c r="R22" s="12" t="str">
        <f>IF($N22=1,IF(ISERROR(VLOOKUP($P22,'M1'!$A:$C,R$2,FALSE)),"NOT PRESENT",VLOOKUP($P22,'M1'!$A:$C,R$2,FALSE)),IF($N22=2,IF(ISERROR(VLOOKUP(DATA!$P22,'M2'!$A:$C,R$2,FALSE)),"NOT PRESENT",VLOOKUP(DATA!$P22,'M2'!$A:$C,R$2,FALSE)),IF($N22=0,IF(ISERROR(VLOOKUP($P22,'M1'!$A:$C,R$2,FALSE)),IF(ISERROR(VLOOKUP(DATA!$P22,'M2'!$A:$C,R$2,FALSE)),"NOT PRESENT",VLOOKUP(DATA!$P22,'M2'!$A:$C,R$2,FALSE)),VLOOKUP($P22,'M1'!$A:$C,R$2,FALSE)),"SPECIFY METHOD")))</f>
        <v>Rough keyhole limpet</v>
      </c>
      <c r="S22" s="20">
        <f t="shared" si="3"/>
        <v>1</v>
      </c>
      <c r="T22" s="11">
        <v>1</v>
      </c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</row>
    <row r="23" spans="1:68" ht="12.75" customHeight="1">
      <c r="A23" s="12">
        <f t="shared" si="2"/>
        <v>21</v>
      </c>
      <c r="B23" s="11" t="str">
        <f t="shared" ref="B23:D23" si="42">IF(ISERROR(B22),IF(ISERROR(B21),IF(ISERROR(B20),"BLANK",B20),B21),B22)</f>
        <v>Em Lim</v>
      </c>
      <c r="C23" s="11" t="str">
        <f t="shared" si="42"/>
        <v>Isabelle Côté</v>
      </c>
      <c r="D23" s="11" t="str">
        <f t="shared" si="42"/>
        <v>BMSC8</v>
      </c>
      <c r="E23" s="12" t="str">
        <f>IF(ISERROR(VLOOKUP($D23,SITES!$A:$E,2,FALSE)),"",VLOOKUP($D23,SITES!$A:$E,2,FALSE))</f>
        <v>Baeria Rocks North Island Northside</v>
      </c>
      <c r="F23" s="10">
        <f>IF(ISERROR(VLOOKUP($D23,SITES!$A:$E,3,FALSE)),"",VLOOKUP($D23,SITES!$A:$E,3,FALSE))</f>
        <v>48.955081939697202</v>
      </c>
      <c r="G23" s="13">
        <f>IF(ISERROR(VLOOKUP($D23,SITES!$A:$E,4,FALSE)),"",VLOOKUP($D23,SITES!$A:$E,4,FALSE))</f>
        <v>-125.15337371826099</v>
      </c>
      <c r="H23" s="14" t="str">
        <f t="shared" ref="H23:O23" si="43">IF(ISERROR(H22),IF(ISERROR(H21),IF(ISERROR(H20),"BLANK",H20),H21),H22)</f>
        <v>22/04/2024</v>
      </c>
      <c r="I23" s="11">
        <f t="shared" si="43"/>
        <v>1.5</v>
      </c>
      <c r="J23" s="11" t="str">
        <f t="shared" si="43"/>
        <v>SE</v>
      </c>
      <c r="K23" s="18">
        <f t="shared" si="43"/>
        <v>0.42499999999999999</v>
      </c>
      <c r="L23" s="11" t="str">
        <f t="shared" si="43"/>
        <v>EGL</v>
      </c>
      <c r="M23" s="11">
        <f t="shared" si="43"/>
        <v>8.5</v>
      </c>
      <c r="N23" s="11">
        <f t="shared" si="43"/>
        <v>2</v>
      </c>
      <c r="O23" s="11">
        <f t="shared" si="43"/>
        <v>2</v>
      </c>
      <c r="P23" s="11" t="s">
        <v>46</v>
      </c>
      <c r="Q23" s="19" t="str">
        <f>IF($N23=1,IF(ISERROR(VLOOKUP($P23,'M1'!$A:$C,Q$2,FALSE)),"NOT PRESENT",VLOOKUP($P23,'M1'!$A:$C,Q$2,FALSE)),IF($N23=2,IF(ISERROR(VLOOKUP(DATA!$P23,'M2'!$A:$C,Q$2,FALSE)),"NOT PRESENT",VLOOKUP(DATA!$P23,'M2'!$A:$C,Q$2,FALSE)),IF($N23=0,IF(ISERROR(VLOOKUP($P23,'M1'!$A:$C,Q$2,FALSE)),IF(ISERROR(VLOOKUP(DATA!$P23,'M2'!$A:$C,Q$2,FALSE)),"NOT PRESENT",VLOOKUP(DATA!$P23,'M2'!$A:$C,Q$2,FALSE)),VLOOKUP($P23,'M1'!$A:$C,Q$2,FALSE)),"SPECIFY METHOD")))</f>
        <v>Oxylebius pictus</v>
      </c>
      <c r="R23" s="12" t="str">
        <f>IF($N23=1,IF(ISERROR(VLOOKUP($P23,'M1'!$A:$C,R$2,FALSE)),"NOT PRESENT",VLOOKUP($P23,'M1'!$A:$C,R$2,FALSE)),IF($N23=2,IF(ISERROR(VLOOKUP(DATA!$P23,'M2'!$A:$C,R$2,FALSE)),"NOT PRESENT",VLOOKUP(DATA!$P23,'M2'!$A:$C,R$2,FALSE)),IF($N23=0,IF(ISERROR(VLOOKUP($P23,'M1'!$A:$C,R$2,FALSE)),IF(ISERROR(VLOOKUP(DATA!$P23,'M2'!$A:$C,R$2,FALSE)),"NOT PRESENT",VLOOKUP(DATA!$P23,'M2'!$A:$C,R$2,FALSE)),VLOOKUP($P23,'M1'!$A:$C,R$2,FALSE)),"SPECIFY METHOD")))</f>
        <v>Painted greenling</v>
      </c>
      <c r="S23" s="20">
        <f t="shared" si="3"/>
        <v>1</v>
      </c>
      <c r="T23" s="11">
        <v>0</v>
      </c>
      <c r="U23" s="11"/>
      <c r="V23" s="11"/>
      <c r="W23" s="11"/>
      <c r="X23" s="11"/>
      <c r="Y23" s="11"/>
      <c r="Z23" s="11">
        <v>1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</row>
    <row r="24" spans="1:68" ht="12.75" customHeight="1">
      <c r="A24" s="12">
        <f t="shared" si="2"/>
        <v>22</v>
      </c>
      <c r="B24" s="11" t="str">
        <f t="shared" ref="B24:D24" si="44">IF(ISERROR(B23),IF(ISERROR(B22),IF(ISERROR(B21),"BLANK",B21),B22),B23)</f>
        <v>Em Lim</v>
      </c>
      <c r="C24" s="11" t="str">
        <f t="shared" si="44"/>
        <v>Isabelle Côté</v>
      </c>
      <c r="D24" s="11" t="str">
        <f t="shared" si="44"/>
        <v>BMSC8</v>
      </c>
      <c r="E24" s="12" t="str">
        <f>IF(ISERROR(VLOOKUP($D24,SITES!$A:$E,2,FALSE)),"",VLOOKUP($D24,SITES!$A:$E,2,FALSE))</f>
        <v>Baeria Rocks North Island Northside</v>
      </c>
      <c r="F24" s="10">
        <f>IF(ISERROR(VLOOKUP($D24,SITES!$A:$E,3,FALSE)),"",VLOOKUP($D24,SITES!$A:$E,3,FALSE))</f>
        <v>48.955081939697202</v>
      </c>
      <c r="G24" s="13">
        <f>IF(ISERROR(VLOOKUP($D24,SITES!$A:$E,4,FALSE)),"",VLOOKUP($D24,SITES!$A:$E,4,FALSE))</f>
        <v>-125.15337371826099</v>
      </c>
      <c r="H24" s="14" t="str">
        <f t="shared" ref="H24:O24" si="45">IF(ISERROR(H23),IF(ISERROR(H22),IF(ISERROR(H21),"BLANK",H21),H22),H23)</f>
        <v>22/04/2024</v>
      </c>
      <c r="I24" s="11">
        <f t="shared" si="45"/>
        <v>1.5</v>
      </c>
      <c r="J24" s="11" t="str">
        <f t="shared" si="45"/>
        <v>SE</v>
      </c>
      <c r="K24" s="18">
        <f t="shared" si="45"/>
        <v>0.42499999999999999</v>
      </c>
      <c r="L24" s="11" t="str">
        <f t="shared" si="45"/>
        <v>EGL</v>
      </c>
      <c r="M24" s="11">
        <f t="shared" si="45"/>
        <v>8.5</v>
      </c>
      <c r="N24" s="11">
        <f t="shared" si="45"/>
        <v>2</v>
      </c>
      <c r="O24" s="11">
        <f t="shared" si="45"/>
        <v>2</v>
      </c>
      <c r="P24" s="11" t="s">
        <v>47</v>
      </c>
      <c r="Q24" s="19" t="str">
        <f>IF($N24=1,IF(ISERROR(VLOOKUP($P24,'M1'!$A:$C,Q$2,FALSE)),"NOT PRESENT",VLOOKUP($P24,'M1'!$A:$C,Q$2,FALSE)),IF($N24=2,IF(ISERROR(VLOOKUP(DATA!$P24,'M2'!$A:$C,Q$2,FALSE)),"NOT PRESENT",VLOOKUP(DATA!$P24,'M2'!$A:$C,Q$2,FALSE)),IF($N24=0,IF(ISERROR(VLOOKUP($P24,'M1'!$A:$C,Q$2,FALSE)),IF(ISERROR(VLOOKUP(DATA!$P24,'M2'!$A:$C,Q$2,FALSE)),"NOT PRESENT",VLOOKUP(DATA!$P24,'M2'!$A:$C,Q$2,FALSE)),VLOOKUP($P24,'M1'!$A:$C,Q$2,FALSE)),"SPECIFY METHOD")))</f>
        <v>Glebocarcinus oregonensis</v>
      </c>
      <c r="R24" s="12" t="str">
        <f>IF($N24=1,IF(ISERROR(VLOOKUP($P24,'M1'!$A:$C,R$2,FALSE)),"NOT PRESENT",VLOOKUP($P24,'M1'!$A:$C,R$2,FALSE)),IF($N24=2,IF(ISERROR(VLOOKUP(DATA!$P24,'M2'!$A:$C,R$2,FALSE)),"NOT PRESENT",VLOOKUP(DATA!$P24,'M2'!$A:$C,R$2,FALSE)),IF($N24=0,IF(ISERROR(VLOOKUP($P24,'M1'!$A:$C,R$2,FALSE)),IF(ISERROR(VLOOKUP(DATA!$P24,'M2'!$A:$C,R$2,FALSE)),"NOT PRESENT",VLOOKUP(DATA!$P24,'M2'!$A:$C,R$2,FALSE)),VLOOKUP($P24,'M1'!$A:$C,R$2,FALSE)),"SPECIFY METHOD")))</f>
        <v>Pygmy rock crab</v>
      </c>
      <c r="S24" s="20">
        <f t="shared" si="3"/>
        <v>1</v>
      </c>
      <c r="T24" s="11">
        <v>1</v>
      </c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</row>
    <row r="25" spans="1:68" ht="12.75" customHeight="1">
      <c r="A25" s="12">
        <f t="shared" si="2"/>
        <v>23</v>
      </c>
      <c r="B25" s="11" t="str">
        <f t="shared" ref="B25:D25" si="46">IF(ISERROR(B24),IF(ISERROR(B23),IF(ISERROR(B22),"BLANK",B22),B23),B24)</f>
        <v>Em Lim</v>
      </c>
      <c r="C25" s="11" t="str">
        <f t="shared" si="46"/>
        <v>Isabelle Côté</v>
      </c>
      <c r="D25" s="11" t="str">
        <f t="shared" si="46"/>
        <v>BMSC8</v>
      </c>
      <c r="E25" s="12" t="str">
        <f>IF(ISERROR(VLOOKUP($D25,SITES!$A:$E,2,FALSE)),"",VLOOKUP($D25,SITES!$A:$E,2,FALSE))</f>
        <v>Baeria Rocks North Island Northside</v>
      </c>
      <c r="F25" s="10">
        <f>IF(ISERROR(VLOOKUP($D25,SITES!$A:$E,3,FALSE)),"",VLOOKUP($D25,SITES!$A:$E,3,FALSE))</f>
        <v>48.955081939697202</v>
      </c>
      <c r="G25" s="13">
        <f>IF(ISERROR(VLOOKUP($D25,SITES!$A:$E,4,FALSE)),"",VLOOKUP($D25,SITES!$A:$E,4,FALSE))</f>
        <v>-125.15337371826099</v>
      </c>
      <c r="H25" s="14" t="str">
        <f t="shared" ref="H25:O25" si="47">IF(ISERROR(H24),IF(ISERROR(H23),IF(ISERROR(H22),"BLANK",H22),H23),H24)</f>
        <v>22/04/2024</v>
      </c>
      <c r="I25" s="11">
        <f t="shared" si="47"/>
        <v>1.5</v>
      </c>
      <c r="J25" s="11" t="str">
        <f t="shared" si="47"/>
        <v>SE</v>
      </c>
      <c r="K25" s="18">
        <f t="shared" si="47"/>
        <v>0.42499999999999999</v>
      </c>
      <c r="L25" s="11" t="str">
        <f t="shared" si="47"/>
        <v>EGL</v>
      </c>
      <c r="M25" s="11">
        <f t="shared" si="47"/>
        <v>8.5</v>
      </c>
      <c r="N25" s="11">
        <f t="shared" si="47"/>
        <v>2</v>
      </c>
      <c r="O25" s="11">
        <f t="shared" si="47"/>
        <v>2</v>
      </c>
      <c r="P25" s="11" t="s">
        <v>48</v>
      </c>
      <c r="Q25" s="19" t="str">
        <f>IF($N25=1,IF(ISERROR(VLOOKUP($P25,'M1'!$A:$C,Q$2,FALSE)),"NOT PRESENT",VLOOKUP($P25,'M1'!$A:$C,Q$2,FALSE)),IF($N25=2,IF(ISERROR(VLOOKUP(DATA!$P25,'M2'!$A:$C,Q$2,FALSE)),"NOT PRESENT",VLOOKUP(DATA!$P25,'M2'!$A:$C,Q$2,FALSE)),IF($N25=0,IF(ISERROR(VLOOKUP($P25,'M1'!$A:$C,Q$2,FALSE)),IF(ISERROR(VLOOKUP(DATA!$P25,'M2'!$A:$C,Q$2,FALSE)),"NOT PRESENT",VLOOKUP(DATA!$P25,'M2'!$A:$C,Q$2,FALSE)),VLOOKUP($P25,'M1'!$A:$C,Q$2,FALSE)),"SPECIFY METHOD")))</f>
        <v>Pagurus caurinus</v>
      </c>
      <c r="R25" s="12" t="str">
        <f>IF($N25=1,IF(ISERROR(VLOOKUP($P25,'M1'!$A:$C,R$2,FALSE)),"NOT PRESENT",VLOOKUP($P25,'M1'!$A:$C,R$2,FALSE)),IF($N25=2,IF(ISERROR(VLOOKUP(DATA!$P25,'M2'!$A:$C,R$2,FALSE)),"NOT PRESENT",VLOOKUP(DATA!$P25,'M2'!$A:$C,R$2,FALSE)),IF($N25=0,IF(ISERROR(VLOOKUP($P25,'M1'!$A:$C,R$2,FALSE)),IF(ISERROR(VLOOKUP(DATA!$P25,'M2'!$A:$C,R$2,FALSE)),"NOT PRESENT",VLOOKUP(DATA!$P25,'M2'!$A:$C,R$2,FALSE)),VLOOKUP($P25,'M1'!$A:$C,R$2,FALSE)),"SPECIFY METHOD")))</f>
        <v>Greenmark hermit crab</v>
      </c>
      <c r="S25" s="20">
        <f t="shared" si="3"/>
        <v>1</v>
      </c>
      <c r="T25" s="11">
        <v>1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</row>
    <row r="26" spans="1:68" ht="12.75" customHeight="1">
      <c r="A26" s="12">
        <f t="shared" si="2"/>
        <v>24</v>
      </c>
      <c r="B26" s="11" t="str">
        <f t="shared" ref="B26:D26" si="48">IF(ISERROR(B25),IF(ISERROR(B24),IF(ISERROR(B23),"BLANK",B23),B24),B25)</f>
        <v>Em Lim</v>
      </c>
      <c r="C26" s="11" t="str">
        <f t="shared" si="48"/>
        <v>Isabelle Côté</v>
      </c>
      <c r="D26" s="11" t="str">
        <f t="shared" si="48"/>
        <v>BMSC8</v>
      </c>
      <c r="E26" s="12" t="str">
        <f>IF(ISERROR(VLOOKUP($D26,SITES!$A:$E,2,FALSE)),"",VLOOKUP($D26,SITES!$A:$E,2,FALSE))</f>
        <v>Baeria Rocks North Island Northside</v>
      </c>
      <c r="F26" s="10">
        <f>IF(ISERROR(VLOOKUP($D26,SITES!$A:$E,3,FALSE)),"",VLOOKUP($D26,SITES!$A:$E,3,FALSE))</f>
        <v>48.955081939697202</v>
      </c>
      <c r="G26" s="13">
        <f>IF(ISERROR(VLOOKUP($D26,SITES!$A:$E,4,FALSE)),"",VLOOKUP($D26,SITES!$A:$E,4,FALSE))</f>
        <v>-125.15337371826099</v>
      </c>
      <c r="H26" s="14" t="str">
        <f t="shared" ref="H26:O26" si="49">IF(ISERROR(H25),IF(ISERROR(H24),IF(ISERROR(H23),"BLANK",H23),H24),H25)</f>
        <v>22/04/2024</v>
      </c>
      <c r="I26" s="11">
        <f t="shared" si="49"/>
        <v>1.5</v>
      </c>
      <c r="J26" s="11" t="str">
        <f t="shared" si="49"/>
        <v>SE</v>
      </c>
      <c r="K26" s="18">
        <f t="shared" si="49"/>
        <v>0.42499999999999999</v>
      </c>
      <c r="L26" s="11" t="str">
        <f t="shared" si="49"/>
        <v>EGL</v>
      </c>
      <c r="M26" s="11">
        <f t="shared" si="49"/>
        <v>8.5</v>
      </c>
      <c r="N26" s="11">
        <f t="shared" si="49"/>
        <v>2</v>
      </c>
      <c r="O26" s="11">
        <f t="shared" si="49"/>
        <v>2</v>
      </c>
      <c r="P26" s="11" t="s">
        <v>49</v>
      </c>
      <c r="Q26" s="19" t="str">
        <f>IF($N26=1,IF(ISERROR(VLOOKUP($P26,'M1'!$A:$C,Q$2,FALSE)),"NOT PRESENT",VLOOKUP($P26,'M1'!$A:$C,Q$2,FALSE)),IF($N26=2,IF(ISERROR(VLOOKUP(DATA!$P26,'M2'!$A:$C,Q$2,FALSE)),"NOT PRESENT",VLOOKUP(DATA!$P26,'M2'!$A:$C,Q$2,FALSE)),IF($N26=0,IF(ISERROR(VLOOKUP($P26,'M1'!$A:$C,Q$2,FALSE)),IF(ISERROR(VLOOKUP(DATA!$P26,'M2'!$A:$C,Q$2,FALSE)),"NOT PRESENT",VLOOKUP(DATA!$P26,'M2'!$A:$C,Q$2,FALSE)),VLOOKUP($P26,'M1'!$A:$C,Q$2,FALSE)),"SPECIFY METHOD")))</f>
        <v>Debris - Zero</v>
      </c>
      <c r="R26" s="12" t="str">
        <f>IF($N26=1,IF(ISERROR(VLOOKUP($P26,'M1'!$A:$C,R$2,FALSE)),"NOT PRESENT",VLOOKUP($P26,'M1'!$A:$C,R$2,FALSE)),IF($N26=2,IF(ISERROR(VLOOKUP(DATA!$P26,'M2'!$A:$C,R$2,FALSE)),"NOT PRESENT",VLOOKUP(DATA!$P26,'M2'!$A:$C,R$2,FALSE)),IF($N26=0,IF(ISERROR(VLOOKUP($P26,'M1'!$A:$C,R$2,FALSE)),IF(ISERROR(VLOOKUP(DATA!$P26,'M2'!$A:$C,R$2,FALSE)),"NOT PRESENT",VLOOKUP(DATA!$P26,'M2'!$A:$C,R$2,FALSE)),VLOOKUP($P26,'M1'!$A:$C,R$2,FALSE)),"SPECIFY METHOD")))</f>
        <v>No Debris found</v>
      </c>
      <c r="S26" s="20">
        <f t="shared" si="3"/>
        <v>1</v>
      </c>
      <c r="T26" s="11">
        <v>1</v>
      </c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</row>
    <row r="27" spans="1:68" ht="12.75" customHeight="1">
      <c r="A27" s="12">
        <f t="shared" si="2"/>
        <v>25</v>
      </c>
      <c r="B27" s="11" t="str">
        <f t="shared" ref="B27:C27" si="50">IF(ISERROR(B25),IF(ISERROR(B24),IF(ISERROR(B23),"BLANK",B23),B24),B25)</f>
        <v>Em Lim</v>
      </c>
      <c r="C27" s="11" t="str">
        <f t="shared" si="50"/>
        <v>Isabelle Côté</v>
      </c>
      <c r="D27" s="11" t="s">
        <v>50</v>
      </c>
      <c r="E27" s="12" t="str">
        <f>IF(ISERROR(VLOOKUP($D27,SITES!$A:$E,2,FALSE)),"",VLOOKUP($D27,SITES!$A:$E,2,FALSE))</f>
        <v>Baeria Rocks South Island</v>
      </c>
      <c r="F27" s="10">
        <f>IF(ISERROR(VLOOKUP($D27,SITES!$A:$E,3,FALSE)),"",VLOOKUP($D27,SITES!$A:$E,3,FALSE))</f>
        <v>48.950233459472599</v>
      </c>
      <c r="G27" s="13">
        <f>IF(ISERROR(VLOOKUP($D27,SITES!$A:$E,4,FALSE)),"",VLOOKUP($D27,SITES!$A:$E,4,FALSE))</f>
        <v>-125.155548095703</v>
      </c>
      <c r="H27" s="14" t="str">
        <f>IF(ISERROR(H25),IF(ISERROR(H24),IF(ISERROR(H23),"BLANK",H23),H24),H25)</f>
        <v>22/04/2024</v>
      </c>
      <c r="I27" s="11">
        <v>1.5</v>
      </c>
      <c r="J27" s="11" t="s">
        <v>51</v>
      </c>
      <c r="K27" s="18">
        <v>0.53125</v>
      </c>
      <c r="L27" s="11" t="s">
        <v>26</v>
      </c>
      <c r="M27" s="11">
        <v>11</v>
      </c>
      <c r="N27" s="11">
        <v>1</v>
      </c>
      <c r="O27" s="11">
        <v>2</v>
      </c>
      <c r="P27" s="11" t="s">
        <v>52</v>
      </c>
      <c r="Q27" s="19" t="str">
        <f>IF($N27=1,IF(ISERROR(VLOOKUP($P27,'M1'!$A:$C,Q$2,FALSE)),"NOT PRESENT",VLOOKUP($P27,'M1'!$A:$C,Q$2,FALSE)),IF($N27=2,IF(ISERROR(VLOOKUP(DATA!$P27,'M2'!$A:$C,Q$2,FALSE)),"NOT PRESENT",VLOOKUP(DATA!$P27,'M2'!$A:$C,Q$2,FALSE)),IF($N27=0,IF(ISERROR(VLOOKUP($P27,'M1'!$A:$C,Q$2,FALSE)),IF(ISERROR(VLOOKUP(DATA!$P27,'M2'!$A:$C,Q$2,FALSE)),"NOT PRESENT",VLOOKUP(DATA!$P27,'M2'!$A:$C,Q$2,FALSE)),VLOOKUP($P27,'M1'!$A:$C,Q$2,FALSE)),"SPECIFY METHOD")))</f>
        <v>Sebastes caurinus</v>
      </c>
      <c r="R27" s="12" t="str">
        <f>IF($N27=1,IF(ISERROR(VLOOKUP($P27,'M1'!$A:$C,R$2,FALSE)),"NOT PRESENT",VLOOKUP($P27,'M1'!$A:$C,R$2,FALSE)),IF($N27=2,IF(ISERROR(VLOOKUP(DATA!$P27,'M2'!$A:$C,R$2,FALSE)),"NOT PRESENT",VLOOKUP(DATA!$P27,'M2'!$A:$C,R$2,FALSE)),IF($N27=0,IF(ISERROR(VLOOKUP($P27,'M1'!$A:$C,R$2,FALSE)),IF(ISERROR(VLOOKUP(DATA!$P27,'M2'!$A:$C,R$2,FALSE)),"NOT PRESENT",VLOOKUP(DATA!$P27,'M2'!$A:$C,R$2,FALSE)),VLOOKUP($P27,'M1'!$A:$C,R$2,FALSE)),"SPECIFY METHOD")))</f>
        <v>Copper rockfish</v>
      </c>
      <c r="S27" s="20">
        <f t="shared" si="3"/>
        <v>1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>
        <v>1</v>
      </c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</row>
    <row r="28" spans="1:68" ht="12.75" customHeight="1">
      <c r="A28" s="12">
        <f t="shared" si="2"/>
        <v>26</v>
      </c>
      <c r="B28" s="11" t="str">
        <f t="shared" ref="B28:D28" si="51">IF(ISERROR(B27),IF(ISERROR(B25),IF(ISERROR(B24),"BLANK",B24),B25),B27)</f>
        <v>Em Lim</v>
      </c>
      <c r="C28" s="11" t="str">
        <f t="shared" si="51"/>
        <v>Isabelle Côté</v>
      </c>
      <c r="D28" s="11" t="str">
        <f t="shared" si="51"/>
        <v>BMSC6</v>
      </c>
      <c r="E28" s="12" t="str">
        <f>IF(ISERROR(VLOOKUP($D28,SITES!$A:$E,2,FALSE)),"",VLOOKUP($D28,SITES!$A:$E,2,FALSE))</f>
        <v>Baeria Rocks South Island</v>
      </c>
      <c r="F28" s="10">
        <f>IF(ISERROR(VLOOKUP($D28,SITES!$A:$E,3,FALSE)),"",VLOOKUP($D28,SITES!$A:$E,3,FALSE))</f>
        <v>48.950233459472599</v>
      </c>
      <c r="G28" s="13">
        <f>IF(ISERROR(VLOOKUP($D28,SITES!$A:$E,4,FALSE)),"",VLOOKUP($D28,SITES!$A:$E,4,FALSE))</f>
        <v>-125.155548095703</v>
      </c>
      <c r="H28" s="14" t="str">
        <f t="shared" ref="H28:O28" si="52">IF(ISERROR(H27),IF(ISERROR(H25),IF(ISERROR(H24),"BLANK",H24),H25),H27)</f>
        <v>22/04/2024</v>
      </c>
      <c r="I28" s="11">
        <f t="shared" si="52"/>
        <v>1.5</v>
      </c>
      <c r="J28" s="11" t="str">
        <f t="shared" si="52"/>
        <v>SW</v>
      </c>
      <c r="K28" s="18">
        <f t="shared" si="52"/>
        <v>0.53125</v>
      </c>
      <c r="L28" s="11" t="str">
        <f t="shared" si="52"/>
        <v>EGL</v>
      </c>
      <c r="M28" s="11">
        <f t="shared" si="52"/>
        <v>11</v>
      </c>
      <c r="N28" s="11">
        <f t="shared" si="52"/>
        <v>1</v>
      </c>
      <c r="O28" s="11">
        <f t="shared" si="52"/>
        <v>2</v>
      </c>
      <c r="P28" s="11" t="s">
        <v>53</v>
      </c>
      <c r="Q28" s="19" t="str">
        <f>IF($N28=1,IF(ISERROR(VLOOKUP($P28,'M1'!$A:$C,Q$2,FALSE)),"NOT PRESENT",VLOOKUP($P28,'M1'!$A:$C,Q$2,FALSE)),IF($N28=2,IF(ISERROR(VLOOKUP(DATA!$P28,'M2'!$A:$C,Q$2,FALSE)),"NOT PRESENT",VLOOKUP(DATA!$P28,'M2'!$A:$C,Q$2,FALSE)),IF($N28=0,IF(ISERROR(VLOOKUP($P28,'M1'!$A:$C,Q$2,FALSE)),IF(ISERROR(VLOOKUP(DATA!$P28,'M2'!$A:$C,Q$2,FALSE)),"NOT PRESENT",VLOOKUP(DATA!$P28,'M2'!$A:$C,Q$2,FALSE)),VLOOKUP($P28,'M1'!$A:$C,Q$2,FALSE)),"SPECIFY METHOD")))</f>
        <v>Rhinogobiops nicholsii</v>
      </c>
      <c r="R28" s="12" t="str">
        <f>IF($N28=1,IF(ISERROR(VLOOKUP($P28,'M1'!$A:$C,R$2,FALSE)),"NOT PRESENT",VLOOKUP($P28,'M1'!$A:$C,R$2,FALSE)),IF($N28=2,IF(ISERROR(VLOOKUP(DATA!$P28,'M2'!$A:$C,R$2,FALSE)),"NOT PRESENT",VLOOKUP(DATA!$P28,'M2'!$A:$C,R$2,FALSE)),IF($N28=0,IF(ISERROR(VLOOKUP($P28,'M1'!$A:$C,R$2,FALSE)),IF(ISERROR(VLOOKUP(DATA!$P28,'M2'!$A:$C,R$2,FALSE)),"NOT PRESENT",VLOOKUP(DATA!$P28,'M2'!$A:$C,R$2,FALSE)),VLOOKUP($P28,'M1'!$A:$C,R$2,FALSE)),"SPECIFY METHOD")))</f>
        <v>Blackeye goby</v>
      </c>
      <c r="S28" s="20">
        <f t="shared" si="3"/>
        <v>1</v>
      </c>
      <c r="T28" s="11">
        <v>0</v>
      </c>
      <c r="U28" s="11"/>
      <c r="V28" s="11">
        <v>1</v>
      </c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</row>
    <row r="29" spans="1:68" ht="12.75" customHeight="1">
      <c r="A29" s="12">
        <f t="shared" si="2"/>
        <v>27</v>
      </c>
      <c r="B29" s="11" t="str">
        <f t="shared" ref="B29:D29" si="53">IF(ISERROR(B28),IF(ISERROR(B27),IF(ISERROR(B25),"BLANK",B25),B27),B28)</f>
        <v>Em Lim</v>
      </c>
      <c r="C29" s="11" t="str">
        <f t="shared" si="53"/>
        <v>Isabelle Côté</v>
      </c>
      <c r="D29" s="11" t="str">
        <f t="shared" si="53"/>
        <v>BMSC6</v>
      </c>
      <c r="E29" s="12" t="str">
        <f>IF(ISERROR(VLOOKUP($D29,SITES!$A:$E,2,FALSE)),"",VLOOKUP($D29,SITES!$A:$E,2,FALSE))</f>
        <v>Baeria Rocks South Island</v>
      </c>
      <c r="F29" s="10">
        <f>IF(ISERROR(VLOOKUP($D29,SITES!$A:$E,3,FALSE)),"",VLOOKUP($D29,SITES!$A:$E,3,FALSE))</f>
        <v>48.950233459472599</v>
      </c>
      <c r="G29" s="13">
        <f>IF(ISERROR(VLOOKUP($D29,SITES!$A:$E,4,FALSE)),"",VLOOKUP($D29,SITES!$A:$E,4,FALSE))</f>
        <v>-125.155548095703</v>
      </c>
      <c r="H29" s="14" t="str">
        <f t="shared" ref="H29:O29" si="54">IF(ISERROR(H28),IF(ISERROR(H27),IF(ISERROR(H25),"BLANK",H25),H27),H28)</f>
        <v>22/04/2024</v>
      </c>
      <c r="I29" s="11">
        <f t="shared" si="54"/>
        <v>1.5</v>
      </c>
      <c r="J29" s="11" t="str">
        <f t="shared" si="54"/>
        <v>SW</v>
      </c>
      <c r="K29" s="18">
        <f t="shared" si="54"/>
        <v>0.53125</v>
      </c>
      <c r="L29" s="11" t="str">
        <f t="shared" si="54"/>
        <v>EGL</v>
      </c>
      <c r="M29" s="11">
        <f t="shared" si="54"/>
        <v>11</v>
      </c>
      <c r="N29" s="11">
        <f t="shared" si="54"/>
        <v>1</v>
      </c>
      <c r="O29" s="11">
        <f t="shared" si="54"/>
        <v>2</v>
      </c>
      <c r="P29" s="11" t="s">
        <v>54</v>
      </c>
      <c r="Q29" s="19" t="str">
        <f>IF($N29=1,IF(ISERROR(VLOOKUP($P29,'M1'!$A:$C,Q$2,FALSE)),"NOT PRESENT",VLOOKUP($P29,'M1'!$A:$C,Q$2,FALSE)),IF($N29=2,IF(ISERROR(VLOOKUP(DATA!$P29,'M2'!$A:$C,Q$2,FALSE)),"NOT PRESENT",VLOOKUP(DATA!$P29,'M2'!$A:$C,Q$2,FALSE)),IF($N29=0,IF(ISERROR(VLOOKUP($P29,'M1'!$A:$C,Q$2,FALSE)),IF(ISERROR(VLOOKUP(DATA!$P29,'M2'!$A:$C,Q$2,FALSE)),"NOT PRESENT",VLOOKUP(DATA!$P29,'M2'!$A:$C,Q$2,FALSE)),VLOOKUP($P29,'M1'!$A:$C,Q$2,FALSE)),"SPECIFY METHOD")))</f>
        <v>Ophiodon elongatus</v>
      </c>
      <c r="R29" s="12" t="str">
        <f>IF($N29=1,IF(ISERROR(VLOOKUP($P29,'M1'!$A:$C,R$2,FALSE)),"NOT PRESENT",VLOOKUP($P29,'M1'!$A:$C,R$2,FALSE)),IF($N29=2,IF(ISERROR(VLOOKUP(DATA!$P29,'M2'!$A:$C,R$2,FALSE)),"NOT PRESENT",VLOOKUP(DATA!$P29,'M2'!$A:$C,R$2,FALSE)),IF($N29=0,IF(ISERROR(VLOOKUP($P29,'M1'!$A:$C,R$2,FALSE)),IF(ISERROR(VLOOKUP(DATA!$P29,'M2'!$A:$C,R$2,FALSE)),"NOT PRESENT",VLOOKUP(DATA!$P29,'M2'!$A:$C,R$2,FALSE)),VLOOKUP($P29,'M1'!$A:$C,R$2,FALSE)),"SPECIFY METHOD")))</f>
        <v>Lingcod</v>
      </c>
      <c r="S29" s="20">
        <f t="shared" si="3"/>
        <v>2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>
        <v>1</v>
      </c>
      <c r="AF29" s="11">
        <v>1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</row>
    <row r="30" spans="1:68" ht="12.75" customHeight="1">
      <c r="A30" s="12">
        <f t="shared" si="2"/>
        <v>28</v>
      </c>
      <c r="B30" s="11" t="str">
        <f t="shared" ref="B30:D30" si="55">IF(ISERROR(B29),IF(ISERROR(B28),IF(ISERROR(B27),"BLANK",B27),B28),B29)</f>
        <v>Em Lim</v>
      </c>
      <c r="C30" s="11" t="str">
        <f t="shared" si="55"/>
        <v>Isabelle Côté</v>
      </c>
      <c r="D30" s="11" t="str">
        <f t="shared" si="55"/>
        <v>BMSC6</v>
      </c>
      <c r="E30" s="12" t="str">
        <f>IF(ISERROR(VLOOKUP($D30,SITES!$A:$E,2,FALSE)),"",VLOOKUP($D30,SITES!$A:$E,2,FALSE))</f>
        <v>Baeria Rocks South Island</v>
      </c>
      <c r="F30" s="10">
        <f>IF(ISERROR(VLOOKUP($D30,SITES!$A:$E,3,FALSE)),"",VLOOKUP($D30,SITES!$A:$E,3,FALSE))</f>
        <v>48.950233459472599</v>
      </c>
      <c r="G30" s="13">
        <f>IF(ISERROR(VLOOKUP($D30,SITES!$A:$E,4,FALSE)),"",VLOOKUP($D30,SITES!$A:$E,4,FALSE))</f>
        <v>-125.155548095703</v>
      </c>
      <c r="H30" s="14" t="str">
        <f t="shared" ref="H30:O30" si="56">IF(ISERROR(H29),IF(ISERROR(H28),IF(ISERROR(H27),"BLANK",H27),H28),H29)</f>
        <v>22/04/2024</v>
      </c>
      <c r="I30" s="11">
        <f t="shared" si="56"/>
        <v>1.5</v>
      </c>
      <c r="J30" s="11" t="str">
        <f t="shared" si="56"/>
        <v>SW</v>
      </c>
      <c r="K30" s="18">
        <f t="shared" si="56"/>
        <v>0.53125</v>
      </c>
      <c r="L30" s="11" t="str">
        <f t="shared" si="56"/>
        <v>EGL</v>
      </c>
      <c r="M30" s="11">
        <f t="shared" si="56"/>
        <v>11</v>
      </c>
      <c r="N30" s="11">
        <f t="shared" si="56"/>
        <v>1</v>
      </c>
      <c r="O30" s="11">
        <f t="shared" si="56"/>
        <v>2</v>
      </c>
      <c r="P30" s="11" t="s">
        <v>55</v>
      </c>
      <c r="Q30" s="19" t="str">
        <f>IF($N30=1,IF(ISERROR(VLOOKUP($P30,'M1'!$A:$C,Q$2,FALSE)),"NOT PRESENT",VLOOKUP($P30,'M1'!$A:$C,Q$2,FALSE)),IF($N30=2,IF(ISERROR(VLOOKUP(DATA!$P30,'M2'!$A:$C,Q$2,FALSE)),"NOT PRESENT",VLOOKUP(DATA!$P30,'M2'!$A:$C,Q$2,FALSE)),IF($N30=0,IF(ISERROR(VLOOKUP($P30,'M1'!$A:$C,Q$2,FALSE)),IF(ISERROR(VLOOKUP(DATA!$P30,'M2'!$A:$C,Q$2,FALSE)),"NOT PRESENT",VLOOKUP(DATA!$P30,'M2'!$A:$C,Q$2,FALSE)),VLOOKUP($P30,'M1'!$A:$C,Q$2,FALSE)),"SPECIFY METHOD")))</f>
        <v>Anarrhichthys ocellatus</v>
      </c>
      <c r="R30" s="12" t="str">
        <f>IF($N30=1,IF(ISERROR(VLOOKUP($P30,'M1'!$A:$C,R$2,FALSE)),"NOT PRESENT",VLOOKUP($P30,'M1'!$A:$C,R$2,FALSE)),IF($N30=2,IF(ISERROR(VLOOKUP(DATA!$P30,'M2'!$A:$C,R$2,FALSE)),"NOT PRESENT",VLOOKUP(DATA!$P30,'M2'!$A:$C,R$2,FALSE)),IF($N30=0,IF(ISERROR(VLOOKUP($P30,'M1'!$A:$C,R$2,FALSE)),IF(ISERROR(VLOOKUP(DATA!$P30,'M2'!$A:$C,R$2,FALSE)),"NOT PRESENT",VLOOKUP(DATA!$P30,'M2'!$A:$C,R$2,FALSE)),VLOOKUP($P30,'M1'!$A:$C,R$2,FALSE)),"SPECIFY METHOD")))</f>
        <v>Wolf-eel</v>
      </c>
      <c r="S30" s="20">
        <f t="shared" si="3"/>
        <v>2</v>
      </c>
      <c r="T30" s="11">
        <v>0</v>
      </c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>
        <v>1</v>
      </c>
      <c r="AI30" s="11"/>
      <c r="AJ30" s="11"/>
      <c r="AK30" s="11"/>
      <c r="AL30" s="11"/>
      <c r="AM30" s="11"/>
      <c r="AN30" s="11">
        <v>1</v>
      </c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</row>
    <row r="31" spans="1:68" ht="12.75" customHeight="1">
      <c r="A31" s="12">
        <f t="shared" si="2"/>
        <v>29</v>
      </c>
      <c r="B31" s="11" t="str">
        <f t="shared" ref="B31:D31" si="57">IF(ISERROR(B30),IF(ISERROR(B29),IF(ISERROR(B28),"BLANK",B28),B29),B30)</f>
        <v>Em Lim</v>
      </c>
      <c r="C31" s="11" t="str">
        <f t="shared" si="57"/>
        <v>Isabelle Côté</v>
      </c>
      <c r="D31" s="11" t="str">
        <f t="shared" si="57"/>
        <v>BMSC6</v>
      </c>
      <c r="E31" s="12" t="str">
        <f>IF(ISERROR(VLOOKUP($D31,SITES!$A:$E,2,FALSE)),"",VLOOKUP($D31,SITES!$A:$E,2,FALSE))</f>
        <v>Baeria Rocks South Island</v>
      </c>
      <c r="F31" s="10">
        <f>IF(ISERROR(VLOOKUP($D31,SITES!$A:$E,3,FALSE)),"",VLOOKUP($D31,SITES!$A:$E,3,FALSE))</f>
        <v>48.950233459472599</v>
      </c>
      <c r="G31" s="13">
        <f>IF(ISERROR(VLOOKUP($D31,SITES!$A:$E,4,FALSE)),"",VLOOKUP($D31,SITES!$A:$E,4,FALSE))</f>
        <v>-125.155548095703</v>
      </c>
      <c r="H31" s="14" t="str">
        <f t="shared" ref="H31:O31" si="58">IF(ISERROR(H30),IF(ISERROR(H29),IF(ISERROR(H28),"BLANK",H28),H29),H30)</f>
        <v>22/04/2024</v>
      </c>
      <c r="I31" s="11">
        <f t="shared" si="58"/>
        <v>1.5</v>
      </c>
      <c r="J31" s="11" t="str">
        <f t="shared" si="58"/>
        <v>SW</v>
      </c>
      <c r="K31" s="18">
        <f t="shared" si="58"/>
        <v>0.53125</v>
      </c>
      <c r="L31" s="11" t="str">
        <f t="shared" si="58"/>
        <v>EGL</v>
      </c>
      <c r="M31" s="11">
        <f t="shared" si="58"/>
        <v>11</v>
      </c>
      <c r="N31" s="11">
        <f t="shared" si="58"/>
        <v>1</v>
      </c>
      <c r="O31" s="11">
        <f t="shared" si="58"/>
        <v>2</v>
      </c>
      <c r="P31" s="11" t="s">
        <v>27</v>
      </c>
      <c r="Q31" s="19" t="str">
        <f>IF($N31=1,IF(ISERROR(VLOOKUP($P31,'M1'!$A:$C,Q$2,FALSE)),"NOT PRESENT",VLOOKUP($P31,'M1'!$A:$C,Q$2,FALSE)),IF($N31=2,IF(ISERROR(VLOOKUP(DATA!$P31,'M2'!$A:$C,Q$2,FALSE)),"NOT PRESENT",VLOOKUP(DATA!$P31,'M2'!$A:$C,Q$2,FALSE)),IF($N31=0,IF(ISERROR(VLOOKUP($P31,'M1'!$A:$C,Q$2,FALSE)),IF(ISERROR(VLOOKUP(DATA!$P31,'M2'!$A:$C,Q$2,FALSE)),"NOT PRESENT",VLOOKUP(DATA!$P31,'M2'!$A:$C,Q$2,FALSE)),VLOOKUP($P31,'M1'!$A:$C,Q$2,FALSE)),"SPECIFY METHOD")))</f>
        <v>Hexagrammos decagrammus</v>
      </c>
      <c r="R31" s="12" t="str">
        <f>IF($N31=1,IF(ISERROR(VLOOKUP($P31,'M1'!$A:$C,R$2,FALSE)),"NOT PRESENT",VLOOKUP($P31,'M1'!$A:$C,R$2,FALSE)),IF($N31=2,IF(ISERROR(VLOOKUP(DATA!$P31,'M2'!$A:$C,R$2,FALSE)),"NOT PRESENT",VLOOKUP(DATA!$P31,'M2'!$A:$C,R$2,FALSE)),IF($N31=0,IF(ISERROR(VLOOKUP($P31,'M1'!$A:$C,R$2,FALSE)),IF(ISERROR(VLOOKUP(DATA!$P31,'M2'!$A:$C,R$2,FALSE)),"NOT PRESENT",VLOOKUP(DATA!$P31,'M2'!$A:$C,R$2,FALSE)),VLOOKUP($P31,'M1'!$A:$C,R$2,FALSE)),"SPECIFY METHOD")))</f>
        <v>Kelp greenling</v>
      </c>
      <c r="S31" s="20">
        <f t="shared" si="3"/>
        <v>1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>
        <v>1</v>
      </c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</row>
    <row r="32" spans="1:68" ht="12.75" customHeight="1">
      <c r="A32" s="12">
        <f t="shared" si="2"/>
        <v>30</v>
      </c>
      <c r="B32" s="11" t="str">
        <f t="shared" ref="B32:D32" si="59">IF(ISERROR(B31),IF(ISERROR(B30),IF(ISERROR(B29),"BLANK",B29),B30),B31)</f>
        <v>Em Lim</v>
      </c>
      <c r="C32" s="11" t="str">
        <f t="shared" si="59"/>
        <v>Isabelle Côté</v>
      </c>
      <c r="D32" s="11" t="str">
        <f t="shared" si="59"/>
        <v>BMSC6</v>
      </c>
      <c r="E32" s="12" t="str">
        <f>IF(ISERROR(VLOOKUP($D32,SITES!$A:$E,2,FALSE)),"",VLOOKUP($D32,SITES!$A:$E,2,FALSE))</f>
        <v>Baeria Rocks South Island</v>
      </c>
      <c r="F32" s="10">
        <f>IF(ISERROR(VLOOKUP($D32,SITES!$A:$E,3,FALSE)),"",VLOOKUP($D32,SITES!$A:$E,3,FALSE))</f>
        <v>48.950233459472599</v>
      </c>
      <c r="G32" s="13">
        <f>IF(ISERROR(VLOOKUP($D32,SITES!$A:$E,4,FALSE)),"",VLOOKUP($D32,SITES!$A:$E,4,FALSE))</f>
        <v>-125.155548095703</v>
      </c>
      <c r="H32" s="14" t="str">
        <f t="shared" ref="H32:O32" si="60">IF(ISERROR(H31),IF(ISERROR(H30),IF(ISERROR(H29),"BLANK",H29),H30),H31)</f>
        <v>22/04/2024</v>
      </c>
      <c r="I32" s="11">
        <f t="shared" si="60"/>
        <v>1.5</v>
      </c>
      <c r="J32" s="11" t="str">
        <f t="shared" si="60"/>
        <v>SW</v>
      </c>
      <c r="K32" s="18">
        <f t="shared" si="60"/>
        <v>0.53125</v>
      </c>
      <c r="L32" s="11" t="str">
        <f t="shared" si="60"/>
        <v>EGL</v>
      </c>
      <c r="M32" s="11">
        <f t="shared" si="60"/>
        <v>11</v>
      </c>
      <c r="N32" s="11">
        <f t="shared" si="60"/>
        <v>1</v>
      </c>
      <c r="O32" s="11">
        <f t="shared" si="60"/>
        <v>2</v>
      </c>
      <c r="P32" s="11" t="s">
        <v>56</v>
      </c>
      <c r="Q32" s="19" t="str">
        <f>IF($N32=1,IF(ISERROR(VLOOKUP($P32,'M1'!$A:$C,Q$2,FALSE)),"NOT PRESENT",VLOOKUP($P32,'M1'!$A:$C,Q$2,FALSE)),IF($N32=2,IF(ISERROR(VLOOKUP(DATA!$P32,'M2'!$A:$C,Q$2,FALSE)),"NOT PRESENT",VLOOKUP(DATA!$P32,'M2'!$A:$C,Q$2,FALSE)),IF($N32=0,IF(ISERROR(VLOOKUP($P32,'M1'!$A:$C,Q$2,FALSE)),IF(ISERROR(VLOOKUP(DATA!$P32,'M2'!$A:$C,Q$2,FALSE)),"NOT PRESENT",VLOOKUP(DATA!$P32,'M2'!$A:$C,Q$2,FALSE)),VLOOKUP($P32,'M1'!$A:$C,Q$2,FALSE)),"SPECIFY METHOD")))</f>
        <v>Sebastes maliger</v>
      </c>
      <c r="R32" s="12" t="str">
        <f>IF($N32=1,IF(ISERROR(VLOOKUP($P32,'M1'!$A:$C,R$2,FALSE)),"NOT PRESENT",VLOOKUP($P32,'M1'!$A:$C,R$2,FALSE)),IF($N32=2,IF(ISERROR(VLOOKUP(DATA!$P32,'M2'!$A:$C,R$2,FALSE)),"NOT PRESENT",VLOOKUP(DATA!$P32,'M2'!$A:$C,R$2,FALSE)),IF($N32=0,IF(ISERROR(VLOOKUP($P32,'M1'!$A:$C,R$2,FALSE)),IF(ISERROR(VLOOKUP(DATA!$P32,'M2'!$A:$C,R$2,FALSE)),"NOT PRESENT",VLOOKUP(DATA!$P32,'M2'!$A:$C,R$2,FALSE)),VLOOKUP($P32,'M1'!$A:$C,R$2,FALSE)),"SPECIFY METHOD")))</f>
        <v>Quillback rockfish</v>
      </c>
      <c r="S32" s="20">
        <f t="shared" si="3"/>
        <v>2</v>
      </c>
      <c r="T32" s="11">
        <v>0</v>
      </c>
      <c r="U32" s="11"/>
      <c r="V32" s="11"/>
      <c r="W32" s="11"/>
      <c r="X32" s="11"/>
      <c r="Y32" s="11"/>
      <c r="Z32" s="11"/>
      <c r="AA32" s="11"/>
      <c r="AB32" s="11">
        <v>1</v>
      </c>
      <c r="AC32" s="11">
        <v>1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</row>
    <row r="33" spans="1:68" ht="12.75" customHeight="1">
      <c r="A33" s="12">
        <f t="shared" si="2"/>
        <v>31</v>
      </c>
      <c r="B33" s="11" t="str">
        <f t="shared" ref="B33:D33" si="61">IF(ISERROR(B32),IF(ISERROR(B31),IF(ISERROR(B30),"BLANK",B30),B31),B32)</f>
        <v>Em Lim</v>
      </c>
      <c r="C33" s="11" t="str">
        <f t="shared" si="61"/>
        <v>Isabelle Côté</v>
      </c>
      <c r="D33" s="11" t="str">
        <f t="shared" si="61"/>
        <v>BMSC6</v>
      </c>
      <c r="E33" s="12" t="str">
        <f>IF(ISERROR(VLOOKUP($D33,SITES!$A:$E,2,FALSE)),"",VLOOKUP($D33,SITES!$A:$E,2,FALSE))</f>
        <v>Baeria Rocks South Island</v>
      </c>
      <c r="F33" s="10">
        <f>IF(ISERROR(VLOOKUP($D33,SITES!$A:$E,3,FALSE)),"",VLOOKUP($D33,SITES!$A:$E,3,FALSE))</f>
        <v>48.950233459472599</v>
      </c>
      <c r="G33" s="13">
        <f>IF(ISERROR(VLOOKUP($D33,SITES!$A:$E,4,FALSE)),"",VLOOKUP($D33,SITES!$A:$E,4,FALSE))</f>
        <v>-125.155548095703</v>
      </c>
      <c r="H33" s="14" t="str">
        <f t="shared" ref="H33:O33" si="62">IF(ISERROR(H32),IF(ISERROR(H31),IF(ISERROR(H30),"BLANK",H30),H31),H32)</f>
        <v>22/04/2024</v>
      </c>
      <c r="I33" s="11">
        <f t="shared" si="62"/>
        <v>1.5</v>
      </c>
      <c r="J33" s="11" t="str">
        <f t="shared" si="62"/>
        <v>SW</v>
      </c>
      <c r="K33" s="18">
        <f t="shared" si="62"/>
        <v>0.53125</v>
      </c>
      <c r="L33" s="11" t="str">
        <f t="shared" si="62"/>
        <v>EGL</v>
      </c>
      <c r="M33" s="11">
        <f t="shared" si="62"/>
        <v>11</v>
      </c>
      <c r="N33" s="11">
        <f t="shared" si="62"/>
        <v>1</v>
      </c>
      <c r="O33" s="11">
        <f t="shared" si="62"/>
        <v>2</v>
      </c>
      <c r="P33" s="11" t="s">
        <v>57</v>
      </c>
      <c r="Q33" s="19" t="str">
        <f>IF($N33=1,IF(ISERROR(VLOOKUP($P33,'M1'!$A:$C,Q$2,FALSE)),"NOT PRESENT",VLOOKUP($P33,'M1'!$A:$C,Q$2,FALSE)),IF($N33=2,IF(ISERROR(VLOOKUP(DATA!$P33,'M2'!$A:$C,Q$2,FALSE)),"NOT PRESENT",VLOOKUP(DATA!$P33,'M2'!$A:$C,Q$2,FALSE)),IF($N33=0,IF(ISERROR(VLOOKUP($P33,'M1'!$A:$C,Q$2,FALSE)),IF(ISERROR(VLOOKUP(DATA!$P33,'M2'!$A:$C,Q$2,FALSE)),"NOT PRESENT",VLOOKUP(DATA!$P33,'M2'!$A:$C,Q$2,FALSE)),VLOOKUP($P33,'M1'!$A:$C,Q$2,FALSE)),"SPECIFY METHOD")))</f>
        <v>Embiotoca lateralis</v>
      </c>
      <c r="R33" s="12" t="str">
        <f>IF($N33=1,IF(ISERROR(VLOOKUP($P33,'M1'!$A:$C,R$2,FALSE)),"NOT PRESENT",VLOOKUP($P33,'M1'!$A:$C,R$2,FALSE)),IF($N33=2,IF(ISERROR(VLOOKUP(DATA!$P33,'M2'!$A:$C,R$2,FALSE)),"NOT PRESENT",VLOOKUP(DATA!$P33,'M2'!$A:$C,R$2,FALSE)),IF($N33=0,IF(ISERROR(VLOOKUP($P33,'M1'!$A:$C,R$2,FALSE)),IF(ISERROR(VLOOKUP(DATA!$P33,'M2'!$A:$C,R$2,FALSE)),"NOT PRESENT",VLOOKUP(DATA!$P33,'M2'!$A:$C,R$2,FALSE)),VLOOKUP($P33,'M1'!$A:$C,R$2,FALSE)),"SPECIFY METHOD")))</f>
        <v>Striped seaperch</v>
      </c>
      <c r="S33" s="20">
        <f t="shared" si="3"/>
        <v>1</v>
      </c>
      <c r="T33" s="11">
        <v>0</v>
      </c>
      <c r="U33" s="11"/>
      <c r="V33" s="11"/>
      <c r="W33" s="11"/>
      <c r="X33" s="11"/>
      <c r="Y33" s="11"/>
      <c r="Z33" s="11">
        <v>1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1:68" ht="12.75" customHeight="1">
      <c r="A34" s="12">
        <f t="shared" si="2"/>
        <v>32</v>
      </c>
      <c r="B34" s="11" t="str">
        <f t="shared" ref="B34:D34" si="63">IF(ISERROR(B32),IF(ISERROR(B31),IF(ISERROR(B30),"BLANK",B30),B31),B32)</f>
        <v>Em Lim</v>
      </c>
      <c r="C34" s="11" t="str">
        <f t="shared" si="63"/>
        <v>Isabelle Côté</v>
      </c>
      <c r="D34" s="11" t="str">
        <f t="shared" si="63"/>
        <v>BMSC6</v>
      </c>
      <c r="E34" s="12" t="str">
        <f>IF(ISERROR(VLOOKUP($D34,SITES!$A:$E,2,FALSE)),"",VLOOKUP($D34,SITES!$A:$E,2,FALSE))</f>
        <v>Baeria Rocks South Island</v>
      </c>
      <c r="F34" s="10">
        <f>IF(ISERROR(VLOOKUP($D34,SITES!$A:$E,3,FALSE)),"",VLOOKUP($D34,SITES!$A:$E,3,FALSE))</f>
        <v>48.950233459472599</v>
      </c>
      <c r="G34" s="13">
        <f>IF(ISERROR(VLOOKUP($D34,SITES!$A:$E,4,FALSE)),"",VLOOKUP($D34,SITES!$A:$E,4,FALSE))</f>
        <v>-125.155548095703</v>
      </c>
      <c r="H34" s="14" t="str">
        <f t="shared" ref="H34:M34" si="64">IF(ISERROR(H32),IF(ISERROR(H31),IF(ISERROR(H30),"BLANK",H30),H31),H32)</f>
        <v>22/04/2024</v>
      </c>
      <c r="I34" s="11">
        <f t="shared" si="64"/>
        <v>1.5</v>
      </c>
      <c r="J34" s="11" t="str">
        <f t="shared" si="64"/>
        <v>SW</v>
      </c>
      <c r="K34" s="18">
        <f t="shared" si="64"/>
        <v>0.53125</v>
      </c>
      <c r="L34" s="11" t="str">
        <f t="shared" si="64"/>
        <v>EGL</v>
      </c>
      <c r="M34" s="11">
        <f t="shared" si="64"/>
        <v>11</v>
      </c>
      <c r="N34" s="11">
        <v>2</v>
      </c>
      <c r="O34" s="11">
        <f t="shared" ref="O34:O35" si="65">IF(ISERROR(O32),IF(ISERROR(O31),IF(ISERROR(O30),"BLANK",O30),O31),O32)</f>
        <v>2</v>
      </c>
      <c r="P34" s="11" t="s">
        <v>29</v>
      </c>
      <c r="Q34" s="19" t="str">
        <f>IF($N34=1,IF(ISERROR(VLOOKUP($P34,'M1'!$A:$C,Q$2,FALSE)),"NOT PRESENT",VLOOKUP($P34,'M1'!$A:$C,Q$2,FALSE)),IF($N34=2,IF(ISERROR(VLOOKUP(DATA!$P34,'M2'!$A:$C,Q$2,FALSE)),"NOT PRESENT",VLOOKUP(DATA!$P34,'M2'!$A:$C,Q$2,FALSE)),IF($N34=0,IF(ISERROR(VLOOKUP($P34,'M1'!$A:$C,Q$2,FALSE)),IF(ISERROR(VLOOKUP(DATA!$P34,'M2'!$A:$C,Q$2,FALSE)),"NOT PRESENT",VLOOKUP(DATA!$P34,'M2'!$A:$C,Q$2,FALSE)),VLOOKUP($P34,'M1'!$A:$C,Q$2,FALSE)),"SPECIFY METHOD")))</f>
        <v>Mesocentrotus franciscanus</v>
      </c>
      <c r="R34" s="12" t="str">
        <f>IF($N34=1,IF(ISERROR(VLOOKUP($P34,'M1'!$A:$C,R$2,FALSE)),"NOT PRESENT",VLOOKUP($P34,'M1'!$A:$C,R$2,FALSE)),IF($N34=2,IF(ISERROR(VLOOKUP(DATA!$P34,'M2'!$A:$C,R$2,FALSE)),"NOT PRESENT",VLOOKUP(DATA!$P34,'M2'!$A:$C,R$2,FALSE)),IF($N34=0,IF(ISERROR(VLOOKUP($P34,'M1'!$A:$C,R$2,FALSE)),IF(ISERROR(VLOOKUP(DATA!$P34,'M2'!$A:$C,R$2,FALSE)),"NOT PRESENT",VLOOKUP(DATA!$P34,'M2'!$A:$C,R$2,FALSE)),VLOOKUP($P34,'M1'!$A:$C,R$2,FALSE)),"SPECIFY METHOD")))</f>
        <v>Red sea urchin</v>
      </c>
      <c r="S34" s="20">
        <f t="shared" si="3"/>
        <v>181</v>
      </c>
      <c r="T34" s="11">
        <v>181</v>
      </c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1:68" ht="12.75" customHeight="1">
      <c r="A35" s="12">
        <f t="shared" si="2"/>
        <v>33</v>
      </c>
      <c r="B35" s="11" t="str">
        <f t="shared" ref="B35:D35" si="66">IF(ISERROR(B33),IF(ISERROR(B32),IF(ISERROR(B31),"BLANK",B31),B32),B33)</f>
        <v>Em Lim</v>
      </c>
      <c r="C35" s="11" t="str">
        <f t="shared" si="66"/>
        <v>Isabelle Côté</v>
      </c>
      <c r="D35" s="11" t="str">
        <f t="shared" si="66"/>
        <v>BMSC6</v>
      </c>
      <c r="E35" s="12" t="str">
        <f>IF(ISERROR(VLOOKUP($D35,SITES!$A:$E,2,FALSE)),"",VLOOKUP($D35,SITES!$A:$E,2,FALSE))</f>
        <v>Baeria Rocks South Island</v>
      </c>
      <c r="F35" s="10">
        <f>IF(ISERROR(VLOOKUP($D35,SITES!$A:$E,3,FALSE)),"",VLOOKUP($D35,SITES!$A:$E,3,FALSE))</f>
        <v>48.950233459472599</v>
      </c>
      <c r="G35" s="13">
        <f>IF(ISERROR(VLOOKUP($D35,SITES!$A:$E,4,FALSE)),"",VLOOKUP($D35,SITES!$A:$E,4,FALSE))</f>
        <v>-125.155548095703</v>
      </c>
      <c r="H35" s="14" t="str">
        <f t="shared" ref="H35:M35" si="67">IF(ISERROR(H33),IF(ISERROR(H32),IF(ISERROR(H31),"BLANK",H31),H32),H33)</f>
        <v>22/04/2024</v>
      </c>
      <c r="I35" s="11">
        <f t="shared" si="67"/>
        <v>1.5</v>
      </c>
      <c r="J35" s="11" t="str">
        <f t="shared" si="67"/>
        <v>SW</v>
      </c>
      <c r="K35" s="18">
        <f t="shared" si="67"/>
        <v>0.53125</v>
      </c>
      <c r="L35" s="11" t="str">
        <f t="shared" si="67"/>
        <v>EGL</v>
      </c>
      <c r="M35" s="11">
        <f t="shared" si="67"/>
        <v>11</v>
      </c>
      <c r="N35" s="11">
        <v>2</v>
      </c>
      <c r="O35" s="11">
        <f t="shared" si="65"/>
        <v>2</v>
      </c>
      <c r="P35" s="11" t="s">
        <v>33</v>
      </c>
      <c r="Q35" s="19" t="str">
        <f>IF($N35=1,IF(ISERROR(VLOOKUP($P35,'M1'!$A:$C,Q$2,FALSE)),"NOT PRESENT",VLOOKUP($P35,'M1'!$A:$C,Q$2,FALSE)),IF($N35=2,IF(ISERROR(VLOOKUP(DATA!$P35,'M2'!$A:$C,Q$2,FALSE)),"NOT PRESENT",VLOOKUP(DATA!$P35,'M2'!$A:$C,Q$2,FALSE)),IF($N35=0,IF(ISERROR(VLOOKUP($P35,'M1'!$A:$C,Q$2,FALSE)),IF(ISERROR(VLOOKUP(DATA!$P35,'M2'!$A:$C,Q$2,FALSE)),"NOT PRESENT",VLOOKUP(DATA!$P35,'M2'!$A:$C,Q$2,FALSE)),VLOOKUP($P35,'M1'!$A:$C,Q$2,FALSE)),"SPECIFY METHOD")))</f>
        <v>Apostichopus californicus</v>
      </c>
      <c r="R35" s="12" t="str">
        <f>IF($N35=1,IF(ISERROR(VLOOKUP($P35,'M1'!$A:$C,R$2,FALSE)),"NOT PRESENT",VLOOKUP($P35,'M1'!$A:$C,R$2,FALSE)),IF($N35=2,IF(ISERROR(VLOOKUP(DATA!$P35,'M2'!$A:$C,R$2,FALSE)),"NOT PRESENT",VLOOKUP(DATA!$P35,'M2'!$A:$C,R$2,FALSE)),IF($N35=0,IF(ISERROR(VLOOKUP($P35,'M1'!$A:$C,R$2,FALSE)),IF(ISERROR(VLOOKUP(DATA!$P35,'M2'!$A:$C,R$2,FALSE)),"NOT PRESENT",VLOOKUP(DATA!$P35,'M2'!$A:$C,R$2,FALSE)),VLOOKUP($P35,'M1'!$A:$C,R$2,FALSE)),"SPECIFY METHOD")))</f>
        <v>California sea cucumber</v>
      </c>
      <c r="S35" s="20">
        <f t="shared" si="3"/>
        <v>14</v>
      </c>
      <c r="T35" s="11">
        <v>14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1:68" ht="12.75" customHeight="1">
      <c r="A36" s="12">
        <f t="shared" si="2"/>
        <v>34</v>
      </c>
      <c r="B36" s="11" t="str">
        <f t="shared" ref="B36:D36" si="68">IF(ISERROR(B35),IF(ISERROR(B33),IF(ISERROR(B32),"BLANK",B32),B33),B35)</f>
        <v>Em Lim</v>
      </c>
      <c r="C36" s="11" t="str">
        <f t="shared" si="68"/>
        <v>Isabelle Côté</v>
      </c>
      <c r="D36" s="11" t="str">
        <f t="shared" si="68"/>
        <v>BMSC6</v>
      </c>
      <c r="E36" s="12" t="str">
        <f>IF(ISERROR(VLOOKUP($D36,SITES!$A:$E,2,FALSE)),"",VLOOKUP($D36,SITES!$A:$E,2,FALSE))</f>
        <v>Baeria Rocks South Island</v>
      </c>
      <c r="F36" s="10">
        <f>IF(ISERROR(VLOOKUP($D36,SITES!$A:$E,3,FALSE)),"",VLOOKUP($D36,SITES!$A:$E,3,FALSE))</f>
        <v>48.950233459472599</v>
      </c>
      <c r="G36" s="13">
        <f>IF(ISERROR(VLOOKUP($D36,SITES!$A:$E,4,FALSE)),"",VLOOKUP($D36,SITES!$A:$E,4,FALSE))</f>
        <v>-125.155548095703</v>
      </c>
      <c r="H36" s="14" t="str">
        <f t="shared" ref="H36:O36" si="69">IF(ISERROR(H35),IF(ISERROR(H33),IF(ISERROR(H32),"BLANK",H32),H33),H35)</f>
        <v>22/04/2024</v>
      </c>
      <c r="I36" s="11">
        <f t="shared" si="69"/>
        <v>1.5</v>
      </c>
      <c r="J36" s="11" t="str">
        <f t="shared" si="69"/>
        <v>SW</v>
      </c>
      <c r="K36" s="18">
        <f t="shared" si="69"/>
        <v>0.53125</v>
      </c>
      <c r="L36" s="11" t="str">
        <f t="shared" si="69"/>
        <v>EGL</v>
      </c>
      <c r="M36" s="11">
        <f t="shared" si="69"/>
        <v>11</v>
      </c>
      <c r="N36" s="11">
        <f t="shared" si="69"/>
        <v>2</v>
      </c>
      <c r="O36" s="11">
        <f t="shared" si="69"/>
        <v>2</v>
      </c>
      <c r="P36" s="11" t="s">
        <v>53</v>
      </c>
      <c r="Q36" s="19" t="str">
        <f>IF($N36=1,IF(ISERROR(VLOOKUP($P36,'M1'!$A:$C,Q$2,FALSE)),"NOT PRESENT",VLOOKUP($P36,'M1'!$A:$C,Q$2,FALSE)),IF($N36=2,IF(ISERROR(VLOOKUP(DATA!$P36,'M2'!$A:$C,Q$2,FALSE)),"NOT PRESENT",VLOOKUP(DATA!$P36,'M2'!$A:$C,Q$2,FALSE)),IF($N36=0,IF(ISERROR(VLOOKUP($P36,'M1'!$A:$C,Q$2,FALSE)),IF(ISERROR(VLOOKUP(DATA!$P36,'M2'!$A:$C,Q$2,FALSE)),"NOT PRESENT",VLOOKUP(DATA!$P36,'M2'!$A:$C,Q$2,FALSE)),VLOOKUP($P36,'M1'!$A:$C,Q$2,FALSE)),"SPECIFY METHOD")))</f>
        <v>Rhinogobiops nicholsii</v>
      </c>
      <c r="R36" s="12" t="str">
        <f>IF($N36=1,IF(ISERROR(VLOOKUP($P36,'M1'!$A:$C,R$2,FALSE)),"NOT PRESENT",VLOOKUP($P36,'M1'!$A:$C,R$2,FALSE)),IF($N36=2,IF(ISERROR(VLOOKUP(DATA!$P36,'M2'!$A:$C,R$2,FALSE)),"NOT PRESENT",VLOOKUP(DATA!$P36,'M2'!$A:$C,R$2,FALSE)),IF($N36=0,IF(ISERROR(VLOOKUP($P36,'M1'!$A:$C,R$2,FALSE)),IF(ISERROR(VLOOKUP(DATA!$P36,'M2'!$A:$C,R$2,FALSE)),"NOT PRESENT",VLOOKUP(DATA!$P36,'M2'!$A:$C,R$2,FALSE)),VLOOKUP($P36,'M1'!$A:$C,R$2,FALSE)),"SPECIFY METHOD")))</f>
        <v>Blackeye goby</v>
      </c>
      <c r="S36" s="20">
        <f t="shared" si="3"/>
        <v>9</v>
      </c>
      <c r="T36" s="11">
        <v>0</v>
      </c>
      <c r="U36" s="11">
        <v>1</v>
      </c>
      <c r="V36" s="11">
        <v>7</v>
      </c>
      <c r="W36" s="11">
        <v>1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1:68" ht="12.75" customHeight="1">
      <c r="A37" s="12">
        <f t="shared" si="2"/>
        <v>35</v>
      </c>
      <c r="B37" s="11" t="str">
        <f t="shared" ref="B37:D37" si="70">IF(ISERROR(B36),IF(ISERROR(B35),IF(ISERROR(B33),"BLANK",B33),B35),B36)</f>
        <v>Em Lim</v>
      </c>
      <c r="C37" s="11" t="str">
        <f t="shared" si="70"/>
        <v>Isabelle Côté</v>
      </c>
      <c r="D37" s="11" t="str">
        <f t="shared" si="70"/>
        <v>BMSC6</v>
      </c>
      <c r="E37" s="12" t="str">
        <f>IF(ISERROR(VLOOKUP($D37,SITES!$A:$E,2,FALSE)),"",VLOOKUP($D37,SITES!$A:$E,2,FALSE))</f>
        <v>Baeria Rocks South Island</v>
      </c>
      <c r="F37" s="10">
        <f>IF(ISERROR(VLOOKUP($D37,SITES!$A:$E,3,FALSE)),"",VLOOKUP($D37,SITES!$A:$E,3,FALSE))</f>
        <v>48.950233459472599</v>
      </c>
      <c r="G37" s="13">
        <f>IF(ISERROR(VLOOKUP($D37,SITES!$A:$E,4,FALSE)),"",VLOOKUP($D37,SITES!$A:$E,4,FALSE))</f>
        <v>-125.155548095703</v>
      </c>
      <c r="H37" s="14" t="str">
        <f t="shared" ref="H37:O37" si="71">IF(ISERROR(H36),IF(ISERROR(H35),IF(ISERROR(H33),"BLANK",H33),H35),H36)</f>
        <v>22/04/2024</v>
      </c>
      <c r="I37" s="11">
        <f t="shared" si="71"/>
        <v>1.5</v>
      </c>
      <c r="J37" s="11" t="str">
        <f t="shared" si="71"/>
        <v>SW</v>
      </c>
      <c r="K37" s="18">
        <f t="shared" si="71"/>
        <v>0.53125</v>
      </c>
      <c r="L37" s="11" t="str">
        <f t="shared" si="71"/>
        <v>EGL</v>
      </c>
      <c r="M37" s="11">
        <f t="shared" si="71"/>
        <v>11</v>
      </c>
      <c r="N37" s="11">
        <f t="shared" si="71"/>
        <v>2</v>
      </c>
      <c r="O37" s="11">
        <f t="shared" si="71"/>
        <v>2</v>
      </c>
      <c r="P37" s="11" t="s">
        <v>36</v>
      </c>
      <c r="Q37" s="19" t="str">
        <f>IF($N37=1,IF(ISERROR(VLOOKUP($P37,'M1'!$A:$C,Q$2,FALSE)),"NOT PRESENT",VLOOKUP($P37,'M1'!$A:$C,Q$2,FALSE)),IF($N37=2,IF(ISERROR(VLOOKUP(DATA!$P37,'M2'!$A:$C,Q$2,FALSE)),"NOT PRESENT",VLOOKUP(DATA!$P37,'M2'!$A:$C,Q$2,FALSE)),IF($N37=0,IF(ISERROR(VLOOKUP($P37,'M1'!$A:$C,Q$2,FALSE)),IF(ISERROR(VLOOKUP(DATA!$P37,'M2'!$A:$C,Q$2,FALSE)),"NOT PRESENT",VLOOKUP(DATA!$P37,'M2'!$A:$C,Q$2,FALSE)),VLOOKUP($P37,'M1'!$A:$C,Q$2,FALSE)),"SPECIFY METHOD")))</f>
        <v>Haliotis kamtschatkana</v>
      </c>
      <c r="R37" s="12" t="str">
        <f>IF($N37=1,IF(ISERROR(VLOOKUP($P37,'M1'!$A:$C,R$2,FALSE)),"NOT PRESENT",VLOOKUP($P37,'M1'!$A:$C,R$2,FALSE)),IF($N37=2,IF(ISERROR(VLOOKUP(DATA!$P37,'M2'!$A:$C,R$2,FALSE)),"NOT PRESENT",VLOOKUP(DATA!$P37,'M2'!$A:$C,R$2,FALSE)),IF($N37=0,IF(ISERROR(VLOOKUP($P37,'M1'!$A:$C,R$2,FALSE)),IF(ISERROR(VLOOKUP(DATA!$P37,'M2'!$A:$C,R$2,FALSE)),"NOT PRESENT",VLOOKUP(DATA!$P37,'M2'!$A:$C,R$2,FALSE)),VLOOKUP($P37,'M1'!$A:$C,R$2,FALSE)),"SPECIFY METHOD")))</f>
        <v>Pinto abalone</v>
      </c>
      <c r="S37" s="20">
        <f t="shared" si="3"/>
        <v>21</v>
      </c>
      <c r="T37" s="11">
        <v>0</v>
      </c>
      <c r="U37" s="11">
        <v>15</v>
      </c>
      <c r="V37" s="11">
        <v>5</v>
      </c>
      <c r="W37" s="11">
        <v>1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1:68" ht="12.75" customHeight="1">
      <c r="A38" s="12">
        <f t="shared" si="2"/>
        <v>36</v>
      </c>
      <c r="B38" s="11" t="str">
        <f t="shared" ref="B38:D38" si="72">IF(ISERROR(B37),IF(ISERROR(B36),IF(ISERROR(B35),"BLANK",B35),B36),B37)</f>
        <v>Em Lim</v>
      </c>
      <c r="C38" s="11" t="str">
        <f t="shared" si="72"/>
        <v>Isabelle Côté</v>
      </c>
      <c r="D38" s="11" t="str">
        <f t="shared" si="72"/>
        <v>BMSC6</v>
      </c>
      <c r="E38" s="12" t="str">
        <f>IF(ISERROR(VLOOKUP($D38,SITES!$A:$E,2,FALSE)),"",VLOOKUP($D38,SITES!$A:$E,2,FALSE))</f>
        <v>Baeria Rocks South Island</v>
      </c>
      <c r="F38" s="10">
        <f>IF(ISERROR(VLOOKUP($D38,SITES!$A:$E,3,FALSE)),"",VLOOKUP($D38,SITES!$A:$E,3,FALSE))</f>
        <v>48.950233459472599</v>
      </c>
      <c r="G38" s="13">
        <f>IF(ISERROR(VLOOKUP($D38,SITES!$A:$E,4,FALSE)),"",VLOOKUP($D38,SITES!$A:$E,4,FALSE))</f>
        <v>-125.155548095703</v>
      </c>
      <c r="H38" s="14" t="str">
        <f t="shared" ref="H38:O38" si="73">IF(ISERROR(H37),IF(ISERROR(H36),IF(ISERROR(H35),"BLANK",H35),H36),H37)</f>
        <v>22/04/2024</v>
      </c>
      <c r="I38" s="11">
        <f t="shared" si="73"/>
        <v>1.5</v>
      </c>
      <c r="J38" s="11" t="str">
        <f t="shared" si="73"/>
        <v>SW</v>
      </c>
      <c r="K38" s="18">
        <f t="shared" si="73"/>
        <v>0.53125</v>
      </c>
      <c r="L38" s="11" t="str">
        <f t="shared" si="73"/>
        <v>EGL</v>
      </c>
      <c r="M38" s="11">
        <f t="shared" si="73"/>
        <v>11</v>
      </c>
      <c r="N38" s="11">
        <f t="shared" si="73"/>
        <v>2</v>
      </c>
      <c r="O38" s="11">
        <f t="shared" si="73"/>
        <v>2</v>
      </c>
      <c r="P38" s="11" t="s">
        <v>31</v>
      </c>
      <c r="Q38" s="19" t="str">
        <f>IF($N38=1,IF(ISERROR(VLOOKUP($P38,'M1'!$A:$C,Q$2,FALSE)),"NOT PRESENT",VLOOKUP($P38,'M1'!$A:$C,Q$2,FALSE)),IF($N38=2,IF(ISERROR(VLOOKUP(DATA!$P38,'M2'!$A:$C,Q$2,FALSE)),"NOT PRESENT",VLOOKUP(DATA!$P38,'M2'!$A:$C,Q$2,FALSE)),IF($N38=0,IF(ISERROR(VLOOKUP($P38,'M1'!$A:$C,Q$2,FALSE)),IF(ISERROR(VLOOKUP(DATA!$P38,'M2'!$A:$C,Q$2,FALSE)),"NOT PRESENT",VLOOKUP(DATA!$P38,'M2'!$A:$C,Q$2,FALSE)),VLOOKUP($P38,'M1'!$A:$C,Q$2,FALSE)),"SPECIFY METHOD")))</f>
        <v>Patiria miniata</v>
      </c>
      <c r="R38" s="12" t="str">
        <f>IF($N38=1,IF(ISERROR(VLOOKUP($P38,'M1'!$A:$C,R$2,FALSE)),"NOT PRESENT",VLOOKUP($P38,'M1'!$A:$C,R$2,FALSE)),IF($N38=2,IF(ISERROR(VLOOKUP(DATA!$P38,'M2'!$A:$C,R$2,FALSE)),"NOT PRESENT",VLOOKUP(DATA!$P38,'M2'!$A:$C,R$2,FALSE)),IF($N38=0,IF(ISERROR(VLOOKUP($P38,'M1'!$A:$C,R$2,FALSE)),IF(ISERROR(VLOOKUP(DATA!$P38,'M2'!$A:$C,R$2,FALSE)),"NOT PRESENT",VLOOKUP(DATA!$P38,'M2'!$A:$C,R$2,FALSE)),VLOOKUP($P38,'M1'!$A:$C,R$2,FALSE)),"SPECIFY METHOD")))</f>
        <v>Bat star</v>
      </c>
      <c r="S38" s="20">
        <f t="shared" si="3"/>
        <v>60</v>
      </c>
      <c r="T38" s="11">
        <v>60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1:68" ht="12.75" customHeight="1">
      <c r="A39" s="12">
        <f t="shared" si="2"/>
        <v>37</v>
      </c>
      <c r="B39" s="11" t="str">
        <f t="shared" ref="B39:D39" si="74">IF(ISERROR(B38),IF(ISERROR(B37),IF(ISERROR(B36),"BLANK",B36),B37),B38)</f>
        <v>Em Lim</v>
      </c>
      <c r="C39" s="11" t="str">
        <f t="shared" si="74"/>
        <v>Isabelle Côté</v>
      </c>
      <c r="D39" s="11" t="str">
        <f t="shared" si="74"/>
        <v>BMSC6</v>
      </c>
      <c r="E39" s="12" t="str">
        <f>IF(ISERROR(VLOOKUP($D39,SITES!$A:$E,2,FALSE)),"",VLOOKUP($D39,SITES!$A:$E,2,FALSE))</f>
        <v>Baeria Rocks South Island</v>
      </c>
      <c r="F39" s="10">
        <f>IF(ISERROR(VLOOKUP($D39,SITES!$A:$E,3,FALSE)),"",VLOOKUP($D39,SITES!$A:$E,3,FALSE))</f>
        <v>48.950233459472599</v>
      </c>
      <c r="G39" s="13">
        <f>IF(ISERROR(VLOOKUP($D39,SITES!$A:$E,4,FALSE)),"",VLOOKUP($D39,SITES!$A:$E,4,FALSE))</f>
        <v>-125.155548095703</v>
      </c>
      <c r="H39" s="14" t="str">
        <f t="shared" ref="H39:O39" si="75">IF(ISERROR(H38),IF(ISERROR(H37),IF(ISERROR(H36),"BLANK",H36),H37),H38)</f>
        <v>22/04/2024</v>
      </c>
      <c r="I39" s="11">
        <f t="shared" si="75"/>
        <v>1.5</v>
      </c>
      <c r="J39" s="11" t="str">
        <f t="shared" si="75"/>
        <v>SW</v>
      </c>
      <c r="K39" s="18">
        <f t="shared" si="75"/>
        <v>0.53125</v>
      </c>
      <c r="L39" s="11" t="str">
        <f t="shared" si="75"/>
        <v>EGL</v>
      </c>
      <c r="M39" s="11">
        <f t="shared" si="75"/>
        <v>11</v>
      </c>
      <c r="N39" s="11">
        <f t="shared" si="75"/>
        <v>2</v>
      </c>
      <c r="O39" s="11">
        <f t="shared" si="75"/>
        <v>2</v>
      </c>
      <c r="P39" s="11" t="s">
        <v>32</v>
      </c>
      <c r="Q39" s="19" t="str">
        <f>IF($N39=1,IF(ISERROR(VLOOKUP($P39,'M1'!$A:$C,Q$2,FALSE)),"NOT PRESENT",VLOOKUP($P39,'M1'!$A:$C,Q$2,FALSE)),IF($N39=2,IF(ISERROR(VLOOKUP(DATA!$P39,'M2'!$A:$C,Q$2,FALSE)),"NOT PRESENT",VLOOKUP(DATA!$P39,'M2'!$A:$C,Q$2,FALSE)),IF($N39=0,IF(ISERROR(VLOOKUP($P39,'M1'!$A:$C,Q$2,FALSE)),IF(ISERROR(VLOOKUP(DATA!$P39,'M2'!$A:$C,Q$2,FALSE)),"NOT PRESENT",VLOOKUP(DATA!$P39,'M2'!$A:$C,Q$2,FALSE)),VLOOKUP($P39,'M1'!$A:$C,Q$2,FALSE)),"SPECIFY METHOD")))</f>
        <v>Acmaea mitra</v>
      </c>
      <c r="R39" s="12" t="str">
        <f>IF($N39=1,IF(ISERROR(VLOOKUP($P39,'M1'!$A:$C,R$2,FALSE)),"NOT PRESENT",VLOOKUP($P39,'M1'!$A:$C,R$2,FALSE)),IF($N39=2,IF(ISERROR(VLOOKUP(DATA!$P39,'M2'!$A:$C,R$2,FALSE)),"NOT PRESENT",VLOOKUP(DATA!$P39,'M2'!$A:$C,R$2,FALSE)),IF($N39=0,IF(ISERROR(VLOOKUP($P39,'M1'!$A:$C,R$2,FALSE)),IF(ISERROR(VLOOKUP(DATA!$P39,'M2'!$A:$C,R$2,FALSE)),"NOT PRESENT",VLOOKUP(DATA!$P39,'M2'!$A:$C,R$2,FALSE)),VLOOKUP($P39,'M1'!$A:$C,R$2,FALSE)),"SPECIFY METHOD")))</f>
        <v>Whitecap limpet</v>
      </c>
      <c r="S39" s="20">
        <f t="shared" si="3"/>
        <v>19</v>
      </c>
      <c r="T39" s="11">
        <v>19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68" ht="12.75" customHeight="1">
      <c r="A40" s="12">
        <f t="shared" si="2"/>
        <v>38</v>
      </c>
      <c r="B40" s="11" t="str">
        <f t="shared" ref="B40:D40" si="76">IF(ISERROR(B39),IF(ISERROR(B38),IF(ISERROR(B37),"BLANK",B37),B38),B39)</f>
        <v>Em Lim</v>
      </c>
      <c r="C40" s="11" t="str">
        <f t="shared" si="76"/>
        <v>Isabelle Côté</v>
      </c>
      <c r="D40" s="11" t="str">
        <f t="shared" si="76"/>
        <v>BMSC6</v>
      </c>
      <c r="E40" s="12" t="str">
        <f>IF(ISERROR(VLOOKUP($D40,SITES!$A:$E,2,FALSE)),"",VLOOKUP($D40,SITES!$A:$E,2,FALSE))</f>
        <v>Baeria Rocks South Island</v>
      </c>
      <c r="F40" s="10">
        <f>IF(ISERROR(VLOOKUP($D40,SITES!$A:$E,3,FALSE)),"",VLOOKUP($D40,SITES!$A:$E,3,FALSE))</f>
        <v>48.950233459472599</v>
      </c>
      <c r="G40" s="13">
        <f>IF(ISERROR(VLOOKUP($D40,SITES!$A:$E,4,FALSE)),"",VLOOKUP($D40,SITES!$A:$E,4,FALSE))</f>
        <v>-125.155548095703</v>
      </c>
      <c r="H40" s="14" t="str">
        <f t="shared" ref="H40:O40" si="77">IF(ISERROR(H39),IF(ISERROR(H38),IF(ISERROR(H37),"BLANK",H37),H38),H39)</f>
        <v>22/04/2024</v>
      </c>
      <c r="I40" s="11">
        <f t="shared" si="77"/>
        <v>1.5</v>
      </c>
      <c r="J40" s="11" t="str">
        <f t="shared" si="77"/>
        <v>SW</v>
      </c>
      <c r="K40" s="18">
        <f t="shared" si="77"/>
        <v>0.53125</v>
      </c>
      <c r="L40" s="11" t="str">
        <f t="shared" si="77"/>
        <v>EGL</v>
      </c>
      <c r="M40" s="11">
        <f t="shared" si="77"/>
        <v>11</v>
      </c>
      <c r="N40" s="11">
        <f t="shared" si="77"/>
        <v>2</v>
      </c>
      <c r="O40" s="11">
        <f t="shared" si="77"/>
        <v>2</v>
      </c>
      <c r="P40" s="11" t="s">
        <v>58</v>
      </c>
      <c r="Q40" s="19" t="str">
        <f>IF($N40=1,IF(ISERROR(VLOOKUP($P40,'M1'!$A:$C,Q$2,FALSE)),"NOT PRESENT",VLOOKUP($P40,'M1'!$A:$C,Q$2,FALSE)),IF($N40=2,IF(ISERROR(VLOOKUP(DATA!$P40,'M2'!$A:$C,Q$2,FALSE)),"NOT PRESENT",VLOOKUP(DATA!$P40,'M2'!$A:$C,Q$2,FALSE)),IF($N40=0,IF(ISERROR(VLOOKUP($P40,'M1'!$A:$C,Q$2,FALSE)),IF(ISERROR(VLOOKUP(DATA!$P40,'M2'!$A:$C,Q$2,FALSE)),"NOT PRESENT",VLOOKUP(DATA!$P40,'M2'!$A:$C,Q$2,FALSE)),VLOOKUP($P40,'M1'!$A:$C,Q$2,FALSE)),"SPECIFY METHOD")))</f>
        <v>Jordania zonope</v>
      </c>
      <c r="R40" s="12" t="str">
        <f>IF($N40=1,IF(ISERROR(VLOOKUP($P40,'M1'!$A:$C,R$2,FALSE)),"NOT PRESENT",VLOOKUP($P40,'M1'!$A:$C,R$2,FALSE)),IF($N40=2,IF(ISERROR(VLOOKUP(DATA!$P40,'M2'!$A:$C,R$2,FALSE)),"NOT PRESENT",VLOOKUP(DATA!$P40,'M2'!$A:$C,R$2,FALSE)),IF($N40=0,IF(ISERROR(VLOOKUP($P40,'M1'!$A:$C,R$2,FALSE)),IF(ISERROR(VLOOKUP(DATA!$P40,'M2'!$A:$C,R$2,FALSE)),"NOT PRESENT",VLOOKUP(DATA!$P40,'M2'!$A:$C,R$2,FALSE)),VLOOKUP($P40,'M1'!$A:$C,R$2,FALSE)),"SPECIFY METHOD")))</f>
        <v>Longfin sculpin</v>
      </c>
      <c r="S40" s="20">
        <f t="shared" si="3"/>
        <v>4</v>
      </c>
      <c r="T40" s="11">
        <v>0</v>
      </c>
      <c r="U40" s="11"/>
      <c r="V40" s="11"/>
      <c r="W40" s="11">
        <v>3</v>
      </c>
      <c r="X40" s="11">
        <v>1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1:68" ht="12.75" customHeight="1">
      <c r="A41" s="12">
        <f t="shared" si="2"/>
        <v>39</v>
      </c>
      <c r="B41" s="11" t="str">
        <f t="shared" ref="B41:D41" si="78">IF(ISERROR(B40),IF(ISERROR(B39),IF(ISERROR(B38),"BLANK",B38),B39),B40)</f>
        <v>Em Lim</v>
      </c>
      <c r="C41" s="11" t="str">
        <f t="shared" si="78"/>
        <v>Isabelle Côté</v>
      </c>
      <c r="D41" s="11" t="str">
        <f t="shared" si="78"/>
        <v>BMSC6</v>
      </c>
      <c r="E41" s="12" t="str">
        <f>IF(ISERROR(VLOOKUP($D41,SITES!$A:$E,2,FALSE)),"",VLOOKUP($D41,SITES!$A:$E,2,FALSE))</f>
        <v>Baeria Rocks South Island</v>
      </c>
      <c r="F41" s="10">
        <f>IF(ISERROR(VLOOKUP($D41,SITES!$A:$E,3,FALSE)),"",VLOOKUP($D41,SITES!$A:$E,3,FALSE))</f>
        <v>48.950233459472599</v>
      </c>
      <c r="G41" s="13">
        <f>IF(ISERROR(VLOOKUP($D41,SITES!$A:$E,4,FALSE)),"",VLOOKUP($D41,SITES!$A:$E,4,FALSE))</f>
        <v>-125.155548095703</v>
      </c>
      <c r="H41" s="14" t="str">
        <f t="shared" ref="H41:O41" si="79">IF(ISERROR(H40),IF(ISERROR(H39),IF(ISERROR(H38),"BLANK",H38),H39),H40)</f>
        <v>22/04/2024</v>
      </c>
      <c r="I41" s="11">
        <f t="shared" si="79"/>
        <v>1.5</v>
      </c>
      <c r="J41" s="11" t="str">
        <f t="shared" si="79"/>
        <v>SW</v>
      </c>
      <c r="K41" s="18">
        <f t="shared" si="79"/>
        <v>0.53125</v>
      </c>
      <c r="L41" s="11" t="str">
        <f t="shared" si="79"/>
        <v>EGL</v>
      </c>
      <c r="M41" s="11">
        <f t="shared" si="79"/>
        <v>11</v>
      </c>
      <c r="N41" s="11">
        <f t="shared" si="79"/>
        <v>2</v>
      </c>
      <c r="O41" s="11">
        <f t="shared" si="79"/>
        <v>2</v>
      </c>
      <c r="P41" s="11" t="s">
        <v>59</v>
      </c>
      <c r="Q41" s="19" t="str">
        <f>IF($N41=1,IF(ISERROR(VLOOKUP($P41,'M1'!$A:$C,Q$2,FALSE)),"NOT PRESENT",VLOOKUP($P41,'M1'!$A:$C,Q$2,FALSE)),IF($N41=2,IF(ISERROR(VLOOKUP(DATA!$P41,'M2'!$A:$C,Q$2,FALSE)),"NOT PRESENT",VLOOKUP(DATA!$P41,'M2'!$A:$C,Q$2,FALSE)),IF($N41=0,IF(ISERROR(VLOOKUP($P41,'M1'!$A:$C,Q$2,FALSE)),IF(ISERROR(VLOOKUP(DATA!$P41,'M2'!$A:$C,Q$2,FALSE)),"NOT PRESENT",VLOOKUP(DATA!$P41,'M2'!$A:$C,Q$2,FALSE)),VLOOKUP($P41,'M1'!$A:$C,Q$2,FALSE)),"SPECIFY METHOD")))</f>
        <v>Scyra acutifrons</v>
      </c>
      <c r="R41" s="12" t="str">
        <f>IF($N41=1,IF(ISERROR(VLOOKUP($P41,'M1'!$A:$C,R$2,FALSE)),"NOT PRESENT",VLOOKUP($P41,'M1'!$A:$C,R$2,FALSE)),IF($N41=2,IF(ISERROR(VLOOKUP(DATA!$P41,'M2'!$A:$C,R$2,FALSE)),"NOT PRESENT",VLOOKUP(DATA!$P41,'M2'!$A:$C,R$2,FALSE)),IF($N41=0,IF(ISERROR(VLOOKUP($P41,'M1'!$A:$C,R$2,FALSE)),IF(ISERROR(VLOOKUP(DATA!$P41,'M2'!$A:$C,R$2,FALSE)),"NOT PRESENT",VLOOKUP(DATA!$P41,'M2'!$A:$C,R$2,FALSE)),VLOOKUP($P41,'M1'!$A:$C,R$2,FALSE)),"SPECIFY METHOD")))</f>
        <v>Sharpnose crab</v>
      </c>
      <c r="S41" s="20">
        <f t="shared" si="3"/>
        <v>5</v>
      </c>
      <c r="T41" s="11">
        <v>5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1:68" ht="12.75" customHeight="1">
      <c r="A42" s="12">
        <f t="shared" si="2"/>
        <v>40</v>
      </c>
      <c r="B42" s="11" t="str">
        <f t="shared" ref="B42:D42" si="80">IF(ISERROR(B41),IF(ISERROR(B40),IF(ISERROR(B39),"BLANK",B39),B40),B41)</f>
        <v>Em Lim</v>
      </c>
      <c r="C42" s="11" t="str">
        <f t="shared" si="80"/>
        <v>Isabelle Côté</v>
      </c>
      <c r="D42" s="11" t="str">
        <f t="shared" si="80"/>
        <v>BMSC6</v>
      </c>
      <c r="E42" s="12" t="str">
        <f>IF(ISERROR(VLOOKUP($D42,SITES!$A:$E,2,FALSE)),"",VLOOKUP($D42,SITES!$A:$E,2,FALSE))</f>
        <v>Baeria Rocks South Island</v>
      </c>
      <c r="F42" s="10">
        <f>IF(ISERROR(VLOOKUP($D42,SITES!$A:$E,3,FALSE)),"",VLOOKUP($D42,SITES!$A:$E,3,FALSE))</f>
        <v>48.950233459472599</v>
      </c>
      <c r="G42" s="13">
        <f>IF(ISERROR(VLOOKUP($D42,SITES!$A:$E,4,FALSE)),"",VLOOKUP($D42,SITES!$A:$E,4,FALSE))</f>
        <v>-125.155548095703</v>
      </c>
      <c r="H42" s="14" t="str">
        <f t="shared" ref="H42:O42" si="81">IF(ISERROR(H41),IF(ISERROR(H40),IF(ISERROR(H39),"BLANK",H39),H40),H41)</f>
        <v>22/04/2024</v>
      </c>
      <c r="I42" s="11">
        <f t="shared" si="81"/>
        <v>1.5</v>
      </c>
      <c r="J42" s="11" t="str">
        <f t="shared" si="81"/>
        <v>SW</v>
      </c>
      <c r="K42" s="18">
        <f t="shared" si="81"/>
        <v>0.53125</v>
      </c>
      <c r="L42" s="11" t="str">
        <f t="shared" si="81"/>
        <v>EGL</v>
      </c>
      <c r="M42" s="11">
        <f t="shared" si="81"/>
        <v>11</v>
      </c>
      <c r="N42" s="11">
        <f t="shared" si="81"/>
        <v>2</v>
      </c>
      <c r="O42" s="11">
        <f t="shared" si="81"/>
        <v>2</v>
      </c>
      <c r="P42" s="11" t="s">
        <v>37</v>
      </c>
      <c r="Q42" s="19" t="str">
        <f>IF($N42=1,IF(ISERROR(VLOOKUP($P42,'M1'!$A:$C,Q$2,FALSE)),"NOT PRESENT",VLOOKUP($P42,'M1'!$A:$C,Q$2,FALSE)),IF($N42=2,IF(ISERROR(VLOOKUP(DATA!$P42,'M2'!$A:$C,Q$2,FALSE)),"NOT PRESENT",VLOOKUP(DATA!$P42,'M2'!$A:$C,Q$2,FALSE)),IF($N42=0,IF(ISERROR(VLOOKUP($P42,'M1'!$A:$C,Q$2,FALSE)),IF(ISERROR(VLOOKUP(DATA!$P42,'M2'!$A:$C,Q$2,FALSE)),"NOT PRESENT",VLOOKUP(DATA!$P42,'M2'!$A:$C,Q$2,FALSE)),VLOOKUP($P42,'M1'!$A:$C,Q$2,FALSE)),"SPECIFY METHOD")))</f>
        <v>Ceratostoma foliatum</v>
      </c>
      <c r="R42" s="12" t="str">
        <f>IF($N42=1,IF(ISERROR(VLOOKUP($P42,'M1'!$A:$C,R$2,FALSE)),"NOT PRESENT",VLOOKUP($P42,'M1'!$A:$C,R$2,FALSE)),IF($N42=2,IF(ISERROR(VLOOKUP(DATA!$P42,'M2'!$A:$C,R$2,FALSE)),"NOT PRESENT",VLOOKUP(DATA!$P42,'M2'!$A:$C,R$2,FALSE)),IF($N42=0,IF(ISERROR(VLOOKUP($P42,'M1'!$A:$C,R$2,FALSE)),IF(ISERROR(VLOOKUP(DATA!$P42,'M2'!$A:$C,R$2,FALSE)),"NOT PRESENT",VLOOKUP(DATA!$P42,'M2'!$A:$C,R$2,FALSE)),VLOOKUP($P42,'M1'!$A:$C,R$2,FALSE)),"SPECIFY METHOD")))</f>
        <v>Leafy hornmouth</v>
      </c>
      <c r="S42" s="20">
        <f t="shared" si="3"/>
        <v>12</v>
      </c>
      <c r="T42" s="11">
        <v>12</v>
      </c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1:68" ht="12.75" customHeight="1">
      <c r="A43" s="12">
        <f t="shared" si="2"/>
        <v>41</v>
      </c>
      <c r="B43" s="11" t="str">
        <f t="shared" ref="B43:D43" si="82">IF(ISERROR(B42),IF(ISERROR(B41),IF(ISERROR(B40),"BLANK",B40),B41),B42)</f>
        <v>Em Lim</v>
      </c>
      <c r="C43" s="11" t="str">
        <f t="shared" si="82"/>
        <v>Isabelle Côté</v>
      </c>
      <c r="D43" s="11" t="str">
        <f t="shared" si="82"/>
        <v>BMSC6</v>
      </c>
      <c r="E43" s="12" t="str">
        <f>IF(ISERROR(VLOOKUP($D43,SITES!$A:$E,2,FALSE)),"",VLOOKUP($D43,SITES!$A:$E,2,FALSE))</f>
        <v>Baeria Rocks South Island</v>
      </c>
      <c r="F43" s="10">
        <f>IF(ISERROR(VLOOKUP($D43,SITES!$A:$E,3,FALSE)),"",VLOOKUP($D43,SITES!$A:$E,3,FALSE))</f>
        <v>48.950233459472599</v>
      </c>
      <c r="G43" s="13">
        <f>IF(ISERROR(VLOOKUP($D43,SITES!$A:$E,4,FALSE)),"",VLOOKUP($D43,SITES!$A:$E,4,FALSE))</f>
        <v>-125.155548095703</v>
      </c>
      <c r="H43" s="14" t="str">
        <f t="shared" ref="H43:O43" si="83">IF(ISERROR(H42),IF(ISERROR(H41),IF(ISERROR(H40),"BLANK",H40),H41),H42)</f>
        <v>22/04/2024</v>
      </c>
      <c r="I43" s="11">
        <f t="shared" si="83"/>
        <v>1.5</v>
      </c>
      <c r="J43" s="11" t="str">
        <f t="shared" si="83"/>
        <v>SW</v>
      </c>
      <c r="K43" s="18">
        <f t="shared" si="83"/>
        <v>0.53125</v>
      </c>
      <c r="L43" s="11" t="str">
        <f t="shared" si="83"/>
        <v>EGL</v>
      </c>
      <c r="M43" s="11">
        <f t="shared" si="83"/>
        <v>11</v>
      </c>
      <c r="N43" s="11">
        <f t="shared" si="83"/>
        <v>2</v>
      </c>
      <c r="O43" s="11">
        <f t="shared" si="83"/>
        <v>2</v>
      </c>
      <c r="P43" s="11" t="s">
        <v>38</v>
      </c>
      <c r="Q43" s="19" t="str">
        <f>IF($N43=1,IF(ISERROR(VLOOKUP($P43,'M1'!$A:$C,Q$2,FALSE)),"NOT PRESENT",VLOOKUP($P43,'M1'!$A:$C,Q$2,FALSE)),IF($N43=2,IF(ISERROR(VLOOKUP(DATA!$P43,'M2'!$A:$C,Q$2,FALSE)),"NOT PRESENT",VLOOKUP(DATA!$P43,'M2'!$A:$C,Q$2,FALSE)),IF($N43=0,IF(ISERROR(VLOOKUP($P43,'M1'!$A:$C,Q$2,FALSE)),IF(ISERROR(VLOOKUP(DATA!$P43,'M2'!$A:$C,Q$2,FALSE)),"NOT PRESENT",VLOOKUP(DATA!$P43,'M2'!$A:$C,Q$2,FALSE)),VLOOKUP($P43,'M1'!$A:$C,Q$2,FALSE)),"SPECIFY METHOD")))</f>
        <v>Crassadoma gigantea</v>
      </c>
      <c r="R43" s="12" t="str">
        <f>IF($N43=1,IF(ISERROR(VLOOKUP($P43,'M1'!$A:$C,R$2,FALSE)),"NOT PRESENT",VLOOKUP($P43,'M1'!$A:$C,R$2,FALSE)),IF($N43=2,IF(ISERROR(VLOOKUP(DATA!$P43,'M2'!$A:$C,R$2,FALSE)),"NOT PRESENT",VLOOKUP(DATA!$P43,'M2'!$A:$C,R$2,FALSE)),IF($N43=0,IF(ISERROR(VLOOKUP($P43,'M1'!$A:$C,R$2,FALSE)),IF(ISERROR(VLOOKUP(DATA!$P43,'M2'!$A:$C,R$2,FALSE)),"NOT PRESENT",VLOOKUP(DATA!$P43,'M2'!$A:$C,R$2,FALSE)),VLOOKUP($P43,'M1'!$A:$C,R$2,FALSE)),"SPECIFY METHOD")))</f>
        <v>Purple-hinged rock scallop</v>
      </c>
      <c r="S43" s="20">
        <f t="shared" si="3"/>
        <v>3</v>
      </c>
      <c r="T43" s="11">
        <v>0</v>
      </c>
      <c r="U43" s="11"/>
      <c r="V43" s="11">
        <v>1</v>
      </c>
      <c r="W43" s="11"/>
      <c r="X43" s="11">
        <v>1</v>
      </c>
      <c r="Y43" s="11">
        <v>1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1:68" ht="12.75" customHeight="1">
      <c r="A44" s="12">
        <f t="shared" si="2"/>
        <v>42</v>
      </c>
      <c r="B44" s="11" t="str">
        <f t="shared" ref="B44:D44" si="84">IF(ISERROR(B43),IF(ISERROR(B42),IF(ISERROR(B41),"BLANK",B41),B42),B43)</f>
        <v>Em Lim</v>
      </c>
      <c r="C44" s="11" t="str">
        <f t="shared" si="84"/>
        <v>Isabelle Côté</v>
      </c>
      <c r="D44" s="11" t="str">
        <f t="shared" si="84"/>
        <v>BMSC6</v>
      </c>
      <c r="E44" s="12" t="str">
        <f>IF(ISERROR(VLOOKUP($D44,SITES!$A:$E,2,FALSE)),"",VLOOKUP($D44,SITES!$A:$E,2,FALSE))</f>
        <v>Baeria Rocks South Island</v>
      </c>
      <c r="F44" s="10">
        <f>IF(ISERROR(VLOOKUP($D44,SITES!$A:$E,3,FALSE)),"",VLOOKUP($D44,SITES!$A:$E,3,FALSE))</f>
        <v>48.950233459472599</v>
      </c>
      <c r="G44" s="13">
        <f>IF(ISERROR(VLOOKUP($D44,SITES!$A:$E,4,FALSE)),"",VLOOKUP($D44,SITES!$A:$E,4,FALSE))</f>
        <v>-125.155548095703</v>
      </c>
      <c r="H44" s="14" t="str">
        <f t="shared" ref="H44:O44" si="85">IF(ISERROR(H43),IF(ISERROR(H42),IF(ISERROR(H41),"BLANK",H41),H42),H43)</f>
        <v>22/04/2024</v>
      </c>
      <c r="I44" s="11">
        <f t="shared" si="85"/>
        <v>1.5</v>
      </c>
      <c r="J44" s="11" t="str">
        <f t="shared" si="85"/>
        <v>SW</v>
      </c>
      <c r="K44" s="18">
        <f t="shared" si="85"/>
        <v>0.53125</v>
      </c>
      <c r="L44" s="11" t="str">
        <f t="shared" si="85"/>
        <v>EGL</v>
      </c>
      <c r="M44" s="11">
        <f t="shared" si="85"/>
        <v>11</v>
      </c>
      <c r="N44" s="11">
        <f t="shared" si="85"/>
        <v>2</v>
      </c>
      <c r="O44" s="11">
        <f t="shared" si="85"/>
        <v>2</v>
      </c>
      <c r="P44" s="11" t="s">
        <v>34</v>
      </c>
      <c r="Q44" s="19" t="str">
        <f>IF($N44=1,IF(ISERROR(VLOOKUP($P44,'M1'!$A:$C,Q$2,FALSE)),"NOT PRESENT",VLOOKUP($P44,'M1'!$A:$C,Q$2,FALSE)),IF($N44=2,IF(ISERROR(VLOOKUP(DATA!$P44,'M2'!$A:$C,Q$2,FALSE)),"NOT PRESENT",VLOOKUP(DATA!$P44,'M2'!$A:$C,Q$2,FALSE)),IF($N44=0,IF(ISERROR(VLOOKUP($P44,'M1'!$A:$C,Q$2,FALSE)),IF(ISERROR(VLOOKUP(DATA!$P44,'M2'!$A:$C,Q$2,FALSE)),"NOT PRESENT",VLOOKUP(DATA!$P44,'M2'!$A:$C,Q$2,FALSE)),VLOOKUP($P44,'M1'!$A:$C,Q$2,FALSE)),"SPECIFY METHOD")))</f>
        <v>Pagurus hemphilli</v>
      </c>
      <c r="R44" s="12" t="str">
        <f>IF($N44=1,IF(ISERROR(VLOOKUP($P44,'M1'!$A:$C,R$2,FALSE)),"NOT PRESENT",VLOOKUP($P44,'M1'!$A:$C,R$2,FALSE)),IF($N44=2,IF(ISERROR(VLOOKUP(DATA!$P44,'M2'!$A:$C,R$2,FALSE)),"NOT PRESENT",VLOOKUP(DATA!$P44,'M2'!$A:$C,R$2,FALSE)),IF($N44=0,IF(ISERROR(VLOOKUP($P44,'M1'!$A:$C,R$2,FALSE)),IF(ISERROR(VLOOKUP(DATA!$P44,'M2'!$A:$C,R$2,FALSE)),"NOT PRESENT",VLOOKUP(DATA!$P44,'M2'!$A:$C,R$2,FALSE)),VLOOKUP($P44,'M1'!$A:$C,R$2,FALSE)),"SPECIFY METHOD")))</f>
        <v>Maroon hermit</v>
      </c>
      <c r="S44" s="20">
        <f t="shared" si="3"/>
        <v>10</v>
      </c>
      <c r="T44" s="11">
        <v>10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1:68" ht="12.75" customHeight="1">
      <c r="A45" s="12">
        <f t="shared" si="2"/>
        <v>43</v>
      </c>
      <c r="B45" s="11" t="str">
        <f t="shared" ref="B45:D45" si="86">IF(ISERROR(B44),IF(ISERROR(B43),IF(ISERROR(B42),"BLANK",B42),B43),B44)</f>
        <v>Em Lim</v>
      </c>
      <c r="C45" s="11" t="str">
        <f t="shared" si="86"/>
        <v>Isabelle Côté</v>
      </c>
      <c r="D45" s="11" t="str">
        <f t="shared" si="86"/>
        <v>BMSC6</v>
      </c>
      <c r="E45" s="12" t="str">
        <f>IF(ISERROR(VLOOKUP($D45,SITES!$A:$E,2,FALSE)),"",VLOOKUP($D45,SITES!$A:$E,2,FALSE))</f>
        <v>Baeria Rocks South Island</v>
      </c>
      <c r="F45" s="10">
        <f>IF(ISERROR(VLOOKUP($D45,SITES!$A:$E,3,FALSE)),"",VLOOKUP($D45,SITES!$A:$E,3,FALSE))</f>
        <v>48.950233459472599</v>
      </c>
      <c r="G45" s="13">
        <f>IF(ISERROR(VLOOKUP($D45,SITES!$A:$E,4,FALSE)),"",VLOOKUP($D45,SITES!$A:$E,4,FALSE))</f>
        <v>-125.155548095703</v>
      </c>
      <c r="H45" s="14" t="str">
        <f t="shared" ref="H45:O45" si="87">IF(ISERROR(H44),IF(ISERROR(H43),IF(ISERROR(H42),"BLANK",H42),H43),H44)</f>
        <v>22/04/2024</v>
      </c>
      <c r="I45" s="11">
        <f t="shared" si="87"/>
        <v>1.5</v>
      </c>
      <c r="J45" s="11" t="str">
        <f t="shared" si="87"/>
        <v>SW</v>
      </c>
      <c r="K45" s="18">
        <f t="shared" si="87"/>
        <v>0.53125</v>
      </c>
      <c r="L45" s="11" t="str">
        <f t="shared" si="87"/>
        <v>EGL</v>
      </c>
      <c r="M45" s="11">
        <f t="shared" si="87"/>
        <v>11</v>
      </c>
      <c r="N45" s="11">
        <f t="shared" si="87"/>
        <v>2</v>
      </c>
      <c r="O45" s="11">
        <f t="shared" si="87"/>
        <v>2</v>
      </c>
      <c r="P45" s="11" t="s">
        <v>35</v>
      </c>
      <c r="Q45" s="19" t="str">
        <f>IF($N45=1,IF(ISERROR(VLOOKUP($P45,'M1'!$A:$C,Q$2,FALSE)),"NOT PRESENT",VLOOKUP($P45,'M1'!$A:$C,Q$2,FALSE)),IF($N45=2,IF(ISERROR(VLOOKUP(DATA!$P45,'M2'!$A:$C,Q$2,FALSE)),"NOT PRESENT",VLOOKUP(DATA!$P45,'M2'!$A:$C,Q$2,FALSE)),IF($N45=0,IF(ISERROR(VLOOKUP($P45,'M1'!$A:$C,Q$2,FALSE)),IF(ISERROR(VLOOKUP(DATA!$P45,'M2'!$A:$C,Q$2,FALSE)),"NOT PRESENT",VLOOKUP(DATA!$P45,'M2'!$A:$C,Q$2,FALSE)),VLOOKUP($P45,'M1'!$A:$C,Q$2,FALSE)),"SPECIFY METHOD")))</f>
        <v>Orthasterias koehleri</v>
      </c>
      <c r="R45" s="12" t="str">
        <f>IF($N45=1,IF(ISERROR(VLOOKUP($P45,'M1'!$A:$C,R$2,FALSE)),"NOT PRESENT",VLOOKUP($P45,'M1'!$A:$C,R$2,FALSE)),IF($N45=2,IF(ISERROR(VLOOKUP(DATA!$P45,'M2'!$A:$C,R$2,FALSE)),"NOT PRESENT",VLOOKUP(DATA!$P45,'M2'!$A:$C,R$2,FALSE)),IF($N45=0,IF(ISERROR(VLOOKUP($P45,'M1'!$A:$C,R$2,FALSE)),IF(ISERROR(VLOOKUP(DATA!$P45,'M2'!$A:$C,R$2,FALSE)),"NOT PRESENT",VLOOKUP(DATA!$P45,'M2'!$A:$C,R$2,FALSE)),VLOOKUP($P45,'M1'!$A:$C,R$2,FALSE)),"SPECIFY METHOD")))</f>
        <v>Rainbow star</v>
      </c>
      <c r="S45" s="20">
        <f t="shared" si="3"/>
        <v>9</v>
      </c>
      <c r="T45" s="11">
        <v>9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1:68" ht="12.75" customHeight="1">
      <c r="A46" s="12">
        <f t="shared" si="2"/>
        <v>44</v>
      </c>
      <c r="B46" s="11" t="str">
        <f t="shared" ref="B46:D46" si="88">IF(ISERROR(B45),IF(ISERROR(B44),IF(ISERROR(B43),"BLANK",B43),B44),B45)</f>
        <v>Em Lim</v>
      </c>
      <c r="C46" s="11" t="str">
        <f t="shared" si="88"/>
        <v>Isabelle Côté</v>
      </c>
      <c r="D46" s="11" t="str">
        <f t="shared" si="88"/>
        <v>BMSC6</v>
      </c>
      <c r="E46" s="12" t="str">
        <f>IF(ISERROR(VLOOKUP($D46,SITES!$A:$E,2,FALSE)),"",VLOOKUP($D46,SITES!$A:$E,2,FALSE))</f>
        <v>Baeria Rocks South Island</v>
      </c>
      <c r="F46" s="10">
        <f>IF(ISERROR(VLOOKUP($D46,SITES!$A:$E,3,FALSE)),"",VLOOKUP($D46,SITES!$A:$E,3,FALSE))</f>
        <v>48.950233459472599</v>
      </c>
      <c r="G46" s="13">
        <f>IF(ISERROR(VLOOKUP($D46,SITES!$A:$E,4,FALSE)),"",VLOOKUP($D46,SITES!$A:$E,4,FALSE))</f>
        <v>-125.155548095703</v>
      </c>
      <c r="H46" s="14" t="str">
        <f t="shared" ref="H46:O46" si="89">IF(ISERROR(H45),IF(ISERROR(H44),IF(ISERROR(H43),"BLANK",H43),H44),H45)</f>
        <v>22/04/2024</v>
      </c>
      <c r="I46" s="11">
        <f t="shared" si="89"/>
        <v>1.5</v>
      </c>
      <c r="J46" s="11" t="str">
        <f t="shared" si="89"/>
        <v>SW</v>
      </c>
      <c r="K46" s="18">
        <f t="shared" si="89"/>
        <v>0.53125</v>
      </c>
      <c r="L46" s="11" t="str">
        <f t="shared" si="89"/>
        <v>EGL</v>
      </c>
      <c r="M46" s="11">
        <f t="shared" si="89"/>
        <v>11</v>
      </c>
      <c r="N46" s="11">
        <f t="shared" si="89"/>
        <v>2</v>
      </c>
      <c r="O46" s="11">
        <f t="shared" si="89"/>
        <v>2</v>
      </c>
      <c r="P46" s="11" t="s">
        <v>45</v>
      </c>
      <c r="Q46" s="19" t="str">
        <f>IF($N46=1,IF(ISERROR(VLOOKUP($P46,'M1'!$A:$C,Q$2,FALSE)),"NOT PRESENT",VLOOKUP($P46,'M1'!$A:$C,Q$2,FALSE)),IF($N46=2,IF(ISERROR(VLOOKUP(DATA!$P46,'M2'!$A:$C,Q$2,FALSE)),"NOT PRESENT",VLOOKUP(DATA!$P46,'M2'!$A:$C,Q$2,FALSE)),IF($N46=0,IF(ISERROR(VLOOKUP($P46,'M1'!$A:$C,Q$2,FALSE)),IF(ISERROR(VLOOKUP(DATA!$P46,'M2'!$A:$C,Q$2,FALSE)),"NOT PRESENT",VLOOKUP(DATA!$P46,'M2'!$A:$C,Q$2,FALSE)),VLOOKUP($P46,'M1'!$A:$C,Q$2,FALSE)),"SPECIFY METHOD")))</f>
        <v>Diodora aspera</v>
      </c>
      <c r="R46" s="12" t="str">
        <f>IF($N46=1,IF(ISERROR(VLOOKUP($P46,'M1'!$A:$C,R$2,FALSE)),"NOT PRESENT",VLOOKUP($P46,'M1'!$A:$C,R$2,FALSE)),IF($N46=2,IF(ISERROR(VLOOKUP(DATA!$P46,'M2'!$A:$C,R$2,FALSE)),"NOT PRESENT",VLOOKUP(DATA!$P46,'M2'!$A:$C,R$2,FALSE)),IF($N46=0,IF(ISERROR(VLOOKUP($P46,'M1'!$A:$C,R$2,FALSE)),IF(ISERROR(VLOOKUP(DATA!$P46,'M2'!$A:$C,R$2,FALSE)),"NOT PRESENT",VLOOKUP(DATA!$P46,'M2'!$A:$C,R$2,FALSE)),VLOOKUP($P46,'M1'!$A:$C,R$2,FALSE)),"SPECIFY METHOD")))</f>
        <v>Rough keyhole limpet</v>
      </c>
      <c r="S46" s="20">
        <f t="shared" si="3"/>
        <v>2</v>
      </c>
      <c r="T46" s="11">
        <v>2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1:68" ht="12.75" customHeight="1">
      <c r="A47" s="12">
        <f t="shared" si="2"/>
        <v>45</v>
      </c>
      <c r="B47" s="11" t="str">
        <f t="shared" ref="B47:D47" si="90">IF(ISERROR(B46),IF(ISERROR(B45),IF(ISERROR(B44),"BLANK",B44),B45),B46)</f>
        <v>Em Lim</v>
      </c>
      <c r="C47" s="11" t="str">
        <f t="shared" si="90"/>
        <v>Isabelle Côté</v>
      </c>
      <c r="D47" s="11" t="str">
        <f t="shared" si="90"/>
        <v>BMSC6</v>
      </c>
      <c r="E47" s="12" t="str">
        <f>IF(ISERROR(VLOOKUP($D47,SITES!$A:$E,2,FALSE)),"",VLOOKUP($D47,SITES!$A:$E,2,FALSE))</f>
        <v>Baeria Rocks South Island</v>
      </c>
      <c r="F47" s="10">
        <f>IF(ISERROR(VLOOKUP($D47,SITES!$A:$E,3,FALSE)),"",VLOOKUP($D47,SITES!$A:$E,3,FALSE))</f>
        <v>48.950233459472599</v>
      </c>
      <c r="G47" s="13">
        <f>IF(ISERROR(VLOOKUP($D47,SITES!$A:$E,4,FALSE)),"",VLOOKUP($D47,SITES!$A:$E,4,FALSE))</f>
        <v>-125.155548095703</v>
      </c>
      <c r="H47" s="14" t="str">
        <f t="shared" ref="H47:O47" si="91">IF(ISERROR(H46),IF(ISERROR(H45),IF(ISERROR(H44),"BLANK",H44),H45),H46)</f>
        <v>22/04/2024</v>
      </c>
      <c r="I47" s="11">
        <f t="shared" si="91"/>
        <v>1.5</v>
      </c>
      <c r="J47" s="11" t="str">
        <f t="shared" si="91"/>
        <v>SW</v>
      </c>
      <c r="K47" s="18">
        <f t="shared" si="91"/>
        <v>0.53125</v>
      </c>
      <c r="L47" s="11" t="str">
        <f t="shared" si="91"/>
        <v>EGL</v>
      </c>
      <c r="M47" s="11">
        <f t="shared" si="91"/>
        <v>11</v>
      </c>
      <c r="N47" s="11">
        <f t="shared" si="91"/>
        <v>2</v>
      </c>
      <c r="O47" s="11">
        <f t="shared" si="91"/>
        <v>2</v>
      </c>
      <c r="P47" s="11" t="s">
        <v>46</v>
      </c>
      <c r="Q47" s="19" t="str">
        <f>IF($N47=1,IF(ISERROR(VLOOKUP($P47,'M1'!$A:$C,Q$2,FALSE)),"NOT PRESENT",VLOOKUP($P47,'M1'!$A:$C,Q$2,FALSE)),IF($N47=2,IF(ISERROR(VLOOKUP(DATA!$P47,'M2'!$A:$C,Q$2,FALSE)),"NOT PRESENT",VLOOKUP(DATA!$P47,'M2'!$A:$C,Q$2,FALSE)),IF($N47=0,IF(ISERROR(VLOOKUP($P47,'M1'!$A:$C,Q$2,FALSE)),IF(ISERROR(VLOOKUP(DATA!$P47,'M2'!$A:$C,Q$2,FALSE)),"NOT PRESENT",VLOOKUP(DATA!$P47,'M2'!$A:$C,Q$2,FALSE)),VLOOKUP($P47,'M1'!$A:$C,Q$2,FALSE)),"SPECIFY METHOD")))</f>
        <v>Oxylebius pictus</v>
      </c>
      <c r="R47" s="12" t="str">
        <f>IF($N47=1,IF(ISERROR(VLOOKUP($P47,'M1'!$A:$C,R$2,FALSE)),"NOT PRESENT",VLOOKUP($P47,'M1'!$A:$C,R$2,FALSE)),IF($N47=2,IF(ISERROR(VLOOKUP(DATA!$P47,'M2'!$A:$C,R$2,FALSE)),"NOT PRESENT",VLOOKUP(DATA!$P47,'M2'!$A:$C,R$2,FALSE)),IF($N47=0,IF(ISERROR(VLOOKUP($P47,'M1'!$A:$C,R$2,FALSE)),IF(ISERROR(VLOOKUP(DATA!$P47,'M2'!$A:$C,R$2,FALSE)),"NOT PRESENT",VLOOKUP(DATA!$P47,'M2'!$A:$C,R$2,FALSE)),VLOOKUP($P47,'M1'!$A:$C,R$2,FALSE)),"SPECIFY METHOD")))</f>
        <v>Painted greenling</v>
      </c>
      <c r="S47" s="20">
        <f t="shared" si="3"/>
        <v>1</v>
      </c>
      <c r="T47" s="11">
        <v>0</v>
      </c>
      <c r="U47" s="11"/>
      <c r="V47" s="11"/>
      <c r="W47" s="11"/>
      <c r="X47" s="11"/>
      <c r="Y47" s="11"/>
      <c r="Z47" s="11">
        <v>1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1:68" ht="12.75" customHeight="1">
      <c r="A48" s="12">
        <f t="shared" si="2"/>
        <v>46</v>
      </c>
      <c r="B48" s="11" t="str">
        <f t="shared" ref="B48:D48" si="92">IF(ISERROR(B47),IF(ISERROR(B46),IF(ISERROR(B45),"BLANK",B45),B46),B47)</f>
        <v>Em Lim</v>
      </c>
      <c r="C48" s="11" t="str">
        <f t="shared" si="92"/>
        <v>Isabelle Côté</v>
      </c>
      <c r="D48" s="11" t="str">
        <f t="shared" si="92"/>
        <v>BMSC6</v>
      </c>
      <c r="E48" s="12" t="str">
        <f>IF(ISERROR(VLOOKUP($D48,SITES!$A:$E,2,FALSE)),"",VLOOKUP($D48,SITES!$A:$E,2,FALSE))</f>
        <v>Baeria Rocks South Island</v>
      </c>
      <c r="F48" s="10">
        <f>IF(ISERROR(VLOOKUP($D48,SITES!$A:$E,3,FALSE)),"",VLOOKUP($D48,SITES!$A:$E,3,FALSE))</f>
        <v>48.950233459472599</v>
      </c>
      <c r="G48" s="13">
        <f>IF(ISERROR(VLOOKUP($D48,SITES!$A:$E,4,FALSE)),"",VLOOKUP($D48,SITES!$A:$E,4,FALSE))</f>
        <v>-125.155548095703</v>
      </c>
      <c r="H48" s="14" t="str">
        <f t="shared" ref="H48:O48" si="93">IF(ISERROR(H47),IF(ISERROR(H46),IF(ISERROR(H45),"BLANK",H45),H46),H47)</f>
        <v>22/04/2024</v>
      </c>
      <c r="I48" s="11">
        <f t="shared" si="93"/>
        <v>1.5</v>
      </c>
      <c r="J48" s="11" t="str">
        <f t="shared" si="93"/>
        <v>SW</v>
      </c>
      <c r="K48" s="18">
        <f t="shared" si="93"/>
        <v>0.53125</v>
      </c>
      <c r="L48" s="11" t="str">
        <f t="shared" si="93"/>
        <v>EGL</v>
      </c>
      <c r="M48" s="11">
        <f t="shared" si="93"/>
        <v>11</v>
      </c>
      <c r="N48" s="11">
        <f t="shared" si="93"/>
        <v>2</v>
      </c>
      <c r="O48" s="11">
        <f t="shared" si="93"/>
        <v>2</v>
      </c>
      <c r="P48" s="11" t="s">
        <v>39</v>
      </c>
      <c r="Q48" s="19" t="str">
        <f>IF($N48=1,IF(ISERROR(VLOOKUP($P48,'M1'!$A:$C,Q$2,FALSE)),"NOT PRESENT",VLOOKUP($P48,'M1'!$A:$C,Q$2,FALSE)),IF($N48=2,IF(ISERROR(VLOOKUP(DATA!$P48,'M2'!$A:$C,Q$2,FALSE)),"NOT PRESENT",VLOOKUP(DATA!$P48,'M2'!$A:$C,Q$2,FALSE)),IF($N48=0,IF(ISERROR(VLOOKUP($P48,'M1'!$A:$C,Q$2,FALSE)),IF(ISERROR(VLOOKUP(DATA!$P48,'M2'!$A:$C,Q$2,FALSE)),"NOT PRESENT",VLOOKUP(DATA!$P48,'M2'!$A:$C,Q$2,FALSE)),VLOOKUP($P48,'M1'!$A:$C,Q$2,FALSE)),"SPECIFY METHOD")))</f>
        <v>Hermissenda crassicornis</v>
      </c>
      <c r="R48" s="12" t="str">
        <f>IF($N48=1,IF(ISERROR(VLOOKUP($P48,'M1'!$A:$C,R$2,FALSE)),"NOT PRESENT",VLOOKUP($P48,'M1'!$A:$C,R$2,FALSE)),IF($N48=2,IF(ISERROR(VLOOKUP(DATA!$P48,'M2'!$A:$C,R$2,FALSE)),"NOT PRESENT",VLOOKUP(DATA!$P48,'M2'!$A:$C,R$2,FALSE)),IF($N48=0,IF(ISERROR(VLOOKUP($P48,'M1'!$A:$C,R$2,FALSE)),IF(ISERROR(VLOOKUP(DATA!$P48,'M2'!$A:$C,R$2,FALSE)),"NOT PRESENT",VLOOKUP(DATA!$P48,'M2'!$A:$C,R$2,FALSE)),VLOOKUP($P48,'M1'!$A:$C,R$2,FALSE)),"SPECIFY METHOD")))</f>
        <v>Opalescent nudibranch</v>
      </c>
      <c r="S48" s="20">
        <f t="shared" si="3"/>
        <v>3</v>
      </c>
      <c r="T48" s="11">
        <v>3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1:68" ht="12.75" customHeight="1">
      <c r="A49" s="12">
        <f t="shared" si="2"/>
        <v>47</v>
      </c>
      <c r="B49" s="11" t="str">
        <f t="shared" ref="B49:D49" si="94">IF(ISERROR(B48),IF(ISERROR(B47),IF(ISERROR(B46),"BLANK",B46),B47),B48)</f>
        <v>Em Lim</v>
      </c>
      <c r="C49" s="11" t="str">
        <f t="shared" si="94"/>
        <v>Isabelle Côté</v>
      </c>
      <c r="D49" s="11" t="str">
        <f t="shared" si="94"/>
        <v>BMSC6</v>
      </c>
      <c r="E49" s="12" t="str">
        <f>IF(ISERROR(VLOOKUP($D49,SITES!$A:$E,2,FALSE)),"",VLOOKUP($D49,SITES!$A:$E,2,FALSE))</f>
        <v>Baeria Rocks South Island</v>
      </c>
      <c r="F49" s="10">
        <f>IF(ISERROR(VLOOKUP($D49,SITES!$A:$E,3,FALSE)),"",VLOOKUP($D49,SITES!$A:$E,3,FALSE))</f>
        <v>48.950233459472599</v>
      </c>
      <c r="G49" s="13">
        <f>IF(ISERROR(VLOOKUP($D49,SITES!$A:$E,4,FALSE)),"",VLOOKUP($D49,SITES!$A:$E,4,FALSE))</f>
        <v>-125.155548095703</v>
      </c>
      <c r="H49" s="14" t="str">
        <f t="shared" ref="H49:M49" si="95">IF(ISERROR(H48),IF(ISERROR(H47),IF(ISERROR(H46),"BLANK",H46),H47),H48)</f>
        <v>22/04/2024</v>
      </c>
      <c r="I49" s="11">
        <f t="shared" si="95"/>
        <v>1.5</v>
      </c>
      <c r="J49" s="11" t="str">
        <f t="shared" si="95"/>
        <v>SW</v>
      </c>
      <c r="K49" s="18">
        <f t="shared" si="95"/>
        <v>0.53125</v>
      </c>
      <c r="L49" s="11" t="str">
        <f t="shared" si="95"/>
        <v>EGL</v>
      </c>
      <c r="M49" s="11">
        <f t="shared" si="95"/>
        <v>11</v>
      </c>
      <c r="N49" s="11">
        <v>0</v>
      </c>
      <c r="O49" s="11">
        <f t="shared" ref="O49:O50" si="96">IF(ISERROR(O48),IF(ISERROR(O47),IF(ISERROR(O46),"BLANK",O46),O47),O48)</f>
        <v>2</v>
      </c>
      <c r="P49" s="11" t="s">
        <v>60</v>
      </c>
      <c r="Q49" s="19" t="str">
        <f>IF($N49=1,IF(ISERROR(VLOOKUP($P49,'M1'!$A:$C,Q$2,FALSE)),"NOT PRESENT",VLOOKUP($P49,'M1'!$A:$C,Q$2,FALSE)),IF($N49=2,IF(ISERROR(VLOOKUP(DATA!$P49,'M2'!$A:$C,Q$2,FALSE)),"NOT PRESENT",VLOOKUP(DATA!$P49,'M2'!$A:$C,Q$2,FALSE)),IF($N49=0,IF(ISERROR(VLOOKUP($P49,'M1'!$A:$C,Q$2,FALSE)),IF(ISERROR(VLOOKUP(DATA!$P49,'M2'!$A:$C,Q$2,FALSE)),"NOT PRESENT",VLOOKUP(DATA!$P49,'M2'!$A:$C,Q$2,FALSE)),VLOOKUP($P49,'M1'!$A:$C,Q$2,FALSE)),"SPECIFY METHOD")))</f>
        <v>Sebastes nebulosus</v>
      </c>
      <c r="R49" s="12" t="str">
        <f>IF($N49=1,IF(ISERROR(VLOOKUP($P49,'M1'!$A:$C,R$2,FALSE)),"NOT PRESENT",VLOOKUP($P49,'M1'!$A:$C,R$2,FALSE)),IF($N49=2,IF(ISERROR(VLOOKUP(DATA!$P49,'M2'!$A:$C,R$2,FALSE)),"NOT PRESENT",VLOOKUP(DATA!$P49,'M2'!$A:$C,R$2,FALSE)),IF($N49=0,IF(ISERROR(VLOOKUP($P49,'M1'!$A:$C,R$2,FALSE)),IF(ISERROR(VLOOKUP(DATA!$P49,'M2'!$A:$C,R$2,FALSE)),"NOT PRESENT",VLOOKUP(DATA!$P49,'M2'!$A:$C,R$2,FALSE)),VLOOKUP($P49,'M1'!$A:$C,R$2,FALSE)),"SPECIFY METHOD")))</f>
        <v>China rockfish</v>
      </c>
      <c r="S49" s="20">
        <f t="shared" si="3"/>
        <v>1</v>
      </c>
      <c r="T49" s="11">
        <v>0</v>
      </c>
      <c r="U49" s="11"/>
      <c r="V49" s="11"/>
      <c r="W49" s="11"/>
      <c r="X49" s="11"/>
      <c r="Y49" s="11"/>
      <c r="Z49" s="11"/>
      <c r="AA49" s="11"/>
      <c r="AB49" s="11">
        <v>1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1:68" ht="12.75" customHeight="1">
      <c r="A50" s="12">
        <f t="shared" si="2"/>
        <v>48</v>
      </c>
      <c r="B50" s="11" t="str">
        <f t="shared" ref="B50:D50" si="97">IF(ISERROR(B49),IF(ISERROR(B48),IF(ISERROR(B47),"BLANK",B47),B48),B49)</f>
        <v>Em Lim</v>
      </c>
      <c r="C50" s="11" t="str">
        <f t="shared" si="97"/>
        <v>Isabelle Côté</v>
      </c>
      <c r="D50" s="11" t="str">
        <f t="shared" si="97"/>
        <v>BMSC6</v>
      </c>
      <c r="E50" s="12" t="str">
        <f>IF(ISERROR(VLOOKUP($D50,SITES!$A:$E,2,FALSE)),"",VLOOKUP($D50,SITES!$A:$E,2,FALSE))</f>
        <v>Baeria Rocks South Island</v>
      </c>
      <c r="F50" s="10">
        <f>IF(ISERROR(VLOOKUP($D50,SITES!$A:$E,3,FALSE)),"",VLOOKUP($D50,SITES!$A:$E,3,FALSE))</f>
        <v>48.950233459472599</v>
      </c>
      <c r="G50" s="13">
        <f>IF(ISERROR(VLOOKUP($D50,SITES!$A:$E,4,FALSE)),"",VLOOKUP($D50,SITES!$A:$E,4,FALSE))</f>
        <v>-125.155548095703</v>
      </c>
      <c r="H50" s="14" t="str">
        <f t="shared" ref="H50:M50" si="98">IF(ISERROR(H49),IF(ISERROR(H48),IF(ISERROR(H47),"BLANK",H47),H48),H49)</f>
        <v>22/04/2024</v>
      </c>
      <c r="I50" s="11">
        <f t="shared" si="98"/>
        <v>1.5</v>
      </c>
      <c r="J50" s="11" t="str">
        <f t="shared" si="98"/>
        <v>SW</v>
      </c>
      <c r="K50" s="18">
        <f t="shared" si="98"/>
        <v>0.53125</v>
      </c>
      <c r="L50" s="11" t="str">
        <f t="shared" si="98"/>
        <v>EGL</v>
      </c>
      <c r="M50" s="11">
        <f t="shared" si="98"/>
        <v>11</v>
      </c>
      <c r="N50" s="11">
        <v>2</v>
      </c>
      <c r="O50" s="11">
        <f t="shared" si="96"/>
        <v>2</v>
      </c>
      <c r="P50" s="11" t="s">
        <v>61</v>
      </c>
      <c r="Q50" s="19" t="str">
        <f>IF($N50=1,IF(ISERROR(VLOOKUP($P50,'M1'!$A:$C,Q$2,FALSE)),"NOT PRESENT",VLOOKUP($P50,'M1'!$A:$C,Q$2,FALSE)),IF($N50=2,IF(ISERROR(VLOOKUP(DATA!$P50,'M2'!$A:$C,Q$2,FALSE)),"NOT PRESENT",VLOOKUP(DATA!$P50,'M2'!$A:$C,Q$2,FALSE)),IF($N50=0,IF(ISERROR(VLOOKUP($P50,'M1'!$A:$C,Q$2,FALSE)),IF(ISERROR(VLOOKUP(DATA!$P50,'M2'!$A:$C,Q$2,FALSE)),"NOT PRESENT",VLOOKUP(DATA!$P50,'M2'!$A:$C,Q$2,FALSE)),VLOOKUP($P50,'M1'!$A:$C,Q$2,FALSE)),"SPECIFY METHOD")))</f>
        <v>Henricia spp.</v>
      </c>
      <c r="R50" s="12" t="str">
        <f>IF($N50=1,IF(ISERROR(VLOOKUP($P50,'M1'!$A:$C,R$2,FALSE)),"NOT PRESENT",VLOOKUP($P50,'M1'!$A:$C,R$2,FALSE)),IF($N50=2,IF(ISERROR(VLOOKUP(DATA!$P50,'M2'!$A:$C,R$2,FALSE)),"NOT PRESENT",VLOOKUP(DATA!$P50,'M2'!$A:$C,R$2,FALSE)),IF($N50=0,IF(ISERROR(VLOOKUP($P50,'M1'!$A:$C,R$2,FALSE)),IF(ISERROR(VLOOKUP(DATA!$P50,'M2'!$A:$C,R$2,FALSE)),"NOT PRESENT",VLOOKUP(DATA!$P50,'M2'!$A:$C,R$2,FALSE)),VLOOKUP($P50,'M1'!$A:$C,R$2,FALSE)),"SPECIFY METHOD")))</f>
        <v>Unidentified blood star</v>
      </c>
      <c r="S50" s="20">
        <f t="shared" si="3"/>
        <v>1</v>
      </c>
      <c r="T50" s="11">
        <v>1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  <row r="51" spans="1:68" ht="12.75" customHeight="1">
      <c r="A51" s="12">
        <f t="shared" si="2"/>
        <v>49</v>
      </c>
      <c r="B51" s="11" t="str">
        <f t="shared" ref="B51:D51" si="99">IF(ISERROR(B50),IF(ISERROR(B49),IF(ISERROR(B48),"BLANK",B48),B49),B50)</f>
        <v>Em Lim</v>
      </c>
      <c r="C51" s="11" t="str">
        <f t="shared" si="99"/>
        <v>Isabelle Côté</v>
      </c>
      <c r="D51" s="11" t="str">
        <f t="shared" si="99"/>
        <v>BMSC6</v>
      </c>
      <c r="E51" s="12" t="str">
        <f>IF(ISERROR(VLOOKUP($D51,SITES!$A:$E,2,FALSE)),"",VLOOKUP($D51,SITES!$A:$E,2,FALSE))</f>
        <v>Baeria Rocks South Island</v>
      </c>
      <c r="F51" s="10">
        <f>IF(ISERROR(VLOOKUP($D51,SITES!$A:$E,3,FALSE)),"",VLOOKUP($D51,SITES!$A:$E,3,FALSE))</f>
        <v>48.950233459472599</v>
      </c>
      <c r="G51" s="13">
        <f>IF(ISERROR(VLOOKUP($D51,SITES!$A:$E,4,FALSE)),"",VLOOKUP($D51,SITES!$A:$E,4,FALSE))</f>
        <v>-125.155548095703</v>
      </c>
      <c r="H51" s="14" t="str">
        <f t="shared" ref="H51:O51" si="100">IF(ISERROR(H50),IF(ISERROR(H49),IF(ISERROR(H48),"BLANK",H48),H49),H50)</f>
        <v>22/04/2024</v>
      </c>
      <c r="I51" s="11">
        <f t="shared" si="100"/>
        <v>1.5</v>
      </c>
      <c r="J51" s="11" t="str">
        <f t="shared" si="100"/>
        <v>SW</v>
      </c>
      <c r="K51" s="18">
        <f t="shared" si="100"/>
        <v>0.53125</v>
      </c>
      <c r="L51" s="11" t="str">
        <f t="shared" si="100"/>
        <v>EGL</v>
      </c>
      <c r="M51" s="11">
        <f t="shared" si="100"/>
        <v>11</v>
      </c>
      <c r="N51" s="11">
        <f t="shared" si="100"/>
        <v>2</v>
      </c>
      <c r="O51" s="11">
        <f t="shared" si="100"/>
        <v>2</v>
      </c>
      <c r="P51" s="11" t="s">
        <v>48</v>
      </c>
      <c r="Q51" s="19" t="str">
        <f>IF($N51=1,IF(ISERROR(VLOOKUP($P51,'M1'!$A:$C,Q$2,FALSE)),"NOT PRESENT",VLOOKUP($P51,'M1'!$A:$C,Q$2,FALSE)),IF($N51=2,IF(ISERROR(VLOOKUP(DATA!$P51,'M2'!$A:$C,Q$2,FALSE)),"NOT PRESENT",VLOOKUP(DATA!$P51,'M2'!$A:$C,Q$2,FALSE)),IF($N51=0,IF(ISERROR(VLOOKUP($P51,'M1'!$A:$C,Q$2,FALSE)),IF(ISERROR(VLOOKUP(DATA!$P51,'M2'!$A:$C,Q$2,FALSE)),"NOT PRESENT",VLOOKUP(DATA!$P51,'M2'!$A:$C,Q$2,FALSE)),VLOOKUP($P51,'M1'!$A:$C,Q$2,FALSE)),"SPECIFY METHOD")))</f>
        <v>Pagurus caurinus</v>
      </c>
      <c r="R51" s="12" t="str">
        <f>IF($N51=1,IF(ISERROR(VLOOKUP($P51,'M1'!$A:$C,R$2,FALSE)),"NOT PRESENT",VLOOKUP($P51,'M1'!$A:$C,R$2,FALSE)),IF($N51=2,IF(ISERROR(VLOOKUP(DATA!$P51,'M2'!$A:$C,R$2,FALSE)),"NOT PRESENT",VLOOKUP(DATA!$P51,'M2'!$A:$C,R$2,FALSE)),IF($N51=0,IF(ISERROR(VLOOKUP($P51,'M1'!$A:$C,R$2,FALSE)),IF(ISERROR(VLOOKUP(DATA!$P51,'M2'!$A:$C,R$2,FALSE)),"NOT PRESENT",VLOOKUP(DATA!$P51,'M2'!$A:$C,R$2,FALSE)),VLOOKUP($P51,'M1'!$A:$C,R$2,FALSE)),"SPECIFY METHOD")))</f>
        <v>Greenmark hermit crab</v>
      </c>
      <c r="S51" s="20">
        <f t="shared" si="3"/>
        <v>2</v>
      </c>
      <c r="T51" s="11">
        <v>2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</row>
    <row r="52" spans="1:68" ht="12.75" customHeight="1">
      <c r="A52" s="12">
        <f t="shared" si="2"/>
        <v>50</v>
      </c>
      <c r="B52" s="11" t="str">
        <f t="shared" ref="B52:D52" si="101">IF(ISERROR(B51),IF(ISERROR(B50),IF(ISERROR(B49),"BLANK",B49),B50),B51)</f>
        <v>Em Lim</v>
      </c>
      <c r="C52" s="11" t="str">
        <f t="shared" si="101"/>
        <v>Isabelle Côté</v>
      </c>
      <c r="D52" s="11" t="str">
        <f t="shared" si="101"/>
        <v>BMSC6</v>
      </c>
      <c r="E52" s="12" t="str">
        <f>IF(ISERROR(VLOOKUP($D52,SITES!$A:$E,2,FALSE)),"",VLOOKUP($D52,SITES!$A:$E,2,FALSE))</f>
        <v>Baeria Rocks South Island</v>
      </c>
      <c r="F52" s="10">
        <f>IF(ISERROR(VLOOKUP($D52,SITES!$A:$E,3,FALSE)),"",VLOOKUP($D52,SITES!$A:$E,3,FALSE))</f>
        <v>48.950233459472599</v>
      </c>
      <c r="G52" s="13">
        <f>IF(ISERROR(VLOOKUP($D52,SITES!$A:$E,4,FALSE)),"",VLOOKUP($D52,SITES!$A:$E,4,FALSE))</f>
        <v>-125.155548095703</v>
      </c>
      <c r="H52" s="14" t="str">
        <f t="shared" ref="H52:O52" si="102">IF(ISERROR(H51),IF(ISERROR(H50),IF(ISERROR(H49),"BLANK",H49),H50),H51)</f>
        <v>22/04/2024</v>
      </c>
      <c r="I52" s="11">
        <f t="shared" si="102"/>
        <v>1.5</v>
      </c>
      <c r="J52" s="11" t="str">
        <f t="shared" si="102"/>
        <v>SW</v>
      </c>
      <c r="K52" s="18">
        <f t="shared" si="102"/>
        <v>0.53125</v>
      </c>
      <c r="L52" s="11" t="str">
        <f t="shared" si="102"/>
        <v>EGL</v>
      </c>
      <c r="M52" s="11">
        <f t="shared" si="102"/>
        <v>11</v>
      </c>
      <c r="N52" s="11">
        <f t="shared" si="102"/>
        <v>2</v>
      </c>
      <c r="O52" s="11">
        <f t="shared" si="102"/>
        <v>2</v>
      </c>
      <c r="P52" s="11" t="s">
        <v>30</v>
      </c>
      <c r="Q52" s="19" t="str">
        <f>IF($N52=1,IF(ISERROR(VLOOKUP($P52,'M1'!$A:$C,Q$2,FALSE)),"NOT PRESENT",VLOOKUP($P52,'M1'!$A:$C,Q$2,FALSE)),IF($N52=2,IF(ISERROR(VLOOKUP(DATA!$P52,'M2'!$A:$C,Q$2,FALSE)),"NOT PRESENT",VLOOKUP(DATA!$P52,'M2'!$A:$C,Q$2,FALSE)),IF($N52=0,IF(ISERROR(VLOOKUP($P52,'M1'!$A:$C,Q$2,FALSE)),IF(ISERROR(VLOOKUP(DATA!$P52,'M2'!$A:$C,Q$2,FALSE)),"NOT PRESENT",VLOOKUP(DATA!$P52,'M2'!$A:$C,Q$2,FALSE)),VLOOKUP($P52,'M1'!$A:$C,Q$2,FALSE)),"SPECIFY METHOD")))</f>
        <v>Pomaulax gibberosus</v>
      </c>
      <c r="R52" s="12" t="str">
        <f>IF($N52=1,IF(ISERROR(VLOOKUP($P52,'M1'!$A:$C,R$2,FALSE)),"NOT PRESENT",VLOOKUP($P52,'M1'!$A:$C,R$2,FALSE)),IF($N52=2,IF(ISERROR(VLOOKUP(DATA!$P52,'M2'!$A:$C,R$2,FALSE)),"NOT PRESENT",VLOOKUP(DATA!$P52,'M2'!$A:$C,R$2,FALSE)),IF($N52=0,IF(ISERROR(VLOOKUP($P52,'M1'!$A:$C,R$2,FALSE)),IF(ISERROR(VLOOKUP(DATA!$P52,'M2'!$A:$C,R$2,FALSE)),"NOT PRESENT",VLOOKUP(DATA!$P52,'M2'!$A:$C,R$2,FALSE)),VLOOKUP($P52,'M1'!$A:$C,R$2,FALSE)),"SPECIFY METHOD")))</f>
        <v>Red turban shell</v>
      </c>
      <c r="S52" s="20">
        <f t="shared" si="3"/>
        <v>1</v>
      </c>
      <c r="T52" s="11">
        <v>1</v>
      </c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</row>
    <row r="53" spans="1:68" ht="12.75" customHeight="1">
      <c r="A53" s="12">
        <f t="shared" si="2"/>
        <v>51</v>
      </c>
      <c r="B53" s="11" t="str">
        <f t="shared" ref="B53:D53" si="103">IF(ISERROR(B52),IF(ISERROR(B51),IF(ISERROR(B50),"BLANK",B50),B51),B52)</f>
        <v>Em Lim</v>
      </c>
      <c r="C53" s="11" t="str">
        <f t="shared" si="103"/>
        <v>Isabelle Côté</v>
      </c>
      <c r="D53" s="11" t="str">
        <f t="shared" si="103"/>
        <v>BMSC6</v>
      </c>
      <c r="E53" s="12" t="str">
        <f>IF(ISERROR(VLOOKUP($D53,SITES!$A:$E,2,FALSE)),"",VLOOKUP($D53,SITES!$A:$E,2,FALSE))</f>
        <v>Baeria Rocks South Island</v>
      </c>
      <c r="F53" s="10">
        <f>IF(ISERROR(VLOOKUP($D53,SITES!$A:$E,3,FALSE)),"",VLOOKUP($D53,SITES!$A:$E,3,FALSE))</f>
        <v>48.950233459472599</v>
      </c>
      <c r="G53" s="13">
        <f>IF(ISERROR(VLOOKUP($D53,SITES!$A:$E,4,FALSE)),"",VLOOKUP($D53,SITES!$A:$E,4,FALSE))</f>
        <v>-125.155548095703</v>
      </c>
      <c r="H53" s="14" t="str">
        <f t="shared" ref="H53:O53" si="104">IF(ISERROR(H52),IF(ISERROR(H51),IF(ISERROR(H50),"BLANK",H50),H51),H52)</f>
        <v>22/04/2024</v>
      </c>
      <c r="I53" s="11">
        <f t="shared" si="104"/>
        <v>1.5</v>
      </c>
      <c r="J53" s="11" t="str">
        <f t="shared" si="104"/>
        <v>SW</v>
      </c>
      <c r="K53" s="18">
        <f t="shared" si="104"/>
        <v>0.53125</v>
      </c>
      <c r="L53" s="11" t="str">
        <f t="shared" si="104"/>
        <v>EGL</v>
      </c>
      <c r="M53" s="11">
        <f t="shared" si="104"/>
        <v>11</v>
      </c>
      <c r="N53" s="11">
        <f t="shared" si="104"/>
        <v>2</v>
      </c>
      <c r="O53" s="11">
        <f t="shared" si="104"/>
        <v>2</v>
      </c>
      <c r="P53" s="11" t="s">
        <v>42</v>
      </c>
      <c r="Q53" s="19" t="str">
        <f>IF($N53=1,IF(ISERROR(VLOOKUP($P53,'M1'!$A:$C,Q$2,FALSE)),"NOT PRESENT",VLOOKUP($P53,'M1'!$A:$C,Q$2,FALSE)),IF($N53=2,IF(ISERROR(VLOOKUP(DATA!$P53,'M2'!$A:$C,Q$2,FALSE)),"NOT PRESENT",VLOOKUP(DATA!$P53,'M2'!$A:$C,Q$2,FALSE)),IF($N53=0,IF(ISERROR(VLOOKUP($P53,'M1'!$A:$C,Q$2,FALSE)),IF(ISERROR(VLOOKUP(DATA!$P53,'M2'!$A:$C,Q$2,FALSE)),"NOT PRESENT",VLOOKUP(DATA!$P53,'M2'!$A:$C,Q$2,FALSE)),VLOOKUP($P53,'M1'!$A:$C,Q$2,FALSE)),"SPECIFY METHOD")))</f>
        <v>Dermasterias imbricata</v>
      </c>
      <c r="R53" s="12" t="str">
        <f>IF($N53=1,IF(ISERROR(VLOOKUP($P53,'M1'!$A:$C,R$2,FALSE)),"NOT PRESENT",VLOOKUP($P53,'M1'!$A:$C,R$2,FALSE)),IF($N53=2,IF(ISERROR(VLOOKUP(DATA!$P53,'M2'!$A:$C,R$2,FALSE)),"NOT PRESENT",VLOOKUP(DATA!$P53,'M2'!$A:$C,R$2,FALSE)),IF($N53=0,IF(ISERROR(VLOOKUP($P53,'M1'!$A:$C,R$2,FALSE)),IF(ISERROR(VLOOKUP(DATA!$P53,'M2'!$A:$C,R$2,FALSE)),"NOT PRESENT",VLOOKUP(DATA!$P53,'M2'!$A:$C,R$2,FALSE)),VLOOKUP($P53,'M1'!$A:$C,R$2,FALSE)),"SPECIFY METHOD")))</f>
        <v>Leather star</v>
      </c>
      <c r="S53" s="20">
        <f t="shared" si="3"/>
        <v>1</v>
      </c>
      <c r="T53" s="11">
        <v>1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</row>
    <row r="54" spans="1:68" ht="12.75" customHeight="1">
      <c r="A54" s="12">
        <f t="shared" si="2"/>
        <v>52</v>
      </c>
      <c r="B54" s="11" t="str">
        <f t="shared" ref="B54:D54" si="105">IF(ISERROR(B53),IF(ISERROR(B52),IF(ISERROR(B51),"BLANK",B51),B52),B53)</f>
        <v>Em Lim</v>
      </c>
      <c r="C54" s="11" t="str">
        <f t="shared" si="105"/>
        <v>Isabelle Côté</v>
      </c>
      <c r="D54" s="11" t="str">
        <f t="shared" si="105"/>
        <v>BMSC6</v>
      </c>
      <c r="E54" s="12" t="str">
        <f>IF(ISERROR(VLOOKUP($D54,SITES!$A:$E,2,FALSE)),"",VLOOKUP($D54,SITES!$A:$E,2,FALSE))</f>
        <v>Baeria Rocks South Island</v>
      </c>
      <c r="F54" s="10">
        <f>IF(ISERROR(VLOOKUP($D54,SITES!$A:$E,3,FALSE)),"",VLOOKUP($D54,SITES!$A:$E,3,FALSE))</f>
        <v>48.950233459472599</v>
      </c>
      <c r="G54" s="13">
        <f>IF(ISERROR(VLOOKUP($D54,SITES!$A:$E,4,FALSE)),"",VLOOKUP($D54,SITES!$A:$E,4,FALSE))</f>
        <v>-125.155548095703</v>
      </c>
      <c r="H54" s="14" t="str">
        <f t="shared" ref="H54:O54" si="106">IF(ISERROR(H53),IF(ISERROR(H52),IF(ISERROR(H51),"BLANK",H51),H52),H53)</f>
        <v>22/04/2024</v>
      </c>
      <c r="I54" s="11">
        <f t="shared" si="106"/>
        <v>1.5</v>
      </c>
      <c r="J54" s="11" t="str">
        <f t="shared" si="106"/>
        <v>SW</v>
      </c>
      <c r="K54" s="18">
        <f t="shared" si="106"/>
        <v>0.53125</v>
      </c>
      <c r="L54" s="11" t="str">
        <f t="shared" si="106"/>
        <v>EGL</v>
      </c>
      <c r="M54" s="11">
        <f t="shared" si="106"/>
        <v>11</v>
      </c>
      <c r="N54" s="11">
        <f t="shared" si="106"/>
        <v>2</v>
      </c>
      <c r="O54" s="11">
        <f t="shared" si="106"/>
        <v>2</v>
      </c>
      <c r="P54" s="11" t="s">
        <v>28</v>
      </c>
      <c r="Q54" s="19" t="str">
        <f>IF($N54=1,IF(ISERROR(VLOOKUP($P54,'M1'!$A:$C,Q$2,FALSE)),"NOT PRESENT",VLOOKUP($P54,'M1'!$A:$C,Q$2,FALSE)),IF($N54=2,IF(ISERROR(VLOOKUP(DATA!$P54,'M2'!$A:$C,Q$2,FALSE)),"NOT PRESENT",VLOOKUP(DATA!$P54,'M2'!$A:$C,Q$2,FALSE)),IF($N54=0,IF(ISERROR(VLOOKUP($P54,'M1'!$A:$C,Q$2,FALSE)),IF(ISERROR(VLOOKUP(DATA!$P54,'M2'!$A:$C,Q$2,FALSE)),"NOT PRESENT",VLOOKUP(DATA!$P54,'M2'!$A:$C,Q$2,FALSE)),VLOOKUP($P54,'M1'!$A:$C,Q$2,FALSE)),"SPECIFY METHOD")))</f>
        <v>Artedius harringtoni</v>
      </c>
      <c r="R54" s="12" t="str">
        <f>IF($N54=1,IF(ISERROR(VLOOKUP($P54,'M1'!$A:$C,R$2,FALSE)),"NOT PRESENT",VLOOKUP($P54,'M1'!$A:$C,R$2,FALSE)),IF($N54=2,IF(ISERROR(VLOOKUP(DATA!$P54,'M2'!$A:$C,R$2,FALSE)),"NOT PRESENT",VLOOKUP(DATA!$P54,'M2'!$A:$C,R$2,FALSE)),IF($N54=0,IF(ISERROR(VLOOKUP($P54,'M1'!$A:$C,R$2,FALSE)),IF(ISERROR(VLOOKUP(DATA!$P54,'M2'!$A:$C,R$2,FALSE)),"NOT PRESENT",VLOOKUP(DATA!$P54,'M2'!$A:$C,R$2,FALSE)),VLOOKUP($P54,'M1'!$A:$C,R$2,FALSE)),"SPECIFY METHOD")))</f>
        <v>Scalyhead sculpin</v>
      </c>
      <c r="S54" s="20">
        <f t="shared" si="3"/>
        <v>1</v>
      </c>
      <c r="T54" s="11">
        <v>0</v>
      </c>
      <c r="U54" s="11"/>
      <c r="V54" s="11">
        <v>1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</row>
    <row r="55" spans="1:68" ht="12.75" customHeight="1">
      <c r="A55" s="12">
        <f t="shared" si="2"/>
        <v>53</v>
      </c>
      <c r="B55" s="11" t="str">
        <f t="shared" ref="B55:D55" si="107">IF(ISERROR(B54),IF(ISERROR(B53),IF(ISERROR(B52),"BLANK",B52),B53),B54)</f>
        <v>Em Lim</v>
      </c>
      <c r="C55" s="11" t="str">
        <f t="shared" si="107"/>
        <v>Isabelle Côté</v>
      </c>
      <c r="D55" s="11" t="str">
        <f t="shared" si="107"/>
        <v>BMSC6</v>
      </c>
      <c r="E55" s="12" t="str">
        <f>IF(ISERROR(VLOOKUP($D55,SITES!$A:$E,2,FALSE)),"",VLOOKUP($D55,SITES!$A:$E,2,FALSE))</f>
        <v>Baeria Rocks South Island</v>
      </c>
      <c r="F55" s="10">
        <f>IF(ISERROR(VLOOKUP($D55,SITES!$A:$E,3,FALSE)),"",VLOOKUP($D55,SITES!$A:$E,3,FALSE))</f>
        <v>48.950233459472599</v>
      </c>
      <c r="G55" s="13">
        <f>IF(ISERROR(VLOOKUP($D55,SITES!$A:$E,4,FALSE)),"",VLOOKUP($D55,SITES!$A:$E,4,FALSE))</f>
        <v>-125.155548095703</v>
      </c>
      <c r="H55" s="14" t="str">
        <f t="shared" ref="H55:O55" si="108">IF(ISERROR(H54),IF(ISERROR(H53),IF(ISERROR(H52),"BLANK",H52),H53),H54)</f>
        <v>22/04/2024</v>
      </c>
      <c r="I55" s="11">
        <f t="shared" si="108"/>
        <v>1.5</v>
      </c>
      <c r="J55" s="11" t="str">
        <f t="shared" si="108"/>
        <v>SW</v>
      </c>
      <c r="K55" s="18">
        <f t="shared" si="108"/>
        <v>0.53125</v>
      </c>
      <c r="L55" s="11" t="str">
        <f t="shared" si="108"/>
        <v>EGL</v>
      </c>
      <c r="M55" s="11">
        <f t="shared" si="108"/>
        <v>11</v>
      </c>
      <c r="N55" s="11">
        <f t="shared" si="108"/>
        <v>2</v>
      </c>
      <c r="O55" s="11">
        <f t="shared" si="108"/>
        <v>2</v>
      </c>
      <c r="P55" s="11" t="s">
        <v>56</v>
      </c>
      <c r="Q55" s="19" t="str">
        <f>IF($N55=1,IF(ISERROR(VLOOKUP($P55,'M1'!$A:$C,Q$2,FALSE)),"NOT PRESENT",VLOOKUP($P55,'M1'!$A:$C,Q$2,FALSE)),IF($N55=2,IF(ISERROR(VLOOKUP(DATA!$P55,'M2'!$A:$C,Q$2,FALSE)),"NOT PRESENT",VLOOKUP(DATA!$P55,'M2'!$A:$C,Q$2,FALSE)),IF($N55=0,IF(ISERROR(VLOOKUP($P55,'M1'!$A:$C,Q$2,FALSE)),IF(ISERROR(VLOOKUP(DATA!$P55,'M2'!$A:$C,Q$2,FALSE)),"NOT PRESENT",VLOOKUP(DATA!$P55,'M2'!$A:$C,Q$2,FALSE)),VLOOKUP($P55,'M1'!$A:$C,Q$2,FALSE)),"SPECIFY METHOD")))</f>
        <v>Scorpaenichthys marmoratus</v>
      </c>
      <c r="R55" s="12" t="str">
        <f>IF($N55=1,IF(ISERROR(VLOOKUP($P55,'M1'!$A:$C,R$2,FALSE)),"NOT PRESENT",VLOOKUP($P55,'M1'!$A:$C,R$2,FALSE)),IF($N55=2,IF(ISERROR(VLOOKUP(DATA!$P55,'M2'!$A:$C,R$2,FALSE)),"NOT PRESENT",VLOOKUP(DATA!$P55,'M2'!$A:$C,R$2,FALSE)),IF($N55=0,IF(ISERROR(VLOOKUP($P55,'M1'!$A:$C,R$2,FALSE)),IF(ISERROR(VLOOKUP(DATA!$P55,'M2'!$A:$C,R$2,FALSE)),"NOT PRESENT",VLOOKUP(DATA!$P55,'M2'!$A:$C,R$2,FALSE)),VLOOKUP($P55,'M1'!$A:$C,R$2,FALSE)),"SPECIFY METHOD")))</f>
        <v>Cabezon</v>
      </c>
      <c r="S55" s="20">
        <f t="shared" si="3"/>
        <v>1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>
        <v>1</v>
      </c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</row>
    <row r="56" spans="1:68" ht="12.75" customHeight="1">
      <c r="A56" s="12">
        <f t="shared" si="2"/>
        <v>54</v>
      </c>
      <c r="B56" s="11" t="str">
        <f t="shared" ref="B56:D56" si="109">IF(ISERROR(B55),IF(ISERROR(B54),IF(ISERROR(B53),"BLANK",B53),B54),B55)</f>
        <v>Em Lim</v>
      </c>
      <c r="C56" s="11" t="str">
        <f t="shared" si="109"/>
        <v>Isabelle Côté</v>
      </c>
      <c r="D56" s="11" t="str">
        <f t="shared" si="109"/>
        <v>BMSC6</v>
      </c>
      <c r="E56" s="12" t="str">
        <f>IF(ISERROR(VLOOKUP($D56,SITES!$A:$E,2,FALSE)),"",VLOOKUP($D56,SITES!$A:$E,2,FALSE))</f>
        <v>Baeria Rocks South Island</v>
      </c>
      <c r="F56" s="10">
        <f>IF(ISERROR(VLOOKUP($D56,SITES!$A:$E,3,FALSE)),"",VLOOKUP($D56,SITES!$A:$E,3,FALSE))</f>
        <v>48.950233459472599</v>
      </c>
      <c r="G56" s="13">
        <f>IF(ISERROR(VLOOKUP($D56,SITES!$A:$E,4,FALSE)),"",VLOOKUP($D56,SITES!$A:$E,4,FALSE))</f>
        <v>-125.155548095703</v>
      </c>
      <c r="H56" s="14" t="str">
        <f t="shared" ref="H56:O56" si="110">IF(ISERROR(H55),IF(ISERROR(H54),IF(ISERROR(H53),"BLANK",H53),H54),H55)</f>
        <v>22/04/2024</v>
      </c>
      <c r="I56" s="11">
        <f t="shared" si="110"/>
        <v>1.5</v>
      </c>
      <c r="J56" s="11" t="str">
        <f t="shared" si="110"/>
        <v>SW</v>
      </c>
      <c r="K56" s="18">
        <f t="shared" si="110"/>
        <v>0.53125</v>
      </c>
      <c r="L56" s="11" t="str">
        <f t="shared" si="110"/>
        <v>EGL</v>
      </c>
      <c r="M56" s="11">
        <f t="shared" si="110"/>
        <v>11</v>
      </c>
      <c r="N56" s="11">
        <f t="shared" si="110"/>
        <v>2</v>
      </c>
      <c r="O56" s="11">
        <f t="shared" si="110"/>
        <v>2</v>
      </c>
      <c r="P56" s="11" t="s">
        <v>62</v>
      </c>
      <c r="Q56" s="19" t="str">
        <f>IF($N56=1,IF(ISERROR(VLOOKUP($P56,'M1'!$A:$C,Q$2,FALSE)),"NOT PRESENT",VLOOKUP($P56,'M1'!$A:$C,Q$2,FALSE)),IF($N56=2,IF(ISERROR(VLOOKUP(DATA!$P56,'M2'!$A:$C,Q$2,FALSE)),"NOT PRESENT",VLOOKUP(DATA!$P56,'M2'!$A:$C,Q$2,FALSE)),IF($N56=0,IF(ISERROR(VLOOKUP($P56,'M1'!$A:$C,Q$2,FALSE)),IF(ISERROR(VLOOKUP(DATA!$P56,'M2'!$A:$C,Q$2,FALSE)),"NOT PRESENT",VLOOKUP(DATA!$P56,'M2'!$A:$C,Q$2,FALSE)),VLOOKUP($P56,'M1'!$A:$C,Q$2,FALSE)),"SPECIFY METHOD")))</f>
        <v>Tritonia festiva</v>
      </c>
      <c r="R56" s="12" t="str">
        <f>IF($N56=1,IF(ISERROR(VLOOKUP($P56,'M1'!$A:$C,R$2,FALSE)),"NOT PRESENT",VLOOKUP($P56,'M1'!$A:$C,R$2,FALSE)),IF($N56=2,IF(ISERROR(VLOOKUP(DATA!$P56,'M2'!$A:$C,R$2,FALSE)),"NOT PRESENT",VLOOKUP(DATA!$P56,'M2'!$A:$C,R$2,FALSE)),IF($N56=0,IF(ISERROR(VLOOKUP($P56,'M1'!$A:$C,R$2,FALSE)),IF(ISERROR(VLOOKUP(DATA!$P56,'M2'!$A:$C,R$2,FALSE)),"NOT PRESENT",VLOOKUP(DATA!$P56,'M2'!$A:$C,R$2,FALSE)),VLOOKUP($P56,'M1'!$A:$C,R$2,FALSE)),"SPECIFY METHOD")))</f>
        <v>Diamondback tritonia</v>
      </c>
      <c r="S56" s="20">
        <f t="shared" si="3"/>
        <v>1</v>
      </c>
      <c r="T56" s="11">
        <v>1</v>
      </c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</row>
    <row r="57" spans="1:68" ht="12.75" customHeight="1">
      <c r="A57" s="12">
        <f t="shared" si="2"/>
        <v>55</v>
      </c>
      <c r="B57" s="11" t="str">
        <f t="shared" ref="B57:D57" si="111">IF(ISERROR(B56),IF(ISERROR(B55),IF(ISERROR(B54),"BLANK",B54),B55),B56)</f>
        <v>Em Lim</v>
      </c>
      <c r="C57" s="11" t="str">
        <f t="shared" si="111"/>
        <v>Isabelle Côté</v>
      </c>
      <c r="D57" s="11" t="str">
        <f t="shared" si="111"/>
        <v>BMSC6</v>
      </c>
      <c r="E57" s="12" t="str">
        <f>IF(ISERROR(VLOOKUP($D57,SITES!$A:$E,2,FALSE)),"",VLOOKUP($D57,SITES!$A:$E,2,FALSE))</f>
        <v>Baeria Rocks South Island</v>
      </c>
      <c r="F57" s="10">
        <f>IF(ISERROR(VLOOKUP($D57,SITES!$A:$E,3,FALSE)),"",VLOOKUP($D57,SITES!$A:$E,3,FALSE))</f>
        <v>48.950233459472599</v>
      </c>
      <c r="G57" s="13">
        <f>IF(ISERROR(VLOOKUP($D57,SITES!$A:$E,4,FALSE)),"",VLOOKUP($D57,SITES!$A:$E,4,FALSE))</f>
        <v>-125.155548095703</v>
      </c>
      <c r="H57" s="14" t="str">
        <f t="shared" ref="H57:O57" si="112">IF(ISERROR(H56),IF(ISERROR(H55),IF(ISERROR(H54),"BLANK",H54),H55),H56)</f>
        <v>22/04/2024</v>
      </c>
      <c r="I57" s="11">
        <f t="shared" si="112"/>
        <v>1.5</v>
      </c>
      <c r="J57" s="11" t="str">
        <f t="shared" si="112"/>
        <v>SW</v>
      </c>
      <c r="K57" s="18">
        <f t="shared" si="112"/>
        <v>0.53125</v>
      </c>
      <c r="L57" s="11" t="str">
        <f t="shared" si="112"/>
        <v>EGL</v>
      </c>
      <c r="M57" s="11">
        <f t="shared" si="112"/>
        <v>11</v>
      </c>
      <c r="N57" s="11">
        <f t="shared" si="112"/>
        <v>2</v>
      </c>
      <c r="O57" s="11">
        <f t="shared" si="112"/>
        <v>2</v>
      </c>
      <c r="P57" s="11" t="s">
        <v>40</v>
      </c>
      <c r="Q57" s="19" t="str">
        <f>IF($N57=1,IF(ISERROR(VLOOKUP($P57,'M1'!$A:$C,Q$2,FALSE)),"NOT PRESENT",VLOOKUP($P57,'M1'!$A:$C,Q$2,FALSE)),IF($N57=2,IF(ISERROR(VLOOKUP(DATA!$P57,'M2'!$A:$C,Q$2,FALSE)),"NOT PRESENT",VLOOKUP(DATA!$P57,'M2'!$A:$C,Q$2,FALSE)),IF($N57=0,IF(ISERROR(VLOOKUP($P57,'M1'!$A:$C,Q$2,FALSE)),IF(ISERROR(VLOOKUP(DATA!$P57,'M2'!$A:$C,Q$2,FALSE)),"NOT PRESENT",VLOOKUP(DATA!$P57,'M2'!$A:$C,Q$2,FALSE)),VLOOKUP($P57,'M1'!$A:$C,Q$2,FALSE)),"SPECIFY METHOD")))</f>
        <v>Pagurus beringanus</v>
      </c>
      <c r="R57" s="12" t="str">
        <f>IF($N57=1,IF(ISERROR(VLOOKUP($P57,'M1'!$A:$C,R$2,FALSE)),"NOT PRESENT",VLOOKUP($P57,'M1'!$A:$C,R$2,FALSE)),IF($N57=2,IF(ISERROR(VLOOKUP(DATA!$P57,'M2'!$A:$C,R$2,FALSE)),"NOT PRESENT",VLOOKUP(DATA!$P57,'M2'!$A:$C,R$2,FALSE)),IF($N57=0,IF(ISERROR(VLOOKUP($P57,'M1'!$A:$C,R$2,FALSE)),IF(ISERROR(VLOOKUP(DATA!$P57,'M2'!$A:$C,R$2,FALSE)),"NOT PRESENT",VLOOKUP(DATA!$P57,'M2'!$A:$C,R$2,FALSE)),VLOOKUP($P57,'M1'!$A:$C,R$2,FALSE)),"SPECIFY METHOD")))</f>
        <v>Bering hermit crab</v>
      </c>
      <c r="S57" s="20">
        <f t="shared" si="3"/>
        <v>6</v>
      </c>
      <c r="T57" s="11">
        <v>6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</row>
    <row r="58" spans="1:68" ht="12.75" customHeight="1">
      <c r="A58" s="12">
        <f t="shared" si="2"/>
        <v>56</v>
      </c>
      <c r="B58" s="11" t="str">
        <f t="shared" ref="B58:D58" si="113">IF(ISERROR(B57),IF(ISERROR(B56),IF(ISERROR(B55),"BLANK",B55),B56),B57)</f>
        <v>Em Lim</v>
      </c>
      <c r="C58" s="11" t="str">
        <f t="shared" si="113"/>
        <v>Isabelle Côté</v>
      </c>
      <c r="D58" s="11" t="str">
        <f t="shared" si="113"/>
        <v>BMSC6</v>
      </c>
      <c r="E58" s="12" t="str">
        <f>IF(ISERROR(VLOOKUP($D58,SITES!$A:$E,2,FALSE)),"",VLOOKUP($D58,SITES!$A:$E,2,FALSE))</f>
        <v>Baeria Rocks South Island</v>
      </c>
      <c r="F58" s="10">
        <f>IF(ISERROR(VLOOKUP($D58,SITES!$A:$E,3,FALSE)),"",VLOOKUP($D58,SITES!$A:$E,3,FALSE))</f>
        <v>48.950233459472599</v>
      </c>
      <c r="G58" s="13">
        <f>IF(ISERROR(VLOOKUP($D58,SITES!$A:$E,4,FALSE)),"",VLOOKUP($D58,SITES!$A:$E,4,FALSE))</f>
        <v>-125.155548095703</v>
      </c>
      <c r="H58" s="14" t="str">
        <f t="shared" ref="H58:O58" si="114">IF(ISERROR(H57),IF(ISERROR(H56),IF(ISERROR(H55),"BLANK",H55),H56),H57)</f>
        <v>22/04/2024</v>
      </c>
      <c r="I58" s="11">
        <f t="shared" si="114"/>
        <v>1.5</v>
      </c>
      <c r="J58" s="11" t="str">
        <f t="shared" si="114"/>
        <v>SW</v>
      </c>
      <c r="K58" s="18">
        <f t="shared" si="114"/>
        <v>0.53125</v>
      </c>
      <c r="L58" s="11" t="str">
        <f t="shared" si="114"/>
        <v>EGL</v>
      </c>
      <c r="M58" s="11">
        <f t="shared" si="114"/>
        <v>11</v>
      </c>
      <c r="N58" s="11">
        <f t="shared" si="114"/>
        <v>2</v>
      </c>
      <c r="O58" s="11">
        <f t="shared" si="114"/>
        <v>2</v>
      </c>
      <c r="P58" s="11" t="s">
        <v>63</v>
      </c>
      <c r="Q58" s="19" t="str">
        <f>IF($N58=1,IF(ISERROR(VLOOKUP($P58,'M1'!$A:$C,Q$2,FALSE)),"NOT PRESENT",VLOOKUP($P58,'M1'!$A:$C,Q$2,FALSE)),IF($N58=2,IF(ISERROR(VLOOKUP(DATA!$P58,'M2'!$A:$C,Q$2,FALSE)),"NOT PRESENT",VLOOKUP(DATA!$P58,'M2'!$A:$C,Q$2,FALSE)),IF($N58=0,IF(ISERROR(VLOOKUP($P58,'M1'!$A:$C,Q$2,FALSE)),IF(ISERROR(VLOOKUP(DATA!$P58,'M2'!$A:$C,Q$2,FALSE)),"NOT PRESENT",VLOOKUP(DATA!$P58,'M2'!$A:$C,Q$2,FALSE)),VLOOKUP($P58,'M1'!$A:$C,Q$2,FALSE)),"SPECIFY METHOD")))</f>
        <v>Paguroidea spp.</v>
      </c>
      <c r="R58" s="12" t="str">
        <f>IF($N58=1,IF(ISERROR(VLOOKUP($P58,'M1'!$A:$C,R$2,FALSE)),"NOT PRESENT",VLOOKUP($P58,'M1'!$A:$C,R$2,FALSE)),IF($N58=2,IF(ISERROR(VLOOKUP(DATA!$P58,'M2'!$A:$C,R$2,FALSE)),"NOT PRESENT",VLOOKUP(DATA!$P58,'M2'!$A:$C,R$2,FALSE)),IF($N58=0,IF(ISERROR(VLOOKUP($P58,'M1'!$A:$C,R$2,FALSE)),IF(ISERROR(VLOOKUP(DATA!$P58,'M2'!$A:$C,R$2,FALSE)),"NOT PRESENT",VLOOKUP(DATA!$P58,'M2'!$A:$C,R$2,FALSE)),VLOOKUP($P58,'M1'!$A:$C,R$2,FALSE)),"SPECIFY METHOD")))</f>
        <v>Unidentified hermit crab</v>
      </c>
      <c r="S58" s="20">
        <f t="shared" si="3"/>
        <v>4</v>
      </c>
      <c r="T58" s="11">
        <v>4</v>
      </c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</row>
    <row r="59" spans="1:68" ht="12.75" customHeight="1">
      <c r="A59" s="12">
        <f t="shared" si="2"/>
        <v>57</v>
      </c>
      <c r="B59" s="11" t="str">
        <f t="shared" ref="B59:D59" si="115">IF(ISERROR(B58),IF(ISERROR(B57),IF(ISERROR(B56),"BLANK",B56),B57),B58)</f>
        <v>Em Lim</v>
      </c>
      <c r="C59" s="11" t="str">
        <f t="shared" si="115"/>
        <v>Isabelle Côté</v>
      </c>
      <c r="D59" s="11" t="str">
        <f t="shared" si="115"/>
        <v>BMSC6</v>
      </c>
      <c r="E59" s="12" t="str">
        <f>IF(ISERROR(VLOOKUP($D59,SITES!$A:$E,2,FALSE)),"",VLOOKUP($D59,SITES!$A:$E,2,FALSE))</f>
        <v>Baeria Rocks South Island</v>
      </c>
      <c r="F59" s="10">
        <f>IF(ISERROR(VLOOKUP($D59,SITES!$A:$E,3,FALSE)),"",VLOOKUP($D59,SITES!$A:$E,3,FALSE))</f>
        <v>48.950233459472599</v>
      </c>
      <c r="G59" s="13">
        <f>IF(ISERROR(VLOOKUP($D59,SITES!$A:$E,4,FALSE)),"",VLOOKUP($D59,SITES!$A:$E,4,FALSE))</f>
        <v>-125.155548095703</v>
      </c>
      <c r="H59" s="14" t="str">
        <f t="shared" ref="H59:O59" si="116">IF(ISERROR(H58),IF(ISERROR(H57),IF(ISERROR(H56),"BLANK",H56),H57),H58)</f>
        <v>22/04/2024</v>
      </c>
      <c r="I59" s="11">
        <f t="shared" si="116"/>
        <v>1.5</v>
      </c>
      <c r="J59" s="11" t="str">
        <f t="shared" si="116"/>
        <v>SW</v>
      </c>
      <c r="K59" s="18">
        <f t="shared" si="116"/>
        <v>0.53125</v>
      </c>
      <c r="L59" s="11" t="str">
        <f t="shared" si="116"/>
        <v>EGL</v>
      </c>
      <c r="M59" s="11">
        <f t="shared" si="116"/>
        <v>11</v>
      </c>
      <c r="N59" s="11">
        <f t="shared" si="116"/>
        <v>2</v>
      </c>
      <c r="O59" s="11">
        <f t="shared" si="116"/>
        <v>2</v>
      </c>
      <c r="P59" s="11" t="s">
        <v>49</v>
      </c>
      <c r="Q59" s="19" t="str">
        <f>IF($N59=1,IF(ISERROR(VLOOKUP($P59,'M1'!$A:$C,Q$2,FALSE)),"NOT PRESENT",VLOOKUP($P59,'M1'!$A:$C,Q$2,FALSE)),IF($N59=2,IF(ISERROR(VLOOKUP(DATA!$P59,'M2'!$A:$C,Q$2,FALSE)),"NOT PRESENT",VLOOKUP(DATA!$P59,'M2'!$A:$C,Q$2,FALSE)),IF($N59=0,IF(ISERROR(VLOOKUP($P59,'M1'!$A:$C,Q$2,FALSE)),IF(ISERROR(VLOOKUP(DATA!$P59,'M2'!$A:$C,Q$2,FALSE)),"NOT PRESENT",VLOOKUP(DATA!$P59,'M2'!$A:$C,Q$2,FALSE)),VLOOKUP($P59,'M1'!$A:$C,Q$2,FALSE)),"SPECIFY METHOD")))</f>
        <v>Debris - Zero</v>
      </c>
      <c r="R59" s="12" t="str">
        <f>IF($N59=1,IF(ISERROR(VLOOKUP($P59,'M1'!$A:$C,R$2,FALSE)),"NOT PRESENT",VLOOKUP($P59,'M1'!$A:$C,R$2,FALSE)),IF($N59=2,IF(ISERROR(VLOOKUP(DATA!$P59,'M2'!$A:$C,R$2,FALSE)),"NOT PRESENT",VLOOKUP(DATA!$P59,'M2'!$A:$C,R$2,FALSE)),IF($N59=0,IF(ISERROR(VLOOKUP($P59,'M1'!$A:$C,R$2,FALSE)),IF(ISERROR(VLOOKUP(DATA!$P59,'M2'!$A:$C,R$2,FALSE)),"NOT PRESENT",VLOOKUP(DATA!$P59,'M2'!$A:$C,R$2,FALSE)),VLOOKUP($P59,'M1'!$A:$C,R$2,FALSE)),"SPECIFY METHOD")))</f>
        <v>No Debris found</v>
      </c>
      <c r="S59" s="20">
        <f t="shared" si="3"/>
        <v>1</v>
      </c>
      <c r="T59" s="11">
        <v>1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</row>
    <row r="60" spans="1:68" ht="12.75" customHeight="1">
      <c r="A60" s="12">
        <f t="shared" si="2"/>
        <v>58</v>
      </c>
      <c r="B60" s="11" t="str">
        <f t="shared" ref="B60:C60" si="117">IF(ISERROR(B59),IF(ISERROR(B58),IF(ISERROR(B57),"BLANK",B57),B58),B59)</f>
        <v>Em Lim</v>
      </c>
      <c r="C60" s="11" t="str">
        <f t="shared" si="117"/>
        <v>Isabelle Côté</v>
      </c>
      <c r="D60" s="11" t="s">
        <v>64</v>
      </c>
      <c r="E60" s="12" t="str">
        <f>IF(ISERROR(VLOOKUP($D60,SITES!$A:$E,2,FALSE)),"",VLOOKUP($D60,SITES!$A:$E,2,FALSE))</f>
        <v>Taylor Rock</v>
      </c>
      <c r="F60" s="10">
        <f>IF(ISERROR(VLOOKUP($D60,SITES!$A:$E,3,FALSE)),"",VLOOKUP($D60,SITES!$A:$E,3,FALSE))</f>
        <v>48.8273315429687</v>
      </c>
      <c r="G60" s="13">
        <f>IF(ISERROR(VLOOKUP($D60,SITES!$A:$E,4,FALSE)),"",VLOOKUP($D60,SITES!$A:$E,4,FALSE))</f>
        <v>-125.196601867675</v>
      </c>
      <c r="H60" s="14" t="s">
        <v>65</v>
      </c>
      <c r="I60" s="11">
        <v>1.5</v>
      </c>
      <c r="J60" s="11" t="s">
        <v>66</v>
      </c>
      <c r="K60" s="18">
        <v>0.40972222222222227</v>
      </c>
      <c r="L60" s="11" t="s">
        <v>26</v>
      </c>
      <c r="M60" s="11">
        <v>6.5</v>
      </c>
      <c r="N60" s="11">
        <v>1</v>
      </c>
      <c r="O60" s="11">
        <v>2</v>
      </c>
      <c r="P60" s="11" t="s">
        <v>67</v>
      </c>
      <c r="Q60" s="19" t="str">
        <f>IF($N60=1,IF(ISERROR(VLOOKUP($P60,'M1'!$A:$C,Q$2,FALSE)),"NOT PRESENT",VLOOKUP($P60,'M1'!$A:$C,Q$2,FALSE)),IF($N60=2,IF(ISERROR(VLOOKUP(DATA!$P60,'M2'!$A:$C,Q$2,FALSE)),"NOT PRESENT",VLOOKUP(DATA!$P60,'M2'!$A:$C,Q$2,FALSE)),IF($N60=0,IF(ISERROR(VLOOKUP($P60,'M1'!$A:$C,Q$2,FALSE)),IF(ISERROR(VLOOKUP(DATA!$P60,'M2'!$A:$C,Q$2,FALSE)),"NOT PRESENT",VLOOKUP(DATA!$P60,'M2'!$A:$C,Q$2,FALSE)),VLOOKUP($P60,'M1'!$A:$C,Q$2,FALSE)),"SPECIFY METHOD")))</f>
        <v>Enophrys bison</v>
      </c>
      <c r="R60" s="12" t="str">
        <f>IF($N60=1,IF(ISERROR(VLOOKUP($P60,'M1'!$A:$C,R$2,FALSE)),"NOT PRESENT",VLOOKUP($P60,'M1'!$A:$C,R$2,FALSE)),IF($N60=2,IF(ISERROR(VLOOKUP(DATA!$P60,'M2'!$A:$C,R$2,FALSE)),"NOT PRESENT",VLOOKUP(DATA!$P60,'M2'!$A:$C,R$2,FALSE)),IF($N60=0,IF(ISERROR(VLOOKUP($P60,'M1'!$A:$C,R$2,FALSE)),IF(ISERROR(VLOOKUP(DATA!$P60,'M2'!$A:$C,R$2,FALSE)),"NOT PRESENT",VLOOKUP(DATA!$P60,'M2'!$A:$C,R$2,FALSE)),VLOOKUP($P60,'M1'!$A:$C,R$2,FALSE)),"SPECIFY METHOD")))</f>
        <v>Buffalo sculpin</v>
      </c>
      <c r="S60" s="20">
        <f t="shared" si="3"/>
        <v>1</v>
      </c>
      <c r="T60" s="11">
        <v>0</v>
      </c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</row>
    <row r="61" spans="1:68" ht="12.75" customHeight="1">
      <c r="A61" s="12">
        <f t="shared" si="2"/>
        <v>59</v>
      </c>
      <c r="B61" s="11" t="str">
        <f t="shared" ref="B61:D61" si="118">IF(ISERROR(#REF!),IF(ISERROR(B60),IF(ISERROR(B59),"BLANK",B59),B60),#REF!)</f>
        <v>Em Lim</v>
      </c>
      <c r="C61" s="11" t="str">
        <f t="shared" si="118"/>
        <v>Isabelle Côté</v>
      </c>
      <c r="D61" s="11" t="str">
        <f t="shared" si="118"/>
        <v>BMSC5</v>
      </c>
      <c r="E61" s="12" t="str">
        <f>IF(ISERROR(VLOOKUP($D61,SITES!$A:$E,2,FALSE)),"",VLOOKUP($D61,SITES!$A:$E,2,FALSE))</f>
        <v>Taylor Rock</v>
      </c>
      <c r="F61" s="10">
        <f>IF(ISERROR(VLOOKUP($D61,SITES!$A:$E,3,FALSE)),"",VLOOKUP($D61,SITES!$A:$E,3,FALSE))</f>
        <v>48.8273315429687</v>
      </c>
      <c r="G61" s="13">
        <f>IF(ISERROR(VLOOKUP($D61,SITES!$A:$E,4,FALSE)),"",VLOOKUP($D61,SITES!$A:$E,4,FALSE))</f>
        <v>-125.196601867675</v>
      </c>
      <c r="H61" s="14" t="str">
        <f t="shared" ref="H61:O61" si="119">IF(ISERROR(#REF!),IF(ISERROR(H60),IF(ISERROR(H59),"BLANK",H59),H60),#REF!)</f>
        <v>23/04/2024</v>
      </c>
      <c r="I61" s="11">
        <f t="shared" si="119"/>
        <v>1.5</v>
      </c>
      <c r="J61" s="11" t="str">
        <f t="shared" si="119"/>
        <v>E</v>
      </c>
      <c r="K61" s="18">
        <f t="shared" si="119"/>
        <v>0.40972222222222227</v>
      </c>
      <c r="L61" s="11" t="str">
        <f t="shared" si="119"/>
        <v>EGL</v>
      </c>
      <c r="M61" s="11">
        <f t="shared" si="119"/>
        <v>6.5</v>
      </c>
      <c r="N61" s="11">
        <f t="shared" si="119"/>
        <v>1</v>
      </c>
      <c r="O61" s="11">
        <f t="shared" si="119"/>
        <v>2</v>
      </c>
      <c r="P61" s="11" t="s">
        <v>53</v>
      </c>
      <c r="Q61" s="19" t="str">
        <f>IF($N61=1,IF(ISERROR(VLOOKUP($P61,'M1'!$A:$C,Q$2,FALSE)),"NOT PRESENT",VLOOKUP($P61,'M1'!$A:$C,Q$2,FALSE)),IF($N61=2,IF(ISERROR(VLOOKUP(DATA!$P61,'M2'!$A:$C,Q$2,FALSE)),"NOT PRESENT",VLOOKUP(DATA!$P61,'M2'!$A:$C,Q$2,FALSE)),IF($N61=0,IF(ISERROR(VLOOKUP($P61,'M1'!$A:$C,Q$2,FALSE)),IF(ISERROR(VLOOKUP(DATA!$P61,'M2'!$A:$C,Q$2,FALSE)),"NOT PRESENT",VLOOKUP(DATA!$P61,'M2'!$A:$C,Q$2,FALSE)),VLOOKUP($P61,'M1'!$A:$C,Q$2,FALSE)),"SPECIFY METHOD")))</f>
        <v>Rhinogobiops nicholsii</v>
      </c>
      <c r="R61" s="12" t="str">
        <f>IF($N61=1,IF(ISERROR(VLOOKUP($P61,'M1'!$A:$C,R$2,FALSE)),"NOT PRESENT",VLOOKUP($P61,'M1'!$A:$C,R$2,FALSE)),IF($N61=2,IF(ISERROR(VLOOKUP(DATA!$P61,'M2'!$A:$C,R$2,FALSE)),"NOT PRESENT",VLOOKUP(DATA!$P61,'M2'!$A:$C,R$2,FALSE)),IF($N61=0,IF(ISERROR(VLOOKUP($P61,'M1'!$A:$C,R$2,FALSE)),IF(ISERROR(VLOOKUP(DATA!$P61,'M2'!$A:$C,R$2,FALSE)),"NOT PRESENT",VLOOKUP(DATA!$P61,'M2'!$A:$C,R$2,FALSE)),VLOOKUP($P61,'M1'!$A:$C,R$2,FALSE)),"SPECIFY METHOD")))</f>
        <v>Blackeye goby</v>
      </c>
      <c r="S61" s="20">
        <f t="shared" si="3"/>
        <v>1</v>
      </c>
      <c r="T61" s="11">
        <v>0</v>
      </c>
      <c r="U61" s="11">
        <v>1</v>
      </c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</row>
    <row r="62" spans="1:68" ht="12.75" customHeight="1">
      <c r="A62" s="12">
        <f t="shared" si="2"/>
        <v>60</v>
      </c>
      <c r="B62" s="11" t="str">
        <f t="shared" ref="B62:D62" si="120">IF(ISERROR(B61),IF(ISERROR(#REF!),IF(ISERROR(B60),"BLANK",B60),#REF!),B61)</f>
        <v>Em Lim</v>
      </c>
      <c r="C62" s="11" t="str">
        <f t="shared" si="120"/>
        <v>Isabelle Côté</v>
      </c>
      <c r="D62" s="11" t="str">
        <f t="shared" si="120"/>
        <v>BMSC5</v>
      </c>
      <c r="E62" s="12" t="str">
        <f>IF(ISERROR(VLOOKUP($D62,SITES!$A:$E,2,FALSE)),"",VLOOKUP($D62,SITES!$A:$E,2,FALSE))</f>
        <v>Taylor Rock</v>
      </c>
      <c r="F62" s="10">
        <f>IF(ISERROR(VLOOKUP($D62,SITES!$A:$E,3,FALSE)),"",VLOOKUP($D62,SITES!$A:$E,3,FALSE))</f>
        <v>48.8273315429687</v>
      </c>
      <c r="G62" s="13">
        <f>IF(ISERROR(VLOOKUP($D62,SITES!$A:$E,4,FALSE)),"",VLOOKUP($D62,SITES!$A:$E,4,FALSE))</f>
        <v>-125.196601867675</v>
      </c>
      <c r="H62" s="14" t="str">
        <f t="shared" ref="H62:M62" si="121">IF(ISERROR(H61),IF(ISERROR(#REF!),IF(ISERROR(H60),"BLANK",H60),#REF!),H61)</f>
        <v>23/04/2024</v>
      </c>
      <c r="I62" s="11">
        <f t="shared" si="121"/>
        <v>1.5</v>
      </c>
      <c r="J62" s="11" t="str">
        <f t="shared" si="121"/>
        <v>E</v>
      </c>
      <c r="K62" s="18">
        <f t="shared" si="121"/>
        <v>0.40972222222222227</v>
      </c>
      <c r="L62" s="11" t="str">
        <f t="shared" si="121"/>
        <v>EGL</v>
      </c>
      <c r="M62" s="11">
        <f t="shared" si="121"/>
        <v>6.5</v>
      </c>
      <c r="N62" s="11">
        <v>2</v>
      </c>
      <c r="O62" s="11">
        <f>IF(ISERROR(O61),IF(ISERROR(#REF!),IF(ISERROR(O60),"BLANK",O60),#REF!),O61)</f>
        <v>2</v>
      </c>
      <c r="P62" s="11" t="s">
        <v>29</v>
      </c>
      <c r="Q62" s="19" t="str">
        <f>IF($N62=1,IF(ISERROR(VLOOKUP($P62,'M1'!$A:$C,Q$2,FALSE)),"NOT PRESENT",VLOOKUP($P62,'M1'!$A:$C,Q$2,FALSE)),IF($N62=2,IF(ISERROR(VLOOKUP(DATA!$P62,'M2'!$A:$C,Q$2,FALSE)),"NOT PRESENT",VLOOKUP(DATA!$P62,'M2'!$A:$C,Q$2,FALSE)),IF($N62=0,IF(ISERROR(VLOOKUP($P62,'M1'!$A:$C,Q$2,FALSE)),IF(ISERROR(VLOOKUP(DATA!$P62,'M2'!$A:$C,Q$2,FALSE)),"NOT PRESENT",VLOOKUP(DATA!$P62,'M2'!$A:$C,Q$2,FALSE)),VLOOKUP($P62,'M1'!$A:$C,Q$2,FALSE)),"SPECIFY METHOD")))</f>
        <v>Mesocentrotus franciscanus</v>
      </c>
      <c r="R62" s="12" t="str">
        <f>IF($N62=1,IF(ISERROR(VLOOKUP($P62,'M1'!$A:$C,R$2,FALSE)),"NOT PRESENT",VLOOKUP($P62,'M1'!$A:$C,R$2,FALSE)),IF($N62=2,IF(ISERROR(VLOOKUP(DATA!$P62,'M2'!$A:$C,R$2,FALSE)),"NOT PRESENT",VLOOKUP(DATA!$P62,'M2'!$A:$C,R$2,FALSE)),IF($N62=0,IF(ISERROR(VLOOKUP($P62,'M1'!$A:$C,R$2,FALSE)),IF(ISERROR(VLOOKUP(DATA!$P62,'M2'!$A:$C,R$2,FALSE)),"NOT PRESENT",VLOOKUP(DATA!$P62,'M2'!$A:$C,R$2,FALSE)),VLOOKUP($P62,'M1'!$A:$C,R$2,FALSE)),"SPECIFY METHOD")))</f>
        <v>Red sea urchin</v>
      </c>
      <c r="S62" s="20">
        <f t="shared" si="3"/>
        <v>169</v>
      </c>
      <c r="T62" s="11">
        <v>169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</row>
    <row r="63" spans="1:68" ht="12.75" customHeight="1">
      <c r="A63" s="12">
        <f t="shared" si="2"/>
        <v>61</v>
      </c>
      <c r="B63" s="11" t="str">
        <f t="shared" ref="B63:D63" si="122">IF(ISERROR(B62),IF(ISERROR(B61),IF(ISERROR(#REF!),"BLANK",#REF!),B61),B62)</f>
        <v>Em Lim</v>
      </c>
      <c r="C63" s="11" t="str">
        <f t="shared" si="122"/>
        <v>Isabelle Côté</v>
      </c>
      <c r="D63" s="11" t="str">
        <f t="shared" si="122"/>
        <v>BMSC5</v>
      </c>
      <c r="E63" s="12" t="str">
        <f>IF(ISERROR(VLOOKUP($D63,SITES!$A:$E,2,FALSE)),"",VLOOKUP($D63,SITES!$A:$E,2,FALSE))</f>
        <v>Taylor Rock</v>
      </c>
      <c r="F63" s="10">
        <f>IF(ISERROR(VLOOKUP($D63,SITES!$A:$E,3,FALSE)),"",VLOOKUP($D63,SITES!$A:$E,3,FALSE))</f>
        <v>48.8273315429687</v>
      </c>
      <c r="G63" s="13">
        <f>IF(ISERROR(VLOOKUP($D63,SITES!$A:$E,4,FALSE)),"",VLOOKUP($D63,SITES!$A:$E,4,FALSE))</f>
        <v>-125.196601867675</v>
      </c>
      <c r="H63" s="14" t="str">
        <f t="shared" ref="H63:O63" si="123">IF(ISERROR(H62),IF(ISERROR(H61),IF(ISERROR(#REF!),"BLANK",#REF!),H61),H62)</f>
        <v>23/04/2024</v>
      </c>
      <c r="I63" s="11">
        <f t="shared" si="123"/>
        <v>1.5</v>
      </c>
      <c r="J63" s="11" t="str">
        <f t="shared" si="123"/>
        <v>E</v>
      </c>
      <c r="K63" s="18">
        <f t="shared" si="123"/>
        <v>0.40972222222222227</v>
      </c>
      <c r="L63" s="11" t="str">
        <f t="shared" si="123"/>
        <v>EGL</v>
      </c>
      <c r="M63" s="11">
        <f t="shared" si="123"/>
        <v>6.5</v>
      </c>
      <c r="N63" s="11">
        <f t="shared" si="123"/>
        <v>2</v>
      </c>
      <c r="O63" s="11">
        <f t="shared" si="123"/>
        <v>2</v>
      </c>
      <c r="P63" s="11" t="s">
        <v>39</v>
      </c>
      <c r="Q63" s="19" t="str">
        <f>IF($N63=1,IF(ISERROR(VLOOKUP($P63,'M1'!$A:$C,Q$2,FALSE)),"NOT PRESENT",VLOOKUP($P63,'M1'!$A:$C,Q$2,FALSE)),IF($N63=2,IF(ISERROR(VLOOKUP(DATA!$P63,'M2'!$A:$C,Q$2,FALSE)),"NOT PRESENT",VLOOKUP(DATA!$P63,'M2'!$A:$C,Q$2,FALSE)),IF($N63=0,IF(ISERROR(VLOOKUP($P63,'M1'!$A:$C,Q$2,FALSE)),IF(ISERROR(VLOOKUP(DATA!$P63,'M2'!$A:$C,Q$2,FALSE)),"NOT PRESENT",VLOOKUP(DATA!$P63,'M2'!$A:$C,Q$2,FALSE)),VLOOKUP($P63,'M1'!$A:$C,Q$2,FALSE)),"SPECIFY METHOD")))</f>
        <v>Hermissenda crassicornis</v>
      </c>
      <c r="R63" s="12" t="str">
        <f>IF($N63=1,IF(ISERROR(VLOOKUP($P63,'M1'!$A:$C,R$2,FALSE)),"NOT PRESENT",VLOOKUP($P63,'M1'!$A:$C,R$2,FALSE)),IF($N63=2,IF(ISERROR(VLOOKUP(DATA!$P63,'M2'!$A:$C,R$2,FALSE)),"NOT PRESENT",VLOOKUP(DATA!$P63,'M2'!$A:$C,R$2,FALSE)),IF($N63=0,IF(ISERROR(VLOOKUP($P63,'M1'!$A:$C,R$2,FALSE)),IF(ISERROR(VLOOKUP(DATA!$P63,'M2'!$A:$C,R$2,FALSE)),"NOT PRESENT",VLOOKUP(DATA!$P63,'M2'!$A:$C,R$2,FALSE)),VLOOKUP($P63,'M1'!$A:$C,R$2,FALSE)),"SPECIFY METHOD")))</f>
        <v>Opalescent nudibranch</v>
      </c>
      <c r="S63" s="20">
        <f t="shared" si="3"/>
        <v>26</v>
      </c>
      <c r="T63" s="11">
        <v>26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</row>
    <row r="64" spans="1:68" ht="12.75" customHeight="1">
      <c r="A64" s="12">
        <f t="shared" si="2"/>
        <v>62</v>
      </c>
      <c r="B64" s="11" t="str">
        <f t="shared" ref="B64:D64" si="124">IF(ISERROR(B63),IF(ISERROR(B62),IF(ISERROR(B61),"BLANK",B61),B62),B63)</f>
        <v>Em Lim</v>
      </c>
      <c r="C64" s="11" t="str">
        <f t="shared" si="124"/>
        <v>Isabelle Côté</v>
      </c>
      <c r="D64" s="11" t="str">
        <f t="shared" si="124"/>
        <v>BMSC5</v>
      </c>
      <c r="E64" s="12" t="str">
        <f>IF(ISERROR(VLOOKUP($D64,SITES!$A:$E,2,FALSE)),"",VLOOKUP($D64,SITES!$A:$E,2,FALSE))</f>
        <v>Taylor Rock</v>
      </c>
      <c r="F64" s="10">
        <f>IF(ISERROR(VLOOKUP($D64,SITES!$A:$E,3,FALSE)),"",VLOOKUP($D64,SITES!$A:$E,3,FALSE))</f>
        <v>48.8273315429687</v>
      </c>
      <c r="G64" s="13">
        <f>IF(ISERROR(VLOOKUP($D64,SITES!$A:$E,4,FALSE)),"",VLOOKUP($D64,SITES!$A:$E,4,FALSE))</f>
        <v>-125.196601867675</v>
      </c>
      <c r="H64" s="14" t="str">
        <f t="shared" ref="H64:O64" si="125">IF(ISERROR(H63),IF(ISERROR(H62),IF(ISERROR(H61),"BLANK",H61),H62),H63)</f>
        <v>23/04/2024</v>
      </c>
      <c r="I64" s="11">
        <f t="shared" si="125"/>
        <v>1.5</v>
      </c>
      <c r="J64" s="11" t="str">
        <f t="shared" si="125"/>
        <v>E</v>
      </c>
      <c r="K64" s="18">
        <f t="shared" si="125"/>
        <v>0.40972222222222227</v>
      </c>
      <c r="L64" s="11" t="str">
        <f t="shared" si="125"/>
        <v>EGL</v>
      </c>
      <c r="M64" s="11">
        <f t="shared" si="125"/>
        <v>6.5</v>
      </c>
      <c r="N64" s="11">
        <f t="shared" si="125"/>
        <v>2</v>
      </c>
      <c r="O64" s="11">
        <f t="shared" si="125"/>
        <v>2</v>
      </c>
      <c r="P64" s="11" t="s">
        <v>37</v>
      </c>
      <c r="Q64" s="19" t="str">
        <f>IF($N64=1,IF(ISERROR(VLOOKUP($P64,'M1'!$A:$C,Q$2,FALSE)),"NOT PRESENT",VLOOKUP($P64,'M1'!$A:$C,Q$2,FALSE)),IF($N64=2,IF(ISERROR(VLOOKUP(DATA!$P64,'M2'!$A:$C,Q$2,FALSE)),"NOT PRESENT",VLOOKUP(DATA!$P64,'M2'!$A:$C,Q$2,FALSE)),IF($N64=0,IF(ISERROR(VLOOKUP($P64,'M1'!$A:$C,Q$2,FALSE)),IF(ISERROR(VLOOKUP(DATA!$P64,'M2'!$A:$C,Q$2,FALSE)),"NOT PRESENT",VLOOKUP(DATA!$P64,'M2'!$A:$C,Q$2,FALSE)),VLOOKUP($P64,'M1'!$A:$C,Q$2,FALSE)),"SPECIFY METHOD")))</f>
        <v>Ceratostoma foliatum</v>
      </c>
      <c r="R64" s="12" t="str">
        <f>IF($N64=1,IF(ISERROR(VLOOKUP($P64,'M1'!$A:$C,R$2,FALSE)),"NOT PRESENT",VLOOKUP($P64,'M1'!$A:$C,R$2,FALSE)),IF($N64=2,IF(ISERROR(VLOOKUP(DATA!$P64,'M2'!$A:$C,R$2,FALSE)),"NOT PRESENT",VLOOKUP(DATA!$P64,'M2'!$A:$C,R$2,FALSE)),IF($N64=0,IF(ISERROR(VLOOKUP($P64,'M1'!$A:$C,R$2,FALSE)),IF(ISERROR(VLOOKUP(DATA!$P64,'M2'!$A:$C,R$2,FALSE)),"NOT PRESENT",VLOOKUP(DATA!$P64,'M2'!$A:$C,R$2,FALSE)),VLOOKUP($P64,'M1'!$A:$C,R$2,FALSE)),"SPECIFY METHOD")))</f>
        <v>Leafy hornmouth</v>
      </c>
      <c r="S64" s="20">
        <f t="shared" si="3"/>
        <v>64</v>
      </c>
      <c r="T64" s="11">
        <v>64</v>
      </c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</row>
    <row r="65" spans="1:68" ht="12.75" customHeight="1">
      <c r="A65" s="12">
        <f t="shared" si="2"/>
        <v>63</v>
      </c>
      <c r="B65" s="11" t="str">
        <f t="shared" ref="B65:D65" si="126">IF(ISERROR(B64),IF(ISERROR(B63),IF(ISERROR(B62),"BLANK",B62),B63),B64)</f>
        <v>Em Lim</v>
      </c>
      <c r="C65" s="11" t="str">
        <f t="shared" si="126"/>
        <v>Isabelle Côté</v>
      </c>
      <c r="D65" s="11" t="str">
        <f t="shared" si="126"/>
        <v>BMSC5</v>
      </c>
      <c r="E65" s="12" t="str">
        <f>IF(ISERROR(VLOOKUP($D65,SITES!$A:$E,2,FALSE)),"",VLOOKUP($D65,SITES!$A:$E,2,FALSE))</f>
        <v>Taylor Rock</v>
      </c>
      <c r="F65" s="10">
        <f>IF(ISERROR(VLOOKUP($D65,SITES!$A:$E,3,FALSE)),"",VLOOKUP($D65,SITES!$A:$E,3,FALSE))</f>
        <v>48.8273315429687</v>
      </c>
      <c r="G65" s="13">
        <f>IF(ISERROR(VLOOKUP($D65,SITES!$A:$E,4,FALSE)),"",VLOOKUP($D65,SITES!$A:$E,4,FALSE))</f>
        <v>-125.196601867675</v>
      </c>
      <c r="H65" s="14" t="str">
        <f t="shared" ref="H65:O65" si="127">IF(ISERROR(H64),IF(ISERROR(H63),IF(ISERROR(H62),"BLANK",H62),H63),H64)</f>
        <v>23/04/2024</v>
      </c>
      <c r="I65" s="11">
        <f t="shared" si="127"/>
        <v>1.5</v>
      </c>
      <c r="J65" s="11" t="str">
        <f t="shared" si="127"/>
        <v>E</v>
      </c>
      <c r="K65" s="18">
        <f t="shared" si="127"/>
        <v>0.40972222222222227</v>
      </c>
      <c r="L65" s="11" t="str">
        <f t="shared" si="127"/>
        <v>EGL</v>
      </c>
      <c r="M65" s="11">
        <f t="shared" si="127"/>
        <v>6.5</v>
      </c>
      <c r="N65" s="11">
        <f t="shared" si="127"/>
        <v>2</v>
      </c>
      <c r="O65" s="11">
        <f t="shared" si="127"/>
        <v>2</v>
      </c>
      <c r="P65" s="11" t="s">
        <v>31</v>
      </c>
      <c r="Q65" s="19" t="str">
        <f>IF($N65=1,IF(ISERROR(VLOOKUP($P65,'M1'!$A:$C,Q$2,FALSE)),"NOT PRESENT",VLOOKUP($P65,'M1'!$A:$C,Q$2,FALSE)),IF($N65=2,IF(ISERROR(VLOOKUP(DATA!$P65,'M2'!$A:$C,Q$2,FALSE)),"NOT PRESENT",VLOOKUP(DATA!$P65,'M2'!$A:$C,Q$2,FALSE)),IF($N65=0,IF(ISERROR(VLOOKUP($P65,'M1'!$A:$C,Q$2,FALSE)),IF(ISERROR(VLOOKUP(DATA!$P65,'M2'!$A:$C,Q$2,FALSE)),"NOT PRESENT",VLOOKUP(DATA!$P65,'M2'!$A:$C,Q$2,FALSE)),VLOOKUP($P65,'M1'!$A:$C,Q$2,FALSE)),"SPECIFY METHOD")))</f>
        <v>Patiria miniata</v>
      </c>
      <c r="R65" s="12" t="str">
        <f>IF($N65=1,IF(ISERROR(VLOOKUP($P65,'M1'!$A:$C,R$2,FALSE)),"NOT PRESENT",VLOOKUP($P65,'M1'!$A:$C,R$2,FALSE)),IF($N65=2,IF(ISERROR(VLOOKUP(DATA!$P65,'M2'!$A:$C,R$2,FALSE)),"NOT PRESENT",VLOOKUP(DATA!$P65,'M2'!$A:$C,R$2,FALSE)),IF($N65=0,IF(ISERROR(VLOOKUP($P65,'M1'!$A:$C,R$2,FALSE)),IF(ISERROR(VLOOKUP(DATA!$P65,'M2'!$A:$C,R$2,FALSE)),"NOT PRESENT",VLOOKUP(DATA!$P65,'M2'!$A:$C,R$2,FALSE)),VLOOKUP($P65,'M1'!$A:$C,R$2,FALSE)),"SPECIFY METHOD")))</f>
        <v>Bat star</v>
      </c>
      <c r="S65" s="20">
        <f t="shared" si="3"/>
        <v>5</v>
      </c>
      <c r="T65" s="11">
        <v>5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</row>
    <row r="66" spans="1:68" ht="12.75" customHeight="1">
      <c r="A66" s="12">
        <f t="shared" si="2"/>
        <v>64</v>
      </c>
      <c r="B66" s="11" t="str">
        <f t="shared" ref="B66:D66" si="128">IF(ISERROR(B65),IF(ISERROR(B64),IF(ISERROR(B63),"BLANK",B63),B64),B65)</f>
        <v>Em Lim</v>
      </c>
      <c r="C66" s="11" t="str">
        <f t="shared" si="128"/>
        <v>Isabelle Côté</v>
      </c>
      <c r="D66" s="11" t="str">
        <f t="shared" si="128"/>
        <v>BMSC5</v>
      </c>
      <c r="E66" s="12" t="str">
        <f>IF(ISERROR(VLOOKUP($D66,SITES!$A:$E,2,FALSE)),"",VLOOKUP($D66,SITES!$A:$E,2,FALSE))</f>
        <v>Taylor Rock</v>
      </c>
      <c r="F66" s="10">
        <f>IF(ISERROR(VLOOKUP($D66,SITES!$A:$E,3,FALSE)),"",VLOOKUP($D66,SITES!$A:$E,3,FALSE))</f>
        <v>48.8273315429687</v>
      </c>
      <c r="G66" s="13">
        <f>IF(ISERROR(VLOOKUP($D66,SITES!$A:$E,4,FALSE)),"",VLOOKUP($D66,SITES!$A:$E,4,FALSE))</f>
        <v>-125.196601867675</v>
      </c>
      <c r="H66" s="14" t="str">
        <f t="shared" ref="H66:O66" si="129">IF(ISERROR(H65),IF(ISERROR(H64),IF(ISERROR(H63),"BLANK",H63),H64),H65)</f>
        <v>23/04/2024</v>
      </c>
      <c r="I66" s="11">
        <f t="shared" si="129"/>
        <v>1.5</v>
      </c>
      <c r="J66" s="11" t="str">
        <f t="shared" si="129"/>
        <v>E</v>
      </c>
      <c r="K66" s="18">
        <f t="shared" si="129"/>
        <v>0.40972222222222227</v>
      </c>
      <c r="L66" s="11" t="str">
        <f t="shared" si="129"/>
        <v>EGL</v>
      </c>
      <c r="M66" s="11">
        <f t="shared" si="129"/>
        <v>6.5</v>
      </c>
      <c r="N66" s="11">
        <f t="shared" si="129"/>
        <v>2</v>
      </c>
      <c r="O66" s="11">
        <f t="shared" si="129"/>
        <v>2</v>
      </c>
      <c r="P66" s="11" t="s">
        <v>38</v>
      </c>
      <c r="Q66" s="19" t="str">
        <f>IF($N66=1,IF(ISERROR(VLOOKUP($P66,'M1'!$A:$C,Q$2,FALSE)),"NOT PRESENT",VLOOKUP($P66,'M1'!$A:$C,Q$2,FALSE)),IF($N66=2,IF(ISERROR(VLOOKUP(DATA!$P66,'M2'!$A:$C,Q$2,FALSE)),"NOT PRESENT",VLOOKUP(DATA!$P66,'M2'!$A:$C,Q$2,FALSE)),IF($N66=0,IF(ISERROR(VLOOKUP($P66,'M1'!$A:$C,Q$2,FALSE)),IF(ISERROR(VLOOKUP(DATA!$P66,'M2'!$A:$C,Q$2,FALSE)),"NOT PRESENT",VLOOKUP(DATA!$P66,'M2'!$A:$C,Q$2,FALSE)),VLOOKUP($P66,'M1'!$A:$C,Q$2,FALSE)),"SPECIFY METHOD")))</f>
        <v>Crassadoma gigantea</v>
      </c>
      <c r="R66" s="12" t="str">
        <f>IF($N66=1,IF(ISERROR(VLOOKUP($P66,'M1'!$A:$C,R$2,FALSE)),"NOT PRESENT",VLOOKUP($P66,'M1'!$A:$C,R$2,FALSE)),IF($N66=2,IF(ISERROR(VLOOKUP(DATA!$P66,'M2'!$A:$C,R$2,FALSE)),"NOT PRESENT",VLOOKUP(DATA!$P66,'M2'!$A:$C,R$2,FALSE)),IF($N66=0,IF(ISERROR(VLOOKUP($P66,'M1'!$A:$C,R$2,FALSE)),IF(ISERROR(VLOOKUP(DATA!$P66,'M2'!$A:$C,R$2,FALSE)),"NOT PRESENT",VLOOKUP(DATA!$P66,'M2'!$A:$C,R$2,FALSE)),VLOOKUP($P66,'M1'!$A:$C,R$2,FALSE)),"SPECIFY METHOD")))</f>
        <v>Purple-hinged rock scallop</v>
      </c>
      <c r="S66" s="20">
        <f t="shared" si="3"/>
        <v>24</v>
      </c>
      <c r="T66" s="11">
        <v>0</v>
      </c>
      <c r="U66" s="11"/>
      <c r="V66" s="11">
        <v>1</v>
      </c>
      <c r="W66" s="11">
        <v>4</v>
      </c>
      <c r="X66" s="11">
        <v>9</v>
      </c>
      <c r="Y66" s="11">
        <v>5</v>
      </c>
      <c r="Z66" s="11">
        <v>4</v>
      </c>
      <c r="AA66" s="11">
        <v>1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</row>
    <row r="67" spans="1:68" ht="12.75" customHeight="1">
      <c r="A67" s="12">
        <f t="shared" si="2"/>
        <v>65</v>
      </c>
      <c r="B67" s="11" t="str">
        <f t="shared" ref="B67:D67" si="130">IF(ISERROR(B66),IF(ISERROR(B65),IF(ISERROR(B64),"BLANK",B64),B65),B66)</f>
        <v>Em Lim</v>
      </c>
      <c r="C67" s="11" t="str">
        <f t="shared" si="130"/>
        <v>Isabelle Côté</v>
      </c>
      <c r="D67" s="11" t="str">
        <f t="shared" si="130"/>
        <v>BMSC5</v>
      </c>
      <c r="E67" s="12" t="str">
        <f>IF(ISERROR(VLOOKUP($D67,SITES!$A:$E,2,FALSE)),"",VLOOKUP($D67,SITES!$A:$E,2,FALSE))</f>
        <v>Taylor Rock</v>
      </c>
      <c r="F67" s="10">
        <f>IF(ISERROR(VLOOKUP($D67,SITES!$A:$E,3,FALSE)),"",VLOOKUP($D67,SITES!$A:$E,3,FALSE))</f>
        <v>48.8273315429687</v>
      </c>
      <c r="G67" s="13">
        <f>IF(ISERROR(VLOOKUP($D67,SITES!$A:$E,4,FALSE)),"",VLOOKUP($D67,SITES!$A:$E,4,FALSE))</f>
        <v>-125.196601867675</v>
      </c>
      <c r="H67" s="14" t="str">
        <f t="shared" ref="H67:O67" si="131">IF(ISERROR(H66),IF(ISERROR(H65),IF(ISERROR(H64),"BLANK",H64),H65),H66)</f>
        <v>23/04/2024</v>
      </c>
      <c r="I67" s="11">
        <f t="shared" si="131"/>
        <v>1.5</v>
      </c>
      <c r="J67" s="11" t="str">
        <f t="shared" si="131"/>
        <v>E</v>
      </c>
      <c r="K67" s="18">
        <f t="shared" si="131"/>
        <v>0.40972222222222227</v>
      </c>
      <c r="L67" s="11" t="str">
        <f t="shared" si="131"/>
        <v>EGL</v>
      </c>
      <c r="M67" s="11">
        <f t="shared" si="131"/>
        <v>6.5</v>
      </c>
      <c r="N67" s="11">
        <f t="shared" si="131"/>
        <v>2</v>
      </c>
      <c r="O67" s="11">
        <f t="shared" si="131"/>
        <v>2</v>
      </c>
      <c r="P67" s="11" t="s">
        <v>36</v>
      </c>
      <c r="Q67" s="19" t="str">
        <f>IF($N67=1,IF(ISERROR(VLOOKUP($P67,'M1'!$A:$C,Q$2,FALSE)),"NOT PRESENT",VLOOKUP($P67,'M1'!$A:$C,Q$2,FALSE)),IF($N67=2,IF(ISERROR(VLOOKUP(DATA!$P67,'M2'!$A:$C,Q$2,FALSE)),"NOT PRESENT",VLOOKUP(DATA!$P67,'M2'!$A:$C,Q$2,FALSE)),IF($N67=0,IF(ISERROR(VLOOKUP($P67,'M1'!$A:$C,Q$2,FALSE)),IF(ISERROR(VLOOKUP(DATA!$P67,'M2'!$A:$C,Q$2,FALSE)),"NOT PRESENT",VLOOKUP(DATA!$P67,'M2'!$A:$C,Q$2,FALSE)),VLOOKUP($P67,'M1'!$A:$C,Q$2,FALSE)),"SPECIFY METHOD")))</f>
        <v>Haliotis kamtschatkana</v>
      </c>
      <c r="R67" s="12" t="str">
        <f>IF($N67=1,IF(ISERROR(VLOOKUP($P67,'M1'!$A:$C,R$2,FALSE)),"NOT PRESENT",VLOOKUP($P67,'M1'!$A:$C,R$2,FALSE)),IF($N67=2,IF(ISERROR(VLOOKUP(DATA!$P67,'M2'!$A:$C,R$2,FALSE)),"NOT PRESENT",VLOOKUP(DATA!$P67,'M2'!$A:$C,R$2,FALSE)),IF($N67=0,IF(ISERROR(VLOOKUP($P67,'M1'!$A:$C,R$2,FALSE)),IF(ISERROR(VLOOKUP(DATA!$P67,'M2'!$A:$C,R$2,FALSE)),"NOT PRESENT",VLOOKUP(DATA!$P67,'M2'!$A:$C,R$2,FALSE)),VLOOKUP($P67,'M1'!$A:$C,R$2,FALSE)),"SPECIFY METHOD")))</f>
        <v>Pinto abalone</v>
      </c>
      <c r="S67" s="20">
        <f t="shared" si="3"/>
        <v>13</v>
      </c>
      <c r="T67" s="11">
        <v>0</v>
      </c>
      <c r="U67" s="11">
        <v>1</v>
      </c>
      <c r="V67" s="11">
        <v>3</v>
      </c>
      <c r="W67" s="11">
        <v>7</v>
      </c>
      <c r="X67" s="11">
        <v>2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</row>
    <row r="68" spans="1:68" ht="12.75" customHeight="1">
      <c r="A68" s="12">
        <f t="shared" si="2"/>
        <v>66</v>
      </c>
      <c r="B68" s="11" t="str">
        <f t="shared" ref="B68:D68" si="132">IF(ISERROR(B67),IF(ISERROR(B66),IF(ISERROR(B65),"BLANK",B65),B66),B67)</f>
        <v>Em Lim</v>
      </c>
      <c r="C68" s="11" t="str">
        <f t="shared" si="132"/>
        <v>Isabelle Côté</v>
      </c>
      <c r="D68" s="11" t="str">
        <f t="shared" si="132"/>
        <v>BMSC5</v>
      </c>
      <c r="E68" s="12" t="str">
        <f>IF(ISERROR(VLOOKUP($D68,SITES!$A:$E,2,FALSE)),"",VLOOKUP($D68,SITES!$A:$E,2,FALSE))</f>
        <v>Taylor Rock</v>
      </c>
      <c r="F68" s="10">
        <f>IF(ISERROR(VLOOKUP($D68,SITES!$A:$E,3,FALSE)),"",VLOOKUP($D68,SITES!$A:$E,3,FALSE))</f>
        <v>48.8273315429687</v>
      </c>
      <c r="G68" s="13">
        <f>IF(ISERROR(VLOOKUP($D68,SITES!$A:$E,4,FALSE)),"",VLOOKUP($D68,SITES!$A:$E,4,FALSE))</f>
        <v>-125.196601867675</v>
      </c>
      <c r="H68" s="14" t="str">
        <f t="shared" ref="H68:O68" si="133">IF(ISERROR(H67),IF(ISERROR(H66),IF(ISERROR(H65),"BLANK",H65),H66),H67)</f>
        <v>23/04/2024</v>
      </c>
      <c r="I68" s="11">
        <f t="shared" si="133"/>
        <v>1.5</v>
      </c>
      <c r="J68" s="11" t="str">
        <f t="shared" si="133"/>
        <v>E</v>
      </c>
      <c r="K68" s="18">
        <f t="shared" si="133"/>
        <v>0.40972222222222227</v>
      </c>
      <c r="L68" s="11" t="str">
        <f t="shared" si="133"/>
        <v>EGL</v>
      </c>
      <c r="M68" s="11">
        <f t="shared" si="133"/>
        <v>6.5</v>
      </c>
      <c r="N68" s="11">
        <f t="shared" si="133"/>
        <v>2</v>
      </c>
      <c r="O68" s="11">
        <f t="shared" si="133"/>
        <v>2</v>
      </c>
      <c r="P68" s="11" t="s">
        <v>61</v>
      </c>
      <c r="Q68" s="19" t="str">
        <f>IF($N68=1,IF(ISERROR(VLOOKUP($P68,'M1'!$A:$C,Q$2,FALSE)),"NOT PRESENT",VLOOKUP($P68,'M1'!$A:$C,Q$2,FALSE)),IF($N68=2,IF(ISERROR(VLOOKUP(DATA!$P68,'M2'!$A:$C,Q$2,FALSE)),"NOT PRESENT",VLOOKUP(DATA!$P68,'M2'!$A:$C,Q$2,FALSE)),IF($N68=0,IF(ISERROR(VLOOKUP($P68,'M1'!$A:$C,Q$2,FALSE)),IF(ISERROR(VLOOKUP(DATA!$P68,'M2'!$A:$C,Q$2,FALSE)),"NOT PRESENT",VLOOKUP(DATA!$P68,'M2'!$A:$C,Q$2,FALSE)),VLOOKUP($P68,'M1'!$A:$C,Q$2,FALSE)),"SPECIFY METHOD")))</f>
        <v>Henricia spp.</v>
      </c>
      <c r="R68" s="12" t="str">
        <f>IF($N68=1,IF(ISERROR(VLOOKUP($P68,'M1'!$A:$C,R$2,FALSE)),"NOT PRESENT",VLOOKUP($P68,'M1'!$A:$C,R$2,FALSE)),IF($N68=2,IF(ISERROR(VLOOKUP(DATA!$P68,'M2'!$A:$C,R$2,FALSE)),"NOT PRESENT",VLOOKUP(DATA!$P68,'M2'!$A:$C,R$2,FALSE)),IF($N68=0,IF(ISERROR(VLOOKUP($P68,'M1'!$A:$C,R$2,FALSE)),IF(ISERROR(VLOOKUP(DATA!$P68,'M2'!$A:$C,R$2,FALSE)),"NOT PRESENT",VLOOKUP(DATA!$P68,'M2'!$A:$C,R$2,FALSE)),VLOOKUP($P68,'M1'!$A:$C,R$2,FALSE)),"SPECIFY METHOD")))</f>
        <v>Unidentified blood star</v>
      </c>
      <c r="S68" s="20">
        <f t="shared" si="3"/>
        <v>3</v>
      </c>
      <c r="T68" s="11">
        <v>3</v>
      </c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</row>
    <row r="69" spans="1:68" ht="12.75" customHeight="1">
      <c r="A69" s="12">
        <f t="shared" si="2"/>
        <v>67</v>
      </c>
      <c r="B69" s="11" t="str">
        <f t="shared" ref="B69:D69" si="134">IF(ISERROR(B68),IF(ISERROR(B67),IF(ISERROR(B66),"BLANK",B66),B67),B68)</f>
        <v>Em Lim</v>
      </c>
      <c r="C69" s="11" t="str">
        <f t="shared" si="134"/>
        <v>Isabelle Côté</v>
      </c>
      <c r="D69" s="11" t="str">
        <f t="shared" si="134"/>
        <v>BMSC5</v>
      </c>
      <c r="E69" s="12" t="str">
        <f>IF(ISERROR(VLOOKUP($D69,SITES!$A:$E,2,FALSE)),"",VLOOKUP($D69,SITES!$A:$E,2,FALSE))</f>
        <v>Taylor Rock</v>
      </c>
      <c r="F69" s="10">
        <f>IF(ISERROR(VLOOKUP($D69,SITES!$A:$E,3,FALSE)),"",VLOOKUP($D69,SITES!$A:$E,3,FALSE))</f>
        <v>48.8273315429687</v>
      </c>
      <c r="G69" s="13">
        <f>IF(ISERROR(VLOOKUP($D69,SITES!$A:$E,4,FALSE)),"",VLOOKUP($D69,SITES!$A:$E,4,FALSE))</f>
        <v>-125.196601867675</v>
      </c>
      <c r="H69" s="14" t="str">
        <f t="shared" ref="H69:O69" si="135">IF(ISERROR(H68),IF(ISERROR(H67),IF(ISERROR(H66),"BLANK",H66),H67),H68)</f>
        <v>23/04/2024</v>
      </c>
      <c r="I69" s="11">
        <f t="shared" si="135"/>
        <v>1.5</v>
      </c>
      <c r="J69" s="11" t="str">
        <f t="shared" si="135"/>
        <v>E</v>
      </c>
      <c r="K69" s="18">
        <f t="shared" si="135"/>
        <v>0.40972222222222227</v>
      </c>
      <c r="L69" s="11" t="str">
        <f t="shared" si="135"/>
        <v>EGL</v>
      </c>
      <c r="M69" s="11">
        <f t="shared" si="135"/>
        <v>6.5</v>
      </c>
      <c r="N69" s="11">
        <f t="shared" si="135"/>
        <v>2</v>
      </c>
      <c r="O69" s="11">
        <f t="shared" si="135"/>
        <v>2</v>
      </c>
      <c r="P69" s="11" t="s">
        <v>42</v>
      </c>
      <c r="Q69" s="19" t="str">
        <f>IF($N69=1,IF(ISERROR(VLOOKUP($P69,'M1'!$A:$C,Q$2,FALSE)),"NOT PRESENT",VLOOKUP($P69,'M1'!$A:$C,Q$2,FALSE)),IF($N69=2,IF(ISERROR(VLOOKUP(DATA!$P69,'M2'!$A:$C,Q$2,FALSE)),"NOT PRESENT",VLOOKUP(DATA!$P69,'M2'!$A:$C,Q$2,FALSE)),IF($N69=0,IF(ISERROR(VLOOKUP($P69,'M1'!$A:$C,Q$2,FALSE)),IF(ISERROR(VLOOKUP(DATA!$P69,'M2'!$A:$C,Q$2,FALSE)),"NOT PRESENT",VLOOKUP(DATA!$P69,'M2'!$A:$C,Q$2,FALSE)),VLOOKUP($P69,'M1'!$A:$C,Q$2,FALSE)),"SPECIFY METHOD")))</f>
        <v>Dermasterias imbricata</v>
      </c>
      <c r="R69" s="12" t="str">
        <f>IF($N69=1,IF(ISERROR(VLOOKUP($P69,'M1'!$A:$C,R$2,FALSE)),"NOT PRESENT",VLOOKUP($P69,'M1'!$A:$C,R$2,FALSE)),IF($N69=2,IF(ISERROR(VLOOKUP(DATA!$P69,'M2'!$A:$C,R$2,FALSE)),"NOT PRESENT",VLOOKUP(DATA!$P69,'M2'!$A:$C,R$2,FALSE)),IF($N69=0,IF(ISERROR(VLOOKUP($P69,'M1'!$A:$C,R$2,FALSE)),IF(ISERROR(VLOOKUP(DATA!$P69,'M2'!$A:$C,R$2,FALSE)),"NOT PRESENT",VLOOKUP(DATA!$P69,'M2'!$A:$C,R$2,FALSE)),VLOOKUP($P69,'M1'!$A:$C,R$2,FALSE)),"SPECIFY METHOD")))</f>
        <v>Leather star</v>
      </c>
      <c r="S69" s="20">
        <f t="shared" si="3"/>
        <v>17</v>
      </c>
      <c r="T69" s="11">
        <v>17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</row>
    <row r="70" spans="1:68" ht="12.75" customHeight="1">
      <c r="A70" s="12">
        <f t="shared" si="2"/>
        <v>68</v>
      </c>
      <c r="B70" s="11" t="str">
        <f t="shared" ref="B70:D70" si="136">IF(ISERROR(B69),IF(ISERROR(B68),IF(ISERROR(B67),"BLANK",B67),B68),B69)</f>
        <v>Em Lim</v>
      </c>
      <c r="C70" s="11" t="str">
        <f t="shared" si="136"/>
        <v>Isabelle Côté</v>
      </c>
      <c r="D70" s="11" t="str">
        <f t="shared" si="136"/>
        <v>BMSC5</v>
      </c>
      <c r="E70" s="12" t="str">
        <f>IF(ISERROR(VLOOKUP($D70,SITES!$A:$E,2,FALSE)),"",VLOOKUP($D70,SITES!$A:$E,2,FALSE))</f>
        <v>Taylor Rock</v>
      </c>
      <c r="F70" s="10">
        <f>IF(ISERROR(VLOOKUP($D70,SITES!$A:$E,3,FALSE)),"",VLOOKUP($D70,SITES!$A:$E,3,FALSE))</f>
        <v>48.8273315429687</v>
      </c>
      <c r="G70" s="13">
        <f>IF(ISERROR(VLOOKUP($D70,SITES!$A:$E,4,FALSE)),"",VLOOKUP($D70,SITES!$A:$E,4,FALSE))</f>
        <v>-125.196601867675</v>
      </c>
      <c r="H70" s="14" t="str">
        <f t="shared" ref="H70:O70" si="137">IF(ISERROR(H69),IF(ISERROR(H68),IF(ISERROR(H67),"BLANK",H67),H68),H69)</f>
        <v>23/04/2024</v>
      </c>
      <c r="I70" s="11">
        <f t="shared" si="137"/>
        <v>1.5</v>
      </c>
      <c r="J70" s="11" t="str">
        <f t="shared" si="137"/>
        <v>E</v>
      </c>
      <c r="K70" s="18">
        <f t="shared" si="137"/>
        <v>0.40972222222222227</v>
      </c>
      <c r="L70" s="11" t="str">
        <f t="shared" si="137"/>
        <v>EGL</v>
      </c>
      <c r="M70" s="11">
        <f t="shared" si="137"/>
        <v>6.5</v>
      </c>
      <c r="N70" s="11">
        <f t="shared" si="137"/>
        <v>2</v>
      </c>
      <c r="O70" s="11">
        <f t="shared" si="137"/>
        <v>2</v>
      </c>
      <c r="P70" s="11" t="s">
        <v>30</v>
      </c>
      <c r="Q70" s="19" t="str">
        <f>IF($N70=1,IF(ISERROR(VLOOKUP($P70,'M1'!$A:$C,Q$2,FALSE)),"NOT PRESENT",VLOOKUP($P70,'M1'!$A:$C,Q$2,FALSE)),IF($N70=2,IF(ISERROR(VLOOKUP(DATA!$P70,'M2'!$A:$C,Q$2,FALSE)),"NOT PRESENT",VLOOKUP(DATA!$P70,'M2'!$A:$C,Q$2,FALSE)),IF($N70=0,IF(ISERROR(VLOOKUP($P70,'M1'!$A:$C,Q$2,FALSE)),IF(ISERROR(VLOOKUP(DATA!$P70,'M2'!$A:$C,Q$2,FALSE)),"NOT PRESENT",VLOOKUP(DATA!$P70,'M2'!$A:$C,Q$2,FALSE)),VLOOKUP($P70,'M1'!$A:$C,Q$2,FALSE)),"SPECIFY METHOD")))</f>
        <v>Pomaulax gibberosus</v>
      </c>
      <c r="R70" s="12" t="str">
        <f>IF($N70=1,IF(ISERROR(VLOOKUP($P70,'M1'!$A:$C,R$2,FALSE)),"NOT PRESENT",VLOOKUP($P70,'M1'!$A:$C,R$2,FALSE)),IF($N70=2,IF(ISERROR(VLOOKUP(DATA!$P70,'M2'!$A:$C,R$2,FALSE)),"NOT PRESENT",VLOOKUP(DATA!$P70,'M2'!$A:$C,R$2,FALSE)),IF($N70=0,IF(ISERROR(VLOOKUP($P70,'M1'!$A:$C,R$2,FALSE)),IF(ISERROR(VLOOKUP(DATA!$P70,'M2'!$A:$C,R$2,FALSE)),"NOT PRESENT",VLOOKUP(DATA!$P70,'M2'!$A:$C,R$2,FALSE)),VLOOKUP($P70,'M1'!$A:$C,R$2,FALSE)),"SPECIFY METHOD")))</f>
        <v>Red turban shell</v>
      </c>
      <c r="S70" s="20">
        <f t="shared" si="3"/>
        <v>83</v>
      </c>
      <c r="T70" s="11">
        <v>83</v>
      </c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</row>
    <row r="71" spans="1:68" ht="12.75" customHeight="1">
      <c r="A71" s="12">
        <f t="shared" si="2"/>
        <v>69</v>
      </c>
      <c r="B71" s="11" t="str">
        <f t="shared" ref="B71:D71" si="138">IF(ISERROR(B70),IF(ISERROR(B69),IF(ISERROR(B68),"BLANK",B68),B69),B70)</f>
        <v>Em Lim</v>
      </c>
      <c r="C71" s="11" t="str">
        <f t="shared" si="138"/>
        <v>Isabelle Côté</v>
      </c>
      <c r="D71" s="11" t="str">
        <f t="shared" si="138"/>
        <v>BMSC5</v>
      </c>
      <c r="E71" s="12" t="str">
        <f>IF(ISERROR(VLOOKUP($D71,SITES!$A:$E,2,FALSE)),"",VLOOKUP($D71,SITES!$A:$E,2,FALSE))</f>
        <v>Taylor Rock</v>
      </c>
      <c r="F71" s="10">
        <f>IF(ISERROR(VLOOKUP($D71,SITES!$A:$E,3,FALSE)),"",VLOOKUP($D71,SITES!$A:$E,3,FALSE))</f>
        <v>48.8273315429687</v>
      </c>
      <c r="G71" s="13">
        <f>IF(ISERROR(VLOOKUP($D71,SITES!$A:$E,4,FALSE)),"",VLOOKUP($D71,SITES!$A:$E,4,FALSE))</f>
        <v>-125.196601867675</v>
      </c>
      <c r="H71" s="14" t="str">
        <f t="shared" ref="H71:O71" si="139">IF(ISERROR(H70),IF(ISERROR(H69),IF(ISERROR(H68),"BLANK",H68),H69),H70)</f>
        <v>23/04/2024</v>
      </c>
      <c r="I71" s="11">
        <f t="shared" si="139"/>
        <v>1.5</v>
      </c>
      <c r="J71" s="11" t="str">
        <f t="shared" si="139"/>
        <v>E</v>
      </c>
      <c r="K71" s="18">
        <f t="shared" si="139"/>
        <v>0.40972222222222227</v>
      </c>
      <c r="L71" s="11" t="str">
        <f t="shared" si="139"/>
        <v>EGL</v>
      </c>
      <c r="M71" s="11">
        <f t="shared" si="139"/>
        <v>6.5</v>
      </c>
      <c r="N71" s="11">
        <f t="shared" si="139"/>
        <v>2</v>
      </c>
      <c r="O71" s="11">
        <f t="shared" si="139"/>
        <v>2</v>
      </c>
      <c r="P71" s="11" t="s">
        <v>68</v>
      </c>
      <c r="Q71" s="19" t="str">
        <f>IF($N71=1,IF(ISERROR(VLOOKUP($P71,'M1'!$A:$C,Q$2,FALSE)),"NOT PRESENT",VLOOKUP($P71,'M1'!$A:$C,Q$2,FALSE)),IF($N71=2,IF(ISERROR(VLOOKUP(DATA!$P71,'M2'!$A:$C,Q$2,FALSE)),"NOT PRESENT",VLOOKUP(DATA!$P71,'M2'!$A:$C,Q$2,FALSE)),IF($N71=0,IF(ISERROR(VLOOKUP($P71,'M1'!$A:$C,Q$2,FALSE)),IF(ISERROR(VLOOKUP(DATA!$P71,'M2'!$A:$C,Q$2,FALSE)),"NOT PRESENT",VLOOKUP(DATA!$P71,'M2'!$A:$C,Q$2,FALSE)),VLOOKUP($P71,'M1'!$A:$C,Q$2,FALSE)),"SPECIFY METHOD")))</f>
        <v>Evasterias troschelii</v>
      </c>
      <c r="R71" s="12" t="str">
        <f>IF($N71=1,IF(ISERROR(VLOOKUP($P71,'M1'!$A:$C,R$2,FALSE)),"NOT PRESENT",VLOOKUP($P71,'M1'!$A:$C,R$2,FALSE)),IF($N71=2,IF(ISERROR(VLOOKUP(DATA!$P71,'M2'!$A:$C,R$2,FALSE)),"NOT PRESENT",VLOOKUP(DATA!$P71,'M2'!$A:$C,R$2,FALSE)),IF($N71=0,IF(ISERROR(VLOOKUP($P71,'M1'!$A:$C,R$2,FALSE)),IF(ISERROR(VLOOKUP(DATA!$P71,'M2'!$A:$C,R$2,FALSE)),"NOT PRESENT",VLOOKUP(DATA!$P71,'M2'!$A:$C,R$2,FALSE)),VLOOKUP($P71,'M1'!$A:$C,R$2,FALSE)),"SPECIFY METHOD")))</f>
        <v>Mottled starfish</v>
      </c>
      <c r="S71" s="20">
        <f t="shared" si="3"/>
        <v>3</v>
      </c>
      <c r="T71" s="11">
        <v>3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</row>
    <row r="72" spans="1:68" ht="12.75" customHeight="1">
      <c r="A72" s="12">
        <f t="shared" si="2"/>
        <v>70</v>
      </c>
      <c r="B72" s="11" t="str">
        <f t="shared" ref="B72:D72" si="140">IF(ISERROR(B71),IF(ISERROR(B70),IF(ISERROR(B69),"BLANK",B69),B70),B71)</f>
        <v>Em Lim</v>
      </c>
      <c r="C72" s="11" t="str">
        <f t="shared" si="140"/>
        <v>Isabelle Côté</v>
      </c>
      <c r="D72" s="11" t="str">
        <f t="shared" si="140"/>
        <v>BMSC5</v>
      </c>
      <c r="E72" s="12" t="str">
        <f>IF(ISERROR(VLOOKUP($D72,SITES!$A:$E,2,FALSE)),"",VLOOKUP($D72,SITES!$A:$E,2,FALSE))</f>
        <v>Taylor Rock</v>
      </c>
      <c r="F72" s="10">
        <f>IF(ISERROR(VLOOKUP($D72,SITES!$A:$E,3,FALSE)),"",VLOOKUP($D72,SITES!$A:$E,3,FALSE))</f>
        <v>48.8273315429687</v>
      </c>
      <c r="G72" s="13">
        <f>IF(ISERROR(VLOOKUP($D72,SITES!$A:$E,4,FALSE)),"",VLOOKUP($D72,SITES!$A:$E,4,FALSE))</f>
        <v>-125.196601867675</v>
      </c>
      <c r="H72" s="14" t="str">
        <f t="shared" ref="H72:O72" si="141">IF(ISERROR(H71),IF(ISERROR(H70),IF(ISERROR(H69),"BLANK",H69),H70),H71)</f>
        <v>23/04/2024</v>
      </c>
      <c r="I72" s="11">
        <f t="shared" si="141"/>
        <v>1.5</v>
      </c>
      <c r="J72" s="11" t="str">
        <f t="shared" si="141"/>
        <v>E</v>
      </c>
      <c r="K72" s="18">
        <f t="shared" si="141"/>
        <v>0.40972222222222227</v>
      </c>
      <c r="L72" s="11" t="str">
        <f t="shared" si="141"/>
        <v>EGL</v>
      </c>
      <c r="M72" s="11">
        <f t="shared" si="141"/>
        <v>6.5</v>
      </c>
      <c r="N72" s="11">
        <f t="shared" si="141"/>
        <v>2</v>
      </c>
      <c r="O72" s="11">
        <f t="shared" si="141"/>
        <v>2</v>
      </c>
      <c r="P72" s="11" t="s">
        <v>28</v>
      </c>
      <c r="Q72" s="19" t="str">
        <f>IF($N72=1,IF(ISERROR(VLOOKUP($P72,'M1'!$A:$C,Q$2,FALSE)),"NOT PRESENT",VLOOKUP($P72,'M1'!$A:$C,Q$2,FALSE)),IF($N72=2,IF(ISERROR(VLOOKUP(DATA!$P72,'M2'!$A:$C,Q$2,FALSE)),"NOT PRESENT",VLOOKUP(DATA!$P72,'M2'!$A:$C,Q$2,FALSE)),IF($N72=0,IF(ISERROR(VLOOKUP($P72,'M1'!$A:$C,Q$2,FALSE)),IF(ISERROR(VLOOKUP(DATA!$P72,'M2'!$A:$C,Q$2,FALSE)),"NOT PRESENT",VLOOKUP(DATA!$P72,'M2'!$A:$C,Q$2,FALSE)),VLOOKUP($P72,'M1'!$A:$C,Q$2,FALSE)),"SPECIFY METHOD")))</f>
        <v>Artedius harringtoni</v>
      </c>
      <c r="R72" s="12" t="str">
        <f>IF($N72=1,IF(ISERROR(VLOOKUP($P72,'M1'!$A:$C,R$2,FALSE)),"NOT PRESENT",VLOOKUP($P72,'M1'!$A:$C,R$2,FALSE)),IF($N72=2,IF(ISERROR(VLOOKUP(DATA!$P72,'M2'!$A:$C,R$2,FALSE)),"NOT PRESENT",VLOOKUP(DATA!$P72,'M2'!$A:$C,R$2,FALSE)),IF($N72=0,IF(ISERROR(VLOOKUP($P72,'M1'!$A:$C,R$2,FALSE)),IF(ISERROR(VLOOKUP(DATA!$P72,'M2'!$A:$C,R$2,FALSE)),"NOT PRESENT",VLOOKUP(DATA!$P72,'M2'!$A:$C,R$2,FALSE)),VLOOKUP($P72,'M1'!$A:$C,R$2,FALSE)),"SPECIFY METHOD")))</f>
        <v>Scalyhead sculpin</v>
      </c>
      <c r="S72" s="20">
        <f t="shared" si="3"/>
        <v>6</v>
      </c>
      <c r="T72" s="11">
        <v>0</v>
      </c>
      <c r="U72" s="11">
        <v>1</v>
      </c>
      <c r="V72" s="11">
        <v>5</v>
      </c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</row>
    <row r="73" spans="1:68" ht="12.75" customHeight="1">
      <c r="A73" s="12">
        <f t="shared" si="2"/>
        <v>71</v>
      </c>
      <c r="B73" s="11" t="str">
        <f t="shared" ref="B73:D73" si="142">IF(ISERROR(B72),IF(ISERROR(B71),IF(ISERROR(B70),"BLANK",B70),B71),B72)</f>
        <v>Em Lim</v>
      </c>
      <c r="C73" s="11" t="str">
        <f t="shared" si="142"/>
        <v>Isabelle Côté</v>
      </c>
      <c r="D73" s="11" t="str">
        <f t="shared" si="142"/>
        <v>BMSC5</v>
      </c>
      <c r="E73" s="12" t="str">
        <f>IF(ISERROR(VLOOKUP($D73,SITES!$A:$E,2,FALSE)),"",VLOOKUP($D73,SITES!$A:$E,2,FALSE))</f>
        <v>Taylor Rock</v>
      </c>
      <c r="F73" s="10">
        <f>IF(ISERROR(VLOOKUP($D73,SITES!$A:$E,3,FALSE)),"",VLOOKUP($D73,SITES!$A:$E,3,FALSE))</f>
        <v>48.8273315429687</v>
      </c>
      <c r="G73" s="13">
        <f>IF(ISERROR(VLOOKUP($D73,SITES!$A:$E,4,FALSE)),"",VLOOKUP($D73,SITES!$A:$E,4,FALSE))</f>
        <v>-125.196601867675</v>
      </c>
      <c r="H73" s="14" t="str">
        <f t="shared" ref="H73:O73" si="143">IF(ISERROR(H72),IF(ISERROR(H71),IF(ISERROR(H70),"BLANK",H70),H71),H72)</f>
        <v>23/04/2024</v>
      </c>
      <c r="I73" s="11">
        <f t="shared" si="143"/>
        <v>1.5</v>
      </c>
      <c r="J73" s="11" t="str">
        <f t="shared" si="143"/>
        <v>E</v>
      </c>
      <c r="K73" s="18">
        <f t="shared" si="143"/>
        <v>0.40972222222222227</v>
      </c>
      <c r="L73" s="11" t="str">
        <f t="shared" si="143"/>
        <v>EGL</v>
      </c>
      <c r="M73" s="11">
        <f t="shared" si="143"/>
        <v>6.5</v>
      </c>
      <c r="N73" s="11">
        <f t="shared" si="143"/>
        <v>2</v>
      </c>
      <c r="O73" s="11">
        <f t="shared" si="143"/>
        <v>2</v>
      </c>
      <c r="P73" s="11" t="s">
        <v>59</v>
      </c>
      <c r="Q73" s="19" t="str">
        <f>IF($N73=1,IF(ISERROR(VLOOKUP($P73,'M1'!$A:$C,Q$2,FALSE)),"NOT PRESENT",VLOOKUP($P73,'M1'!$A:$C,Q$2,FALSE)),IF($N73=2,IF(ISERROR(VLOOKUP(DATA!$P73,'M2'!$A:$C,Q$2,FALSE)),"NOT PRESENT",VLOOKUP(DATA!$P73,'M2'!$A:$C,Q$2,FALSE)),IF($N73=0,IF(ISERROR(VLOOKUP($P73,'M1'!$A:$C,Q$2,FALSE)),IF(ISERROR(VLOOKUP(DATA!$P73,'M2'!$A:$C,Q$2,FALSE)),"NOT PRESENT",VLOOKUP(DATA!$P73,'M2'!$A:$C,Q$2,FALSE)),VLOOKUP($P73,'M1'!$A:$C,Q$2,FALSE)),"SPECIFY METHOD")))</f>
        <v>Scyra acutifrons</v>
      </c>
      <c r="R73" s="12" t="str">
        <f>IF($N73=1,IF(ISERROR(VLOOKUP($P73,'M1'!$A:$C,R$2,FALSE)),"NOT PRESENT",VLOOKUP($P73,'M1'!$A:$C,R$2,FALSE)),IF($N73=2,IF(ISERROR(VLOOKUP(DATA!$P73,'M2'!$A:$C,R$2,FALSE)),"NOT PRESENT",VLOOKUP(DATA!$P73,'M2'!$A:$C,R$2,FALSE)),IF($N73=0,IF(ISERROR(VLOOKUP($P73,'M1'!$A:$C,R$2,FALSE)),IF(ISERROR(VLOOKUP(DATA!$P73,'M2'!$A:$C,R$2,FALSE)),"NOT PRESENT",VLOOKUP(DATA!$P73,'M2'!$A:$C,R$2,FALSE)),VLOOKUP($P73,'M1'!$A:$C,R$2,FALSE)),"SPECIFY METHOD")))</f>
        <v>Sharpnose crab</v>
      </c>
      <c r="S73" s="20">
        <f t="shared" si="3"/>
        <v>5</v>
      </c>
      <c r="T73" s="11">
        <v>5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</row>
    <row r="74" spans="1:68" ht="12.75" customHeight="1">
      <c r="A74" s="12">
        <f t="shared" si="2"/>
        <v>72</v>
      </c>
      <c r="B74" s="11" t="str">
        <f t="shared" ref="B74:D74" si="144">IF(ISERROR(B73),IF(ISERROR(B72),IF(ISERROR(B71),"BLANK",B71),B72),B73)</f>
        <v>Em Lim</v>
      </c>
      <c r="C74" s="11" t="str">
        <f t="shared" si="144"/>
        <v>Isabelle Côté</v>
      </c>
      <c r="D74" s="11" t="str">
        <f t="shared" si="144"/>
        <v>BMSC5</v>
      </c>
      <c r="E74" s="12" t="str">
        <f>IF(ISERROR(VLOOKUP($D74,SITES!$A:$E,2,FALSE)),"",VLOOKUP($D74,SITES!$A:$E,2,FALSE))</f>
        <v>Taylor Rock</v>
      </c>
      <c r="F74" s="10">
        <f>IF(ISERROR(VLOOKUP($D74,SITES!$A:$E,3,FALSE)),"",VLOOKUP($D74,SITES!$A:$E,3,FALSE))</f>
        <v>48.8273315429687</v>
      </c>
      <c r="G74" s="13">
        <f>IF(ISERROR(VLOOKUP($D74,SITES!$A:$E,4,FALSE)),"",VLOOKUP($D74,SITES!$A:$E,4,FALSE))</f>
        <v>-125.196601867675</v>
      </c>
      <c r="H74" s="14" t="str">
        <f t="shared" ref="H74:O74" si="145">IF(ISERROR(H73),IF(ISERROR(H72),IF(ISERROR(H71),"BLANK",H71),H72),H73)</f>
        <v>23/04/2024</v>
      </c>
      <c r="I74" s="11">
        <f t="shared" si="145"/>
        <v>1.5</v>
      </c>
      <c r="J74" s="11" t="str">
        <f t="shared" si="145"/>
        <v>E</v>
      </c>
      <c r="K74" s="18">
        <f t="shared" si="145"/>
        <v>0.40972222222222227</v>
      </c>
      <c r="L74" s="11" t="str">
        <f t="shared" si="145"/>
        <v>EGL</v>
      </c>
      <c r="M74" s="11">
        <f t="shared" si="145"/>
        <v>6.5</v>
      </c>
      <c r="N74" s="11">
        <f t="shared" si="145"/>
        <v>2</v>
      </c>
      <c r="O74" s="11">
        <f t="shared" si="145"/>
        <v>2</v>
      </c>
      <c r="P74" s="11" t="s">
        <v>32</v>
      </c>
      <c r="Q74" s="19" t="str">
        <f>IF($N74=1,IF(ISERROR(VLOOKUP($P74,'M1'!$A:$C,Q$2,FALSE)),"NOT PRESENT",VLOOKUP($P74,'M1'!$A:$C,Q$2,FALSE)),IF($N74=2,IF(ISERROR(VLOOKUP(DATA!$P74,'M2'!$A:$C,Q$2,FALSE)),"NOT PRESENT",VLOOKUP(DATA!$P74,'M2'!$A:$C,Q$2,FALSE)),IF($N74=0,IF(ISERROR(VLOOKUP($P74,'M1'!$A:$C,Q$2,FALSE)),IF(ISERROR(VLOOKUP(DATA!$P74,'M2'!$A:$C,Q$2,FALSE)),"NOT PRESENT",VLOOKUP(DATA!$P74,'M2'!$A:$C,Q$2,FALSE)),VLOOKUP($P74,'M1'!$A:$C,Q$2,FALSE)),"SPECIFY METHOD")))</f>
        <v>Acmaea mitra</v>
      </c>
      <c r="R74" s="12" t="str">
        <f>IF($N74=1,IF(ISERROR(VLOOKUP($P74,'M1'!$A:$C,R$2,FALSE)),"NOT PRESENT",VLOOKUP($P74,'M1'!$A:$C,R$2,FALSE)),IF($N74=2,IF(ISERROR(VLOOKUP(DATA!$P74,'M2'!$A:$C,R$2,FALSE)),"NOT PRESENT",VLOOKUP(DATA!$P74,'M2'!$A:$C,R$2,FALSE)),IF($N74=0,IF(ISERROR(VLOOKUP($P74,'M1'!$A:$C,R$2,FALSE)),IF(ISERROR(VLOOKUP(DATA!$P74,'M2'!$A:$C,R$2,FALSE)),"NOT PRESENT",VLOOKUP(DATA!$P74,'M2'!$A:$C,R$2,FALSE)),VLOOKUP($P74,'M1'!$A:$C,R$2,FALSE)),"SPECIFY METHOD")))</f>
        <v>Whitecap limpet</v>
      </c>
      <c r="S74" s="20">
        <f t="shared" si="3"/>
        <v>9</v>
      </c>
      <c r="T74" s="11">
        <v>9</v>
      </c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</row>
    <row r="75" spans="1:68" ht="12.75" customHeight="1">
      <c r="A75" s="12">
        <f t="shared" si="2"/>
        <v>73</v>
      </c>
      <c r="B75" s="11" t="str">
        <f t="shared" ref="B75:D75" si="146">IF(ISERROR(B73),IF(ISERROR(B72),IF(ISERROR(B71),"BLANK",B71),B72),B73)</f>
        <v>Em Lim</v>
      </c>
      <c r="C75" s="11" t="str">
        <f t="shared" si="146"/>
        <v>Isabelle Côté</v>
      </c>
      <c r="D75" s="11" t="str">
        <f t="shared" si="146"/>
        <v>BMSC5</v>
      </c>
      <c r="E75" s="12" t="str">
        <f>IF(ISERROR(VLOOKUP($D75,SITES!$A:$E,2,FALSE)),"",VLOOKUP($D75,SITES!$A:$E,2,FALSE))</f>
        <v>Taylor Rock</v>
      </c>
      <c r="F75" s="10">
        <f>IF(ISERROR(VLOOKUP($D75,SITES!$A:$E,3,FALSE)),"",VLOOKUP($D75,SITES!$A:$E,3,FALSE))</f>
        <v>48.8273315429687</v>
      </c>
      <c r="G75" s="13">
        <f>IF(ISERROR(VLOOKUP($D75,SITES!$A:$E,4,FALSE)),"",VLOOKUP($D75,SITES!$A:$E,4,FALSE))</f>
        <v>-125.196601867675</v>
      </c>
      <c r="H75" s="14" t="str">
        <f t="shared" ref="H75:O75" si="147">IF(ISERROR(H73),IF(ISERROR(H72),IF(ISERROR(H71),"BLANK",H71),H72),H73)</f>
        <v>23/04/2024</v>
      </c>
      <c r="I75" s="11">
        <f t="shared" si="147"/>
        <v>1.5</v>
      </c>
      <c r="J75" s="11" t="str">
        <f t="shared" si="147"/>
        <v>E</v>
      </c>
      <c r="K75" s="18">
        <f t="shared" si="147"/>
        <v>0.40972222222222227</v>
      </c>
      <c r="L75" s="11" t="str">
        <f t="shared" si="147"/>
        <v>EGL</v>
      </c>
      <c r="M75" s="11">
        <f t="shared" si="147"/>
        <v>6.5</v>
      </c>
      <c r="N75" s="11">
        <f t="shared" si="147"/>
        <v>2</v>
      </c>
      <c r="O75" s="11">
        <f t="shared" si="147"/>
        <v>2</v>
      </c>
      <c r="P75" s="11" t="s">
        <v>69</v>
      </c>
      <c r="Q75" s="19" t="str">
        <f>IF($N75=1,IF(ISERROR(VLOOKUP($P75,'M1'!$A:$C,Q$2,FALSE)),"NOT PRESENT",VLOOKUP($P75,'M1'!$A:$C,Q$2,FALSE)),IF($N75=2,IF(ISERROR(VLOOKUP(DATA!$P75,'M2'!$A:$C,Q$2,FALSE)),"NOT PRESENT",VLOOKUP(DATA!$P75,'M2'!$A:$C,Q$2,FALSE)),IF($N75=0,IF(ISERROR(VLOOKUP($P75,'M1'!$A:$C,Q$2,FALSE)),IF(ISERROR(VLOOKUP(DATA!$P75,'M2'!$A:$C,Q$2,FALSE)),"NOT PRESENT",VLOOKUP(DATA!$P75,'M2'!$A:$C,Q$2,FALSE)),VLOOKUP($P75,'M1'!$A:$C,Q$2,FALSE)),"SPECIFY METHOD")))</f>
        <v>Asemichthys taylori</v>
      </c>
      <c r="R75" s="12" t="str">
        <f>IF($N75=1,IF(ISERROR(VLOOKUP($P75,'M1'!$A:$C,R$2,FALSE)),"NOT PRESENT",VLOOKUP($P75,'M1'!$A:$C,R$2,FALSE)),IF($N75=2,IF(ISERROR(VLOOKUP(DATA!$P75,'M2'!$A:$C,R$2,FALSE)),"NOT PRESENT",VLOOKUP(DATA!$P75,'M2'!$A:$C,R$2,FALSE)),IF($N75=0,IF(ISERROR(VLOOKUP($P75,'M1'!$A:$C,R$2,FALSE)),IF(ISERROR(VLOOKUP(DATA!$P75,'M2'!$A:$C,R$2,FALSE)),"NOT PRESENT",VLOOKUP(DATA!$P75,'M2'!$A:$C,R$2,FALSE)),VLOOKUP($P75,'M1'!$A:$C,R$2,FALSE)),"SPECIFY METHOD")))</f>
        <v>Spinynose sculpin</v>
      </c>
      <c r="S75" s="20">
        <f t="shared" si="3"/>
        <v>1</v>
      </c>
      <c r="T75" s="11">
        <v>0</v>
      </c>
      <c r="U75" s="11"/>
      <c r="V75" s="11">
        <v>1</v>
      </c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</row>
    <row r="76" spans="1:68" ht="12.75" customHeight="1">
      <c r="A76" s="12">
        <f t="shared" si="2"/>
        <v>74</v>
      </c>
      <c r="B76" s="11" t="str">
        <f t="shared" ref="B76:D76" si="148">IF(ISERROR(B74),IF(ISERROR(B73),IF(ISERROR(B72),"BLANK",B72),B73),B74)</f>
        <v>Em Lim</v>
      </c>
      <c r="C76" s="11" t="str">
        <f t="shared" si="148"/>
        <v>Isabelle Côté</v>
      </c>
      <c r="D76" s="11" t="str">
        <f t="shared" si="148"/>
        <v>BMSC5</v>
      </c>
      <c r="E76" s="12" t="str">
        <f>IF(ISERROR(VLOOKUP($D76,SITES!$A:$E,2,FALSE)),"",VLOOKUP($D76,SITES!$A:$E,2,FALSE))</f>
        <v>Taylor Rock</v>
      </c>
      <c r="F76" s="10">
        <f>IF(ISERROR(VLOOKUP($D76,SITES!$A:$E,3,FALSE)),"",VLOOKUP($D76,SITES!$A:$E,3,FALSE))</f>
        <v>48.8273315429687</v>
      </c>
      <c r="G76" s="13">
        <f>IF(ISERROR(VLOOKUP($D76,SITES!$A:$E,4,FALSE)),"",VLOOKUP($D76,SITES!$A:$E,4,FALSE))</f>
        <v>-125.196601867675</v>
      </c>
      <c r="H76" s="14" t="str">
        <f t="shared" ref="H76:O76" si="149">IF(ISERROR(H74),IF(ISERROR(H73),IF(ISERROR(H72),"BLANK",H72),H73),H74)</f>
        <v>23/04/2024</v>
      </c>
      <c r="I76" s="11">
        <f t="shared" si="149"/>
        <v>1.5</v>
      </c>
      <c r="J76" s="11" t="str">
        <f t="shared" si="149"/>
        <v>E</v>
      </c>
      <c r="K76" s="18">
        <f t="shared" si="149"/>
        <v>0.40972222222222227</v>
      </c>
      <c r="L76" s="11" t="str">
        <f t="shared" si="149"/>
        <v>EGL</v>
      </c>
      <c r="M76" s="11">
        <f t="shared" si="149"/>
        <v>6.5</v>
      </c>
      <c r="N76" s="11">
        <f t="shared" si="149"/>
        <v>2</v>
      </c>
      <c r="O76" s="11">
        <f t="shared" si="149"/>
        <v>2</v>
      </c>
      <c r="P76" s="11" t="s">
        <v>53</v>
      </c>
      <c r="Q76" s="19" t="str">
        <f>IF($N76=1,IF(ISERROR(VLOOKUP($P76,'M1'!$A:$C,Q$2,FALSE)),"NOT PRESENT",VLOOKUP($P76,'M1'!$A:$C,Q$2,FALSE)),IF($N76=2,IF(ISERROR(VLOOKUP(DATA!$P76,'M2'!$A:$C,Q$2,FALSE)),"NOT PRESENT",VLOOKUP(DATA!$P76,'M2'!$A:$C,Q$2,FALSE)),IF($N76=0,IF(ISERROR(VLOOKUP($P76,'M1'!$A:$C,Q$2,FALSE)),IF(ISERROR(VLOOKUP(DATA!$P76,'M2'!$A:$C,Q$2,FALSE)),"NOT PRESENT",VLOOKUP(DATA!$P76,'M2'!$A:$C,Q$2,FALSE)),VLOOKUP($P76,'M1'!$A:$C,Q$2,FALSE)),"SPECIFY METHOD")))</f>
        <v>Rhinogobiops nicholsii</v>
      </c>
      <c r="R76" s="12" t="str">
        <f>IF($N76=1,IF(ISERROR(VLOOKUP($P76,'M1'!$A:$C,R$2,FALSE)),"NOT PRESENT",VLOOKUP($P76,'M1'!$A:$C,R$2,FALSE)),IF($N76=2,IF(ISERROR(VLOOKUP(DATA!$P76,'M2'!$A:$C,R$2,FALSE)),"NOT PRESENT",VLOOKUP(DATA!$P76,'M2'!$A:$C,R$2,FALSE)),IF($N76=0,IF(ISERROR(VLOOKUP($P76,'M1'!$A:$C,R$2,FALSE)),IF(ISERROR(VLOOKUP(DATA!$P76,'M2'!$A:$C,R$2,FALSE)),"NOT PRESENT",VLOOKUP(DATA!$P76,'M2'!$A:$C,R$2,FALSE)),VLOOKUP($P76,'M1'!$A:$C,R$2,FALSE)),"SPECIFY METHOD")))</f>
        <v>Blackeye goby</v>
      </c>
      <c r="S76" s="20">
        <f t="shared" si="3"/>
        <v>19</v>
      </c>
      <c r="T76" s="11">
        <v>0</v>
      </c>
      <c r="U76" s="11">
        <v>4</v>
      </c>
      <c r="V76" s="11">
        <v>10</v>
      </c>
      <c r="W76" s="11">
        <v>4</v>
      </c>
      <c r="X76" s="11">
        <v>1</v>
      </c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</row>
    <row r="77" spans="1:68" ht="12.75" customHeight="1">
      <c r="A77" s="12">
        <f t="shared" si="2"/>
        <v>75</v>
      </c>
      <c r="B77" s="11" t="str">
        <f t="shared" ref="B77:D77" si="150">IF(ISERROR(B76),IF(ISERROR(B74),IF(ISERROR(B73),"BLANK",B73),B74),B76)</f>
        <v>Em Lim</v>
      </c>
      <c r="C77" s="11" t="str">
        <f t="shared" si="150"/>
        <v>Isabelle Côté</v>
      </c>
      <c r="D77" s="11" t="str">
        <f t="shared" si="150"/>
        <v>BMSC5</v>
      </c>
      <c r="E77" s="12" t="str">
        <f>IF(ISERROR(VLOOKUP($D77,SITES!$A:$E,2,FALSE)),"",VLOOKUP($D77,SITES!$A:$E,2,FALSE))</f>
        <v>Taylor Rock</v>
      </c>
      <c r="F77" s="10">
        <f>IF(ISERROR(VLOOKUP($D77,SITES!$A:$E,3,FALSE)),"",VLOOKUP($D77,SITES!$A:$E,3,FALSE))</f>
        <v>48.8273315429687</v>
      </c>
      <c r="G77" s="13">
        <f>IF(ISERROR(VLOOKUP($D77,SITES!$A:$E,4,FALSE)),"",VLOOKUP($D77,SITES!$A:$E,4,FALSE))</f>
        <v>-125.196601867675</v>
      </c>
      <c r="H77" s="14" t="str">
        <f t="shared" ref="H77:O77" si="151">IF(ISERROR(H76),IF(ISERROR(H74),IF(ISERROR(H73),"BLANK",H73),H74),H76)</f>
        <v>23/04/2024</v>
      </c>
      <c r="I77" s="11">
        <f t="shared" si="151"/>
        <v>1.5</v>
      </c>
      <c r="J77" s="11" t="str">
        <f t="shared" si="151"/>
        <v>E</v>
      </c>
      <c r="K77" s="18">
        <f t="shared" si="151"/>
        <v>0.40972222222222227</v>
      </c>
      <c r="L77" s="11" t="str">
        <f t="shared" si="151"/>
        <v>EGL</v>
      </c>
      <c r="M77" s="11">
        <f t="shared" si="151"/>
        <v>6.5</v>
      </c>
      <c r="N77" s="11">
        <f t="shared" si="151"/>
        <v>2</v>
      </c>
      <c r="O77" s="11">
        <f t="shared" si="151"/>
        <v>2</v>
      </c>
      <c r="P77" s="11" t="s">
        <v>33</v>
      </c>
      <c r="Q77" s="19" t="str">
        <f>IF($N77=1,IF(ISERROR(VLOOKUP($P77,'M1'!$A:$C,Q$2,FALSE)),"NOT PRESENT",VLOOKUP($P77,'M1'!$A:$C,Q$2,FALSE)),IF($N77=2,IF(ISERROR(VLOOKUP(DATA!$P77,'M2'!$A:$C,Q$2,FALSE)),"NOT PRESENT",VLOOKUP(DATA!$P77,'M2'!$A:$C,Q$2,FALSE)),IF($N77=0,IF(ISERROR(VLOOKUP($P77,'M1'!$A:$C,Q$2,FALSE)),IF(ISERROR(VLOOKUP(DATA!$P77,'M2'!$A:$C,Q$2,FALSE)),"NOT PRESENT",VLOOKUP(DATA!$P77,'M2'!$A:$C,Q$2,FALSE)),VLOOKUP($P77,'M1'!$A:$C,Q$2,FALSE)),"SPECIFY METHOD")))</f>
        <v>Apostichopus californicus</v>
      </c>
      <c r="R77" s="12" t="str">
        <f>IF($N77=1,IF(ISERROR(VLOOKUP($P77,'M1'!$A:$C,R$2,FALSE)),"NOT PRESENT",VLOOKUP($P77,'M1'!$A:$C,R$2,FALSE)),IF($N77=2,IF(ISERROR(VLOOKUP(DATA!$P77,'M2'!$A:$C,R$2,FALSE)),"NOT PRESENT",VLOOKUP(DATA!$P77,'M2'!$A:$C,R$2,FALSE)),IF($N77=0,IF(ISERROR(VLOOKUP($P77,'M1'!$A:$C,R$2,FALSE)),IF(ISERROR(VLOOKUP(DATA!$P77,'M2'!$A:$C,R$2,FALSE)),"NOT PRESENT",VLOOKUP(DATA!$P77,'M2'!$A:$C,R$2,FALSE)),VLOOKUP($P77,'M1'!$A:$C,R$2,FALSE)),"SPECIFY METHOD")))</f>
        <v>California sea cucumber</v>
      </c>
      <c r="S77" s="20">
        <f t="shared" si="3"/>
        <v>14</v>
      </c>
      <c r="T77" s="11">
        <v>14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</row>
    <row r="78" spans="1:68" ht="12.75" customHeight="1">
      <c r="A78" s="12">
        <f t="shared" si="2"/>
        <v>76</v>
      </c>
      <c r="B78" s="11" t="str">
        <f t="shared" ref="B78:D78" si="152">IF(ISERROR(B77),IF(ISERROR(B76),IF(ISERROR(B74),"BLANK",B74),B76),B77)</f>
        <v>Em Lim</v>
      </c>
      <c r="C78" s="11" t="str">
        <f t="shared" si="152"/>
        <v>Isabelle Côté</v>
      </c>
      <c r="D78" s="11" t="str">
        <f t="shared" si="152"/>
        <v>BMSC5</v>
      </c>
      <c r="E78" s="12" t="str">
        <f>IF(ISERROR(VLOOKUP($D78,SITES!$A:$E,2,FALSE)),"",VLOOKUP($D78,SITES!$A:$E,2,FALSE))</f>
        <v>Taylor Rock</v>
      </c>
      <c r="F78" s="10">
        <f>IF(ISERROR(VLOOKUP($D78,SITES!$A:$E,3,FALSE)),"",VLOOKUP($D78,SITES!$A:$E,3,FALSE))</f>
        <v>48.8273315429687</v>
      </c>
      <c r="G78" s="13">
        <f>IF(ISERROR(VLOOKUP($D78,SITES!$A:$E,4,FALSE)),"",VLOOKUP($D78,SITES!$A:$E,4,FALSE))</f>
        <v>-125.196601867675</v>
      </c>
      <c r="H78" s="14" t="str">
        <f t="shared" ref="H78:O78" si="153">IF(ISERROR(H77),IF(ISERROR(H76),IF(ISERROR(H74),"BLANK",H74),H76),H77)</f>
        <v>23/04/2024</v>
      </c>
      <c r="I78" s="11">
        <f t="shared" si="153"/>
        <v>1.5</v>
      </c>
      <c r="J78" s="11" t="str">
        <f t="shared" si="153"/>
        <v>E</v>
      </c>
      <c r="K78" s="18">
        <f t="shared" si="153"/>
        <v>0.40972222222222227</v>
      </c>
      <c r="L78" s="11" t="str">
        <f t="shared" si="153"/>
        <v>EGL</v>
      </c>
      <c r="M78" s="11">
        <f t="shared" si="153"/>
        <v>6.5</v>
      </c>
      <c r="N78" s="11">
        <f t="shared" si="153"/>
        <v>2</v>
      </c>
      <c r="O78" s="11">
        <f t="shared" si="153"/>
        <v>2</v>
      </c>
      <c r="P78" s="11" t="s">
        <v>35</v>
      </c>
      <c r="Q78" s="19" t="str">
        <f>IF($N78=1,IF(ISERROR(VLOOKUP($P78,'M1'!$A:$C,Q$2,FALSE)),"NOT PRESENT",VLOOKUP($P78,'M1'!$A:$C,Q$2,FALSE)),IF($N78=2,IF(ISERROR(VLOOKUP(DATA!$P78,'M2'!$A:$C,Q$2,FALSE)),"NOT PRESENT",VLOOKUP(DATA!$P78,'M2'!$A:$C,Q$2,FALSE)),IF($N78=0,IF(ISERROR(VLOOKUP($P78,'M1'!$A:$C,Q$2,FALSE)),IF(ISERROR(VLOOKUP(DATA!$P78,'M2'!$A:$C,Q$2,FALSE)),"NOT PRESENT",VLOOKUP(DATA!$P78,'M2'!$A:$C,Q$2,FALSE)),VLOOKUP($P78,'M1'!$A:$C,Q$2,FALSE)),"SPECIFY METHOD")))</f>
        <v>Orthasterias koehleri</v>
      </c>
      <c r="R78" s="12" t="str">
        <f>IF($N78=1,IF(ISERROR(VLOOKUP($P78,'M1'!$A:$C,R$2,FALSE)),"NOT PRESENT",VLOOKUP($P78,'M1'!$A:$C,R$2,FALSE)),IF($N78=2,IF(ISERROR(VLOOKUP(DATA!$P78,'M2'!$A:$C,R$2,FALSE)),"NOT PRESENT",VLOOKUP(DATA!$P78,'M2'!$A:$C,R$2,FALSE)),IF($N78=0,IF(ISERROR(VLOOKUP($P78,'M1'!$A:$C,R$2,FALSE)),IF(ISERROR(VLOOKUP(DATA!$P78,'M2'!$A:$C,R$2,FALSE)),"NOT PRESENT",VLOOKUP(DATA!$P78,'M2'!$A:$C,R$2,FALSE)),VLOOKUP($P78,'M1'!$A:$C,R$2,FALSE)),"SPECIFY METHOD")))</f>
        <v>Rainbow star</v>
      </c>
      <c r="S78" s="20">
        <f t="shared" si="3"/>
        <v>1</v>
      </c>
      <c r="T78" s="11">
        <v>1</v>
      </c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</row>
    <row r="79" spans="1:68" ht="12.75" customHeight="1">
      <c r="A79" s="12">
        <f t="shared" si="2"/>
        <v>77</v>
      </c>
      <c r="B79" s="11" t="str">
        <f t="shared" ref="B79:D79" si="154">IF(ISERROR(B78),IF(ISERROR(B77),IF(ISERROR(B76),"BLANK",B76),B77),B78)</f>
        <v>Em Lim</v>
      </c>
      <c r="C79" s="11" t="str">
        <f t="shared" si="154"/>
        <v>Isabelle Côté</v>
      </c>
      <c r="D79" s="11" t="str">
        <f t="shared" si="154"/>
        <v>BMSC5</v>
      </c>
      <c r="E79" s="12" t="str">
        <f>IF(ISERROR(VLOOKUP($D79,SITES!$A:$E,2,FALSE)),"",VLOOKUP($D79,SITES!$A:$E,2,FALSE))</f>
        <v>Taylor Rock</v>
      </c>
      <c r="F79" s="10">
        <f>IF(ISERROR(VLOOKUP($D79,SITES!$A:$E,3,FALSE)),"",VLOOKUP($D79,SITES!$A:$E,3,FALSE))</f>
        <v>48.8273315429687</v>
      </c>
      <c r="G79" s="13">
        <f>IF(ISERROR(VLOOKUP($D79,SITES!$A:$E,4,FALSE)),"",VLOOKUP($D79,SITES!$A:$E,4,FALSE))</f>
        <v>-125.196601867675</v>
      </c>
      <c r="H79" s="14" t="str">
        <f t="shared" ref="H79:O79" si="155">IF(ISERROR(H78),IF(ISERROR(H77),IF(ISERROR(H76),"BLANK",H76),H77),H78)</f>
        <v>23/04/2024</v>
      </c>
      <c r="I79" s="11">
        <f t="shared" si="155"/>
        <v>1.5</v>
      </c>
      <c r="J79" s="11" t="str">
        <f t="shared" si="155"/>
        <v>E</v>
      </c>
      <c r="K79" s="18">
        <f t="shared" si="155"/>
        <v>0.40972222222222227</v>
      </c>
      <c r="L79" s="11" t="str">
        <f t="shared" si="155"/>
        <v>EGL</v>
      </c>
      <c r="M79" s="11">
        <f t="shared" si="155"/>
        <v>6.5</v>
      </c>
      <c r="N79" s="11">
        <f t="shared" si="155"/>
        <v>2</v>
      </c>
      <c r="O79" s="11">
        <f t="shared" si="155"/>
        <v>2</v>
      </c>
      <c r="P79" s="11" t="s">
        <v>70</v>
      </c>
      <c r="Q79" s="19" t="str">
        <f>IF($N79=1,IF(ISERROR(VLOOKUP($P79,'M1'!$A:$C,Q$2,FALSE)),"NOT PRESENT",VLOOKUP($P79,'M1'!$A:$C,Q$2,FALSE)),IF($N79=2,IF(ISERROR(VLOOKUP(DATA!$P79,'M2'!$A:$C,Q$2,FALSE)),"NOT PRESENT",VLOOKUP(DATA!$P79,'M2'!$A:$C,Q$2,FALSE)),IF($N79=0,IF(ISERROR(VLOOKUP($P79,'M1'!$A:$C,Q$2,FALSE)),IF(ISERROR(VLOOKUP(DATA!$P79,'M2'!$A:$C,Q$2,FALSE)),"NOT PRESENT",VLOOKUP(DATA!$P79,'M2'!$A:$C,Q$2,FALSE)),VLOOKUP($P79,'M1'!$A:$C,Q$2,FALSE)),"SPECIFY METHOD")))</f>
        <v>Cancer productus</v>
      </c>
      <c r="R79" s="12" t="str">
        <f>IF($N79=1,IF(ISERROR(VLOOKUP($P79,'M1'!$A:$C,R$2,FALSE)),"NOT PRESENT",VLOOKUP($P79,'M1'!$A:$C,R$2,FALSE)),IF($N79=2,IF(ISERROR(VLOOKUP(DATA!$P79,'M2'!$A:$C,R$2,FALSE)),"NOT PRESENT",VLOOKUP(DATA!$P79,'M2'!$A:$C,R$2,FALSE)),IF($N79=0,IF(ISERROR(VLOOKUP($P79,'M1'!$A:$C,R$2,FALSE)),IF(ISERROR(VLOOKUP(DATA!$P79,'M2'!$A:$C,R$2,FALSE)),"NOT PRESENT",VLOOKUP(DATA!$P79,'M2'!$A:$C,R$2,FALSE)),VLOOKUP($P79,'M1'!$A:$C,R$2,FALSE)),"SPECIFY METHOD")))</f>
        <v>Red rock crab</v>
      </c>
      <c r="S79" s="20">
        <f t="shared" si="3"/>
        <v>2</v>
      </c>
      <c r="T79" s="11">
        <v>2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</row>
    <row r="80" spans="1:68" ht="12.75" customHeight="1">
      <c r="A80" s="12">
        <f t="shared" si="2"/>
        <v>78</v>
      </c>
      <c r="B80" s="11" t="str">
        <f t="shared" ref="B80:D80" si="156">IF(ISERROR(B79),IF(ISERROR(B78),IF(ISERROR(B77),"BLANK",B77),B78),B79)</f>
        <v>Em Lim</v>
      </c>
      <c r="C80" s="11" t="str">
        <f t="shared" si="156"/>
        <v>Isabelle Côté</v>
      </c>
      <c r="D80" s="11" t="str">
        <f t="shared" si="156"/>
        <v>BMSC5</v>
      </c>
      <c r="E80" s="12" t="str">
        <f>IF(ISERROR(VLOOKUP($D80,SITES!$A:$E,2,FALSE)),"",VLOOKUP($D80,SITES!$A:$E,2,FALSE))</f>
        <v>Taylor Rock</v>
      </c>
      <c r="F80" s="10">
        <f>IF(ISERROR(VLOOKUP($D80,SITES!$A:$E,3,FALSE)),"",VLOOKUP($D80,SITES!$A:$E,3,FALSE))</f>
        <v>48.8273315429687</v>
      </c>
      <c r="G80" s="13">
        <f>IF(ISERROR(VLOOKUP($D80,SITES!$A:$E,4,FALSE)),"",VLOOKUP($D80,SITES!$A:$E,4,FALSE))</f>
        <v>-125.196601867675</v>
      </c>
      <c r="H80" s="14" t="str">
        <f t="shared" ref="H80:O80" si="157">IF(ISERROR(H79),IF(ISERROR(H78),IF(ISERROR(H77),"BLANK",H77),H78),H79)</f>
        <v>23/04/2024</v>
      </c>
      <c r="I80" s="11">
        <f t="shared" si="157"/>
        <v>1.5</v>
      </c>
      <c r="J80" s="11" t="str">
        <f t="shared" si="157"/>
        <v>E</v>
      </c>
      <c r="K80" s="18">
        <f t="shared" si="157"/>
        <v>0.40972222222222227</v>
      </c>
      <c r="L80" s="11" t="str">
        <f t="shared" si="157"/>
        <v>EGL</v>
      </c>
      <c r="M80" s="11">
        <f t="shared" si="157"/>
        <v>6.5</v>
      </c>
      <c r="N80" s="11">
        <f t="shared" si="157"/>
        <v>2</v>
      </c>
      <c r="O80" s="11">
        <f t="shared" si="157"/>
        <v>2</v>
      </c>
      <c r="P80" s="11" t="s">
        <v>71</v>
      </c>
      <c r="Q80" s="19" t="str">
        <f>IF($N80=1,IF(ISERROR(VLOOKUP($P80,'M1'!$A:$C,Q$2,FALSE)),"NOT PRESENT",VLOOKUP($P80,'M1'!$A:$C,Q$2,FALSE)),IF($N80=2,IF(ISERROR(VLOOKUP(DATA!$P80,'M2'!$A:$C,Q$2,FALSE)),"NOT PRESENT",VLOOKUP(DATA!$P80,'M2'!$A:$C,Q$2,FALSE)),IF($N80=0,IF(ISERROR(VLOOKUP($P80,'M1'!$A:$C,Q$2,FALSE)),IF(ISERROR(VLOOKUP(DATA!$P80,'M2'!$A:$C,Q$2,FALSE)),"NOT PRESENT",VLOOKUP(DATA!$P80,'M2'!$A:$C,Q$2,FALSE)),VLOOKUP($P80,'M1'!$A:$C,Q$2,FALSE)),"SPECIFY METHOD")))</f>
        <v>Limacia cockerelli</v>
      </c>
      <c r="R80" s="12" t="str">
        <f>IF($N80=1,IF(ISERROR(VLOOKUP($P80,'M1'!$A:$C,R$2,FALSE)),"NOT PRESENT",VLOOKUP($P80,'M1'!$A:$C,R$2,FALSE)),IF($N80=2,IF(ISERROR(VLOOKUP(DATA!$P80,'M2'!$A:$C,R$2,FALSE)),"NOT PRESENT",VLOOKUP(DATA!$P80,'M2'!$A:$C,R$2,FALSE)),IF($N80=0,IF(ISERROR(VLOOKUP($P80,'M1'!$A:$C,R$2,FALSE)),IF(ISERROR(VLOOKUP(DATA!$P80,'M2'!$A:$C,R$2,FALSE)),"NOT PRESENT",VLOOKUP(DATA!$P80,'M2'!$A:$C,R$2,FALSE)),VLOOKUP($P80,'M1'!$A:$C,R$2,FALSE)),"SPECIFY METHOD")))</f>
        <v>Cockerell's dorid</v>
      </c>
      <c r="S80" s="20">
        <f t="shared" si="3"/>
        <v>1</v>
      </c>
      <c r="T80" s="11">
        <v>1</v>
      </c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</row>
    <row r="81" spans="1:68" ht="12.75" customHeight="1">
      <c r="A81" s="12">
        <f t="shared" si="2"/>
        <v>79</v>
      </c>
      <c r="B81" s="11" t="str">
        <f t="shared" ref="B81:D81" si="158">IF(ISERROR(B80),IF(ISERROR(B79),IF(ISERROR(B78),"BLANK",B78),B79),B80)</f>
        <v>Em Lim</v>
      </c>
      <c r="C81" s="11" t="str">
        <f t="shared" si="158"/>
        <v>Isabelle Côté</v>
      </c>
      <c r="D81" s="11" t="str">
        <f t="shared" si="158"/>
        <v>BMSC5</v>
      </c>
      <c r="E81" s="12" t="str">
        <f>IF(ISERROR(VLOOKUP($D81,SITES!$A:$E,2,FALSE)),"",VLOOKUP($D81,SITES!$A:$E,2,FALSE))</f>
        <v>Taylor Rock</v>
      </c>
      <c r="F81" s="10">
        <f>IF(ISERROR(VLOOKUP($D81,SITES!$A:$E,3,FALSE)),"",VLOOKUP($D81,SITES!$A:$E,3,FALSE))</f>
        <v>48.8273315429687</v>
      </c>
      <c r="G81" s="13">
        <f>IF(ISERROR(VLOOKUP($D81,SITES!$A:$E,4,FALSE)),"",VLOOKUP($D81,SITES!$A:$E,4,FALSE))</f>
        <v>-125.196601867675</v>
      </c>
      <c r="H81" s="14" t="str">
        <f t="shared" ref="H81:O81" si="159">IF(ISERROR(H80),IF(ISERROR(H79),IF(ISERROR(H78),"BLANK",H78),H79),H80)</f>
        <v>23/04/2024</v>
      </c>
      <c r="I81" s="11">
        <f t="shared" si="159"/>
        <v>1.5</v>
      </c>
      <c r="J81" s="11" t="str">
        <f t="shared" si="159"/>
        <v>E</v>
      </c>
      <c r="K81" s="18">
        <f t="shared" si="159"/>
        <v>0.40972222222222227</v>
      </c>
      <c r="L81" s="11" t="str">
        <f t="shared" si="159"/>
        <v>EGL</v>
      </c>
      <c r="M81" s="11">
        <f t="shared" si="159"/>
        <v>6.5</v>
      </c>
      <c r="N81" s="11">
        <f t="shared" si="159"/>
        <v>2</v>
      </c>
      <c r="O81" s="11">
        <f t="shared" si="159"/>
        <v>2</v>
      </c>
      <c r="P81" s="11" t="s">
        <v>47</v>
      </c>
      <c r="Q81" s="19" t="str">
        <f>IF($N81=1,IF(ISERROR(VLOOKUP($P81,'M1'!$A:$C,Q$2,FALSE)),"NOT PRESENT",VLOOKUP($P81,'M1'!$A:$C,Q$2,FALSE)),IF($N81=2,IF(ISERROR(VLOOKUP(DATA!$P81,'M2'!$A:$C,Q$2,FALSE)),"NOT PRESENT",VLOOKUP(DATA!$P81,'M2'!$A:$C,Q$2,FALSE)),IF($N81=0,IF(ISERROR(VLOOKUP($P81,'M1'!$A:$C,Q$2,FALSE)),IF(ISERROR(VLOOKUP(DATA!$P81,'M2'!$A:$C,Q$2,FALSE)),"NOT PRESENT",VLOOKUP(DATA!$P81,'M2'!$A:$C,Q$2,FALSE)),VLOOKUP($P81,'M1'!$A:$C,Q$2,FALSE)),"SPECIFY METHOD")))</f>
        <v>Glebocarcinus oregonensis</v>
      </c>
      <c r="R81" s="12" t="str">
        <f>IF($N81=1,IF(ISERROR(VLOOKUP($P81,'M1'!$A:$C,R$2,FALSE)),"NOT PRESENT",VLOOKUP($P81,'M1'!$A:$C,R$2,FALSE)),IF($N81=2,IF(ISERROR(VLOOKUP(DATA!$P81,'M2'!$A:$C,R$2,FALSE)),"NOT PRESENT",VLOOKUP(DATA!$P81,'M2'!$A:$C,R$2,FALSE)),IF($N81=0,IF(ISERROR(VLOOKUP($P81,'M1'!$A:$C,R$2,FALSE)),IF(ISERROR(VLOOKUP(DATA!$P81,'M2'!$A:$C,R$2,FALSE)),"NOT PRESENT",VLOOKUP(DATA!$P81,'M2'!$A:$C,R$2,FALSE)),VLOOKUP($P81,'M1'!$A:$C,R$2,FALSE)),"SPECIFY METHOD")))</f>
        <v>Pygmy rock crab</v>
      </c>
      <c r="S81" s="20">
        <f t="shared" si="3"/>
        <v>3</v>
      </c>
      <c r="T81" s="11">
        <v>3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</row>
    <row r="82" spans="1:68" ht="12.75" customHeight="1">
      <c r="A82" s="12">
        <f t="shared" si="2"/>
        <v>80</v>
      </c>
      <c r="B82" s="11" t="str">
        <f t="shared" ref="B82:D82" si="160">IF(ISERROR(B81),IF(ISERROR(B80),IF(ISERROR(B79),"BLANK",B79),B80),B81)</f>
        <v>Em Lim</v>
      </c>
      <c r="C82" s="11" t="str">
        <f t="shared" si="160"/>
        <v>Isabelle Côté</v>
      </c>
      <c r="D82" s="11" t="str">
        <f t="shared" si="160"/>
        <v>BMSC5</v>
      </c>
      <c r="E82" s="12" t="str">
        <f>IF(ISERROR(VLOOKUP($D82,SITES!$A:$E,2,FALSE)),"",VLOOKUP($D82,SITES!$A:$E,2,FALSE))</f>
        <v>Taylor Rock</v>
      </c>
      <c r="F82" s="10">
        <f>IF(ISERROR(VLOOKUP($D82,SITES!$A:$E,3,FALSE)),"",VLOOKUP($D82,SITES!$A:$E,3,FALSE))</f>
        <v>48.8273315429687</v>
      </c>
      <c r="G82" s="13">
        <f>IF(ISERROR(VLOOKUP($D82,SITES!$A:$E,4,FALSE)),"",VLOOKUP($D82,SITES!$A:$E,4,FALSE))</f>
        <v>-125.196601867675</v>
      </c>
      <c r="H82" s="14" t="str">
        <f t="shared" ref="H82:O82" si="161">IF(ISERROR(H81),IF(ISERROR(H80),IF(ISERROR(H79),"BLANK",H79),H80),H81)</f>
        <v>23/04/2024</v>
      </c>
      <c r="I82" s="11">
        <f t="shared" si="161"/>
        <v>1.5</v>
      </c>
      <c r="J82" s="11" t="str">
        <f t="shared" si="161"/>
        <v>E</v>
      </c>
      <c r="K82" s="18">
        <f t="shared" si="161"/>
        <v>0.40972222222222227</v>
      </c>
      <c r="L82" s="11" t="str">
        <f t="shared" si="161"/>
        <v>EGL</v>
      </c>
      <c r="M82" s="11">
        <f t="shared" si="161"/>
        <v>6.5</v>
      </c>
      <c r="N82" s="11">
        <f t="shared" si="161"/>
        <v>2</v>
      </c>
      <c r="O82" s="11">
        <f t="shared" si="161"/>
        <v>2</v>
      </c>
      <c r="P82" s="11" t="s">
        <v>72</v>
      </c>
      <c r="Q82" s="19" t="str">
        <f>IF($N82=1,IF(ISERROR(VLOOKUP($P82,'M1'!$A:$C,Q$2,FALSE)),"NOT PRESENT",VLOOKUP($P82,'M1'!$A:$C,Q$2,FALSE)),IF($N82=2,IF(ISERROR(VLOOKUP(DATA!$P82,'M2'!$A:$C,Q$2,FALSE)),"NOT PRESENT",VLOOKUP(DATA!$P82,'M2'!$A:$C,Q$2,FALSE)),IF($N82=0,IF(ISERROR(VLOOKUP($P82,'M1'!$A:$C,Q$2,FALSE)),IF(ISERROR(VLOOKUP(DATA!$P82,'M2'!$A:$C,Q$2,FALSE)),"NOT PRESENT",VLOOKUP(DATA!$P82,'M2'!$A:$C,Q$2,FALSE)),VLOOKUP($P82,'M1'!$A:$C,Q$2,FALSE)),"SPECIFY METHOD")))</f>
        <v>Triopha catalinae</v>
      </c>
      <c r="R82" s="12" t="str">
        <f>IF($N82=1,IF(ISERROR(VLOOKUP($P82,'M1'!$A:$C,R$2,FALSE)),"NOT PRESENT",VLOOKUP($P82,'M1'!$A:$C,R$2,FALSE)),IF($N82=2,IF(ISERROR(VLOOKUP(DATA!$P82,'M2'!$A:$C,R$2,FALSE)),"NOT PRESENT",VLOOKUP(DATA!$P82,'M2'!$A:$C,R$2,FALSE)),IF($N82=0,IF(ISERROR(VLOOKUP($P82,'M1'!$A:$C,R$2,FALSE)),IF(ISERROR(VLOOKUP(DATA!$P82,'M2'!$A:$C,R$2,FALSE)),"NOT PRESENT",VLOOKUP(DATA!$P82,'M2'!$A:$C,R$2,FALSE)),VLOOKUP($P82,'M1'!$A:$C,R$2,FALSE)),"SPECIFY METHOD")))</f>
        <v>Sea-clown triopha</v>
      </c>
      <c r="S82" s="20">
        <f t="shared" si="3"/>
        <v>1</v>
      </c>
      <c r="T82" s="11">
        <v>1</v>
      </c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</row>
    <row r="83" spans="1:68" ht="12.75" customHeight="1">
      <c r="A83" s="12">
        <f t="shared" si="2"/>
        <v>81</v>
      </c>
      <c r="B83" s="11" t="str">
        <f t="shared" ref="B83:D83" si="162">IF(ISERROR(B82),IF(ISERROR(B81),IF(ISERROR(B80),"BLANK",B80),B81),B82)</f>
        <v>Em Lim</v>
      </c>
      <c r="C83" s="11" t="str">
        <f t="shared" si="162"/>
        <v>Isabelle Côté</v>
      </c>
      <c r="D83" s="11" t="str">
        <f t="shared" si="162"/>
        <v>BMSC5</v>
      </c>
      <c r="E83" s="12" t="str">
        <f>IF(ISERROR(VLOOKUP($D83,SITES!$A:$E,2,FALSE)),"",VLOOKUP($D83,SITES!$A:$E,2,FALSE))</f>
        <v>Taylor Rock</v>
      </c>
      <c r="F83" s="10">
        <f>IF(ISERROR(VLOOKUP($D83,SITES!$A:$E,3,FALSE)),"",VLOOKUP($D83,SITES!$A:$E,3,FALSE))</f>
        <v>48.8273315429687</v>
      </c>
      <c r="G83" s="13">
        <f>IF(ISERROR(VLOOKUP($D83,SITES!$A:$E,4,FALSE)),"",VLOOKUP($D83,SITES!$A:$E,4,FALSE))</f>
        <v>-125.196601867675</v>
      </c>
      <c r="H83" s="14" t="str">
        <f t="shared" ref="H83:N83" si="163">IF(ISERROR(H82),IF(ISERROR(H81),IF(ISERROR(H80),"BLANK",H80),H81),H82)</f>
        <v>23/04/2024</v>
      </c>
      <c r="I83" s="11">
        <f t="shared" si="163"/>
        <v>1.5</v>
      </c>
      <c r="J83" s="11" t="str">
        <f t="shared" si="163"/>
        <v>E</v>
      </c>
      <c r="K83" s="18">
        <f t="shared" si="163"/>
        <v>0.40972222222222227</v>
      </c>
      <c r="L83" s="11" t="str">
        <f t="shared" si="163"/>
        <v>EGL</v>
      </c>
      <c r="M83" s="11">
        <f t="shared" si="163"/>
        <v>6.5</v>
      </c>
      <c r="N83" s="11">
        <f t="shared" si="163"/>
        <v>2</v>
      </c>
      <c r="O83" s="11">
        <v>2</v>
      </c>
      <c r="P83" s="11" t="s">
        <v>49</v>
      </c>
      <c r="Q83" s="19" t="str">
        <f>IF($N83=1,IF(ISERROR(VLOOKUP($P83,'M1'!$A:$C,Q$2,FALSE)),"NOT PRESENT",VLOOKUP($P83,'M1'!$A:$C,Q$2,FALSE)),IF($N83=2,IF(ISERROR(VLOOKUP(DATA!$P83,'M2'!$A:$C,Q$2,FALSE)),"NOT PRESENT",VLOOKUP(DATA!$P83,'M2'!$A:$C,Q$2,FALSE)),IF($N83=0,IF(ISERROR(VLOOKUP($P83,'M1'!$A:$C,Q$2,FALSE)),IF(ISERROR(VLOOKUP(DATA!$P83,'M2'!$A:$C,Q$2,FALSE)),"NOT PRESENT",VLOOKUP(DATA!$P83,'M2'!$A:$C,Q$2,FALSE)),VLOOKUP($P83,'M1'!$A:$C,Q$2,FALSE)),"SPECIFY METHOD")))</f>
        <v>Debris - Zero</v>
      </c>
      <c r="R83" s="12" t="str">
        <f>IF($N83=1,IF(ISERROR(VLOOKUP($P83,'M1'!$A:$C,R$2,FALSE)),"NOT PRESENT",VLOOKUP($P83,'M1'!$A:$C,R$2,FALSE)),IF($N83=2,IF(ISERROR(VLOOKUP(DATA!$P83,'M2'!$A:$C,R$2,FALSE)),"NOT PRESENT",VLOOKUP(DATA!$P83,'M2'!$A:$C,R$2,FALSE)),IF($N83=0,IF(ISERROR(VLOOKUP($P83,'M1'!$A:$C,R$2,FALSE)),IF(ISERROR(VLOOKUP(DATA!$P83,'M2'!$A:$C,R$2,FALSE)),"NOT PRESENT",VLOOKUP(DATA!$P83,'M2'!$A:$C,R$2,FALSE)),VLOOKUP($P83,'M1'!$A:$C,R$2,FALSE)),"SPECIFY METHOD")))</f>
        <v>No Debris found</v>
      </c>
      <c r="S83" s="20">
        <f t="shared" si="3"/>
        <v>1</v>
      </c>
      <c r="T83" s="11">
        <v>1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</row>
    <row r="84" spans="1:68" ht="12.75" customHeight="1">
      <c r="A84" s="12">
        <f t="shared" si="2"/>
        <v>82</v>
      </c>
      <c r="B84" s="11" t="str">
        <f t="shared" ref="B84:C84" si="164">IF(ISERROR(B83),IF(ISERROR(B82),IF(ISERROR(B81),"BLANK",B81),B82),B83)</f>
        <v>Em Lim</v>
      </c>
      <c r="C84" s="11" t="str">
        <f t="shared" si="164"/>
        <v>Isabelle Côté</v>
      </c>
      <c r="D84" s="11" t="s">
        <v>73</v>
      </c>
      <c r="E84" s="12" t="str">
        <f>IF(ISERROR(VLOOKUP($D84,SITES!$A:$E,2,FALSE)),"",VLOOKUP($D84,SITES!$A:$E,2,FALSE))</f>
        <v>Eagle Bay</v>
      </c>
      <c r="F84" s="10">
        <f>IF(ISERROR(VLOOKUP($D84,SITES!$A:$E,3,FALSE)),"",VLOOKUP($D84,SITES!$A:$E,3,FALSE))</f>
        <v>48.834789276122997</v>
      </c>
      <c r="G84" s="13">
        <f>IF(ISERROR(VLOOKUP($D84,SITES!$A:$E,4,FALSE)),"",VLOOKUP($D84,SITES!$A:$E,4,FALSE))</f>
        <v>-125.14702606201099</v>
      </c>
      <c r="H84" s="14" t="s">
        <v>65</v>
      </c>
      <c r="I84" s="11">
        <v>2</v>
      </c>
      <c r="J84" s="11" t="s">
        <v>51</v>
      </c>
      <c r="K84" s="18">
        <v>0.52500000000000002</v>
      </c>
      <c r="L84" s="11" t="s">
        <v>26</v>
      </c>
      <c r="M84" s="11">
        <v>6.5</v>
      </c>
      <c r="N84" s="11">
        <v>1</v>
      </c>
      <c r="O84" s="11">
        <v>2</v>
      </c>
      <c r="P84" s="11" t="s">
        <v>53</v>
      </c>
      <c r="Q84" s="19" t="str">
        <f>IF($N84=1,IF(ISERROR(VLOOKUP($P84,'M1'!$A:$C,Q$2,FALSE)),"NOT PRESENT",VLOOKUP($P84,'M1'!$A:$C,Q$2,FALSE)),IF($N84=2,IF(ISERROR(VLOOKUP(DATA!$P84,'M2'!$A:$C,Q$2,FALSE)),"NOT PRESENT",VLOOKUP(DATA!$P84,'M2'!$A:$C,Q$2,FALSE)),IF($N84=0,IF(ISERROR(VLOOKUP($P84,'M1'!$A:$C,Q$2,FALSE)),IF(ISERROR(VLOOKUP(DATA!$P84,'M2'!$A:$C,Q$2,FALSE)),"NOT PRESENT",VLOOKUP(DATA!$P84,'M2'!$A:$C,Q$2,FALSE)),VLOOKUP($P84,'M1'!$A:$C,Q$2,FALSE)),"SPECIFY METHOD")))</f>
        <v>Rhinogobiops nicholsii</v>
      </c>
      <c r="R84" s="12" t="str">
        <f>IF($N84=1,IF(ISERROR(VLOOKUP($P84,'M1'!$A:$C,R$2,FALSE)),"NOT PRESENT",VLOOKUP($P84,'M1'!$A:$C,R$2,FALSE)),IF($N84=2,IF(ISERROR(VLOOKUP(DATA!$P84,'M2'!$A:$C,R$2,FALSE)),"NOT PRESENT",VLOOKUP(DATA!$P84,'M2'!$A:$C,R$2,FALSE)),IF($N84=0,IF(ISERROR(VLOOKUP($P84,'M1'!$A:$C,R$2,FALSE)),IF(ISERROR(VLOOKUP(DATA!$P84,'M2'!$A:$C,R$2,FALSE)),"NOT PRESENT",VLOOKUP(DATA!$P84,'M2'!$A:$C,R$2,FALSE)),VLOOKUP($P84,'M1'!$A:$C,R$2,FALSE)),"SPECIFY METHOD")))</f>
        <v>Blackeye goby</v>
      </c>
      <c r="S84" s="20">
        <f t="shared" si="3"/>
        <v>2</v>
      </c>
      <c r="T84" s="11">
        <v>0</v>
      </c>
      <c r="U84" s="11">
        <v>2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</row>
    <row r="85" spans="1:68" ht="12.75" customHeight="1">
      <c r="A85" s="12">
        <f t="shared" si="2"/>
        <v>83</v>
      </c>
      <c r="B85" s="11" t="str">
        <f t="shared" ref="B85:D85" si="165">IF(ISERROR(B84),IF(ISERROR(B83),IF(ISERROR(B82),"BLANK",B82),B83),B84)</f>
        <v>Em Lim</v>
      </c>
      <c r="C85" s="11" t="str">
        <f t="shared" si="165"/>
        <v>Isabelle Côté</v>
      </c>
      <c r="D85" s="11" t="str">
        <f t="shared" si="165"/>
        <v>BMSC9</v>
      </c>
      <c r="E85" s="12" t="str">
        <f>IF(ISERROR(VLOOKUP($D85,SITES!$A:$E,2,FALSE)),"",VLOOKUP($D85,SITES!$A:$E,2,FALSE))</f>
        <v>Eagle Bay</v>
      </c>
      <c r="F85" s="10">
        <f>IF(ISERROR(VLOOKUP($D85,SITES!$A:$E,3,FALSE)),"",VLOOKUP($D85,SITES!$A:$E,3,FALSE))</f>
        <v>48.834789276122997</v>
      </c>
      <c r="G85" s="13">
        <f>IF(ISERROR(VLOOKUP($D85,SITES!$A:$E,4,FALSE)),"",VLOOKUP($D85,SITES!$A:$E,4,FALSE))</f>
        <v>-125.14702606201099</v>
      </c>
      <c r="H85" s="14" t="str">
        <f t="shared" ref="H85:O85" si="166">IF(ISERROR(H84),IF(ISERROR(H83),IF(ISERROR(H82),"BLANK",H82),H83),H84)</f>
        <v>23/04/2024</v>
      </c>
      <c r="I85" s="11">
        <f t="shared" si="166"/>
        <v>2</v>
      </c>
      <c r="J85" s="11" t="str">
        <f t="shared" si="166"/>
        <v>SW</v>
      </c>
      <c r="K85" s="18">
        <f t="shared" si="166"/>
        <v>0.52500000000000002</v>
      </c>
      <c r="L85" s="11" t="str">
        <f t="shared" si="166"/>
        <v>EGL</v>
      </c>
      <c r="M85" s="11">
        <f t="shared" si="166"/>
        <v>6.5</v>
      </c>
      <c r="N85" s="11">
        <f t="shared" si="166"/>
        <v>1</v>
      </c>
      <c r="O85" s="11">
        <f t="shared" si="166"/>
        <v>2</v>
      </c>
      <c r="P85" s="11" t="s">
        <v>27</v>
      </c>
      <c r="Q85" s="19" t="str">
        <f>IF($N85=1,IF(ISERROR(VLOOKUP($P85,'M1'!$A:$C,Q$2,FALSE)),"NOT PRESENT",VLOOKUP($P85,'M1'!$A:$C,Q$2,FALSE)),IF($N85=2,IF(ISERROR(VLOOKUP(DATA!$P85,'M2'!$A:$C,Q$2,FALSE)),"NOT PRESENT",VLOOKUP(DATA!$P85,'M2'!$A:$C,Q$2,FALSE)),IF($N85=0,IF(ISERROR(VLOOKUP($P85,'M1'!$A:$C,Q$2,FALSE)),IF(ISERROR(VLOOKUP(DATA!$P85,'M2'!$A:$C,Q$2,FALSE)),"NOT PRESENT",VLOOKUP(DATA!$P85,'M2'!$A:$C,Q$2,FALSE)),VLOOKUP($P85,'M1'!$A:$C,Q$2,FALSE)),"SPECIFY METHOD")))</f>
        <v>Hexagrammos decagrammus</v>
      </c>
      <c r="R85" s="12" t="str">
        <f>IF($N85=1,IF(ISERROR(VLOOKUP($P85,'M1'!$A:$C,R$2,FALSE)),"NOT PRESENT",VLOOKUP($P85,'M1'!$A:$C,R$2,FALSE)),IF($N85=2,IF(ISERROR(VLOOKUP(DATA!$P85,'M2'!$A:$C,R$2,FALSE)),"NOT PRESENT",VLOOKUP(DATA!$P85,'M2'!$A:$C,R$2,FALSE)),IF($N85=0,IF(ISERROR(VLOOKUP($P85,'M1'!$A:$C,R$2,FALSE)),IF(ISERROR(VLOOKUP(DATA!$P85,'M2'!$A:$C,R$2,FALSE)),"NOT PRESENT",VLOOKUP(DATA!$P85,'M2'!$A:$C,R$2,FALSE)),VLOOKUP($P85,'M1'!$A:$C,R$2,FALSE)),"SPECIFY METHOD")))</f>
        <v>Kelp greenling</v>
      </c>
      <c r="S85" s="20">
        <f t="shared" si="3"/>
        <v>5</v>
      </c>
      <c r="T85" s="11">
        <v>0</v>
      </c>
      <c r="U85" s="11"/>
      <c r="V85" s="11"/>
      <c r="W85" s="11"/>
      <c r="X85" s="11"/>
      <c r="Y85" s="11"/>
      <c r="Z85" s="11"/>
      <c r="AA85" s="11"/>
      <c r="AB85" s="11">
        <v>2</v>
      </c>
      <c r="AC85" s="11">
        <v>1</v>
      </c>
      <c r="AD85" s="11">
        <v>1</v>
      </c>
      <c r="AE85" s="11">
        <v>1</v>
      </c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</row>
    <row r="86" spans="1:68" ht="12.75" customHeight="1">
      <c r="A86" s="12">
        <f t="shared" si="2"/>
        <v>84</v>
      </c>
      <c r="B86" s="11" t="str">
        <f t="shared" ref="B86:D86" si="167">IF(ISERROR(B85),IF(ISERROR(B84),IF(ISERROR(B83),"BLANK",B83),B84),B85)</f>
        <v>Em Lim</v>
      </c>
      <c r="C86" s="11" t="str">
        <f t="shared" si="167"/>
        <v>Isabelle Côté</v>
      </c>
      <c r="D86" s="11" t="str">
        <f t="shared" si="167"/>
        <v>BMSC9</v>
      </c>
      <c r="E86" s="12" t="str">
        <f>IF(ISERROR(VLOOKUP($D86,SITES!$A:$E,2,FALSE)),"",VLOOKUP($D86,SITES!$A:$E,2,FALSE))</f>
        <v>Eagle Bay</v>
      </c>
      <c r="F86" s="10">
        <f>IF(ISERROR(VLOOKUP($D86,SITES!$A:$E,3,FALSE)),"",VLOOKUP($D86,SITES!$A:$E,3,FALSE))</f>
        <v>48.834789276122997</v>
      </c>
      <c r="G86" s="13">
        <f>IF(ISERROR(VLOOKUP($D86,SITES!$A:$E,4,FALSE)),"",VLOOKUP($D86,SITES!$A:$E,4,FALSE))</f>
        <v>-125.14702606201099</v>
      </c>
      <c r="H86" s="14" t="str">
        <f t="shared" ref="H86:O86" si="168">IF(ISERROR(H85),IF(ISERROR(H84),IF(ISERROR(H83),"BLANK",H83),H84),H85)</f>
        <v>23/04/2024</v>
      </c>
      <c r="I86" s="11">
        <f t="shared" si="168"/>
        <v>2</v>
      </c>
      <c r="J86" s="11" t="str">
        <f t="shared" si="168"/>
        <v>SW</v>
      </c>
      <c r="K86" s="18">
        <f t="shared" si="168"/>
        <v>0.52500000000000002</v>
      </c>
      <c r="L86" s="11" t="str">
        <f t="shared" si="168"/>
        <v>EGL</v>
      </c>
      <c r="M86" s="11">
        <f t="shared" si="168"/>
        <v>6.5</v>
      </c>
      <c r="N86" s="11">
        <f t="shared" si="168"/>
        <v>1</v>
      </c>
      <c r="O86" s="11">
        <f t="shared" si="168"/>
        <v>2</v>
      </c>
      <c r="P86" s="11" t="s">
        <v>74</v>
      </c>
      <c r="Q86" s="19" t="str">
        <f>IF($N86=1,IF(ISERROR(VLOOKUP($P86,'M1'!$A:$C,Q$2,FALSE)),"NOT PRESENT",VLOOKUP($P86,'M1'!$A:$C,Q$2,FALSE)),IF($N86=2,IF(ISERROR(VLOOKUP(DATA!$P86,'M2'!$A:$C,Q$2,FALSE)),"NOT PRESENT",VLOOKUP(DATA!$P86,'M2'!$A:$C,Q$2,FALSE)),IF($N86=0,IF(ISERROR(VLOOKUP($P86,'M1'!$A:$C,Q$2,FALSE)),IF(ISERROR(VLOOKUP(DATA!$P86,'M2'!$A:$C,Q$2,FALSE)),"NOT PRESENT",VLOOKUP(DATA!$P86,'M2'!$A:$C,Q$2,FALSE)),VLOOKUP($P86,'M1'!$A:$C,Q$2,FALSE)),"SPECIFY METHOD")))</f>
        <v>Sebastes melanops</v>
      </c>
      <c r="R86" s="12" t="str">
        <f>IF($N86=1,IF(ISERROR(VLOOKUP($P86,'M1'!$A:$C,R$2,FALSE)),"NOT PRESENT",VLOOKUP($P86,'M1'!$A:$C,R$2,FALSE)),IF($N86=2,IF(ISERROR(VLOOKUP(DATA!$P86,'M2'!$A:$C,R$2,FALSE)),"NOT PRESENT",VLOOKUP(DATA!$P86,'M2'!$A:$C,R$2,FALSE)),IF($N86=0,IF(ISERROR(VLOOKUP($P86,'M1'!$A:$C,R$2,FALSE)),IF(ISERROR(VLOOKUP(DATA!$P86,'M2'!$A:$C,R$2,FALSE)),"NOT PRESENT",VLOOKUP(DATA!$P86,'M2'!$A:$C,R$2,FALSE)),VLOOKUP($P86,'M1'!$A:$C,R$2,FALSE)),"SPECIFY METHOD")))</f>
        <v>Black rockfish</v>
      </c>
      <c r="S86" s="20">
        <f t="shared" si="3"/>
        <v>4</v>
      </c>
      <c r="T86" s="11">
        <v>0</v>
      </c>
      <c r="U86" s="11"/>
      <c r="V86" s="11"/>
      <c r="W86" s="11"/>
      <c r="X86" s="11"/>
      <c r="Y86" s="11"/>
      <c r="Z86" s="11"/>
      <c r="AA86" s="11">
        <v>1</v>
      </c>
      <c r="AB86" s="11">
        <v>2</v>
      </c>
      <c r="AC86" s="11">
        <v>1</v>
      </c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</row>
    <row r="87" spans="1:68" ht="12.75" customHeight="1">
      <c r="A87" s="12">
        <f t="shared" si="2"/>
        <v>85</v>
      </c>
      <c r="B87" s="11" t="str">
        <f t="shared" ref="B87:D87" si="169">IF(ISERROR(B86),IF(ISERROR(B85),IF(ISERROR(B84),"BLANK",B84),B85),B86)</f>
        <v>Em Lim</v>
      </c>
      <c r="C87" s="11" t="str">
        <f t="shared" si="169"/>
        <v>Isabelle Côté</v>
      </c>
      <c r="D87" s="11" t="str">
        <f t="shared" si="169"/>
        <v>BMSC9</v>
      </c>
      <c r="E87" s="12" t="str">
        <f>IF(ISERROR(VLOOKUP($D87,SITES!$A:$E,2,FALSE)),"",VLOOKUP($D87,SITES!$A:$E,2,FALSE))</f>
        <v>Eagle Bay</v>
      </c>
      <c r="F87" s="10">
        <f>IF(ISERROR(VLOOKUP($D87,SITES!$A:$E,3,FALSE)),"",VLOOKUP($D87,SITES!$A:$E,3,FALSE))</f>
        <v>48.834789276122997</v>
      </c>
      <c r="G87" s="13">
        <f>IF(ISERROR(VLOOKUP($D87,SITES!$A:$E,4,FALSE)),"",VLOOKUP($D87,SITES!$A:$E,4,FALSE))</f>
        <v>-125.14702606201099</v>
      </c>
      <c r="H87" s="14" t="str">
        <f t="shared" ref="H87:O87" si="170">IF(ISERROR(H86),IF(ISERROR(H85),IF(ISERROR(H84),"BLANK",H84),H85),H86)</f>
        <v>23/04/2024</v>
      </c>
      <c r="I87" s="11">
        <f t="shared" si="170"/>
        <v>2</v>
      </c>
      <c r="J87" s="11" t="str">
        <f t="shared" si="170"/>
        <v>SW</v>
      </c>
      <c r="K87" s="18">
        <f t="shared" si="170"/>
        <v>0.52500000000000002</v>
      </c>
      <c r="L87" s="11" t="str">
        <f t="shared" si="170"/>
        <v>EGL</v>
      </c>
      <c r="M87" s="11">
        <f t="shared" si="170"/>
        <v>6.5</v>
      </c>
      <c r="N87" s="11">
        <f t="shared" si="170"/>
        <v>1</v>
      </c>
      <c r="O87" s="11">
        <f t="shared" si="170"/>
        <v>2</v>
      </c>
      <c r="P87" s="11" t="s">
        <v>56</v>
      </c>
      <c r="Q87" s="19" t="str">
        <f>IF($N87=1,IF(ISERROR(VLOOKUP($P87,'M1'!$A:$C,Q$2,FALSE)),"NOT PRESENT",VLOOKUP($P87,'M1'!$A:$C,Q$2,FALSE)),IF($N87=2,IF(ISERROR(VLOOKUP(DATA!$P87,'M2'!$A:$C,Q$2,FALSE)),"NOT PRESENT",VLOOKUP(DATA!$P87,'M2'!$A:$C,Q$2,FALSE)),IF($N87=0,IF(ISERROR(VLOOKUP($P87,'M1'!$A:$C,Q$2,FALSE)),IF(ISERROR(VLOOKUP(DATA!$P87,'M2'!$A:$C,Q$2,FALSE)),"NOT PRESENT",VLOOKUP(DATA!$P87,'M2'!$A:$C,Q$2,FALSE)),VLOOKUP($P87,'M1'!$A:$C,Q$2,FALSE)),"SPECIFY METHOD")))</f>
        <v>Sebastes maliger</v>
      </c>
      <c r="R87" s="12" t="str">
        <f>IF($N87=1,IF(ISERROR(VLOOKUP($P87,'M1'!$A:$C,R$2,FALSE)),"NOT PRESENT",VLOOKUP($P87,'M1'!$A:$C,R$2,FALSE)),IF($N87=2,IF(ISERROR(VLOOKUP(DATA!$P87,'M2'!$A:$C,R$2,FALSE)),"NOT PRESENT",VLOOKUP(DATA!$P87,'M2'!$A:$C,R$2,FALSE)),IF($N87=0,IF(ISERROR(VLOOKUP($P87,'M1'!$A:$C,R$2,FALSE)),IF(ISERROR(VLOOKUP(DATA!$P87,'M2'!$A:$C,R$2,FALSE)),"NOT PRESENT",VLOOKUP(DATA!$P87,'M2'!$A:$C,R$2,FALSE)),VLOOKUP($P87,'M1'!$A:$C,R$2,FALSE)),"SPECIFY METHOD")))</f>
        <v>Quillback rockfish</v>
      </c>
      <c r="S87" s="20">
        <f t="shared" si="3"/>
        <v>1</v>
      </c>
      <c r="T87" s="11">
        <v>0</v>
      </c>
      <c r="U87" s="11"/>
      <c r="V87" s="11"/>
      <c r="W87" s="11"/>
      <c r="X87" s="11"/>
      <c r="Y87" s="11"/>
      <c r="Z87" s="11"/>
      <c r="AA87" s="11">
        <v>1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</row>
    <row r="88" spans="1:68" ht="12.75" customHeight="1">
      <c r="A88" s="12">
        <f t="shared" si="2"/>
        <v>86</v>
      </c>
      <c r="B88" s="11" t="str">
        <f t="shared" ref="B88:D88" si="171">IF(ISERROR(B87),IF(ISERROR(B86),IF(ISERROR(B85),"BLANK",B85),B86),B87)</f>
        <v>Em Lim</v>
      </c>
      <c r="C88" s="11" t="str">
        <f t="shared" si="171"/>
        <v>Isabelle Côté</v>
      </c>
      <c r="D88" s="11" t="str">
        <f t="shared" si="171"/>
        <v>BMSC9</v>
      </c>
      <c r="E88" s="12" t="str">
        <f>IF(ISERROR(VLOOKUP($D88,SITES!$A:$E,2,FALSE)),"",VLOOKUP($D88,SITES!$A:$E,2,FALSE))</f>
        <v>Eagle Bay</v>
      </c>
      <c r="F88" s="10">
        <f>IF(ISERROR(VLOOKUP($D88,SITES!$A:$E,3,FALSE)),"",VLOOKUP($D88,SITES!$A:$E,3,FALSE))</f>
        <v>48.834789276122997</v>
      </c>
      <c r="G88" s="13">
        <f>IF(ISERROR(VLOOKUP($D88,SITES!$A:$E,4,FALSE)),"",VLOOKUP($D88,SITES!$A:$E,4,FALSE))</f>
        <v>-125.14702606201099</v>
      </c>
      <c r="H88" s="14" t="str">
        <f t="shared" ref="H88:O88" si="172">IF(ISERROR(H87),IF(ISERROR(H86),IF(ISERROR(H85),"BLANK",H85),H86),H87)</f>
        <v>23/04/2024</v>
      </c>
      <c r="I88" s="11">
        <f t="shared" si="172"/>
        <v>2</v>
      </c>
      <c r="J88" s="11" t="str">
        <f t="shared" si="172"/>
        <v>SW</v>
      </c>
      <c r="K88" s="18">
        <f t="shared" si="172"/>
        <v>0.52500000000000002</v>
      </c>
      <c r="L88" s="11" t="str">
        <f t="shared" si="172"/>
        <v>EGL</v>
      </c>
      <c r="M88" s="11">
        <f t="shared" si="172"/>
        <v>6.5</v>
      </c>
      <c r="N88" s="11">
        <f t="shared" si="172"/>
        <v>1</v>
      </c>
      <c r="O88" s="11">
        <f t="shared" si="172"/>
        <v>2</v>
      </c>
      <c r="P88" s="11" t="s">
        <v>46</v>
      </c>
      <c r="Q88" s="19" t="str">
        <f>IF($N88=1,IF(ISERROR(VLOOKUP($P88,'M1'!$A:$C,Q$2,FALSE)),"NOT PRESENT",VLOOKUP($P88,'M1'!$A:$C,Q$2,FALSE)),IF($N88=2,IF(ISERROR(VLOOKUP(DATA!$P88,'M2'!$A:$C,Q$2,FALSE)),"NOT PRESENT",VLOOKUP(DATA!$P88,'M2'!$A:$C,Q$2,FALSE)),IF($N88=0,IF(ISERROR(VLOOKUP($P88,'M1'!$A:$C,Q$2,FALSE)),IF(ISERROR(VLOOKUP(DATA!$P88,'M2'!$A:$C,Q$2,FALSE)),"NOT PRESENT",VLOOKUP(DATA!$P88,'M2'!$A:$C,Q$2,FALSE)),VLOOKUP($P88,'M1'!$A:$C,Q$2,FALSE)),"SPECIFY METHOD")))</f>
        <v>Oxylebius pictus</v>
      </c>
      <c r="R88" s="12" t="str">
        <f>IF($N88=1,IF(ISERROR(VLOOKUP($P88,'M1'!$A:$C,R$2,FALSE)),"NOT PRESENT",VLOOKUP($P88,'M1'!$A:$C,R$2,FALSE)),IF($N88=2,IF(ISERROR(VLOOKUP(DATA!$P88,'M2'!$A:$C,R$2,FALSE)),"NOT PRESENT",VLOOKUP(DATA!$P88,'M2'!$A:$C,R$2,FALSE)),IF($N88=0,IF(ISERROR(VLOOKUP($P88,'M1'!$A:$C,R$2,FALSE)),IF(ISERROR(VLOOKUP(DATA!$P88,'M2'!$A:$C,R$2,FALSE)),"NOT PRESENT",VLOOKUP(DATA!$P88,'M2'!$A:$C,R$2,FALSE)),VLOOKUP($P88,'M1'!$A:$C,R$2,FALSE)),"SPECIFY METHOD")))</f>
        <v>Painted greenling</v>
      </c>
      <c r="S88" s="20">
        <f t="shared" si="3"/>
        <v>1</v>
      </c>
      <c r="T88" s="11">
        <v>0</v>
      </c>
      <c r="U88" s="11"/>
      <c r="V88" s="11"/>
      <c r="W88" s="11"/>
      <c r="X88" s="11"/>
      <c r="Y88" s="11"/>
      <c r="Z88" s="11">
        <v>1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</row>
    <row r="89" spans="1:68" ht="12.75" customHeight="1">
      <c r="A89" s="12">
        <f t="shared" si="2"/>
        <v>87</v>
      </c>
      <c r="B89" s="11" t="str">
        <f t="shared" ref="B89:D89" si="173">IF(ISERROR(B88),IF(ISERROR(B87),IF(ISERROR(B86),"BLANK",B86),B87),B88)</f>
        <v>Em Lim</v>
      </c>
      <c r="C89" s="11" t="str">
        <f t="shared" si="173"/>
        <v>Isabelle Côté</v>
      </c>
      <c r="D89" s="11" t="str">
        <f t="shared" si="173"/>
        <v>BMSC9</v>
      </c>
      <c r="E89" s="12" t="str">
        <f>IF(ISERROR(VLOOKUP($D89,SITES!$A:$E,2,FALSE)),"",VLOOKUP($D89,SITES!$A:$E,2,FALSE))</f>
        <v>Eagle Bay</v>
      </c>
      <c r="F89" s="10">
        <f>IF(ISERROR(VLOOKUP($D89,SITES!$A:$E,3,FALSE)),"",VLOOKUP($D89,SITES!$A:$E,3,FALSE))</f>
        <v>48.834789276122997</v>
      </c>
      <c r="G89" s="13">
        <f>IF(ISERROR(VLOOKUP($D89,SITES!$A:$E,4,FALSE)),"",VLOOKUP($D89,SITES!$A:$E,4,FALSE))</f>
        <v>-125.14702606201099</v>
      </c>
      <c r="H89" s="14" t="str">
        <f t="shared" ref="H89:M89" si="174">IF(ISERROR(H88),IF(ISERROR(H87),IF(ISERROR(H86),"BLANK",H86),H87),H88)</f>
        <v>23/04/2024</v>
      </c>
      <c r="I89" s="11">
        <f t="shared" si="174"/>
        <v>2</v>
      </c>
      <c r="J89" s="11" t="str">
        <f t="shared" si="174"/>
        <v>SW</v>
      </c>
      <c r="K89" s="18">
        <f t="shared" si="174"/>
        <v>0.52500000000000002</v>
      </c>
      <c r="L89" s="11" t="str">
        <f t="shared" si="174"/>
        <v>EGL</v>
      </c>
      <c r="M89" s="11">
        <f t="shared" si="174"/>
        <v>6.5</v>
      </c>
      <c r="N89" s="11">
        <v>2</v>
      </c>
      <c r="O89" s="11">
        <f>IF(ISERROR(O88),IF(ISERROR(O87),IF(ISERROR(O86),"BLANK",O86),O87),O88)</f>
        <v>2</v>
      </c>
      <c r="P89" s="11" t="s">
        <v>29</v>
      </c>
      <c r="Q89" s="19" t="str">
        <f>IF($N89=1,IF(ISERROR(VLOOKUP($P89,'M1'!$A:$C,Q$2,FALSE)),"NOT PRESENT",VLOOKUP($P89,'M1'!$A:$C,Q$2,FALSE)),IF($N89=2,IF(ISERROR(VLOOKUP(DATA!$P89,'M2'!$A:$C,Q$2,FALSE)),"NOT PRESENT",VLOOKUP(DATA!$P89,'M2'!$A:$C,Q$2,FALSE)),IF($N89=0,IF(ISERROR(VLOOKUP($P89,'M1'!$A:$C,Q$2,FALSE)),IF(ISERROR(VLOOKUP(DATA!$P89,'M2'!$A:$C,Q$2,FALSE)),"NOT PRESENT",VLOOKUP(DATA!$P89,'M2'!$A:$C,Q$2,FALSE)),VLOOKUP($P89,'M1'!$A:$C,Q$2,FALSE)),"SPECIFY METHOD")))</f>
        <v>Mesocentrotus franciscanus</v>
      </c>
      <c r="R89" s="12" t="str">
        <f>IF($N89=1,IF(ISERROR(VLOOKUP($P89,'M1'!$A:$C,R$2,FALSE)),"NOT PRESENT",VLOOKUP($P89,'M1'!$A:$C,R$2,FALSE)),IF($N89=2,IF(ISERROR(VLOOKUP(DATA!$P89,'M2'!$A:$C,R$2,FALSE)),"NOT PRESENT",VLOOKUP(DATA!$P89,'M2'!$A:$C,R$2,FALSE)),IF($N89=0,IF(ISERROR(VLOOKUP($P89,'M1'!$A:$C,R$2,FALSE)),IF(ISERROR(VLOOKUP(DATA!$P89,'M2'!$A:$C,R$2,FALSE)),"NOT PRESENT",VLOOKUP(DATA!$P89,'M2'!$A:$C,R$2,FALSE)),VLOOKUP($P89,'M1'!$A:$C,R$2,FALSE)),"SPECIFY METHOD")))</f>
        <v>Red sea urchin</v>
      </c>
      <c r="S89" s="20">
        <f t="shared" si="3"/>
        <v>108</v>
      </c>
      <c r="T89" s="11">
        <v>108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</row>
    <row r="90" spans="1:68" ht="12.75" customHeight="1">
      <c r="A90" s="12">
        <f t="shared" si="2"/>
        <v>88</v>
      </c>
      <c r="B90" s="11" t="str">
        <f t="shared" ref="B90:D90" si="175">IF(ISERROR(B89),IF(ISERROR(B88),IF(ISERROR(B87),"BLANK",B87),B88),B89)</f>
        <v>Em Lim</v>
      </c>
      <c r="C90" s="11" t="str">
        <f t="shared" si="175"/>
        <v>Isabelle Côté</v>
      </c>
      <c r="D90" s="11" t="str">
        <f t="shared" si="175"/>
        <v>BMSC9</v>
      </c>
      <c r="E90" s="12" t="str">
        <f>IF(ISERROR(VLOOKUP($D90,SITES!$A:$E,2,FALSE)),"",VLOOKUP($D90,SITES!$A:$E,2,FALSE))</f>
        <v>Eagle Bay</v>
      </c>
      <c r="F90" s="10">
        <f>IF(ISERROR(VLOOKUP($D90,SITES!$A:$E,3,FALSE)),"",VLOOKUP($D90,SITES!$A:$E,3,FALSE))</f>
        <v>48.834789276122997</v>
      </c>
      <c r="G90" s="13">
        <f>IF(ISERROR(VLOOKUP($D90,SITES!$A:$E,4,FALSE)),"",VLOOKUP($D90,SITES!$A:$E,4,FALSE))</f>
        <v>-125.14702606201099</v>
      </c>
      <c r="H90" s="14" t="str">
        <f t="shared" ref="H90:O90" si="176">IF(ISERROR(H89),IF(ISERROR(H88),IF(ISERROR(H87),"BLANK",H87),H88),H89)</f>
        <v>23/04/2024</v>
      </c>
      <c r="I90" s="11">
        <f t="shared" si="176"/>
        <v>2</v>
      </c>
      <c r="J90" s="11" t="str">
        <f t="shared" si="176"/>
        <v>SW</v>
      </c>
      <c r="K90" s="18">
        <f t="shared" si="176"/>
        <v>0.52500000000000002</v>
      </c>
      <c r="L90" s="11" t="str">
        <f t="shared" si="176"/>
        <v>EGL</v>
      </c>
      <c r="M90" s="11">
        <f t="shared" si="176"/>
        <v>6.5</v>
      </c>
      <c r="N90" s="11">
        <f t="shared" si="176"/>
        <v>2</v>
      </c>
      <c r="O90" s="11">
        <f t="shared" si="176"/>
        <v>2</v>
      </c>
      <c r="P90" s="11" t="s">
        <v>31</v>
      </c>
      <c r="Q90" s="19" t="str">
        <f>IF($N90=1,IF(ISERROR(VLOOKUP($P90,'M1'!$A:$C,Q$2,FALSE)),"NOT PRESENT",VLOOKUP($P90,'M1'!$A:$C,Q$2,FALSE)),IF($N90=2,IF(ISERROR(VLOOKUP(DATA!$P90,'M2'!$A:$C,Q$2,FALSE)),"NOT PRESENT",VLOOKUP(DATA!$P90,'M2'!$A:$C,Q$2,FALSE)),IF($N90=0,IF(ISERROR(VLOOKUP($P90,'M1'!$A:$C,Q$2,FALSE)),IF(ISERROR(VLOOKUP(DATA!$P90,'M2'!$A:$C,Q$2,FALSE)),"NOT PRESENT",VLOOKUP(DATA!$P90,'M2'!$A:$C,Q$2,FALSE)),VLOOKUP($P90,'M1'!$A:$C,Q$2,FALSE)),"SPECIFY METHOD")))</f>
        <v>Patiria miniata</v>
      </c>
      <c r="R90" s="12" t="str">
        <f>IF($N90=1,IF(ISERROR(VLOOKUP($P90,'M1'!$A:$C,R$2,FALSE)),"NOT PRESENT",VLOOKUP($P90,'M1'!$A:$C,R$2,FALSE)),IF($N90=2,IF(ISERROR(VLOOKUP(DATA!$P90,'M2'!$A:$C,R$2,FALSE)),"NOT PRESENT",VLOOKUP(DATA!$P90,'M2'!$A:$C,R$2,FALSE)),IF($N90=0,IF(ISERROR(VLOOKUP($P90,'M1'!$A:$C,R$2,FALSE)),IF(ISERROR(VLOOKUP(DATA!$P90,'M2'!$A:$C,R$2,FALSE)),"NOT PRESENT",VLOOKUP(DATA!$P90,'M2'!$A:$C,R$2,FALSE)),VLOOKUP($P90,'M1'!$A:$C,R$2,FALSE)),"SPECIFY METHOD")))</f>
        <v>Bat star</v>
      </c>
      <c r="S90" s="20">
        <f t="shared" si="3"/>
        <v>17</v>
      </c>
      <c r="T90" s="11">
        <v>17</v>
      </c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</row>
    <row r="91" spans="1:68" ht="12.75" customHeight="1">
      <c r="A91" s="12">
        <f t="shared" si="2"/>
        <v>89</v>
      </c>
      <c r="B91" s="11" t="str">
        <f t="shared" ref="B91:D91" si="177">IF(ISERROR(B90),IF(ISERROR(B89),IF(ISERROR(B88),"BLANK",B88),B89),B90)</f>
        <v>Em Lim</v>
      </c>
      <c r="C91" s="11" t="str">
        <f t="shared" si="177"/>
        <v>Isabelle Côté</v>
      </c>
      <c r="D91" s="11" t="str">
        <f t="shared" si="177"/>
        <v>BMSC9</v>
      </c>
      <c r="E91" s="12" t="str">
        <f>IF(ISERROR(VLOOKUP($D91,SITES!$A:$E,2,FALSE)),"",VLOOKUP($D91,SITES!$A:$E,2,FALSE))</f>
        <v>Eagle Bay</v>
      </c>
      <c r="F91" s="10">
        <f>IF(ISERROR(VLOOKUP($D91,SITES!$A:$E,3,FALSE)),"",VLOOKUP($D91,SITES!$A:$E,3,FALSE))</f>
        <v>48.834789276122997</v>
      </c>
      <c r="G91" s="13">
        <f>IF(ISERROR(VLOOKUP($D91,SITES!$A:$E,4,FALSE)),"",VLOOKUP($D91,SITES!$A:$E,4,FALSE))</f>
        <v>-125.14702606201099</v>
      </c>
      <c r="H91" s="14" t="str">
        <f t="shared" ref="H91:O91" si="178">IF(ISERROR(H90),IF(ISERROR(H89),IF(ISERROR(H88),"BLANK",H88),H89),H90)</f>
        <v>23/04/2024</v>
      </c>
      <c r="I91" s="11">
        <f t="shared" si="178"/>
        <v>2</v>
      </c>
      <c r="J91" s="11" t="str">
        <f t="shared" si="178"/>
        <v>SW</v>
      </c>
      <c r="K91" s="18">
        <f t="shared" si="178"/>
        <v>0.52500000000000002</v>
      </c>
      <c r="L91" s="11" t="str">
        <f t="shared" si="178"/>
        <v>EGL</v>
      </c>
      <c r="M91" s="11">
        <f t="shared" si="178"/>
        <v>6.5</v>
      </c>
      <c r="N91" s="11">
        <f t="shared" si="178"/>
        <v>2</v>
      </c>
      <c r="O91" s="11">
        <f t="shared" si="178"/>
        <v>2</v>
      </c>
      <c r="P91" s="11" t="s">
        <v>36</v>
      </c>
      <c r="Q91" s="19" t="str">
        <f>IF($N91=1,IF(ISERROR(VLOOKUP($P91,'M1'!$A:$C,Q$2,FALSE)),"NOT PRESENT",VLOOKUP($P91,'M1'!$A:$C,Q$2,FALSE)),IF($N91=2,IF(ISERROR(VLOOKUP(DATA!$P91,'M2'!$A:$C,Q$2,FALSE)),"NOT PRESENT",VLOOKUP(DATA!$P91,'M2'!$A:$C,Q$2,FALSE)),IF($N91=0,IF(ISERROR(VLOOKUP($P91,'M1'!$A:$C,Q$2,FALSE)),IF(ISERROR(VLOOKUP(DATA!$P91,'M2'!$A:$C,Q$2,FALSE)),"NOT PRESENT",VLOOKUP(DATA!$P91,'M2'!$A:$C,Q$2,FALSE)),VLOOKUP($P91,'M1'!$A:$C,Q$2,FALSE)),"SPECIFY METHOD")))</f>
        <v>Haliotis kamtschatkana</v>
      </c>
      <c r="R91" s="12" t="str">
        <f>IF($N91=1,IF(ISERROR(VLOOKUP($P91,'M1'!$A:$C,R$2,FALSE)),"NOT PRESENT",VLOOKUP($P91,'M1'!$A:$C,R$2,FALSE)),IF($N91=2,IF(ISERROR(VLOOKUP(DATA!$P91,'M2'!$A:$C,R$2,FALSE)),"NOT PRESENT",VLOOKUP(DATA!$P91,'M2'!$A:$C,R$2,FALSE)),IF($N91=0,IF(ISERROR(VLOOKUP($P91,'M1'!$A:$C,R$2,FALSE)),IF(ISERROR(VLOOKUP(DATA!$P91,'M2'!$A:$C,R$2,FALSE)),"NOT PRESENT",VLOOKUP(DATA!$P91,'M2'!$A:$C,R$2,FALSE)),VLOOKUP($P91,'M1'!$A:$C,R$2,FALSE)),"SPECIFY METHOD")))</f>
        <v>Pinto abalone</v>
      </c>
      <c r="S91" s="20">
        <f t="shared" si="3"/>
        <v>53</v>
      </c>
      <c r="T91" s="11">
        <v>0</v>
      </c>
      <c r="U91" s="11">
        <v>26</v>
      </c>
      <c r="V91" s="11">
        <v>14</v>
      </c>
      <c r="W91" s="11">
        <v>12</v>
      </c>
      <c r="X91" s="11">
        <v>1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</row>
    <row r="92" spans="1:68" ht="12.75" customHeight="1">
      <c r="A92" s="12">
        <f t="shared" si="2"/>
        <v>90</v>
      </c>
      <c r="B92" s="11" t="str">
        <f t="shared" ref="B92:D92" si="179">IF(ISERROR(B91),IF(ISERROR(B90),IF(ISERROR(B89),"BLANK",B89),B90),B91)</f>
        <v>Em Lim</v>
      </c>
      <c r="C92" s="11" t="str">
        <f t="shared" si="179"/>
        <v>Isabelle Côté</v>
      </c>
      <c r="D92" s="11" t="str">
        <f t="shared" si="179"/>
        <v>BMSC9</v>
      </c>
      <c r="E92" s="12" t="str">
        <f>IF(ISERROR(VLOOKUP($D92,SITES!$A:$E,2,FALSE)),"",VLOOKUP($D92,SITES!$A:$E,2,FALSE))</f>
        <v>Eagle Bay</v>
      </c>
      <c r="F92" s="10">
        <f>IF(ISERROR(VLOOKUP($D92,SITES!$A:$E,3,FALSE)),"",VLOOKUP($D92,SITES!$A:$E,3,FALSE))</f>
        <v>48.834789276122997</v>
      </c>
      <c r="G92" s="13">
        <f>IF(ISERROR(VLOOKUP($D92,SITES!$A:$E,4,FALSE)),"",VLOOKUP($D92,SITES!$A:$E,4,FALSE))</f>
        <v>-125.14702606201099</v>
      </c>
      <c r="H92" s="14" t="str">
        <f t="shared" ref="H92:O92" si="180">IF(ISERROR(H91),IF(ISERROR(H90),IF(ISERROR(H89),"BLANK",H89),H90),H91)</f>
        <v>23/04/2024</v>
      </c>
      <c r="I92" s="11">
        <f t="shared" si="180"/>
        <v>2</v>
      </c>
      <c r="J92" s="11" t="str">
        <f t="shared" si="180"/>
        <v>SW</v>
      </c>
      <c r="K92" s="18">
        <f t="shared" si="180"/>
        <v>0.52500000000000002</v>
      </c>
      <c r="L92" s="11" t="str">
        <f t="shared" si="180"/>
        <v>EGL</v>
      </c>
      <c r="M92" s="11">
        <f t="shared" si="180"/>
        <v>6.5</v>
      </c>
      <c r="N92" s="11">
        <f t="shared" si="180"/>
        <v>2</v>
      </c>
      <c r="O92" s="11">
        <f t="shared" si="180"/>
        <v>2</v>
      </c>
      <c r="P92" s="11" t="s">
        <v>32</v>
      </c>
      <c r="Q92" s="19" t="str">
        <f>IF($N92=1,IF(ISERROR(VLOOKUP($P92,'M1'!$A:$C,Q$2,FALSE)),"NOT PRESENT",VLOOKUP($P92,'M1'!$A:$C,Q$2,FALSE)),IF($N92=2,IF(ISERROR(VLOOKUP(DATA!$P92,'M2'!$A:$C,Q$2,FALSE)),"NOT PRESENT",VLOOKUP(DATA!$P92,'M2'!$A:$C,Q$2,FALSE)),IF($N92=0,IF(ISERROR(VLOOKUP($P92,'M1'!$A:$C,Q$2,FALSE)),IF(ISERROR(VLOOKUP(DATA!$P92,'M2'!$A:$C,Q$2,FALSE)),"NOT PRESENT",VLOOKUP(DATA!$P92,'M2'!$A:$C,Q$2,FALSE)),VLOOKUP($P92,'M1'!$A:$C,Q$2,FALSE)),"SPECIFY METHOD")))</f>
        <v>Acmaea mitra</v>
      </c>
      <c r="R92" s="12" t="str">
        <f>IF($N92=1,IF(ISERROR(VLOOKUP($P92,'M1'!$A:$C,R$2,FALSE)),"NOT PRESENT",VLOOKUP($P92,'M1'!$A:$C,R$2,FALSE)),IF($N92=2,IF(ISERROR(VLOOKUP(DATA!$P92,'M2'!$A:$C,R$2,FALSE)),"NOT PRESENT",VLOOKUP(DATA!$P92,'M2'!$A:$C,R$2,FALSE)),IF($N92=0,IF(ISERROR(VLOOKUP($P92,'M1'!$A:$C,R$2,FALSE)),IF(ISERROR(VLOOKUP(DATA!$P92,'M2'!$A:$C,R$2,FALSE)),"NOT PRESENT",VLOOKUP(DATA!$P92,'M2'!$A:$C,R$2,FALSE)),VLOOKUP($P92,'M1'!$A:$C,R$2,FALSE)),"SPECIFY METHOD")))</f>
        <v>Whitecap limpet</v>
      </c>
      <c r="S92" s="20">
        <f t="shared" si="3"/>
        <v>32</v>
      </c>
      <c r="T92" s="11">
        <v>32</v>
      </c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</row>
    <row r="93" spans="1:68" ht="12.75" customHeight="1">
      <c r="A93" s="12">
        <f t="shared" si="2"/>
        <v>91</v>
      </c>
      <c r="B93" s="11" t="str">
        <f t="shared" ref="B93:D93" si="181">IF(ISERROR(B92),IF(ISERROR(B91),IF(ISERROR(B90),"BLANK",B90),B91),B92)</f>
        <v>Em Lim</v>
      </c>
      <c r="C93" s="11" t="str">
        <f t="shared" si="181"/>
        <v>Isabelle Côté</v>
      </c>
      <c r="D93" s="11" t="str">
        <f t="shared" si="181"/>
        <v>BMSC9</v>
      </c>
      <c r="E93" s="12" t="str">
        <f>IF(ISERROR(VLOOKUP($D93,SITES!$A:$E,2,FALSE)),"",VLOOKUP($D93,SITES!$A:$E,2,FALSE))</f>
        <v>Eagle Bay</v>
      </c>
      <c r="F93" s="10">
        <f>IF(ISERROR(VLOOKUP($D93,SITES!$A:$E,3,FALSE)),"",VLOOKUP($D93,SITES!$A:$E,3,FALSE))</f>
        <v>48.834789276122997</v>
      </c>
      <c r="G93" s="13">
        <f>IF(ISERROR(VLOOKUP($D93,SITES!$A:$E,4,FALSE)),"",VLOOKUP($D93,SITES!$A:$E,4,FALSE))</f>
        <v>-125.14702606201099</v>
      </c>
      <c r="H93" s="14" t="str">
        <f t="shared" ref="H93:O93" si="182">IF(ISERROR(H92),IF(ISERROR(H91),IF(ISERROR(H90),"BLANK",H90),H91),H92)</f>
        <v>23/04/2024</v>
      </c>
      <c r="I93" s="11">
        <f t="shared" si="182"/>
        <v>2</v>
      </c>
      <c r="J93" s="11" t="str">
        <f t="shared" si="182"/>
        <v>SW</v>
      </c>
      <c r="K93" s="18">
        <f t="shared" si="182"/>
        <v>0.52500000000000002</v>
      </c>
      <c r="L93" s="11" t="str">
        <f t="shared" si="182"/>
        <v>EGL</v>
      </c>
      <c r="M93" s="11">
        <f t="shared" si="182"/>
        <v>6.5</v>
      </c>
      <c r="N93" s="11">
        <f t="shared" si="182"/>
        <v>2</v>
      </c>
      <c r="O93" s="11">
        <f t="shared" si="182"/>
        <v>2</v>
      </c>
      <c r="P93" s="11" t="s">
        <v>37</v>
      </c>
      <c r="Q93" s="19" t="str">
        <f>IF($N93=1,IF(ISERROR(VLOOKUP($P93,'M1'!$A:$C,Q$2,FALSE)),"NOT PRESENT",VLOOKUP($P93,'M1'!$A:$C,Q$2,FALSE)),IF($N93=2,IF(ISERROR(VLOOKUP(DATA!$P93,'M2'!$A:$C,Q$2,FALSE)),"NOT PRESENT",VLOOKUP(DATA!$P93,'M2'!$A:$C,Q$2,FALSE)),IF($N93=0,IF(ISERROR(VLOOKUP($P93,'M1'!$A:$C,Q$2,FALSE)),IF(ISERROR(VLOOKUP(DATA!$P93,'M2'!$A:$C,Q$2,FALSE)),"NOT PRESENT",VLOOKUP(DATA!$P93,'M2'!$A:$C,Q$2,FALSE)),VLOOKUP($P93,'M1'!$A:$C,Q$2,FALSE)),"SPECIFY METHOD")))</f>
        <v>Ceratostoma foliatum</v>
      </c>
      <c r="R93" s="12" t="str">
        <f>IF($N93=1,IF(ISERROR(VLOOKUP($P93,'M1'!$A:$C,R$2,FALSE)),"NOT PRESENT",VLOOKUP($P93,'M1'!$A:$C,R$2,FALSE)),IF($N93=2,IF(ISERROR(VLOOKUP(DATA!$P93,'M2'!$A:$C,R$2,FALSE)),"NOT PRESENT",VLOOKUP(DATA!$P93,'M2'!$A:$C,R$2,FALSE)),IF($N93=0,IF(ISERROR(VLOOKUP($P93,'M1'!$A:$C,R$2,FALSE)),IF(ISERROR(VLOOKUP(DATA!$P93,'M2'!$A:$C,R$2,FALSE)),"NOT PRESENT",VLOOKUP(DATA!$P93,'M2'!$A:$C,R$2,FALSE)),VLOOKUP($P93,'M1'!$A:$C,R$2,FALSE)),"SPECIFY METHOD")))</f>
        <v>Leafy hornmouth</v>
      </c>
      <c r="S93" s="20">
        <f t="shared" si="3"/>
        <v>11</v>
      </c>
      <c r="T93" s="11">
        <v>11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</row>
    <row r="94" spans="1:68" ht="12.75" customHeight="1">
      <c r="A94" s="12">
        <f t="shared" si="2"/>
        <v>92</v>
      </c>
      <c r="B94" s="11" t="str">
        <f t="shared" ref="B94:D94" si="183">IF(ISERROR(B93),IF(ISERROR(B92),IF(ISERROR(B91),"BLANK",B91),B92),B93)</f>
        <v>Em Lim</v>
      </c>
      <c r="C94" s="11" t="str">
        <f t="shared" si="183"/>
        <v>Isabelle Côté</v>
      </c>
      <c r="D94" s="11" t="str">
        <f t="shared" si="183"/>
        <v>BMSC9</v>
      </c>
      <c r="E94" s="12" t="str">
        <f>IF(ISERROR(VLOOKUP($D94,SITES!$A:$E,2,FALSE)),"",VLOOKUP($D94,SITES!$A:$E,2,FALSE))</f>
        <v>Eagle Bay</v>
      </c>
      <c r="F94" s="10">
        <f>IF(ISERROR(VLOOKUP($D94,SITES!$A:$E,3,FALSE)),"",VLOOKUP($D94,SITES!$A:$E,3,FALSE))</f>
        <v>48.834789276122997</v>
      </c>
      <c r="G94" s="13">
        <f>IF(ISERROR(VLOOKUP($D94,SITES!$A:$E,4,FALSE)),"",VLOOKUP($D94,SITES!$A:$E,4,FALSE))</f>
        <v>-125.14702606201099</v>
      </c>
      <c r="H94" s="14" t="str">
        <f t="shared" ref="H94:O94" si="184">IF(ISERROR(H93),IF(ISERROR(H92),IF(ISERROR(H91),"BLANK",H91),H92),H93)</f>
        <v>23/04/2024</v>
      </c>
      <c r="I94" s="11">
        <f t="shared" si="184"/>
        <v>2</v>
      </c>
      <c r="J94" s="11" t="str">
        <f t="shared" si="184"/>
        <v>SW</v>
      </c>
      <c r="K94" s="18">
        <f t="shared" si="184"/>
        <v>0.52500000000000002</v>
      </c>
      <c r="L94" s="11" t="str">
        <f t="shared" si="184"/>
        <v>EGL</v>
      </c>
      <c r="M94" s="11">
        <f t="shared" si="184"/>
        <v>6.5</v>
      </c>
      <c r="N94" s="11">
        <f t="shared" si="184"/>
        <v>2</v>
      </c>
      <c r="O94" s="11">
        <f t="shared" si="184"/>
        <v>2</v>
      </c>
      <c r="P94" s="11" t="s">
        <v>53</v>
      </c>
      <c r="Q94" s="19" t="str">
        <f>IF($N94=1,IF(ISERROR(VLOOKUP($P94,'M1'!$A:$C,Q$2,FALSE)),"NOT PRESENT",VLOOKUP($P94,'M1'!$A:$C,Q$2,FALSE)),IF($N94=2,IF(ISERROR(VLOOKUP(DATA!$P94,'M2'!$A:$C,Q$2,FALSE)),"NOT PRESENT",VLOOKUP(DATA!$P94,'M2'!$A:$C,Q$2,FALSE)),IF($N94=0,IF(ISERROR(VLOOKUP($P94,'M1'!$A:$C,Q$2,FALSE)),IF(ISERROR(VLOOKUP(DATA!$P94,'M2'!$A:$C,Q$2,FALSE)),"NOT PRESENT",VLOOKUP(DATA!$P94,'M2'!$A:$C,Q$2,FALSE)),VLOOKUP($P94,'M1'!$A:$C,Q$2,FALSE)),"SPECIFY METHOD")))</f>
        <v>Rhinogobiops nicholsii</v>
      </c>
      <c r="R94" s="12" t="str">
        <f>IF($N94=1,IF(ISERROR(VLOOKUP($P94,'M1'!$A:$C,R$2,FALSE)),"NOT PRESENT",VLOOKUP($P94,'M1'!$A:$C,R$2,FALSE)),IF($N94=2,IF(ISERROR(VLOOKUP(DATA!$P94,'M2'!$A:$C,R$2,FALSE)),"NOT PRESENT",VLOOKUP(DATA!$P94,'M2'!$A:$C,R$2,FALSE)),IF($N94=0,IF(ISERROR(VLOOKUP($P94,'M1'!$A:$C,R$2,FALSE)),IF(ISERROR(VLOOKUP(DATA!$P94,'M2'!$A:$C,R$2,FALSE)),"NOT PRESENT",VLOOKUP(DATA!$P94,'M2'!$A:$C,R$2,FALSE)),VLOOKUP($P94,'M1'!$A:$C,R$2,FALSE)),"SPECIFY METHOD")))</f>
        <v>Blackeye goby</v>
      </c>
      <c r="S94" s="20">
        <f t="shared" si="3"/>
        <v>31</v>
      </c>
      <c r="T94" s="11">
        <v>0</v>
      </c>
      <c r="U94" s="11">
        <v>1</v>
      </c>
      <c r="V94" s="11">
        <v>17</v>
      </c>
      <c r="W94" s="11">
        <v>9</v>
      </c>
      <c r="X94" s="11">
        <v>4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</row>
    <row r="95" spans="1:68" ht="12.75" customHeight="1">
      <c r="A95" s="12">
        <f t="shared" si="2"/>
        <v>93</v>
      </c>
      <c r="B95" s="11" t="str">
        <f t="shared" ref="B95:D95" si="185">IF(ISERROR(B94),IF(ISERROR(B93),IF(ISERROR(B92),"BLANK",B92),B93),B94)</f>
        <v>Em Lim</v>
      </c>
      <c r="C95" s="11" t="str">
        <f t="shared" si="185"/>
        <v>Isabelle Côté</v>
      </c>
      <c r="D95" s="11" t="str">
        <f t="shared" si="185"/>
        <v>BMSC9</v>
      </c>
      <c r="E95" s="12" t="str">
        <f>IF(ISERROR(VLOOKUP($D95,SITES!$A:$E,2,FALSE)),"",VLOOKUP($D95,SITES!$A:$E,2,FALSE))</f>
        <v>Eagle Bay</v>
      </c>
      <c r="F95" s="10">
        <f>IF(ISERROR(VLOOKUP($D95,SITES!$A:$E,3,FALSE)),"",VLOOKUP($D95,SITES!$A:$E,3,FALSE))</f>
        <v>48.834789276122997</v>
      </c>
      <c r="G95" s="13">
        <f>IF(ISERROR(VLOOKUP($D95,SITES!$A:$E,4,FALSE)),"",VLOOKUP($D95,SITES!$A:$E,4,FALSE))</f>
        <v>-125.14702606201099</v>
      </c>
      <c r="H95" s="14" t="str">
        <f t="shared" ref="H95:O95" si="186">IF(ISERROR(H94),IF(ISERROR(H93),IF(ISERROR(H92),"BLANK",H92),H93),H94)</f>
        <v>23/04/2024</v>
      </c>
      <c r="I95" s="11">
        <f t="shared" si="186"/>
        <v>2</v>
      </c>
      <c r="J95" s="11" t="str">
        <f t="shared" si="186"/>
        <v>SW</v>
      </c>
      <c r="K95" s="18">
        <f t="shared" si="186"/>
        <v>0.52500000000000002</v>
      </c>
      <c r="L95" s="11" t="str">
        <f t="shared" si="186"/>
        <v>EGL</v>
      </c>
      <c r="M95" s="11">
        <f t="shared" si="186"/>
        <v>6.5</v>
      </c>
      <c r="N95" s="11">
        <f t="shared" si="186"/>
        <v>2</v>
      </c>
      <c r="O95" s="11">
        <f t="shared" si="186"/>
        <v>2</v>
      </c>
      <c r="P95" s="11" t="s">
        <v>59</v>
      </c>
      <c r="Q95" s="19" t="str">
        <f>IF($N95=1,IF(ISERROR(VLOOKUP($P95,'M1'!$A:$C,Q$2,FALSE)),"NOT PRESENT",VLOOKUP($P95,'M1'!$A:$C,Q$2,FALSE)),IF($N95=2,IF(ISERROR(VLOOKUP(DATA!$P95,'M2'!$A:$C,Q$2,FALSE)),"NOT PRESENT",VLOOKUP(DATA!$P95,'M2'!$A:$C,Q$2,FALSE)),IF($N95=0,IF(ISERROR(VLOOKUP($P95,'M1'!$A:$C,Q$2,FALSE)),IF(ISERROR(VLOOKUP(DATA!$P95,'M2'!$A:$C,Q$2,FALSE)),"NOT PRESENT",VLOOKUP(DATA!$P95,'M2'!$A:$C,Q$2,FALSE)),VLOOKUP($P95,'M1'!$A:$C,Q$2,FALSE)),"SPECIFY METHOD")))</f>
        <v>Scyra acutifrons</v>
      </c>
      <c r="R95" s="12" t="str">
        <f>IF($N95=1,IF(ISERROR(VLOOKUP($P95,'M1'!$A:$C,R$2,FALSE)),"NOT PRESENT",VLOOKUP($P95,'M1'!$A:$C,R$2,FALSE)),IF($N95=2,IF(ISERROR(VLOOKUP(DATA!$P95,'M2'!$A:$C,R$2,FALSE)),"NOT PRESENT",VLOOKUP(DATA!$P95,'M2'!$A:$C,R$2,FALSE)),IF($N95=0,IF(ISERROR(VLOOKUP($P95,'M1'!$A:$C,R$2,FALSE)),IF(ISERROR(VLOOKUP(DATA!$P95,'M2'!$A:$C,R$2,FALSE)),"NOT PRESENT",VLOOKUP(DATA!$P95,'M2'!$A:$C,R$2,FALSE)),VLOOKUP($P95,'M1'!$A:$C,R$2,FALSE)),"SPECIFY METHOD")))</f>
        <v>Sharpnose crab</v>
      </c>
      <c r="S95" s="20">
        <f t="shared" si="3"/>
        <v>8</v>
      </c>
      <c r="T95" s="11">
        <v>8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</row>
    <row r="96" spans="1:68" ht="12.75" customHeight="1">
      <c r="A96" s="12">
        <f t="shared" si="2"/>
        <v>94</v>
      </c>
      <c r="B96" s="11" t="str">
        <f t="shared" ref="B96:D96" si="187">IF(ISERROR(B95),IF(ISERROR(B94),IF(ISERROR(B93),"BLANK",B93),B94),B95)</f>
        <v>Em Lim</v>
      </c>
      <c r="C96" s="11" t="str">
        <f t="shared" si="187"/>
        <v>Isabelle Côté</v>
      </c>
      <c r="D96" s="11" t="str">
        <f t="shared" si="187"/>
        <v>BMSC9</v>
      </c>
      <c r="E96" s="12" t="str">
        <f>IF(ISERROR(VLOOKUP($D96,SITES!$A:$E,2,FALSE)),"",VLOOKUP($D96,SITES!$A:$E,2,FALSE))</f>
        <v>Eagle Bay</v>
      </c>
      <c r="F96" s="10">
        <f>IF(ISERROR(VLOOKUP($D96,SITES!$A:$E,3,FALSE)),"",VLOOKUP($D96,SITES!$A:$E,3,FALSE))</f>
        <v>48.834789276122997</v>
      </c>
      <c r="G96" s="13">
        <f>IF(ISERROR(VLOOKUP($D96,SITES!$A:$E,4,FALSE)),"",VLOOKUP($D96,SITES!$A:$E,4,FALSE))</f>
        <v>-125.14702606201099</v>
      </c>
      <c r="H96" s="14" t="str">
        <f t="shared" ref="H96:O96" si="188">IF(ISERROR(H95),IF(ISERROR(H94),IF(ISERROR(H93),"BLANK",H93),H94),H95)</f>
        <v>23/04/2024</v>
      </c>
      <c r="I96" s="11">
        <f t="shared" si="188"/>
        <v>2</v>
      </c>
      <c r="J96" s="11" t="str">
        <f t="shared" si="188"/>
        <v>SW</v>
      </c>
      <c r="K96" s="18">
        <f t="shared" si="188"/>
        <v>0.52500000000000002</v>
      </c>
      <c r="L96" s="11" t="str">
        <f t="shared" si="188"/>
        <v>EGL</v>
      </c>
      <c r="M96" s="11">
        <f t="shared" si="188"/>
        <v>6.5</v>
      </c>
      <c r="N96" s="11">
        <f t="shared" si="188"/>
        <v>2</v>
      </c>
      <c r="O96" s="11">
        <f t="shared" si="188"/>
        <v>2</v>
      </c>
      <c r="P96" s="11" t="s">
        <v>28</v>
      </c>
      <c r="Q96" s="19" t="str">
        <f>IF($N96=1,IF(ISERROR(VLOOKUP($P96,'M1'!$A:$C,Q$2,FALSE)),"NOT PRESENT",VLOOKUP($P96,'M1'!$A:$C,Q$2,FALSE)),IF($N96=2,IF(ISERROR(VLOOKUP(DATA!$P96,'M2'!$A:$C,Q$2,FALSE)),"NOT PRESENT",VLOOKUP(DATA!$P96,'M2'!$A:$C,Q$2,FALSE)),IF($N96=0,IF(ISERROR(VLOOKUP($P96,'M1'!$A:$C,Q$2,FALSE)),IF(ISERROR(VLOOKUP(DATA!$P96,'M2'!$A:$C,Q$2,FALSE)),"NOT PRESENT",VLOOKUP(DATA!$P96,'M2'!$A:$C,Q$2,FALSE)),VLOOKUP($P96,'M1'!$A:$C,Q$2,FALSE)),"SPECIFY METHOD")))</f>
        <v>Artedius harringtoni</v>
      </c>
      <c r="R96" s="12" t="str">
        <f>IF($N96=1,IF(ISERROR(VLOOKUP($P96,'M1'!$A:$C,R$2,FALSE)),"NOT PRESENT",VLOOKUP($P96,'M1'!$A:$C,R$2,FALSE)),IF($N96=2,IF(ISERROR(VLOOKUP(DATA!$P96,'M2'!$A:$C,R$2,FALSE)),"NOT PRESENT",VLOOKUP(DATA!$P96,'M2'!$A:$C,R$2,FALSE)),IF($N96=0,IF(ISERROR(VLOOKUP($P96,'M1'!$A:$C,R$2,FALSE)),IF(ISERROR(VLOOKUP(DATA!$P96,'M2'!$A:$C,R$2,FALSE)),"NOT PRESENT",VLOOKUP(DATA!$P96,'M2'!$A:$C,R$2,FALSE)),VLOOKUP($P96,'M1'!$A:$C,R$2,FALSE)),"SPECIFY METHOD")))</f>
        <v>Scalyhead sculpin</v>
      </c>
      <c r="S96" s="20">
        <f t="shared" si="3"/>
        <v>6</v>
      </c>
      <c r="T96" s="11">
        <v>0</v>
      </c>
      <c r="U96" s="11"/>
      <c r="V96" s="11">
        <v>6</v>
      </c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</row>
    <row r="97" spans="1:68" ht="12.75" customHeight="1">
      <c r="A97" s="12">
        <f t="shared" si="2"/>
        <v>95</v>
      </c>
      <c r="B97" s="11" t="str">
        <f t="shared" ref="B97:D97" si="189">IF(ISERROR(B96),IF(ISERROR(B95),IF(ISERROR(B94),"BLANK",B94),B95),B96)</f>
        <v>Em Lim</v>
      </c>
      <c r="C97" s="11" t="str">
        <f t="shared" si="189"/>
        <v>Isabelle Côté</v>
      </c>
      <c r="D97" s="11" t="str">
        <f t="shared" si="189"/>
        <v>BMSC9</v>
      </c>
      <c r="E97" s="12" t="str">
        <f>IF(ISERROR(VLOOKUP($D97,SITES!$A:$E,2,FALSE)),"",VLOOKUP($D97,SITES!$A:$E,2,FALSE))</f>
        <v>Eagle Bay</v>
      </c>
      <c r="F97" s="10">
        <f>IF(ISERROR(VLOOKUP($D97,SITES!$A:$E,3,FALSE)),"",VLOOKUP($D97,SITES!$A:$E,3,FALSE))</f>
        <v>48.834789276122997</v>
      </c>
      <c r="G97" s="13">
        <f>IF(ISERROR(VLOOKUP($D97,SITES!$A:$E,4,FALSE)),"",VLOOKUP($D97,SITES!$A:$E,4,FALSE))</f>
        <v>-125.14702606201099</v>
      </c>
      <c r="H97" s="14" t="str">
        <f t="shared" ref="H97:O97" si="190">IF(ISERROR(H96),IF(ISERROR(H95),IF(ISERROR(H94),"BLANK",H94),H95),H96)</f>
        <v>23/04/2024</v>
      </c>
      <c r="I97" s="11">
        <f t="shared" si="190"/>
        <v>2</v>
      </c>
      <c r="J97" s="11" t="str">
        <f t="shared" si="190"/>
        <v>SW</v>
      </c>
      <c r="K97" s="18">
        <f t="shared" si="190"/>
        <v>0.52500000000000002</v>
      </c>
      <c r="L97" s="11" t="str">
        <f t="shared" si="190"/>
        <v>EGL</v>
      </c>
      <c r="M97" s="11">
        <f t="shared" si="190"/>
        <v>6.5</v>
      </c>
      <c r="N97" s="11">
        <f t="shared" si="190"/>
        <v>2</v>
      </c>
      <c r="O97" s="11">
        <f t="shared" si="190"/>
        <v>2</v>
      </c>
      <c r="P97" s="11" t="s">
        <v>38</v>
      </c>
      <c r="Q97" s="19" t="str">
        <f>IF($N97=1,IF(ISERROR(VLOOKUP($P97,'M1'!$A:$C,Q$2,FALSE)),"NOT PRESENT",VLOOKUP($P97,'M1'!$A:$C,Q$2,FALSE)),IF($N97=2,IF(ISERROR(VLOOKUP(DATA!$P97,'M2'!$A:$C,Q$2,FALSE)),"NOT PRESENT",VLOOKUP(DATA!$P97,'M2'!$A:$C,Q$2,FALSE)),IF($N97=0,IF(ISERROR(VLOOKUP($P97,'M1'!$A:$C,Q$2,FALSE)),IF(ISERROR(VLOOKUP(DATA!$P97,'M2'!$A:$C,Q$2,FALSE)),"NOT PRESENT",VLOOKUP(DATA!$P97,'M2'!$A:$C,Q$2,FALSE)),VLOOKUP($P97,'M1'!$A:$C,Q$2,FALSE)),"SPECIFY METHOD")))</f>
        <v>Crassadoma gigantea</v>
      </c>
      <c r="R97" s="12" t="str">
        <f>IF($N97=1,IF(ISERROR(VLOOKUP($P97,'M1'!$A:$C,R$2,FALSE)),"NOT PRESENT",VLOOKUP($P97,'M1'!$A:$C,R$2,FALSE)),IF($N97=2,IF(ISERROR(VLOOKUP(DATA!$P97,'M2'!$A:$C,R$2,FALSE)),"NOT PRESENT",VLOOKUP(DATA!$P97,'M2'!$A:$C,R$2,FALSE)),IF($N97=0,IF(ISERROR(VLOOKUP($P97,'M1'!$A:$C,R$2,FALSE)),IF(ISERROR(VLOOKUP(DATA!$P97,'M2'!$A:$C,R$2,FALSE)),"NOT PRESENT",VLOOKUP(DATA!$P97,'M2'!$A:$C,R$2,FALSE)),VLOOKUP($P97,'M1'!$A:$C,R$2,FALSE)),"SPECIFY METHOD")))</f>
        <v>Purple-hinged rock scallop</v>
      </c>
      <c r="S97" s="20">
        <f t="shared" si="3"/>
        <v>13</v>
      </c>
      <c r="T97" s="11">
        <v>0</v>
      </c>
      <c r="U97" s="11"/>
      <c r="V97" s="11"/>
      <c r="W97" s="11">
        <v>3</v>
      </c>
      <c r="X97" s="11">
        <v>5</v>
      </c>
      <c r="Y97" s="11">
        <v>4</v>
      </c>
      <c r="Z97" s="11">
        <v>1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</row>
    <row r="98" spans="1:68" ht="12.75" customHeight="1">
      <c r="A98" s="12">
        <f t="shared" si="2"/>
        <v>96</v>
      </c>
      <c r="B98" s="11" t="str">
        <f t="shared" ref="B98:D98" si="191">IF(ISERROR(B97),IF(ISERROR(B96),IF(ISERROR(B95),"BLANK",B95),B96),B97)</f>
        <v>Em Lim</v>
      </c>
      <c r="C98" s="11" t="str">
        <f t="shared" si="191"/>
        <v>Isabelle Côté</v>
      </c>
      <c r="D98" s="11" t="str">
        <f t="shared" si="191"/>
        <v>BMSC9</v>
      </c>
      <c r="E98" s="12" t="str">
        <f>IF(ISERROR(VLOOKUP($D98,SITES!$A:$E,2,FALSE)),"",VLOOKUP($D98,SITES!$A:$E,2,FALSE))</f>
        <v>Eagle Bay</v>
      </c>
      <c r="F98" s="10">
        <f>IF(ISERROR(VLOOKUP($D98,SITES!$A:$E,3,FALSE)),"",VLOOKUP($D98,SITES!$A:$E,3,FALSE))</f>
        <v>48.834789276122997</v>
      </c>
      <c r="G98" s="13">
        <f>IF(ISERROR(VLOOKUP($D98,SITES!$A:$E,4,FALSE)),"",VLOOKUP($D98,SITES!$A:$E,4,FALSE))</f>
        <v>-125.14702606201099</v>
      </c>
      <c r="H98" s="14" t="str">
        <f t="shared" ref="H98:O98" si="192">IF(ISERROR(H97),IF(ISERROR(H96),IF(ISERROR(H95),"BLANK",H95),H96),H97)</f>
        <v>23/04/2024</v>
      </c>
      <c r="I98" s="11">
        <f t="shared" si="192"/>
        <v>2</v>
      </c>
      <c r="J98" s="11" t="str">
        <f t="shared" si="192"/>
        <v>SW</v>
      </c>
      <c r="K98" s="18">
        <f t="shared" si="192"/>
        <v>0.52500000000000002</v>
      </c>
      <c r="L98" s="11" t="str">
        <f t="shared" si="192"/>
        <v>EGL</v>
      </c>
      <c r="M98" s="11">
        <f t="shared" si="192"/>
        <v>6.5</v>
      </c>
      <c r="N98" s="11">
        <f t="shared" si="192"/>
        <v>2</v>
      </c>
      <c r="O98" s="11">
        <f t="shared" si="192"/>
        <v>2</v>
      </c>
      <c r="P98" s="11" t="s">
        <v>75</v>
      </c>
      <c r="Q98" s="19" t="str">
        <f>IF($N98=1,IF(ISERROR(VLOOKUP($P98,'M1'!$A:$C,Q$2,FALSE)),"NOT PRESENT",VLOOKUP($P98,'M1'!$A:$C,Q$2,FALSE)),IF($N98=2,IF(ISERROR(VLOOKUP(DATA!$P98,'M2'!$A:$C,Q$2,FALSE)),"NOT PRESENT",VLOOKUP(DATA!$P98,'M2'!$A:$C,Q$2,FALSE)),IF($N98=0,IF(ISERROR(VLOOKUP($P98,'M1'!$A:$C,Q$2,FALSE)),IF(ISERROR(VLOOKUP(DATA!$P98,'M2'!$A:$C,Q$2,FALSE)),"NOT PRESENT",VLOOKUP(DATA!$P98,'M2'!$A:$C,Q$2,FALSE)),VLOOKUP($P98,'M1'!$A:$C,Q$2,FALSE)),"SPECIFY METHOD")))</f>
        <v>Debris - Fishing</v>
      </c>
      <c r="R98" s="12" t="str">
        <f>IF($N98=1,IF(ISERROR(VLOOKUP($P98,'M1'!$A:$C,R$2,FALSE)),"NOT PRESENT",VLOOKUP($P98,'M1'!$A:$C,R$2,FALSE)),IF($N98=2,IF(ISERROR(VLOOKUP(DATA!$P98,'M2'!$A:$C,R$2,FALSE)),"NOT PRESENT",VLOOKUP(DATA!$P98,'M2'!$A:$C,R$2,FALSE)),IF($N98=0,IF(ISERROR(VLOOKUP($P98,'M1'!$A:$C,R$2,FALSE)),IF(ISERROR(VLOOKUP(DATA!$P98,'M2'!$A:$C,R$2,FALSE)),"NOT PRESENT",VLOOKUP(DATA!$P98,'M2'!$A:$C,R$2,FALSE)),VLOOKUP($P98,'M1'!$A:$C,R$2,FALSE)),"SPECIFY METHOD")))</f>
        <v>Any fishing debris</v>
      </c>
      <c r="S98" s="20">
        <f t="shared" si="3"/>
        <v>2</v>
      </c>
      <c r="T98" s="11">
        <v>2</v>
      </c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</row>
    <row r="99" spans="1:68" ht="12.75" customHeight="1">
      <c r="A99" s="12">
        <f t="shared" si="2"/>
        <v>97</v>
      </c>
      <c r="B99" s="11" t="str">
        <f t="shared" ref="B99:D99" si="193">IF(ISERROR(B98),IF(ISERROR(B97),IF(ISERROR(B96),"BLANK",B96),B97),B98)</f>
        <v>Em Lim</v>
      </c>
      <c r="C99" s="11" t="str">
        <f t="shared" si="193"/>
        <v>Isabelle Côté</v>
      </c>
      <c r="D99" s="11" t="str">
        <f t="shared" si="193"/>
        <v>BMSC9</v>
      </c>
      <c r="E99" s="12" t="str">
        <f>IF(ISERROR(VLOOKUP($D99,SITES!$A:$E,2,FALSE)),"",VLOOKUP($D99,SITES!$A:$E,2,FALSE))</f>
        <v>Eagle Bay</v>
      </c>
      <c r="F99" s="10">
        <f>IF(ISERROR(VLOOKUP($D99,SITES!$A:$E,3,FALSE)),"",VLOOKUP($D99,SITES!$A:$E,3,FALSE))</f>
        <v>48.834789276122997</v>
      </c>
      <c r="G99" s="13">
        <f>IF(ISERROR(VLOOKUP($D99,SITES!$A:$E,4,FALSE)),"",VLOOKUP($D99,SITES!$A:$E,4,FALSE))</f>
        <v>-125.14702606201099</v>
      </c>
      <c r="H99" s="14" t="str">
        <f t="shared" ref="H99:M99" si="194">IF(ISERROR(H98),IF(ISERROR(H97),IF(ISERROR(H96),"BLANK",H96),H97),H98)</f>
        <v>23/04/2024</v>
      </c>
      <c r="I99" s="11">
        <f t="shared" si="194"/>
        <v>2</v>
      </c>
      <c r="J99" s="11" t="str">
        <f t="shared" si="194"/>
        <v>SW</v>
      </c>
      <c r="K99" s="18">
        <f t="shared" si="194"/>
        <v>0.52500000000000002</v>
      </c>
      <c r="L99" s="11" t="str">
        <f t="shared" si="194"/>
        <v>EGL</v>
      </c>
      <c r="M99" s="11">
        <f t="shared" si="194"/>
        <v>6.5</v>
      </c>
      <c r="N99" s="11">
        <v>0</v>
      </c>
      <c r="O99" s="11">
        <f t="shared" ref="O99:O100" si="195">IF(ISERROR(O98),IF(ISERROR(O97),IF(ISERROR(O96),"BLANK",O96),O97),O98)</f>
        <v>2</v>
      </c>
      <c r="P99" s="11" t="s">
        <v>52</v>
      </c>
      <c r="Q99" s="19" t="str">
        <f>IF($N99=1,IF(ISERROR(VLOOKUP($P99,'M1'!$A:$C,Q$2,FALSE)),"NOT PRESENT",VLOOKUP($P99,'M1'!$A:$C,Q$2,FALSE)),IF($N99=2,IF(ISERROR(VLOOKUP(DATA!$P99,'M2'!$A:$C,Q$2,FALSE)),"NOT PRESENT",VLOOKUP(DATA!$P99,'M2'!$A:$C,Q$2,FALSE)),IF($N99=0,IF(ISERROR(VLOOKUP($P99,'M1'!$A:$C,Q$2,FALSE)),IF(ISERROR(VLOOKUP(DATA!$P99,'M2'!$A:$C,Q$2,FALSE)),"NOT PRESENT",VLOOKUP(DATA!$P99,'M2'!$A:$C,Q$2,FALSE)),VLOOKUP($P99,'M1'!$A:$C,Q$2,FALSE)),"SPECIFY METHOD")))</f>
        <v>Sebastes caurinus</v>
      </c>
      <c r="R99" s="12" t="str">
        <f>IF($N99=1,IF(ISERROR(VLOOKUP($P99,'M1'!$A:$C,R$2,FALSE)),"NOT PRESENT",VLOOKUP($P99,'M1'!$A:$C,R$2,FALSE)),IF($N99=2,IF(ISERROR(VLOOKUP(DATA!$P99,'M2'!$A:$C,R$2,FALSE)),"NOT PRESENT",VLOOKUP(DATA!$P99,'M2'!$A:$C,R$2,FALSE)),IF($N99=0,IF(ISERROR(VLOOKUP($P99,'M1'!$A:$C,R$2,FALSE)),IF(ISERROR(VLOOKUP(DATA!$P99,'M2'!$A:$C,R$2,FALSE)),"NOT PRESENT",VLOOKUP(DATA!$P99,'M2'!$A:$C,R$2,FALSE)),VLOOKUP($P99,'M1'!$A:$C,R$2,FALSE)),"SPECIFY METHOD")))</f>
        <v>Copper rockfish</v>
      </c>
      <c r="S99" s="20">
        <f t="shared" si="3"/>
        <v>4</v>
      </c>
      <c r="T99" s="11">
        <v>0</v>
      </c>
      <c r="U99" s="11"/>
      <c r="V99" s="11"/>
      <c r="W99" s="11"/>
      <c r="X99" s="11">
        <v>1</v>
      </c>
      <c r="Y99" s="11">
        <v>1</v>
      </c>
      <c r="Z99" s="11">
        <v>1</v>
      </c>
      <c r="AA99" s="11">
        <v>1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</row>
    <row r="100" spans="1:68" ht="12.75" customHeight="1">
      <c r="A100" s="12">
        <f t="shared" si="2"/>
        <v>98</v>
      </c>
      <c r="B100" s="11" t="str">
        <f t="shared" ref="B100:D100" si="196">IF(ISERROR(B99),IF(ISERROR(B98),IF(ISERROR(B97),"BLANK",B97),B98),B99)</f>
        <v>Em Lim</v>
      </c>
      <c r="C100" s="11" t="str">
        <f t="shared" si="196"/>
        <v>Isabelle Côté</v>
      </c>
      <c r="D100" s="11" t="str">
        <f t="shared" si="196"/>
        <v>BMSC9</v>
      </c>
      <c r="E100" s="12" t="str">
        <f>IF(ISERROR(VLOOKUP($D100,SITES!$A:$E,2,FALSE)),"",VLOOKUP($D100,SITES!$A:$E,2,FALSE))</f>
        <v>Eagle Bay</v>
      </c>
      <c r="F100" s="10">
        <f>IF(ISERROR(VLOOKUP($D100,SITES!$A:$E,3,FALSE)),"",VLOOKUP($D100,SITES!$A:$E,3,FALSE))</f>
        <v>48.834789276122997</v>
      </c>
      <c r="G100" s="13">
        <f>IF(ISERROR(VLOOKUP($D100,SITES!$A:$E,4,FALSE)),"",VLOOKUP($D100,SITES!$A:$E,4,FALSE))</f>
        <v>-125.14702606201099</v>
      </c>
      <c r="H100" s="14" t="str">
        <f t="shared" ref="H100:M100" si="197">IF(ISERROR(H99),IF(ISERROR(H98),IF(ISERROR(H97),"BLANK",H97),H98),H99)</f>
        <v>23/04/2024</v>
      </c>
      <c r="I100" s="11">
        <f t="shared" si="197"/>
        <v>2</v>
      </c>
      <c r="J100" s="11" t="str">
        <f t="shared" si="197"/>
        <v>SW</v>
      </c>
      <c r="K100" s="18">
        <f t="shared" si="197"/>
        <v>0.52500000000000002</v>
      </c>
      <c r="L100" s="11" t="str">
        <f t="shared" si="197"/>
        <v>EGL</v>
      </c>
      <c r="M100" s="11">
        <f t="shared" si="197"/>
        <v>6.5</v>
      </c>
      <c r="N100" s="11">
        <v>2</v>
      </c>
      <c r="O100" s="11">
        <f t="shared" si="195"/>
        <v>2</v>
      </c>
      <c r="P100" s="11" t="s">
        <v>45</v>
      </c>
      <c r="Q100" s="19" t="str">
        <f>IF($N100=1,IF(ISERROR(VLOOKUP($P100,'M1'!$A:$C,Q$2,FALSE)),"NOT PRESENT",VLOOKUP($P100,'M1'!$A:$C,Q$2,FALSE)),IF($N100=2,IF(ISERROR(VLOOKUP(DATA!$P100,'M2'!$A:$C,Q$2,FALSE)),"NOT PRESENT",VLOOKUP(DATA!$P100,'M2'!$A:$C,Q$2,FALSE)),IF($N100=0,IF(ISERROR(VLOOKUP($P100,'M1'!$A:$C,Q$2,FALSE)),IF(ISERROR(VLOOKUP(DATA!$P100,'M2'!$A:$C,Q$2,FALSE)),"NOT PRESENT",VLOOKUP(DATA!$P100,'M2'!$A:$C,Q$2,FALSE)),VLOOKUP($P100,'M1'!$A:$C,Q$2,FALSE)),"SPECIFY METHOD")))</f>
        <v>Diodora aspera</v>
      </c>
      <c r="R100" s="12" t="str">
        <f>IF($N100=1,IF(ISERROR(VLOOKUP($P100,'M1'!$A:$C,R$2,FALSE)),"NOT PRESENT",VLOOKUP($P100,'M1'!$A:$C,R$2,FALSE)),IF($N100=2,IF(ISERROR(VLOOKUP(DATA!$P100,'M2'!$A:$C,R$2,FALSE)),"NOT PRESENT",VLOOKUP(DATA!$P100,'M2'!$A:$C,R$2,FALSE)),IF($N100=0,IF(ISERROR(VLOOKUP($P100,'M1'!$A:$C,R$2,FALSE)),IF(ISERROR(VLOOKUP(DATA!$P100,'M2'!$A:$C,R$2,FALSE)),"NOT PRESENT",VLOOKUP(DATA!$P100,'M2'!$A:$C,R$2,FALSE)),VLOOKUP($P100,'M1'!$A:$C,R$2,FALSE)),"SPECIFY METHOD")))</f>
        <v>Rough keyhole limpet</v>
      </c>
      <c r="S100" s="20">
        <f t="shared" si="3"/>
        <v>20</v>
      </c>
      <c r="T100" s="11">
        <v>20</v>
      </c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</row>
    <row r="101" spans="1:68" ht="12.75" customHeight="1">
      <c r="A101" s="12">
        <f t="shared" si="2"/>
        <v>99</v>
      </c>
      <c r="B101" s="11" t="str">
        <f t="shared" ref="B101:D101" si="198">IF(ISERROR(B100),IF(ISERROR(B99),IF(ISERROR(B98),"BLANK",B98),B99),B100)</f>
        <v>Em Lim</v>
      </c>
      <c r="C101" s="11" t="str">
        <f t="shared" si="198"/>
        <v>Isabelle Côté</v>
      </c>
      <c r="D101" s="11" t="str">
        <f t="shared" si="198"/>
        <v>BMSC9</v>
      </c>
      <c r="E101" s="12" t="str">
        <f>IF(ISERROR(VLOOKUP($D101,SITES!$A:$E,2,FALSE)),"",VLOOKUP($D101,SITES!$A:$E,2,FALSE))</f>
        <v>Eagle Bay</v>
      </c>
      <c r="F101" s="10">
        <f>IF(ISERROR(VLOOKUP($D101,SITES!$A:$E,3,FALSE)),"",VLOOKUP($D101,SITES!$A:$E,3,FALSE))</f>
        <v>48.834789276122997</v>
      </c>
      <c r="G101" s="13">
        <f>IF(ISERROR(VLOOKUP($D101,SITES!$A:$E,4,FALSE)),"",VLOOKUP($D101,SITES!$A:$E,4,FALSE))</f>
        <v>-125.14702606201099</v>
      </c>
      <c r="H101" s="14" t="str">
        <f t="shared" ref="H101:O101" si="199">IF(ISERROR(H100),IF(ISERROR(H99),IF(ISERROR(H98),"BLANK",H98),H99),H100)</f>
        <v>23/04/2024</v>
      </c>
      <c r="I101" s="11">
        <f t="shared" si="199"/>
        <v>2</v>
      </c>
      <c r="J101" s="11" t="str">
        <f t="shared" si="199"/>
        <v>SW</v>
      </c>
      <c r="K101" s="18">
        <f t="shared" si="199"/>
        <v>0.52500000000000002</v>
      </c>
      <c r="L101" s="11" t="str">
        <f t="shared" si="199"/>
        <v>EGL</v>
      </c>
      <c r="M101" s="11">
        <f t="shared" si="199"/>
        <v>6.5</v>
      </c>
      <c r="N101" s="11">
        <f t="shared" si="199"/>
        <v>2</v>
      </c>
      <c r="O101" s="11">
        <f t="shared" si="199"/>
        <v>2</v>
      </c>
      <c r="P101" s="11" t="s">
        <v>41</v>
      </c>
      <c r="Q101" s="19" t="str">
        <f>IF($N101=1,IF(ISERROR(VLOOKUP($P101,'M1'!$A:$C,Q$2,FALSE)),"NOT PRESENT",VLOOKUP($P101,'M1'!$A:$C,Q$2,FALSE)),IF($N101=2,IF(ISERROR(VLOOKUP(DATA!$P101,'M2'!$A:$C,Q$2,FALSE)),"NOT PRESENT",VLOOKUP(DATA!$P101,'M2'!$A:$C,Q$2,FALSE)),IF($N101=0,IF(ISERROR(VLOOKUP($P101,'M1'!$A:$C,Q$2,FALSE)),IF(ISERROR(VLOOKUP(DATA!$P101,'M2'!$A:$C,Q$2,FALSE)),"NOT PRESENT",VLOOKUP(DATA!$P101,'M2'!$A:$C,Q$2,FALSE)),VLOOKUP($P101,'M1'!$A:$C,Q$2,FALSE)),"SPECIFY METHOD")))</f>
        <v>Pisaster ochraceus</v>
      </c>
      <c r="R101" s="12" t="str">
        <f>IF($N101=1,IF(ISERROR(VLOOKUP($P101,'M1'!$A:$C,R$2,FALSE)),"NOT PRESENT",VLOOKUP($P101,'M1'!$A:$C,R$2,FALSE)),IF($N101=2,IF(ISERROR(VLOOKUP(DATA!$P101,'M2'!$A:$C,R$2,FALSE)),"NOT PRESENT",VLOOKUP(DATA!$P101,'M2'!$A:$C,R$2,FALSE)),IF($N101=0,IF(ISERROR(VLOOKUP($P101,'M1'!$A:$C,R$2,FALSE)),IF(ISERROR(VLOOKUP(DATA!$P101,'M2'!$A:$C,R$2,FALSE)),"NOT PRESENT",VLOOKUP(DATA!$P101,'M2'!$A:$C,R$2,FALSE)),VLOOKUP($P101,'M1'!$A:$C,R$2,FALSE)),"SPECIFY METHOD")))</f>
        <v>Purple sea star</v>
      </c>
      <c r="S101" s="20">
        <f t="shared" si="3"/>
        <v>1</v>
      </c>
      <c r="T101" s="11">
        <v>1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</row>
    <row r="102" spans="1:68" ht="12.75" customHeight="1">
      <c r="A102" s="12">
        <f t="shared" si="2"/>
        <v>100</v>
      </c>
      <c r="B102" s="11" t="str">
        <f t="shared" ref="B102:D102" si="200">IF(ISERROR(B101),IF(ISERROR(B100),IF(ISERROR(B99),"BLANK",B99),B100),B101)</f>
        <v>Em Lim</v>
      </c>
      <c r="C102" s="11" t="str">
        <f t="shared" si="200"/>
        <v>Isabelle Côté</v>
      </c>
      <c r="D102" s="11" t="str">
        <f t="shared" si="200"/>
        <v>BMSC9</v>
      </c>
      <c r="E102" s="12" t="str">
        <f>IF(ISERROR(VLOOKUP($D102,SITES!$A:$E,2,FALSE)),"",VLOOKUP($D102,SITES!$A:$E,2,FALSE))</f>
        <v>Eagle Bay</v>
      </c>
      <c r="F102" s="10">
        <f>IF(ISERROR(VLOOKUP($D102,SITES!$A:$E,3,FALSE)),"",VLOOKUP($D102,SITES!$A:$E,3,FALSE))</f>
        <v>48.834789276122997</v>
      </c>
      <c r="G102" s="13">
        <f>IF(ISERROR(VLOOKUP($D102,SITES!$A:$E,4,FALSE)),"",VLOOKUP($D102,SITES!$A:$E,4,FALSE))</f>
        <v>-125.14702606201099</v>
      </c>
      <c r="H102" s="14" t="str">
        <f t="shared" ref="H102:O102" si="201">IF(ISERROR(H101),IF(ISERROR(H100),IF(ISERROR(H99),"BLANK",H99),H100),H101)</f>
        <v>23/04/2024</v>
      </c>
      <c r="I102" s="11">
        <f t="shared" si="201"/>
        <v>2</v>
      </c>
      <c r="J102" s="11" t="str">
        <f t="shared" si="201"/>
        <v>SW</v>
      </c>
      <c r="K102" s="18">
        <f t="shared" si="201"/>
        <v>0.52500000000000002</v>
      </c>
      <c r="L102" s="11" t="str">
        <f t="shared" si="201"/>
        <v>EGL</v>
      </c>
      <c r="M102" s="11">
        <f t="shared" si="201"/>
        <v>6.5</v>
      </c>
      <c r="N102" s="11">
        <f t="shared" si="201"/>
        <v>2</v>
      </c>
      <c r="O102" s="11">
        <f t="shared" si="201"/>
        <v>2</v>
      </c>
      <c r="P102" s="11" t="s">
        <v>76</v>
      </c>
      <c r="Q102" s="19" t="str">
        <f>IF($N102=1,IF(ISERROR(VLOOKUP($P102,'M1'!$A:$C,Q$2,FALSE)),"NOT PRESENT",VLOOKUP($P102,'M1'!$A:$C,Q$2,FALSE)),IF($N102=2,IF(ISERROR(VLOOKUP(DATA!$P102,'M2'!$A:$C,Q$2,FALSE)),"NOT PRESENT",VLOOKUP(DATA!$P102,'M2'!$A:$C,Q$2,FALSE)),IF($N102=0,IF(ISERROR(VLOOKUP($P102,'M1'!$A:$C,Q$2,FALSE)),IF(ISERROR(VLOOKUP(DATA!$P102,'M2'!$A:$C,Q$2,FALSE)),"NOT PRESENT",VLOOKUP(DATA!$P102,'M2'!$A:$C,Q$2,FALSE)),VLOOKUP($P102,'M1'!$A:$C,Q$2,FALSE)),"SPECIFY METHOD")))</f>
        <v>Diaulula sandiegensis</v>
      </c>
      <c r="R102" s="12" t="str">
        <f>IF($N102=1,IF(ISERROR(VLOOKUP($P102,'M1'!$A:$C,R$2,FALSE)),"NOT PRESENT",VLOOKUP($P102,'M1'!$A:$C,R$2,FALSE)),IF($N102=2,IF(ISERROR(VLOOKUP(DATA!$P102,'M2'!$A:$C,R$2,FALSE)),"NOT PRESENT",VLOOKUP(DATA!$P102,'M2'!$A:$C,R$2,FALSE)),IF($N102=0,IF(ISERROR(VLOOKUP($P102,'M1'!$A:$C,R$2,FALSE)),IF(ISERROR(VLOOKUP(DATA!$P102,'M2'!$A:$C,R$2,FALSE)),"NOT PRESENT",VLOOKUP(DATA!$P102,'M2'!$A:$C,R$2,FALSE)),VLOOKUP($P102,'M1'!$A:$C,R$2,FALSE)),"SPECIFY METHOD")))</f>
        <v>Ringed doris</v>
      </c>
      <c r="S102" s="20">
        <f t="shared" si="3"/>
        <v>5</v>
      </c>
      <c r="T102" s="11">
        <v>5</v>
      </c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</row>
    <row r="103" spans="1:68" ht="12.75" customHeight="1">
      <c r="A103" s="12">
        <f t="shared" si="2"/>
        <v>101</v>
      </c>
      <c r="B103" s="11" t="str">
        <f t="shared" ref="B103:D103" si="202">IF(ISERROR(B102),IF(ISERROR(B101),IF(ISERROR(B100),"BLANK",B100),B101),B102)</f>
        <v>Em Lim</v>
      </c>
      <c r="C103" s="11" t="str">
        <f t="shared" si="202"/>
        <v>Isabelle Côté</v>
      </c>
      <c r="D103" s="11" t="str">
        <f t="shared" si="202"/>
        <v>BMSC9</v>
      </c>
      <c r="E103" s="12" t="str">
        <f>IF(ISERROR(VLOOKUP($D103,SITES!$A:$E,2,FALSE)),"",VLOOKUP($D103,SITES!$A:$E,2,FALSE))</f>
        <v>Eagle Bay</v>
      </c>
      <c r="F103" s="10">
        <f>IF(ISERROR(VLOOKUP($D103,SITES!$A:$E,3,FALSE)),"",VLOOKUP($D103,SITES!$A:$E,3,FALSE))</f>
        <v>48.834789276122997</v>
      </c>
      <c r="G103" s="13">
        <f>IF(ISERROR(VLOOKUP($D103,SITES!$A:$E,4,FALSE)),"",VLOOKUP($D103,SITES!$A:$E,4,FALSE))</f>
        <v>-125.14702606201099</v>
      </c>
      <c r="H103" s="14" t="str">
        <f t="shared" ref="H103:O103" si="203">IF(ISERROR(H102),IF(ISERROR(H101),IF(ISERROR(H100),"BLANK",H100),H101),H102)</f>
        <v>23/04/2024</v>
      </c>
      <c r="I103" s="11">
        <f t="shared" si="203"/>
        <v>2</v>
      </c>
      <c r="J103" s="11" t="str">
        <f t="shared" si="203"/>
        <v>SW</v>
      </c>
      <c r="K103" s="18">
        <f t="shared" si="203"/>
        <v>0.52500000000000002</v>
      </c>
      <c r="L103" s="11" t="str">
        <f t="shared" si="203"/>
        <v>EGL</v>
      </c>
      <c r="M103" s="11">
        <f t="shared" si="203"/>
        <v>6.5</v>
      </c>
      <c r="N103" s="11">
        <f t="shared" si="203"/>
        <v>2</v>
      </c>
      <c r="O103" s="11">
        <f t="shared" si="203"/>
        <v>2</v>
      </c>
      <c r="P103" s="11" t="s">
        <v>34</v>
      </c>
      <c r="Q103" s="19" t="str">
        <f>IF($N103=1,IF(ISERROR(VLOOKUP($P103,'M1'!$A:$C,Q$2,FALSE)),"NOT PRESENT",VLOOKUP($P103,'M1'!$A:$C,Q$2,FALSE)),IF($N103=2,IF(ISERROR(VLOOKUP(DATA!$P103,'M2'!$A:$C,Q$2,FALSE)),"NOT PRESENT",VLOOKUP(DATA!$P103,'M2'!$A:$C,Q$2,FALSE)),IF($N103=0,IF(ISERROR(VLOOKUP($P103,'M1'!$A:$C,Q$2,FALSE)),IF(ISERROR(VLOOKUP(DATA!$P103,'M2'!$A:$C,Q$2,FALSE)),"NOT PRESENT",VLOOKUP(DATA!$P103,'M2'!$A:$C,Q$2,FALSE)),VLOOKUP($P103,'M1'!$A:$C,Q$2,FALSE)),"SPECIFY METHOD")))</f>
        <v>Pagurus hemphilli</v>
      </c>
      <c r="R103" s="12" t="str">
        <f>IF($N103=1,IF(ISERROR(VLOOKUP($P103,'M1'!$A:$C,R$2,FALSE)),"NOT PRESENT",VLOOKUP($P103,'M1'!$A:$C,R$2,FALSE)),IF($N103=2,IF(ISERROR(VLOOKUP(DATA!$P103,'M2'!$A:$C,R$2,FALSE)),"NOT PRESENT",VLOOKUP(DATA!$P103,'M2'!$A:$C,R$2,FALSE)),IF($N103=0,IF(ISERROR(VLOOKUP($P103,'M1'!$A:$C,R$2,FALSE)),IF(ISERROR(VLOOKUP(DATA!$P103,'M2'!$A:$C,R$2,FALSE)),"NOT PRESENT",VLOOKUP(DATA!$P103,'M2'!$A:$C,R$2,FALSE)),VLOOKUP($P103,'M1'!$A:$C,R$2,FALSE)),"SPECIFY METHOD")))</f>
        <v>Maroon hermit</v>
      </c>
      <c r="S103" s="20">
        <f t="shared" si="3"/>
        <v>5</v>
      </c>
      <c r="T103" s="11">
        <v>5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</row>
    <row r="104" spans="1:68" ht="12.75" customHeight="1">
      <c r="A104" s="12">
        <f t="shared" si="2"/>
        <v>102</v>
      </c>
      <c r="B104" s="11" t="str">
        <f t="shared" ref="B104:D104" si="204">IF(ISERROR(B103),IF(ISERROR(B102),IF(ISERROR(B101),"BLANK",B101),B102),B103)</f>
        <v>Em Lim</v>
      </c>
      <c r="C104" s="11" t="str">
        <f t="shared" si="204"/>
        <v>Isabelle Côté</v>
      </c>
      <c r="D104" s="11" t="str">
        <f t="shared" si="204"/>
        <v>BMSC9</v>
      </c>
      <c r="E104" s="12" t="str">
        <f>IF(ISERROR(VLOOKUP($D104,SITES!$A:$E,2,FALSE)),"",VLOOKUP($D104,SITES!$A:$E,2,FALSE))</f>
        <v>Eagle Bay</v>
      </c>
      <c r="F104" s="10">
        <f>IF(ISERROR(VLOOKUP($D104,SITES!$A:$E,3,FALSE)),"",VLOOKUP($D104,SITES!$A:$E,3,FALSE))</f>
        <v>48.834789276122997</v>
      </c>
      <c r="G104" s="13">
        <f>IF(ISERROR(VLOOKUP($D104,SITES!$A:$E,4,FALSE)),"",VLOOKUP($D104,SITES!$A:$E,4,FALSE))</f>
        <v>-125.14702606201099</v>
      </c>
      <c r="H104" s="14" t="str">
        <f t="shared" ref="H104:O104" si="205">IF(ISERROR(H103),IF(ISERROR(H102),IF(ISERROR(H101),"BLANK",H101),H102),H103)</f>
        <v>23/04/2024</v>
      </c>
      <c r="I104" s="11">
        <f t="shared" si="205"/>
        <v>2</v>
      </c>
      <c r="J104" s="11" t="str">
        <f t="shared" si="205"/>
        <v>SW</v>
      </c>
      <c r="K104" s="18">
        <f t="shared" si="205"/>
        <v>0.52500000000000002</v>
      </c>
      <c r="L104" s="11" t="str">
        <f t="shared" si="205"/>
        <v>EGL</v>
      </c>
      <c r="M104" s="11">
        <f t="shared" si="205"/>
        <v>6.5</v>
      </c>
      <c r="N104" s="11">
        <f t="shared" si="205"/>
        <v>2</v>
      </c>
      <c r="O104" s="11">
        <f t="shared" si="205"/>
        <v>2</v>
      </c>
      <c r="P104" s="11" t="s">
        <v>35</v>
      </c>
      <c r="Q104" s="19" t="str">
        <f>IF($N104=1,IF(ISERROR(VLOOKUP($P104,'M1'!$A:$C,Q$2,FALSE)),"NOT PRESENT",VLOOKUP($P104,'M1'!$A:$C,Q$2,FALSE)),IF($N104=2,IF(ISERROR(VLOOKUP(DATA!$P104,'M2'!$A:$C,Q$2,FALSE)),"NOT PRESENT",VLOOKUP(DATA!$P104,'M2'!$A:$C,Q$2,FALSE)),IF($N104=0,IF(ISERROR(VLOOKUP($P104,'M1'!$A:$C,Q$2,FALSE)),IF(ISERROR(VLOOKUP(DATA!$P104,'M2'!$A:$C,Q$2,FALSE)),"NOT PRESENT",VLOOKUP(DATA!$P104,'M2'!$A:$C,Q$2,FALSE)),VLOOKUP($P104,'M1'!$A:$C,Q$2,FALSE)),"SPECIFY METHOD")))</f>
        <v>Orthasterias koehleri</v>
      </c>
      <c r="R104" s="12" t="str">
        <f>IF($N104=1,IF(ISERROR(VLOOKUP($P104,'M1'!$A:$C,R$2,FALSE)),"NOT PRESENT",VLOOKUP($P104,'M1'!$A:$C,R$2,FALSE)),IF($N104=2,IF(ISERROR(VLOOKUP(DATA!$P104,'M2'!$A:$C,R$2,FALSE)),"NOT PRESENT",VLOOKUP(DATA!$P104,'M2'!$A:$C,R$2,FALSE)),IF($N104=0,IF(ISERROR(VLOOKUP($P104,'M1'!$A:$C,R$2,FALSE)),IF(ISERROR(VLOOKUP(DATA!$P104,'M2'!$A:$C,R$2,FALSE)),"NOT PRESENT",VLOOKUP(DATA!$P104,'M2'!$A:$C,R$2,FALSE)),VLOOKUP($P104,'M1'!$A:$C,R$2,FALSE)),"SPECIFY METHOD")))</f>
        <v>Rainbow star</v>
      </c>
      <c r="S104" s="20">
        <f t="shared" si="3"/>
        <v>2</v>
      </c>
      <c r="T104" s="11">
        <v>2</v>
      </c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</row>
    <row r="105" spans="1:68" ht="12.75" customHeight="1">
      <c r="A105" s="12">
        <f t="shared" si="2"/>
        <v>103</v>
      </c>
      <c r="B105" s="11" t="str">
        <f t="shared" ref="B105:D105" si="206">IF(ISERROR(B104),IF(ISERROR(B103),IF(ISERROR(B102),"BLANK",B102),B103),B104)</f>
        <v>Em Lim</v>
      </c>
      <c r="C105" s="11" t="str">
        <f t="shared" si="206"/>
        <v>Isabelle Côté</v>
      </c>
      <c r="D105" s="11" t="str">
        <f t="shared" si="206"/>
        <v>BMSC9</v>
      </c>
      <c r="E105" s="12" t="str">
        <f>IF(ISERROR(VLOOKUP($D105,SITES!$A:$E,2,FALSE)),"",VLOOKUP($D105,SITES!$A:$E,2,FALSE))</f>
        <v>Eagle Bay</v>
      </c>
      <c r="F105" s="10">
        <f>IF(ISERROR(VLOOKUP($D105,SITES!$A:$E,3,FALSE)),"",VLOOKUP($D105,SITES!$A:$E,3,FALSE))</f>
        <v>48.834789276122997</v>
      </c>
      <c r="G105" s="13">
        <f>IF(ISERROR(VLOOKUP($D105,SITES!$A:$E,4,FALSE)),"",VLOOKUP($D105,SITES!$A:$E,4,FALSE))</f>
        <v>-125.14702606201099</v>
      </c>
      <c r="H105" s="14" t="str">
        <f t="shared" ref="H105:O105" si="207">IF(ISERROR(H104),IF(ISERROR(H103),IF(ISERROR(H102),"BLANK",H102),H103),H104)</f>
        <v>23/04/2024</v>
      </c>
      <c r="I105" s="11">
        <f t="shared" si="207"/>
        <v>2</v>
      </c>
      <c r="J105" s="11" t="str">
        <f t="shared" si="207"/>
        <v>SW</v>
      </c>
      <c r="K105" s="18">
        <f t="shared" si="207"/>
        <v>0.52500000000000002</v>
      </c>
      <c r="L105" s="11" t="str">
        <f t="shared" si="207"/>
        <v>EGL</v>
      </c>
      <c r="M105" s="11">
        <f t="shared" si="207"/>
        <v>6.5</v>
      </c>
      <c r="N105" s="11">
        <f t="shared" si="207"/>
        <v>2</v>
      </c>
      <c r="O105" s="11">
        <f t="shared" si="207"/>
        <v>2</v>
      </c>
      <c r="P105" s="11" t="s">
        <v>44</v>
      </c>
      <c r="Q105" s="19" t="str">
        <f>IF($N105=1,IF(ISERROR(VLOOKUP($P105,'M1'!$A:$C,Q$2,FALSE)),"NOT PRESENT",VLOOKUP($P105,'M1'!$A:$C,Q$2,FALSE)),IF($N105=2,IF(ISERROR(VLOOKUP(DATA!$P105,'M2'!$A:$C,Q$2,FALSE)),"NOT PRESENT",VLOOKUP(DATA!$P105,'M2'!$A:$C,Q$2,FALSE)),IF($N105=0,IF(ISERROR(VLOOKUP($P105,'M1'!$A:$C,Q$2,FALSE)),IF(ISERROR(VLOOKUP(DATA!$P105,'M2'!$A:$C,Q$2,FALSE)),"NOT PRESENT",VLOOKUP(DATA!$P105,'M2'!$A:$C,Q$2,FALSE)),VLOOKUP($P105,'M1'!$A:$C,Q$2,FALSE)),"SPECIFY METHOD")))</f>
        <v>Strongylocentrotus purpuratus</v>
      </c>
      <c r="R105" s="12" t="str">
        <f>IF($N105=1,IF(ISERROR(VLOOKUP($P105,'M1'!$A:$C,R$2,FALSE)),"NOT PRESENT",VLOOKUP($P105,'M1'!$A:$C,R$2,FALSE)),IF($N105=2,IF(ISERROR(VLOOKUP(DATA!$P105,'M2'!$A:$C,R$2,FALSE)),"NOT PRESENT",VLOOKUP(DATA!$P105,'M2'!$A:$C,R$2,FALSE)),IF($N105=0,IF(ISERROR(VLOOKUP($P105,'M1'!$A:$C,R$2,FALSE)),IF(ISERROR(VLOOKUP(DATA!$P105,'M2'!$A:$C,R$2,FALSE)),"NOT PRESENT",VLOOKUP(DATA!$P105,'M2'!$A:$C,R$2,FALSE)),VLOOKUP($P105,'M1'!$A:$C,R$2,FALSE)),"SPECIFY METHOD")))</f>
        <v>Purple sea urchin (?)</v>
      </c>
      <c r="S105" s="20">
        <f t="shared" si="3"/>
        <v>1</v>
      </c>
      <c r="T105" s="11">
        <v>1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</row>
    <row r="106" spans="1:68" ht="12.75" customHeight="1">
      <c r="A106" s="12">
        <f t="shared" si="2"/>
        <v>104</v>
      </c>
      <c r="B106" s="11" t="str">
        <f t="shared" ref="B106:D106" si="208">IF(ISERROR(B105),IF(ISERROR(B104),IF(ISERROR(B103),"BLANK",B103),B104),B105)</f>
        <v>Em Lim</v>
      </c>
      <c r="C106" s="11" t="str">
        <f t="shared" si="208"/>
        <v>Isabelle Côté</v>
      </c>
      <c r="D106" s="11" t="str">
        <f t="shared" si="208"/>
        <v>BMSC9</v>
      </c>
      <c r="E106" s="12" t="str">
        <f>IF(ISERROR(VLOOKUP($D106,SITES!$A:$E,2,FALSE)),"",VLOOKUP($D106,SITES!$A:$E,2,FALSE))</f>
        <v>Eagle Bay</v>
      </c>
      <c r="F106" s="10">
        <f>IF(ISERROR(VLOOKUP($D106,SITES!$A:$E,3,FALSE)),"",VLOOKUP($D106,SITES!$A:$E,3,FALSE))</f>
        <v>48.834789276122997</v>
      </c>
      <c r="G106" s="13">
        <f>IF(ISERROR(VLOOKUP($D106,SITES!$A:$E,4,FALSE)),"",VLOOKUP($D106,SITES!$A:$E,4,FALSE))</f>
        <v>-125.14702606201099</v>
      </c>
      <c r="H106" s="14" t="str">
        <f t="shared" ref="H106:O106" si="209">IF(ISERROR(H105),IF(ISERROR(H104),IF(ISERROR(H103),"BLANK",H103),H104),H105)</f>
        <v>23/04/2024</v>
      </c>
      <c r="I106" s="11">
        <f t="shared" si="209"/>
        <v>2</v>
      </c>
      <c r="J106" s="11" t="str">
        <f t="shared" si="209"/>
        <v>SW</v>
      </c>
      <c r="K106" s="18">
        <f t="shared" si="209"/>
        <v>0.52500000000000002</v>
      </c>
      <c r="L106" s="11" t="str">
        <f t="shared" si="209"/>
        <v>EGL</v>
      </c>
      <c r="M106" s="11">
        <f t="shared" si="209"/>
        <v>6.5</v>
      </c>
      <c r="N106" s="11">
        <f t="shared" si="209"/>
        <v>2</v>
      </c>
      <c r="O106" s="11">
        <f t="shared" si="209"/>
        <v>2</v>
      </c>
      <c r="P106" s="11" t="s">
        <v>70</v>
      </c>
      <c r="Q106" s="19" t="str">
        <f>IF($N106=1,IF(ISERROR(VLOOKUP($P106,'M1'!$A:$C,Q$2,FALSE)),"NOT PRESENT",VLOOKUP($P106,'M1'!$A:$C,Q$2,FALSE)),IF($N106=2,IF(ISERROR(VLOOKUP(DATA!$P106,'M2'!$A:$C,Q$2,FALSE)),"NOT PRESENT",VLOOKUP(DATA!$P106,'M2'!$A:$C,Q$2,FALSE)),IF($N106=0,IF(ISERROR(VLOOKUP($P106,'M1'!$A:$C,Q$2,FALSE)),IF(ISERROR(VLOOKUP(DATA!$P106,'M2'!$A:$C,Q$2,FALSE)),"NOT PRESENT",VLOOKUP(DATA!$P106,'M2'!$A:$C,Q$2,FALSE)),VLOOKUP($P106,'M1'!$A:$C,Q$2,FALSE)),"SPECIFY METHOD")))</f>
        <v>Cancer productus</v>
      </c>
      <c r="R106" s="12" t="str">
        <f>IF($N106=1,IF(ISERROR(VLOOKUP($P106,'M1'!$A:$C,R$2,FALSE)),"NOT PRESENT",VLOOKUP($P106,'M1'!$A:$C,R$2,FALSE)),IF($N106=2,IF(ISERROR(VLOOKUP(DATA!$P106,'M2'!$A:$C,R$2,FALSE)),"NOT PRESENT",VLOOKUP(DATA!$P106,'M2'!$A:$C,R$2,FALSE)),IF($N106=0,IF(ISERROR(VLOOKUP($P106,'M1'!$A:$C,R$2,FALSE)),IF(ISERROR(VLOOKUP(DATA!$P106,'M2'!$A:$C,R$2,FALSE)),"NOT PRESENT",VLOOKUP(DATA!$P106,'M2'!$A:$C,R$2,FALSE)),VLOOKUP($P106,'M1'!$A:$C,R$2,FALSE)),"SPECIFY METHOD")))</f>
        <v>Red rock crab</v>
      </c>
      <c r="S106" s="20">
        <f t="shared" si="3"/>
        <v>1</v>
      </c>
      <c r="T106" s="11">
        <v>1</v>
      </c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</row>
    <row r="107" spans="1:68" ht="12.75" customHeight="1">
      <c r="A107" s="12">
        <f t="shared" si="2"/>
        <v>105</v>
      </c>
      <c r="B107" s="11" t="str">
        <f t="shared" ref="B107:D107" si="210">IF(ISERROR(B106),IF(ISERROR(B105),IF(ISERROR(B104),"BLANK",B104),B105),B106)</f>
        <v>Em Lim</v>
      </c>
      <c r="C107" s="11" t="str">
        <f t="shared" si="210"/>
        <v>Isabelle Côté</v>
      </c>
      <c r="D107" s="11" t="str">
        <f t="shared" si="210"/>
        <v>BMSC9</v>
      </c>
      <c r="E107" s="12" t="str">
        <f>IF(ISERROR(VLOOKUP($D107,SITES!$A:$E,2,FALSE)),"",VLOOKUP($D107,SITES!$A:$E,2,FALSE))</f>
        <v>Eagle Bay</v>
      </c>
      <c r="F107" s="10">
        <f>IF(ISERROR(VLOOKUP($D107,SITES!$A:$E,3,FALSE)),"",VLOOKUP($D107,SITES!$A:$E,3,FALSE))</f>
        <v>48.834789276122997</v>
      </c>
      <c r="G107" s="13">
        <f>IF(ISERROR(VLOOKUP($D107,SITES!$A:$E,4,FALSE)),"",VLOOKUP($D107,SITES!$A:$E,4,FALSE))</f>
        <v>-125.14702606201099</v>
      </c>
      <c r="H107" s="14" t="str">
        <f t="shared" ref="H107:O107" si="211">IF(ISERROR(H106),IF(ISERROR(H105),IF(ISERROR(H104),"BLANK",H104),H105),H106)</f>
        <v>23/04/2024</v>
      </c>
      <c r="I107" s="11">
        <f t="shared" si="211"/>
        <v>2</v>
      </c>
      <c r="J107" s="11" t="str">
        <f t="shared" si="211"/>
        <v>SW</v>
      </c>
      <c r="K107" s="18">
        <f t="shared" si="211"/>
        <v>0.52500000000000002</v>
      </c>
      <c r="L107" s="11" t="str">
        <f t="shared" si="211"/>
        <v>EGL</v>
      </c>
      <c r="M107" s="11">
        <f t="shared" si="211"/>
        <v>6.5</v>
      </c>
      <c r="N107" s="11">
        <f t="shared" si="211"/>
        <v>2</v>
      </c>
      <c r="O107" s="11">
        <f t="shared" si="211"/>
        <v>2</v>
      </c>
      <c r="P107" s="11" t="s">
        <v>77</v>
      </c>
      <c r="Q107" s="19" t="str">
        <f>IF($N107=1,IF(ISERROR(VLOOKUP($P107,'M1'!$A:$C,Q$2,FALSE)),"NOT PRESENT",VLOOKUP($P107,'M1'!$A:$C,Q$2,FALSE)),IF($N107=2,IF(ISERROR(VLOOKUP(DATA!$P107,'M2'!$A:$C,Q$2,FALSE)),"NOT PRESENT",VLOOKUP(DATA!$P107,'M2'!$A:$C,Q$2,FALSE)),IF($N107=0,IF(ISERROR(VLOOKUP($P107,'M1'!$A:$C,Q$2,FALSE)),IF(ISERROR(VLOOKUP(DATA!$P107,'M2'!$A:$C,Q$2,FALSE)),"NOT PRESENT",VLOOKUP(DATA!$P107,'M2'!$A:$C,Q$2,FALSE)),VLOOKUP($P107,'M1'!$A:$C,Q$2,FALSE)),"SPECIFY METHOD")))</f>
        <v>Ascelichthys rhodorus</v>
      </c>
      <c r="R107" s="12" t="str">
        <f>IF($N107=1,IF(ISERROR(VLOOKUP($P107,'M1'!$A:$C,R$2,FALSE)),"NOT PRESENT",VLOOKUP($P107,'M1'!$A:$C,R$2,FALSE)),IF($N107=2,IF(ISERROR(VLOOKUP(DATA!$P107,'M2'!$A:$C,R$2,FALSE)),"NOT PRESENT",VLOOKUP(DATA!$P107,'M2'!$A:$C,R$2,FALSE)),IF($N107=0,IF(ISERROR(VLOOKUP($P107,'M1'!$A:$C,R$2,FALSE)),IF(ISERROR(VLOOKUP(DATA!$P107,'M2'!$A:$C,R$2,FALSE)),"NOT PRESENT",VLOOKUP(DATA!$P107,'M2'!$A:$C,R$2,FALSE)),VLOOKUP($P107,'M1'!$A:$C,R$2,FALSE)),"SPECIFY METHOD")))</f>
        <v>Rosylip sculpin</v>
      </c>
      <c r="S107" s="20">
        <f t="shared" si="3"/>
        <v>1</v>
      </c>
      <c r="T107" s="11">
        <v>0</v>
      </c>
      <c r="U107" s="11"/>
      <c r="V107" s="11">
        <v>1</v>
      </c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</row>
    <row r="108" spans="1:68" ht="12.75" customHeight="1">
      <c r="A108" s="12">
        <f t="shared" si="2"/>
        <v>106</v>
      </c>
      <c r="B108" s="11" t="str">
        <f t="shared" ref="B108:D108" si="212">IF(ISERROR(B107),IF(ISERROR(B106),IF(ISERROR(B105),"BLANK",B105),B106),B107)</f>
        <v>Em Lim</v>
      </c>
      <c r="C108" s="11" t="str">
        <f t="shared" si="212"/>
        <v>Isabelle Côté</v>
      </c>
      <c r="D108" s="11" t="str">
        <f t="shared" si="212"/>
        <v>BMSC9</v>
      </c>
      <c r="E108" s="12" t="str">
        <f>IF(ISERROR(VLOOKUP($D108,SITES!$A:$E,2,FALSE)),"",VLOOKUP($D108,SITES!$A:$E,2,FALSE))</f>
        <v>Eagle Bay</v>
      </c>
      <c r="F108" s="10">
        <f>IF(ISERROR(VLOOKUP($D108,SITES!$A:$E,3,FALSE)),"",VLOOKUP($D108,SITES!$A:$E,3,FALSE))</f>
        <v>48.834789276122997</v>
      </c>
      <c r="G108" s="13">
        <f>IF(ISERROR(VLOOKUP($D108,SITES!$A:$E,4,FALSE)),"",VLOOKUP($D108,SITES!$A:$E,4,FALSE))</f>
        <v>-125.14702606201099</v>
      </c>
      <c r="H108" s="14" t="str">
        <f t="shared" ref="H108:O108" si="213">IF(ISERROR(H107),IF(ISERROR(H106),IF(ISERROR(H105),"BLANK",H105),H106),H107)</f>
        <v>23/04/2024</v>
      </c>
      <c r="I108" s="11">
        <f t="shared" si="213"/>
        <v>2</v>
      </c>
      <c r="J108" s="11" t="str">
        <f t="shared" si="213"/>
        <v>SW</v>
      </c>
      <c r="K108" s="18">
        <f t="shared" si="213"/>
        <v>0.52500000000000002</v>
      </c>
      <c r="L108" s="11" t="str">
        <f t="shared" si="213"/>
        <v>EGL</v>
      </c>
      <c r="M108" s="11">
        <f t="shared" si="213"/>
        <v>6.5</v>
      </c>
      <c r="N108" s="11">
        <f t="shared" si="213"/>
        <v>2</v>
      </c>
      <c r="O108" s="11">
        <f t="shared" si="213"/>
        <v>2</v>
      </c>
      <c r="P108" s="11" t="s">
        <v>33</v>
      </c>
      <c r="Q108" s="19" t="str">
        <f>IF($N108=1,IF(ISERROR(VLOOKUP($P108,'M1'!$A:$C,Q$2,FALSE)),"NOT PRESENT",VLOOKUP($P108,'M1'!$A:$C,Q$2,FALSE)),IF($N108=2,IF(ISERROR(VLOOKUP(DATA!$P108,'M2'!$A:$C,Q$2,FALSE)),"NOT PRESENT",VLOOKUP(DATA!$P108,'M2'!$A:$C,Q$2,FALSE)),IF($N108=0,IF(ISERROR(VLOOKUP($P108,'M1'!$A:$C,Q$2,FALSE)),IF(ISERROR(VLOOKUP(DATA!$P108,'M2'!$A:$C,Q$2,FALSE)),"NOT PRESENT",VLOOKUP(DATA!$P108,'M2'!$A:$C,Q$2,FALSE)),VLOOKUP($P108,'M1'!$A:$C,Q$2,FALSE)),"SPECIFY METHOD")))</f>
        <v>Apostichopus californicus</v>
      </c>
      <c r="R108" s="12" t="str">
        <f>IF($N108=1,IF(ISERROR(VLOOKUP($P108,'M1'!$A:$C,R$2,FALSE)),"NOT PRESENT",VLOOKUP($P108,'M1'!$A:$C,R$2,FALSE)),IF($N108=2,IF(ISERROR(VLOOKUP(DATA!$P108,'M2'!$A:$C,R$2,FALSE)),"NOT PRESENT",VLOOKUP(DATA!$P108,'M2'!$A:$C,R$2,FALSE)),IF($N108=0,IF(ISERROR(VLOOKUP($P108,'M1'!$A:$C,R$2,FALSE)),IF(ISERROR(VLOOKUP(DATA!$P108,'M2'!$A:$C,R$2,FALSE)),"NOT PRESENT",VLOOKUP(DATA!$P108,'M2'!$A:$C,R$2,FALSE)),VLOOKUP($P108,'M1'!$A:$C,R$2,FALSE)),"SPECIFY METHOD")))</f>
        <v>California sea cucumber</v>
      </c>
      <c r="S108" s="20">
        <f t="shared" si="3"/>
        <v>10</v>
      </c>
      <c r="T108" s="11">
        <v>10</v>
      </c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</row>
    <row r="109" spans="1:68" ht="12.75" customHeight="1">
      <c r="A109" s="12">
        <f t="shared" si="2"/>
        <v>107</v>
      </c>
      <c r="B109" s="11" t="str">
        <f t="shared" ref="B109:D109" si="214">IF(ISERROR(B108),IF(ISERROR(B107),IF(ISERROR(B106),"BLANK",B106),B107),B108)</f>
        <v>Em Lim</v>
      </c>
      <c r="C109" s="11" t="str">
        <f t="shared" si="214"/>
        <v>Isabelle Côté</v>
      </c>
      <c r="D109" s="11" t="str">
        <f t="shared" si="214"/>
        <v>BMSC9</v>
      </c>
      <c r="E109" s="12" t="str">
        <f>IF(ISERROR(VLOOKUP($D109,SITES!$A:$E,2,FALSE)),"",VLOOKUP($D109,SITES!$A:$E,2,FALSE))</f>
        <v>Eagle Bay</v>
      </c>
      <c r="F109" s="10">
        <f>IF(ISERROR(VLOOKUP($D109,SITES!$A:$E,3,FALSE)),"",VLOOKUP($D109,SITES!$A:$E,3,FALSE))</f>
        <v>48.834789276122997</v>
      </c>
      <c r="G109" s="13">
        <f>IF(ISERROR(VLOOKUP($D109,SITES!$A:$E,4,FALSE)),"",VLOOKUP($D109,SITES!$A:$E,4,FALSE))</f>
        <v>-125.14702606201099</v>
      </c>
      <c r="H109" s="14" t="str">
        <f t="shared" ref="H109:O109" si="215">IF(ISERROR(H108),IF(ISERROR(H107),IF(ISERROR(H106),"BLANK",H106),H107),H108)</f>
        <v>23/04/2024</v>
      </c>
      <c r="I109" s="11">
        <f t="shared" si="215"/>
        <v>2</v>
      </c>
      <c r="J109" s="11" t="str">
        <f t="shared" si="215"/>
        <v>SW</v>
      </c>
      <c r="K109" s="18">
        <f t="shared" si="215"/>
        <v>0.52500000000000002</v>
      </c>
      <c r="L109" s="11" t="str">
        <f t="shared" si="215"/>
        <v>EGL</v>
      </c>
      <c r="M109" s="11">
        <f t="shared" si="215"/>
        <v>6.5</v>
      </c>
      <c r="N109" s="11">
        <f t="shared" si="215"/>
        <v>2</v>
      </c>
      <c r="O109" s="11">
        <f t="shared" si="215"/>
        <v>2</v>
      </c>
      <c r="P109" s="11" t="s">
        <v>42</v>
      </c>
      <c r="Q109" s="19" t="str">
        <f>IF($N109=1,IF(ISERROR(VLOOKUP($P109,'M1'!$A:$C,Q$2,FALSE)),"NOT PRESENT",VLOOKUP($P109,'M1'!$A:$C,Q$2,FALSE)),IF($N109=2,IF(ISERROR(VLOOKUP(DATA!$P109,'M2'!$A:$C,Q$2,FALSE)),"NOT PRESENT",VLOOKUP(DATA!$P109,'M2'!$A:$C,Q$2,FALSE)),IF($N109=0,IF(ISERROR(VLOOKUP($P109,'M1'!$A:$C,Q$2,FALSE)),IF(ISERROR(VLOOKUP(DATA!$P109,'M2'!$A:$C,Q$2,FALSE)),"NOT PRESENT",VLOOKUP(DATA!$P109,'M2'!$A:$C,Q$2,FALSE)),VLOOKUP($P109,'M1'!$A:$C,Q$2,FALSE)),"SPECIFY METHOD")))</f>
        <v>Dermasterias imbricata</v>
      </c>
      <c r="R109" s="12" t="str">
        <f>IF($N109=1,IF(ISERROR(VLOOKUP($P109,'M1'!$A:$C,R$2,FALSE)),"NOT PRESENT",VLOOKUP($P109,'M1'!$A:$C,R$2,FALSE)),IF($N109=2,IF(ISERROR(VLOOKUP(DATA!$P109,'M2'!$A:$C,R$2,FALSE)),"NOT PRESENT",VLOOKUP(DATA!$P109,'M2'!$A:$C,R$2,FALSE)),IF($N109=0,IF(ISERROR(VLOOKUP($P109,'M1'!$A:$C,R$2,FALSE)),IF(ISERROR(VLOOKUP(DATA!$P109,'M2'!$A:$C,R$2,FALSE)),"NOT PRESENT",VLOOKUP(DATA!$P109,'M2'!$A:$C,R$2,FALSE)),VLOOKUP($P109,'M1'!$A:$C,R$2,FALSE)),"SPECIFY METHOD")))</f>
        <v>Leather star</v>
      </c>
      <c r="S109" s="20">
        <f t="shared" si="3"/>
        <v>6</v>
      </c>
      <c r="T109" s="11">
        <v>6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</row>
    <row r="110" spans="1:68" ht="12.75" customHeight="1">
      <c r="A110" s="12">
        <f t="shared" si="2"/>
        <v>108</v>
      </c>
      <c r="B110" s="11" t="str">
        <f t="shared" ref="B110:D110" si="216">IF(ISERROR(B109),IF(ISERROR(B108),IF(ISERROR(B107),"BLANK",B107),B108),B109)</f>
        <v>Em Lim</v>
      </c>
      <c r="C110" s="11" t="str">
        <f t="shared" si="216"/>
        <v>Isabelle Côté</v>
      </c>
      <c r="D110" s="11" t="str">
        <f t="shared" si="216"/>
        <v>BMSC9</v>
      </c>
      <c r="E110" s="12" t="str">
        <f>IF(ISERROR(VLOOKUP($D110,SITES!$A:$E,2,FALSE)),"",VLOOKUP($D110,SITES!$A:$E,2,FALSE))</f>
        <v>Eagle Bay</v>
      </c>
      <c r="F110" s="10">
        <f>IF(ISERROR(VLOOKUP($D110,SITES!$A:$E,3,FALSE)),"",VLOOKUP($D110,SITES!$A:$E,3,FALSE))</f>
        <v>48.834789276122997</v>
      </c>
      <c r="G110" s="13">
        <f>IF(ISERROR(VLOOKUP($D110,SITES!$A:$E,4,FALSE)),"",VLOOKUP($D110,SITES!$A:$E,4,FALSE))</f>
        <v>-125.14702606201099</v>
      </c>
      <c r="H110" s="14" t="str">
        <f t="shared" ref="H110:O110" si="217">IF(ISERROR(H109),IF(ISERROR(H108),IF(ISERROR(H107),"BLANK",H107),H108),H109)</f>
        <v>23/04/2024</v>
      </c>
      <c r="I110" s="11">
        <f t="shared" si="217"/>
        <v>2</v>
      </c>
      <c r="J110" s="11" t="str">
        <f t="shared" si="217"/>
        <v>SW</v>
      </c>
      <c r="K110" s="18">
        <f t="shared" si="217"/>
        <v>0.52500000000000002</v>
      </c>
      <c r="L110" s="11" t="str">
        <f t="shared" si="217"/>
        <v>EGL</v>
      </c>
      <c r="M110" s="11">
        <f t="shared" si="217"/>
        <v>6.5</v>
      </c>
      <c r="N110" s="11">
        <f t="shared" si="217"/>
        <v>2</v>
      </c>
      <c r="O110" s="11">
        <f t="shared" si="217"/>
        <v>2</v>
      </c>
      <c r="P110" s="11" t="s">
        <v>78</v>
      </c>
      <c r="Q110" s="19" t="str">
        <f>IF($N110=1,IF(ISERROR(VLOOKUP($P110,'M1'!$A:$C,Q$2,FALSE)),"NOT PRESENT",VLOOKUP($P110,'M1'!$A:$C,Q$2,FALSE)),IF($N110=2,IF(ISERROR(VLOOKUP(DATA!$P110,'M2'!$A:$C,Q$2,FALSE)),"NOT PRESENT",VLOOKUP(DATA!$P110,'M2'!$A:$C,Q$2,FALSE)),IF($N110=0,IF(ISERROR(VLOOKUP($P110,'M1'!$A:$C,Q$2,FALSE)),IF(ISERROR(VLOOKUP(DATA!$P110,'M2'!$A:$C,Q$2,FALSE)),"NOT PRESENT",VLOOKUP(DATA!$P110,'M2'!$A:$C,Q$2,FALSE)),VLOOKUP($P110,'M1'!$A:$C,Q$2,FALSE)),"SPECIFY METHOD")))</f>
        <v>Cadlina spp.</v>
      </c>
      <c r="R110" s="12">
        <f>IF($N110=1,IF(ISERROR(VLOOKUP($P110,'M1'!$A:$C,R$2,FALSE)),"NOT PRESENT",VLOOKUP($P110,'M1'!$A:$C,R$2,FALSE)),IF($N110=2,IF(ISERROR(VLOOKUP(DATA!$P110,'M2'!$A:$C,R$2,FALSE)),"NOT PRESENT",VLOOKUP(DATA!$P110,'M2'!$A:$C,R$2,FALSE)),IF($N110=0,IF(ISERROR(VLOOKUP($P110,'M1'!$A:$C,R$2,FALSE)),IF(ISERROR(VLOOKUP(DATA!$P110,'M2'!$A:$C,R$2,FALSE)),"NOT PRESENT",VLOOKUP(DATA!$P110,'M2'!$A:$C,R$2,FALSE)),VLOOKUP($P110,'M1'!$A:$C,R$2,FALSE)),"SPECIFY METHOD")))</f>
        <v>0</v>
      </c>
      <c r="S110" s="20">
        <f t="shared" si="3"/>
        <v>1</v>
      </c>
      <c r="T110" s="11">
        <v>1</v>
      </c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</row>
    <row r="111" spans="1:68" ht="12.75" customHeight="1">
      <c r="A111" s="12">
        <f t="shared" si="2"/>
        <v>109</v>
      </c>
      <c r="B111" s="11" t="str">
        <f t="shared" ref="B111:D111" si="218">IF(ISERROR(B110),IF(ISERROR(B109),IF(ISERROR(B108),"BLANK",B108),B109),B110)</f>
        <v>Em Lim</v>
      </c>
      <c r="C111" s="11" t="str">
        <f t="shared" si="218"/>
        <v>Isabelle Côté</v>
      </c>
      <c r="D111" s="11" t="str">
        <f t="shared" si="218"/>
        <v>BMSC9</v>
      </c>
      <c r="E111" s="12" t="str">
        <f>IF(ISERROR(VLOOKUP($D111,SITES!$A:$E,2,FALSE)),"",VLOOKUP($D111,SITES!$A:$E,2,FALSE))</f>
        <v>Eagle Bay</v>
      </c>
      <c r="F111" s="10">
        <f>IF(ISERROR(VLOOKUP($D111,SITES!$A:$E,3,FALSE)),"",VLOOKUP($D111,SITES!$A:$E,3,FALSE))</f>
        <v>48.834789276122997</v>
      </c>
      <c r="G111" s="13">
        <f>IF(ISERROR(VLOOKUP($D111,SITES!$A:$E,4,FALSE)),"",VLOOKUP($D111,SITES!$A:$E,4,FALSE))</f>
        <v>-125.14702606201099</v>
      </c>
      <c r="H111" s="14" t="str">
        <f t="shared" ref="H111:O111" si="219">IF(ISERROR(H110),IF(ISERROR(H109),IF(ISERROR(H108),"BLANK",H108),H109),H110)</f>
        <v>23/04/2024</v>
      </c>
      <c r="I111" s="11">
        <f t="shared" si="219"/>
        <v>2</v>
      </c>
      <c r="J111" s="11" t="str">
        <f t="shared" si="219"/>
        <v>SW</v>
      </c>
      <c r="K111" s="18">
        <f t="shared" si="219"/>
        <v>0.52500000000000002</v>
      </c>
      <c r="L111" s="11" t="str">
        <f t="shared" si="219"/>
        <v>EGL</v>
      </c>
      <c r="M111" s="11">
        <f t="shared" si="219"/>
        <v>6.5</v>
      </c>
      <c r="N111" s="11">
        <f t="shared" si="219"/>
        <v>2</v>
      </c>
      <c r="O111" s="11">
        <f t="shared" si="219"/>
        <v>2</v>
      </c>
      <c r="P111" s="11" t="s">
        <v>79</v>
      </c>
      <c r="Q111" s="19" t="str">
        <f>IF($N111=1,IF(ISERROR(VLOOKUP($P111,'M1'!$A:$C,Q$2,FALSE)),"NOT PRESENT",VLOOKUP($P111,'M1'!$A:$C,Q$2,FALSE)),IF($N111=2,IF(ISERROR(VLOOKUP(DATA!$P111,'M2'!$A:$C,Q$2,FALSE)),"NOT PRESENT",VLOOKUP(DATA!$P111,'M2'!$A:$C,Q$2,FALSE)),IF($N111=0,IF(ISERROR(VLOOKUP($P111,'M1'!$A:$C,Q$2,FALSE)),IF(ISERROR(VLOOKUP(DATA!$P111,'M2'!$A:$C,Q$2,FALSE)),"NOT PRESENT",VLOOKUP(DATA!$P111,'M2'!$A:$C,Q$2,FALSE)),VLOOKUP($P111,'M1'!$A:$C,Q$2,FALSE)),"SPECIFY METHOD")))</f>
        <v>Discorsopagurus schmitti</v>
      </c>
      <c r="R111" s="12" t="str">
        <f>IF($N111=1,IF(ISERROR(VLOOKUP($P111,'M1'!$A:$C,R$2,FALSE)),"NOT PRESENT",VLOOKUP($P111,'M1'!$A:$C,R$2,FALSE)),IF($N111=2,IF(ISERROR(VLOOKUP(DATA!$P111,'M2'!$A:$C,R$2,FALSE)),"NOT PRESENT",VLOOKUP(DATA!$P111,'M2'!$A:$C,R$2,FALSE)),IF($N111=0,IF(ISERROR(VLOOKUP($P111,'M1'!$A:$C,R$2,FALSE)),IF(ISERROR(VLOOKUP(DATA!$P111,'M2'!$A:$C,R$2,FALSE)),"NOT PRESENT",VLOOKUP(DATA!$P111,'M2'!$A:$C,R$2,FALSE)),VLOOKUP($P111,'M1'!$A:$C,R$2,FALSE)),"SPECIFY METHOD")))</f>
        <v>Tubeworm hermit</v>
      </c>
      <c r="S111" s="20">
        <f t="shared" si="3"/>
        <v>1</v>
      </c>
      <c r="T111" s="11">
        <v>1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</row>
    <row r="112" spans="1:68" ht="12.75" customHeight="1">
      <c r="A112" s="12">
        <f t="shared" si="2"/>
        <v>110</v>
      </c>
      <c r="B112" s="11" t="str">
        <f t="shared" ref="B112:D112" si="220">IF(ISERROR(B111),IF(ISERROR(B110),IF(ISERROR(B109),"BLANK",B109),B110),B111)</f>
        <v>Em Lim</v>
      </c>
      <c r="C112" s="11" t="str">
        <f t="shared" si="220"/>
        <v>Isabelle Côté</v>
      </c>
      <c r="D112" s="11" t="str">
        <f t="shared" si="220"/>
        <v>BMSC9</v>
      </c>
      <c r="E112" s="12" t="str">
        <f>IF(ISERROR(VLOOKUP($D112,SITES!$A:$E,2,FALSE)),"",VLOOKUP($D112,SITES!$A:$E,2,FALSE))</f>
        <v>Eagle Bay</v>
      </c>
      <c r="F112" s="10">
        <f>IF(ISERROR(VLOOKUP($D112,SITES!$A:$E,3,FALSE)),"",VLOOKUP($D112,SITES!$A:$E,3,FALSE))</f>
        <v>48.834789276122997</v>
      </c>
      <c r="G112" s="13">
        <f>IF(ISERROR(VLOOKUP($D112,SITES!$A:$E,4,FALSE)),"",VLOOKUP($D112,SITES!$A:$E,4,FALSE))</f>
        <v>-125.14702606201099</v>
      </c>
      <c r="H112" s="14" t="str">
        <f t="shared" ref="H112:O112" si="221">IF(ISERROR(H111),IF(ISERROR(H110),IF(ISERROR(H109),"BLANK",H109),H110),H111)</f>
        <v>23/04/2024</v>
      </c>
      <c r="I112" s="11">
        <f t="shared" si="221"/>
        <v>2</v>
      </c>
      <c r="J112" s="11" t="str">
        <f t="shared" si="221"/>
        <v>SW</v>
      </c>
      <c r="K112" s="18">
        <f t="shared" si="221"/>
        <v>0.52500000000000002</v>
      </c>
      <c r="L112" s="11" t="str">
        <f t="shared" si="221"/>
        <v>EGL</v>
      </c>
      <c r="M112" s="11">
        <f t="shared" si="221"/>
        <v>6.5</v>
      </c>
      <c r="N112" s="11">
        <f t="shared" si="221"/>
        <v>2</v>
      </c>
      <c r="O112" s="11">
        <f t="shared" si="221"/>
        <v>2</v>
      </c>
      <c r="P112" s="11" t="s">
        <v>62</v>
      </c>
      <c r="Q112" s="19" t="str">
        <f>IF($N112=1,IF(ISERROR(VLOOKUP($P112,'M1'!$A:$C,Q$2,FALSE)),"NOT PRESENT",VLOOKUP($P112,'M1'!$A:$C,Q$2,FALSE)),IF($N112=2,IF(ISERROR(VLOOKUP(DATA!$P112,'M2'!$A:$C,Q$2,FALSE)),"NOT PRESENT",VLOOKUP(DATA!$P112,'M2'!$A:$C,Q$2,FALSE)),IF($N112=0,IF(ISERROR(VLOOKUP($P112,'M1'!$A:$C,Q$2,FALSE)),IF(ISERROR(VLOOKUP(DATA!$P112,'M2'!$A:$C,Q$2,FALSE)),"NOT PRESENT",VLOOKUP(DATA!$P112,'M2'!$A:$C,Q$2,FALSE)),VLOOKUP($P112,'M1'!$A:$C,Q$2,FALSE)),"SPECIFY METHOD")))</f>
        <v>Tritonia festiva</v>
      </c>
      <c r="R112" s="12" t="str">
        <f>IF($N112=1,IF(ISERROR(VLOOKUP($P112,'M1'!$A:$C,R$2,FALSE)),"NOT PRESENT",VLOOKUP($P112,'M1'!$A:$C,R$2,FALSE)),IF($N112=2,IF(ISERROR(VLOOKUP(DATA!$P112,'M2'!$A:$C,R$2,FALSE)),"NOT PRESENT",VLOOKUP(DATA!$P112,'M2'!$A:$C,R$2,FALSE)),IF($N112=0,IF(ISERROR(VLOOKUP($P112,'M1'!$A:$C,R$2,FALSE)),IF(ISERROR(VLOOKUP(DATA!$P112,'M2'!$A:$C,R$2,FALSE)),"NOT PRESENT",VLOOKUP(DATA!$P112,'M2'!$A:$C,R$2,FALSE)),VLOOKUP($P112,'M1'!$A:$C,R$2,FALSE)),"SPECIFY METHOD")))</f>
        <v>Diamondback tritonia</v>
      </c>
      <c r="S112" s="20">
        <f t="shared" si="3"/>
        <v>1</v>
      </c>
      <c r="T112" s="11">
        <v>1</v>
      </c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</row>
    <row r="113" spans="1:68" ht="12.75" customHeight="1">
      <c r="A113" s="12">
        <f t="shared" si="2"/>
        <v>111</v>
      </c>
      <c r="B113" s="11" t="str">
        <f t="shared" ref="B113:D113" si="222">IF(ISERROR(B112),IF(ISERROR(B111),IF(ISERROR(B110),"BLANK",B110),B111),B112)</f>
        <v>Em Lim</v>
      </c>
      <c r="C113" s="11" t="str">
        <f t="shared" si="222"/>
        <v>Isabelle Côté</v>
      </c>
      <c r="D113" s="11" t="str">
        <f t="shared" si="222"/>
        <v>BMSC9</v>
      </c>
      <c r="E113" s="12" t="str">
        <f>IF(ISERROR(VLOOKUP($D113,SITES!$A:$E,2,FALSE)),"",VLOOKUP($D113,SITES!$A:$E,2,FALSE))</f>
        <v>Eagle Bay</v>
      </c>
      <c r="F113" s="10">
        <f>IF(ISERROR(VLOOKUP($D113,SITES!$A:$E,3,FALSE)),"",VLOOKUP($D113,SITES!$A:$E,3,FALSE))</f>
        <v>48.834789276122997</v>
      </c>
      <c r="G113" s="13">
        <f>IF(ISERROR(VLOOKUP($D113,SITES!$A:$E,4,FALSE)),"",VLOOKUP($D113,SITES!$A:$E,4,FALSE))</f>
        <v>-125.14702606201099</v>
      </c>
      <c r="H113" s="14" t="str">
        <f t="shared" ref="H113:O113" si="223">IF(ISERROR(H112),IF(ISERROR(H111),IF(ISERROR(H110),"BLANK",H110),H111),H112)</f>
        <v>23/04/2024</v>
      </c>
      <c r="I113" s="11">
        <f t="shared" si="223"/>
        <v>2</v>
      </c>
      <c r="J113" s="11" t="str">
        <f t="shared" si="223"/>
        <v>SW</v>
      </c>
      <c r="K113" s="18">
        <f t="shared" si="223"/>
        <v>0.52500000000000002</v>
      </c>
      <c r="L113" s="11" t="str">
        <f t="shared" si="223"/>
        <v>EGL</v>
      </c>
      <c r="M113" s="11">
        <f t="shared" si="223"/>
        <v>6.5</v>
      </c>
      <c r="N113" s="11">
        <f t="shared" si="223"/>
        <v>2</v>
      </c>
      <c r="O113" s="11">
        <f t="shared" si="223"/>
        <v>2</v>
      </c>
      <c r="P113" s="11" t="s">
        <v>61</v>
      </c>
      <c r="Q113" s="19" t="str">
        <f>IF($N113=1,IF(ISERROR(VLOOKUP($P113,'M1'!$A:$C,Q$2,FALSE)),"NOT PRESENT",VLOOKUP($P113,'M1'!$A:$C,Q$2,FALSE)),IF($N113=2,IF(ISERROR(VLOOKUP(DATA!$P113,'M2'!$A:$C,Q$2,FALSE)),"NOT PRESENT",VLOOKUP(DATA!$P113,'M2'!$A:$C,Q$2,FALSE)),IF($N113=0,IF(ISERROR(VLOOKUP($P113,'M1'!$A:$C,Q$2,FALSE)),IF(ISERROR(VLOOKUP(DATA!$P113,'M2'!$A:$C,Q$2,FALSE)),"NOT PRESENT",VLOOKUP(DATA!$P113,'M2'!$A:$C,Q$2,FALSE)),VLOOKUP($P113,'M1'!$A:$C,Q$2,FALSE)),"SPECIFY METHOD")))</f>
        <v>Henricia spp.</v>
      </c>
      <c r="R113" s="12" t="str">
        <f>IF($N113=1,IF(ISERROR(VLOOKUP($P113,'M1'!$A:$C,R$2,FALSE)),"NOT PRESENT",VLOOKUP($P113,'M1'!$A:$C,R$2,FALSE)),IF($N113=2,IF(ISERROR(VLOOKUP(DATA!$P113,'M2'!$A:$C,R$2,FALSE)),"NOT PRESENT",VLOOKUP(DATA!$P113,'M2'!$A:$C,R$2,FALSE)),IF($N113=0,IF(ISERROR(VLOOKUP($P113,'M1'!$A:$C,R$2,FALSE)),IF(ISERROR(VLOOKUP(DATA!$P113,'M2'!$A:$C,R$2,FALSE)),"NOT PRESENT",VLOOKUP(DATA!$P113,'M2'!$A:$C,R$2,FALSE)),VLOOKUP($P113,'M1'!$A:$C,R$2,FALSE)),"SPECIFY METHOD")))</f>
        <v>Unidentified blood star</v>
      </c>
      <c r="S113" s="20">
        <f t="shared" si="3"/>
        <v>5</v>
      </c>
      <c r="T113" s="11">
        <v>5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</row>
    <row r="114" spans="1:68" ht="12.75" customHeight="1">
      <c r="A114" s="12">
        <f t="shared" si="2"/>
        <v>112</v>
      </c>
      <c r="B114" s="11" t="str">
        <f t="shared" ref="B114:D114" si="224">IF(ISERROR(B113),IF(ISERROR(B112),IF(ISERROR(B111),"BLANK",B111),B112),B113)</f>
        <v>Em Lim</v>
      </c>
      <c r="C114" s="11" t="str">
        <f t="shared" si="224"/>
        <v>Isabelle Côté</v>
      </c>
      <c r="D114" s="11" t="str">
        <f t="shared" si="224"/>
        <v>BMSC9</v>
      </c>
      <c r="E114" s="12" t="str">
        <f>IF(ISERROR(VLOOKUP($D114,SITES!$A:$E,2,FALSE)),"",VLOOKUP($D114,SITES!$A:$E,2,FALSE))</f>
        <v>Eagle Bay</v>
      </c>
      <c r="F114" s="10">
        <f>IF(ISERROR(VLOOKUP($D114,SITES!$A:$E,3,FALSE)),"",VLOOKUP($D114,SITES!$A:$E,3,FALSE))</f>
        <v>48.834789276122997</v>
      </c>
      <c r="G114" s="13">
        <f>IF(ISERROR(VLOOKUP($D114,SITES!$A:$E,4,FALSE)),"",VLOOKUP($D114,SITES!$A:$E,4,FALSE))</f>
        <v>-125.14702606201099</v>
      </c>
      <c r="H114" s="14" t="str">
        <f t="shared" ref="H114:O114" si="225">IF(ISERROR(H113),IF(ISERROR(H112),IF(ISERROR(H111),"BLANK",H111),H112),H113)</f>
        <v>23/04/2024</v>
      </c>
      <c r="I114" s="11">
        <f t="shared" si="225"/>
        <v>2</v>
      </c>
      <c r="J114" s="11" t="str">
        <f t="shared" si="225"/>
        <v>SW</v>
      </c>
      <c r="K114" s="18">
        <f t="shared" si="225"/>
        <v>0.52500000000000002</v>
      </c>
      <c r="L114" s="11" t="str">
        <f t="shared" si="225"/>
        <v>EGL</v>
      </c>
      <c r="M114" s="11">
        <f t="shared" si="225"/>
        <v>6.5</v>
      </c>
      <c r="N114" s="11">
        <f t="shared" si="225"/>
        <v>2</v>
      </c>
      <c r="O114" s="11">
        <f t="shared" si="225"/>
        <v>2</v>
      </c>
      <c r="P114" s="11" t="s">
        <v>47</v>
      </c>
      <c r="Q114" s="19" t="str">
        <f>IF($N114=1,IF(ISERROR(VLOOKUP($P114,'M1'!$A:$C,Q$2,FALSE)),"NOT PRESENT",VLOOKUP($P114,'M1'!$A:$C,Q$2,FALSE)),IF($N114=2,IF(ISERROR(VLOOKUP(DATA!$P114,'M2'!$A:$C,Q$2,FALSE)),"NOT PRESENT",VLOOKUP(DATA!$P114,'M2'!$A:$C,Q$2,FALSE)),IF($N114=0,IF(ISERROR(VLOOKUP($P114,'M1'!$A:$C,Q$2,FALSE)),IF(ISERROR(VLOOKUP(DATA!$P114,'M2'!$A:$C,Q$2,FALSE)),"NOT PRESENT",VLOOKUP(DATA!$P114,'M2'!$A:$C,Q$2,FALSE)),VLOOKUP($P114,'M1'!$A:$C,Q$2,FALSE)),"SPECIFY METHOD")))</f>
        <v>Glebocarcinus oregonensis</v>
      </c>
      <c r="R114" s="12" t="str">
        <f>IF($N114=1,IF(ISERROR(VLOOKUP($P114,'M1'!$A:$C,R$2,FALSE)),"NOT PRESENT",VLOOKUP($P114,'M1'!$A:$C,R$2,FALSE)),IF($N114=2,IF(ISERROR(VLOOKUP(DATA!$P114,'M2'!$A:$C,R$2,FALSE)),"NOT PRESENT",VLOOKUP(DATA!$P114,'M2'!$A:$C,R$2,FALSE)),IF($N114=0,IF(ISERROR(VLOOKUP($P114,'M1'!$A:$C,R$2,FALSE)),IF(ISERROR(VLOOKUP(DATA!$P114,'M2'!$A:$C,R$2,FALSE)),"NOT PRESENT",VLOOKUP(DATA!$P114,'M2'!$A:$C,R$2,FALSE)),VLOOKUP($P114,'M1'!$A:$C,R$2,FALSE)),"SPECIFY METHOD")))</f>
        <v>Pygmy rock crab</v>
      </c>
      <c r="S114" s="20">
        <f t="shared" si="3"/>
        <v>4</v>
      </c>
      <c r="T114" s="11">
        <v>4</v>
      </c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</row>
    <row r="115" spans="1:68" ht="12.75" customHeight="1">
      <c r="A115" s="12">
        <f t="shared" si="2"/>
        <v>113</v>
      </c>
      <c r="B115" s="11" t="str">
        <f t="shared" ref="B115:D115" si="226">IF(ISERROR(B114),IF(ISERROR(B113),IF(ISERROR(B112),"BLANK",B112),B113),B114)</f>
        <v>Em Lim</v>
      </c>
      <c r="C115" s="11" t="str">
        <f t="shared" si="226"/>
        <v>Isabelle Côté</v>
      </c>
      <c r="D115" s="11" t="str">
        <f t="shared" si="226"/>
        <v>BMSC9</v>
      </c>
      <c r="E115" s="12" t="str">
        <f>IF(ISERROR(VLOOKUP($D115,SITES!$A:$E,2,FALSE)),"",VLOOKUP($D115,SITES!$A:$E,2,FALSE))</f>
        <v>Eagle Bay</v>
      </c>
      <c r="F115" s="10">
        <f>IF(ISERROR(VLOOKUP($D115,SITES!$A:$E,3,FALSE)),"",VLOOKUP($D115,SITES!$A:$E,3,FALSE))</f>
        <v>48.834789276122997</v>
      </c>
      <c r="G115" s="13">
        <f>IF(ISERROR(VLOOKUP($D115,SITES!$A:$E,4,FALSE)),"",VLOOKUP($D115,SITES!$A:$E,4,FALSE))</f>
        <v>-125.14702606201099</v>
      </c>
      <c r="H115" s="14" t="str">
        <f t="shared" ref="H115:O115" si="227">IF(ISERROR(H114),IF(ISERROR(H113),IF(ISERROR(H112),"BLANK",H112),H113),H114)</f>
        <v>23/04/2024</v>
      </c>
      <c r="I115" s="11">
        <f t="shared" si="227"/>
        <v>2</v>
      </c>
      <c r="J115" s="11" t="str">
        <f t="shared" si="227"/>
        <v>SW</v>
      </c>
      <c r="K115" s="18">
        <f t="shared" si="227"/>
        <v>0.52500000000000002</v>
      </c>
      <c r="L115" s="11" t="str">
        <f t="shared" si="227"/>
        <v>EGL</v>
      </c>
      <c r="M115" s="11">
        <f t="shared" si="227"/>
        <v>6.5</v>
      </c>
      <c r="N115" s="11">
        <f t="shared" si="227"/>
        <v>2</v>
      </c>
      <c r="O115" s="11">
        <f t="shared" si="227"/>
        <v>2</v>
      </c>
      <c r="P115" s="11" t="s">
        <v>39</v>
      </c>
      <c r="Q115" s="19" t="str">
        <f>IF($N115=1,IF(ISERROR(VLOOKUP($P115,'M1'!$A:$C,Q$2,FALSE)),"NOT PRESENT",VLOOKUP($P115,'M1'!$A:$C,Q$2,FALSE)),IF($N115=2,IF(ISERROR(VLOOKUP(DATA!$P115,'M2'!$A:$C,Q$2,FALSE)),"NOT PRESENT",VLOOKUP(DATA!$P115,'M2'!$A:$C,Q$2,FALSE)),IF($N115=0,IF(ISERROR(VLOOKUP($P115,'M1'!$A:$C,Q$2,FALSE)),IF(ISERROR(VLOOKUP(DATA!$P115,'M2'!$A:$C,Q$2,FALSE)),"NOT PRESENT",VLOOKUP(DATA!$P115,'M2'!$A:$C,Q$2,FALSE)),VLOOKUP($P115,'M1'!$A:$C,Q$2,FALSE)),"SPECIFY METHOD")))</f>
        <v>Hermissenda crassicornis</v>
      </c>
      <c r="R115" s="12" t="str">
        <f>IF($N115=1,IF(ISERROR(VLOOKUP($P115,'M1'!$A:$C,R$2,FALSE)),"NOT PRESENT",VLOOKUP($P115,'M1'!$A:$C,R$2,FALSE)),IF($N115=2,IF(ISERROR(VLOOKUP(DATA!$P115,'M2'!$A:$C,R$2,FALSE)),"NOT PRESENT",VLOOKUP(DATA!$P115,'M2'!$A:$C,R$2,FALSE)),IF($N115=0,IF(ISERROR(VLOOKUP($P115,'M1'!$A:$C,R$2,FALSE)),IF(ISERROR(VLOOKUP(DATA!$P115,'M2'!$A:$C,R$2,FALSE)),"NOT PRESENT",VLOOKUP(DATA!$P115,'M2'!$A:$C,R$2,FALSE)),VLOOKUP($P115,'M1'!$A:$C,R$2,FALSE)),"SPECIFY METHOD")))</f>
        <v>Opalescent nudibranch</v>
      </c>
      <c r="S115" s="20">
        <f t="shared" si="3"/>
        <v>1</v>
      </c>
      <c r="T115" s="11">
        <v>1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</row>
    <row r="116" spans="1:68" ht="12.75" customHeight="1">
      <c r="A116" s="12">
        <f t="shared" si="2"/>
        <v>114</v>
      </c>
      <c r="B116" s="11" t="str">
        <f t="shared" ref="B116:D116" si="228">IF(ISERROR(B115),IF(ISERROR(B114),IF(ISERROR(B113),"BLANK",B113),B114),B115)</f>
        <v>Em Lim</v>
      </c>
      <c r="C116" s="11" t="str">
        <f t="shared" si="228"/>
        <v>Isabelle Côté</v>
      </c>
      <c r="D116" s="11" t="str">
        <f t="shared" si="228"/>
        <v>BMSC9</v>
      </c>
      <c r="E116" s="12" t="str">
        <f>IF(ISERROR(VLOOKUP($D116,SITES!$A:$E,2,FALSE)),"",VLOOKUP($D116,SITES!$A:$E,2,FALSE))</f>
        <v>Eagle Bay</v>
      </c>
      <c r="F116" s="10">
        <f>IF(ISERROR(VLOOKUP($D116,SITES!$A:$E,3,FALSE)),"",VLOOKUP($D116,SITES!$A:$E,3,FALSE))</f>
        <v>48.834789276122997</v>
      </c>
      <c r="G116" s="13">
        <f>IF(ISERROR(VLOOKUP($D116,SITES!$A:$E,4,FALSE)),"",VLOOKUP($D116,SITES!$A:$E,4,FALSE))</f>
        <v>-125.14702606201099</v>
      </c>
      <c r="H116" s="14" t="str">
        <f t="shared" ref="H116:O116" si="229">IF(ISERROR(H115),IF(ISERROR(H114),IF(ISERROR(H113),"BLANK",H113),H114),H115)</f>
        <v>23/04/2024</v>
      </c>
      <c r="I116" s="11">
        <f t="shared" si="229"/>
        <v>2</v>
      </c>
      <c r="J116" s="11" t="str">
        <f t="shared" si="229"/>
        <v>SW</v>
      </c>
      <c r="K116" s="18">
        <f t="shared" si="229"/>
        <v>0.52500000000000002</v>
      </c>
      <c r="L116" s="11" t="str">
        <f t="shared" si="229"/>
        <v>EGL</v>
      </c>
      <c r="M116" s="11">
        <f t="shared" si="229"/>
        <v>6.5</v>
      </c>
      <c r="N116" s="11">
        <f t="shared" si="229"/>
        <v>2</v>
      </c>
      <c r="O116" s="11">
        <f t="shared" si="229"/>
        <v>2</v>
      </c>
      <c r="P116" s="11" t="s">
        <v>80</v>
      </c>
      <c r="Q116" s="19" t="str">
        <f>IF($N116=1,IF(ISERROR(VLOOKUP($P116,'M1'!$A:$C,Q$2,FALSE)),"NOT PRESENT",VLOOKUP($P116,'M1'!$A:$C,Q$2,FALSE)),IF($N116=2,IF(ISERROR(VLOOKUP(DATA!$P116,'M2'!$A:$C,Q$2,FALSE)),"NOT PRESENT",VLOOKUP(DATA!$P116,'M2'!$A:$C,Q$2,FALSE)),IF($N116=0,IF(ISERROR(VLOOKUP($P116,'M1'!$A:$C,Q$2,FALSE)),IF(ISERROR(VLOOKUP(DATA!$P116,'M2'!$A:$C,Q$2,FALSE)),"NOT PRESENT",VLOOKUP(DATA!$P116,'M2'!$A:$C,Q$2,FALSE)),VLOOKUP($P116,'M1'!$A:$C,Q$2,FALSE)),"SPECIFY METHOD")))</f>
        <v>Doris montereyensis</v>
      </c>
      <c r="R116" s="12" t="str">
        <f>IF($N116=1,IF(ISERROR(VLOOKUP($P116,'M1'!$A:$C,R$2,FALSE)),"NOT PRESENT",VLOOKUP($P116,'M1'!$A:$C,R$2,FALSE)),IF($N116=2,IF(ISERROR(VLOOKUP(DATA!$P116,'M2'!$A:$C,R$2,FALSE)),"NOT PRESENT",VLOOKUP(DATA!$P116,'M2'!$A:$C,R$2,FALSE)),IF($N116=0,IF(ISERROR(VLOOKUP($P116,'M1'!$A:$C,R$2,FALSE)),IF(ISERROR(VLOOKUP(DATA!$P116,'M2'!$A:$C,R$2,FALSE)),"NOT PRESENT",VLOOKUP(DATA!$P116,'M2'!$A:$C,R$2,FALSE)),VLOOKUP($P116,'M1'!$A:$C,R$2,FALSE)),"SPECIFY METHOD")))</f>
        <v>Monterey sea lemon</v>
      </c>
      <c r="S116" s="20">
        <f t="shared" si="3"/>
        <v>1</v>
      </c>
      <c r="T116" s="11">
        <v>1</v>
      </c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</row>
    <row r="117" spans="1:68" ht="12.75" customHeight="1">
      <c r="A117" s="12">
        <f t="shared" si="2"/>
        <v>115</v>
      </c>
      <c r="B117" s="11" t="str">
        <f t="shared" ref="B117:D117" si="230">IF(ISERROR(B116),IF(ISERROR(B115),IF(ISERROR(B114),"BLANK",B114),B115),B116)</f>
        <v>Em Lim</v>
      </c>
      <c r="C117" s="11" t="str">
        <f t="shared" si="230"/>
        <v>Isabelle Côté</v>
      </c>
      <c r="D117" s="11" t="str">
        <f t="shared" si="230"/>
        <v>BMSC9</v>
      </c>
      <c r="E117" s="12" t="str">
        <f>IF(ISERROR(VLOOKUP($D117,SITES!$A:$E,2,FALSE)),"",VLOOKUP($D117,SITES!$A:$E,2,FALSE))</f>
        <v>Eagle Bay</v>
      </c>
      <c r="F117" s="10">
        <f>IF(ISERROR(VLOOKUP($D117,SITES!$A:$E,3,FALSE)),"",VLOOKUP($D117,SITES!$A:$E,3,FALSE))</f>
        <v>48.834789276122997</v>
      </c>
      <c r="G117" s="13">
        <f>IF(ISERROR(VLOOKUP($D117,SITES!$A:$E,4,FALSE)),"",VLOOKUP($D117,SITES!$A:$E,4,FALSE))</f>
        <v>-125.14702606201099</v>
      </c>
      <c r="H117" s="14" t="str">
        <f t="shared" ref="H117:O117" si="231">IF(ISERROR(H116),IF(ISERROR(H115),IF(ISERROR(H114),"BLANK",H114),H115),H116)</f>
        <v>23/04/2024</v>
      </c>
      <c r="I117" s="11">
        <f t="shared" si="231"/>
        <v>2</v>
      </c>
      <c r="J117" s="11" t="str">
        <f t="shared" si="231"/>
        <v>SW</v>
      </c>
      <c r="K117" s="18">
        <f t="shared" si="231"/>
        <v>0.52500000000000002</v>
      </c>
      <c r="L117" s="11" t="str">
        <f t="shared" si="231"/>
        <v>EGL</v>
      </c>
      <c r="M117" s="11">
        <f t="shared" si="231"/>
        <v>6.5</v>
      </c>
      <c r="N117" s="11">
        <f t="shared" si="231"/>
        <v>2</v>
      </c>
      <c r="O117" s="11">
        <f t="shared" si="231"/>
        <v>2</v>
      </c>
      <c r="P117" s="11" t="s">
        <v>30</v>
      </c>
      <c r="Q117" s="19" t="str">
        <f>IF($N117=1,IF(ISERROR(VLOOKUP($P117,'M1'!$A:$C,Q$2,FALSE)),"NOT PRESENT",VLOOKUP($P117,'M1'!$A:$C,Q$2,FALSE)),IF($N117=2,IF(ISERROR(VLOOKUP(DATA!$P117,'M2'!$A:$C,Q$2,FALSE)),"NOT PRESENT",VLOOKUP(DATA!$P117,'M2'!$A:$C,Q$2,FALSE)),IF($N117=0,IF(ISERROR(VLOOKUP($P117,'M1'!$A:$C,Q$2,FALSE)),IF(ISERROR(VLOOKUP(DATA!$P117,'M2'!$A:$C,Q$2,FALSE)),"NOT PRESENT",VLOOKUP(DATA!$P117,'M2'!$A:$C,Q$2,FALSE)),VLOOKUP($P117,'M1'!$A:$C,Q$2,FALSE)),"SPECIFY METHOD")))</f>
        <v>Pomaulax gibberosus</v>
      </c>
      <c r="R117" s="12" t="str">
        <f>IF($N117=1,IF(ISERROR(VLOOKUP($P117,'M1'!$A:$C,R$2,FALSE)),"NOT PRESENT",VLOOKUP($P117,'M1'!$A:$C,R$2,FALSE)),IF($N117=2,IF(ISERROR(VLOOKUP(DATA!$P117,'M2'!$A:$C,R$2,FALSE)),"NOT PRESENT",VLOOKUP(DATA!$P117,'M2'!$A:$C,R$2,FALSE)),IF($N117=0,IF(ISERROR(VLOOKUP($P117,'M1'!$A:$C,R$2,FALSE)),IF(ISERROR(VLOOKUP(DATA!$P117,'M2'!$A:$C,R$2,FALSE)),"NOT PRESENT",VLOOKUP(DATA!$P117,'M2'!$A:$C,R$2,FALSE)),VLOOKUP($P117,'M1'!$A:$C,R$2,FALSE)),"SPECIFY METHOD")))</f>
        <v>Red turban shell</v>
      </c>
      <c r="S117" s="20">
        <f t="shared" si="3"/>
        <v>1</v>
      </c>
      <c r="T117" s="11">
        <v>1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</row>
    <row r="118" spans="1:68" ht="12.75" customHeight="1">
      <c r="A118" s="12">
        <f t="shared" si="2"/>
        <v>116</v>
      </c>
      <c r="B118" s="11" t="str">
        <f t="shared" ref="B118:D118" si="232">IF(ISERROR(B116),IF(ISERROR(B115),IF(ISERROR(B114),"BLANK",B114),B115),B116)</f>
        <v>Em Lim</v>
      </c>
      <c r="C118" s="11" t="str">
        <f t="shared" si="232"/>
        <v>Isabelle Côté</v>
      </c>
      <c r="D118" s="11" t="str">
        <f t="shared" si="232"/>
        <v>BMSC9</v>
      </c>
      <c r="E118" s="12" t="str">
        <f>IF(ISERROR(VLOOKUP($D118,SITES!$A:$E,2,FALSE)),"",VLOOKUP($D118,SITES!$A:$E,2,FALSE))</f>
        <v>Eagle Bay</v>
      </c>
      <c r="F118" s="10">
        <f>IF(ISERROR(VLOOKUP($D118,SITES!$A:$E,3,FALSE)),"",VLOOKUP($D118,SITES!$A:$E,3,FALSE))</f>
        <v>48.834789276122997</v>
      </c>
      <c r="G118" s="13">
        <f>IF(ISERROR(VLOOKUP($D118,SITES!$A:$E,4,FALSE)),"",VLOOKUP($D118,SITES!$A:$E,4,FALSE))</f>
        <v>-125.14702606201099</v>
      </c>
      <c r="H118" s="14" t="str">
        <f t="shared" ref="H118:M118" si="233">IF(ISERROR(H116),IF(ISERROR(H115),IF(ISERROR(H114),"BLANK",H114),H115),H116)</f>
        <v>23/04/2024</v>
      </c>
      <c r="I118" s="11">
        <f t="shared" si="233"/>
        <v>2</v>
      </c>
      <c r="J118" s="11" t="str">
        <f t="shared" si="233"/>
        <v>SW</v>
      </c>
      <c r="K118" s="18">
        <f t="shared" si="233"/>
        <v>0.52500000000000002</v>
      </c>
      <c r="L118" s="11" t="str">
        <f t="shared" si="233"/>
        <v>EGL</v>
      </c>
      <c r="M118" s="11">
        <f t="shared" si="233"/>
        <v>6.5</v>
      </c>
      <c r="N118" s="11">
        <v>0</v>
      </c>
      <c r="O118" s="11">
        <v>0</v>
      </c>
      <c r="P118" s="11" t="s">
        <v>81</v>
      </c>
      <c r="Q118" s="19" t="str">
        <f>IF($N118=1,IF(ISERROR(VLOOKUP($P118,'M1'!$A:$C,Q$2,FALSE)),"NOT PRESENT",VLOOKUP($P118,'M1'!$A:$C,Q$2,FALSE)),IF($N118=2,IF(ISERROR(VLOOKUP(DATA!$P118,'M2'!$A:$C,Q$2,FALSE)),"NOT PRESENT",VLOOKUP(DATA!$P118,'M2'!$A:$C,Q$2,FALSE)),IF($N118=0,IF(ISERROR(VLOOKUP($P118,'M1'!$A:$C,Q$2,FALSE)),IF(ISERROR(VLOOKUP(DATA!$P118,'M2'!$A:$C,Q$2,FALSE)),"NOT PRESENT",VLOOKUP(DATA!$P118,'M2'!$A:$C,Q$2,FALSE)),VLOOKUP($P118,'M1'!$A:$C,Q$2,FALSE)),"SPECIFY METHOD")))</f>
        <v>Chirolophis nugator</v>
      </c>
      <c r="R118" s="12" t="str">
        <f>IF($N118=1,IF(ISERROR(VLOOKUP($P118,'M1'!$A:$C,R$2,FALSE)),"NOT PRESENT",VLOOKUP($P118,'M1'!$A:$C,R$2,FALSE)),IF($N118=2,IF(ISERROR(VLOOKUP(DATA!$P118,'M2'!$A:$C,R$2,FALSE)),"NOT PRESENT",VLOOKUP(DATA!$P118,'M2'!$A:$C,R$2,FALSE)),IF($N118=0,IF(ISERROR(VLOOKUP($P118,'M1'!$A:$C,R$2,FALSE)),IF(ISERROR(VLOOKUP(DATA!$P118,'M2'!$A:$C,R$2,FALSE)),"NOT PRESENT",VLOOKUP(DATA!$P118,'M2'!$A:$C,R$2,FALSE)),VLOOKUP($P118,'M1'!$A:$C,R$2,FALSE)),"SPECIFY METHOD")))</f>
        <v>Mosshead warbonnet</v>
      </c>
      <c r="S118" s="20">
        <f t="shared" si="3"/>
        <v>1</v>
      </c>
      <c r="T118" s="11">
        <v>0</v>
      </c>
      <c r="U118" s="11"/>
      <c r="V118" s="11"/>
      <c r="W118" s="11">
        <v>1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</row>
    <row r="119" spans="1:68" ht="12.75" customHeight="1">
      <c r="A119" s="12">
        <f t="shared" si="2"/>
        <v>117</v>
      </c>
      <c r="B119" s="11" t="str">
        <f t="shared" ref="B119:D119" si="234">IF(ISERROR(B117),IF(ISERROR(B116),IF(ISERROR(B115),"BLANK",B115),B116),B117)</f>
        <v>Em Lim</v>
      </c>
      <c r="C119" s="11" t="str">
        <f t="shared" si="234"/>
        <v>Isabelle Côté</v>
      </c>
      <c r="D119" s="11" t="str">
        <f t="shared" si="234"/>
        <v>BMSC9</v>
      </c>
      <c r="E119" s="12" t="str">
        <f>IF(ISERROR(VLOOKUP($D119,SITES!$A:$E,2,FALSE)),"",VLOOKUP($D119,SITES!$A:$E,2,FALSE))</f>
        <v>Eagle Bay</v>
      </c>
      <c r="F119" s="10">
        <f>IF(ISERROR(VLOOKUP($D119,SITES!$A:$E,3,FALSE)),"",VLOOKUP($D119,SITES!$A:$E,3,FALSE))</f>
        <v>48.834789276122997</v>
      </c>
      <c r="G119" s="13">
        <f>IF(ISERROR(VLOOKUP($D119,SITES!$A:$E,4,FALSE)),"",VLOOKUP($D119,SITES!$A:$E,4,FALSE))</f>
        <v>-125.14702606201099</v>
      </c>
      <c r="H119" s="14" t="str">
        <f t="shared" ref="H119:M119" si="235">IF(ISERROR(H117),IF(ISERROR(H116),IF(ISERROR(H115),"BLANK",H115),H116),H117)</f>
        <v>23/04/2024</v>
      </c>
      <c r="I119" s="11">
        <f t="shared" si="235"/>
        <v>2</v>
      </c>
      <c r="J119" s="11" t="str">
        <f t="shared" si="235"/>
        <v>SW</v>
      </c>
      <c r="K119" s="18">
        <f t="shared" si="235"/>
        <v>0.52500000000000002</v>
      </c>
      <c r="L119" s="11" t="str">
        <f t="shared" si="235"/>
        <v>EGL</v>
      </c>
      <c r="M119" s="11">
        <f t="shared" si="235"/>
        <v>6.5</v>
      </c>
      <c r="N119" s="11">
        <v>0</v>
      </c>
      <c r="O119" s="11">
        <v>0</v>
      </c>
      <c r="P119" s="11" t="s">
        <v>82</v>
      </c>
      <c r="Q119" s="19" t="str">
        <f>IF($N119=1,IF(ISERROR(VLOOKUP($P119,'M1'!$A:$C,Q$2,FALSE)),"NOT PRESENT",VLOOKUP($P119,'M1'!$A:$C,Q$2,FALSE)),IF($N119=2,IF(ISERROR(VLOOKUP(DATA!$P119,'M2'!$A:$C,Q$2,FALSE)),"NOT PRESENT",VLOOKUP(DATA!$P119,'M2'!$A:$C,Q$2,FALSE)),IF($N119=0,IF(ISERROR(VLOOKUP($P119,'M1'!$A:$C,Q$2,FALSE)),IF(ISERROR(VLOOKUP(DATA!$P119,'M2'!$A:$C,Q$2,FALSE)),"NOT PRESENT",VLOOKUP(DATA!$P119,'M2'!$A:$C,Q$2,FALSE)),VLOOKUP($P119,'M1'!$A:$C,Q$2,FALSE)),"SPECIFY METHOD")))</f>
        <v>Nautichthys oculofasciatus</v>
      </c>
      <c r="R119" s="12" t="str">
        <f>IF($N119=1,IF(ISERROR(VLOOKUP($P119,'M1'!$A:$C,R$2,FALSE)),"NOT PRESENT",VLOOKUP($P119,'M1'!$A:$C,R$2,FALSE)),IF($N119=2,IF(ISERROR(VLOOKUP(DATA!$P119,'M2'!$A:$C,R$2,FALSE)),"NOT PRESENT",VLOOKUP(DATA!$P119,'M2'!$A:$C,R$2,FALSE)),IF($N119=0,IF(ISERROR(VLOOKUP($P119,'M1'!$A:$C,R$2,FALSE)),IF(ISERROR(VLOOKUP(DATA!$P119,'M2'!$A:$C,R$2,FALSE)),"NOT PRESENT",VLOOKUP(DATA!$P119,'M2'!$A:$C,R$2,FALSE)),VLOOKUP($P119,'M1'!$A:$C,R$2,FALSE)),"SPECIFY METHOD")))</f>
        <v>Sailfin sculpin</v>
      </c>
      <c r="S119" s="20">
        <f t="shared" si="3"/>
        <v>1</v>
      </c>
      <c r="T119" s="11">
        <v>0</v>
      </c>
      <c r="U119" s="11"/>
      <c r="V119" s="11"/>
      <c r="W119" s="11"/>
      <c r="X119" s="11"/>
      <c r="Y119" s="11">
        <v>1</v>
      </c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</row>
    <row r="120" spans="1:68" ht="12.75" customHeight="1">
      <c r="A120" s="12">
        <f t="shared" si="2"/>
        <v>118</v>
      </c>
      <c r="B120" s="11" t="str">
        <f t="shared" ref="B120:D120" si="236">IF(ISERROR(B119),IF(ISERROR(B117),IF(ISERROR(B116),"BLANK",B116),B117),B119)</f>
        <v>Em Lim</v>
      </c>
      <c r="C120" s="11" t="str">
        <f t="shared" si="236"/>
        <v>Isabelle Côté</v>
      </c>
      <c r="D120" s="11" t="str">
        <f t="shared" si="236"/>
        <v>BMSC9</v>
      </c>
      <c r="E120" s="12" t="str">
        <f>IF(ISERROR(VLOOKUP($D120,SITES!$A:$E,2,FALSE)),"",VLOOKUP($D120,SITES!$A:$E,2,FALSE))</f>
        <v>Eagle Bay</v>
      </c>
      <c r="F120" s="10">
        <f>IF(ISERROR(VLOOKUP($D120,SITES!$A:$E,3,FALSE)),"",VLOOKUP($D120,SITES!$A:$E,3,FALSE))</f>
        <v>48.834789276122997</v>
      </c>
      <c r="G120" s="13">
        <f>IF(ISERROR(VLOOKUP($D120,SITES!$A:$E,4,FALSE)),"",VLOOKUP($D120,SITES!$A:$E,4,FALSE))</f>
        <v>-125.14702606201099</v>
      </c>
      <c r="H120" s="14" t="str">
        <f t="shared" ref="H120:O120" si="237">IF(ISERROR(H119),IF(ISERROR(H117),IF(ISERROR(H116),"BLANK",H116),H117),H119)</f>
        <v>23/04/2024</v>
      </c>
      <c r="I120" s="11">
        <f t="shared" si="237"/>
        <v>2</v>
      </c>
      <c r="J120" s="11" t="str">
        <f t="shared" si="237"/>
        <v>SW</v>
      </c>
      <c r="K120" s="18">
        <f t="shared" si="237"/>
        <v>0.52500000000000002</v>
      </c>
      <c r="L120" s="11" t="str">
        <f t="shared" si="237"/>
        <v>EGL</v>
      </c>
      <c r="M120" s="11">
        <f t="shared" si="237"/>
        <v>6.5</v>
      </c>
      <c r="N120" s="11">
        <f t="shared" si="237"/>
        <v>0</v>
      </c>
      <c r="O120" s="11">
        <f t="shared" si="237"/>
        <v>0</v>
      </c>
      <c r="P120" s="11" t="s">
        <v>74</v>
      </c>
      <c r="Q120" s="19" t="str">
        <f>IF($N120=1,IF(ISERROR(VLOOKUP($P120,'M1'!$A:$C,Q$2,FALSE)),"NOT PRESENT",VLOOKUP($P120,'M1'!$A:$C,Q$2,FALSE)),IF($N120=2,IF(ISERROR(VLOOKUP(DATA!$P120,'M2'!$A:$C,Q$2,FALSE)),"NOT PRESENT",VLOOKUP(DATA!$P120,'M2'!$A:$C,Q$2,FALSE)),IF($N120=0,IF(ISERROR(VLOOKUP($P120,'M1'!$A:$C,Q$2,FALSE)),IF(ISERROR(VLOOKUP(DATA!$P120,'M2'!$A:$C,Q$2,FALSE)),"NOT PRESENT",VLOOKUP(DATA!$P120,'M2'!$A:$C,Q$2,FALSE)),VLOOKUP($P120,'M1'!$A:$C,Q$2,FALSE)),"SPECIFY METHOD")))</f>
        <v>Sebastes melanops</v>
      </c>
      <c r="R120" s="12" t="str">
        <f>IF($N120=1,IF(ISERROR(VLOOKUP($P120,'M1'!$A:$C,R$2,FALSE)),"NOT PRESENT",VLOOKUP($P120,'M1'!$A:$C,R$2,FALSE)),IF($N120=2,IF(ISERROR(VLOOKUP(DATA!$P120,'M2'!$A:$C,R$2,FALSE)),"NOT PRESENT",VLOOKUP(DATA!$P120,'M2'!$A:$C,R$2,FALSE)),IF($N120=0,IF(ISERROR(VLOOKUP($P120,'M1'!$A:$C,R$2,FALSE)),IF(ISERROR(VLOOKUP(DATA!$P120,'M2'!$A:$C,R$2,FALSE)),"NOT PRESENT",VLOOKUP(DATA!$P120,'M2'!$A:$C,R$2,FALSE)),VLOOKUP($P120,'M1'!$A:$C,R$2,FALSE)),"SPECIFY METHOD")))</f>
        <v>Black rockfish</v>
      </c>
      <c r="S120" s="20">
        <f t="shared" si="3"/>
        <v>24</v>
      </c>
      <c r="T120" s="11">
        <v>0</v>
      </c>
      <c r="U120" s="11"/>
      <c r="V120" s="11"/>
      <c r="W120" s="11"/>
      <c r="X120" s="11"/>
      <c r="Y120" s="11"/>
      <c r="Z120" s="11"/>
      <c r="AA120" s="11">
        <v>14</v>
      </c>
      <c r="AB120" s="11">
        <v>10</v>
      </c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</row>
    <row r="121" spans="1:68" ht="12.75" customHeight="1">
      <c r="A121" s="12">
        <f t="shared" si="2"/>
        <v>119</v>
      </c>
      <c r="B121" s="11" t="str">
        <f t="shared" ref="B121:D121" si="238">IF(ISERROR(B120),IF(ISERROR(B119),IF(ISERROR(B117),"BLANK",B117),B119),B120)</f>
        <v>Em Lim</v>
      </c>
      <c r="C121" s="11" t="str">
        <f t="shared" si="238"/>
        <v>Isabelle Côté</v>
      </c>
      <c r="D121" s="11" t="str">
        <f t="shared" si="238"/>
        <v>BMSC9</v>
      </c>
      <c r="E121" s="12" t="str">
        <f>IF(ISERROR(VLOOKUP($D121,SITES!$A:$E,2,FALSE)),"",VLOOKUP($D121,SITES!$A:$E,2,FALSE))</f>
        <v>Eagle Bay</v>
      </c>
      <c r="F121" s="10">
        <f>IF(ISERROR(VLOOKUP($D121,SITES!$A:$E,3,FALSE)),"",VLOOKUP($D121,SITES!$A:$E,3,FALSE))</f>
        <v>48.834789276122997</v>
      </c>
      <c r="G121" s="13">
        <f>IF(ISERROR(VLOOKUP($D121,SITES!$A:$E,4,FALSE)),"",VLOOKUP($D121,SITES!$A:$E,4,FALSE))</f>
        <v>-125.14702606201099</v>
      </c>
      <c r="H121" s="14" t="str">
        <f t="shared" ref="H121:O121" si="239">IF(ISERROR(H120),IF(ISERROR(H119),IF(ISERROR(H117),"BLANK",H117),H119),H120)</f>
        <v>23/04/2024</v>
      </c>
      <c r="I121" s="11">
        <f t="shared" si="239"/>
        <v>2</v>
      </c>
      <c r="J121" s="11" t="str">
        <f t="shared" si="239"/>
        <v>SW</v>
      </c>
      <c r="K121" s="18">
        <f t="shared" si="239"/>
        <v>0.52500000000000002</v>
      </c>
      <c r="L121" s="11" t="str">
        <f t="shared" si="239"/>
        <v>EGL</v>
      </c>
      <c r="M121" s="11">
        <f t="shared" si="239"/>
        <v>6.5</v>
      </c>
      <c r="N121" s="11">
        <f t="shared" si="239"/>
        <v>0</v>
      </c>
      <c r="O121" s="11">
        <f t="shared" si="239"/>
        <v>0</v>
      </c>
      <c r="P121" s="11" t="s">
        <v>67</v>
      </c>
      <c r="Q121" s="19" t="str">
        <f>IF($N121=1,IF(ISERROR(VLOOKUP($P121,'M1'!$A:$C,Q$2,FALSE)),"NOT PRESENT",VLOOKUP($P121,'M1'!$A:$C,Q$2,FALSE)),IF($N121=2,IF(ISERROR(VLOOKUP(DATA!$P121,'M2'!$A:$C,Q$2,FALSE)),"NOT PRESENT",VLOOKUP(DATA!$P121,'M2'!$A:$C,Q$2,FALSE)),IF($N121=0,IF(ISERROR(VLOOKUP($P121,'M1'!$A:$C,Q$2,FALSE)),IF(ISERROR(VLOOKUP(DATA!$P121,'M2'!$A:$C,Q$2,FALSE)),"NOT PRESENT",VLOOKUP(DATA!$P121,'M2'!$A:$C,Q$2,FALSE)),VLOOKUP($P121,'M1'!$A:$C,Q$2,FALSE)),"SPECIFY METHOD")))</f>
        <v>Enophrys bison</v>
      </c>
      <c r="R121" s="12" t="str">
        <f>IF($N121=1,IF(ISERROR(VLOOKUP($P121,'M1'!$A:$C,R$2,FALSE)),"NOT PRESENT",VLOOKUP($P121,'M1'!$A:$C,R$2,FALSE)),IF($N121=2,IF(ISERROR(VLOOKUP(DATA!$P121,'M2'!$A:$C,R$2,FALSE)),"NOT PRESENT",VLOOKUP(DATA!$P121,'M2'!$A:$C,R$2,FALSE)),IF($N121=0,IF(ISERROR(VLOOKUP($P121,'M1'!$A:$C,R$2,FALSE)),IF(ISERROR(VLOOKUP(DATA!$P121,'M2'!$A:$C,R$2,FALSE)),"NOT PRESENT",VLOOKUP(DATA!$P121,'M2'!$A:$C,R$2,FALSE)),VLOOKUP($P121,'M1'!$A:$C,R$2,FALSE)),"SPECIFY METHOD")))</f>
        <v>Buffalo sculpin</v>
      </c>
      <c r="S121" s="20">
        <f t="shared" si="3"/>
        <v>1</v>
      </c>
      <c r="T121" s="11">
        <v>0</v>
      </c>
      <c r="U121" s="11"/>
      <c r="V121" s="11"/>
      <c r="W121" s="11"/>
      <c r="X121" s="11"/>
      <c r="Y121" s="11"/>
      <c r="Z121" s="11">
        <v>1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</row>
    <row r="122" spans="1:68" ht="12.75" customHeight="1">
      <c r="A122" s="12">
        <f t="shared" si="2"/>
        <v>120</v>
      </c>
      <c r="B122" s="11" t="str">
        <f t="shared" ref="B122:C122" si="240">IF(ISERROR(B121),IF(ISERROR(B120),IF(ISERROR(B119),"BLANK",B119),B120),B121)</f>
        <v>Em Lim</v>
      </c>
      <c r="C122" s="11" t="str">
        <f t="shared" si="240"/>
        <v>Isabelle Côté</v>
      </c>
      <c r="D122" s="11" t="s">
        <v>83</v>
      </c>
      <c r="E122" s="12" t="str">
        <f>IF(ISERROR(VLOOKUP($D122,SITES!$A:$E,2,FALSE)),"",VLOOKUP($D122,SITES!$A:$E,2,FALSE))</f>
        <v>Goby Town</v>
      </c>
      <c r="F122" s="10">
        <f>IF(ISERROR(VLOOKUP($D122,SITES!$A:$E,3,FALSE)),"",VLOOKUP($D122,SITES!$A:$E,3,FALSE))</f>
        <v>48.838594999999998</v>
      </c>
      <c r="G122" s="13">
        <f>IF(ISERROR(VLOOKUP($D122,SITES!$A:$E,4,FALSE)),"",VLOOKUP($D122,SITES!$A:$E,4,FALSE))</f>
        <v>-125.135015</v>
      </c>
      <c r="H122" s="14" t="str">
        <f t="shared" ref="H122:H147" si="241">IF(ISERROR(H121),IF(ISERROR(H120),IF(ISERROR(H119),"BLANK",H119),H120),H121)</f>
        <v>23/04/2024</v>
      </c>
      <c r="I122" s="11">
        <v>3</v>
      </c>
      <c r="J122" s="11" t="s">
        <v>84</v>
      </c>
      <c r="K122" s="18">
        <v>0.6166666666666667</v>
      </c>
      <c r="L122" s="11" t="s">
        <v>26</v>
      </c>
      <c r="M122" s="11">
        <v>6</v>
      </c>
      <c r="N122" s="11">
        <v>1</v>
      </c>
      <c r="O122" s="11">
        <v>2</v>
      </c>
      <c r="P122" s="11" t="s">
        <v>53</v>
      </c>
      <c r="Q122" s="19" t="str">
        <f>IF($N122=1,IF(ISERROR(VLOOKUP($P122,'M1'!$A:$C,Q$2,FALSE)),"NOT PRESENT",VLOOKUP($P122,'M1'!$A:$C,Q$2,FALSE)),IF($N122=2,IF(ISERROR(VLOOKUP(DATA!$P122,'M2'!$A:$C,Q$2,FALSE)),"NOT PRESENT",VLOOKUP(DATA!$P122,'M2'!$A:$C,Q$2,FALSE)),IF($N122=0,IF(ISERROR(VLOOKUP($P122,'M1'!$A:$C,Q$2,FALSE)),IF(ISERROR(VLOOKUP(DATA!$P122,'M2'!$A:$C,Q$2,FALSE)),"NOT PRESENT",VLOOKUP(DATA!$P122,'M2'!$A:$C,Q$2,FALSE)),VLOOKUP($P122,'M1'!$A:$C,Q$2,FALSE)),"SPECIFY METHOD")))</f>
        <v>Rhinogobiops nicholsii</v>
      </c>
      <c r="R122" s="12" t="str">
        <f>IF($N122=1,IF(ISERROR(VLOOKUP($P122,'M1'!$A:$C,R$2,FALSE)),"NOT PRESENT",VLOOKUP($P122,'M1'!$A:$C,R$2,FALSE)),IF($N122=2,IF(ISERROR(VLOOKUP(DATA!$P122,'M2'!$A:$C,R$2,FALSE)),"NOT PRESENT",VLOOKUP(DATA!$P122,'M2'!$A:$C,R$2,FALSE)),IF($N122=0,IF(ISERROR(VLOOKUP($P122,'M1'!$A:$C,R$2,FALSE)),IF(ISERROR(VLOOKUP(DATA!$P122,'M2'!$A:$C,R$2,FALSE)),"NOT PRESENT",VLOOKUP(DATA!$P122,'M2'!$A:$C,R$2,FALSE)),VLOOKUP($P122,'M1'!$A:$C,R$2,FALSE)),"SPECIFY METHOD")))</f>
        <v>Blackeye goby</v>
      </c>
      <c r="S122" s="20">
        <f t="shared" si="3"/>
        <v>31</v>
      </c>
      <c r="T122" s="11">
        <v>0</v>
      </c>
      <c r="U122" s="11">
        <v>2</v>
      </c>
      <c r="V122" s="11">
        <v>14</v>
      </c>
      <c r="W122" s="11">
        <v>10</v>
      </c>
      <c r="X122" s="11">
        <v>5</v>
      </c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</row>
    <row r="123" spans="1:68" ht="12.75" customHeight="1">
      <c r="A123" s="12">
        <f t="shared" si="2"/>
        <v>121</v>
      </c>
      <c r="B123" s="11" t="str">
        <f t="shared" ref="B123:D123" si="242">IF(ISERROR(B122),IF(ISERROR(B121),IF(ISERROR(B120),"BLANK",B120),B121),B122)</f>
        <v>Em Lim</v>
      </c>
      <c r="C123" s="11" t="str">
        <f t="shared" si="242"/>
        <v>Isabelle Côté</v>
      </c>
      <c r="D123" s="11" t="str">
        <f t="shared" si="242"/>
        <v>BMSC25</v>
      </c>
      <c r="E123" s="12" t="str">
        <f>IF(ISERROR(VLOOKUP($D123,SITES!$A:$E,2,FALSE)),"",VLOOKUP($D123,SITES!$A:$E,2,FALSE))</f>
        <v>Goby Town</v>
      </c>
      <c r="F123" s="10">
        <f>IF(ISERROR(VLOOKUP($D123,SITES!$A:$E,3,FALSE)),"",VLOOKUP($D123,SITES!$A:$E,3,FALSE))</f>
        <v>48.838594999999998</v>
      </c>
      <c r="G123" s="13">
        <f>IF(ISERROR(VLOOKUP($D123,SITES!$A:$E,4,FALSE)),"",VLOOKUP($D123,SITES!$A:$E,4,FALSE))</f>
        <v>-125.135015</v>
      </c>
      <c r="H123" s="14" t="str">
        <f t="shared" si="241"/>
        <v>23/04/2024</v>
      </c>
      <c r="I123" s="11">
        <f t="shared" ref="I123:O123" si="243">IF(ISERROR(I122),IF(ISERROR(I121),IF(ISERROR(I120),"BLANK",I120),I121),I122)</f>
        <v>3</v>
      </c>
      <c r="J123" s="11" t="str">
        <f t="shared" si="243"/>
        <v>NW</v>
      </c>
      <c r="K123" s="18">
        <f t="shared" si="243"/>
        <v>0.6166666666666667</v>
      </c>
      <c r="L123" s="11" t="str">
        <f t="shared" si="243"/>
        <v>EGL</v>
      </c>
      <c r="M123" s="11">
        <f t="shared" si="243"/>
        <v>6</v>
      </c>
      <c r="N123" s="11">
        <f t="shared" si="243"/>
        <v>1</v>
      </c>
      <c r="O123" s="11">
        <f t="shared" si="243"/>
        <v>2</v>
      </c>
      <c r="P123" s="11" t="s">
        <v>27</v>
      </c>
      <c r="Q123" s="19" t="str">
        <f>IF($N123=1,IF(ISERROR(VLOOKUP($P123,'M1'!$A:$C,Q$2,FALSE)),"NOT PRESENT",VLOOKUP($P123,'M1'!$A:$C,Q$2,FALSE)),IF($N123=2,IF(ISERROR(VLOOKUP(DATA!$P123,'M2'!$A:$C,Q$2,FALSE)),"NOT PRESENT",VLOOKUP(DATA!$P123,'M2'!$A:$C,Q$2,FALSE)),IF($N123=0,IF(ISERROR(VLOOKUP($P123,'M1'!$A:$C,Q$2,FALSE)),IF(ISERROR(VLOOKUP(DATA!$P123,'M2'!$A:$C,Q$2,FALSE)),"NOT PRESENT",VLOOKUP(DATA!$P123,'M2'!$A:$C,Q$2,FALSE)),VLOOKUP($P123,'M1'!$A:$C,Q$2,FALSE)),"SPECIFY METHOD")))</f>
        <v>Hexagrammos decagrammus</v>
      </c>
      <c r="R123" s="12" t="str">
        <f>IF($N123=1,IF(ISERROR(VLOOKUP($P123,'M1'!$A:$C,R$2,FALSE)),"NOT PRESENT",VLOOKUP($P123,'M1'!$A:$C,R$2,FALSE)),IF($N123=2,IF(ISERROR(VLOOKUP(DATA!$P123,'M2'!$A:$C,R$2,FALSE)),"NOT PRESENT",VLOOKUP(DATA!$P123,'M2'!$A:$C,R$2,FALSE)),IF($N123=0,IF(ISERROR(VLOOKUP($P123,'M1'!$A:$C,R$2,FALSE)),IF(ISERROR(VLOOKUP(DATA!$P123,'M2'!$A:$C,R$2,FALSE)),"NOT PRESENT",VLOOKUP(DATA!$P123,'M2'!$A:$C,R$2,FALSE)),VLOOKUP($P123,'M1'!$A:$C,R$2,FALSE)),"SPECIFY METHOD")))</f>
        <v>Kelp greenling</v>
      </c>
      <c r="S123" s="20">
        <f t="shared" si="3"/>
        <v>4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>
        <v>1</v>
      </c>
      <c r="AD123" s="11">
        <v>2</v>
      </c>
      <c r="AE123" s="11"/>
      <c r="AF123" s="11">
        <v>1</v>
      </c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</row>
    <row r="124" spans="1:68" ht="12.75" customHeight="1">
      <c r="A124" s="12">
        <f t="shared" si="2"/>
        <v>122</v>
      </c>
      <c r="B124" s="11" t="str">
        <f t="shared" ref="B124:D124" si="244">IF(ISERROR(B123),IF(ISERROR(B122),IF(ISERROR(B121),"BLANK",B121),B122),B123)</f>
        <v>Em Lim</v>
      </c>
      <c r="C124" s="11" t="str">
        <f t="shared" si="244"/>
        <v>Isabelle Côté</v>
      </c>
      <c r="D124" s="11" t="str">
        <f t="shared" si="244"/>
        <v>BMSC25</v>
      </c>
      <c r="E124" s="12" t="str">
        <f>IF(ISERROR(VLOOKUP($D124,SITES!$A:$E,2,FALSE)),"",VLOOKUP($D124,SITES!$A:$E,2,FALSE))</f>
        <v>Goby Town</v>
      </c>
      <c r="F124" s="10">
        <f>IF(ISERROR(VLOOKUP($D124,SITES!$A:$E,3,FALSE)),"",VLOOKUP($D124,SITES!$A:$E,3,FALSE))</f>
        <v>48.838594999999998</v>
      </c>
      <c r="G124" s="13">
        <f>IF(ISERROR(VLOOKUP($D124,SITES!$A:$E,4,FALSE)),"",VLOOKUP($D124,SITES!$A:$E,4,FALSE))</f>
        <v>-125.135015</v>
      </c>
      <c r="H124" s="14" t="str">
        <f t="shared" si="241"/>
        <v>23/04/2024</v>
      </c>
      <c r="I124" s="11">
        <f t="shared" ref="I124:M124" si="245">IF(ISERROR(I123),IF(ISERROR(I122),IF(ISERROR(I121),"BLANK",I121),I122),I123)</f>
        <v>3</v>
      </c>
      <c r="J124" s="11" t="str">
        <f t="shared" si="245"/>
        <v>NW</v>
      </c>
      <c r="K124" s="18">
        <f t="shared" si="245"/>
        <v>0.6166666666666667</v>
      </c>
      <c r="L124" s="11" t="str">
        <f t="shared" si="245"/>
        <v>EGL</v>
      </c>
      <c r="M124" s="11">
        <f t="shared" si="245"/>
        <v>6</v>
      </c>
      <c r="N124" s="11">
        <v>2</v>
      </c>
      <c r="O124" s="11">
        <f>IF(ISERROR(O123),IF(ISERROR(O122),IF(ISERROR(O121),"BLANK",O121),O122),O123)</f>
        <v>2</v>
      </c>
      <c r="P124" s="11" t="s">
        <v>53</v>
      </c>
      <c r="Q124" s="19" t="str">
        <f>IF($N124=1,IF(ISERROR(VLOOKUP($P124,'M1'!$A:$C,Q$2,FALSE)),"NOT PRESENT",VLOOKUP($P124,'M1'!$A:$C,Q$2,FALSE)),IF($N124=2,IF(ISERROR(VLOOKUP(DATA!$P124,'M2'!$A:$C,Q$2,FALSE)),"NOT PRESENT",VLOOKUP(DATA!$P124,'M2'!$A:$C,Q$2,FALSE)),IF($N124=0,IF(ISERROR(VLOOKUP($P124,'M1'!$A:$C,Q$2,FALSE)),IF(ISERROR(VLOOKUP(DATA!$P124,'M2'!$A:$C,Q$2,FALSE)),"NOT PRESENT",VLOOKUP(DATA!$P124,'M2'!$A:$C,Q$2,FALSE)),VLOOKUP($P124,'M1'!$A:$C,Q$2,FALSE)),"SPECIFY METHOD")))</f>
        <v>Rhinogobiops nicholsii</v>
      </c>
      <c r="R124" s="12" t="str">
        <f>IF($N124=1,IF(ISERROR(VLOOKUP($P124,'M1'!$A:$C,R$2,FALSE)),"NOT PRESENT",VLOOKUP($P124,'M1'!$A:$C,R$2,FALSE)),IF($N124=2,IF(ISERROR(VLOOKUP(DATA!$P124,'M2'!$A:$C,R$2,FALSE)),"NOT PRESENT",VLOOKUP(DATA!$P124,'M2'!$A:$C,R$2,FALSE)),IF($N124=0,IF(ISERROR(VLOOKUP($P124,'M1'!$A:$C,R$2,FALSE)),IF(ISERROR(VLOOKUP(DATA!$P124,'M2'!$A:$C,R$2,FALSE)),"NOT PRESENT",VLOOKUP(DATA!$P124,'M2'!$A:$C,R$2,FALSE)),VLOOKUP($P124,'M1'!$A:$C,R$2,FALSE)),"SPECIFY METHOD")))</f>
        <v>Blackeye goby</v>
      </c>
      <c r="S124" s="20">
        <f t="shared" si="3"/>
        <v>125</v>
      </c>
      <c r="T124" s="11">
        <v>0</v>
      </c>
      <c r="U124" s="11">
        <v>8</v>
      </c>
      <c r="V124" s="11">
        <v>61</v>
      </c>
      <c r="W124" s="11">
        <v>44</v>
      </c>
      <c r="X124" s="11">
        <v>12</v>
      </c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</row>
    <row r="125" spans="1:68" ht="12.75" customHeight="1">
      <c r="A125" s="12">
        <f t="shared" si="2"/>
        <v>123</v>
      </c>
      <c r="B125" s="11" t="str">
        <f t="shared" ref="B125:D125" si="246">IF(ISERROR(B124),IF(ISERROR(B123),IF(ISERROR(B122),"BLANK",B122),B123),B124)</f>
        <v>Em Lim</v>
      </c>
      <c r="C125" s="11" t="str">
        <f t="shared" si="246"/>
        <v>Isabelle Côté</v>
      </c>
      <c r="D125" s="11" t="str">
        <f t="shared" si="246"/>
        <v>BMSC25</v>
      </c>
      <c r="E125" s="12" t="str">
        <f>IF(ISERROR(VLOOKUP($D125,SITES!$A:$E,2,FALSE)),"",VLOOKUP($D125,SITES!$A:$E,2,FALSE))</f>
        <v>Goby Town</v>
      </c>
      <c r="F125" s="10">
        <f>IF(ISERROR(VLOOKUP($D125,SITES!$A:$E,3,FALSE)),"",VLOOKUP($D125,SITES!$A:$E,3,FALSE))</f>
        <v>48.838594999999998</v>
      </c>
      <c r="G125" s="13">
        <f>IF(ISERROR(VLOOKUP($D125,SITES!$A:$E,4,FALSE)),"",VLOOKUP($D125,SITES!$A:$E,4,FALSE))</f>
        <v>-125.135015</v>
      </c>
      <c r="H125" s="14" t="str">
        <f t="shared" si="241"/>
        <v>23/04/2024</v>
      </c>
      <c r="I125" s="11">
        <f t="shared" ref="I125:O125" si="247">IF(ISERROR(I124),IF(ISERROR(I123),IF(ISERROR(I122),"BLANK",I122),I123),I124)</f>
        <v>3</v>
      </c>
      <c r="J125" s="11" t="str">
        <f t="shared" si="247"/>
        <v>NW</v>
      </c>
      <c r="K125" s="18">
        <f t="shared" si="247"/>
        <v>0.6166666666666667</v>
      </c>
      <c r="L125" s="11" t="str">
        <f t="shared" si="247"/>
        <v>EGL</v>
      </c>
      <c r="M125" s="11">
        <f t="shared" si="247"/>
        <v>6</v>
      </c>
      <c r="N125" s="11">
        <f t="shared" si="247"/>
        <v>2</v>
      </c>
      <c r="O125" s="11">
        <f t="shared" si="247"/>
        <v>2</v>
      </c>
      <c r="P125" s="11" t="s">
        <v>29</v>
      </c>
      <c r="Q125" s="19" t="str">
        <f>IF($N125=1,IF(ISERROR(VLOOKUP($P125,'M1'!$A:$C,Q$2,FALSE)),"NOT PRESENT",VLOOKUP($P125,'M1'!$A:$C,Q$2,FALSE)),IF($N125=2,IF(ISERROR(VLOOKUP(DATA!$P125,'M2'!$A:$C,Q$2,FALSE)),"NOT PRESENT",VLOOKUP(DATA!$P125,'M2'!$A:$C,Q$2,FALSE)),IF($N125=0,IF(ISERROR(VLOOKUP($P125,'M1'!$A:$C,Q$2,FALSE)),IF(ISERROR(VLOOKUP(DATA!$P125,'M2'!$A:$C,Q$2,FALSE)),"NOT PRESENT",VLOOKUP(DATA!$P125,'M2'!$A:$C,Q$2,FALSE)),VLOOKUP($P125,'M1'!$A:$C,Q$2,FALSE)),"SPECIFY METHOD")))</f>
        <v>Mesocentrotus franciscanus</v>
      </c>
      <c r="R125" s="12" t="str">
        <f>IF($N125=1,IF(ISERROR(VLOOKUP($P125,'M1'!$A:$C,R$2,FALSE)),"NOT PRESENT",VLOOKUP($P125,'M1'!$A:$C,R$2,FALSE)),IF($N125=2,IF(ISERROR(VLOOKUP(DATA!$P125,'M2'!$A:$C,R$2,FALSE)),"NOT PRESENT",VLOOKUP(DATA!$P125,'M2'!$A:$C,R$2,FALSE)),IF($N125=0,IF(ISERROR(VLOOKUP($P125,'M1'!$A:$C,R$2,FALSE)),IF(ISERROR(VLOOKUP(DATA!$P125,'M2'!$A:$C,R$2,FALSE)),"NOT PRESENT",VLOOKUP(DATA!$P125,'M2'!$A:$C,R$2,FALSE)),VLOOKUP($P125,'M1'!$A:$C,R$2,FALSE)),"SPECIFY METHOD")))</f>
        <v>Red sea urchin</v>
      </c>
      <c r="S125" s="20">
        <f t="shared" si="3"/>
        <v>103</v>
      </c>
      <c r="T125" s="11">
        <v>103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</row>
    <row r="126" spans="1:68" ht="12.75" customHeight="1">
      <c r="A126" s="12">
        <f t="shared" si="2"/>
        <v>124</v>
      </c>
      <c r="B126" s="11" t="str">
        <f t="shared" ref="B126:D126" si="248">IF(ISERROR(B125),IF(ISERROR(B124),IF(ISERROR(B123),"BLANK",B123),B124),B125)</f>
        <v>Em Lim</v>
      </c>
      <c r="C126" s="11" t="str">
        <f t="shared" si="248"/>
        <v>Isabelle Côté</v>
      </c>
      <c r="D126" s="11" t="str">
        <f t="shared" si="248"/>
        <v>BMSC25</v>
      </c>
      <c r="E126" s="12" t="str">
        <f>IF(ISERROR(VLOOKUP($D126,SITES!$A:$E,2,FALSE)),"",VLOOKUP($D126,SITES!$A:$E,2,FALSE))</f>
        <v>Goby Town</v>
      </c>
      <c r="F126" s="10">
        <f>IF(ISERROR(VLOOKUP($D126,SITES!$A:$E,3,FALSE)),"",VLOOKUP($D126,SITES!$A:$E,3,FALSE))</f>
        <v>48.838594999999998</v>
      </c>
      <c r="G126" s="13">
        <f>IF(ISERROR(VLOOKUP($D126,SITES!$A:$E,4,FALSE)),"",VLOOKUP($D126,SITES!$A:$E,4,FALSE))</f>
        <v>-125.135015</v>
      </c>
      <c r="H126" s="14" t="str">
        <f t="shared" si="241"/>
        <v>23/04/2024</v>
      </c>
      <c r="I126" s="11">
        <f t="shared" ref="I126:O126" si="249">IF(ISERROR(I125),IF(ISERROR(I124),IF(ISERROR(I123),"BLANK",I123),I124),I125)</f>
        <v>3</v>
      </c>
      <c r="J126" s="11" t="str">
        <f t="shared" si="249"/>
        <v>NW</v>
      </c>
      <c r="K126" s="18">
        <f t="shared" si="249"/>
        <v>0.6166666666666667</v>
      </c>
      <c r="L126" s="11" t="str">
        <f t="shared" si="249"/>
        <v>EGL</v>
      </c>
      <c r="M126" s="11">
        <f t="shared" si="249"/>
        <v>6</v>
      </c>
      <c r="N126" s="11">
        <f t="shared" si="249"/>
        <v>2</v>
      </c>
      <c r="O126" s="11">
        <f t="shared" si="249"/>
        <v>2</v>
      </c>
      <c r="P126" s="11" t="s">
        <v>33</v>
      </c>
      <c r="Q126" s="19" t="str">
        <f>IF($N126=1,IF(ISERROR(VLOOKUP($P126,'M1'!$A:$C,Q$2,FALSE)),"NOT PRESENT",VLOOKUP($P126,'M1'!$A:$C,Q$2,FALSE)),IF($N126=2,IF(ISERROR(VLOOKUP(DATA!$P126,'M2'!$A:$C,Q$2,FALSE)),"NOT PRESENT",VLOOKUP(DATA!$P126,'M2'!$A:$C,Q$2,FALSE)),IF($N126=0,IF(ISERROR(VLOOKUP($P126,'M1'!$A:$C,Q$2,FALSE)),IF(ISERROR(VLOOKUP(DATA!$P126,'M2'!$A:$C,Q$2,FALSE)),"NOT PRESENT",VLOOKUP(DATA!$P126,'M2'!$A:$C,Q$2,FALSE)),VLOOKUP($P126,'M1'!$A:$C,Q$2,FALSE)),"SPECIFY METHOD")))</f>
        <v>Apostichopus californicus</v>
      </c>
      <c r="R126" s="12" t="str">
        <f>IF($N126=1,IF(ISERROR(VLOOKUP($P126,'M1'!$A:$C,R$2,FALSE)),"NOT PRESENT",VLOOKUP($P126,'M1'!$A:$C,R$2,FALSE)),IF($N126=2,IF(ISERROR(VLOOKUP(DATA!$P126,'M2'!$A:$C,R$2,FALSE)),"NOT PRESENT",VLOOKUP(DATA!$P126,'M2'!$A:$C,R$2,FALSE)),IF($N126=0,IF(ISERROR(VLOOKUP($P126,'M1'!$A:$C,R$2,FALSE)),IF(ISERROR(VLOOKUP(DATA!$P126,'M2'!$A:$C,R$2,FALSE)),"NOT PRESENT",VLOOKUP(DATA!$P126,'M2'!$A:$C,R$2,FALSE)),VLOOKUP($P126,'M1'!$A:$C,R$2,FALSE)),"SPECIFY METHOD")))</f>
        <v>California sea cucumber</v>
      </c>
      <c r="S126" s="20">
        <f t="shared" si="3"/>
        <v>15</v>
      </c>
      <c r="T126" s="11">
        <v>15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</row>
    <row r="127" spans="1:68" ht="12.75" customHeight="1">
      <c r="A127" s="12">
        <f t="shared" si="2"/>
        <v>125</v>
      </c>
      <c r="B127" s="11" t="str">
        <f t="shared" ref="B127:D127" si="250">IF(ISERROR(B126),IF(ISERROR(B125),IF(ISERROR(B124),"BLANK",B124),B125),B126)</f>
        <v>Em Lim</v>
      </c>
      <c r="C127" s="11" t="str">
        <f t="shared" si="250"/>
        <v>Isabelle Côté</v>
      </c>
      <c r="D127" s="11" t="str">
        <f t="shared" si="250"/>
        <v>BMSC25</v>
      </c>
      <c r="E127" s="12" t="str">
        <f>IF(ISERROR(VLOOKUP($D127,SITES!$A:$E,2,FALSE)),"",VLOOKUP($D127,SITES!$A:$E,2,FALSE))</f>
        <v>Goby Town</v>
      </c>
      <c r="F127" s="10">
        <f>IF(ISERROR(VLOOKUP($D127,SITES!$A:$E,3,FALSE)),"",VLOOKUP($D127,SITES!$A:$E,3,FALSE))</f>
        <v>48.838594999999998</v>
      </c>
      <c r="G127" s="13">
        <f>IF(ISERROR(VLOOKUP($D127,SITES!$A:$E,4,FALSE)),"",VLOOKUP($D127,SITES!$A:$E,4,FALSE))</f>
        <v>-125.135015</v>
      </c>
      <c r="H127" s="14" t="str">
        <f t="shared" si="241"/>
        <v>23/04/2024</v>
      </c>
      <c r="I127" s="11">
        <f t="shared" ref="I127:O127" si="251">IF(ISERROR(I126),IF(ISERROR(I125),IF(ISERROR(I124),"BLANK",I124),I125),I126)</f>
        <v>3</v>
      </c>
      <c r="J127" s="11" t="str">
        <f t="shared" si="251"/>
        <v>NW</v>
      </c>
      <c r="K127" s="18">
        <f t="shared" si="251"/>
        <v>0.6166666666666667</v>
      </c>
      <c r="L127" s="11" t="str">
        <f t="shared" si="251"/>
        <v>EGL</v>
      </c>
      <c r="M127" s="11">
        <f t="shared" si="251"/>
        <v>6</v>
      </c>
      <c r="N127" s="11">
        <f t="shared" si="251"/>
        <v>2</v>
      </c>
      <c r="O127" s="11">
        <f t="shared" si="251"/>
        <v>2</v>
      </c>
      <c r="P127" s="11" t="s">
        <v>32</v>
      </c>
      <c r="Q127" s="19" t="str">
        <f>IF($N127=1,IF(ISERROR(VLOOKUP($P127,'M1'!$A:$C,Q$2,FALSE)),"NOT PRESENT",VLOOKUP($P127,'M1'!$A:$C,Q$2,FALSE)),IF($N127=2,IF(ISERROR(VLOOKUP(DATA!$P127,'M2'!$A:$C,Q$2,FALSE)),"NOT PRESENT",VLOOKUP(DATA!$P127,'M2'!$A:$C,Q$2,FALSE)),IF($N127=0,IF(ISERROR(VLOOKUP($P127,'M1'!$A:$C,Q$2,FALSE)),IF(ISERROR(VLOOKUP(DATA!$P127,'M2'!$A:$C,Q$2,FALSE)),"NOT PRESENT",VLOOKUP(DATA!$P127,'M2'!$A:$C,Q$2,FALSE)),VLOOKUP($P127,'M1'!$A:$C,Q$2,FALSE)),"SPECIFY METHOD")))</f>
        <v>Acmaea mitra</v>
      </c>
      <c r="R127" s="12" t="str">
        <f>IF($N127=1,IF(ISERROR(VLOOKUP($P127,'M1'!$A:$C,R$2,FALSE)),"NOT PRESENT",VLOOKUP($P127,'M1'!$A:$C,R$2,FALSE)),IF($N127=2,IF(ISERROR(VLOOKUP(DATA!$P127,'M2'!$A:$C,R$2,FALSE)),"NOT PRESENT",VLOOKUP(DATA!$P127,'M2'!$A:$C,R$2,FALSE)),IF($N127=0,IF(ISERROR(VLOOKUP($P127,'M1'!$A:$C,R$2,FALSE)),IF(ISERROR(VLOOKUP(DATA!$P127,'M2'!$A:$C,R$2,FALSE)),"NOT PRESENT",VLOOKUP(DATA!$P127,'M2'!$A:$C,R$2,FALSE)),VLOOKUP($P127,'M1'!$A:$C,R$2,FALSE)),"SPECIFY METHOD")))</f>
        <v>Whitecap limpet</v>
      </c>
      <c r="S127" s="20">
        <f t="shared" si="3"/>
        <v>24</v>
      </c>
      <c r="T127" s="11">
        <v>24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</row>
    <row r="128" spans="1:68" ht="12.75" customHeight="1">
      <c r="A128" s="12">
        <f t="shared" si="2"/>
        <v>126</v>
      </c>
      <c r="B128" s="11" t="str">
        <f t="shared" ref="B128:D128" si="252">IF(ISERROR(B127),IF(ISERROR(B126),IF(ISERROR(B125),"BLANK",B125),B126),B127)</f>
        <v>Em Lim</v>
      </c>
      <c r="C128" s="11" t="str">
        <f t="shared" si="252"/>
        <v>Isabelle Côté</v>
      </c>
      <c r="D128" s="11" t="str">
        <f t="shared" si="252"/>
        <v>BMSC25</v>
      </c>
      <c r="E128" s="12" t="str">
        <f>IF(ISERROR(VLOOKUP($D128,SITES!$A:$E,2,FALSE)),"",VLOOKUP($D128,SITES!$A:$E,2,FALSE))</f>
        <v>Goby Town</v>
      </c>
      <c r="F128" s="10">
        <f>IF(ISERROR(VLOOKUP($D128,SITES!$A:$E,3,FALSE)),"",VLOOKUP($D128,SITES!$A:$E,3,FALSE))</f>
        <v>48.838594999999998</v>
      </c>
      <c r="G128" s="13">
        <f>IF(ISERROR(VLOOKUP($D128,SITES!$A:$E,4,FALSE)),"",VLOOKUP($D128,SITES!$A:$E,4,FALSE))</f>
        <v>-125.135015</v>
      </c>
      <c r="H128" s="14" t="str">
        <f t="shared" si="241"/>
        <v>23/04/2024</v>
      </c>
      <c r="I128" s="11">
        <f t="shared" ref="I128:O128" si="253">IF(ISERROR(I127),IF(ISERROR(I126),IF(ISERROR(I125),"BLANK",I125),I126),I127)</f>
        <v>3</v>
      </c>
      <c r="J128" s="11" t="str">
        <f t="shared" si="253"/>
        <v>NW</v>
      </c>
      <c r="K128" s="18">
        <f t="shared" si="253"/>
        <v>0.6166666666666667</v>
      </c>
      <c r="L128" s="11" t="str">
        <f t="shared" si="253"/>
        <v>EGL</v>
      </c>
      <c r="M128" s="11">
        <f t="shared" si="253"/>
        <v>6</v>
      </c>
      <c r="N128" s="11">
        <f t="shared" si="253"/>
        <v>2</v>
      </c>
      <c r="O128" s="11">
        <f t="shared" si="253"/>
        <v>2</v>
      </c>
      <c r="P128" s="11" t="s">
        <v>31</v>
      </c>
      <c r="Q128" s="19" t="str">
        <f>IF($N128=1,IF(ISERROR(VLOOKUP($P128,'M1'!$A:$C,Q$2,FALSE)),"NOT PRESENT",VLOOKUP($P128,'M1'!$A:$C,Q$2,FALSE)),IF($N128=2,IF(ISERROR(VLOOKUP(DATA!$P128,'M2'!$A:$C,Q$2,FALSE)),"NOT PRESENT",VLOOKUP(DATA!$P128,'M2'!$A:$C,Q$2,FALSE)),IF($N128=0,IF(ISERROR(VLOOKUP($P128,'M1'!$A:$C,Q$2,FALSE)),IF(ISERROR(VLOOKUP(DATA!$P128,'M2'!$A:$C,Q$2,FALSE)),"NOT PRESENT",VLOOKUP(DATA!$P128,'M2'!$A:$C,Q$2,FALSE)),VLOOKUP($P128,'M1'!$A:$C,Q$2,FALSE)),"SPECIFY METHOD")))</f>
        <v>Patiria miniata</v>
      </c>
      <c r="R128" s="12" t="str">
        <f>IF($N128=1,IF(ISERROR(VLOOKUP($P128,'M1'!$A:$C,R$2,FALSE)),"NOT PRESENT",VLOOKUP($P128,'M1'!$A:$C,R$2,FALSE)),IF($N128=2,IF(ISERROR(VLOOKUP(DATA!$P128,'M2'!$A:$C,R$2,FALSE)),"NOT PRESENT",VLOOKUP(DATA!$P128,'M2'!$A:$C,R$2,FALSE)),IF($N128=0,IF(ISERROR(VLOOKUP($P128,'M1'!$A:$C,R$2,FALSE)),IF(ISERROR(VLOOKUP(DATA!$P128,'M2'!$A:$C,R$2,FALSE)),"NOT PRESENT",VLOOKUP(DATA!$P128,'M2'!$A:$C,R$2,FALSE)),VLOOKUP($P128,'M1'!$A:$C,R$2,FALSE)),"SPECIFY METHOD")))</f>
        <v>Bat star</v>
      </c>
      <c r="S128" s="20">
        <f t="shared" si="3"/>
        <v>23</v>
      </c>
      <c r="T128" s="11">
        <v>23</v>
      </c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</row>
    <row r="129" spans="1:68" ht="12.75" customHeight="1">
      <c r="A129" s="12">
        <f t="shared" si="2"/>
        <v>127</v>
      </c>
      <c r="B129" s="11" t="str">
        <f t="shared" ref="B129:D129" si="254">IF(ISERROR(B128),IF(ISERROR(B127),IF(ISERROR(B126),"BLANK",B126),B127),B128)</f>
        <v>Em Lim</v>
      </c>
      <c r="C129" s="11" t="str">
        <f t="shared" si="254"/>
        <v>Isabelle Côté</v>
      </c>
      <c r="D129" s="11" t="str">
        <f t="shared" si="254"/>
        <v>BMSC25</v>
      </c>
      <c r="E129" s="12" t="str">
        <f>IF(ISERROR(VLOOKUP($D129,SITES!$A:$E,2,FALSE)),"",VLOOKUP($D129,SITES!$A:$E,2,FALSE))</f>
        <v>Goby Town</v>
      </c>
      <c r="F129" s="10">
        <f>IF(ISERROR(VLOOKUP($D129,SITES!$A:$E,3,FALSE)),"",VLOOKUP($D129,SITES!$A:$E,3,FALSE))</f>
        <v>48.838594999999998</v>
      </c>
      <c r="G129" s="13">
        <f>IF(ISERROR(VLOOKUP($D129,SITES!$A:$E,4,FALSE)),"",VLOOKUP($D129,SITES!$A:$E,4,FALSE))</f>
        <v>-125.135015</v>
      </c>
      <c r="H129" s="14" t="str">
        <f t="shared" si="241"/>
        <v>23/04/2024</v>
      </c>
      <c r="I129" s="11">
        <f t="shared" ref="I129:O129" si="255">IF(ISERROR(I128),IF(ISERROR(I127),IF(ISERROR(I126),"BLANK",I126),I127),I128)</f>
        <v>3</v>
      </c>
      <c r="J129" s="11" t="str">
        <f t="shared" si="255"/>
        <v>NW</v>
      </c>
      <c r="K129" s="18">
        <f t="shared" si="255"/>
        <v>0.6166666666666667</v>
      </c>
      <c r="L129" s="11" t="str">
        <f t="shared" si="255"/>
        <v>EGL</v>
      </c>
      <c r="M129" s="11">
        <f t="shared" si="255"/>
        <v>6</v>
      </c>
      <c r="N129" s="11">
        <f t="shared" si="255"/>
        <v>2</v>
      </c>
      <c r="O129" s="11">
        <f t="shared" si="255"/>
        <v>2</v>
      </c>
      <c r="P129" s="11" t="s">
        <v>34</v>
      </c>
      <c r="Q129" s="19" t="str">
        <f>IF($N129=1,IF(ISERROR(VLOOKUP($P129,'M1'!$A:$C,Q$2,FALSE)),"NOT PRESENT",VLOOKUP($P129,'M1'!$A:$C,Q$2,FALSE)),IF($N129=2,IF(ISERROR(VLOOKUP(DATA!$P129,'M2'!$A:$C,Q$2,FALSE)),"NOT PRESENT",VLOOKUP(DATA!$P129,'M2'!$A:$C,Q$2,FALSE)),IF($N129=0,IF(ISERROR(VLOOKUP($P129,'M1'!$A:$C,Q$2,FALSE)),IF(ISERROR(VLOOKUP(DATA!$P129,'M2'!$A:$C,Q$2,FALSE)),"NOT PRESENT",VLOOKUP(DATA!$P129,'M2'!$A:$C,Q$2,FALSE)),VLOOKUP($P129,'M1'!$A:$C,Q$2,FALSE)),"SPECIFY METHOD")))</f>
        <v>Pagurus hemphilli</v>
      </c>
      <c r="R129" s="12" t="str">
        <f>IF($N129=1,IF(ISERROR(VLOOKUP($P129,'M1'!$A:$C,R$2,FALSE)),"NOT PRESENT",VLOOKUP($P129,'M1'!$A:$C,R$2,FALSE)),IF($N129=2,IF(ISERROR(VLOOKUP(DATA!$P129,'M2'!$A:$C,R$2,FALSE)),"NOT PRESENT",VLOOKUP(DATA!$P129,'M2'!$A:$C,R$2,FALSE)),IF($N129=0,IF(ISERROR(VLOOKUP($P129,'M1'!$A:$C,R$2,FALSE)),IF(ISERROR(VLOOKUP(DATA!$P129,'M2'!$A:$C,R$2,FALSE)),"NOT PRESENT",VLOOKUP(DATA!$P129,'M2'!$A:$C,R$2,FALSE)),VLOOKUP($P129,'M1'!$A:$C,R$2,FALSE)),"SPECIFY METHOD")))</f>
        <v>Maroon hermit</v>
      </c>
      <c r="S129" s="20">
        <f t="shared" si="3"/>
        <v>8</v>
      </c>
      <c r="T129" s="11">
        <v>8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</row>
    <row r="130" spans="1:68" ht="12.75" customHeight="1">
      <c r="A130" s="12">
        <f t="shared" si="2"/>
        <v>128</v>
      </c>
      <c r="B130" s="11" t="str">
        <f t="shared" ref="B130:D130" si="256">IF(ISERROR(B129),IF(ISERROR(B128),IF(ISERROR(B127),"BLANK",B127),B128),B129)</f>
        <v>Em Lim</v>
      </c>
      <c r="C130" s="11" t="str">
        <f t="shared" si="256"/>
        <v>Isabelle Côté</v>
      </c>
      <c r="D130" s="11" t="str">
        <f t="shared" si="256"/>
        <v>BMSC25</v>
      </c>
      <c r="E130" s="12" t="str">
        <f>IF(ISERROR(VLOOKUP($D130,SITES!$A:$E,2,FALSE)),"",VLOOKUP($D130,SITES!$A:$E,2,FALSE))</f>
        <v>Goby Town</v>
      </c>
      <c r="F130" s="10">
        <f>IF(ISERROR(VLOOKUP($D130,SITES!$A:$E,3,FALSE)),"",VLOOKUP($D130,SITES!$A:$E,3,FALSE))</f>
        <v>48.838594999999998</v>
      </c>
      <c r="G130" s="13">
        <f>IF(ISERROR(VLOOKUP($D130,SITES!$A:$E,4,FALSE)),"",VLOOKUP($D130,SITES!$A:$E,4,FALSE))</f>
        <v>-125.135015</v>
      </c>
      <c r="H130" s="14" t="str">
        <f t="shared" si="241"/>
        <v>23/04/2024</v>
      </c>
      <c r="I130" s="11">
        <f t="shared" ref="I130:O130" si="257">IF(ISERROR(I129),IF(ISERROR(I128),IF(ISERROR(I127),"BLANK",I127),I128),I129)</f>
        <v>3</v>
      </c>
      <c r="J130" s="11" t="str">
        <f t="shared" si="257"/>
        <v>NW</v>
      </c>
      <c r="K130" s="18">
        <f t="shared" si="257"/>
        <v>0.6166666666666667</v>
      </c>
      <c r="L130" s="11" t="str">
        <f t="shared" si="257"/>
        <v>EGL</v>
      </c>
      <c r="M130" s="11">
        <f t="shared" si="257"/>
        <v>6</v>
      </c>
      <c r="N130" s="11">
        <f t="shared" si="257"/>
        <v>2</v>
      </c>
      <c r="O130" s="11">
        <f t="shared" si="257"/>
        <v>2</v>
      </c>
      <c r="P130" s="11" t="s">
        <v>71</v>
      </c>
      <c r="Q130" s="19" t="str">
        <f>IF($N130=1,IF(ISERROR(VLOOKUP($P130,'M1'!$A:$C,Q$2,FALSE)),"NOT PRESENT",VLOOKUP($P130,'M1'!$A:$C,Q$2,FALSE)),IF($N130=2,IF(ISERROR(VLOOKUP(DATA!$P130,'M2'!$A:$C,Q$2,FALSE)),"NOT PRESENT",VLOOKUP(DATA!$P130,'M2'!$A:$C,Q$2,FALSE)),IF($N130=0,IF(ISERROR(VLOOKUP($P130,'M1'!$A:$C,Q$2,FALSE)),IF(ISERROR(VLOOKUP(DATA!$P130,'M2'!$A:$C,Q$2,FALSE)),"NOT PRESENT",VLOOKUP(DATA!$P130,'M2'!$A:$C,Q$2,FALSE)),VLOOKUP($P130,'M1'!$A:$C,Q$2,FALSE)),"SPECIFY METHOD")))</f>
        <v>Limacia cockerelli</v>
      </c>
      <c r="R130" s="12" t="str">
        <f>IF($N130=1,IF(ISERROR(VLOOKUP($P130,'M1'!$A:$C,R$2,FALSE)),"NOT PRESENT",VLOOKUP($P130,'M1'!$A:$C,R$2,FALSE)),IF($N130=2,IF(ISERROR(VLOOKUP(DATA!$P130,'M2'!$A:$C,R$2,FALSE)),"NOT PRESENT",VLOOKUP(DATA!$P130,'M2'!$A:$C,R$2,FALSE)),IF($N130=0,IF(ISERROR(VLOOKUP($P130,'M1'!$A:$C,R$2,FALSE)),IF(ISERROR(VLOOKUP(DATA!$P130,'M2'!$A:$C,R$2,FALSE)),"NOT PRESENT",VLOOKUP(DATA!$P130,'M2'!$A:$C,R$2,FALSE)),VLOOKUP($P130,'M1'!$A:$C,R$2,FALSE)),"SPECIFY METHOD")))</f>
        <v>Cockerell's dorid</v>
      </c>
      <c r="S130" s="20">
        <f t="shared" si="3"/>
        <v>2</v>
      </c>
      <c r="T130" s="11">
        <v>2</v>
      </c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</row>
    <row r="131" spans="1:68" ht="12.75" customHeight="1">
      <c r="A131" s="12">
        <f t="shared" si="2"/>
        <v>129</v>
      </c>
      <c r="B131" s="11" t="str">
        <f t="shared" ref="B131:D131" si="258">IF(ISERROR(B130),IF(ISERROR(B129),IF(ISERROR(B128),"BLANK",B128),B129),B130)</f>
        <v>Em Lim</v>
      </c>
      <c r="C131" s="11" t="str">
        <f t="shared" si="258"/>
        <v>Isabelle Côté</v>
      </c>
      <c r="D131" s="11" t="str">
        <f t="shared" si="258"/>
        <v>BMSC25</v>
      </c>
      <c r="E131" s="12" t="str">
        <f>IF(ISERROR(VLOOKUP($D131,SITES!$A:$E,2,FALSE)),"",VLOOKUP($D131,SITES!$A:$E,2,FALSE))</f>
        <v>Goby Town</v>
      </c>
      <c r="F131" s="10">
        <f>IF(ISERROR(VLOOKUP($D131,SITES!$A:$E,3,FALSE)),"",VLOOKUP($D131,SITES!$A:$E,3,FALSE))</f>
        <v>48.838594999999998</v>
      </c>
      <c r="G131" s="13">
        <f>IF(ISERROR(VLOOKUP($D131,SITES!$A:$E,4,FALSE)),"",VLOOKUP($D131,SITES!$A:$E,4,FALSE))</f>
        <v>-125.135015</v>
      </c>
      <c r="H131" s="14" t="str">
        <f t="shared" si="241"/>
        <v>23/04/2024</v>
      </c>
      <c r="I131" s="11">
        <f t="shared" ref="I131:O131" si="259">IF(ISERROR(I130),IF(ISERROR(I129),IF(ISERROR(I128),"BLANK",I128),I129),I130)</f>
        <v>3</v>
      </c>
      <c r="J131" s="11" t="str">
        <f t="shared" si="259"/>
        <v>NW</v>
      </c>
      <c r="K131" s="18">
        <f t="shared" si="259"/>
        <v>0.6166666666666667</v>
      </c>
      <c r="L131" s="11" t="str">
        <f t="shared" si="259"/>
        <v>EGL</v>
      </c>
      <c r="M131" s="11">
        <f t="shared" si="259"/>
        <v>6</v>
      </c>
      <c r="N131" s="11">
        <f t="shared" si="259"/>
        <v>2</v>
      </c>
      <c r="O131" s="11">
        <f t="shared" si="259"/>
        <v>2</v>
      </c>
      <c r="P131" s="11" t="s">
        <v>37</v>
      </c>
      <c r="Q131" s="19" t="str">
        <f>IF($N131=1,IF(ISERROR(VLOOKUP($P131,'M1'!$A:$C,Q$2,FALSE)),"NOT PRESENT",VLOOKUP($P131,'M1'!$A:$C,Q$2,FALSE)),IF($N131=2,IF(ISERROR(VLOOKUP(DATA!$P131,'M2'!$A:$C,Q$2,FALSE)),"NOT PRESENT",VLOOKUP(DATA!$P131,'M2'!$A:$C,Q$2,FALSE)),IF($N131=0,IF(ISERROR(VLOOKUP($P131,'M1'!$A:$C,Q$2,FALSE)),IF(ISERROR(VLOOKUP(DATA!$P131,'M2'!$A:$C,Q$2,FALSE)),"NOT PRESENT",VLOOKUP(DATA!$P131,'M2'!$A:$C,Q$2,FALSE)),VLOOKUP($P131,'M1'!$A:$C,Q$2,FALSE)),"SPECIFY METHOD")))</f>
        <v>Ceratostoma foliatum</v>
      </c>
      <c r="R131" s="12" t="str">
        <f>IF($N131=1,IF(ISERROR(VLOOKUP($P131,'M1'!$A:$C,R$2,FALSE)),"NOT PRESENT",VLOOKUP($P131,'M1'!$A:$C,R$2,FALSE)),IF($N131=2,IF(ISERROR(VLOOKUP(DATA!$P131,'M2'!$A:$C,R$2,FALSE)),"NOT PRESENT",VLOOKUP(DATA!$P131,'M2'!$A:$C,R$2,FALSE)),IF($N131=0,IF(ISERROR(VLOOKUP($P131,'M1'!$A:$C,R$2,FALSE)),IF(ISERROR(VLOOKUP(DATA!$P131,'M2'!$A:$C,R$2,FALSE)),"NOT PRESENT",VLOOKUP(DATA!$P131,'M2'!$A:$C,R$2,FALSE)),VLOOKUP($P131,'M1'!$A:$C,R$2,FALSE)),"SPECIFY METHOD")))</f>
        <v>Leafy hornmouth</v>
      </c>
      <c r="S131" s="20">
        <f t="shared" si="3"/>
        <v>10</v>
      </c>
      <c r="T131" s="11">
        <v>10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</row>
    <row r="132" spans="1:68" ht="12.75" customHeight="1">
      <c r="A132" s="12">
        <f t="shared" si="2"/>
        <v>130</v>
      </c>
      <c r="B132" s="11" t="str">
        <f t="shared" ref="B132:D132" si="260">IF(ISERROR(B131),IF(ISERROR(B130),IF(ISERROR(B129),"BLANK",B129),B130),B131)</f>
        <v>Em Lim</v>
      </c>
      <c r="C132" s="11" t="str">
        <f t="shared" si="260"/>
        <v>Isabelle Côté</v>
      </c>
      <c r="D132" s="11" t="str">
        <f t="shared" si="260"/>
        <v>BMSC25</v>
      </c>
      <c r="E132" s="12" t="str">
        <f>IF(ISERROR(VLOOKUP($D132,SITES!$A:$E,2,FALSE)),"",VLOOKUP($D132,SITES!$A:$E,2,FALSE))</f>
        <v>Goby Town</v>
      </c>
      <c r="F132" s="10">
        <f>IF(ISERROR(VLOOKUP($D132,SITES!$A:$E,3,FALSE)),"",VLOOKUP($D132,SITES!$A:$E,3,FALSE))</f>
        <v>48.838594999999998</v>
      </c>
      <c r="G132" s="13">
        <f>IF(ISERROR(VLOOKUP($D132,SITES!$A:$E,4,FALSE)),"",VLOOKUP($D132,SITES!$A:$E,4,FALSE))</f>
        <v>-125.135015</v>
      </c>
      <c r="H132" s="14" t="str">
        <f t="shared" si="241"/>
        <v>23/04/2024</v>
      </c>
      <c r="I132" s="11">
        <f t="shared" ref="I132:O132" si="261">IF(ISERROR(I131),IF(ISERROR(I130),IF(ISERROR(I129),"BLANK",I129),I130),I131)</f>
        <v>3</v>
      </c>
      <c r="J132" s="11" t="str">
        <f t="shared" si="261"/>
        <v>NW</v>
      </c>
      <c r="K132" s="18">
        <f t="shared" si="261"/>
        <v>0.6166666666666667</v>
      </c>
      <c r="L132" s="11" t="str">
        <f t="shared" si="261"/>
        <v>EGL</v>
      </c>
      <c r="M132" s="11">
        <f t="shared" si="261"/>
        <v>6</v>
      </c>
      <c r="N132" s="11">
        <f t="shared" si="261"/>
        <v>2</v>
      </c>
      <c r="O132" s="11">
        <f t="shared" si="261"/>
        <v>2</v>
      </c>
      <c r="P132" s="11" t="s">
        <v>38</v>
      </c>
      <c r="Q132" s="19" t="str">
        <f>IF($N132=1,IF(ISERROR(VLOOKUP($P132,'M1'!$A:$C,Q$2,FALSE)),"NOT PRESENT",VLOOKUP($P132,'M1'!$A:$C,Q$2,FALSE)),IF($N132=2,IF(ISERROR(VLOOKUP(DATA!$P132,'M2'!$A:$C,Q$2,FALSE)),"NOT PRESENT",VLOOKUP(DATA!$P132,'M2'!$A:$C,Q$2,FALSE)),IF($N132=0,IF(ISERROR(VLOOKUP($P132,'M1'!$A:$C,Q$2,FALSE)),IF(ISERROR(VLOOKUP(DATA!$P132,'M2'!$A:$C,Q$2,FALSE)),"NOT PRESENT",VLOOKUP(DATA!$P132,'M2'!$A:$C,Q$2,FALSE)),VLOOKUP($P132,'M1'!$A:$C,Q$2,FALSE)),"SPECIFY METHOD")))</f>
        <v>Crassadoma gigantea</v>
      </c>
      <c r="R132" s="12" t="str">
        <f>IF($N132=1,IF(ISERROR(VLOOKUP($P132,'M1'!$A:$C,R$2,FALSE)),"NOT PRESENT",VLOOKUP($P132,'M1'!$A:$C,R$2,FALSE)),IF($N132=2,IF(ISERROR(VLOOKUP(DATA!$P132,'M2'!$A:$C,R$2,FALSE)),"NOT PRESENT",VLOOKUP(DATA!$P132,'M2'!$A:$C,R$2,FALSE)),IF($N132=0,IF(ISERROR(VLOOKUP($P132,'M1'!$A:$C,R$2,FALSE)),IF(ISERROR(VLOOKUP(DATA!$P132,'M2'!$A:$C,R$2,FALSE)),"NOT PRESENT",VLOOKUP(DATA!$P132,'M2'!$A:$C,R$2,FALSE)),VLOOKUP($P132,'M1'!$A:$C,R$2,FALSE)),"SPECIFY METHOD")))</f>
        <v>Purple-hinged rock scallop</v>
      </c>
      <c r="S132" s="20">
        <f t="shared" si="3"/>
        <v>12</v>
      </c>
      <c r="T132" s="11">
        <v>0</v>
      </c>
      <c r="U132" s="11"/>
      <c r="V132" s="11"/>
      <c r="W132" s="11">
        <v>4</v>
      </c>
      <c r="X132" s="11">
        <v>5</v>
      </c>
      <c r="Y132" s="11">
        <v>2</v>
      </c>
      <c r="Z132" s="11">
        <v>1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</row>
    <row r="133" spans="1:68" ht="12.75" customHeight="1">
      <c r="A133" s="12">
        <f t="shared" si="2"/>
        <v>131</v>
      </c>
      <c r="B133" s="11" t="str">
        <f t="shared" ref="B133:D133" si="262">IF(ISERROR(B132),IF(ISERROR(B131),IF(ISERROR(B130),"BLANK",B130),B131),B132)</f>
        <v>Em Lim</v>
      </c>
      <c r="C133" s="11" t="str">
        <f t="shared" si="262"/>
        <v>Isabelle Côté</v>
      </c>
      <c r="D133" s="11" t="str">
        <f t="shared" si="262"/>
        <v>BMSC25</v>
      </c>
      <c r="E133" s="12" t="str">
        <f>IF(ISERROR(VLOOKUP($D133,SITES!$A:$E,2,FALSE)),"",VLOOKUP($D133,SITES!$A:$E,2,FALSE))</f>
        <v>Goby Town</v>
      </c>
      <c r="F133" s="10">
        <f>IF(ISERROR(VLOOKUP($D133,SITES!$A:$E,3,FALSE)),"",VLOOKUP($D133,SITES!$A:$E,3,FALSE))</f>
        <v>48.838594999999998</v>
      </c>
      <c r="G133" s="13">
        <f>IF(ISERROR(VLOOKUP($D133,SITES!$A:$E,4,FALSE)),"",VLOOKUP($D133,SITES!$A:$E,4,FALSE))</f>
        <v>-125.135015</v>
      </c>
      <c r="H133" s="14" t="str">
        <f t="shared" si="241"/>
        <v>23/04/2024</v>
      </c>
      <c r="I133" s="11">
        <f t="shared" ref="I133:O133" si="263">IF(ISERROR(I132),IF(ISERROR(I131),IF(ISERROR(I130),"BLANK",I130),I131),I132)</f>
        <v>3</v>
      </c>
      <c r="J133" s="11" t="str">
        <f t="shared" si="263"/>
        <v>NW</v>
      </c>
      <c r="K133" s="18">
        <f t="shared" si="263"/>
        <v>0.6166666666666667</v>
      </c>
      <c r="L133" s="11" t="str">
        <f t="shared" si="263"/>
        <v>EGL</v>
      </c>
      <c r="M133" s="11">
        <f t="shared" si="263"/>
        <v>6</v>
      </c>
      <c r="N133" s="11">
        <f t="shared" si="263"/>
        <v>2</v>
      </c>
      <c r="O133" s="11">
        <f t="shared" si="263"/>
        <v>2</v>
      </c>
      <c r="P133" s="11" t="s">
        <v>42</v>
      </c>
      <c r="Q133" s="19" t="str">
        <f>IF($N133=1,IF(ISERROR(VLOOKUP($P133,'M1'!$A:$C,Q$2,FALSE)),"NOT PRESENT",VLOOKUP($P133,'M1'!$A:$C,Q$2,FALSE)),IF($N133=2,IF(ISERROR(VLOOKUP(DATA!$P133,'M2'!$A:$C,Q$2,FALSE)),"NOT PRESENT",VLOOKUP(DATA!$P133,'M2'!$A:$C,Q$2,FALSE)),IF($N133=0,IF(ISERROR(VLOOKUP($P133,'M1'!$A:$C,Q$2,FALSE)),IF(ISERROR(VLOOKUP(DATA!$P133,'M2'!$A:$C,Q$2,FALSE)),"NOT PRESENT",VLOOKUP(DATA!$P133,'M2'!$A:$C,Q$2,FALSE)),VLOOKUP($P133,'M1'!$A:$C,Q$2,FALSE)),"SPECIFY METHOD")))</f>
        <v>Dermasterias imbricata</v>
      </c>
      <c r="R133" s="12" t="str">
        <f>IF($N133=1,IF(ISERROR(VLOOKUP($P133,'M1'!$A:$C,R$2,FALSE)),"NOT PRESENT",VLOOKUP($P133,'M1'!$A:$C,R$2,FALSE)),IF($N133=2,IF(ISERROR(VLOOKUP(DATA!$P133,'M2'!$A:$C,R$2,FALSE)),"NOT PRESENT",VLOOKUP(DATA!$P133,'M2'!$A:$C,R$2,FALSE)),IF($N133=0,IF(ISERROR(VLOOKUP($P133,'M1'!$A:$C,R$2,FALSE)),IF(ISERROR(VLOOKUP(DATA!$P133,'M2'!$A:$C,R$2,FALSE)),"NOT PRESENT",VLOOKUP(DATA!$P133,'M2'!$A:$C,R$2,FALSE)),VLOOKUP($P133,'M1'!$A:$C,R$2,FALSE)),"SPECIFY METHOD")))</f>
        <v>Leather star</v>
      </c>
      <c r="S133" s="20">
        <f t="shared" si="3"/>
        <v>5</v>
      </c>
      <c r="T133" s="11">
        <v>5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</row>
    <row r="134" spans="1:68" ht="12.75" customHeight="1">
      <c r="A134" s="12">
        <f t="shared" si="2"/>
        <v>132</v>
      </c>
      <c r="B134" s="11" t="str">
        <f t="shared" ref="B134:D134" si="264">IF(ISERROR(B133),IF(ISERROR(B132),IF(ISERROR(B131),"BLANK",B131),B132),B133)</f>
        <v>Em Lim</v>
      </c>
      <c r="C134" s="11" t="str">
        <f t="shared" si="264"/>
        <v>Isabelle Côté</v>
      </c>
      <c r="D134" s="11" t="str">
        <f t="shared" si="264"/>
        <v>BMSC25</v>
      </c>
      <c r="E134" s="12" t="str">
        <f>IF(ISERROR(VLOOKUP($D134,SITES!$A:$E,2,FALSE)),"",VLOOKUP($D134,SITES!$A:$E,2,FALSE))</f>
        <v>Goby Town</v>
      </c>
      <c r="F134" s="10">
        <f>IF(ISERROR(VLOOKUP($D134,SITES!$A:$E,3,FALSE)),"",VLOOKUP($D134,SITES!$A:$E,3,FALSE))</f>
        <v>48.838594999999998</v>
      </c>
      <c r="G134" s="13">
        <f>IF(ISERROR(VLOOKUP($D134,SITES!$A:$E,4,FALSE)),"",VLOOKUP($D134,SITES!$A:$E,4,FALSE))</f>
        <v>-125.135015</v>
      </c>
      <c r="H134" s="14" t="str">
        <f t="shared" si="241"/>
        <v>23/04/2024</v>
      </c>
      <c r="I134" s="11">
        <f t="shared" ref="I134:M134" si="265">IF(ISERROR(I133),IF(ISERROR(I132),IF(ISERROR(I131),"BLANK",I131),I132),I133)</f>
        <v>3</v>
      </c>
      <c r="J134" s="11" t="str">
        <f t="shared" si="265"/>
        <v>NW</v>
      </c>
      <c r="K134" s="18">
        <f t="shared" si="265"/>
        <v>0.6166666666666667</v>
      </c>
      <c r="L134" s="11" t="str">
        <f t="shared" si="265"/>
        <v>EGL</v>
      </c>
      <c r="M134" s="11">
        <f t="shared" si="265"/>
        <v>6</v>
      </c>
      <c r="N134" s="11">
        <v>0</v>
      </c>
      <c r="O134" s="11">
        <f t="shared" ref="O134:O135" si="266">IF(ISERROR(O133),IF(ISERROR(O132),IF(ISERROR(O131),"BLANK",O131),O132),O133)</f>
        <v>2</v>
      </c>
      <c r="P134" s="11" t="s">
        <v>52</v>
      </c>
      <c r="Q134" s="19" t="str">
        <f>IF($N134=1,IF(ISERROR(VLOOKUP($P134,'M1'!$A:$C,Q$2,FALSE)),"NOT PRESENT",VLOOKUP($P134,'M1'!$A:$C,Q$2,FALSE)),IF($N134=2,IF(ISERROR(VLOOKUP(DATA!$P134,'M2'!$A:$C,Q$2,FALSE)),"NOT PRESENT",VLOOKUP(DATA!$P134,'M2'!$A:$C,Q$2,FALSE)),IF($N134=0,IF(ISERROR(VLOOKUP($P134,'M1'!$A:$C,Q$2,FALSE)),IF(ISERROR(VLOOKUP(DATA!$P134,'M2'!$A:$C,Q$2,FALSE)),"NOT PRESENT",VLOOKUP(DATA!$P134,'M2'!$A:$C,Q$2,FALSE)),VLOOKUP($P134,'M1'!$A:$C,Q$2,FALSE)),"SPECIFY METHOD")))</f>
        <v>Sebastes caurinus</v>
      </c>
      <c r="R134" s="12" t="str">
        <f>IF($N134=1,IF(ISERROR(VLOOKUP($P134,'M1'!$A:$C,R$2,FALSE)),"NOT PRESENT",VLOOKUP($P134,'M1'!$A:$C,R$2,FALSE)),IF($N134=2,IF(ISERROR(VLOOKUP(DATA!$P134,'M2'!$A:$C,R$2,FALSE)),"NOT PRESENT",VLOOKUP(DATA!$P134,'M2'!$A:$C,R$2,FALSE)),IF($N134=0,IF(ISERROR(VLOOKUP($P134,'M1'!$A:$C,R$2,FALSE)),IF(ISERROR(VLOOKUP(DATA!$P134,'M2'!$A:$C,R$2,FALSE)),"NOT PRESENT",VLOOKUP(DATA!$P134,'M2'!$A:$C,R$2,FALSE)),VLOOKUP($P134,'M1'!$A:$C,R$2,FALSE)),"SPECIFY METHOD")))</f>
        <v>Copper rockfish</v>
      </c>
      <c r="S134" s="20">
        <f t="shared" si="3"/>
        <v>1</v>
      </c>
      <c r="T134" s="11">
        <v>0</v>
      </c>
      <c r="U134" s="11"/>
      <c r="V134" s="11"/>
      <c r="W134" s="11"/>
      <c r="X134" s="11"/>
      <c r="Y134" s="11"/>
      <c r="Z134" s="11"/>
      <c r="AA134" s="11">
        <v>1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</row>
    <row r="135" spans="1:68" ht="12.75" customHeight="1">
      <c r="A135" s="12">
        <f t="shared" si="2"/>
        <v>133</v>
      </c>
      <c r="B135" s="11" t="str">
        <f t="shared" ref="B135:D135" si="267">IF(ISERROR(B134),IF(ISERROR(B133),IF(ISERROR(B132),"BLANK",B132),B133),B134)</f>
        <v>Em Lim</v>
      </c>
      <c r="C135" s="11" t="str">
        <f t="shared" si="267"/>
        <v>Isabelle Côté</v>
      </c>
      <c r="D135" s="11" t="str">
        <f t="shared" si="267"/>
        <v>BMSC25</v>
      </c>
      <c r="E135" s="12" t="str">
        <f>IF(ISERROR(VLOOKUP($D135,SITES!$A:$E,2,FALSE)),"",VLOOKUP($D135,SITES!$A:$E,2,FALSE))</f>
        <v>Goby Town</v>
      </c>
      <c r="F135" s="10">
        <f>IF(ISERROR(VLOOKUP($D135,SITES!$A:$E,3,FALSE)),"",VLOOKUP($D135,SITES!$A:$E,3,FALSE))</f>
        <v>48.838594999999998</v>
      </c>
      <c r="G135" s="13">
        <f>IF(ISERROR(VLOOKUP($D135,SITES!$A:$E,4,FALSE)),"",VLOOKUP($D135,SITES!$A:$E,4,FALSE))</f>
        <v>-125.135015</v>
      </c>
      <c r="H135" s="14" t="str">
        <f t="shared" si="241"/>
        <v>23/04/2024</v>
      </c>
      <c r="I135" s="11">
        <f t="shared" ref="I135:M135" si="268">IF(ISERROR(I134),IF(ISERROR(I133),IF(ISERROR(I132),"BLANK",I132),I133),I134)</f>
        <v>3</v>
      </c>
      <c r="J135" s="11" t="str">
        <f t="shared" si="268"/>
        <v>NW</v>
      </c>
      <c r="K135" s="18">
        <f t="shared" si="268"/>
        <v>0.6166666666666667</v>
      </c>
      <c r="L135" s="11" t="str">
        <f t="shared" si="268"/>
        <v>EGL</v>
      </c>
      <c r="M135" s="11">
        <f t="shared" si="268"/>
        <v>6</v>
      </c>
      <c r="N135" s="11">
        <v>2</v>
      </c>
      <c r="O135" s="11">
        <f t="shared" si="266"/>
        <v>2</v>
      </c>
      <c r="P135" s="11" t="s">
        <v>59</v>
      </c>
      <c r="Q135" s="19" t="str">
        <f>IF($N135=1,IF(ISERROR(VLOOKUP($P135,'M1'!$A:$C,Q$2,FALSE)),"NOT PRESENT",VLOOKUP($P135,'M1'!$A:$C,Q$2,FALSE)),IF($N135=2,IF(ISERROR(VLOOKUP(DATA!$P135,'M2'!$A:$C,Q$2,FALSE)),"NOT PRESENT",VLOOKUP(DATA!$P135,'M2'!$A:$C,Q$2,FALSE)),IF($N135=0,IF(ISERROR(VLOOKUP($P135,'M1'!$A:$C,Q$2,FALSE)),IF(ISERROR(VLOOKUP(DATA!$P135,'M2'!$A:$C,Q$2,FALSE)),"NOT PRESENT",VLOOKUP(DATA!$P135,'M2'!$A:$C,Q$2,FALSE)),VLOOKUP($P135,'M1'!$A:$C,Q$2,FALSE)),"SPECIFY METHOD")))</f>
        <v>Scyra acutifrons</v>
      </c>
      <c r="R135" s="12" t="str">
        <f>IF($N135=1,IF(ISERROR(VLOOKUP($P135,'M1'!$A:$C,R$2,FALSE)),"NOT PRESENT",VLOOKUP($P135,'M1'!$A:$C,R$2,FALSE)),IF($N135=2,IF(ISERROR(VLOOKUP(DATA!$P135,'M2'!$A:$C,R$2,FALSE)),"NOT PRESENT",VLOOKUP(DATA!$P135,'M2'!$A:$C,R$2,FALSE)),IF($N135=0,IF(ISERROR(VLOOKUP($P135,'M1'!$A:$C,R$2,FALSE)),IF(ISERROR(VLOOKUP(DATA!$P135,'M2'!$A:$C,R$2,FALSE)),"NOT PRESENT",VLOOKUP(DATA!$P135,'M2'!$A:$C,R$2,FALSE)),VLOOKUP($P135,'M1'!$A:$C,R$2,FALSE)),"SPECIFY METHOD")))</f>
        <v>Sharpnose crab</v>
      </c>
      <c r="S135" s="20">
        <f t="shared" si="3"/>
        <v>3</v>
      </c>
      <c r="T135" s="11">
        <v>3</v>
      </c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</row>
    <row r="136" spans="1:68" ht="12.75" customHeight="1">
      <c r="A136" s="12">
        <f t="shared" si="2"/>
        <v>134</v>
      </c>
      <c r="B136" s="11" t="str">
        <f t="shared" ref="B136:D136" si="269">IF(ISERROR(B135),IF(ISERROR(B134),IF(ISERROR(B133),"BLANK",B133),B134),B135)</f>
        <v>Em Lim</v>
      </c>
      <c r="C136" s="11" t="str">
        <f t="shared" si="269"/>
        <v>Isabelle Côté</v>
      </c>
      <c r="D136" s="11" t="str">
        <f t="shared" si="269"/>
        <v>BMSC25</v>
      </c>
      <c r="E136" s="12" t="str">
        <f>IF(ISERROR(VLOOKUP($D136,SITES!$A:$E,2,FALSE)),"",VLOOKUP($D136,SITES!$A:$E,2,FALSE))</f>
        <v>Goby Town</v>
      </c>
      <c r="F136" s="10">
        <f>IF(ISERROR(VLOOKUP($D136,SITES!$A:$E,3,FALSE)),"",VLOOKUP($D136,SITES!$A:$E,3,FALSE))</f>
        <v>48.838594999999998</v>
      </c>
      <c r="G136" s="13">
        <f>IF(ISERROR(VLOOKUP($D136,SITES!$A:$E,4,FALSE)),"",VLOOKUP($D136,SITES!$A:$E,4,FALSE))</f>
        <v>-125.135015</v>
      </c>
      <c r="H136" s="14" t="str">
        <f t="shared" si="241"/>
        <v>23/04/2024</v>
      </c>
      <c r="I136" s="11">
        <f t="shared" ref="I136:O136" si="270">IF(ISERROR(I135),IF(ISERROR(I134),IF(ISERROR(I133),"BLANK",I133),I134),I135)</f>
        <v>3</v>
      </c>
      <c r="J136" s="11" t="str">
        <f t="shared" si="270"/>
        <v>NW</v>
      </c>
      <c r="K136" s="18">
        <f t="shared" si="270"/>
        <v>0.6166666666666667</v>
      </c>
      <c r="L136" s="11" t="str">
        <f t="shared" si="270"/>
        <v>EGL</v>
      </c>
      <c r="M136" s="11">
        <f t="shared" si="270"/>
        <v>6</v>
      </c>
      <c r="N136" s="11">
        <f t="shared" si="270"/>
        <v>2</v>
      </c>
      <c r="O136" s="11">
        <f t="shared" si="270"/>
        <v>2</v>
      </c>
      <c r="P136" s="11" t="s">
        <v>45</v>
      </c>
      <c r="Q136" s="19" t="str">
        <f>IF($N136=1,IF(ISERROR(VLOOKUP($P136,'M1'!$A:$C,Q$2,FALSE)),"NOT PRESENT",VLOOKUP($P136,'M1'!$A:$C,Q$2,FALSE)),IF($N136=2,IF(ISERROR(VLOOKUP(DATA!$P136,'M2'!$A:$C,Q$2,FALSE)),"NOT PRESENT",VLOOKUP(DATA!$P136,'M2'!$A:$C,Q$2,FALSE)),IF($N136=0,IF(ISERROR(VLOOKUP($P136,'M1'!$A:$C,Q$2,FALSE)),IF(ISERROR(VLOOKUP(DATA!$P136,'M2'!$A:$C,Q$2,FALSE)),"NOT PRESENT",VLOOKUP(DATA!$P136,'M2'!$A:$C,Q$2,FALSE)),VLOOKUP($P136,'M1'!$A:$C,Q$2,FALSE)),"SPECIFY METHOD")))</f>
        <v>Diodora aspera</v>
      </c>
      <c r="R136" s="12" t="str">
        <f>IF($N136=1,IF(ISERROR(VLOOKUP($P136,'M1'!$A:$C,R$2,FALSE)),"NOT PRESENT",VLOOKUP($P136,'M1'!$A:$C,R$2,FALSE)),IF($N136=2,IF(ISERROR(VLOOKUP(DATA!$P136,'M2'!$A:$C,R$2,FALSE)),"NOT PRESENT",VLOOKUP(DATA!$P136,'M2'!$A:$C,R$2,FALSE)),IF($N136=0,IF(ISERROR(VLOOKUP($P136,'M1'!$A:$C,R$2,FALSE)),IF(ISERROR(VLOOKUP(DATA!$P136,'M2'!$A:$C,R$2,FALSE)),"NOT PRESENT",VLOOKUP(DATA!$P136,'M2'!$A:$C,R$2,FALSE)),VLOOKUP($P136,'M1'!$A:$C,R$2,FALSE)),"SPECIFY METHOD")))</f>
        <v>Rough keyhole limpet</v>
      </c>
      <c r="S136" s="20">
        <f t="shared" si="3"/>
        <v>7</v>
      </c>
      <c r="T136" s="11">
        <v>7</v>
      </c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</row>
    <row r="137" spans="1:68" ht="12.75" customHeight="1">
      <c r="A137" s="12">
        <f t="shared" si="2"/>
        <v>135</v>
      </c>
      <c r="B137" s="11" t="str">
        <f t="shared" ref="B137:D137" si="271">IF(ISERROR(B136),IF(ISERROR(B135),IF(ISERROR(B134),"BLANK",B134),B135),B136)</f>
        <v>Em Lim</v>
      </c>
      <c r="C137" s="11" t="str">
        <f t="shared" si="271"/>
        <v>Isabelle Côté</v>
      </c>
      <c r="D137" s="11" t="str">
        <f t="shared" si="271"/>
        <v>BMSC25</v>
      </c>
      <c r="E137" s="12" t="str">
        <f>IF(ISERROR(VLOOKUP($D137,SITES!$A:$E,2,FALSE)),"",VLOOKUP($D137,SITES!$A:$E,2,FALSE))</f>
        <v>Goby Town</v>
      </c>
      <c r="F137" s="10">
        <f>IF(ISERROR(VLOOKUP($D137,SITES!$A:$E,3,FALSE)),"",VLOOKUP($D137,SITES!$A:$E,3,FALSE))</f>
        <v>48.838594999999998</v>
      </c>
      <c r="G137" s="13">
        <f>IF(ISERROR(VLOOKUP($D137,SITES!$A:$E,4,FALSE)),"",VLOOKUP($D137,SITES!$A:$E,4,FALSE))</f>
        <v>-125.135015</v>
      </c>
      <c r="H137" s="14" t="str">
        <f t="shared" si="241"/>
        <v>23/04/2024</v>
      </c>
      <c r="I137" s="11">
        <f t="shared" ref="I137:O137" si="272">IF(ISERROR(I136),IF(ISERROR(I135),IF(ISERROR(I134),"BLANK",I134),I135),I136)</f>
        <v>3</v>
      </c>
      <c r="J137" s="11" t="str">
        <f t="shared" si="272"/>
        <v>NW</v>
      </c>
      <c r="K137" s="18">
        <f t="shared" si="272"/>
        <v>0.6166666666666667</v>
      </c>
      <c r="L137" s="11" t="str">
        <f t="shared" si="272"/>
        <v>EGL</v>
      </c>
      <c r="M137" s="11">
        <f t="shared" si="272"/>
        <v>6</v>
      </c>
      <c r="N137" s="11">
        <f t="shared" si="272"/>
        <v>2</v>
      </c>
      <c r="O137" s="11">
        <f t="shared" si="272"/>
        <v>2</v>
      </c>
      <c r="P137" s="11" t="s">
        <v>30</v>
      </c>
      <c r="Q137" s="19" t="str">
        <f>IF($N137=1,IF(ISERROR(VLOOKUP($P137,'M1'!$A:$C,Q$2,FALSE)),"NOT PRESENT",VLOOKUP($P137,'M1'!$A:$C,Q$2,FALSE)),IF($N137=2,IF(ISERROR(VLOOKUP(DATA!$P137,'M2'!$A:$C,Q$2,FALSE)),"NOT PRESENT",VLOOKUP(DATA!$P137,'M2'!$A:$C,Q$2,FALSE)),IF($N137=0,IF(ISERROR(VLOOKUP($P137,'M1'!$A:$C,Q$2,FALSE)),IF(ISERROR(VLOOKUP(DATA!$P137,'M2'!$A:$C,Q$2,FALSE)),"NOT PRESENT",VLOOKUP(DATA!$P137,'M2'!$A:$C,Q$2,FALSE)),VLOOKUP($P137,'M1'!$A:$C,Q$2,FALSE)),"SPECIFY METHOD")))</f>
        <v>Pomaulax gibberosus</v>
      </c>
      <c r="R137" s="12" t="str">
        <f>IF($N137=1,IF(ISERROR(VLOOKUP($P137,'M1'!$A:$C,R$2,FALSE)),"NOT PRESENT",VLOOKUP($P137,'M1'!$A:$C,R$2,FALSE)),IF($N137=2,IF(ISERROR(VLOOKUP(DATA!$P137,'M2'!$A:$C,R$2,FALSE)),"NOT PRESENT",VLOOKUP(DATA!$P137,'M2'!$A:$C,R$2,FALSE)),IF($N137=0,IF(ISERROR(VLOOKUP($P137,'M1'!$A:$C,R$2,FALSE)),IF(ISERROR(VLOOKUP(DATA!$P137,'M2'!$A:$C,R$2,FALSE)),"NOT PRESENT",VLOOKUP(DATA!$P137,'M2'!$A:$C,R$2,FALSE)),VLOOKUP($P137,'M1'!$A:$C,R$2,FALSE)),"SPECIFY METHOD")))</f>
        <v>Red turban shell</v>
      </c>
      <c r="S137" s="20">
        <f t="shared" si="3"/>
        <v>7</v>
      </c>
      <c r="T137" s="11">
        <v>7</v>
      </c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</row>
    <row r="138" spans="1:68" ht="12.75" customHeight="1">
      <c r="A138" s="12">
        <f t="shared" si="2"/>
        <v>136</v>
      </c>
      <c r="B138" s="11" t="str">
        <f t="shared" ref="B138:D138" si="273">IF(ISERROR(B137),IF(ISERROR(B136),IF(ISERROR(B135),"BLANK",B135),B136),B137)</f>
        <v>Em Lim</v>
      </c>
      <c r="C138" s="11" t="str">
        <f t="shared" si="273"/>
        <v>Isabelle Côté</v>
      </c>
      <c r="D138" s="11" t="str">
        <f t="shared" si="273"/>
        <v>BMSC25</v>
      </c>
      <c r="E138" s="12" t="str">
        <f>IF(ISERROR(VLOOKUP($D138,SITES!$A:$E,2,FALSE)),"",VLOOKUP($D138,SITES!$A:$E,2,FALSE))</f>
        <v>Goby Town</v>
      </c>
      <c r="F138" s="10">
        <f>IF(ISERROR(VLOOKUP($D138,SITES!$A:$E,3,FALSE)),"",VLOOKUP($D138,SITES!$A:$E,3,FALSE))</f>
        <v>48.838594999999998</v>
      </c>
      <c r="G138" s="13">
        <f>IF(ISERROR(VLOOKUP($D138,SITES!$A:$E,4,FALSE)),"",VLOOKUP($D138,SITES!$A:$E,4,FALSE))</f>
        <v>-125.135015</v>
      </c>
      <c r="H138" s="14" t="str">
        <f t="shared" si="241"/>
        <v>23/04/2024</v>
      </c>
      <c r="I138" s="11">
        <f t="shared" ref="I138:O138" si="274">IF(ISERROR(I137),IF(ISERROR(I136),IF(ISERROR(I135),"BLANK",I135),I136),I137)</f>
        <v>3</v>
      </c>
      <c r="J138" s="11" t="str">
        <f t="shared" si="274"/>
        <v>NW</v>
      </c>
      <c r="K138" s="18">
        <f t="shared" si="274"/>
        <v>0.6166666666666667</v>
      </c>
      <c r="L138" s="11" t="str">
        <f t="shared" si="274"/>
        <v>EGL</v>
      </c>
      <c r="M138" s="11">
        <f t="shared" si="274"/>
        <v>6</v>
      </c>
      <c r="N138" s="11">
        <f t="shared" si="274"/>
        <v>2</v>
      </c>
      <c r="O138" s="11">
        <f t="shared" si="274"/>
        <v>2</v>
      </c>
      <c r="P138" s="11" t="s">
        <v>36</v>
      </c>
      <c r="Q138" s="19" t="str">
        <f>IF($N138=1,IF(ISERROR(VLOOKUP($P138,'M1'!$A:$C,Q$2,FALSE)),"NOT PRESENT",VLOOKUP($P138,'M1'!$A:$C,Q$2,FALSE)),IF($N138=2,IF(ISERROR(VLOOKUP(DATA!$P138,'M2'!$A:$C,Q$2,FALSE)),"NOT PRESENT",VLOOKUP(DATA!$P138,'M2'!$A:$C,Q$2,FALSE)),IF($N138=0,IF(ISERROR(VLOOKUP($P138,'M1'!$A:$C,Q$2,FALSE)),IF(ISERROR(VLOOKUP(DATA!$P138,'M2'!$A:$C,Q$2,FALSE)),"NOT PRESENT",VLOOKUP(DATA!$P138,'M2'!$A:$C,Q$2,FALSE)),VLOOKUP($P138,'M1'!$A:$C,Q$2,FALSE)),"SPECIFY METHOD")))</f>
        <v>Haliotis kamtschatkana</v>
      </c>
      <c r="R138" s="12" t="str">
        <f>IF($N138=1,IF(ISERROR(VLOOKUP($P138,'M1'!$A:$C,R$2,FALSE)),"NOT PRESENT",VLOOKUP($P138,'M1'!$A:$C,R$2,FALSE)),IF($N138=2,IF(ISERROR(VLOOKUP(DATA!$P138,'M2'!$A:$C,R$2,FALSE)),"NOT PRESENT",VLOOKUP(DATA!$P138,'M2'!$A:$C,R$2,FALSE)),IF($N138=0,IF(ISERROR(VLOOKUP($P138,'M1'!$A:$C,R$2,FALSE)),IF(ISERROR(VLOOKUP(DATA!$P138,'M2'!$A:$C,R$2,FALSE)),"NOT PRESENT",VLOOKUP(DATA!$P138,'M2'!$A:$C,R$2,FALSE)),VLOOKUP($P138,'M1'!$A:$C,R$2,FALSE)),"SPECIFY METHOD")))</f>
        <v>Pinto abalone</v>
      </c>
      <c r="S138" s="20">
        <f t="shared" si="3"/>
        <v>15</v>
      </c>
      <c r="T138" s="11">
        <v>0</v>
      </c>
      <c r="U138" s="11">
        <v>2</v>
      </c>
      <c r="V138" s="11">
        <v>7</v>
      </c>
      <c r="W138" s="11">
        <v>5</v>
      </c>
      <c r="X138" s="11">
        <v>1</v>
      </c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</row>
    <row r="139" spans="1:68" ht="12.75" customHeight="1">
      <c r="A139" s="12">
        <f t="shared" si="2"/>
        <v>137</v>
      </c>
      <c r="B139" s="11" t="str">
        <f t="shared" ref="B139:D139" si="275">IF(ISERROR(B138),IF(ISERROR(B137),IF(ISERROR(B136),"BLANK",B136),B137),B138)</f>
        <v>Em Lim</v>
      </c>
      <c r="C139" s="11" t="str">
        <f t="shared" si="275"/>
        <v>Isabelle Côté</v>
      </c>
      <c r="D139" s="11" t="str">
        <f t="shared" si="275"/>
        <v>BMSC25</v>
      </c>
      <c r="E139" s="12" t="str">
        <f>IF(ISERROR(VLOOKUP($D139,SITES!$A:$E,2,FALSE)),"",VLOOKUP($D139,SITES!$A:$E,2,FALSE))</f>
        <v>Goby Town</v>
      </c>
      <c r="F139" s="10">
        <f>IF(ISERROR(VLOOKUP($D139,SITES!$A:$E,3,FALSE)),"",VLOOKUP($D139,SITES!$A:$E,3,FALSE))</f>
        <v>48.838594999999998</v>
      </c>
      <c r="G139" s="13">
        <f>IF(ISERROR(VLOOKUP($D139,SITES!$A:$E,4,FALSE)),"",VLOOKUP($D139,SITES!$A:$E,4,FALSE))</f>
        <v>-125.135015</v>
      </c>
      <c r="H139" s="14" t="str">
        <f t="shared" si="241"/>
        <v>23/04/2024</v>
      </c>
      <c r="I139" s="11">
        <f t="shared" ref="I139:O139" si="276">IF(ISERROR(I138),IF(ISERROR(I137),IF(ISERROR(I136),"BLANK",I136),I137),I138)</f>
        <v>3</v>
      </c>
      <c r="J139" s="11" t="str">
        <f t="shared" si="276"/>
        <v>NW</v>
      </c>
      <c r="K139" s="18">
        <f t="shared" si="276"/>
        <v>0.6166666666666667</v>
      </c>
      <c r="L139" s="11" t="str">
        <f t="shared" si="276"/>
        <v>EGL</v>
      </c>
      <c r="M139" s="11">
        <f t="shared" si="276"/>
        <v>6</v>
      </c>
      <c r="N139" s="11">
        <f t="shared" si="276"/>
        <v>2</v>
      </c>
      <c r="O139" s="11">
        <f t="shared" si="276"/>
        <v>2</v>
      </c>
      <c r="P139" s="11" t="s">
        <v>76</v>
      </c>
      <c r="Q139" s="19" t="str">
        <f>IF($N139=1,IF(ISERROR(VLOOKUP($P139,'M1'!$A:$C,Q$2,FALSE)),"NOT PRESENT",VLOOKUP($P139,'M1'!$A:$C,Q$2,FALSE)),IF($N139=2,IF(ISERROR(VLOOKUP(DATA!$P139,'M2'!$A:$C,Q$2,FALSE)),"NOT PRESENT",VLOOKUP(DATA!$P139,'M2'!$A:$C,Q$2,FALSE)),IF($N139=0,IF(ISERROR(VLOOKUP($P139,'M1'!$A:$C,Q$2,FALSE)),IF(ISERROR(VLOOKUP(DATA!$P139,'M2'!$A:$C,Q$2,FALSE)),"NOT PRESENT",VLOOKUP(DATA!$P139,'M2'!$A:$C,Q$2,FALSE)),VLOOKUP($P139,'M1'!$A:$C,Q$2,FALSE)),"SPECIFY METHOD")))</f>
        <v>Diaulula sandiegensis</v>
      </c>
      <c r="R139" s="12" t="str">
        <f>IF($N139=1,IF(ISERROR(VLOOKUP($P139,'M1'!$A:$C,R$2,FALSE)),"NOT PRESENT",VLOOKUP($P139,'M1'!$A:$C,R$2,FALSE)),IF($N139=2,IF(ISERROR(VLOOKUP(DATA!$P139,'M2'!$A:$C,R$2,FALSE)),"NOT PRESENT",VLOOKUP(DATA!$P139,'M2'!$A:$C,R$2,FALSE)),IF($N139=0,IF(ISERROR(VLOOKUP($P139,'M1'!$A:$C,R$2,FALSE)),IF(ISERROR(VLOOKUP(DATA!$P139,'M2'!$A:$C,R$2,FALSE)),"NOT PRESENT",VLOOKUP(DATA!$P139,'M2'!$A:$C,R$2,FALSE)),VLOOKUP($P139,'M1'!$A:$C,R$2,FALSE)),"SPECIFY METHOD")))</f>
        <v>Ringed doris</v>
      </c>
      <c r="S139" s="20">
        <f t="shared" si="3"/>
        <v>3</v>
      </c>
      <c r="T139" s="11">
        <v>3</v>
      </c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</row>
    <row r="140" spans="1:68" ht="12.75" customHeight="1">
      <c r="A140" s="12">
        <f t="shared" si="2"/>
        <v>138</v>
      </c>
      <c r="B140" s="11" t="str">
        <f t="shared" ref="B140:D140" si="277">IF(ISERROR(B139),IF(ISERROR(B138),IF(ISERROR(B137),"BLANK",B137),B138),B139)</f>
        <v>Em Lim</v>
      </c>
      <c r="C140" s="11" t="str">
        <f t="shared" si="277"/>
        <v>Isabelle Côté</v>
      </c>
      <c r="D140" s="11" t="str">
        <f t="shared" si="277"/>
        <v>BMSC25</v>
      </c>
      <c r="E140" s="12" t="str">
        <f>IF(ISERROR(VLOOKUP($D140,SITES!$A:$E,2,FALSE)),"",VLOOKUP($D140,SITES!$A:$E,2,FALSE))</f>
        <v>Goby Town</v>
      </c>
      <c r="F140" s="10">
        <f>IF(ISERROR(VLOOKUP($D140,SITES!$A:$E,3,FALSE)),"",VLOOKUP($D140,SITES!$A:$E,3,FALSE))</f>
        <v>48.838594999999998</v>
      </c>
      <c r="G140" s="13">
        <f>IF(ISERROR(VLOOKUP($D140,SITES!$A:$E,4,FALSE)),"",VLOOKUP($D140,SITES!$A:$E,4,FALSE))</f>
        <v>-125.135015</v>
      </c>
      <c r="H140" s="14" t="str">
        <f t="shared" si="241"/>
        <v>23/04/2024</v>
      </c>
      <c r="I140" s="11">
        <f t="shared" ref="I140:M140" si="278">IF(ISERROR(I139),IF(ISERROR(I138),IF(ISERROR(I137),"BLANK",I137),I138),I139)</f>
        <v>3</v>
      </c>
      <c r="J140" s="11" t="str">
        <f t="shared" si="278"/>
        <v>NW</v>
      </c>
      <c r="K140" s="18">
        <f t="shared" si="278"/>
        <v>0.6166666666666667</v>
      </c>
      <c r="L140" s="11" t="str">
        <f t="shared" si="278"/>
        <v>EGL</v>
      </c>
      <c r="M140" s="11">
        <f t="shared" si="278"/>
        <v>6</v>
      </c>
      <c r="N140" s="11">
        <v>0</v>
      </c>
      <c r="O140" s="11">
        <f t="shared" ref="O140:O141" si="279">IF(ISERROR(O139),IF(ISERROR(O138),IF(ISERROR(O137),"BLANK",O137),O138),O139)</f>
        <v>2</v>
      </c>
      <c r="P140" s="11" t="s">
        <v>46</v>
      </c>
      <c r="Q140" s="19" t="str">
        <f>IF($N140=1,IF(ISERROR(VLOOKUP($P140,'M1'!$A:$C,Q$2,FALSE)),"NOT PRESENT",VLOOKUP($P140,'M1'!$A:$C,Q$2,FALSE)),IF($N140=2,IF(ISERROR(VLOOKUP(DATA!$P140,'M2'!$A:$C,Q$2,FALSE)),"NOT PRESENT",VLOOKUP(DATA!$P140,'M2'!$A:$C,Q$2,FALSE)),IF($N140=0,IF(ISERROR(VLOOKUP($P140,'M1'!$A:$C,Q$2,FALSE)),IF(ISERROR(VLOOKUP(DATA!$P140,'M2'!$A:$C,Q$2,FALSE)),"NOT PRESENT",VLOOKUP(DATA!$P140,'M2'!$A:$C,Q$2,FALSE)),VLOOKUP($P140,'M1'!$A:$C,Q$2,FALSE)),"SPECIFY METHOD")))</f>
        <v>Oxylebius pictus</v>
      </c>
      <c r="R140" s="12" t="str">
        <f>IF($N140=1,IF(ISERROR(VLOOKUP($P140,'M1'!$A:$C,R$2,FALSE)),"NOT PRESENT",VLOOKUP($P140,'M1'!$A:$C,R$2,FALSE)),IF($N140=2,IF(ISERROR(VLOOKUP(DATA!$P140,'M2'!$A:$C,R$2,FALSE)),"NOT PRESENT",VLOOKUP(DATA!$P140,'M2'!$A:$C,R$2,FALSE)),IF($N140=0,IF(ISERROR(VLOOKUP($P140,'M1'!$A:$C,R$2,FALSE)),IF(ISERROR(VLOOKUP(DATA!$P140,'M2'!$A:$C,R$2,FALSE)),"NOT PRESENT",VLOOKUP(DATA!$P140,'M2'!$A:$C,R$2,FALSE)),VLOOKUP($P140,'M1'!$A:$C,R$2,FALSE)),"SPECIFY METHOD")))</f>
        <v>Painted greenling</v>
      </c>
      <c r="S140" s="20">
        <f t="shared" si="3"/>
        <v>1</v>
      </c>
      <c r="T140" s="11">
        <v>0</v>
      </c>
      <c r="U140" s="11"/>
      <c r="V140" s="11"/>
      <c r="W140" s="11"/>
      <c r="X140" s="11"/>
      <c r="Y140" s="11">
        <v>1</v>
      </c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</row>
    <row r="141" spans="1:68" ht="12.75" customHeight="1">
      <c r="A141" s="12">
        <f t="shared" si="2"/>
        <v>139</v>
      </c>
      <c r="B141" s="11" t="str">
        <f t="shared" ref="B141:D141" si="280">IF(ISERROR(B140),IF(ISERROR(B139),IF(ISERROR(B138),"BLANK",B138),B139),B140)</f>
        <v>Em Lim</v>
      </c>
      <c r="C141" s="11" t="str">
        <f t="shared" si="280"/>
        <v>Isabelle Côté</v>
      </c>
      <c r="D141" s="11" t="str">
        <f t="shared" si="280"/>
        <v>BMSC25</v>
      </c>
      <c r="E141" s="12" t="str">
        <f>IF(ISERROR(VLOOKUP($D141,SITES!$A:$E,2,FALSE)),"",VLOOKUP($D141,SITES!$A:$E,2,FALSE))</f>
        <v>Goby Town</v>
      </c>
      <c r="F141" s="10">
        <f>IF(ISERROR(VLOOKUP($D141,SITES!$A:$E,3,FALSE)),"",VLOOKUP($D141,SITES!$A:$E,3,FALSE))</f>
        <v>48.838594999999998</v>
      </c>
      <c r="G141" s="13">
        <f>IF(ISERROR(VLOOKUP($D141,SITES!$A:$E,4,FALSE)),"",VLOOKUP($D141,SITES!$A:$E,4,FALSE))</f>
        <v>-125.135015</v>
      </c>
      <c r="H141" s="14" t="str">
        <f t="shared" si="241"/>
        <v>23/04/2024</v>
      </c>
      <c r="I141" s="11">
        <f t="shared" ref="I141:M141" si="281">IF(ISERROR(I140),IF(ISERROR(I139),IF(ISERROR(I138),"BLANK",I138),I139),I140)</f>
        <v>3</v>
      </c>
      <c r="J141" s="11" t="str">
        <f t="shared" si="281"/>
        <v>NW</v>
      </c>
      <c r="K141" s="18">
        <f t="shared" si="281"/>
        <v>0.6166666666666667</v>
      </c>
      <c r="L141" s="11" t="str">
        <f t="shared" si="281"/>
        <v>EGL</v>
      </c>
      <c r="M141" s="11">
        <f t="shared" si="281"/>
        <v>6</v>
      </c>
      <c r="N141" s="11">
        <v>2</v>
      </c>
      <c r="O141" s="11">
        <f t="shared" si="279"/>
        <v>2</v>
      </c>
      <c r="P141" s="11" t="s">
        <v>61</v>
      </c>
      <c r="Q141" s="19" t="str">
        <f>IF($N141=1,IF(ISERROR(VLOOKUP($P141,'M1'!$A:$C,Q$2,FALSE)),"NOT PRESENT",VLOOKUP($P141,'M1'!$A:$C,Q$2,FALSE)),IF($N141=2,IF(ISERROR(VLOOKUP(DATA!$P141,'M2'!$A:$C,Q$2,FALSE)),"NOT PRESENT",VLOOKUP(DATA!$P141,'M2'!$A:$C,Q$2,FALSE)),IF($N141=0,IF(ISERROR(VLOOKUP($P141,'M1'!$A:$C,Q$2,FALSE)),IF(ISERROR(VLOOKUP(DATA!$P141,'M2'!$A:$C,Q$2,FALSE)),"NOT PRESENT",VLOOKUP(DATA!$P141,'M2'!$A:$C,Q$2,FALSE)),VLOOKUP($P141,'M1'!$A:$C,Q$2,FALSE)),"SPECIFY METHOD")))</f>
        <v>Henricia spp.</v>
      </c>
      <c r="R141" s="12" t="str">
        <f>IF($N141=1,IF(ISERROR(VLOOKUP($P141,'M1'!$A:$C,R$2,FALSE)),"NOT PRESENT",VLOOKUP($P141,'M1'!$A:$C,R$2,FALSE)),IF($N141=2,IF(ISERROR(VLOOKUP(DATA!$P141,'M2'!$A:$C,R$2,FALSE)),"NOT PRESENT",VLOOKUP(DATA!$P141,'M2'!$A:$C,R$2,FALSE)),IF($N141=0,IF(ISERROR(VLOOKUP($P141,'M1'!$A:$C,R$2,FALSE)),IF(ISERROR(VLOOKUP(DATA!$P141,'M2'!$A:$C,R$2,FALSE)),"NOT PRESENT",VLOOKUP(DATA!$P141,'M2'!$A:$C,R$2,FALSE)),VLOOKUP($P141,'M1'!$A:$C,R$2,FALSE)),"SPECIFY METHOD")))</f>
        <v>Unidentified blood star</v>
      </c>
      <c r="S141" s="20">
        <f t="shared" si="3"/>
        <v>1</v>
      </c>
      <c r="T141" s="11">
        <v>1</v>
      </c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</row>
    <row r="142" spans="1:68" ht="12.75" customHeight="1">
      <c r="A142" s="12">
        <f t="shared" si="2"/>
        <v>140</v>
      </c>
      <c r="B142" s="11" t="str">
        <f t="shared" ref="B142:D142" si="282">IF(ISERROR(B141),IF(ISERROR(B140),IF(ISERROR(B139),"BLANK",B139),B140),B141)</f>
        <v>Em Lim</v>
      </c>
      <c r="C142" s="11" t="str">
        <f t="shared" si="282"/>
        <v>Isabelle Côté</v>
      </c>
      <c r="D142" s="11" t="str">
        <f t="shared" si="282"/>
        <v>BMSC25</v>
      </c>
      <c r="E142" s="12" t="str">
        <f>IF(ISERROR(VLOOKUP($D142,SITES!$A:$E,2,FALSE)),"",VLOOKUP($D142,SITES!$A:$E,2,FALSE))</f>
        <v>Goby Town</v>
      </c>
      <c r="F142" s="10">
        <f>IF(ISERROR(VLOOKUP($D142,SITES!$A:$E,3,FALSE)),"",VLOOKUP($D142,SITES!$A:$E,3,FALSE))</f>
        <v>48.838594999999998</v>
      </c>
      <c r="G142" s="13">
        <f>IF(ISERROR(VLOOKUP($D142,SITES!$A:$E,4,FALSE)),"",VLOOKUP($D142,SITES!$A:$E,4,FALSE))</f>
        <v>-125.135015</v>
      </c>
      <c r="H142" s="14" t="str">
        <f t="shared" si="241"/>
        <v>23/04/2024</v>
      </c>
      <c r="I142" s="11">
        <f t="shared" ref="I142:O142" si="283">IF(ISERROR(I141),IF(ISERROR(I140),IF(ISERROR(I139),"BLANK",I139),I140),I141)</f>
        <v>3</v>
      </c>
      <c r="J142" s="11" t="str">
        <f t="shared" si="283"/>
        <v>NW</v>
      </c>
      <c r="K142" s="18">
        <f t="shared" si="283"/>
        <v>0.6166666666666667</v>
      </c>
      <c r="L142" s="11" t="str">
        <f t="shared" si="283"/>
        <v>EGL</v>
      </c>
      <c r="M142" s="11">
        <f t="shared" si="283"/>
        <v>6</v>
      </c>
      <c r="N142" s="11">
        <f t="shared" si="283"/>
        <v>2</v>
      </c>
      <c r="O142" s="11">
        <f t="shared" si="283"/>
        <v>2</v>
      </c>
      <c r="P142" s="11" t="s">
        <v>68</v>
      </c>
      <c r="Q142" s="19" t="str">
        <f>IF($N142=1,IF(ISERROR(VLOOKUP($P142,'M1'!$A:$C,Q$2,FALSE)),"NOT PRESENT",VLOOKUP($P142,'M1'!$A:$C,Q$2,FALSE)),IF($N142=2,IF(ISERROR(VLOOKUP(DATA!$P142,'M2'!$A:$C,Q$2,FALSE)),"NOT PRESENT",VLOOKUP(DATA!$P142,'M2'!$A:$C,Q$2,FALSE)),IF($N142=0,IF(ISERROR(VLOOKUP($P142,'M1'!$A:$C,Q$2,FALSE)),IF(ISERROR(VLOOKUP(DATA!$P142,'M2'!$A:$C,Q$2,FALSE)),"NOT PRESENT",VLOOKUP(DATA!$P142,'M2'!$A:$C,Q$2,FALSE)),VLOOKUP($P142,'M1'!$A:$C,Q$2,FALSE)),"SPECIFY METHOD")))</f>
        <v>Evasterias troschelii</v>
      </c>
      <c r="R142" s="12" t="str">
        <f>IF($N142=1,IF(ISERROR(VLOOKUP($P142,'M1'!$A:$C,R$2,FALSE)),"NOT PRESENT",VLOOKUP($P142,'M1'!$A:$C,R$2,FALSE)),IF($N142=2,IF(ISERROR(VLOOKUP(DATA!$P142,'M2'!$A:$C,R$2,FALSE)),"NOT PRESENT",VLOOKUP(DATA!$P142,'M2'!$A:$C,R$2,FALSE)),IF($N142=0,IF(ISERROR(VLOOKUP($P142,'M1'!$A:$C,R$2,FALSE)),IF(ISERROR(VLOOKUP(DATA!$P142,'M2'!$A:$C,R$2,FALSE)),"NOT PRESENT",VLOOKUP(DATA!$P142,'M2'!$A:$C,R$2,FALSE)),VLOOKUP($P142,'M1'!$A:$C,R$2,FALSE)),"SPECIFY METHOD")))</f>
        <v>Mottled starfish</v>
      </c>
      <c r="S142" s="20">
        <f t="shared" si="3"/>
        <v>1</v>
      </c>
      <c r="T142" s="11">
        <v>1</v>
      </c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</row>
    <row r="143" spans="1:68" ht="12.75" customHeight="1">
      <c r="A143" s="12">
        <f t="shared" si="2"/>
        <v>141</v>
      </c>
      <c r="B143" s="11" t="str">
        <f t="shared" ref="B143:D143" si="284">IF(ISERROR(B142),IF(ISERROR(B141),IF(ISERROR(B140),"BLANK",B140),B141),B142)</f>
        <v>Em Lim</v>
      </c>
      <c r="C143" s="11" t="str">
        <f t="shared" si="284"/>
        <v>Isabelle Côté</v>
      </c>
      <c r="D143" s="11" t="str">
        <f t="shared" si="284"/>
        <v>BMSC25</v>
      </c>
      <c r="E143" s="12" t="str">
        <f>IF(ISERROR(VLOOKUP($D143,SITES!$A:$E,2,FALSE)),"",VLOOKUP($D143,SITES!$A:$E,2,FALSE))</f>
        <v>Goby Town</v>
      </c>
      <c r="F143" s="10">
        <f>IF(ISERROR(VLOOKUP($D143,SITES!$A:$E,3,FALSE)),"",VLOOKUP($D143,SITES!$A:$E,3,FALSE))</f>
        <v>48.838594999999998</v>
      </c>
      <c r="G143" s="13">
        <f>IF(ISERROR(VLOOKUP($D143,SITES!$A:$E,4,FALSE)),"",VLOOKUP($D143,SITES!$A:$E,4,FALSE))</f>
        <v>-125.135015</v>
      </c>
      <c r="H143" s="14" t="str">
        <f t="shared" si="241"/>
        <v>23/04/2024</v>
      </c>
      <c r="I143" s="11">
        <f t="shared" ref="I143:O143" si="285">IF(ISERROR(I142),IF(ISERROR(I141),IF(ISERROR(I140),"BLANK",I140),I141),I142)</f>
        <v>3</v>
      </c>
      <c r="J143" s="11" t="str">
        <f t="shared" si="285"/>
        <v>NW</v>
      </c>
      <c r="K143" s="18">
        <f t="shared" si="285"/>
        <v>0.6166666666666667</v>
      </c>
      <c r="L143" s="11" t="str">
        <f t="shared" si="285"/>
        <v>EGL</v>
      </c>
      <c r="M143" s="11">
        <f t="shared" si="285"/>
        <v>6</v>
      </c>
      <c r="N143" s="11">
        <f t="shared" si="285"/>
        <v>2</v>
      </c>
      <c r="O143" s="11">
        <f t="shared" si="285"/>
        <v>2</v>
      </c>
      <c r="P143" s="11" t="s">
        <v>35</v>
      </c>
      <c r="Q143" s="19" t="str">
        <f>IF($N143=1,IF(ISERROR(VLOOKUP($P143,'M1'!$A:$C,Q$2,FALSE)),"NOT PRESENT",VLOOKUP($P143,'M1'!$A:$C,Q$2,FALSE)),IF($N143=2,IF(ISERROR(VLOOKUP(DATA!$P143,'M2'!$A:$C,Q$2,FALSE)),"NOT PRESENT",VLOOKUP(DATA!$P143,'M2'!$A:$C,Q$2,FALSE)),IF($N143=0,IF(ISERROR(VLOOKUP($P143,'M1'!$A:$C,Q$2,FALSE)),IF(ISERROR(VLOOKUP(DATA!$P143,'M2'!$A:$C,Q$2,FALSE)),"NOT PRESENT",VLOOKUP(DATA!$P143,'M2'!$A:$C,Q$2,FALSE)),VLOOKUP($P143,'M1'!$A:$C,Q$2,FALSE)),"SPECIFY METHOD")))</f>
        <v>Orthasterias koehleri</v>
      </c>
      <c r="R143" s="12" t="str">
        <f>IF($N143=1,IF(ISERROR(VLOOKUP($P143,'M1'!$A:$C,R$2,FALSE)),"NOT PRESENT",VLOOKUP($P143,'M1'!$A:$C,R$2,FALSE)),IF($N143=2,IF(ISERROR(VLOOKUP(DATA!$P143,'M2'!$A:$C,R$2,FALSE)),"NOT PRESENT",VLOOKUP(DATA!$P143,'M2'!$A:$C,R$2,FALSE)),IF($N143=0,IF(ISERROR(VLOOKUP($P143,'M1'!$A:$C,R$2,FALSE)),IF(ISERROR(VLOOKUP(DATA!$P143,'M2'!$A:$C,R$2,FALSE)),"NOT PRESENT",VLOOKUP(DATA!$P143,'M2'!$A:$C,R$2,FALSE)),VLOOKUP($P143,'M1'!$A:$C,R$2,FALSE)),"SPECIFY METHOD")))</f>
        <v>Rainbow star</v>
      </c>
      <c r="S143" s="20">
        <f t="shared" si="3"/>
        <v>2</v>
      </c>
      <c r="T143" s="11">
        <v>2</v>
      </c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</row>
    <row r="144" spans="1:68" ht="12.75" customHeight="1">
      <c r="A144" s="12">
        <f t="shared" si="2"/>
        <v>142</v>
      </c>
      <c r="B144" s="11" t="str">
        <f t="shared" ref="B144:D144" si="286">IF(ISERROR(B143),IF(ISERROR(B142),IF(ISERROR(B141),"BLANK",B141),B142),B143)</f>
        <v>Em Lim</v>
      </c>
      <c r="C144" s="11" t="str">
        <f t="shared" si="286"/>
        <v>Isabelle Côté</v>
      </c>
      <c r="D144" s="11" t="str">
        <f t="shared" si="286"/>
        <v>BMSC25</v>
      </c>
      <c r="E144" s="12" t="str">
        <f>IF(ISERROR(VLOOKUP($D144,SITES!$A:$E,2,FALSE)),"",VLOOKUP($D144,SITES!$A:$E,2,FALSE))</f>
        <v>Goby Town</v>
      </c>
      <c r="F144" s="10">
        <f>IF(ISERROR(VLOOKUP($D144,SITES!$A:$E,3,FALSE)),"",VLOOKUP($D144,SITES!$A:$E,3,FALSE))</f>
        <v>48.838594999999998</v>
      </c>
      <c r="G144" s="13">
        <f>IF(ISERROR(VLOOKUP($D144,SITES!$A:$E,4,FALSE)),"",VLOOKUP($D144,SITES!$A:$E,4,FALSE))</f>
        <v>-125.135015</v>
      </c>
      <c r="H144" s="14" t="str">
        <f t="shared" si="241"/>
        <v>23/04/2024</v>
      </c>
      <c r="I144" s="11">
        <f t="shared" ref="I144:O144" si="287">IF(ISERROR(I143),IF(ISERROR(I142),IF(ISERROR(I141),"BLANK",I141),I142),I143)</f>
        <v>3</v>
      </c>
      <c r="J144" s="11" t="str">
        <f t="shared" si="287"/>
        <v>NW</v>
      </c>
      <c r="K144" s="18">
        <f t="shared" si="287"/>
        <v>0.6166666666666667</v>
      </c>
      <c r="L144" s="11" t="str">
        <f t="shared" si="287"/>
        <v>EGL</v>
      </c>
      <c r="M144" s="11">
        <f t="shared" si="287"/>
        <v>6</v>
      </c>
      <c r="N144" s="11">
        <f t="shared" si="287"/>
        <v>2</v>
      </c>
      <c r="O144" s="11">
        <f t="shared" si="287"/>
        <v>2</v>
      </c>
      <c r="P144" s="11" t="s">
        <v>44</v>
      </c>
      <c r="Q144" s="19" t="str">
        <f>IF($N144=1,IF(ISERROR(VLOOKUP($P144,'M1'!$A:$C,Q$2,FALSE)),"NOT PRESENT",VLOOKUP($P144,'M1'!$A:$C,Q$2,FALSE)),IF($N144=2,IF(ISERROR(VLOOKUP(DATA!$P144,'M2'!$A:$C,Q$2,FALSE)),"NOT PRESENT",VLOOKUP(DATA!$P144,'M2'!$A:$C,Q$2,FALSE)),IF($N144=0,IF(ISERROR(VLOOKUP($P144,'M1'!$A:$C,Q$2,FALSE)),IF(ISERROR(VLOOKUP(DATA!$P144,'M2'!$A:$C,Q$2,FALSE)),"NOT PRESENT",VLOOKUP(DATA!$P144,'M2'!$A:$C,Q$2,FALSE)),VLOOKUP($P144,'M1'!$A:$C,Q$2,FALSE)),"SPECIFY METHOD")))</f>
        <v>Strongylocentrotus purpuratus</v>
      </c>
      <c r="R144" s="12" t="str">
        <f>IF($N144=1,IF(ISERROR(VLOOKUP($P144,'M1'!$A:$C,R$2,FALSE)),"NOT PRESENT",VLOOKUP($P144,'M1'!$A:$C,R$2,FALSE)),IF($N144=2,IF(ISERROR(VLOOKUP(DATA!$P144,'M2'!$A:$C,R$2,FALSE)),"NOT PRESENT",VLOOKUP(DATA!$P144,'M2'!$A:$C,R$2,FALSE)),IF($N144=0,IF(ISERROR(VLOOKUP($P144,'M1'!$A:$C,R$2,FALSE)),IF(ISERROR(VLOOKUP(DATA!$P144,'M2'!$A:$C,R$2,FALSE)),"NOT PRESENT",VLOOKUP(DATA!$P144,'M2'!$A:$C,R$2,FALSE)),VLOOKUP($P144,'M1'!$A:$C,R$2,FALSE)),"SPECIFY METHOD")))</f>
        <v>Purple sea urchin (?)</v>
      </c>
      <c r="S144" s="20">
        <f t="shared" si="3"/>
        <v>3</v>
      </c>
      <c r="T144" s="11">
        <v>3</v>
      </c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</row>
    <row r="145" spans="1:68" ht="12.75" customHeight="1">
      <c r="A145" s="12">
        <f t="shared" si="2"/>
        <v>143</v>
      </c>
      <c r="B145" s="11" t="str">
        <f t="shared" ref="B145:D145" si="288">IF(ISERROR(B144),IF(ISERROR(B143),IF(ISERROR(B142),"BLANK",B142),B143),B144)</f>
        <v>Em Lim</v>
      </c>
      <c r="C145" s="11" t="str">
        <f t="shared" si="288"/>
        <v>Isabelle Côté</v>
      </c>
      <c r="D145" s="11" t="str">
        <f t="shared" si="288"/>
        <v>BMSC25</v>
      </c>
      <c r="E145" s="12" t="str">
        <f>IF(ISERROR(VLOOKUP($D145,SITES!$A:$E,2,FALSE)),"",VLOOKUP($D145,SITES!$A:$E,2,FALSE))</f>
        <v>Goby Town</v>
      </c>
      <c r="F145" s="10">
        <f>IF(ISERROR(VLOOKUP($D145,SITES!$A:$E,3,FALSE)),"",VLOOKUP($D145,SITES!$A:$E,3,FALSE))</f>
        <v>48.838594999999998</v>
      </c>
      <c r="G145" s="13">
        <f>IF(ISERROR(VLOOKUP($D145,SITES!$A:$E,4,FALSE)),"",VLOOKUP($D145,SITES!$A:$E,4,FALSE))</f>
        <v>-125.135015</v>
      </c>
      <c r="H145" s="14" t="str">
        <f t="shared" si="241"/>
        <v>23/04/2024</v>
      </c>
      <c r="I145" s="11">
        <f t="shared" ref="I145:O145" si="289">IF(ISERROR(I144),IF(ISERROR(I143),IF(ISERROR(I142),"BLANK",I142),I143),I144)</f>
        <v>3</v>
      </c>
      <c r="J145" s="11" t="str">
        <f t="shared" si="289"/>
        <v>NW</v>
      </c>
      <c r="K145" s="18">
        <f t="shared" si="289"/>
        <v>0.6166666666666667</v>
      </c>
      <c r="L145" s="11" t="str">
        <f t="shared" si="289"/>
        <v>EGL</v>
      </c>
      <c r="M145" s="11">
        <f t="shared" si="289"/>
        <v>6</v>
      </c>
      <c r="N145" s="11">
        <f t="shared" si="289"/>
        <v>2</v>
      </c>
      <c r="O145" s="11">
        <f t="shared" si="289"/>
        <v>2</v>
      </c>
      <c r="P145" s="11" t="s">
        <v>28</v>
      </c>
      <c r="Q145" s="19" t="str">
        <f>IF($N145=1,IF(ISERROR(VLOOKUP($P145,'M1'!$A:$C,Q$2,FALSE)),"NOT PRESENT",VLOOKUP($P145,'M1'!$A:$C,Q$2,FALSE)),IF($N145=2,IF(ISERROR(VLOOKUP(DATA!$P145,'M2'!$A:$C,Q$2,FALSE)),"NOT PRESENT",VLOOKUP(DATA!$P145,'M2'!$A:$C,Q$2,FALSE)),IF($N145=0,IF(ISERROR(VLOOKUP($P145,'M1'!$A:$C,Q$2,FALSE)),IF(ISERROR(VLOOKUP(DATA!$P145,'M2'!$A:$C,Q$2,FALSE)),"NOT PRESENT",VLOOKUP(DATA!$P145,'M2'!$A:$C,Q$2,FALSE)),VLOOKUP($P145,'M1'!$A:$C,Q$2,FALSE)),"SPECIFY METHOD")))</f>
        <v>Artedius harringtoni</v>
      </c>
      <c r="R145" s="12" t="str">
        <f>IF($N145=1,IF(ISERROR(VLOOKUP($P145,'M1'!$A:$C,R$2,FALSE)),"NOT PRESENT",VLOOKUP($P145,'M1'!$A:$C,R$2,FALSE)),IF($N145=2,IF(ISERROR(VLOOKUP(DATA!$P145,'M2'!$A:$C,R$2,FALSE)),"NOT PRESENT",VLOOKUP(DATA!$P145,'M2'!$A:$C,R$2,FALSE)),IF($N145=0,IF(ISERROR(VLOOKUP($P145,'M1'!$A:$C,R$2,FALSE)),IF(ISERROR(VLOOKUP(DATA!$P145,'M2'!$A:$C,R$2,FALSE)),"NOT PRESENT",VLOOKUP(DATA!$P145,'M2'!$A:$C,R$2,FALSE)),VLOOKUP($P145,'M1'!$A:$C,R$2,FALSE)),"SPECIFY METHOD")))</f>
        <v>Scalyhead sculpin</v>
      </c>
      <c r="S145" s="20">
        <f t="shared" si="3"/>
        <v>1</v>
      </c>
      <c r="T145" s="11">
        <v>0</v>
      </c>
      <c r="U145" s="11"/>
      <c r="V145" s="11">
        <v>1</v>
      </c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</row>
    <row r="146" spans="1:68" ht="12.75" customHeight="1">
      <c r="A146" s="12">
        <f t="shared" si="2"/>
        <v>144</v>
      </c>
      <c r="B146" s="11" t="str">
        <f t="shared" ref="B146:D146" si="290">IF(ISERROR(B145),IF(ISERROR(B144),IF(ISERROR(B143),"BLANK",B143),B144),B145)</f>
        <v>Em Lim</v>
      </c>
      <c r="C146" s="11" t="str">
        <f t="shared" si="290"/>
        <v>Isabelle Côté</v>
      </c>
      <c r="D146" s="11" t="str">
        <f t="shared" si="290"/>
        <v>BMSC25</v>
      </c>
      <c r="E146" s="12" t="str">
        <f>IF(ISERROR(VLOOKUP($D146,SITES!$A:$E,2,FALSE)),"",VLOOKUP($D146,SITES!$A:$E,2,FALSE))</f>
        <v>Goby Town</v>
      </c>
      <c r="F146" s="10">
        <f>IF(ISERROR(VLOOKUP($D146,SITES!$A:$E,3,FALSE)),"",VLOOKUP($D146,SITES!$A:$E,3,FALSE))</f>
        <v>48.838594999999998</v>
      </c>
      <c r="G146" s="13">
        <f>IF(ISERROR(VLOOKUP($D146,SITES!$A:$E,4,FALSE)),"",VLOOKUP($D146,SITES!$A:$E,4,FALSE))</f>
        <v>-125.135015</v>
      </c>
      <c r="H146" s="14" t="str">
        <f t="shared" si="241"/>
        <v>23/04/2024</v>
      </c>
      <c r="I146" s="11">
        <f t="shared" ref="I146:O146" si="291">IF(ISERROR(I145),IF(ISERROR(I144),IF(ISERROR(I143),"BLANK",I143),I144),I145)</f>
        <v>3</v>
      </c>
      <c r="J146" s="11" t="str">
        <f t="shared" si="291"/>
        <v>NW</v>
      </c>
      <c r="K146" s="18">
        <f t="shared" si="291"/>
        <v>0.6166666666666667</v>
      </c>
      <c r="L146" s="11" t="str">
        <f t="shared" si="291"/>
        <v>EGL</v>
      </c>
      <c r="M146" s="11">
        <f t="shared" si="291"/>
        <v>6</v>
      </c>
      <c r="N146" s="11">
        <f t="shared" si="291"/>
        <v>2</v>
      </c>
      <c r="O146" s="11">
        <f t="shared" si="291"/>
        <v>2</v>
      </c>
      <c r="P146" s="11" t="s">
        <v>43</v>
      </c>
      <c r="Q146" s="19" t="str">
        <f>IF($N146=1,IF(ISERROR(VLOOKUP($P146,'M1'!$A:$C,Q$2,FALSE)),"NOT PRESENT",VLOOKUP($P146,'M1'!$A:$C,Q$2,FALSE)),IF($N146=2,IF(ISERROR(VLOOKUP(DATA!$P146,'M2'!$A:$C,Q$2,FALSE)),"NOT PRESENT",VLOOKUP(DATA!$P146,'M2'!$A:$C,Q$2,FALSE)),IF($N146=0,IF(ISERROR(VLOOKUP($P146,'M1'!$A:$C,Q$2,FALSE)),IF(ISERROR(VLOOKUP(DATA!$P146,'M2'!$A:$C,Q$2,FALSE)),"NOT PRESENT",VLOOKUP(DATA!$P146,'M2'!$A:$C,Q$2,FALSE)),VLOOKUP($P146,'M1'!$A:$C,Q$2,FALSE)),"SPECIFY METHOD")))</f>
        <v>Strongylocentrotus droebachiensis</v>
      </c>
      <c r="R146" s="12" t="str">
        <f>IF($N146=1,IF(ISERROR(VLOOKUP($P146,'M1'!$A:$C,R$2,FALSE)),"NOT PRESENT",VLOOKUP($P146,'M1'!$A:$C,R$2,FALSE)),IF($N146=2,IF(ISERROR(VLOOKUP(DATA!$P146,'M2'!$A:$C,R$2,FALSE)),"NOT PRESENT",VLOOKUP(DATA!$P146,'M2'!$A:$C,R$2,FALSE)),IF($N146=0,IF(ISERROR(VLOOKUP($P146,'M1'!$A:$C,R$2,FALSE)),IF(ISERROR(VLOOKUP(DATA!$P146,'M2'!$A:$C,R$2,FALSE)),"NOT PRESENT",VLOOKUP(DATA!$P146,'M2'!$A:$C,R$2,FALSE)),VLOOKUP($P146,'M1'!$A:$C,R$2,FALSE)),"SPECIFY METHOD")))</f>
        <v>Northern sea urchin</v>
      </c>
      <c r="S146" s="20">
        <f t="shared" si="3"/>
        <v>1</v>
      </c>
      <c r="T146" s="11">
        <v>1</v>
      </c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</row>
    <row r="147" spans="1:68" ht="12.75" customHeight="1">
      <c r="A147" s="12">
        <f t="shared" si="2"/>
        <v>145</v>
      </c>
      <c r="B147" s="11" t="str">
        <f t="shared" ref="B147:D147" si="292">IF(ISERROR(B146),IF(ISERROR(B145),IF(ISERROR(B144),"BLANK",B144),B145),B146)</f>
        <v>Em Lim</v>
      </c>
      <c r="C147" s="11" t="str">
        <f t="shared" si="292"/>
        <v>Isabelle Côté</v>
      </c>
      <c r="D147" s="11" t="str">
        <f t="shared" si="292"/>
        <v>BMSC25</v>
      </c>
      <c r="E147" s="12" t="str">
        <f>IF(ISERROR(VLOOKUP($D147,SITES!$A:$E,2,FALSE)),"",VLOOKUP($D147,SITES!$A:$E,2,FALSE))</f>
        <v>Goby Town</v>
      </c>
      <c r="F147" s="10">
        <f>IF(ISERROR(VLOOKUP($D147,SITES!$A:$E,3,FALSE)),"",VLOOKUP($D147,SITES!$A:$E,3,FALSE))</f>
        <v>48.838594999999998</v>
      </c>
      <c r="G147" s="13">
        <f>IF(ISERROR(VLOOKUP($D147,SITES!$A:$E,4,FALSE)),"",VLOOKUP($D147,SITES!$A:$E,4,FALSE))</f>
        <v>-125.135015</v>
      </c>
      <c r="H147" s="14" t="str">
        <f t="shared" si="241"/>
        <v>23/04/2024</v>
      </c>
      <c r="I147" s="11">
        <f t="shared" ref="I147:O147" si="293">IF(ISERROR(I146),IF(ISERROR(I145),IF(ISERROR(I144),"BLANK",I144),I145),I146)</f>
        <v>3</v>
      </c>
      <c r="J147" s="11" t="str">
        <f t="shared" si="293"/>
        <v>NW</v>
      </c>
      <c r="K147" s="18">
        <f t="shared" si="293"/>
        <v>0.6166666666666667</v>
      </c>
      <c r="L147" s="11" t="str">
        <f t="shared" si="293"/>
        <v>EGL</v>
      </c>
      <c r="M147" s="11">
        <f t="shared" si="293"/>
        <v>6</v>
      </c>
      <c r="N147" s="11">
        <f t="shared" si="293"/>
        <v>2</v>
      </c>
      <c r="O147" s="11">
        <f t="shared" si="293"/>
        <v>2</v>
      </c>
      <c r="P147" s="11" t="s">
        <v>41</v>
      </c>
      <c r="Q147" s="19" t="str">
        <f>IF($N147=1,IF(ISERROR(VLOOKUP($P147,'M1'!$A:$C,Q$2,FALSE)),"NOT PRESENT",VLOOKUP($P147,'M1'!$A:$C,Q$2,FALSE)),IF($N147=2,IF(ISERROR(VLOOKUP(DATA!$P147,'M2'!$A:$C,Q$2,FALSE)),"NOT PRESENT",VLOOKUP(DATA!$P147,'M2'!$A:$C,Q$2,FALSE)),IF($N147=0,IF(ISERROR(VLOOKUP($P147,'M1'!$A:$C,Q$2,FALSE)),IF(ISERROR(VLOOKUP(DATA!$P147,'M2'!$A:$C,Q$2,FALSE)),"NOT PRESENT",VLOOKUP(DATA!$P147,'M2'!$A:$C,Q$2,FALSE)),VLOOKUP($P147,'M1'!$A:$C,Q$2,FALSE)),"SPECIFY METHOD")))</f>
        <v>Pisaster ochraceus</v>
      </c>
      <c r="R147" s="12" t="str">
        <f>IF($N147=1,IF(ISERROR(VLOOKUP($P147,'M1'!$A:$C,R$2,FALSE)),"NOT PRESENT",VLOOKUP($P147,'M1'!$A:$C,R$2,FALSE)),IF($N147=2,IF(ISERROR(VLOOKUP(DATA!$P147,'M2'!$A:$C,R$2,FALSE)),"NOT PRESENT",VLOOKUP(DATA!$P147,'M2'!$A:$C,R$2,FALSE)),IF($N147=0,IF(ISERROR(VLOOKUP($P147,'M1'!$A:$C,R$2,FALSE)),IF(ISERROR(VLOOKUP(DATA!$P147,'M2'!$A:$C,R$2,FALSE)),"NOT PRESENT",VLOOKUP(DATA!$P147,'M2'!$A:$C,R$2,FALSE)),VLOOKUP($P147,'M1'!$A:$C,R$2,FALSE)),"SPECIFY METHOD")))</f>
        <v>Purple sea star</v>
      </c>
      <c r="S147" s="20">
        <f t="shared" si="3"/>
        <v>1</v>
      </c>
      <c r="T147" s="11">
        <v>1</v>
      </c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</row>
    <row r="148" spans="1:68" ht="12.75" customHeight="1">
      <c r="A148" s="12">
        <f t="shared" si="2"/>
        <v>146</v>
      </c>
      <c r="B148" s="11" t="str">
        <f t="shared" ref="B148:B150" si="294">IF(ISERROR(B147),IF(ISERROR(B146),IF(ISERROR(B145),"BLANK",B145),B146),B147)</f>
        <v>Em Lim</v>
      </c>
      <c r="C148" s="11" t="s">
        <v>85</v>
      </c>
      <c r="D148" s="11" t="s">
        <v>86</v>
      </c>
      <c r="E148" s="12" t="str">
        <f>IF(ISERROR(VLOOKUP($D148,SITES!$A:$E,2,FALSE)),"",VLOOKUP($D148,SITES!$A:$E,2,FALSE))</f>
        <v>Hosie South</v>
      </c>
      <c r="F148" s="10">
        <f>IF(ISERROR(VLOOKUP($D148,SITES!$A:$E,3,FALSE)),"",VLOOKUP($D148,SITES!$A:$E,3,FALSE))</f>
        <v>48.9071</v>
      </c>
      <c r="G148" s="13">
        <f>IF(ISERROR(VLOOKUP($D148,SITES!$A:$E,4,FALSE)),"",VLOOKUP($D148,SITES!$A:$E,4,FALSE))</f>
        <v>-125.03701700000001</v>
      </c>
      <c r="H148" s="14" t="s">
        <v>87</v>
      </c>
      <c r="I148" s="11">
        <v>1.5</v>
      </c>
      <c r="J148" s="11" t="s">
        <v>51</v>
      </c>
      <c r="K148" s="18">
        <v>0.42083333333333334</v>
      </c>
      <c r="L148" s="11" t="s">
        <v>88</v>
      </c>
      <c r="M148" s="11">
        <v>8</v>
      </c>
      <c r="N148" s="11">
        <v>1</v>
      </c>
      <c r="O148" s="11">
        <v>1</v>
      </c>
      <c r="P148" s="11" t="s">
        <v>53</v>
      </c>
      <c r="Q148" s="19" t="str">
        <f>IF($N148=1,IF(ISERROR(VLOOKUP($P148,'M1'!$A:$C,Q$2,FALSE)),"NOT PRESENT",VLOOKUP($P148,'M1'!$A:$C,Q$2,FALSE)),IF($N148=2,IF(ISERROR(VLOOKUP(DATA!$P148,'M2'!$A:$C,Q$2,FALSE)),"NOT PRESENT",VLOOKUP(DATA!$P148,'M2'!$A:$C,Q$2,FALSE)),IF($N148=0,IF(ISERROR(VLOOKUP($P148,'M1'!$A:$C,Q$2,FALSE)),IF(ISERROR(VLOOKUP(DATA!$P148,'M2'!$A:$C,Q$2,FALSE)),"NOT PRESENT",VLOOKUP(DATA!$P148,'M2'!$A:$C,Q$2,FALSE)),VLOOKUP($P148,'M1'!$A:$C,Q$2,FALSE)),"SPECIFY METHOD")))</f>
        <v>Rhinogobiops nicholsii</v>
      </c>
      <c r="R148" s="12" t="str">
        <f>IF($N148=1,IF(ISERROR(VLOOKUP($P148,'M1'!$A:$C,R$2,FALSE)),"NOT PRESENT",VLOOKUP($P148,'M1'!$A:$C,R$2,FALSE)),IF($N148=2,IF(ISERROR(VLOOKUP(DATA!$P148,'M2'!$A:$C,R$2,FALSE)),"NOT PRESENT",VLOOKUP(DATA!$P148,'M2'!$A:$C,R$2,FALSE)),IF($N148=0,IF(ISERROR(VLOOKUP($P148,'M1'!$A:$C,R$2,FALSE)),IF(ISERROR(VLOOKUP(DATA!$P148,'M2'!$A:$C,R$2,FALSE)),"NOT PRESENT",VLOOKUP(DATA!$P148,'M2'!$A:$C,R$2,FALSE)),VLOOKUP($P148,'M1'!$A:$C,R$2,FALSE)),"SPECIFY METHOD")))</f>
        <v>Blackeye goby</v>
      </c>
      <c r="S148" s="20">
        <f t="shared" si="3"/>
        <v>2</v>
      </c>
      <c r="T148" s="11">
        <v>0</v>
      </c>
      <c r="U148" s="11"/>
      <c r="V148" s="11">
        <v>1</v>
      </c>
      <c r="W148" s="11">
        <v>1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</row>
    <row r="149" spans="1:68" ht="12.75" customHeight="1">
      <c r="A149" s="12">
        <f t="shared" si="2"/>
        <v>147</v>
      </c>
      <c r="B149" s="11" t="str">
        <f t="shared" si="294"/>
        <v>Em Lim</v>
      </c>
      <c r="C149" s="11" t="str">
        <f t="shared" ref="C149:D149" si="295">IF(ISERROR(C148),IF(ISERROR(C147),IF(ISERROR(C146),"BLANK",C146),C147),C148)</f>
        <v>Tom Bird</v>
      </c>
      <c r="D149" s="11" t="str">
        <f t="shared" si="295"/>
        <v>BMSC26</v>
      </c>
      <c r="E149" s="12" t="str">
        <f>IF(ISERROR(VLOOKUP($D149,SITES!$A:$E,2,FALSE)),"",VLOOKUP($D149,SITES!$A:$E,2,FALSE))</f>
        <v>Hosie South</v>
      </c>
      <c r="F149" s="10">
        <f>IF(ISERROR(VLOOKUP($D149,SITES!$A:$E,3,FALSE)),"",VLOOKUP($D149,SITES!$A:$E,3,FALSE))</f>
        <v>48.9071</v>
      </c>
      <c r="G149" s="13">
        <f>IF(ISERROR(VLOOKUP($D149,SITES!$A:$E,4,FALSE)),"",VLOOKUP($D149,SITES!$A:$E,4,FALSE))</f>
        <v>-125.03701700000001</v>
      </c>
      <c r="H149" s="14" t="str">
        <f t="shared" ref="H149:M149" si="296">IF(ISERROR(H148),IF(ISERROR(H147),IF(ISERROR(H146),"BLANK",H146),H147),H148)</f>
        <v>24/04/2024</v>
      </c>
      <c r="I149" s="11">
        <f t="shared" si="296"/>
        <v>1.5</v>
      </c>
      <c r="J149" s="11" t="str">
        <f t="shared" si="296"/>
        <v>SW</v>
      </c>
      <c r="K149" s="18">
        <f t="shared" si="296"/>
        <v>0.42083333333333334</v>
      </c>
      <c r="L149" s="11" t="str">
        <f t="shared" si="296"/>
        <v>TJB</v>
      </c>
      <c r="M149" s="11">
        <f t="shared" si="296"/>
        <v>8</v>
      </c>
      <c r="N149" s="11">
        <v>2</v>
      </c>
      <c r="O149" s="11">
        <f t="shared" ref="O149:O150" si="297">IF(ISERROR(O148),IF(ISERROR(O147),IF(ISERROR(O146),"BLANK",O146),O147),O148)</f>
        <v>1</v>
      </c>
      <c r="P149" s="11" t="s">
        <v>39</v>
      </c>
      <c r="Q149" s="19" t="str">
        <f>IF($N149=1,IF(ISERROR(VLOOKUP($P149,'M1'!$A:$C,Q$2,FALSE)),"NOT PRESENT",VLOOKUP($P149,'M1'!$A:$C,Q$2,FALSE)),IF($N149=2,IF(ISERROR(VLOOKUP(DATA!$P149,'M2'!$A:$C,Q$2,FALSE)),"NOT PRESENT",VLOOKUP(DATA!$P149,'M2'!$A:$C,Q$2,FALSE)),IF($N149=0,IF(ISERROR(VLOOKUP($P149,'M1'!$A:$C,Q$2,FALSE)),IF(ISERROR(VLOOKUP(DATA!$P149,'M2'!$A:$C,Q$2,FALSE)),"NOT PRESENT",VLOOKUP(DATA!$P149,'M2'!$A:$C,Q$2,FALSE)),VLOOKUP($P149,'M1'!$A:$C,Q$2,FALSE)),"SPECIFY METHOD")))</f>
        <v>Hermissenda crassicornis</v>
      </c>
      <c r="R149" s="12" t="str">
        <f>IF($N149=1,IF(ISERROR(VLOOKUP($P149,'M1'!$A:$C,R$2,FALSE)),"NOT PRESENT",VLOOKUP($P149,'M1'!$A:$C,R$2,FALSE)),IF($N149=2,IF(ISERROR(VLOOKUP(DATA!$P149,'M2'!$A:$C,R$2,FALSE)),"NOT PRESENT",VLOOKUP(DATA!$P149,'M2'!$A:$C,R$2,FALSE)),IF($N149=0,IF(ISERROR(VLOOKUP($P149,'M1'!$A:$C,R$2,FALSE)),IF(ISERROR(VLOOKUP(DATA!$P149,'M2'!$A:$C,R$2,FALSE)),"NOT PRESENT",VLOOKUP(DATA!$P149,'M2'!$A:$C,R$2,FALSE)),VLOOKUP($P149,'M1'!$A:$C,R$2,FALSE)),"SPECIFY METHOD")))</f>
        <v>Opalescent nudibranch</v>
      </c>
      <c r="S149" s="20">
        <f t="shared" si="3"/>
        <v>12</v>
      </c>
      <c r="T149" s="11">
        <v>12</v>
      </c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</row>
    <row r="150" spans="1:68" ht="12.75" customHeight="1">
      <c r="A150" s="12">
        <f t="shared" si="2"/>
        <v>148</v>
      </c>
      <c r="B150" s="11" t="str">
        <f t="shared" si="294"/>
        <v>Em Lim</v>
      </c>
      <c r="C150" s="11" t="str">
        <f t="shared" ref="C150:D150" si="298">IF(ISERROR(C149),IF(ISERROR(C148),IF(ISERROR(C147),"BLANK",C147),C148),C149)</f>
        <v>Tom Bird</v>
      </c>
      <c r="D150" s="11" t="str">
        <f t="shared" si="298"/>
        <v>BMSC26</v>
      </c>
      <c r="E150" s="12" t="str">
        <f>IF(ISERROR(VLOOKUP($D150,SITES!$A:$E,2,FALSE)),"",VLOOKUP($D150,SITES!$A:$E,2,FALSE))</f>
        <v>Hosie South</v>
      </c>
      <c r="F150" s="10">
        <f>IF(ISERROR(VLOOKUP($D150,SITES!$A:$E,3,FALSE)),"",VLOOKUP($D150,SITES!$A:$E,3,FALSE))</f>
        <v>48.9071</v>
      </c>
      <c r="G150" s="13">
        <f>IF(ISERROR(VLOOKUP($D150,SITES!$A:$E,4,FALSE)),"",VLOOKUP($D150,SITES!$A:$E,4,FALSE))</f>
        <v>-125.03701700000001</v>
      </c>
      <c r="H150" s="14" t="str">
        <f t="shared" ref="H150:M150" si="299">IF(ISERROR(H149),IF(ISERROR(H148),IF(ISERROR(H147),"BLANK",H147),H148),H149)</f>
        <v>24/04/2024</v>
      </c>
      <c r="I150" s="11">
        <f t="shared" si="299"/>
        <v>1.5</v>
      </c>
      <c r="J150" s="11" t="str">
        <f t="shared" si="299"/>
        <v>SW</v>
      </c>
      <c r="K150" s="18">
        <f t="shared" si="299"/>
        <v>0.42083333333333334</v>
      </c>
      <c r="L150" s="11" t="str">
        <f t="shared" si="299"/>
        <v>TJB</v>
      </c>
      <c r="M150" s="11">
        <f t="shared" si="299"/>
        <v>8</v>
      </c>
      <c r="N150" s="11">
        <v>2</v>
      </c>
      <c r="O150" s="11">
        <f t="shared" si="297"/>
        <v>1</v>
      </c>
      <c r="P150" s="11" t="s">
        <v>30</v>
      </c>
      <c r="Q150" s="19" t="str">
        <f>IF($N150=1,IF(ISERROR(VLOOKUP($P150,'M1'!$A:$C,Q$2,FALSE)),"NOT PRESENT",VLOOKUP($P150,'M1'!$A:$C,Q$2,FALSE)),IF($N150=2,IF(ISERROR(VLOOKUP(DATA!$P150,'M2'!$A:$C,Q$2,FALSE)),"NOT PRESENT",VLOOKUP(DATA!$P150,'M2'!$A:$C,Q$2,FALSE)),IF($N150=0,IF(ISERROR(VLOOKUP($P150,'M1'!$A:$C,Q$2,FALSE)),IF(ISERROR(VLOOKUP(DATA!$P150,'M2'!$A:$C,Q$2,FALSE)),"NOT PRESENT",VLOOKUP(DATA!$P150,'M2'!$A:$C,Q$2,FALSE)),VLOOKUP($P150,'M1'!$A:$C,Q$2,FALSE)),"SPECIFY METHOD")))</f>
        <v>Pomaulax gibberosus</v>
      </c>
      <c r="R150" s="12" t="str">
        <f>IF($N150=1,IF(ISERROR(VLOOKUP($P150,'M1'!$A:$C,R$2,FALSE)),"NOT PRESENT",VLOOKUP($P150,'M1'!$A:$C,R$2,FALSE)),IF($N150=2,IF(ISERROR(VLOOKUP(DATA!$P150,'M2'!$A:$C,R$2,FALSE)),"NOT PRESENT",VLOOKUP(DATA!$P150,'M2'!$A:$C,R$2,FALSE)),IF($N150=0,IF(ISERROR(VLOOKUP($P150,'M1'!$A:$C,R$2,FALSE)),IF(ISERROR(VLOOKUP(DATA!$P150,'M2'!$A:$C,R$2,FALSE)),"NOT PRESENT",VLOOKUP(DATA!$P150,'M2'!$A:$C,R$2,FALSE)),VLOOKUP($P150,'M1'!$A:$C,R$2,FALSE)),"SPECIFY METHOD")))</f>
        <v>Red turban shell</v>
      </c>
      <c r="S150" s="20">
        <f t="shared" si="3"/>
        <v>64</v>
      </c>
      <c r="T150" s="11">
        <v>64</v>
      </c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</row>
    <row r="151" spans="1:68" ht="12.75" customHeight="1">
      <c r="A151" s="12">
        <f t="shared" si="2"/>
        <v>149</v>
      </c>
      <c r="B151" s="11" t="str">
        <f t="shared" ref="B151:D151" si="300">IF(ISERROR(B149),IF(ISERROR(B148),IF(ISERROR(B147),"BLANK",B147),B148),B149)</f>
        <v>Em Lim</v>
      </c>
      <c r="C151" s="11" t="str">
        <f t="shared" si="300"/>
        <v>Tom Bird</v>
      </c>
      <c r="D151" s="11" t="str">
        <f t="shared" si="300"/>
        <v>BMSC26</v>
      </c>
      <c r="E151" s="12" t="str">
        <f>IF(ISERROR(VLOOKUP($D151,SITES!$A:$E,2,FALSE)),"",VLOOKUP($D151,SITES!$A:$E,2,FALSE))</f>
        <v>Hosie South</v>
      </c>
      <c r="F151" s="10">
        <f>IF(ISERROR(VLOOKUP($D151,SITES!$A:$E,3,FALSE)),"",VLOOKUP($D151,SITES!$A:$E,3,FALSE))</f>
        <v>48.9071</v>
      </c>
      <c r="G151" s="13">
        <f>IF(ISERROR(VLOOKUP($D151,SITES!$A:$E,4,FALSE)),"",VLOOKUP($D151,SITES!$A:$E,4,FALSE))</f>
        <v>-125.03701700000001</v>
      </c>
      <c r="H151" s="14" t="str">
        <f t="shared" ref="H151:O151" si="301">IF(ISERROR(H149),IF(ISERROR(H148),IF(ISERROR(H147),"BLANK",H147),H148),H149)</f>
        <v>24/04/2024</v>
      </c>
      <c r="I151" s="11">
        <f t="shared" si="301"/>
        <v>1.5</v>
      </c>
      <c r="J151" s="11" t="str">
        <f t="shared" si="301"/>
        <v>SW</v>
      </c>
      <c r="K151" s="18">
        <f t="shared" si="301"/>
        <v>0.42083333333333334</v>
      </c>
      <c r="L151" s="11" t="str">
        <f t="shared" si="301"/>
        <v>TJB</v>
      </c>
      <c r="M151" s="11">
        <f t="shared" si="301"/>
        <v>8</v>
      </c>
      <c r="N151" s="11">
        <f t="shared" si="301"/>
        <v>2</v>
      </c>
      <c r="O151" s="11">
        <f t="shared" si="301"/>
        <v>1</v>
      </c>
      <c r="P151" s="11" t="s">
        <v>53</v>
      </c>
      <c r="Q151" s="19" t="str">
        <f>IF($N151=1,IF(ISERROR(VLOOKUP($P151,'M1'!$A:$C,Q$2,FALSE)),"NOT PRESENT",VLOOKUP($P151,'M1'!$A:$C,Q$2,FALSE)),IF($N151=2,IF(ISERROR(VLOOKUP(DATA!$P151,'M2'!$A:$C,Q$2,FALSE)),"NOT PRESENT",VLOOKUP(DATA!$P151,'M2'!$A:$C,Q$2,FALSE)),IF($N151=0,IF(ISERROR(VLOOKUP($P151,'M1'!$A:$C,Q$2,FALSE)),IF(ISERROR(VLOOKUP(DATA!$P151,'M2'!$A:$C,Q$2,FALSE)),"NOT PRESENT",VLOOKUP(DATA!$P151,'M2'!$A:$C,Q$2,FALSE)),VLOOKUP($P151,'M1'!$A:$C,Q$2,FALSE)),"SPECIFY METHOD")))</f>
        <v>Rhinogobiops nicholsii</v>
      </c>
      <c r="R151" s="12" t="str">
        <f>IF($N151=1,IF(ISERROR(VLOOKUP($P151,'M1'!$A:$C,R$2,FALSE)),"NOT PRESENT",VLOOKUP($P151,'M1'!$A:$C,R$2,FALSE)),IF($N151=2,IF(ISERROR(VLOOKUP(DATA!$P151,'M2'!$A:$C,R$2,FALSE)),"NOT PRESENT",VLOOKUP(DATA!$P151,'M2'!$A:$C,R$2,FALSE)),IF($N151=0,IF(ISERROR(VLOOKUP($P151,'M1'!$A:$C,R$2,FALSE)),IF(ISERROR(VLOOKUP(DATA!$P151,'M2'!$A:$C,R$2,FALSE)),"NOT PRESENT",VLOOKUP(DATA!$P151,'M2'!$A:$C,R$2,FALSE)),VLOOKUP($P151,'M1'!$A:$C,R$2,FALSE)),"SPECIFY METHOD")))</f>
        <v>Blackeye goby</v>
      </c>
      <c r="S151" s="20">
        <f t="shared" si="3"/>
        <v>8</v>
      </c>
      <c r="T151" s="11">
        <v>0</v>
      </c>
      <c r="U151" s="11">
        <v>3</v>
      </c>
      <c r="V151" s="11">
        <v>3</v>
      </c>
      <c r="W151" s="11">
        <v>2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</row>
    <row r="152" spans="1:68" ht="12.75" customHeight="1">
      <c r="A152" s="12">
        <f t="shared" si="2"/>
        <v>150</v>
      </c>
      <c r="B152" s="11" t="str">
        <f t="shared" ref="B152:D152" si="302">IF(ISERROR(B151),IF(ISERROR(B149),IF(ISERROR(B148),"BLANK",B148),B149),B151)</f>
        <v>Em Lim</v>
      </c>
      <c r="C152" s="11" t="str">
        <f t="shared" si="302"/>
        <v>Tom Bird</v>
      </c>
      <c r="D152" s="11" t="str">
        <f t="shared" si="302"/>
        <v>BMSC26</v>
      </c>
      <c r="E152" s="12" t="str">
        <f>IF(ISERROR(VLOOKUP($D152,SITES!$A:$E,2,FALSE)),"",VLOOKUP($D152,SITES!$A:$E,2,FALSE))</f>
        <v>Hosie South</v>
      </c>
      <c r="F152" s="10">
        <f>IF(ISERROR(VLOOKUP($D152,SITES!$A:$E,3,FALSE)),"",VLOOKUP($D152,SITES!$A:$E,3,FALSE))</f>
        <v>48.9071</v>
      </c>
      <c r="G152" s="13">
        <f>IF(ISERROR(VLOOKUP($D152,SITES!$A:$E,4,FALSE)),"",VLOOKUP($D152,SITES!$A:$E,4,FALSE))</f>
        <v>-125.03701700000001</v>
      </c>
      <c r="H152" s="14" t="str">
        <f t="shared" ref="H152:O152" si="303">IF(ISERROR(H151),IF(ISERROR(H149),IF(ISERROR(H148),"BLANK",H148),H149),H151)</f>
        <v>24/04/2024</v>
      </c>
      <c r="I152" s="11">
        <f t="shared" si="303"/>
        <v>1.5</v>
      </c>
      <c r="J152" s="11" t="str">
        <f t="shared" si="303"/>
        <v>SW</v>
      </c>
      <c r="K152" s="18">
        <f t="shared" si="303"/>
        <v>0.42083333333333334</v>
      </c>
      <c r="L152" s="11" t="str">
        <f t="shared" si="303"/>
        <v>TJB</v>
      </c>
      <c r="M152" s="11">
        <f t="shared" si="303"/>
        <v>8</v>
      </c>
      <c r="N152" s="11">
        <f t="shared" si="303"/>
        <v>2</v>
      </c>
      <c r="O152" s="11">
        <f t="shared" si="303"/>
        <v>1</v>
      </c>
      <c r="P152" s="11" t="s">
        <v>68</v>
      </c>
      <c r="Q152" s="19" t="str">
        <f>IF($N152=1,IF(ISERROR(VLOOKUP($P152,'M1'!$A:$C,Q$2,FALSE)),"NOT PRESENT",VLOOKUP($P152,'M1'!$A:$C,Q$2,FALSE)),IF($N152=2,IF(ISERROR(VLOOKUP(DATA!$P152,'M2'!$A:$C,Q$2,FALSE)),"NOT PRESENT",VLOOKUP(DATA!$P152,'M2'!$A:$C,Q$2,FALSE)),IF($N152=0,IF(ISERROR(VLOOKUP($P152,'M1'!$A:$C,Q$2,FALSE)),IF(ISERROR(VLOOKUP(DATA!$P152,'M2'!$A:$C,Q$2,FALSE)),"NOT PRESENT",VLOOKUP(DATA!$P152,'M2'!$A:$C,Q$2,FALSE)),VLOOKUP($P152,'M1'!$A:$C,Q$2,FALSE)),"SPECIFY METHOD")))</f>
        <v>Evasterias troschelii</v>
      </c>
      <c r="R152" s="12" t="str">
        <f>IF($N152=1,IF(ISERROR(VLOOKUP($P152,'M1'!$A:$C,R$2,FALSE)),"NOT PRESENT",VLOOKUP($P152,'M1'!$A:$C,R$2,FALSE)),IF($N152=2,IF(ISERROR(VLOOKUP(DATA!$P152,'M2'!$A:$C,R$2,FALSE)),"NOT PRESENT",VLOOKUP(DATA!$P152,'M2'!$A:$C,R$2,FALSE)),IF($N152=0,IF(ISERROR(VLOOKUP($P152,'M1'!$A:$C,R$2,FALSE)),IF(ISERROR(VLOOKUP(DATA!$P152,'M2'!$A:$C,R$2,FALSE)),"NOT PRESENT",VLOOKUP(DATA!$P152,'M2'!$A:$C,R$2,FALSE)),VLOOKUP($P152,'M1'!$A:$C,R$2,FALSE)),"SPECIFY METHOD")))</f>
        <v>Mottled starfish</v>
      </c>
      <c r="S152" s="20">
        <f t="shared" si="3"/>
        <v>1</v>
      </c>
      <c r="T152" s="11">
        <v>1</v>
      </c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</row>
    <row r="153" spans="1:68" ht="12.75" customHeight="1">
      <c r="A153" s="12">
        <f t="shared" si="2"/>
        <v>151</v>
      </c>
      <c r="B153" s="11" t="str">
        <f t="shared" ref="B153:D153" si="304">IF(ISERROR(B152),IF(ISERROR(B151),IF(ISERROR(B149),"BLANK",B149),B151),B152)</f>
        <v>Em Lim</v>
      </c>
      <c r="C153" s="11" t="str">
        <f t="shared" si="304"/>
        <v>Tom Bird</v>
      </c>
      <c r="D153" s="11" t="str">
        <f t="shared" si="304"/>
        <v>BMSC26</v>
      </c>
      <c r="E153" s="12" t="str">
        <f>IF(ISERROR(VLOOKUP($D153,SITES!$A:$E,2,FALSE)),"",VLOOKUP($D153,SITES!$A:$E,2,FALSE))</f>
        <v>Hosie South</v>
      </c>
      <c r="F153" s="10">
        <f>IF(ISERROR(VLOOKUP($D153,SITES!$A:$E,3,FALSE)),"",VLOOKUP($D153,SITES!$A:$E,3,FALSE))</f>
        <v>48.9071</v>
      </c>
      <c r="G153" s="13">
        <f>IF(ISERROR(VLOOKUP($D153,SITES!$A:$E,4,FALSE)),"",VLOOKUP($D153,SITES!$A:$E,4,FALSE))</f>
        <v>-125.03701700000001</v>
      </c>
      <c r="H153" s="14" t="str">
        <f t="shared" ref="H153:O153" si="305">IF(ISERROR(H152),IF(ISERROR(H151),IF(ISERROR(H149),"BLANK",H149),H151),H152)</f>
        <v>24/04/2024</v>
      </c>
      <c r="I153" s="11">
        <f t="shared" si="305"/>
        <v>1.5</v>
      </c>
      <c r="J153" s="11" t="str">
        <f t="shared" si="305"/>
        <v>SW</v>
      </c>
      <c r="K153" s="18">
        <f t="shared" si="305"/>
        <v>0.42083333333333334</v>
      </c>
      <c r="L153" s="11" t="str">
        <f t="shared" si="305"/>
        <v>TJB</v>
      </c>
      <c r="M153" s="11">
        <f t="shared" si="305"/>
        <v>8</v>
      </c>
      <c r="N153" s="11">
        <f t="shared" si="305"/>
        <v>2</v>
      </c>
      <c r="O153" s="11">
        <f t="shared" si="305"/>
        <v>1</v>
      </c>
      <c r="P153" s="11" t="s">
        <v>89</v>
      </c>
      <c r="Q153" s="19" t="str">
        <f>IF($N153=1,IF(ISERROR(VLOOKUP($P153,'M1'!$A:$C,Q$2,FALSE)),"NOT PRESENT",VLOOKUP($P153,'M1'!$A:$C,Q$2,FALSE)),IF($N153=2,IF(ISERROR(VLOOKUP(DATA!$P153,'M2'!$A:$C,Q$2,FALSE)),"NOT PRESENT",VLOOKUP(DATA!$P153,'M2'!$A:$C,Q$2,FALSE)),IF($N153=0,IF(ISERROR(VLOOKUP($P153,'M1'!$A:$C,Q$2,FALSE)),IF(ISERROR(VLOOKUP(DATA!$P153,'M2'!$A:$C,Q$2,FALSE)),"NOT PRESENT",VLOOKUP(DATA!$P153,'M2'!$A:$C,Q$2,FALSE)),VLOOKUP($P153,'M1'!$A:$C,Q$2,FALSE)),"SPECIFY METHOD")))</f>
        <v>Coryphella trophina</v>
      </c>
      <c r="R153" s="12" t="str">
        <f>IF($N153=1,IF(ISERROR(VLOOKUP($P153,'M1'!$A:$C,R$2,FALSE)),"NOT PRESENT",VLOOKUP($P153,'M1'!$A:$C,R$2,FALSE)),IF($N153=2,IF(ISERROR(VLOOKUP(DATA!$P153,'M2'!$A:$C,R$2,FALSE)),"NOT PRESENT",VLOOKUP(DATA!$P153,'M2'!$A:$C,R$2,FALSE)),IF($N153=0,IF(ISERROR(VLOOKUP($P153,'M1'!$A:$C,R$2,FALSE)),IF(ISERROR(VLOOKUP(DATA!$P153,'M2'!$A:$C,R$2,FALSE)),"NOT PRESENT",VLOOKUP(DATA!$P153,'M2'!$A:$C,R$2,FALSE)),VLOOKUP($P153,'M1'!$A:$C,R$2,FALSE)),"SPECIFY METHOD")))</f>
        <v>Predaceous aeolis</v>
      </c>
      <c r="S153" s="20">
        <f t="shared" si="3"/>
        <v>4</v>
      </c>
      <c r="T153" s="11">
        <v>4</v>
      </c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</row>
    <row r="154" spans="1:68" ht="12.75" customHeight="1">
      <c r="A154" s="12">
        <f t="shared" si="2"/>
        <v>152</v>
      </c>
      <c r="B154" s="11" t="str">
        <f t="shared" ref="B154:D154" si="306">IF(ISERROR(B153),IF(ISERROR(B152),IF(ISERROR(B151),"BLANK",B151),B152),B153)</f>
        <v>Em Lim</v>
      </c>
      <c r="C154" s="11" t="str">
        <f t="shared" si="306"/>
        <v>Tom Bird</v>
      </c>
      <c r="D154" s="11" t="str">
        <f t="shared" si="306"/>
        <v>BMSC26</v>
      </c>
      <c r="E154" s="12" t="str">
        <f>IF(ISERROR(VLOOKUP($D154,SITES!$A:$E,2,FALSE)),"",VLOOKUP($D154,SITES!$A:$E,2,FALSE))</f>
        <v>Hosie South</v>
      </c>
      <c r="F154" s="10">
        <f>IF(ISERROR(VLOOKUP($D154,SITES!$A:$E,3,FALSE)),"",VLOOKUP($D154,SITES!$A:$E,3,FALSE))</f>
        <v>48.9071</v>
      </c>
      <c r="G154" s="13">
        <f>IF(ISERROR(VLOOKUP($D154,SITES!$A:$E,4,FALSE)),"",VLOOKUP($D154,SITES!$A:$E,4,FALSE))</f>
        <v>-125.03701700000001</v>
      </c>
      <c r="H154" s="14" t="str">
        <f t="shared" ref="H154:O154" si="307">IF(ISERROR(H153),IF(ISERROR(H152),IF(ISERROR(H151),"BLANK",H151),H152),H153)</f>
        <v>24/04/2024</v>
      </c>
      <c r="I154" s="11">
        <f t="shared" si="307"/>
        <v>1.5</v>
      </c>
      <c r="J154" s="11" t="str">
        <f t="shared" si="307"/>
        <v>SW</v>
      </c>
      <c r="K154" s="18">
        <f t="shared" si="307"/>
        <v>0.42083333333333334</v>
      </c>
      <c r="L154" s="11" t="str">
        <f t="shared" si="307"/>
        <v>TJB</v>
      </c>
      <c r="M154" s="11">
        <f t="shared" si="307"/>
        <v>8</v>
      </c>
      <c r="N154" s="11">
        <f t="shared" si="307"/>
        <v>2</v>
      </c>
      <c r="O154" s="11">
        <f t="shared" si="307"/>
        <v>1</v>
      </c>
      <c r="P154" s="11" t="s">
        <v>90</v>
      </c>
      <c r="Q154" s="19" t="str">
        <f>IF($N154=1,IF(ISERROR(VLOOKUP($P154,'M1'!$A:$C,Q$2,FALSE)),"NOT PRESENT",VLOOKUP($P154,'M1'!$A:$C,Q$2,FALSE)),IF($N154=2,IF(ISERROR(VLOOKUP(DATA!$P154,'M2'!$A:$C,Q$2,FALSE)),"NOT PRESENT",VLOOKUP(DATA!$P154,'M2'!$A:$C,Q$2,FALSE)),IF($N154=0,IF(ISERROR(VLOOKUP($P154,'M1'!$A:$C,Q$2,FALSE)),IF(ISERROR(VLOOKUP(DATA!$P154,'M2'!$A:$C,Q$2,FALSE)),"NOT PRESENT",VLOOKUP(DATA!$P154,'M2'!$A:$C,Q$2,FALSE)),VLOOKUP($P154,'M1'!$A:$C,Q$2,FALSE)),"SPECIFY METHOD")))</f>
        <v>Polycera tricolor</v>
      </c>
      <c r="R154" s="12" t="str">
        <f>IF($N154=1,IF(ISERROR(VLOOKUP($P154,'M1'!$A:$C,R$2,FALSE)),"NOT PRESENT",VLOOKUP($P154,'M1'!$A:$C,R$2,FALSE)),IF($N154=2,IF(ISERROR(VLOOKUP(DATA!$P154,'M2'!$A:$C,R$2,FALSE)),"NOT PRESENT",VLOOKUP(DATA!$P154,'M2'!$A:$C,R$2,FALSE)),IF($N154=0,IF(ISERROR(VLOOKUP($P154,'M1'!$A:$C,R$2,FALSE)),IF(ISERROR(VLOOKUP(DATA!$P154,'M2'!$A:$C,R$2,FALSE)),"NOT PRESENT",VLOOKUP(DATA!$P154,'M2'!$A:$C,R$2,FALSE)),VLOOKUP($P154,'M1'!$A:$C,R$2,FALSE)),"SPECIFY METHOD")))</f>
        <v>Tricolour nudibranch</v>
      </c>
      <c r="S154" s="20">
        <f t="shared" si="3"/>
        <v>12</v>
      </c>
      <c r="T154" s="11">
        <v>12</v>
      </c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</row>
    <row r="155" spans="1:68" ht="12.75" customHeight="1">
      <c r="A155" s="12">
        <f t="shared" si="2"/>
        <v>153</v>
      </c>
      <c r="B155" s="11" t="str">
        <f t="shared" ref="B155:D155" si="308">IF(ISERROR(B154),IF(ISERROR(B153),IF(ISERROR(B152),"BLANK",B152),B153),B154)</f>
        <v>Em Lim</v>
      </c>
      <c r="C155" s="11" t="str">
        <f t="shared" si="308"/>
        <v>Tom Bird</v>
      </c>
      <c r="D155" s="11" t="str">
        <f t="shared" si="308"/>
        <v>BMSC26</v>
      </c>
      <c r="E155" s="12" t="str">
        <f>IF(ISERROR(VLOOKUP($D155,SITES!$A:$E,2,FALSE)),"",VLOOKUP($D155,SITES!$A:$E,2,FALSE))</f>
        <v>Hosie South</v>
      </c>
      <c r="F155" s="10">
        <f>IF(ISERROR(VLOOKUP($D155,SITES!$A:$E,3,FALSE)),"",VLOOKUP($D155,SITES!$A:$E,3,FALSE))</f>
        <v>48.9071</v>
      </c>
      <c r="G155" s="13">
        <f>IF(ISERROR(VLOOKUP($D155,SITES!$A:$E,4,FALSE)),"",VLOOKUP($D155,SITES!$A:$E,4,FALSE))</f>
        <v>-125.03701700000001</v>
      </c>
      <c r="H155" s="14" t="str">
        <f t="shared" ref="H155:O155" si="309">IF(ISERROR(H154),IF(ISERROR(H153),IF(ISERROR(H152),"BLANK",H152),H153),H154)</f>
        <v>24/04/2024</v>
      </c>
      <c r="I155" s="11">
        <f t="shared" si="309"/>
        <v>1.5</v>
      </c>
      <c r="J155" s="11" t="str">
        <f t="shared" si="309"/>
        <v>SW</v>
      </c>
      <c r="K155" s="18">
        <f t="shared" si="309"/>
        <v>0.42083333333333334</v>
      </c>
      <c r="L155" s="11" t="str">
        <f t="shared" si="309"/>
        <v>TJB</v>
      </c>
      <c r="M155" s="11">
        <f t="shared" si="309"/>
        <v>8</v>
      </c>
      <c r="N155" s="11">
        <f t="shared" si="309"/>
        <v>2</v>
      </c>
      <c r="O155" s="11">
        <f t="shared" si="309"/>
        <v>1</v>
      </c>
      <c r="P155" s="11" t="s">
        <v>42</v>
      </c>
      <c r="Q155" s="19" t="str">
        <f>IF($N155=1,IF(ISERROR(VLOOKUP($P155,'M1'!$A:$C,Q$2,FALSE)),"NOT PRESENT",VLOOKUP($P155,'M1'!$A:$C,Q$2,FALSE)),IF($N155=2,IF(ISERROR(VLOOKUP(DATA!$P155,'M2'!$A:$C,Q$2,FALSE)),"NOT PRESENT",VLOOKUP(DATA!$P155,'M2'!$A:$C,Q$2,FALSE)),IF($N155=0,IF(ISERROR(VLOOKUP($P155,'M1'!$A:$C,Q$2,FALSE)),IF(ISERROR(VLOOKUP(DATA!$P155,'M2'!$A:$C,Q$2,FALSE)),"NOT PRESENT",VLOOKUP(DATA!$P155,'M2'!$A:$C,Q$2,FALSE)),VLOOKUP($P155,'M1'!$A:$C,Q$2,FALSE)),"SPECIFY METHOD")))</f>
        <v>Dermasterias imbricata</v>
      </c>
      <c r="R155" s="12" t="str">
        <f>IF($N155=1,IF(ISERROR(VLOOKUP($P155,'M1'!$A:$C,R$2,FALSE)),"NOT PRESENT",VLOOKUP($P155,'M1'!$A:$C,R$2,FALSE)),IF($N155=2,IF(ISERROR(VLOOKUP(DATA!$P155,'M2'!$A:$C,R$2,FALSE)),"NOT PRESENT",VLOOKUP(DATA!$P155,'M2'!$A:$C,R$2,FALSE)),IF($N155=0,IF(ISERROR(VLOOKUP($P155,'M1'!$A:$C,R$2,FALSE)),IF(ISERROR(VLOOKUP(DATA!$P155,'M2'!$A:$C,R$2,FALSE)),"NOT PRESENT",VLOOKUP(DATA!$P155,'M2'!$A:$C,R$2,FALSE)),VLOOKUP($P155,'M1'!$A:$C,R$2,FALSE)),"SPECIFY METHOD")))</f>
        <v>Leather star</v>
      </c>
      <c r="S155" s="20">
        <f t="shared" si="3"/>
        <v>7</v>
      </c>
      <c r="T155" s="11">
        <v>7</v>
      </c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</row>
    <row r="156" spans="1:68" ht="12.75" customHeight="1">
      <c r="A156" s="12">
        <f t="shared" si="2"/>
        <v>154</v>
      </c>
      <c r="B156" s="11" t="str">
        <f t="shared" ref="B156:D156" si="310">IF(ISERROR(B155),IF(ISERROR(B154),IF(ISERROR(B153),"BLANK",B153),B154),B155)</f>
        <v>Em Lim</v>
      </c>
      <c r="C156" s="11" t="str">
        <f t="shared" si="310"/>
        <v>Tom Bird</v>
      </c>
      <c r="D156" s="11" t="str">
        <f t="shared" si="310"/>
        <v>BMSC26</v>
      </c>
      <c r="E156" s="12" t="str">
        <f>IF(ISERROR(VLOOKUP($D156,SITES!$A:$E,2,FALSE)),"",VLOOKUP($D156,SITES!$A:$E,2,FALSE))</f>
        <v>Hosie South</v>
      </c>
      <c r="F156" s="10">
        <f>IF(ISERROR(VLOOKUP($D156,SITES!$A:$E,3,FALSE)),"",VLOOKUP($D156,SITES!$A:$E,3,FALSE))</f>
        <v>48.9071</v>
      </c>
      <c r="G156" s="13">
        <f>IF(ISERROR(VLOOKUP($D156,SITES!$A:$E,4,FALSE)),"",VLOOKUP($D156,SITES!$A:$E,4,FALSE))</f>
        <v>-125.03701700000001</v>
      </c>
      <c r="H156" s="14" t="str">
        <f t="shared" ref="H156:O156" si="311">IF(ISERROR(H155),IF(ISERROR(H154),IF(ISERROR(H153),"BLANK",H153),H154),H155)</f>
        <v>24/04/2024</v>
      </c>
      <c r="I156" s="11">
        <f t="shared" si="311"/>
        <v>1.5</v>
      </c>
      <c r="J156" s="11" t="str">
        <f t="shared" si="311"/>
        <v>SW</v>
      </c>
      <c r="K156" s="18">
        <f t="shared" si="311"/>
        <v>0.42083333333333334</v>
      </c>
      <c r="L156" s="11" t="str">
        <f t="shared" si="311"/>
        <v>TJB</v>
      </c>
      <c r="M156" s="11">
        <f t="shared" si="311"/>
        <v>8</v>
      </c>
      <c r="N156" s="11">
        <f t="shared" si="311"/>
        <v>2</v>
      </c>
      <c r="O156" s="11">
        <f t="shared" si="311"/>
        <v>1</v>
      </c>
      <c r="P156" s="11" t="s">
        <v>38</v>
      </c>
      <c r="Q156" s="19" t="str">
        <f>IF($N156=1,IF(ISERROR(VLOOKUP($P156,'M1'!$A:$C,Q$2,FALSE)),"NOT PRESENT",VLOOKUP($P156,'M1'!$A:$C,Q$2,FALSE)),IF($N156=2,IF(ISERROR(VLOOKUP(DATA!$P156,'M2'!$A:$C,Q$2,FALSE)),"NOT PRESENT",VLOOKUP(DATA!$P156,'M2'!$A:$C,Q$2,FALSE)),IF($N156=0,IF(ISERROR(VLOOKUP($P156,'M1'!$A:$C,Q$2,FALSE)),IF(ISERROR(VLOOKUP(DATA!$P156,'M2'!$A:$C,Q$2,FALSE)),"NOT PRESENT",VLOOKUP(DATA!$P156,'M2'!$A:$C,Q$2,FALSE)),VLOOKUP($P156,'M1'!$A:$C,Q$2,FALSE)),"SPECIFY METHOD")))</f>
        <v>Crassadoma gigantea</v>
      </c>
      <c r="R156" s="12" t="str">
        <f>IF($N156=1,IF(ISERROR(VLOOKUP($P156,'M1'!$A:$C,R$2,FALSE)),"NOT PRESENT",VLOOKUP($P156,'M1'!$A:$C,R$2,FALSE)),IF($N156=2,IF(ISERROR(VLOOKUP(DATA!$P156,'M2'!$A:$C,R$2,FALSE)),"NOT PRESENT",VLOOKUP(DATA!$P156,'M2'!$A:$C,R$2,FALSE)),IF($N156=0,IF(ISERROR(VLOOKUP($P156,'M1'!$A:$C,R$2,FALSE)),IF(ISERROR(VLOOKUP(DATA!$P156,'M2'!$A:$C,R$2,FALSE)),"NOT PRESENT",VLOOKUP(DATA!$P156,'M2'!$A:$C,R$2,FALSE)),VLOOKUP($P156,'M1'!$A:$C,R$2,FALSE)),"SPECIFY METHOD")))</f>
        <v>Purple-hinged rock scallop</v>
      </c>
      <c r="S156" s="20">
        <f t="shared" si="3"/>
        <v>2</v>
      </c>
      <c r="T156" s="11">
        <v>0</v>
      </c>
      <c r="U156" s="11"/>
      <c r="V156" s="11"/>
      <c r="W156" s="11">
        <v>1</v>
      </c>
      <c r="X156" s="11"/>
      <c r="Y156" s="11"/>
      <c r="Z156" s="11">
        <v>1</v>
      </c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</row>
    <row r="157" spans="1:68" ht="12.75" customHeight="1">
      <c r="A157" s="12">
        <f t="shared" si="2"/>
        <v>155</v>
      </c>
      <c r="B157" s="11" t="str">
        <f t="shared" ref="B157:D157" si="312">IF(ISERROR(B156),IF(ISERROR(B155),IF(ISERROR(B154),"BLANK",B154),B155),B156)</f>
        <v>Em Lim</v>
      </c>
      <c r="C157" s="11" t="str">
        <f t="shared" si="312"/>
        <v>Tom Bird</v>
      </c>
      <c r="D157" s="11" t="str">
        <f t="shared" si="312"/>
        <v>BMSC26</v>
      </c>
      <c r="E157" s="12" t="str">
        <f>IF(ISERROR(VLOOKUP($D157,SITES!$A:$E,2,FALSE)),"",VLOOKUP($D157,SITES!$A:$E,2,FALSE))</f>
        <v>Hosie South</v>
      </c>
      <c r="F157" s="10">
        <f>IF(ISERROR(VLOOKUP($D157,SITES!$A:$E,3,FALSE)),"",VLOOKUP($D157,SITES!$A:$E,3,FALSE))</f>
        <v>48.9071</v>
      </c>
      <c r="G157" s="13">
        <f>IF(ISERROR(VLOOKUP($D157,SITES!$A:$E,4,FALSE)),"",VLOOKUP($D157,SITES!$A:$E,4,FALSE))</f>
        <v>-125.03701700000001</v>
      </c>
      <c r="H157" s="14" t="str">
        <f t="shared" ref="H157:O157" si="313">IF(ISERROR(H156),IF(ISERROR(H155),IF(ISERROR(H154),"BLANK",H154),H155),H156)</f>
        <v>24/04/2024</v>
      </c>
      <c r="I157" s="11">
        <f t="shared" si="313"/>
        <v>1.5</v>
      </c>
      <c r="J157" s="11" t="str">
        <f t="shared" si="313"/>
        <v>SW</v>
      </c>
      <c r="K157" s="18">
        <f t="shared" si="313"/>
        <v>0.42083333333333334</v>
      </c>
      <c r="L157" s="11" t="str">
        <f t="shared" si="313"/>
        <v>TJB</v>
      </c>
      <c r="M157" s="11">
        <f t="shared" si="313"/>
        <v>8</v>
      </c>
      <c r="N157" s="11">
        <f t="shared" si="313"/>
        <v>2</v>
      </c>
      <c r="O157" s="11">
        <f t="shared" si="313"/>
        <v>1</v>
      </c>
      <c r="P157" s="11" t="s">
        <v>91</v>
      </c>
      <c r="Q157" s="19" t="str">
        <f>IF($N157=1,IF(ISERROR(VLOOKUP($P157,'M1'!$A:$C,Q$2,FALSE)),"NOT PRESENT",VLOOKUP($P157,'M1'!$A:$C,Q$2,FALSE)),IF($N157=2,IF(ISERROR(VLOOKUP(DATA!$P157,'M2'!$A:$C,Q$2,FALSE)),"NOT PRESENT",VLOOKUP(DATA!$P157,'M2'!$A:$C,Q$2,FALSE)),IF($N157=0,IF(ISERROR(VLOOKUP($P157,'M1'!$A:$C,Q$2,FALSE)),IF(ISERROR(VLOOKUP(DATA!$P157,'M2'!$A:$C,Q$2,FALSE)),"NOT PRESENT",VLOOKUP(DATA!$P157,'M2'!$A:$C,Q$2,FALSE)),VLOOKUP($P157,'M1'!$A:$C,Q$2,FALSE)),"SPECIFY METHOD")))</f>
        <v>Stylasterias forreri</v>
      </c>
      <c r="R157" s="12" t="str">
        <f>IF($N157=1,IF(ISERROR(VLOOKUP($P157,'M1'!$A:$C,R$2,FALSE)),"NOT PRESENT",VLOOKUP($P157,'M1'!$A:$C,R$2,FALSE)),IF($N157=2,IF(ISERROR(VLOOKUP(DATA!$P157,'M2'!$A:$C,R$2,FALSE)),"NOT PRESENT",VLOOKUP(DATA!$P157,'M2'!$A:$C,R$2,FALSE)),IF($N157=0,IF(ISERROR(VLOOKUP($P157,'M1'!$A:$C,R$2,FALSE)),IF(ISERROR(VLOOKUP(DATA!$P157,'M2'!$A:$C,R$2,FALSE)),"NOT PRESENT",VLOOKUP(DATA!$P157,'M2'!$A:$C,R$2,FALSE)),VLOOKUP($P157,'M1'!$A:$C,R$2,FALSE)),"SPECIFY METHOD")))</f>
        <v>Velcro seastar</v>
      </c>
      <c r="S157" s="20">
        <f t="shared" si="3"/>
        <v>1</v>
      </c>
      <c r="T157" s="11">
        <v>1</v>
      </c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</row>
    <row r="158" spans="1:68" ht="12.75" customHeight="1">
      <c r="A158" s="12">
        <f t="shared" si="2"/>
        <v>156</v>
      </c>
      <c r="B158" s="11" t="str">
        <f t="shared" ref="B158:D158" si="314">IF(ISERROR(B157),IF(ISERROR(B156),IF(ISERROR(B155),"BLANK",B155),B156),B157)</f>
        <v>Em Lim</v>
      </c>
      <c r="C158" s="11" t="str">
        <f t="shared" si="314"/>
        <v>Tom Bird</v>
      </c>
      <c r="D158" s="11" t="str">
        <f t="shared" si="314"/>
        <v>BMSC26</v>
      </c>
      <c r="E158" s="12" t="str">
        <f>IF(ISERROR(VLOOKUP($D158,SITES!$A:$E,2,FALSE)),"",VLOOKUP($D158,SITES!$A:$E,2,FALSE))</f>
        <v>Hosie South</v>
      </c>
      <c r="F158" s="10">
        <f>IF(ISERROR(VLOOKUP($D158,SITES!$A:$E,3,FALSE)),"",VLOOKUP($D158,SITES!$A:$E,3,FALSE))</f>
        <v>48.9071</v>
      </c>
      <c r="G158" s="13">
        <f>IF(ISERROR(VLOOKUP($D158,SITES!$A:$E,4,FALSE)),"",VLOOKUP($D158,SITES!$A:$E,4,FALSE))</f>
        <v>-125.03701700000001</v>
      </c>
      <c r="H158" s="14" t="str">
        <f t="shared" ref="H158:O158" si="315">IF(ISERROR(H157),IF(ISERROR(H156),IF(ISERROR(H155),"BLANK",H155),H156),H157)</f>
        <v>24/04/2024</v>
      </c>
      <c r="I158" s="11">
        <f t="shared" si="315"/>
        <v>1.5</v>
      </c>
      <c r="J158" s="11" t="str">
        <f t="shared" si="315"/>
        <v>SW</v>
      </c>
      <c r="K158" s="18">
        <f t="shared" si="315"/>
        <v>0.42083333333333334</v>
      </c>
      <c r="L158" s="11" t="str">
        <f t="shared" si="315"/>
        <v>TJB</v>
      </c>
      <c r="M158" s="11">
        <f t="shared" si="315"/>
        <v>8</v>
      </c>
      <c r="N158" s="11">
        <f t="shared" si="315"/>
        <v>2</v>
      </c>
      <c r="O158" s="11">
        <f t="shared" si="315"/>
        <v>1</v>
      </c>
      <c r="P158" s="11" t="s">
        <v>59</v>
      </c>
      <c r="Q158" s="19" t="str">
        <f>IF($N158=1,IF(ISERROR(VLOOKUP($P158,'M1'!$A:$C,Q$2,FALSE)),"NOT PRESENT",VLOOKUP($P158,'M1'!$A:$C,Q$2,FALSE)),IF($N158=2,IF(ISERROR(VLOOKUP(DATA!$P158,'M2'!$A:$C,Q$2,FALSE)),"NOT PRESENT",VLOOKUP(DATA!$P158,'M2'!$A:$C,Q$2,FALSE)),IF($N158=0,IF(ISERROR(VLOOKUP($P158,'M1'!$A:$C,Q$2,FALSE)),IF(ISERROR(VLOOKUP(DATA!$P158,'M2'!$A:$C,Q$2,FALSE)),"NOT PRESENT",VLOOKUP(DATA!$P158,'M2'!$A:$C,Q$2,FALSE)),VLOOKUP($P158,'M1'!$A:$C,Q$2,FALSE)),"SPECIFY METHOD")))</f>
        <v>Scyra acutifrons</v>
      </c>
      <c r="R158" s="12" t="str">
        <f>IF($N158=1,IF(ISERROR(VLOOKUP($P158,'M1'!$A:$C,R$2,FALSE)),"NOT PRESENT",VLOOKUP($P158,'M1'!$A:$C,R$2,FALSE)),IF($N158=2,IF(ISERROR(VLOOKUP(DATA!$P158,'M2'!$A:$C,R$2,FALSE)),"NOT PRESENT",VLOOKUP(DATA!$P158,'M2'!$A:$C,R$2,FALSE)),IF($N158=0,IF(ISERROR(VLOOKUP($P158,'M1'!$A:$C,R$2,FALSE)),IF(ISERROR(VLOOKUP(DATA!$P158,'M2'!$A:$C,R$2,FALSE)),"NOT PRESENT",VLOOKUP(DATA!$P158,'M2'!$A:$C,R$2,FALSE)),VLOOKUP($P158,'M1'!$A:$C,R$2,FALSE)),"SPECIFY METHOD")))</f>
        <v>Sharpnose crab</v>
      </c>
      <c r="S158" s="20">
        <f t="shared" si="3"/>
        <v>3</v>
      </c>
      <c r="T158" s="11">
        <v>3</v>
      </c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</row>
    <row r="159" spans="1:68" ht="12.75" customHeight="1">
      <c r="A159" s="12">
        <f t="shared" si="2"/>
        <v>157</v>
      </c>
      <c r="B159" s="11" t="str">
        <f t="shared" ref="B159:D159" si="316">IF(ISERROR(B158),IF(ISERROR(B157),IF(ISERROR(B156),"BLANK",B156),B157),B158)</f>
        <v>Em Lim</v>
      </c>
      <c r="C159" s="11" t="str">
        <f t="shared" si="316"/>
        <v>Tom Bird</v>
      </c>
      <c r="D159" s="11" t="str">
        <f t="shared" si="316"/>
        <v>BMSC26</v>
      </c>
      <c r="E159" s="12" t="str">
        <f>IF(ISERROR(VLOOKUP($D159,SITES!$A:$E,2,FALSE)),"",VLOOKUP($D159,SITES!$A:$E,2,FALSE))</f>
        <v>Hosie South</v>
      </c>
      <c r="F159" s="10">
        <f>IF(ISERROR(VLOOKUP($D159,SITES!$A:$E,3,FALSE)),"",VLOOKUP($D159,SITES!$A:$E,3,FALSE))</f>
        <v>48.9071</v>
      </c>
      <c r="G159" s="13">
        <f>IF(ISERROR(VLOOKUP($D159,SITES!$A:$E,4,FALSE)),"",VLOOKUP($D159,SITES!$A:$E,4,FALSE))</f>
        <v>-125.03701700000001</v>
      </c>
      <c r="H159" s="14" t="str">
        <f t="shared" ref="H159:M159" si="317">IF(ISERROR(H158),IF(ISERROR(H157),IF(ISERROR(H156),"BLANK",H156),H157),H158)</f>
        <v>24/04/2024</v>
      </c>
      <c r="I159" s="11">
        <f t="shared" si="317"/>
        <v>1.5</v>
      </c>
      <c r="J159" s="11" t="str">
        <f t="shared" si="317"/>
        <v>SW</v>
      </c>
      <c r="K159" s="18">
        <f t="shared" si="317"/>
        <v>0.42083333333333334</v>
      </c>
      <c r="L159" s="11" t="str">
        <f t="shared" si="317"/>
        <v>TJB</v>
      </c>
      <c r="M159" s="11">
        <f t="shared" si="317"/>
        <v>8</v>
      </c>
      <c r="N159" s="11">
        <v>0</v>
      </c>
      <c r="O159" s="11">
        <f t="shared" ref="O159:O160" si="318">IF(ISERROR(O158),IF(ISERROR(O157),IF(ISERROR(O156),"BLANK",O156),O157),O158)</f>
        <v>1</v>
      </c>
      <c r="P159" s="11" t="s">
        <v>92</v>
      </c>
      <c r="Q159" s="19" t="str">
        <f>IF($N159=1,IF(ISERROR(VLOOKUP($P159,'M1'!$A:$C,Q$2,FALSE)),"NOT PRESENT",VLOOKUP($P159,'M1'!$A:$C,Q$2,FALSE)),IF($N159=2,IF(ISERROR(VLOOKUP(DATA!$P159,'M2'!$A:$C,Q$2,FALSE)),"NOT PRESENT",VLOOKUP(DATA!$P159,'M2'!$A:$C,Q$2,FALSE)),IF($N159=0,IF(ISERROR(VLOOKUP($P159,'M1'!$A:$C,Q$2,FALSE)),IF(ISERROR(VLOOKUP(DATA!$P159,'M2'!$A:$C,Q$2,FALSE)),"NOT PRESENT",VLOOKUP(DATA!$P159,'M2'!$A:$C,Q$2,FALSE)),VLOOKUP($P159,'M1'!$A:$C,Q$2,FALSE)),"SPECIFY METHOD")))</f>
        <v>Sebastes flavidus</v>
      </c>
      <c r="R159" s="12" t="str">
        <f>IF($N159=1,IF(ISERROR(VLOOKUP($P159,'M1'!$A:$C,R$2,FALSE)),"NOT PRESENT",VLOOKUP($P159,'M1'!$A:$C,R$2,FALSE)),IF($N159=2,IF(ISERROR(VLOOKUP(DATA!$P159,'M2'!$A:$C,R$2,FALSE)),"NOT PRESENT",VLOOKUP(DATA!$P159,'M2'!$A:$C,R$2,FALSE)),IF($N159=0,IF(ISERROR(VLOOKUP($P159,'M1'!$A:$C,R$2,FALSE)),IF(ISERROR(VLOOKUP(DATA!$P159,'M2'!$A:$C,R$2,FALSE)),"NOT PRESENT",VLOOKUP(DATA!$P159,'M2'!$A:$C,R$2,FALSE)),VLOOKUP($P159,'M1'!$A:$C,R$2,FALSE)),"SPECIFY METHOD")))</f>
        <v>Yellowtail rockfish</v>
      </c>
      <c r="S159" s="20">
        <f t="shared" si="3"/>
        <v>1</v>
      </c>
      <c r="T159" s="11">
        <v>0</v>
      </c>
      <c r="U159" s="11"/>
      <c r="V159" s="11"/>
      <c r="W159" s="11"/>
      <c r="X159" s="11"/>
      <c r="Y159" s="11"/>
      <c r="Z159" s="11"/>
      <c r="AA159" s="11"/>
      <c r="AB159" s="11">
        <v>1</v>
      </c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</row>
    <row r="160" spans="1:68" ht="12.75" customHeight="1">
      <c r="A160" s="12">
        <f t="shared" si="2"/>
        <v>158</v>
      </c>
      <c r="B160" s="11" t="str">
        <f t="shared" ref="B160:D160" si="319">IF(ISERROR(B159),IF(ISERROR(B158),IF(ISERROR(B157),"BLANK",B157),B158),B159)</f>
        <v>Em Lim</v>
      </c>
      <c r="C160" s="11" t="str">
        <f t="shared" si="319"/>
        <v>Tom Bird</v>
      </c>
      <c r="D160" s="11" t="str">
        <f t="shared" si="319"/>
        <v>BMSC26</v>
      </c>
      <c r="E160" s="12" t="str">
        <f>IF(ISERROR(VLOOKUP($D160,SITES!$A:$E,2,FALSE)),"",VLOOKUP($D160,SITES!$A:$E,2,FALSE))</f>
        <v>Hosie South</v>
      </c>
      <c r="F160" s="10">
        <f>IF(ISERROR(VLOOKUP($D160,SITES!$A:$E,3,FALSE)),"",VLOOKUP($D160,SITES!$A:$E,3,FALSE))</f>
        <v>48.9071</v>
      </c>
      <c r="G160" s="13">
        <f>IF(ISERROR(VLOOKUP($D160,SITES!$A:$E,4,FALSE)),"",VLOOKUP($D160,SITES!$A:$E,4,FALSE))</f>
        <v>-125.03701700000001</v>
      </c>
      <c r="H160" s="14" t="str">
        <f t="shared" ref="H160:M160" si="320">IF(ISERROR(H159),IF(ISERROR(H158),IF(ISERROR(H157),"BLANK",H157),H158),H159)</f>
        <v>24/04/2024</v>
      </c>
      <c r="I160" s="11">
        <f t="shared" si="320"/>
        <v>1.5</v>
      </c>
      <c r="J160" s="11" t="str">
        <f t="shared" si="320"/>
        <v>SW</v>
      </c>
      <c r="K160" s="18">
        <f t="shared" si="320"/>
        <v>0.42083333333333334</v>
      </c>
      <c r="L160" s="11" t="str">
        <f t="shared" si="320"/>
        <v>TJB</v>
      </c>
      <c r="M160" s="11">
        <f t="shared" si="320"/>
        <v>8</v>
      </c>
      <c r="N160" s="11">
        <v>2</v>
      </c>
      <c r="O160" s="11">
        <f t="shared" si="318"/>
        <v>1</v>
      </c>
      <c r="P160" s="11" t="s">
        <v>78</v>
      </c>
      <c r="Q160" s="19" t="str">
        <f>IF($N160=1,IF(ISERROR(VLOOKUP($P160,'M1'!$A:$C,Q$2,FALSE)),"NOT PRESENT",VLOOKUP($P160,'M1'!$A:$C,Q$2,FALSE)),IF($N160=2,IF(ISERROR(VLOOKUP(DATA!$P160,'M2'!$A:$C,Q$2,FALSE)),"NOT PRESENT",VLOOKUP(DATA!$P160,'M2'!$A:$C,Q$2,FALSE)),IF($N160=0,IF(ISERROR(VLOOKUP($P160,'M1'!$A:$C,Q$2,FALSE)),IF(ISERROR(VLOOKUP(DATA!$P160,'M2'!$A:$C,Q$2,FALSE)),"NOT PRESENT",VLOOKUP(DATA!$P160,'M2'!$A:$C,Q$2,FALSE)),VLOOKUP($P160,'M1'!$A:$C,Q$2,FALSE)),"SPECIFY METHOD")))</f>
        <v>Cadlina spp.</v>
      </c>
      <c r="R160" s="12">
        <f>IF($N160=1,IF(ISERROR(VLOOKUP($P160,'M1'!$A:$C,R$2,FALSE)),"NOT PRESENT",VLOOKUP($P160,'M1'!$A:$C,R$2,FALSE)),IF($N160=2,IF(ISERROR(VLOOKUP(DATA!$P160,'M2'!$A:$C,R$2,FALSE)),"NOT PRESENT",VLOOKUP(DATA!$P160,'M2'!$A:$C,R$2,FALSE)),IF($N160=0,IF(ISERROR(VLOOKUP($P160,'M1'!$A:$C,R$2,FALSE)),IF(ISERROR(VLOOKUP(DATA!$P160,'M2'!$A:$C,R$2,FALSE)),"NOT PRESENT",VLOOKUP(DATA!$P160,'M2'!$A:$C,R$2,FALSE)),VLOOKUP($P160,'M1'!$A:$C,R$2,FALSE)),"SPECIFY METHOD")))</f>
        <v>0</v>
      </c>
      <c r="S160" s="20">
        <f t="shared" si="3"/>
        <v>1</v>
      </c>
      <c r="T160" s="11">
        <v>1</v>
      </c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</row>
    <row r="161" spans="1:68" ht="12.75" customHeight="1">
      <c r="A161" s="12">
        <f t="shared" si="2"/>
        <v>159</v>
      </c>
      <c r="B161" s="11" t="str">
        <f t="shared" ref="B161:D161" si="321">IF(ISERROR(B160),IF(ISERROR(B159),IF(ISERROR(B158),"BLANK",B158),B159),B160)</f>
        <v>Em Lim</v>
      </c>
      <c r="C161" s="11" t="str">
        <f t="shared" si="321"/>
        <v>Tom Bird</v>
      </c>
      <c r="D161" s="11" t="str">
        <f t="shared" si="321"/>
        <v>BMSC26</v>
      </c>
      <c r="E161" s="12" t="str">
        <f>IF(ISERROR(VLOOKUP($D161,SITES!$A:$E,2,FALSE)),"",VLOOKUP($D161,SITES!$A:$E,2,FALSE))</f>
        <v>Hosie South</v>
      </c>
      <c r="F161" s="10">
        <f>IF(ISERROR(VLOOKUP($D161,SITES!$A:$E,3,FALSE)),"",VLOOKUP($D161,SITES!$A:$E,3,FALSE))</f>
        <v>48.9071</v>
      </c>
      <c r="G161" s="13">
        <f>IF(ISERROR(VLOOKUP($D161,SITES!$A:$E,4,FALSE)),"",VLOOKUP($D161,SITES!$A:$E,4,FALSE))</f>
        <v>-125.03701700000001</v>
      </c>
      <c r="H161" s="14" t="str">
        <f t="shared" ref="H161:O161" si="322">IF(ISERROR(H160),IF(ISERROR(H159),IF(ISERROR(H158),"BLANK",H158),H159),H160)</f>
        <v>24/04/2024</v>
      </c>
      <c r="I161" s="11">
        <f t="shared" si="322"/>
        <v>1.5</v>
      </c>
      <c r="J161" s="11" t="str">
        <f t="shared" si="322"/>
        <v>SW</v>
      </c>
      <c r="K161" s="18">
        <f t="shared" si="322"/>
        <v>0.42083333333333334</v>
      </c>
      <c r="L161" s="11" t="str">
        <f t="shared" si="322"/>
        <v>TJB</v>
      </c>
      <c r="M161" s="11">
        <f t="shared" si="322"/>
        <v>8</v>
      </c>
      <c r="N161" s="11">
        <f t="shared" si="322"/>
        <v>2</v>
      </c>
      <c r="O161" s="11">
        <f t="shared" si="322"/>
        <v>1</v>
      </c>
      <c r="P161" s="11" t="s">
        <v>34</v>
      </c>
      <c r="Q161" s="19" t="str">
        <f>IF($N161=1,IF(ISERROR(VLOOKUP($P161,'M1'!$A:$C,Q$2,FALSE)),"NOT PRESENT",VLOOKUP($P161,'M1'!$A:$C,Q$2,FALSE)),IF($N161=2,IF(ISERROR(VLOOKUP(DATA!$P161,'M2'!$A:$C,Q$2,FALSE)),"NOT PRESENT",VLOOKUP(DATA!$P161,'M2'!$A:$C,Q$2,FALSE)),IF($N161=0,IF(ISERROR(VLOOKUP($P161,'M1'!$A:$C,Q$2,FALSE)),IF(ISERROR(VLOOKUP(DATA!$P161,'M2'!$A:$C,Q$2,FALSE)),"NOT PRESENT",VLOOKUP(DATA!$P161,'M2'!$A:$C,Q$2,FALSE)),VLOOKUP($P161,'M1'!$A:$C,Q$2,FALSE)),"SPECIFY METHOD")))</f>
        <v>Pagurus hemphilli</v>
      </c>
      <c r="R161" s="12" t="str">
        <f>IF($N161=1,IF(ISERROR(VLOOKUP($P161,'M1'!$A:$C,R$2,FALSE)),"NOT PRESENT",VLOOKUP($P161,'M1'!$A:$C,R$2,FALSE)),IF($N161=2,IF(ISERROR(VLOOKUP(DATA!$P161,'M2'!$A:$C,R$2,FALSE)),"NOT PRESENT",VLOOKUP(DATA!$P161,'M2'!$A:$C,R$2,FALSE)),IF($N161=0,IF(ISERROR(VLOOKUP($P161,'M1'!$A:$C,R$2,FALSE)),IF(ISERROR(VLOOKUP(DATA!$P161,'M2'!$A:$C,R$2,FALSE)),"NOT PRESENT",VLOOKUP(DATA!$P161,'M2'!$A:$C,R$2,FALSE)),VLOOKUP($P161,'M1'!$A:$C,R$2,FALSE)),"SPECIFY METHOD")))</f>
        <v>Maroon hermit</v>
      </c>
      <c r="S161" s="20">
        <f t="shared" si="3"/>
        <v>6</v>
      </c>
      <c r="T161" s="11">
        <v>6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</row>
    <row r="162" spans="1:68" ht="12.75" customHeight="1">
      <c r="A162" s="12">
        <f t="shared" si="2"/>
        <v>160</v>
      </c>
      <c r="B162" s="11" t="str">
        <f t="shared" ref="B162:D162" si="323">IF(ISERROR(B161),IF(ISERROR(B160),IF(ISERROR(B159),"BLANK",B159),B160),B161)</f>
        <v>Em Lim</v>
      </c>
      <c r="C162" s="11" t="str">
        <f t="shared" si="323"/>
        <v>Tom Bird</v>
      </c>
      <c r="D162" s="11" t="str">
        <f t="shared" si="323"/>
        <v>BMSC26</v>
      </c>
      <c r="E162" s="12" t="str">
        <f>IF(ISERROR(VLOOKUP($D162,SITES!$A:$E,2,FALSE)),"",VLOOKUP($D162,SITES!$A:$E,2,FALSE))</f>
        <v>Hosie South</v>
      </c>
      <c r="F162" s="10">
        <f>IF(ISERROR(VLOOKUP($D162,SITES!$A:$E,3,FALSE)),"",VLOOKUP($D162,SITES!$A:$E,3,FALSE))</f>
        <v>48.9071</v>
      </c>
      <c r="G162" s="13">
        <f>IF(ISERROR(VLOOKUP($D162,SITES!$A:$E,4,FALSE)),"",VLOOKUP($D162,SITES!$A:$E,4,FALSE))</f>
        <v>-125.03701700000001</v>
      </c>
      <c r="H162" s="14" t="str">
        <f t="shared" ref="H162:O162" si="324">IF(ISERROR(H161),IF(ISERROR(H160),IF(ISERROR(H159),"BLANK",H159),H160),H161)</f>
        <v>24/04/2024</v>
      </c>
      <c r="I162" s="11">
        <f t="shared" si="324"/>
        <v>1.5</v>
      </c>
      <c r="J162" s="11" t="str">
        <f t="shared" si="324"/>
        <v>SW</v>
      </c>
      <c r="K162" s="18">
        <f t="shared" si="324"/>
        <v>0.42083333333333334</v>
      </c>
      <c r="L162" s="11" t="str">
        <f t="shared" si="324"/>
        <v>TJB</v>
      </c>
      <c r="M162" s="11">
        <f t="shared" si="324"/>
        <v>8</v>
      </c>
      <c r="N162" s="11">
        <f t="shared" si="324"/>
        <v>2</v>
      </c>
      <c r="O162" s="11">
        <f t="shared" si="324"/>
        <v>1</v>
      </c>
      <c r="P162" s="11" t="s">
        <v>61</v>
      </c>
      <c r="Q162" s="19" t="str">
        <f>IF($N162=1,IF(ISERROR(VLOOKUP($P162,'M1'!$A:$C,Q$2,FALSE)),"NOT PRESENT",VLOOKUP($P162,'M1'!$A:$C,Q$2,FALSE)),IF($N162=2,IF(ISERROR(VLOOKUP(DATA!$P162,'M2'!$A:$C,Q$2,FALSE)),"NOT PRESENT",VLOOKUP(DATA!$P162,'M2'!$A:$C,Q$2,FALSE)),IF($N162=0,IF(ISERROR(VLOOKUP($P162,'M1'!$A:$C,Q$2,FALSE)),IF(ISERROR(VLOOKUP(DATA!$P162,'M2'!$A:$C,Q$2,FALSE)),"NOT PRESENT",VLOOKUP(DATA!$P162,'M2'!$A:$C,Q$2,FALSE)),VLOOKUP($P162,'M1'!$A:$C,Q$2,FALSE)),"SPECIFY METHOD")))</f>
        <v>Henricia spp.</v>
      </c>
      <c r="R162" s="12" t="str">
        <f>IF($N162=1,IF(ISERROR(VLOOKUP($P162,'M1'!$A:$C,R$2,FALSE)),"NOT PRESENT",VLOOKUP($P162,'M1'!$A:$C,R$2,FALSE)),IF($N162=2,IF(ISERROR(VLOOKUP(DATA!$P162,'M2'!$A:$C,R$2,FALSE)),"NOT PRESENT",VLOOKUP(DATA!$P162,'M2'!$A:$C,R$2,FALSE)),IF($N162=0,IF(ISERROR(VLOOKUP($P162,'M1'!$A:$C,R$2,FALSE)),IF(ISERROR(VLOOKUP(DATA!$P162,'M2'!$A:$C,R$2,FALSE)),"NOT PRESENT",VLOOKUP(DATA!$P162,'M2'!$A:$C,R$2,FALSE)),VLOOKUP($P162,'M1'!$A:$C,R$2,FALSE)),"SPECIFY METHOD")))</f>
        <v>Unidentified blood star</v>
      </c>
      <c r="S162" s="20">
        <f t="shared" si="3"/>
        <v>5</v>
      </c>
      <c r="T162" s="11">
        <v>5</v>
      </c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</row>
    <row r="163" spans="1:68" ht="12.75" customHeight="1">
      <c r="A163" s="12">
        <f t="shared" si="2"/>
        <v>161</v>
      </c>
      <c r="B163" s="11" t="str">
        <f t="shared" ref="B163:D163" si="325">IF(ISERROR(B162),IF(ISERROR(B161),IF(ISERROR(B160),"BLANK",B160),B161),B162)</f>
        <v>Em Lim</v>
      </c>
      <c r="C163" s="11" t="str">
        <f t="shared" si="325"/>
        <v>Tom Bird</v>
      </c>
      <c r="D163" s="11" t="str">
        <f t="shared" si="325"/>
        <v>BMSC26</v>
      </c>
      <c r="E163" s="12" t="str">
        <f>IF(ISERROR(VLOOKUP($D163,SITES!$A:$E,2,FALSE)),"",VLOOKUP($D163,SITES!$A:$E,2,FALSE))</f>
        <v>Hosie South</v>
      </c>
      <c r="F163" s="10">
        <f>IF(ISERROR(VLOOKUP($D163,SITES!$A:$E,3,FALSE)),"",VLOOKUP($D163,SITES!$A:$E,3,FALSE))</f>
        <v>48.9071</v>
      </c>
      <c r="G163" s="13">
        <f>IF(ISERROR(VLOOKUP($D163,SITES!$A:$E,4,FALSE)),"",VLOOKUP($D163,SITES!$A:$E,4,FALSE))</f>
        <v>-125.03701700000001</v>
      </c>
      <c r="H163" s="14" t="str">
        <f t="shared" ref="H163:O163" si="326">IF(ISERROR(H162),IF(ISERROR(H161),IF(ISERROR(H160),"BLANK",H160),H161),H162)</f>
        <v>24/04/2024</v>
      </c>
      <c r="I163" s="11">
        <f t="shared" si="326"/>
        <v>1.5</v>
      </c>
      <c r="J163" s="11" t="str">
        <f t="shared" si="326"/>
        <v>SW</v>
      </c>
      <c r="K163" s="18">
        <f t="shared" si="326"/>
        <v>0.42083333333333334</v>
      </c>
      <c r="L163" s="11" t="str">
        <f t="shared" si="326"/>
        <v>TJB</v>
      </c>
      <c r="M163" s="11">
        <f t="shared" si="326"/>
        <v>8</v>
      </c>
      <c r="N163" s="11">
        <f t="shared" si="326"/>
        <v>2</v>
      </c>
      <c r="O163" s="11">
        <f t="shared" si="326"/>
        <v>1</v>
      </c>
      <c r="P163" s="11" t="s">
        <v>33</v>
      </c>
      <c r="Q163" s="19" t="str">
        <f>IF($N163=1,IF(ISERROR(VLOOKUP($P163,'M1'!$A:$C,Q$2,FALSE)),"NOT PRESENT",VLOOKUP($P163,'M1'!$A:$C,Q$2,FALSE)),IF($N163=2,IF(ISERROR(VLOOKUP(DATA!$P163,'M2'!$A:$C,Q$2,FALSE)),"NOT PRESENT",VLOOKUP(DATA!$P163,'M2'!$A:$C,Q$2,FALSE)),IF($N163=0,IF(ISERROR(VLOOKUP($P163,'M1'!$A:$C,Q$2,FALSE)),IF(ISERROR(VLOOKUP(DATA!$P163,'M2'!$A:$C,Q$2,FALSE)),"NOT PRESENT",VLOOKUP(DATA!$P163,'M2'!$A:$C,Q$2,FALSE)),VLOOKUP($P163,'M1'!$A:$C,Q$2,FALSE)),"SPECIFY METHOD")))</f>
        <v>Apostichopus californicus</v>
      </c>
      <c r="R163" s="12" t="str">
        <f>IF($N163=1,IF(ISERROR(VLOOKUP($P163,'M1'!$A:$C,R$2,FALSE)),"NOT PRESENT",VLOOKUP($P163,'M1'!$A:$C,R$2,FALSE)),IF($N163=2,IF(ISERROR(VLOOKUP(DATA!$P163,'M2'!$A:$C,R$2,FALSE)),"NOT PRESENT",VLOOKUP(DATA!$P163,'M2'!$A:$C,R$2,FALSE)),IF($N163=0,IF(ISERROR(VLOOKUP($P163,'M1'!$A:$C,R$2,FALSE)),IF(ISERROR(VLOOKUP(DATA!$P163,'M2'!$A:$C,R$2,FALSE)),"NOT PRESENT",VLOOKUP(DATA!$P163,'M2'!$A:$C,R$2,FALSE)),VLOOKUP($P163,'M1'!$A:$C,R$2,FALSE)),"SPECIFY METHOD")))</f>
        <v>California sea cucumber</v>
      </c>
      <c r="S163" s="20">
        <f t="shared" si="3"/>
        <v>3</v>
      </c>
      <c r="T163" s="11">
        <v>3</v>
      </c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</row>
    <row r="164" spans="1:68" ht="12.75" customHeight="1">
      <c r="A164" s="12">
        <f t="shared" si="2"/>
        <v>162</v>
      </c>
      <c r="B164" s="11" t="str">
        <f t="shared" ref="B164:D164" si="327">IF(ISERROR(B163),IF(ISERROR(B162),IF(ISERROR(B161),"BLANK",B161),B162),B163)</f>
        <v>Em Lim</v>
      </c>
      <c r="C164" s="11" t="str">
        <f t="shared" si="327"/>
        <v>Tom Bird</v>
      </c>
      <c r="D164" s="11" t="str">
        <f t="shared" si="327"/>
        <v>BMSC26</v>
      </c>
      <c r="E164" s="12" t="str">
        <f>IF(ISERROR(VLOOKUP($D164,SITES!$A:$E,2,FALSE)),"",VLOOKUP($D164,SITES!$A:$E,2,FALSE))</f>
        <v>Hosie South</v>
      </c>
      <c r="F164" s="10">
        <f>IF(ISERROR(VLOOKUP($D164,SITES!$A:$E,3,FALSE)),"",VLOOKUP($D164,SITES!$A:$E,3,FALSE))</f>
        <v>48.9071</v>
      </c>
      <c r="G164" s="13">
        <f>IF(ISERROR(VLOOKUP($D164,SITES!$A:$E,4,FALSE)),"",VLOOKUP($D164,SITES!$A:$E,4,FALSE))</f>
        <v>-125.03701700000001</v>
      </c>
      <c r="H164" s="14" t="str">
        <f t="shared" ref="H164:O164" si="328">IF(ISERROR(H163),IF(ISERROR(H162),IF(ISERROR(H161),"BLANK",H161),H162),H163)</f>
        <v>24/04/2024</v>
      </c>
      <c r="I164" s="11">
        <f t="shared" si="328"/>
        <v>1.5</v>
      </c>
      <c r="J164" s="11" t="str">
        <f t="shared" si="328"/>
        <v>SW</v>
      </c>
      <c r="K164" s="18">
        <f t="shared" si="328"/>
        <v>0.42083333333333334</v>
      </c>
      <c r="L164" s="11" t="str">
        <f t="shared" si="328"/>
        <v>TJB</v>
      </c>
      <c r="M164" s="11">
        <f t="shared" si="328"/>
        <v>8</v>
      </c>
      <c r="N164" s="11">
        <f t="shared" si="328"/>
        <v>2</v>
      </c>
      <c r="O164" s="11">
        <f t="shared" si="328"/>
        <v>1</v>
      </c>
      <c r="P164" s="11" t="s">
        <v>93</v>
      </c>
      <c r="Q164" s="19" t="str">
        <f>IF($N164=1,IF(ISERROR(VLOOKUP($P164,'M1'!$A:$C,Q$2,FALSE)),"NOT PRESENT",VLOOKUP($P164,'M1'!$A:$C,Q$2,FALSE)),IF($N164=2,IF(ISERROR(VLOOKUP(DATA!$P164,'M2'!$A:$C,Q$2,FALSE)),"NOT PRESENT",VLOOKUP(DATA!$P164,'M2'!$A:$C,Q$2,FALSE)),IF($N164=0,IF(ISERROR(VLOOKUP($P164,'M1'!$A:$C,Q$2,FALSE)),IF(ISERROR(VLOOKUP(DATA!$P164,'M2'!$A:$C,Q$2,FALSE)),"NOT PRESENT",VLOOKUP(DATA!$P164,'M2'!$A:$C,Q$2,FALSE)),VLOOKUP($P164,'M1'!$A:$C,Q$2,FALSE)),"SPECIFY METHOD")))</f>
        <v>Pycnopodia helianthoides</v>
      </c>
      <c r="R164" s="12" t="str">
        <f>IF($N164=1,IF(ISERROR(VLOOKUP($P164,'M1'!$A:$C,R$2,FALSE)),"NOT PRESENT",VLOOKUP($P164,'M1'!$A:$C,R$2,FALSE)),IF($N164=2,IF(ISERROR(VLOOKUP(DATA!$P164,'M2'!$A:$C,R$2,FALSE)),"NOT PRESENT",VLOOKUP(DATA!$P164,'M2'!$A:$C,R$2,FALSE)),IF($N164=0,IF(ISERROR(VLOOKUP($P164,'M1'!$A:$C,R$2,FALSE)),IF(ISERROR(VLOOKUP(DATA!$P164,'M2'!$A:$C,R$2,FALSE)),"NOT PRESENT",VLOOKUP(DATA!$P164,'M2'!$A:$C,R$2,FALSE)),VLOOKUP($P164,'M1'!$A:$C,R$2,FALSE)),"SPECIFY METHOD")))</f>
        <v>Sunflower star</v>
      </c>
      <c r="S164" s="20">
        <f t="shared" si="3"/>
        <v>1</v>
      </c>
      <c r="T164" s="11">
        <v>0</v>
      </c>
      <c r="U164" s="11">
        <v>1</v>
      </c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</row>
    <row r="165" spans="1:68" ht="12.75" customHeight="1">
      <c r="A165" s="12">
        <f t="shared" si="2"/>
        <v>163</v>
      </c>
      <c r="B165" s="11" t="str">
        <f t="shared" ref="B165:D165" si="329">IF(ISERROR(B164),IF(ISERROR(B163),IF(ISERROR(B162),"BLANK",B162),B163),B164)</f>
        <v>Em Lim</v>
      </c>
      <c r="C165" s="11" t="str">
        <f t="shared" si="329"/>
        <v>Tom Bird</v>
      </c>
      <c r="D165" s="11" t="str">
        <f t="shared" si="329"/>
        <v>BMSC26</v>
      </c>
      <c r="E165" s="12" t="str">
        <f>IF(ISERROR(VLOOKUP($D165,SITES!$A:$E,2,FALSE)),"",VLOOKUP($D165,SITES!$A:$E,2,FALSE))</f>
        <v>Hosie South</v>
      </c>
      <c r="F165" s="10">
        <f>IF(ISERROR(VLOOKUP($D165,SITES!$A:$E,3,FALSE)),"",VLOOKUP($D165,SITES!$A:$E,3,FALSE))</f>
        <v>48.9071</v>
      </c>
      <c r="G165" s="13">
        <f>IF(ISERROR(VLOOKUP($D165,SITES!$A:$E,4,FALSE)),"",VLOOKUP($D165,SITES!$A:$E,4,FALSE))</f>
        <v>-125.03701700000001</v>
      </c>
      <c r="H165" s="14" t="str">
        <f t="shared" ref="H165:M165" si="330">IF(ISERROR(H164),IF(ISERROR(H163),IF(ISERROR(H162),"BLANK",H162),H163),H164)</f>
        <v>24/04/2024</v>
      </c>
      <c r="I165" s="11">
        <f t="shared" si="330"/>
        <v>1.5</v>
      </c>
      <c r="J165" s="11" t="str">
        <f t="shared" si="330"/>
        <v>SW</v>
      </c>
      <c r="K165" s="18">
        <f t="shared" si="330"/>
        <v>0.42083333333333334</v>
      </c>
      <c r="L165" s="11" t="str">
        <f t="shared" si="330"/>
        <v>TJB</v>
      </c>
      <c r="M165" s="11">
        <f t="shared" si="330"/>
        <v>8</v>
      </c>
      <c r="N165" s="11">
        <v>0</v>
      </c>
      <c r="O165" s="11">
        <f t="shared" ref="O165:O166" si="331">IF(ISERROR(O164),IF(ISERROR(O163),IF(ISERROR(O162),"BLANK",O162),O163),O164)</f>
        <v>1</v>
      </c>
      <c r="P165" s="11" t="s">
        <v>52</v>
      </c>
      <c r="Q165" s="19" t="str">
        <f>IF($N165=1,IF(ISERROR(VLOOKUP($P165,'M1'!$A:$C,Q$2,FALSE)),"NOT PRESENT",VLOOKUP($P165,'M1'!$A:$C,Q$2,FALSE)),IF($N165=2,IF(ISERROR(VLOOKUP(DATA!$P165,'M2'!$A:$C,Q$2,FALSE)),"NOT PRESENT",VLOOKUP(DATA!$P165,'M2'!$A:$C,Q$2,FALSE)),IF($N165=0,IF(ISERROR(VLOOKUP($P165,'M1'!$A:$C,Q$2,FALSE)),IF(ISERROR(VLOOKUP(DATA!$P165,'M2'!$A:$C,Q$2,FALSE)),"NOT PRESENT",VLOOKUP(DATA!$P165,'M2'!$A:$C,Q$2,FALSE)),VLOOKUP($P165,'M1'!$A:$C,Q$2,FALSE)),"SPECIFY METHOD")))</f>
        <v>Sebastes caurinus</v>
      </c>
      <c r="R165" s="12" t="str">
        <f>IF($N165=1,IF(ISERROR(VLOOKUP($P165,'M1'!$A:$C,R$2,FALSE)),"NOT PRESENT",VLOOKUP($P165,'M1'!$A:$C,R$2,FALSE)),IF($N165=2,IF(ISERROR(VLOOKUP(DATA!$P165,'M2'!$A:$C,R$2,FALSE)),"NOT PRESENT",VLOOKUP(DATA!$P165,'M2'!$A:$C,R$2,FALSE)),IF($N165=0,IF(ISERROR(VLOOKUP($P165,'M1'!$A:$C,R$2,FALSE)),IF(ISERROR(VLOOKUP(DATA!$P165,'M2'!$A:$C,R$2,FALSE)),"NOT PRESENT",VLOOKUP(DATA!$P165,'M2'!$A:$C,R$2,FALSE)),VLOOKUP($P165,'M1'!$A:$C,R$2,FALSE)),"SPECIFY METHOD")))</f>
        <v>Copper rockfish</v>
      </c>
      <c r="S165" s="20">
        <f t="shared" si="3"/>
        <v>1</v>
      </c>
      <c r="T165" s="11">
        <v>0</v>
      </c>
      <c r="U165" s="11"/>
      <c r="V165" s="11"/>
      <c r="W165" s="11"/>
      <c r="X165" s="11"/>
      <c r="Y165" s="11"/>
      <c r="Z165" s="11"/>
      <c r="AA165" s="11"/>
      <c r="AB165" s="11"/>
      <c r="AC165" s="11">
        <v>1</v>
      </c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</row>
    <row r="166" spans="1:68" ht="12.75" customHeight="1">
      <c r="A166" s="12">
        <f t="shared" si="2"/>
        <v>164</v>
      </c>
      <c r="B166" s="11" t="str">
        <f t="shared" ref="B166:D166" si="332">IF(ISERROR(B165),IF(ISERROR(B164),IF(ISERROR(B163),"BLANK",B163),B164),B165)</f>
        <v>Em Lim</v>
      </c>
      <c r="C166" s="11" t="str">
        <f t="shared" si="332"/>
        <v>Tom Bird</v>
      </c>
      <c r="D166" s="11" t="str">
        <f t="shared" si="332"/>
        <v>BMSC26</v>
      </c>
      <c r="E166" s="12" t="str">
        <f>IF(ISERROR(VLOOKUP($D166,SITES!$A:$E,2,FALSE)),"",VLOOKUP($D166,SITES!$A:$E,2,FALSE))</f>
        <v>Hosie South</v>
      </c>
      <c r="F166" s="10">
        <f>IF(ISERROR(VLOOKUP($D166,SITES!$A:$E,3,FALSE)),"",VLOOKUP($D166,SITES!$A:$E,3,FALSE))</f>
        <v>48.9071</v>
      </c>
      <c r="G166" s="13">
        <f>IF(ISERROR(VLOOKUP($D166,SITES!$A:$E,4,FALSE)),"",VLOOKUP($D166,SITES!$A:$E,4,FALSE))</f>
        <v>-125.03701700000001</v>
      </c>
      <c r="H166" s="14" t="str">
        <f t="shared" ref="H166:M166" si="333">IF(ISERROR(H165),IF(ISERROR(H164),IF(ISERROR(H163),"BLANK",H163),H164),H165)</f>
        <v>24/04/2024</v>
      </c>
      <c r="I166" s="11">
        <f t="shared" si="333"/>
        <v>1.5</v>
      </c>
      <c r="J166" s="11" t="str">
        <f t="shared" si="333"/>
        <v>SW</v>
      </c>
      <c r="K166" s="18">
        <f t="shared" si="333"/>
        <v>0.42083333333333334</v>
      </c>
      <c r="L166" s="11" t="str">
        <f t="shared" si="333"/>
        <v>TJB</v>
      </c>
      <c r="M166" s="11">
        <f t="shared" si="333"/>
        <v>8</v>
      </c>
      <c r="N166" s="11">
        <v>2</v>
      </c>
      <c r="O166" s="11">
        <f t="shared" si="331"/>
        <v>1</v>
      </c>
      <c r="P166" s="11" t="s">
        <v>76</v>
      </c>
      <c r="Q166" s="19" t="str">
        <f>IF($N166=1,IF(ISERROR(VLOOKUP($P166,'M1'!$A:$C,Q$2,FALSE)),"NOT PRESENT",VLOOKUP($P166,'M1'!$A:$C,Q$2,FALSE)),IF($N166=2,IF(ISERROR(VLOOKUP(DATA!$P166,'M2'!$A:$C,Q$2,FALSE)),"NOT PRESENT",VLOOKUP(DATA!$P166,'M2'!$A:$C,Q$2,FALSE)),IF($N166=0,IF(ISERROR(VLOOKUP($P166,'M1'!$A:$C,Q$2,FALSE)),IF(ISERROR(VLOOKUP(DATA!$P166,'M2'!$A:$C,Q$2,FALSE)),"NOT PRESENT",VLOOKUP(DATA!$P166,'M2'!$A:$C,Q$2,FALSE)),VLOOKUP($P166,'M1'!$A:$C,Q$2,FALSE)),"SPECIFY METHOD")))</f>
        <v>Diaulula sandiegensis</v>
      </c>
      <c r="R166" s="12" t="str">
        <f>IF($N166=1,IF(ISERROR(VLOOKUP($P166,'M1'!$A:$C,R$2,FALSE)),"NOT PRESENT",VLOOKUP($P166,'M1'!$A:$C,R$2,FALSE)),IF($N166=2,IF(ISERROR(VLOOKUP(DATA!$P166,'M2'!$A:$C,R$2,FALSE)),"NOT PRESENT",VLOOKUP(DATA!$P166,'M2'!$A:$C,R$2,FALSE)),IF($N166=0,IF(ISERROR(VLOOKUP($P166,'M1'!$A:$C,R$2,FALSE)),IF(ISERROR(VLOOKUP(DATA!$P166,'M2'!$A:$C,R$2,FALSE)),"NOT PRESENT",VLOOKUP(DATA!$P166,'M2'!$A:$C,R$2,FALSE)),VLOOKUP($P166,'M1'!$A:$C,R$2,FALSE)),"SPECIFY METHOD")))</f>
        <v>Ringed doris</v>
      </c>
      <c r="S166" s="20">
        <f t="shared" si="3"/>
        <v>1</v>
      </c>
      <c r="T166" s="11">
        <v>1</v>
      </c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</row>
    <row r="167" spans="1:68" ht="12.75" customHeight="1">
      <c r="A167" s="12">
        <f t="shared" si="2"/>
        <v>165</v>
      </c>
      <c r="B167" s="11" t="str">
        <f t="shared" ref="B167:D167" si="334">IF(ISERROR(B166),IF(ISERROR(B165),IF(ISERROR(B164),"BLANK",B164),B165),B166)</f>
        <v>Em Lim</v>
      </c>
      <c r="C167" s="11" t="str">
        <f t="shared" si="334"/>
        <v>Tom Bird</v>
      </c>
      <c r="D167" s="11" t="str">
        <f t="shared" si="334"/>
        <v>BMSC26</v>
      </c>
      <c r="E167" s="12" t="str">
        <f>IF(ISERROR(VLOOKUP($D167,SITES!$A:$E,2,FALSE)),"",VLOOKUP($D167,SITES!$A:$E,2,FALSE))</f>
        <v>Hosie South</v>
      </c>
      <c r="F167" s="10">
        <f>IF(ISERROR(VLOOKUP($D167,SITES!$A:$E,3,FALSE)),"",VLOOKUP($D167,SITES!$A:$E,3,FALSE))</f>
        <v>48.9071</v>
      </c>
      <c r="G167" s="13">
        <f>IF(ISERROR(VLOOKUP($D167,SITES!$A:$E,4,FALSE)),"",VLOOKUP($D167,SITES!$A:$E,4,FALSE))</f>
        <v>-125.03701700000001</v>
      </c>
      <c r="H167" s="14" t="str">
        <f t="shared" ref="H167:O167" si="335">IF(ISERROR(H166),IF(ISERROR(H165),IF(ISERROR(H164),"BLANK",H164),H165),H166)</f>
        <v>24/04/2024</v>
      </c>
      <c r="I167" s="11">
        <f t="shared" si="335"/>
        <v>1.5</v>
      </c>
      <c r="J167" s="11" t="str">
        <f t="shared" si="335"/>
        <v>SW</v>
      </c>
      <c r="K167" s="18">
        <f t="shared" si="335"/>
        <v>0.42083333333333334</v>
      </c>
      <c r="L167" s="11" t="str">
        <f t="shared" si="335"/>
        <v>TJB</v>
      </c>
      <c r="M167" s="11">
        <f t="shared" si="335"/>
        <v>8</v>
      </c>
      <c r="N167" s="11">
        <f t="shared" si="335"/>
        <v>2</v>
      </c>
      <c r="O167" s="11">
        <f t="shared" si="335"/>
        <v>1</v>
      </c>
      <c r="P167" s="11" t="s">
        <v>94</v>
      </c>
      <c r="Q167" s="19" t="str">
        <f>IF($N167=1,IF(ISERROR(VLOOKUP($P167,'M1'!$A:$C,Q$2,FALSE)),"NOT PRESENT",VLOOKUP($P167,'M1'!$A:$C,Q$2,FALSE)),IF($N167=2,IF(ISERROR(VLOOKUP(DATA!$P167,'M2'!$A:$C,Q$2,FALSE)),"NOT PRESENT",VLOOKUP(DATA!$P167,'M2'!$A:$C,Q$2,FALSE)),IF($N167=0,IF(ISERROR(VLOOKUP($P167,'M1'!$A:$C,Q$2,FALSE)),IF(ISERROR(VLOOKUP(DATA!$P167,'M2'!$A:$C,Q$2,FALSE)),"NOT PRESENT",VLOOKUP(DATA!$P167,'M2'!$A:$C,Q$2,FALSE)),VLOOKUP($P167,'M1'!$A:$C,Q$2,FALSE)),"SPECIFY METHOD")))</f>
        <v>Dirona albolineata</v>
      </c>
      <c r="R167" s="12" t="str">
        <f>IF($N167=1,IF(ISERROR(VLOOKUP($P167,'M1'!$A:$C,R$2,FALSE)),"NOT PRESENT",VLOOKUP($P167,'M1'!$A:$C,R$2,FALSE)),IF($N167=2,IF(ISERROR(VLOOKUP(DATA!$P167,'M2'!$A:$C,R$2,FALSE)),"NOT PRESENT",VLOOKUP(DATA!$P167,'M2'!$A:$C,R$2,FALSE)),IF($N167=0,IF(ISERROR(VLOOKUP($P167,'M1'!$A:$C,R$2,FALSE)),IF(ISERROR(VLOOKUP(DATA!$P167,'M2'!$A:$C,R$2,FALSE)),"NOT PRESENT",VLOOKUP(DATA!$P167,'M2'!$A:$C,R$2,FALSE)),VLOOKUP($P167,'M1'!$A:$C,R$2,FALSE)),"SPECIFY METHOD")))</f>
        <v>White-line dirona</v>
      </c>
      <c r="S167" s="20">
        <f t="shared" si="3"/>
        <v>1</v>
      </c>
      <c r="T167" s="11">
        <v>1</v>
      </c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</row>
    <row r="168" spans="1:68" ht="12.75" customHeight="1">
      <c r="A168" s="12">
        <f t="shared" si="2"/>
        <v>166</v>
      </c>
      <c r="B168" s="11" t="str">
        <f t="shared" ref="B168:D168" si="336">IF(ISERROR(B167),IF(ISERROR(B166),IF(ISERROR(B165),"BLANK",B165),B166),B167)</f>
        <v>Em Lim</v>
      </c>
      <c r="C168" s="11" t="str">
        <f t="shared" si="336"/>
        <v>Tom Bird</v>
      </c>
      <c r="D168" s="11" t="str">
        <f t="shared" si="336"/>
        <v>BMSC26</v>
      </c>
      <c r="E168" s="12" t="str">
        <f>IF(ISERROR(VLOOKUP($D168,SITES!$A:$E,2,FALSE)),"",VLOOKUP($D168,SITES!$A:$E,2,FALSE))</f>
        <v>Hosie South</v>
      </c>
      <c r="F168" s="10">
        <f>IF(ISERROR(VLOOKUP($D168,SITES!$A:$E,3,FALSE)),"",VLOOKUP($D168,SITES!$A:$E,3,FALSE))</f>
        <v>48.9071</v>
      </c>
      <c r="G168" s="13">
        <f>IF(ISERROR(VLOOKUP($D168,SITES!$A:$E,4,FALSE)),"",VLOOKUP($D168,SITES!$A:$E,4,FALSE))</f>
        <v>-125.03701700000001</v>
      </c>
      <c r="H168" s="14" t="str">
        <f t="shared" ref="H168:O168" si="337">IF(ISERROR(H167),IF(ISERROR(H166),IF(ISERROR(H165),"BLANK",H165),H166),H167)</f>
        <v>24/04/2024</v>
      </c>
      <c r="I168" s="11">
        <f t="shared" si="337"/>
        <v>1.5</v>
      </c>
      <c r="J168" s="11" t="str">
        <f t="shared" si="337"/>
        <v>SW</v>
      </c>
      <c r="K168" s="18">
        <f t="shared" si="337"/>
        <v>0.42083333333333334</v>
      </c>
      <c r="L168" s="11" t="str">
        <f t="shared" si="337"/>
        <v>TJB</v>
      </c>
      <c r="M168" s="11">
        <f t="shared" si="337"/>
        <v>8</v>
      </c>
      <c r="N168" s="11">
        <f t="shared" si="337"/>
        <v>2</v>
      </c>
      <c r="O168" s="11">
        <f t="shared" si="337"/>
        <v>1</v>
      </c>
      <c r="P168" s="11" t="s">
        <v>37</v>
      </c>
      <c r="Q168" s="19" t="str">
        <f>IF($N168=1,IF(ISERROR(VLOOKUP($P168,'M1'!$A:$C,Q$2,FALSE)),"NOT PRESENT",VLOOKUP($P168,'M1'!$A:$C,Q$2,FALSE)),IF($N168=2,IF(ISERROR(VLOOKUP(DATA!$P168,'M2'!$A:$C,Q$2,FALSE)),"NOT PRESENT",VLOOKUP(DATA!$P168,'M2'!$A:$C,Q$2,FALSE)),IF($N168=0,IF(ISERROR(VLOOKUP($P168,'M1'!$A:$C,Q$2,FALSE)),IF(ISERROR(VLOOKUP(DATA!$P168,'M2'!$A:$C,Q$2,FALSE)),"NOT PRESENT",VLOOKUP(DATA!$P168,'M2'!$A:$C,Q$2,FALSE)),VLOOKUP($P168,'M1'!$A:$C,Q$2,FALSE)),"SPECIFY METHOD")))</f>
        <v>Ceratostoma foliatum</v>
      </c>
      <c r="R168" s="12" t="str">
        <f>IF($N168=1,IF(ISERROR(VLOOKUP($P168,'M1'!$A:$C,R$2,FALSE)),"NOT PRESENT",VLOOKUP($P168,'M1'!$A:$C,R$2,FALSE)),IF($N168=2,IF(ISERROR(VLOOKUP(DATA!$P168,'M2'!$A:$C,R$2,FALSE)),"NOT PRESENT",VLOOKUP(DATA!$P168,'M2'!$A:$C,R$2,FALSE)),IF($N168=0,IF(ISERROR(VLOOKUP($P168,'M1'!$A:$C,R$2,FALSE)),IF(ISERROR(VLOOKUP(DATA!$P168,'M2'!$A:$C,R$2,FALSE)),"NOT PRESENT",VLOOKUP(DATA!$P168,'M2'!$A:$C,R$2,FALSE)),VLOOKUP($P168,'M1'!$A:$C,R$2,FALSE)),"SPECIFY METHOD")))</f>
        <v>Leafy hornmouth</v>
      </c>
      <c r="S168" s="20">
        <f t="shared" si="3"/>
        <v>2</v>
      </c>
      <c r="T168" s="11">
        <v>2</v>
      </c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</row>
    <row r="169" spans="1:68" ht="12.75" customHeight="1">
      <c r="A169" s="12">
        <f t="shared" si="2"/>
        <v>167</v>
      </c>
      <c r="B169" s="11" t="str">
        <f t="shared" ref="B169:D169" si="338">IF(ISERROR(B168),IF(ISERROR(B167),IF(ISERROR(B166),"BLANK",B166),B167),B168)</f>
        <v>Em Lim</v>
      </c>
      <c r="C169" s="11" t="str">
        <f t="shared" si="338"/>
        <v>Tom Bird</v>
      </c>
      <c r="D169" s="11" t="str">
        <f t="shared" si="338"/>
        <v>BMSC26</v>
      </c>
      <c r="E169" s="12" t="str">
        <f>IF(ISERROR(VLOOKUP($D169,SITES!$A:$E,2,FALSE)),"",VLOOKUP($D169,SITES!$A:$E,2,FALSE))</f>
        <v>Hosie South</v>
      </c>
      <c r="F169" s="10">
        <f>IF(ISERROR(VLOOKUP($D169,SITES!$A:$E,3,FALSE)),"",VLOOKUP($D169,SITES!$A:$E,3,FALSE))</f>
        <v>48.9071</v>
      </c>
      <c r="G169" s="13">
        <f>IF(ISERROR(VLOOKUP($D169,SITES!$A:$E,4,FALSE)),"",VLOOKUP($D169,SITES!$A:$E,4,FALSE))</f>
        <v>-125.03701700000001</v>
      </c>
      <c r="H169" s="14" t="str">
        <f t="shared" ref="H169:O169" si="339">IF(ISERROR(H168),IF(ISERROR(H167),IF(ISERROR(H166),"BLANK",H166),H167),H168)</f>
        <v>24/04/2024</v>
      </c>
      <c r="I169" s="11">
        <f t="shared" si="339"/>
        <v>1.5</v>
      </c>
      <c r="J169" s="11" t="str">
        <f t="shared" si="339"/>
        <v>SW</v>
      </c>
      <c r="K169" s="18">
        <f t="shared" si="339"/>
        <v>0.42083333333333334</v>
      </c>
      <c r="L169" s="11" t="str">
        <f t="shared" si="339"/>
        <v>TJB</v>
      </c>
      <c r="M169" s="11">
        <f t="shared" si="339"/>
        <v>8</v>
      </c>
      <c r="N169" s="11">
        <f t="shared" si="339"/>
        <v>2</v>
      </c>
      <c r="O169" s="11">
        <f t="shared" si="339"/>
        <v>1</v>
      </c>
      <c r="P169" s="11" t="s">
        <v>95</v>
      </c>
      <c r="Q169" s="19" t="str">
        <f>IF($N169=1,IF(ISERROR(VLOOKUP($P169,'M1'!$A:$C,Q$2,FALSE)),"NOT PRESENT",VLOOKUP($P169,'M1'!$A:$C,Q$2,FALSE)),IF($N169=2,IF(ISERROR(VLOOKUP(DATA!$P169,'M2'!$A:$C,Q$2,FALSE)),"NOT PRESENT",VLOOKUP(DATA!$P169,'M2'!$A:$C,Q$2,FALSE)),IF($N169=0,IF(ISERROR(VLOOKUP($P169,'M1'!$A:$C,Q$2,FALSE)),IF(ISERROR(VLOOKUP(DATA!$P169,'M2'!$A:$C,Q$2,FALSE)),"NOT PRESENT",VLOOKUP(DATA!$P169,'M2'!$A:$C,Q$2,FALSE)),VLOOKUP($P169,'M1'!$A:$C,Q$2,FALSE)),"SPECIFY METHOD")))</f>
        <v>Rhinolithodes wosnessenskii</v>
      </c>
      <c r="R169" s="12" t="str">
        <f>IF($N169=1,IF(ISERROR(VLOOKUP($P169,'M1'!$A:$C,R$2,FALSE)),"NOT PRESENT",VLOOKUP($P169,'M1'!$A:$C,R$2,FALSE)),IF($N169=2,IF(ISERROR(VLOOKUP(DATA!$P169,'M2'!$A:$C,R$2,FALSE)),"NOT PRESENT",VLOOKUP(DATA!$P169,'M2'!$A:$C,R$2,FALSE)),IF($N169=0,IF(ISERROR(VLOOKUP($P169,'M1'!$A:$C,R$2,FALSE)),IF(ISERROR(VLOOKUP(DATA!$P169,'M2'!$A:$C,R$2,FALSE)),"NOT PRESENT",VLOOKUP(DATA!$P169,'M2'!$A:$C,R$2,FALSE)),VLOOKUP($P169,'M1'!$A:$C,R$2,FALSE)),"SPECIFY METHOD")))</f>
        <v>Rhinoceros crab</v>
      </c>
      <c r="S169" s="20">
        <f t="shared" si="3"/>
        <v>1</v>
      </c>
      <c r="T169" s="11">
        <v>1</v>
      </c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</row>
    <row r="170" spans="1:68" ht="12.75" customHeight="1">
      <c r="A170" s="12">
        <f t="shared" si="2"/>
        <v>168</v>
      </c>
      <c r="B170" s="11" t="str">
        <f t="shared" ref="B170:D170" si="340">IF(ISERROR(B169),IF(ISERROR(B168),IF(ISERROR(B167),"BLANK",B167),B168),B169)</f>
        <v>Em Lim</v>
      </c>
      <c r="C170" s="11" t="str">
        <f t="shared" si="340"/>
        <v>Tom Bird</v>
      </c>
      <c r="D170" s="11" t="str">
        <f t="shared" si="340"/>
        <v>BMSC26</v>
      </c>
      <c r="E170" s="12" t="str">
        <f>IF(ISERROR(VLOOKUP($D170,SITES!$A:$E,2,FALSE)),"",VLOOKUP($D170,SITES!$A:$E,2,FALSE))</f>
        <v>Hosie South</v>
      </c>
      <c r="F170" s="10">
        <f>IF(ISERROR(VLOOKUP($D170,SITES!$A:$E,3,FALSE)),"",VLOOKUP($D170,SITES!$A:$E,3,FALSE))</f>
        <v>48.9071</v>
      </c>
      <c r="G170" s="13">
        <f>IF(ISERROR(VLOOKUP($D170,SITES!$A:$E,4,FALSE)),"",VLOOKUP($D170,SITES!$A:$E,4,FALSE))</f>
        <v>-125.03701700000001</v>
      </c>
      <c r="H170" s="14" t="str">
        <f t="shared" ref="H170:O170" si="341">IF(ISERROR(H169),IF(ISERROR(H168),IF(ISERROR(H167),"BLANK",H167),H168),H169)</f>
        <v>24/04/2024</v>
      </c>
      <c r="I170" s="11">
        <f t="shared" si="341"/>
        <v>1.5</v>
      </c>
      <c r="J170" s="11" t="str">
        <f t="shared" si="341"/>
        <v>SW</v>
      </c>
      <c r="K170" s="18">
        <f t="shared" si="341"/>
        <v>0.42083333333333334</v>
      </c>
      <c r="L170" s="11" t="str">
        <f t="shared" si="341"/>
        <v>TJB</v>
      </c>
      <c r="M170" s="11">
        <f t="shared" si="341"/>
        <v>8</v>
      </c>
      <c r="N170" s="11">
        <f t="shared" si="341"/>
        <v>2</v>
      </c>
      <c r="O170" s="11">
        <f t="shared" si="341"/>
        <v>1</v>
      </c>
      <c r="P170" s="11" t="s">
        <v>29</v>
      </c>
      <c r="Q170" s="19" t="str">
        <f>IF($N170=1,IF(ISERROR(VLOOKUP($P170,'M1'!$A:$C,Q$2,FALSE)),"NOT PRESENT",VLOOKUP($P170,'M1'!$A:$C,Q$2,FALSE)),IF($N170=2,IF(ISERROR(VLOOKUP(DATA!$P170,'M2'!$A:$C,Q$2,FALSE)),"NOT PRESENT",VLOOKUP(DATA!$P170,'M2'!$A:$C,Q$2,FALSE)),IF($N170=0,IF(ISERROR(VLOOKUP($P170,'M1'!$A:$C,Q$2,FALSE)),IF(ISERROR(VLOOKUP(DATA!$P170,'M2'!$A:$C,Q$2,FALSE)),"NOT PRESENT",VLOOKUP(DATA!$P170,'M2'!$A:$C,Q$2,FALSE)),VLOOKUP($P170,'M1'!$A:$C,Q$2,FALSE)),"SPECIFY METHOD")))</f>
        <v>Mesocentrotus franciscanus</v>
      </c>
      <c r="R170" s="12" t="str">
        <f>IF($N170=1,IF(ISERROR(VLOOKUP($P170,'M1'!$A:$C,R$2,FALSE)),"NOT PRESENT",VLOOKUP($P170,'M1'!$A:$C,R$2,FALSE)),IF($N170=2,IF(ISERROR(VLOOKUP(DATA!$P170,'M2'!$A:$C,R$2,FALSE)),"NOT PRESENT",VLOOKUP(DATA!$P170,'M2'!$A:$C,R$2,FALSE)),IF($N170=0,IF(ISERROR(VLOOKUP($P170,'M1'!$A:$C,R$2,FALSE)),IF(ISERROR(VLOOKUP(DATA!$P170,'M2'!$A:$C,R$2,FALSE)),"NOT PRESENT",VLOOKUP(DATA!$P170,'M2'!$A:$C,R$2,FALSE)),VLOOKUP($P170,'M1'!$A:$C,R$2,FALSE)),"SPECIFY METHOD")))</f>
        <v>Red sea urchin</v>
      </c>
      <c r="S170" s="20">
        <f t="shared" si="3"/>
        <v>1</v>
      </c>
      <c r="T170" s="11">
        <v>1</v>
      </c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</row>
    <row r="171" spans="1:68" ht="12.75" customHeight="1">
      <c r="A171" s="12">
        <f t="shared" si="2"/>
        <v>169</v>
      </c>
      <c r="B171" s="11" t="str">
        <f t="shared" ref="B171:D171" si="342">IF(ISERROR(B170),IF(ISERROR(B169),IF(ISERROR(B168),"BLANK",B168),B169),B170)</f>
        <v>Em Lim</v>
      </c>
      <c r="C171" s="11" t="str">
        <f t="shared" si="342"/>
        <v>Tom Bird</v>
      </c>
      <c r="D171" s="11" t="str">
        <f t="shared" si="342"/>
        <v>BMSC26</v>
      </c>
      <c r="E171" s="12" t="str">
        <f>IF(ISERROR(VLOOKUP($D171,SITES!$A:$E,2,FALSE)),"",VLOOKUP($D171,SITES!$A:$E,2,FALSE))</f>
        <v>Hosie South</v>
      </c>
      <c r="F171" s="10">
        <f>IF(ISERROR(VLOOKUP($D171,SITES!$A:$E,3,FALSE)),"",VLOOKUP($D171,SITES!$A:$E,3,FALSE))</f>
        <v>48.9071</v>
      </c>
      <c r="G171" s="13">
        <f>IF(ISERROR(VLOOKUP($D171,SITES!$A:$E,4,FALSE)),"",VLOOKUP($D171,SITES!$A:$E,4,FALSE))</f>
        <v>-125.03701700000001</v>
      </c>
      <c r="H171" s="14" t="str">
        <f t="shared" ref="H171:O171" si="343">IF(ISERROR(H170),IF(ISERROR(H169),IF(ISERROR(H168),"BLANK",H168),H169),H170)</f>
        <v>24/04/2024</v>
      </c>
      <c r="I171" s="11">
        <f t="shared" si="343"/>
        <v>1.5</v>
      </c>
      <c r="J171" s="11" t="str">
        <f t="shared" si="343"/>
        <v>SW</v>
      </c>
      <c r="K171" s="18">
        <f t="shared" si="343"/>
        <v>0.42083333333333334</v>
      </c>
      <c r="L171" s="11" t="str">
        <f t="shared" si="343"/>
        <v>TJB</v>
      </c>
      <c r="M171" s="11">
        <f t="shared" si="343"/>
        <v>8</v>
      </c>
      <c r="N171" s="11">
        <f t="shared" si="343"/>
        <v>2</v>
      </c>
      <c r="O171" s="11">
        <f t="shared" si="343"/>
        <v>1</v>
      </c>
      <c r="P171" s="11" t="s">
        <v>96</v>
      </c>
      <c r="Q171" s="19" t="str">
        <f>IF($N171=1,IF(ISERROR(VLOOKUP($P171,'M1'!$A:$C,Q$2,FALSE)),"NOT PRESENT",VLOOKUP($P171,'M1'!$A:$C,Q$2,FALSE)),IF($N171=2,IF(ISERROR(VLOOKUP(DATA!$P171,'M2'!$A:$C,Q$2,FALSE)),"NOT PRESENT",VLOOKUP(DATA!$P171,'M2'!$A:$C,Q$2,FALSE)),IF($N171=0,IF(ISERROR(VLOOKUP($P171,'M1'!$A:$C,Q$2,FALSE)),IF(ISERROR(VLOOKUP(DATA!$P171,'M2'!$A:$C,Q$2,FALSE)),"NOT PRESENT",VLOOKUP(DATA!$P171,'M2'!$A:$C,Q$2,FALSE)),VLOOKUP($P171,'M1'!$A:$C,Q$2,FALSE)),"SPECIFY METHOD")))</f>
        <v>Echidnocerus cibarius</v>
      </c>
      <c r="R171" s="12" t="str">
        <f>IF($N171=1,IF(ISERROR(VLOOKUP($P171,'M1'!$A:$C,R$2,FALSE)),"NOT PRESENT",VLOOKUP($P171,'M1'!$A:$C,R$2,FALSE)),IF($N171=2,IF(ISERROR(VLOOKUP(DATA!$P171,'M2'!$A:$C,R$2,FALSE)),"NOT PRESENT",VLOOKUP(DATA!$P171,'M2'!$A:$C,R$2,FALSE)),IF($N171=0,IF(ISERROR(VLOOKUP($P171,'M1'!$A:$C,R$2,FALSE)),IF(ISERROR(VLOOKUP(DATA!$P171,'M2'!$A:$C,R$2,FALSE)),"NOT PRESENT",VLOOKUP(DATA!$P171,'M2'!$A:$C,R$2,FALSE)),VLOOKUP($P171,'M1'!$A:$C,R$2,FALSE)),"SPECIFY METHOD")))</f>
        <v>Puget sound king crab</v>
      </c>
      <c r="S171" s="20">
        <f t="shared" si="3"/>
        <v>1</v>
      </c>
      <c r="T171" s="11">
        <v>1</v>
      </c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</row>
    <row r="172" spans="1:68" ht="12.75" customHeight="1">
      <c r="A172" s="12">
        <f t="shared" si="2"/>
        <v>170</v>
      </c>
      <c r="B172" s="11" t="str">
        <f t="shared" ref="B172:D172" si="344">IF(ISERROR(#REF!),IF(ISERROR(B171),IF(ISERROR(B170),"BLANK",B170),B171),#REF!)</f>
        <v>Em Lim</v>
      </c>
      <c r="C172" s="11" t="str">
        <f t="shared" si="344"/>
        <v>Tom Bird</v>
      </c>
      <c r="D172" s="11" t="str">
        <f t="shared" si="344"/>
        <v>BMSC26</v>
      </c>
      <c r="E172" s="12" t="str">
        <f>IF(ISERROR(VLOOKUP($D172,SITES!$A:$E,2,FALSE)),"",VLOOKUP($D172,SITES!$A:$E,2,FALSE))</f>
        <v>Hosie South</v>
      </c>
      <c r="F172" s="10">
        <f>IF(ISERROR(VLOOKUP($D172,SITES!$A:$E,3,FALSE)),"",VLOOKUP($D172,SITES!$A:$E,3,FALSE))</f>
        <v>48.9071</v>
      </c>
      <c r="G172" s="13">
        <f>IF(ISERROR(VLOOKUP($D172,SITES!$A:$E,4,FALSE)),"",VLOOKUP($D172,SITES!$A:$E,4,FALSE))</f>
        <v>-125.03701700000001</v>
      </c>
      <c r="H172" s="14" t="str">
        <f t="shared" ref="H172:O172" si="345">IF(ISERROR(#REF!),IF(ISERROR(H171),IF(ISERROR(H170),"BLANK",H170),H171),#REF!)</f>
        <v>24/04/2024</v>
      </c>
      <c r="I172" s="11">
        <f t="shared" si="345"/>
        <v>1.5</v>
      </c>
      <c r="J172" s="11" t="str">
        <f t="shared" si="345"/>
        <v>SW</v>
      </c>
      <c r="K172" s="18">
        <f t="shared" si="345"/>
        <v>0.42083333333333334</v>
      </c>
      <c r="L172" s="11" t="str">
        <f t="shared" si="345"/>
        <v>TJB</v>
      </c>
      <c r="M172" s="11">
        <f t="shared" si="345"/>
        <v>8</v>
      </c>
      <c r="N172" s="11">
        <f t="shared" si="345"/>
        <v>2</v>
      </c>
      <c r="O172" s="11">
        <f t="shared" si="345"/>
        <v>1</v>
      </c>
      <c r="P172" s="11" t="s">
        <v>97</v>
      </c>
      <c r="Q172" s="19" t="str">
        <f>IF($N172=1,IF(ISERROR(VLOOKUP($P172,'M1'!$A:$C,Q$2,FALSE)),"NOT PRESENT",VLOOKUP($P172,'M1'!$A:$C,Q$2,FALSE)),IF($N172=2,IF(ISERROR(VLOOKUP(DATA!$P172,'M2'!$A:$C,Q$2,FALSE)),"NOT PRESENT",VLOOKUP(DATA!$P172,'M2'!$A:$C,Q$2,FALSE)),IF($N172=0,IF(ISERROR(VLOOKUP($P172,'M1'!$A:$C,Q$2,FALSE)),IF(ISERROR(VLOOKUP(DATA!$P172,'M2'!$A:$C,Q$2,FALSE)),"NOT PRESENT",VLOOKUP(DATA!$P172,'M2'!$A:$C,Q$2,FALSE)),VLOOKUP($P172,'M1'!$A:$C,Q$2,FALSE)),"SPECIFY METHOD")))</f>
        <v>Mediaster aequalis</v>
      </c>
      <c r="R172" s="12" t="str">
        <f>IF($N172=1,IF(ISERROR(VLOOKUP($P172,'M1'!$A:$C,R$2,FALSE)),"NOT PRESENT",VLOOKUP($P172,'M1'!$A:$C,R$2,FALSE)),IF($N172=2,IF(ISERROR(VLOOKUP(DATA!$P172,'M2'!$A:$C,R$2,FALSE)),"NOT PRESENT",VLOOKUP(DATA!$P172,'M2'!$A:$C,R$2,FALSE)),IF($N172=0,IF(ISERROR(VLOOKUP($P172,'M1'!$A:$C,R$2,FALSE)),IF(ISERROR(VLOOKUP(DATA!$P172,'M2'!$A:$C,R$2,FALSE)),"NOT PRESENT",VLOOKUP(DATA!$P172,'M2'!$A:$C,R$2,FALSE)),VLOOKUP($P172,'M1'!$A:$C,R$2,FALSE)),"SPECIFY METHOD")))</f>
        <v>Vermillion sea star</v>
      </c>
      <c r="S172" s="20">
        <f t="shared" si="3"/>
        <v>1</v>
      </c>
      <c r="T172" s="11">
        <v>1</v>
      </c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</row>
    <row r="173" spans="1:68" ht="12.75" customHeight="1">
      <c r="A173" s="12">
        <f t="shared" si="2"/>
        <v>171</v>
      </c>
      <c r="B173" s="11" t="str">
        <f t="shared" ref="B173:D173" si="346">IF(ISERROR(B172),IF(ISERROR(#REF!),IF(ISERROR(B171),"BLANK",B171),#REF!),B172)</f>
        <v>Em Lim</v>
      </c>
      <c r="C173" s="11" t="str">
        <f t="shared" si="346"/>
        <v>Tom Bird</v>
      </c>
      <c r="D173" s="11" t="str">
        <f t="shared" si="346"/>
        <v>BMSC26</v>
      </c>
      <c r="E173" s="12" t="str">
        <f>IF(ISERROR(VLOOKUP($D173,SITES!$A:$E,2,FALSE)),"",VLOOKUP($D173,SITES!$A:$E,2,FALSE))</f>
        <v>Hosie South</v>
      </c>
      <c r="F173" s="10">
        <f>IF(ISERROR(VLOOKUP($D173,SITES!$A:$E,3,FALSE)),"",VLOOKUP($D173,SITES!$A:$E,3,FALSE))</f>
        <v>48.9071</v>
      </c>
      <c r="G173" s="13">
        <f>IF(ISERROR(VLOOKUP($D173,SITES!$A:$E,4,FALSE)),"",VLOOKUP($D173,SITES!$A:$E,4,FALSE))</f>
        <v>-125.03701700000001</v>
      </c>
      <c r="H173" s="14" t="str">
        <f t="shared" ref="H173:M173" si="347">IF(ISERROR(H172),IF(ISERROR(#REF!),IF(ISERROR(H171),"BLANK",H171),#REF!),H172)</f>
        <v>24/04/2024</v>
      </c>
      <c r="I173" s="11">
        <f t="shared" si="347"/>
        <v>1.5</v>
      </c>
      <c r="J173" s="11" t="str">
        <f t="shared" si="347"/>
        <v>SW</v>
      </c>
      <c r="K173" s="18">
        <f t="shared" si="347"/>
        <v>0.42083333333333334</v>
      </c>
      <c r="L173" s="11" t="str">
        <f t="shared" si="347"/>
        <v>TJB</v>
      </c>
      <c r="M173" s="11">
        <f t="shared" si="347"/>
        <v>8</v>
      </c>
      <c r="N173" s="11">
        <v>2</v>
      </c>
      <c r="O173" s="11">
        <v>1</v>
      </c>
      <c r="P173" s="11" t="s">
        <v>49</v>
      </c>
      <c r="Q173" s="19" t="str">
        <f>IF($N173=1,IF(ISERROR(VLOOKUP($P173,'M1'!$A:$C,Q$2,FALSE)),"NOT PRESENT",VLOOKUP($P173,'M1'!$A:$C,Q$2,FALSE)),IF($N173=2,IF(ISERROR(VLOOKUP(DATA!$P173,'M2'!$A:$C,Q$2,FALSE)),"NOT PRESENT",VLOOKUP(DATA!$P173,'M2'!$A:$C,Q$2,FALSE)),IF($N173=0,IF(ISERROR(VLOOKUP($P173,'M1'!$A:$C,Q$2,FALSE)),IF(ISERROR(VLOOKUP(DATA!$P173,'M2'!$A:$C,Q$2,FALSE)),"NOT PRESENT",VLOOKUP(DATA!$P173,'M2'!$A:$C,Q$2,FALSE)),VLOOKUP($P173,'M1'!$A:$C,Q$2,FALSE)),"SPECIFY METHOD")))</f>
        <v>Debris - Zero</v>
      </c>
      <c r="R173" s="12" t="str">
        <f>IF($N173=1,IF(ISERROR(VLOOKUP($P173,'M1'!$A:$C,R$2,FALSE)),"NOT PRESENT",VLOOKUP($P173,'M1'!$A:$C,R$2,FALSE)),IF($N173=2,IF(ISERROR(VLOOKUP(DATA!$P173,'M2'!$A:$C,R$2,FALSE)),"NOT PRESENT",VLOOKUP(DATA!$P173,'M2'!$A:$C,R$2,FALSE)),IF($N173=0,IF(ISERROR(VLOOKUP($P173,'M1'!$A:$C,R$2,FALSE)),IF(ISERROR(VLOOKUP(DATA!$P173,'M2'!$A:$C,R$2,FALSE)),"NOT PRESENT",VLOOKUP(DATA!$P173,'M2'!$A:$C,R$2,FALSE)),VLOOKUP($P173,'M1'!$A:$C,R$2,FALSE)),"SPECIFY METHOD")))</f>
        <v>No Debris found</v>
      </c>
      <c r="S173" s="20">
        <f t="shared" si="3"/>
        <v>1</v>
      </c>
      <c r="T173" s="11">
        <v>1</v>
      </c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</row>
    <row r="174" spans="1:68" ht="12.75" customHeight="1">
      <c r="A174" s="12">
        <f t="shared" si="2"/>
        <v>172</v>
      </c>
      <c r="B174" s="11" t="str">
        <f t="shared" ref="B174:D174" si="348">IF(ISERROR(B173),IF(ISERROR(B172),IF(ISERROR(#REF!),"BLANK",#REF!),B172),B173)</f>
        <v>Em Lim</v>
      </c>
      <c r="C174" s="11" t="str">
        <f t="shared" si="348"/>
        <v>Tom Bird</v>
      </c>
      <c r="D174" s="11" t="str">
        <f t="shared" si="348"/>
        <v>BMSC26</v>
      </c>
      <c r="E174" s="12" t="str">
        <f>IF(ISERROR(VLOOKUP($D174,SITES!$A:$E,2,FALSE)),"",VLOOKUP($D174,SITES!$A:$E,2,FALSE))</f>
        <v>Hosie South</v>
      </c>
      <c r="F174" s="10">
        <f>IF(ISERROR(VLOOKUP($D174,SITES!$A:$E,3,FALSE)),"",VLOOKUP($D174,SITES!$A:$E,3,FALSE))</f>
        <v>48.9071</v>
      </c>
      <c r="G174" s="13">
        <f>IF(ISERROR(VLOOKUP($D174,SITES!$A:$E,4,FALSE)),"",VLOOKUP($D174,SITES!$A:$E,4,FALSE))</f>
        <v>-125.03701700000001</v>
      </c>
      <c r="H174" s="14" t="str">
        <f t="shared" ref="H174:M174" si="349">IF(ISERROR(H173),IF(ISERROR(H172),IF(ISERROR(#REF!),"BLANK",#REF!),H172),H173)</f>
        <v>24/04/2024</v>
      </c>
      <c r="I174" s="11">
        <f t="shared" si="349"/>
        <v>1.5</v>
      </c>
      <c r="J174" s="11" t="str">
        <f t="shared" si="349"/>
        <v>SW</v>
      </c>
      <c r="K174" s="18">
        <f t="shared" si="349"/>
        <v>0.42083333333333334</v>
      </c>
      <c r="L174" s="11" t="str">
        <f t="shared" si="349"/>
        <v>TJB</v>
      </c>
      <c r="M174" s="11">
        <f t="shared" si="349"/>
        <v>8</v>
      </c>
      <c r="N174" s="11">
        <v>0</v>
      </c>
      <c r="O174" s="11">
        <v>0</v>
      </c>
      <c r="P174" s="11" t="s">
        <v>36</v>
      </c>
      <c r="Q174" s="19" t="str">
        <f>IF($N174=1,IF(ISERROR(VLOOKUP($P174,'M1'!$A:$C,Q$2,FALSE)),"NOT PRESENT",VLOOKUP($P174,'M1'!$A:$C,Q$2,FALSE)),IF($N174=2,IF(ISERROR(VLOOKUP(DATA!$P174,'M2'!$A:$C,Q$2,FALSE)),"NOT PRESENT",VLOOKUP(DATA!$P174,'M2'!$A:$C,Q$2,FALSE)),IF($N174=0,IF(ISERROR(VLOOKUP($P174,'M1'!$A:$C,Q$2,FALSE)),IF(ISERROR(VLOOKUP(DATA!$P174,'M2'!$A:$C,Q$2,FALSE)),"NOT PRESENT",VLOOKUP(DATA!$P174,'M2'!$A:$C,Q$2,FALSE)),VLOOKUP($P174,'M1'!$A:$C,Q$2,FALSE)),"SPECIFY METHOD")))</f>
        <v>Haliotis kamtschatkana</v>
      </c>
      <c r="R174" s="12" t="str">
        <f>IF($N174=1,IF(ISERROR(VLOOKUP($P174,'M1'!$A:$C,R$2,FALSE)),"NOT PRESENT",VLOOKUP($P174,'M1'!$A:$C,R$2,FALSE)),IF($N174=2,IF(ISERROR(VLOOKUP(DATA!$P174,'M2'!$A:$C,R$2,FALSE)),"NOT PRESENT",VLOOKUP(DATA!$P174,'M2'!$A:$C,R$2,FALSE)),IF($N174=0,IF(ISERROR(VLOOKUP($P174,'M1'!$A:$C,R$2,FALSE)),IF(ISERROR(VLOOKUP(DATA!$P174,'M2'!$A:$C,R$2,FALSE)),"NOT PRESENT",VLOOKUP(DATA!$P174,'M2'!$A:$C,R$2,FALSE)),VLOOKUP($P174,'M1'!$A:$C,R$2,FALSE)),"SPECIFY METHOD")))</f>
        <v>Pinto abalone</v>
      </c>
      <c r="S174" s="20">
        <f t="shared" si="3"/>
        <v>1</v>
      </c>
      <c r="T174" s="11">
        <v>0</v>
      </c>
      <c r="U174" s="11"/>
      <c r="V174" s="11"/>
      <c r="W174" s="11"/>
      <c r="X174" s="11"/>
      <c r="Y174" s="11"/>
      <c r="Z174" s="11"/>
      <c r="AA174" s="11">
        <v>1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</row>
    <row r="175" spans="1:68" ht="12.75" customHeight="1">
      <c r="A175" s="12">
        <f t="shared" si="2"/>
        <v>173</v>
      </c>
      <c r="B175" s="11" t="str">
        <f t="shared" ref="B175:B200" si="350">IF(ISERROR(B174),IF(ISERROR(B173),IF(ISERROR(B172),"BLANK",B172),B173),B174)</f>
        <v>Em Lim</v>
      </c>
      <c r="C175" s="11" t="s">
        <v>85</v>
      </c>
      <c r="D175" s="11" t="s">
        <v>98</v>
      </c>
      <c r="E175" s="12" t="str">
        <f>IF(ISERROR(VLOOKUP($D175,SITES!$A:$E,2,FALSE)),"",VLOOKUP($D175,SITES!$A:$E,2,FALSE))</f>
        <v>Swiss Boy</v>
      </c>
      <c r="F175" s="10">
        <f>IF(ISERROR(VLOOKUP($D175,SITES!$A:$E,3,FALSE)),"",VLOOKUP($D175,SITES!$A:$E,3,FALSE))</f>
        <v>48.916072999999997</v>
      </c>
      <c r="G175" s="13">
        <f>IF(ISERROR(VLOOKUP($D175,SITES!$A:$E,4,FALSE)),"",VLOOKUP($D175,SITES!$A:$E,4,FALSE))</f>
        <v>-125.131174</v>
      </c>
      <c r="H175" s="14" t="s">
        <v>87</v>
      </c>
      <c r="I175" s="11">
        <v>4</v>
      </c>
      <c r="J175" s="11" t="s">
        <v>99</v>
      </c>
      <c r="K175" s="18">
        <v>0.54375000000000007</v>
      </c>
      <c r="L175" s="11" t="s">
        <v>88</v>
      </c>
      <c r="M175" s="11">
        <v>10.5</v>
      </c>
      <c r="N175" s="11">
        <v>1</v>
      </c>
      <c r="O175" s="11">
        <v>1</v>
      </c>
      <c r="P175" s="11" t="s">
        <v>27</v>
      </c>
      <c r="Q175" s="19" t="str">
        <f>IF($N175=1,IF(ISERROR(VLOOKUP($P175,'M1'!$A:$C,Q$2,FALSE)),"NOT PRESENT",VLOOKUP($P175,'M1'!$A:$C,Q$2,FALSE)),IF($N175=2,IF(ISERROR(VLOOKUP(DATA!$P175,'M2'!$A:$C,Q$2,FALSE)),"NOT PRESENT",VLOOKUP(DATA!$P175,'M2'!$A:$C,Q$2,FALSE)),IF($N175=0,IF(ISERROR(VLOOKUP($P175,'M1'!$A:$C,Q$2,FALSE)),IF(ISERROR(VLOOKUP(DATA!$P175,'M2'!$A:$C,Q$2,FALSE)),"NOT PRESENT",VLOOKUP(DATA!$P175,'M2'!$A:$C,Q$2,FALSE)),VLOOKUP($P175,'M1'!$A:$C,Q$2,FALSE)),"SPECIFY METHOD")))</f>
        <v>Hexagrammos decagrammus</v>
      </c>
      <c r="R175" s="12" t="str">
        <f>IF($N175=1,IF(ISERROR(VLOOKUP($P175,'M1'!$A:$C,R$2,FALSE)),"NOT PRESENT",VLOOKUP($P175,'M1'!$A:$C,R$2,FALSE)),IF($N175=2,IF(ISERROR(VLOOKUP(DATA!$P175,'M2'!$A:$C,R$2,FALSE)),"NOT PRESENT",VLOOKUP(DATA!$P175,'M2'!$A:$C,R$2,FALSE)),IF($N175=0,IF(ISERROR(VLOOKUP($P175,'M1'!$A:$C,R$2,FALSE)),IF(ISERROR(VLOOKUP(DATA!$P175,'M2'!$A:$C,R$2,FALSE)),"NOT PRESENT",VLOOKUP(DATA!$P175,'M2'!$A:$C,R$2,FALSE)),VLOOKUP($P175,'M1'!$A:$C,R$2,FALSE)),"SPECIFY METHOD")))</f>
        <v>Kelp greenling</v>
      </c>
      <c r="S175" s="20">
        <f t="shared" si="3"/>
        <v>3</v>
      </c>
      <c r="T175" s="11">
        <v>0</v>
      </c>
      <c r="U175" s="11"/>
      <c r="V175" s="11"/>
      <c r="W175" s="11"/>
      <c r="X175" s="11"/>
      <c r="Y175" s="11"/>
      <c r="Z175" s="11"/>
      <c r="AA175" s="11"/>
      <c r="AB175" s="11"/>
      <c r="AC175" s="11"/>
      <c r="AD175" s="11">
        <v>1</v>
      </c>
      <c r="AE175" s="11">
        <v>2</v>
      </c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</row>
    <row r="176" spans="1:68" ht="12.75" customHeight="1">
      <c r="A176" s="12">
        <f t="shared" si="2"/>
        <v>174</v>
      </c>
      <c r="B176" s="11" t="str">
        <f t="shared" si="350"/>
        <v>Em Lim</v>
      </c>
      <c r="C176" s="11" t="str">
        <f t="shared" ref="C176:D176" si="351">IF(ISERROR(C175),IF(ISERROR(C174),IF(ISERROR(C173),"BLANK",C173),C174),C175)</f>
        <v>Tom Bird</v>
      </c>
      <c r="D176" s="11" t="str">
        <f t="shared" si="351"/>
        <v>BMSC24</v>
      </c>
      <c r="E176" s="12" t="str">
        <f>IF(ISERROR(VLOOKUP($D176,SITES!$A:$E,2,FALSE)),"",VLOOKUP($D176,SITES!$A:$E,2,FALSE))</f>
        <v>Swiss Boy</v>
      </c>
      <c r="F176" s="10">
        <f>IF(ISERROR(VLOOKUP($D176,SITES!$A:$E,3,FALSE)),"",VLOOKUP($D176,SITES!$A:$E,3,FALSE))</f>
        <v>48.916072999999997</v>
      </c>
      <c r="G176" s="13">
        <f>IF(ISERROR(VLOOKUP($D176,SITES!$A:$E,4,FALSE)),"",VLOOKUP($D176,SITES!$A:$E,4,FALSE))</f>
        <v>-125.131174</v>
      </c>
      <c r="H176" s="14" t="str">
        <f t="shared" ref="H176:O176" si="352">IF(ISERROR(H175),IF(ISERROR(H174),IF(ISERROR(H173),"BLANK",H173),H174),H175)</f>
        <v>24/04/2024</v>
      </c>
      <c r="I176" s="11">
        <f t="shared" si="352"/>
        <v>4</v>
      </c>
      <c r="J176" s="11" t="str">
        <f t="shared" si="352"/>
        <v>NE</v>
      </c>
      <c r="K176" s="18">
        <f t="shared" si="352"/>
        <v>0.54375000000000007</v>
      </c>
      <c r="L176" s="11" t="str">
        <f t="shared" si="352"/>
        <v>TJB</v>
      </c>
      <c r="M176" s="11">
        <f t="shared" si="352"/>
        <v>10.5</v>
      </c>
      <c r="N176" s="11">
        <f t="shared" si="352"/>
        <v>1</v>
      </c>
      <c r="O176" s="11">
        <f t="shared" si="352"/>
        <v>1</v>
      </c>
      <c r="P176" s="11" t="s">
        <v>54</v>
      </c>
      <c r="Q176" s="19" t="str">
        <f>IF($N176=1,IF(ISERROR(VLOOKUP($P176,'M1'!$A:$C,Q$2,FALSE)),"NOT PRESENT",VLOOKUP($P176,'M1'!$A:$C,Q$2,FALSE)),IF($N176=2,IF(ISERROR(VLOOKUP(DATA!$P176,'M2'!$A:$C,Q$2,FALSE)),"NOT PRESENT",VLOOKUP(DATA!$P176,'M2'!$A:$C,Q$2,FALSE)),IF($N176=0,IF(ISERROR(VLOOKUP($P176,'M1'!$A:$C,Q$2,FALSE)),IF(ISERROR(VLOOKUP(DATA!$P176,'M2'!$A:$C,Q$2,FALSE)),"NOT PRESENT",VLOOKUP(DATA!$P176,'M2'!$A:$C,Q$2,FALSE)),VLOOKUP($P176,'M1'!$A:$C,Q$2,FALSE)),"SPECIFY METHOD")))</f>
        <v>Ophiodon elongatus</v>
      </c>
      <c r="R176" s="12" t="str">
        <f>IF($N176=1,IF(ISERROR(VLOOKUP($P176,'M1'!$A:$C,R$2,FALSE)),"NOT PRESENT",VLOOKUP($P176,'M1'!$A:$C,R$2,FALSE)),IF($N176=2,IF(ISERROR(VLOOKUP(DATA!$P176,'M2'!$A:$C,R$2,FALSE)),"NOT PRESENT",VLOOKUP(DATA!$P176,'M2'!$A:$C,R$2,FALSE)),IF($N176=0,IF(ISERROR(VLOOKUP($P176,'M1'!$A:$C,R$2,FALSE)),IF(ISERROR(VLOOKUP(DATA!$P176,'M2'!$A:$C,R$2,FALSE)),"NOT PRESENT",VLOOKUP(DATA!$P176,'M2'!$A:$C,R$2,FALSE)),VLOOKUP($P176,'M1'!$A:$C,R$2,FALSE)),"SPECIFY METHOD")))</f>
        <v>Lingcod</v>
      </c>
      <c r="S176" s="20">
        <f t="shared" si="3"/>
        <v>1</v>
      </c>
      <c r="T176" s="11">
        <v>0</v>
      </c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>
        <v>1</v>
      </c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</row>
    <row r="177" spans="1:68" ht="12.75" customHeight="1">
      <c r="A177" s="12">
        <f t="shared" si="2"/>
        <v>175</v>
      </c>
      <c r="B177" s="11" t="str">
        <f t="shared" si="350"/>
        <v>Em Lim</v>
      </c>
      <c r="C177" s="11" t="str">
        <f t="shared" ref="C177:D177" si="353">IF(ISERROR(C176),IF(ISERROR(C175),IF(ISERROR(C174),"BLANK",C174),C175),C176)</f>
        <v>Tom Bird</v>
      </c>
      <c r="D177" s="11" t="str">
        <f t="shared" si="353"/>
        <v>BMSC24</v>
      </c>
      <c r="E177" s="12" t="str">
        <f>IF(ISERROR(VLOOKUP($D177,SITES!$A:$E,2,FALSE)),"",VLOOKUP($D177,SITES!$A:$E,2,FALSE))</f>
        <v>Swiss Boy</v>
      </c>
      <c r="F177" s="10">
        <f>IF(ISERROR(VLOOKUP($D177,SITES!$A:$E,3,FALSE)),"",VLOOKUP($D177,SITES!$A:$E,3,FALSE))</f>
        <v>48.916072999999997</v>
      </c>
      <c r="G177" s="13">
        <f>IF(ISERROR(VLOOKUP($D177,SITES!$A:$E,4,FALSE)),"",VLOOKUP($D177,SITES!$A:$E,4,FALSE))</f>
        <v>-125.131174</v>
      </c>
      <c r="H177" s="14" t="str">
        <f t="shared" ref="H177:O177" si="354">IF(ISERROR(H176),IF(ISERROR(H175),IF(ISERROR(H174),"BLANK",H174),H175),H176)</f>
        <v>24/04/2024</v>
      </c>
      <c r="I177" s="11">
        <f t="shared" si="354"/>
        <v>4</v>
      </c>
      <c r="J177" s="11" t="str">
        <f t="shared" si="354"/>
        <v>NE</v>
      </c>
      <c r="K177" s="18">
        <f t="shared" si="354"/>
        <v>0.54375000000000007</v>
      </c>
      <c r="L177" s="11" t="str">
        <f t="shared" si="354"/>
        <v>TJB</v>
      </c>
      <c r="M177" s="11">
        <f t="shared" si="354"/>
        <v>10.5</v>
      </c>
      <c r="N177" s="11">
        <f t="shared" si="354"/>
        <v>1</v>
      </c>
      <c r="O177" s="11">
        <f t="shared" si="354"/>
        <v>1</v>
      </c>
      <c r="P177" s="11" t="s">
        <v>74</v>
      </c>
      <c r="Q177" s="19" t="str">
        <f>IF($N177=1,IF(ISERROR(VLOOKUP($P177,'M1'!$A:$C,Q$2,FALSE)),"NOT PRESENT",VLOOKUP($P177,'M1'!$A:$C,Q$2,FALSE)),IF($N177=2,IF(ISERROR(VLOOKUP(DATA!$P177,'M2'!$A:$C,Q$2,FALSE)),"NOT PRESENT",VLOOKUP(DATA!$P177,'M2'!$A:$C,Q$2,FALSE)),IF($N177=0,IF(ISERROR(VLOOKUP($P177,'M1'!$A:$C,Q$2,FALSE)),IF(ISERROR(VLOOKUP(DATA!$P177,'M2'!$A:$C,Q$2,FALSE)),"NOT PRESENT",VLOOKUP(DATA!$P177,'M2'!$A:$C,Q$2,FALSE)),VLOOKUP($P177,'M1'!$A:$C,Q$2,FALSE)),"SPECIFY METHOD")))</f>
        <v>Sebastes melanops</v>
      </c>
      <c r="R177" s="12" t="str">
        <f>IF($N177=1,IF(ISERROR(VLOOKUP($P177,'M1'!$A:$C,R$2,FALSE)),"NOT PRESENT",VLOOKUP($P177,'M1'!$A:$C,R$2,FALSE)),IF($N177=2,IF(ISERROR(VLOOKUP(DATA!$P177,'M2'!$A:$C,R$2,FALSE)),"NOT PRESENT",VLOOKUP(DATA!$P177,'M2'!$A:$C,R$2,FALSE)),IF($N177=0,IF(ISERROR(VLOOKUP($P177,'M1'!$A:$C,R$2,FALSE)),IF(ISERROR(VLOOKUP(DATA!$P177,'M2'!$A:$C,R$2,FALSE)),"NOT PRESENT",VLOOKUP(DATA!$P177,'M2'!$A:$C,R$2,FALSE)),VLOOKUP($P177,'M1'!$A:$C,R$2,FALSE)),"SPECIFY METHOD")))</f>
        <v>Black rockfish</v>
      </c>
      <c r="S177" s="20">
        <f t="shared" si="3"/>
        <v>5</v>
      </c>
      <c r="T177" s="11">
        <v>0</v>
      </c>
      <c r="U177" s="11"/>
      <c r="V177" s="11"/>
      <c r="W177" s="11"/>
      <c r="X177" s="11"/>
      <c r="Y177" s="11"/>
      <c r="Z177" s="11"/>
      <c r="AA177" s="11"/>
      <c r="AB177" s="11"/>
      <c r="AC177" s="11">
        <v>3</v>
      </c>
      <c r="AD177" s="11">
        <v>2</v>
      </c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</row>
    <row r="178" spans="1:68" ht="12.75" customHeight="1">
      <c r="A178" s="12">
        <f t="shared" si="2"/>
        <v>176</v>
      </c>
      <c r="B178" s="11" t="str">
        <f t="shared" si="350"/>
        <v>Em Lim</v>
      </c>
      <c r="C178" s="11" t="str">
        <f t="shared" ref="C178:D178" si="355">IF(ISERROR(C177),IF(ISERROR(C176),IF(ISERROR(C175),"BLANK",C175),C176),C177)</f>
        <v>Tom Bird</v>
      </c>
      <c r="D178" s="11" t="str">
        <f t="shared" si="355"/>
        <v>BMSC24</v>
      </c>
      <c r="E178" s="12" t="str">
        <f>IF(ISERROR(VLOOKUP($D178,SITES!$A:$E,2,FALSE)),"",VLOOKUP($D178,SITES!$A:$E,2,FALSE))</f>
        <v>Swiss Boy</v>
      </c>
      <c r="F178" s="10">
        <f>IF(ISERROR(VLOOKUP($D178,SITES!$A:$E,3,FALSE)),"",VLOOKUP($D178,SITES!$A:$E,3,FALSE))</f>
        <v>48.916072999999997</v>
      </c>
      <c r="G178" s="13">
        <f>IF(ISERROR(VLOOKUP($D178,SITES!$A:$E,4,FALSE)),"",VLOOKUP($D178,SITES!$A:$E,4,FALSE))</f>
        <v>-125.131174</v>
      </c>
      <c r="H178" s="14" t="str">
        <f t="shared" ref="H178:O178" si="356">IF(ISERROR(H177),IF(ISERROR(H176),IF(ISERROR(H175),"BLANK",H175),H176),H177)</f>
        <v>24/04/2024</v>
      </c>
      <c r="I178" s="11">
        <f t="shared" si="356"/>
        <v>4</v>
      </c>
      <c r="J178" s="11" t="str">
        <f t="shared" si="356"/>
        <v>NE</v>
      </c>
      <c r="K178" s="18">
        <f t="shared" si="356"/>
        <v>0.54375000000000007</v>
      </c>
      <c r="L178" s="11" t="str">
        <f t="shared" si="356"/>
        <v>TJB</v>
      </c>
      <c r="M178" s="11">
        <f t="shared" si="356"/>
        <v>10.5</v>
      </c>
      <c r="N178" s="11">
        <f t="shared" si="356"/>
        <v>1</v>
      </c>
      <c r="O178" s="11">
        <f t="shared" si="356"/>
        <v>1</v>
      </c>
      <c r="P178" s="11" t="s">
        <v>60</v>
      </c>
      <c r="Q178" s="19" t="str">
        <f>IF($N178=1,IF(ISERROR(VLOOKUP($P178,'M1'!$A:$C,Q$2,FALSE)),"NOT PRESENT",VLOOKUP($P178,'M1'!$A:$C,Q$2,FALSE)),IF($N178=2,IF(ISERROR(VLOOKUP(DATA!$P178,'M2'!$A:$C,Q$2,FALSE)),"NOT PRESENT",VLOOKUP(DATA!$P178,'M2'!$A:$C,Q$2,FALSE)),IF($N178=0,IF(ISERROR(VLOOKUP($P178,'M1'!$A:$C,Q$2,FALSE)),IF(ISERROR(VLOOKUP(DATA!$P178,'M2'!$A:$C,Q$2,FALSE)),"NOT PRESENT",VLOOKUP(DATA!$P178,'M2'!$A:$C,Q$2,FALSE)),VLOOKUP($P178,'M1'!$A:$C,Q$2,FALSE)),"SPECIFY METHOD")))</f>
        <v>Sebastes nebulosus</v>
      </c>
      <c r="R178" s="12" t="str">
        <f>IF($N178=1,IF(ISERROR(VLOOKUP($P178,'M1'!$A:$C,R$2,FALSE)),"NOT PRESENT",VLOOKUP($P178,'M1'!$A:$C,R$2,FALSE)),IF($N178=2,IF(ISERROR(VLOOKUP(DATA!$P178,'M2'!$A:$C,R$2,FALSE)),"NOT PRESENT",VLOOKUP(DATA!$P178,'M2'!$A:$C,R$2,FALSE)),IF($N178=0,IF(ISERROR(VLOOKUP($P178,'M1'!$A:$C,R$2,FALSE)),IF(ISERROR(VLOOKUP(DATA!$P178,'M2'!$A:$C,R$2,FALSE)),"NOT PRESENT",VLOOKUP(DATA!$P178,'M2'!$A:$C,R$2,FALSE)),VLOOKUP($P178,'M1'!$A:$C,R$2,FALSE)),"SPECIFY METHOD")))</f>
        <v>China rockfish</v>
      </c>
      <c r="S178" s="20">
        <f t="shared" si="3"/>
        <v>1</v>
      </c>
      <c r="T178" s="11">
        <v>0</v>
      </c>
      <c r="U178" s="11"/>
      <c r="V178" s="11"/>
      <c r="W178" s="11"/>
      <c r="X178" s="11"/>
      <c r="Y178" s="11"/>
      <c r="Z178" s="11"/>
      <c r="AA178" s="11"/>
      <c r="AB178" s="11"/>
      <c r="AC178" s="11">
        <v>1</v>
      </c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</row>
    <row r="179" spans="1:68" ht="12.75" customHeight="1">
      <c r="A179" s="12">
        <f t="shared" si="2"/>
        <v>177</v>
      </c>
      <c r="B179" s="11" t="str">
        <f t="shared" si="350"/>
        <v>Em Lim</v>
      </c>
      <c r="C179" s="11" t="str">
        <f t="shared" ref="C179:D179" si="357">IF(ISERROR(C178),IF(ISERROR(C177),IF(ISERROR(C176),"BLANK",C176),C177),C178)</f>
        <v>Tom Bird</v>
      </c>
      <c r="D179" s="11" t="str">
        <f t="shared" si="357"/>
        <v>BMSC24</v>
      </c>
      <c r="E179" s="12" t="str">
        <f>IF(ISERROR(VLOOKUP($D179,SITES!$A:$E,2,FALSE)),"",VLOOKUP($D179,SITES!$A:$E,2,FALSE))</f>
        <v>Swiss Boy</v>
      </c>
      <c r="F179" s="10">
        <f>IF(ISERROR(VLOOKUP($D179,SITES!$A:$E,3,FALSE)),"",VLOOKUP($D179,SITES!$A:$E,3,FALSE))</f>
        <v>48.916072999999997</v>
      </c>
      <c r="G179" s="13">
        <f>IF(ISERROR(VLOOKUP($D179,SITES!$A:$E,4,FALSE)),"",VLOOKUP($D179,SITES!$A:$E,4,FALSE))</f>
        <v>-125.131174</v>
      </c>
      <c r="H179" s="14" t="str">
        <f t="shared" ref="H179:M179" si="358">IF(ISERROR(H178),IF(ISERROR(H177),IF(ISERROR(H176),"BLANK",H176),H177),H178)</f>
        <v>24/04/2024</v>
      </c>
      <c r="I179" s="11">
        <f t="shared" si="358"/>
        <v>4</v>
      </c>
      <c r="J179" s="11" t="str">
        <f t="shared" si="358"/>
        <v>NE</v>
      </c>
      <c r="K179" s="18">
        <f t="shared" si="358"/>
        <v>0.54375000000000007</v>
      </c>
      <c r="L179" s="11" t="str">
        <f t="shared" si="358"/>
        <v>TJB</v>
      </c>
      <c r="M179" s="11">
        <f t="shared" si="358"/>
        <v>10.5</v>
      </c>
      <c r="N179" s="11">
        <v>2</v>
      </c>
      <c r="O179" s="11">
        <f>IF(ISERROR(O178),IF(ISERROR(O177),IF(ISERROR(O176),"BLANK",O176),O177),O178)</f>
        <v>1</v>
      </c>
      <c r="P179" s="11" t="s">
        <v>29</v>
      </c>
      <c r="Q179" s="19" t="str">
        <f>IF($N179=1,IF(ISERROR(VLOOKUP($P179,'M1'!$A:$C,Q$2,FALSE)),"NOT PRESENT",VLOOKUP($P179,'M1'!$A:$C,Q$2,FALSE)),IF($N179=2,IF(ISERROR(VLOOKUP(DATA!$P179,'M2'!$A:$C,Q$2,FALSE)),"NOT PRESENT",VLOOKUP(DATA!$P179,'M2'!$A:$C,Q$2,FALSE)),IF($N179=0,IF(ISERROR(VLOOKUP($P179,'M1'!$A:$C,Q$2,FALSE)),IF(ISERROR(VLOOKUP(DATA!$P179,'M2'!$A:$C,Q$2,FALSE)),"NOT PRESENT",VLOOKUP(DATA!$P179,'M2'!$A:$C,Q$2,FALSE)),VLOOKUP($P179,'M1'!$A:$C,Q$2,FALSE)),"SPECIFY METHOD")))</f>
        <v>Mesocentrotus franciscanus</v>
      </c>
      <c r="R179" s="12" t="str">
        <f>IF($N179=1,IF(ISERROR(VLOOKUP($P179,'M1'!$A:$C,R$2,FALSE)),"NOT PRESENT",VLOOKUP($P179,'M1'!$A:$C,R$2,FALSE)),IF($N179=2,IF(ISERROR(VLOOKUP(DATA!$P179,'M2'!$A:$C,R$2,FALSE)),"NOT PRESENT",VLOOKUP(DATA!$P179,'M2'!$A:$C,R$2,FALSE)),IF($N179=0,IF(ISERROR(VLOOKUP($P179,'M1'!$A:$C,R$2,FALSE)),IF(ISERROR(VLOOKUP(DATA!$P179,'M2'!$A:$C,R$2,FALSE)),"NOT PRESENT",VLOOKUP(DATA!$P179,'M2'!$A:$C,R$2,FALSE)),VLOOKUP($P179,'M1'!$A:$C,R$2,FALSE)),"SPECIFY METHOD")))</f>
        <v>Red sea urchin</v>
      </c>
      <c r="S179" s="20">
        <f t="shared" si="3"/>
        <v>136</v>
      </c>
      <c r="T179" s="11">
        <v>136</v>
      </c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</row>
    <row r="180" spans="1:68" ht="12.75" customHeight="1">
      <c r="A180" s="12">
        <f t="shared" si="2"/>
        <v>178</v>
      </c>
      <c r="B180" s="11" t="str">
        <f t="shared" si="350"/>
        <v>Em Lim</v>
      </c>
      <c r="C180" s="11" t="str">
        <f t="shared" ref="C180:D180" si="359">IF(ISERROR(C179),IF(ISERROR(C178),IF(ISERROR(C177),"BLANK",C177),C178),C179)</f>
        <v>Tom Bird</v>
      </c>
      <c r="D180" s="11" t="str">
        <f t="shared" si="359"/>
        <v>BMSC24</v>
      </c>
      <c r="E180" s="12" t="str">
        <f>IF(ISERROR(VLOOKUP($D180,SITES!$A:$E,2,FALSE)),"",VLOOKUP($D180,SITES!$A:$E,2,FALSE))</f>
        <v>Swiss Boy</v>
      </c>
      <c r="F180" s="10">
        <f>IF(ISERROR(VLOOKUP($D180,SITES!$A:$E,3,FALSE)),"",VLOOKUP($D180,SITES!$A:$E,3,FALSE))</f>
        <v>48.916072999999997</v>
      </c>
      <c r="G180" s="13">
        <f>IF(ISERROR(VLOOKUP($D180,SITES!$A:$E,4,FALSE)),"",VLOOKUP($D180,SITES!$A:$E,4,FALSE))</f>
        <v>-125.131174</v>
      </c>
      <c r="H180" s="14" t="str">
        <f t="shared" ref="H180:O180" si="360">IF(ISERROR(H179),IF(ISERROR(H178),IF(ISERROR(H177),"BLANK",H177),H178),H179)</f>
        <v>24/04/2024</v>
      </c>
      <c r="I180" s="11">
        <f t="shared" si="360"/>
        <v>4</v>
      </c>
      <c r="J180" s="11" t="str">
        <f t="shared" si="360"/>
        <v>NE</v>
      </c>
      <c r="K180" s="18">
        <f t="shared" si="360"/>
        <v>0.54375000000000007</v>
      </c>
      <c r="L180" s="11" t="str">
        <f t="shared" si="360"/>
        <v>TJB</v>
      </c>
      <c r="M180" s="11">
        <f t="shared" si="360"/>
        <v>10.5</v>
      </c>
      <c r="N180" s="11">
        <f t="shared" si="360"/>
        <v>2</v>
      </c>
      <c r="O180" s="11">
        <f t="shared" si="360"/>
        <v>1</v>
      </c>
      <c r="P180" s="11" t="s">
        <v>37</v>
      </c>
      <c r="Q180" s="19" t="str">
        <f>IF($N180=1,IF(ISERROR(VLOOKUP($P180,'M1'!$A:$C,Q$2,FALSE)),"NOT PRESENT",VLOOKUP($P180,'M1'!$A:$C,Q$2,FALSE)),IF($N180=2,IF(ISERROR(VLOOKUP(DATA!$P180,'M2'!$A:$C,Q$2,FALSE)),"NOT PRESENT",VLOOKUP(DATA!$P180,'M2'!$A:$C,Q$2,FALSE)),IF($N180=0,IF(ISERROR(VLOOKUP($P180,'M1'!$A:$C,Q$2,FALSE)),IF(ISERROR(VLOOKUP(DATA!$P180,'M2'!$A:$C,Q$2,FALSE)),"NOT PRESENT",VLOOKUP(DATA!$P180,'M2'!$A:$C,Q$2,FALSE)),VLOOKUP($P180,'M1'!$A:$C,Q$2,FALSE)),"SPECIFY METHOD")))</f>
        <v>Ceratostoma foliatum</v>
      </c>
      <c r="R180" s="12" t="str">
        <f>IF($N180=1,IF(ISERROR(VLOOKUP($P180,'M1'!$A:$C,R$2,FALSE)),"NOT PRESENT",VLOOKUP($P180,'M1'!$A:$C,R$2,FALSE)),IF($N180=2,IF(ISERROR(VLOOKUP(DATA!$P180,'M2'!$A:$C,R$2,FALSE)),"NOT PRESENT",VLOOKUP(DATA!$P180,'M2'!$A:$C,R$2,FALSE)),IF($N180=0,IF(ISERROR(VLOOKUP($P180,'M1'!$A:$C,R$2,FALSE)),IF(ISERROR(VLOOKUP(DATA!$P180,'M2'!$A:$C,R$2,FALSE)),"NOT PRESENT",VLOOKUP(DATA!$P180,'M2'!$A:$C,R$2,FALSE)),VLOOKUP($P180,'M1'!$A:$C,R$2,FALSE)),"SPECIFY METHOD")))</f>
        <v>Leafy hornmouth</v>
      </c>
      <c r="S180" s="20">
        <f t="shared" si="3"/>
        <v>30</v>
      </c>
      <c r="T180" s="11">
        <v>30</v>
      </c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</row>
    <row r="181" spans="1:68" ht="12.75" customHeight="1">
      <c r="A181" s="12">
        <f t="shared" si="2"/>
        <v>179</v>
      </c>
      <c r="B181" s="11" t="str">
        <f t="shared" si="350"/>
        <v>Em Lim</v>
      </c>
      <c r="C181" s="11" t="str">
        <f t="shared" ref="C181:D181" si="361">IF(ISERROR(C180),IF(ISERROR(C179),IF(ISERROR(C178),"BLANK",C178),C179),C180)</f>
        <v>Tom Bird</v>
      </c>
      <c r="D181" s="11" t="str">
        <f t="shared" si="361"/>
        <v>BMSC24</v>
      </c>
      <c r="E181" s="12" t="str">
        <f>IF(ISERROR(VLOOKUP($D181,SITES!$A:$E,2,FALSE)),"",VLOOKUP($D181,SITES!$A:$E,2,FALSE))</f>
        <v>Swiss Boy</v>
      </c>
      <c r="F181" s="10">
        <f>IF(ISERROR(VLOOKUP($D181,SITES!$A:$E,3,FALSE)),"",VLOOKUP($D181,SITES!$A:$E,3,FALSE))</f>
        <v>48.916072999999997</v>
      </c>
      <c r="G181" s="13">
        <f>IF(ISERROR(VLOOKUP($D181,SITES!$A:$E,4,FALSE)),"",VLOOKUP($D181,SITES!$A:$E,4,FALSE))</f>
        <v>-125.131174</v>
      </c>
      <c r="H181" s="14" t="str">
        <f t="shared" ref="H181:O181" si="362">IF(ISERROR(H180),IF(ISERROR(H179),IF(ISERROR(H178),"BLANK",H178),H179),H180)</f>
        <v>24/04/2024</v>
      </c>
      <c r="I181" s="11">
        <f t="shared" si="362"/>
        <v>4</v>
      </c>
      <c r="J181" s="11" t="str">
        <f t="shared" si="362"/>
        <v>NE</v>
      </c>
      <c r="K181" s="18">
        <f t="shared" si="362"/>
        <v>0.54375000000000007</v>
      </c>
      <c r="L181" s="11" t="str">
        <f t="shared" si="362"/>
        <v>TJB</v>
      </c>
      <c r="M181" s="11">
        <f t="shared" si="362"/>
        <v>10.5</v>
      </c>
      <c r="N181" s="11">
        <f t="shared" si="362"/>
        <v>2</v>
      </c>
      <c r="O181" s="11">
        <f t="shared" si="362"/>
        <v>1</v>
      </c>
      <c r="P181" s="11" t="s">
        <v>36</v>
      </c>
      <c r="Q181" s="19" t="str">
        <f>IF($N181=1,IF(ISERROR(VLOOKUP($P181,'M1'!$A:$C,Q$2,FALSE)),"NOT PRESENT",VLOOKUP($P181,'M1'!$A:$C,Q$2,FALSE)),IF($N181=2,IF(ISERROR(VLOOKUP(DATA!$P181,'M2'!$A:$C,Q$2,FALSE)),"NOT PRESENT",VLOOKUP(DATA!$P181,'M2'!$A:$C,Q$2,FALSE)),IF($N181=0,IF(ISERROR(VLOOKUP($P181,'M1'!$A:$C,Q$2,FALSE)),IF(ISERROR(VLOOKUP(DATA!$P181,'M2'!$A:$C,Q$2,FALSE)),"NOT PRESENT",VLOOKUP(DATA!$P181,'M2'!$A:$C,Q$2,FALSE)),VLOOKUP($P181,'M1'!$A:$C,Q$2,FALSE)),"SPECIFY METHOD")))</f>
        <v>Haliotis kamtschatkana</v>
      </c>
      <c r="R181" s="12" t="str">
        <f>IF($N181=1,IF(ISERROR(VLOOKUP($P181,'M1'!$A:$C,R$2,FALSE)),"NOT PRESENT",VLOOKUP($P181,'M1'!$A:$C,R$2,FALSE)),IF($N181=2,IF(ISERROR(VLOOKUP(DATA!$P181,'M2'!$A:$C,R$2,FALSE)),"NOT PRESENT",VLOOKUP(DATA!$P181,'M2'!$A:$C,R$2,FALSE)),IF($N181=0,IF(ISERROR(VLOOKUP($P181,'M1'!$A:$C,R$2,FALSE)),IF(ISERROR(VLOOKUP(DATA!$P181,'M2'!$A:$C,R$2,FALSE)),"NOT PRESENT",VLOOKUP(DATA!$P181,'M2'!$A:$C,R$2,FALSE)),VLOOKUP($P181,'M1'!$A:$C,R$2,FALSE)),"SPECIFY METHOD")))</f>
        <v>Pinto abalone</v>
      </c>
      <c r="S181" s="20">
        <f t="shared" si="3"/>
        <v>50</v>
      </c>
      <c r="T181" s="11">
        <v>0</v>
      </c>
      <c r="U181" s="11">
        <v>12</v>
      </c>
      <c r="V181" s="11">
        <v>25</v>
      </c>
      <c r="W181" s="11">
        <v>11</v>
      </c>
      <c r="X181" s="11">
        <v>2</v>
      </c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</row>
    <row r="182" spans="1:68" ht="12.75" customHeight="1">
      <c r="A182" s="12">
        <f t="shared" si="2"/>
        <v>180</v>
      </c>
      <c r="B182" s="11" t="str">
        <f t="shared" si="350"/>
        <v>Em Lim</v>
      </c>
      <c r="C182" s="11" t="str">
        <f t="shared" ref="C182:D182" si="363">IF(ISERROR(C181),IF(ISERROR(C180),IF(ISERROR(C179),"BLANK",C179),C180),C181)</f>
        <v>Tom Bird</v>
      </c>
      <c r="D182" s="11" t="str">
        <f t="shared" si="363"/>
        <v>BMSC24</v>
      </c>
      <c r="E182" s="12" t="str">
        <f>IF(ISERROR(VLOOKUP($D182,SITES!$A:$E,2,FALSE)),"",VLOOKUP($D182,SITES!$A:$E,2,FALSE))</f>
        <v>Swiss Boy</v>
      </c>
      <c r="F182" s="10">
        <f>IF(ISERROR(VLOOKUP($D182,SITES!$A:$E,3,FALSE)),"",VLOOKUP($D182,SITES!$A:$E,3,FALSE))</f>
        <v>48.916072999999997</v>
      </c>
      <c r="G182" s="13">
        <f>IF(ISERROR(VLOOKUP($D182,SITES!$A:$E,4,FALSE)),"",VLOOKUP($D182,SITES!$A:$E,4,FALSE))</f>
        <v>-125.131174</v>
      </c>
      <c r="H182" s="14" t="str">
        <f t="shared" ref="H182:O182" si="364">IF(ISERROR(H181),IF(ISERROR(H180),IF(ISERROR(H179),"BLANK",H179),H180),H181)</f>
        <v>24/04/2024</v>
      </c>
      <c r="I182" s="11">
        <f t="shared" si="364"/>
        <v>4</v>
      </c>
      <c r="J182" s="11" t="str">
        <f t="shared" si="364"/>
        <v>NE</v>
      </c>
      <c r="K182" s="18">
        <f t="shared" si="364"/>
        <v>0.54375000000000007</v>
      </c>
      <c r="L182" s="11" t="str">
        <f t="shared" si="364"/>
        <v>TJB</v>
      </c>
      <c r="M182" s="11">
        <f t="shared" si="364"/>
        <v>10.5</v>
      </c>
      <c r="N182" s="11">
        <f t="shared" si="364"/>
        <v>2</v>
      </c>
      <c r="O182" s="11">
        <f t="shared" si="364"/>
        <v>1</v>
      </c>
      <c r="P182" s="11" t="s">
        <v>38</v>
      </c>
      <c r="Q182" s="19" t="str">
        <f>IF($N182=1,IF(ISERROR(VLOOKUP($P182,'M1'!$A:$C,Q$2,FALSE)),"NOT PRESENT",VLOOKUP($P182,'M1'!$A:$C,Q$2,FALSE)),IF($N182=2,IF(ISERROR(VLOOKUP(DATA!$P182,'M2'!$A:$C,Q$2,FALSE)),"NOT PRESENT",VLOOKUP(DATA!$P182,'M2'!$A:$C,Q$2,FALSE)),IF($N182=0,IF(ISERROR(VLOOKUP($P182,'M1'!$A:$C,Q$2,FALSE)),IF(ISERROR(VLOOKUP(DATA!$P182,'M2'!$A:$C,Q$2,FALSE)),"NOT PRESENT",VLOOKUP(DATA!$P182,'M2'!$A:$C,Q$2,FALSE)),VLOOKUP($P182,'M1'!$A:$C,Q$2,FALSE)),"SPECIFY METHOD")))</f>
        <v>Crassadoma gigantea</v>
      </c>
      <c r="R182" s="12" t="str">
        <f>IF($N182=1,IF(ISERROR(VLOOKUP($P182,'M1'!$A:$C,R$2,FALSE)),"NOT PRESENT",VLOOKUP($P182,'M1'!$A:$C,R$2,FALSE)),IF($N182=2,IF(ISERROR(VLOOKUP(DATA!$P182,'M2'!$A:$C,R$2,FALSE)),"NOT PRESENT",VLOOKUP(DATA!$P182,'M2'!$A:$C,R$2,FALSE)),IF($N182=0,IF(ISERROR(VLOOKUP($P182,'M1'!$A:$C,R$2,FALSE)),IF(ISERROR(VLOOKUP(DATA!$P182,'M2'!$A:$C,R$2,FALSE)),"NOT PRESENT",VLOOKUP(DATA!$P182,'M2'!$A:$C,R$2,FALSE)),VLOOKUP($P182,'M1'!$A:$C,R$2,FALSE)),"SPECIFY METHOD")))</f>
        <v>Purple-hinged rock scallop</v>
      </c>
      <c r="S182" s="20">
        <f t="shared" si="3"/>
        <v>7</v>
      </c>
      <c r="T182" s="11">
        <v>0</v>
      </c>
      <c r="U182" s="11"/>
      <c r="V182" s="11"/>
      <c r="W182" s="11">
        <v>3</v>
      </c>
      <c r="X182" s="11">
        <v>2</v>
      </c>
      <c r="Y182" s="11">
        <v>1</v>
      </c>
      <c r="Z182" s="11">
        <v>1</v>
      </c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</row>
    <row r="183" spans="1:68" ht="12.75" customHeight="1">
      <c r="A183" s="12">
        <f t="shared" si="2"/>
        <v>181</v>
      </c>
      <c r="B183" s="11" t="str">
        <f t="shared" si="350"/>
        <v>Em Lim</v>
      </c>
      <c r="C183" s="11" t="str">
        <f t="shared" ref="C183:D183" si="365">IF(ISERROR(C182),IF(ISERROR(C181),IF(ISERROR(C180),"BLANK",C180),C181),C182)</f>
        <v>Tom Bird</v>
      </c>
      <c r="D183" s="11" t="str">
        <f t="shared" si="365"/>
        <v>BMSC24</v>
      </c>
      <c r="E183" s="12" t="str">
        <f>IF(ISERROR(VLOOKUP($D183,SITES!$A:$E,2,FALSE)),"",VLOOKUP($D183,SITES!$A:$E,2,FALSE))</f>
        <v>Swiss Boy</v>
      </c>
      <c r="F183" s="10">
        <f>IF(ISERROR(VLOOKUP($D183,SITES!$A:$E,3,FALSE)),"",VLOOKUP($D183,SITES!$A:$E,3,FALSE))</f>
        <v>48.916072999999997</v>
      </c>
      <c r="G183" s="13">
        <f>IF(ISERROR(VLOOKUP($D183,SITES!$A:$E,4,FALSE)),"",VLOOKUP($D183,SITES!$A:$E,4,FALSE))</f>
        <v>-125.131174</v>
      </c>
      <c r="H183" s="14" t="str">
        <f t="shared" ref="H183:O183" si="366">IF(ISERROR(H182),IF(ISERROR(H181),IF(ISERROR(H180),"BLANK",H180),H181),H182)</f>
        <v>24/04/2024</v>
      </c>
      <c r="I183" s="11">
        <f t="shared" si="366"/>
        <v>4</v>
      </c>
      <c r="J183" s="11" t="str">
        <f t="shared" si="366"/>
        <v>NE</v>
      </c>
      <c r="K183" s="18">
        <f t="shared" si="366"/>
        <v>0.54375000000000007</v>
      </c>
      <c r="L183" s="11" t="str">
        <f t="shared" si="366"/>
        <v>TJB</v>
      </c>
      <c r="M183" s="11">
        <f t="shared" si="366"/>
        <v>10.5</v>
      </c>
      <c r="N183" s="11">
        <f t="shared" si="366"/>
        <v>2</v>
      </c>
      <c r="O183" s="11">
        <f t="shared" si="366"/>
        <v>1</v>
      </c>
      <c r="P183" s="11" t="s">
        <v>58</v>
      </c>
      <c r="Q183" s="19" t="str">
        <f>IF($N183=1,IF(ISERROR(VLOOKUP($P183,'M1'!$A:$C,Q$2,FALSE)),"NOT PRESENT",VLOOKUP($P183,'M1'!$A:$C,Q$2,FALSE)),IF($N183=2,IF(ISERROR(VLOOKUP(DATA!$P183,'M2'!$A:$C,Q$2,FALSE)),"NOT PRESENT",VLOOKUP(DATA!$P183,'M2'!$A:$C,Q$2,FALSE)),IF($N183=0,IF(ISERROR(VLOOKUP($P183,'M1'!$A:$C,Q$2,FALSE)),IF(ISERROR(VLOOKUP(DATA!$P183,'M2'!$A:$C,Q$2,FALSE)),"NOT PRESENT",VLOOKUP(DATA!$P183,'M2'!$A:$C,Q$2,FALSE)),VLOOKUP($P183,'M1'!$A:$C,Q$2,FALSE)),"SPECIFY METHOD")))</f>
        <v>Jordania zonope</v>
      </c>
      <c r="R183" s="12" t="str">
        <f>IF($N183=1,IF(ISERROR(VLOOKUP($P183,'M1'!$A:$C,R$2,FALSE)),"NOT PRESENT",VLOOKUP($P183,'M1'!$A:$C,R$2,FALSE)),IF($N183=2,IF(ISERROR(VLOOKUP(DATA!$P183,'M2'!$A:$C,R$2,FALSE)),"NOT PRESENT",VLOOKUP(DATA!$P183,'M2'!$A:$C,R$2,FALSE)),IF($N183=0,IF(ISERROR(VLOOKUP($P183,'M1'!$A:$C,R$2,FALSE)),IF(ISERROR(VLOOKUP(DATA!$P183,'M2'!$A:$C,R$2,FALSE)),"NOT PRESENT",VLOOKUP(DATA!$P183,'M2'!$A:$C,R$2,FALSE)),VLOOKUP($P183,'M1'!$A:$C,R$2,FALSE)),"SPECIFY METHOD")))</f>
        <v>Longfin sculpin</v>
      </c>
      <c r="S183" s="20">
        <f t="shared" si="3"/>
        <v>7</v>
      </c>
      <c r="T183" s="11">
        <v>0</v>
      </c>
      <c r="U183" s="11">
        <v>1</v>
      </c>
      <c r="V183" s="11">
        <v>3</v>
      </c>
      <c r="W183" s="11">
        <v>3</v>
      </c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</row>
    <row r="184" spans="1:68" ht="12.75" customHeight="1">
      <c r="A184" s="12">
        <f t="shared" si="2"/>
        <v>182</v>
      </c>
      <c r="B184" s="11" t="str">
        <f t="shared" si="350"/>
        <v>Em Lim</v>
      </c>
      <c r="C184" s="11" t="str">
        <f t="shared" ref="C184:D184" si="367">IF(ISERROR(C183),IF(ISERROR(C182),IF(ISERROR(C181),"BLANK",C181),C182),C183)</f>
        <v>Tom Bird</v>
      </c>
      <c r="D184" s="11" t="str">
        <f t="shared" si="367"/>
        <v>BMSC24</v>
      </c>
      <c r="E184" s="12" t="str">
        <f>IF(ISERROR(VLOOKUP($D184,SITES!$A:$E,2,FALSE)),"",VLOOKUP($D184,SITES!$A:$E,2,FALSE))</f>
        <v>Swiss Boy</v>
      </c>
      <c r="F184" s="10">
        <f>IF(ISERROR(VLOOKUP($D184,SITES!$A:$E,3,FALSE)),"",VLOOKUP($D184,SITES!$A:$E,3,FALSE))</f>
        <v>48.916072999999997</v>
      </c>
      <c r="G184" s="13">
        <f>IF(ISERROR(VLOOKUP($D184,SITES!$A:$E,4,FALSE)),"",VLOOKUP($D184,SITES!$A:$E,4,FALSE))</f>
        <v>-125.131174</v>
      </c>
      <c r="H184" s="14" t="str">
        <f t="shared" ref="H184:O184" si="368">IF(ISERROR(H183),IF(ISERROR(H182),IF(ISERROR(H181),"BLANK",H181),H182),H183)</f>
        <v>24/04/2024</v>
      </c>
      <c r="I184" s="11">
        <f t="shared" si="368"/>
        <v>4</v>
      </c>
      <c r="J184" s="11" t="str">
        <f t="shared" si="368"/>
        <v>NE</v>
      </c>
      <c r="K184" s="18">
        <f t="shared" si="368"/>
        <v>0.54375000000000007</v>
      </c>
      <c r="L184" s="11" t="str">
        <f t="shared" si="368"/>
        <v>TJB</v>
      </c>
      <c r="M184" s="11">
        <f t="shared" si="368"/>
        <v>10.5</v>
      </c>
      <c r="N184" s="11">
        <f t="shared" si="368"/>
        <v>2</v>
      </c>
      <c r="O184" s="11">
        <f t="shared" si="368"/>
        <v>1</v>
      </c>
      <c r="P184" s="11" t="s">
        <v>39</v>
      </c>
      <c r="Q184" s="19" t="str">
        <f>IF($N184=1,IF(ISERROR(VLOOKUP($P184,'M1'!$A:$C,Q$2,FALSE)),"NOT PRESENT",VLOOKUP($P184,'M1'!$A:$C,Q$2,FALSE)),IF($N184=2,IF(ISERROR(VLOOKUP(DATA!$P184,'M2'!$A:$C,Q$2,FALSE)),"NOT PRESENT",VLOOKUP(DATA!$P184,'M2'!$A:$C,Q$2,FALSE)),IF($N184=0,IF(ISERROR(VLOOKUP($P184,'M1'!$A:$C,Q$2,FALSE)),IF(ISERROR(VLOOKUP(DATA!$P184,'M2'!$A:$C,Q$2,FALSE)),"NOT PRESENT",VLOOKUP(DATA!$P184,'M2'!$A:$C,Q$2,FALSE)),VLOOKUP($P184,'M1'!$A:$C,Q$2,FALSE)),"SPECIFY METHOD")))</f>
        <v>Hermissenda crassicornis</v>
      </c>
      <c r="R184" s="12" t="str">
        <f>IF($N184=1,IF(ISERROR(VLOOKUP($P184,'M1'!$A:$C,R$2,FALSE)),"NOT PRESENT",VLOOKUP($P184,'M1'!$A:$C,R$2,FALSE)),IF($N184=2,IF(ISERROR(VLOOKUP(DATA!$P184,'M2'!$A:$C,R$2,FALSE)),"NOT PRESENT",VLOOKUP(DATA!$P184,'M2'!$A:$C,R$2,FALSE)),IF($N184=0,IF(ISERROR(VLOOKUP($P184,'M1'!$A:$C,R$2,FALSE)),IF(ISERROR(VLOOKUP(DATA!$P184,'M2'!$A:$C,R$2,FALSE)),"NOT PRESENT",VLOOKUP(DATA!$P184,'M2'!$A:$C,R$2,FALSE)),VLOOKUP($P184,'M1'!$A:$C,R$2,FALSE)),"SPECIFY METHOD")))</f>
        <v>Opalescent nudibranch</v>
      </c>
      <c r="S184" s="20">
        <f t="shared" si="3"/>
        <v>4</v>
      </c>
      <c r="T184" s="11">
        <v>4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</row>
    <row r="185" spans="1:68" ht="12.75" customHeight="1">
      <c r="A185" s="12">
        <f t="shared" si="2"/>
        <v>183</v>
      </c>
      <c r="B185" s="11" t="str">
        <f t="shared" si="350"/>
        <v>Em Lim</v>
      </c>
      <c r="C185" s="11" t="str">
        <f t="shared" ref="C185:D185" si="369">IF(ISERROR(C184),IF(ISERROR(C183),IF(ISERROR(C182),"BLANK",C182),C183),C184)</f>
        <v>Tom Bird</v>
      </c>
      <c r="D185" s="11" t="str">
        <f t="shared" si="369"/>
        <v>BMSC24</v>
      </c>
      <c r="E185" s="12" t="str">
        <f>IF(ISERROR(VLOOKUP($D185,SITES!$A:$E,2,FALSE)),"",VLOOKUP($D185,SITES!$A:$E,2,FALSE))</f>
        <v>Swiss Boy</v>
      </c>
      <c r="F185" s="10">
        <f>IF(ISERROR(VLOOKUP($D185,SITES!$A:$E,3,FALSE)),"",VLOOKUP($D185,SITES!$A:$E,3,FALSE))</f>
        <v>48.916072999999997</v>
      </c>
      <c r="G185" s="13">
        <f>IF(ISERROR(VLOOKUP($D185,SITES!$A:$E,4,FALSE)),"",VLOOKUP($D185,SITES!$A:$E,4,FALSE))</f>
        <v>-125.131174</v>
      </c>
      <c r="H185" s="14" t="str">
        <f t="shared" ref="H185:O185" si="370">IF(ISERROR(H184),IF(ISERROR(H183),IF(ISERROR(H182),"BLANK",H182),H183),H184)</f>
        <v>24/04/2024</v>
      </c>
      <c r="I185" s="11">
        <f t="shared" si="370"/>
        <v>4</v>
      </c>
      <c r="J185" s="11" t="str">
        <f t="shared" si="370"/>
        <v>NE</v>
      </c>
      <c r="K185" s="18">
        <f t="shared" si="370"/>
        <v>0.54375000000000007</v>
      </c>
      <c r="L185" s="11" t="str">
        <f t="shared" si="370"/>
        <v>TJB</v>
      </c>
      <c r="M185" s="11">
        <f t="shared" si="370"/>
        <v>10.5</v>
      </c>
      <c r="N185" s="11">
        <f t="shared" si="370"/>
        <v>2</v>
      </c>
      <c r="O185" s="11">
        <f t="shared" si="370"/>
        <v>1</v>
      </c>
      <c r="P185" s="11" t="s">
        <v>61</v>
      </c>
      <c r="Q185" s="19" t="str">
        <f>IF($N185=1,IF(ISERROR(VLOOKUP($P185,'M1'!$A:$C,Q$2,FALSE)),"NOT PRESENT",VLOOKUP($P185,'M1'!$A:$C,Q$2,FALSE)),IF($N185=2,IF(ISERROR(VLOOKUP(DATA!$P185,'M2'!$A:$C,Q$2,FALSE)),"NOT PRESENT",VLOOKUP(DATA!$P185,'M2'!$A:$C,Q$2,FALSE)),IF($N185=0,IF(ISERROR(VLOOKUP($P185,'M1'!$A:$C,Q$2,FALSE)),IF(ISERROR(VLOOKUP(DATA!$P185,'M2'!$A:$C,Q$2,FALSE)),"NOT PRESENT",VLOOKUP(DATA!$P185,'M2'!$A:$C,Q$2,FALSE)),VLOOKUP($P185,'M1'!$A:$C,Q$2,FALSE)),"SPECIFY METHOD")))</f>
        <v>Henricia spp.</v>
      </c>
      <c r="R185" s="12" t="str">
        <f>IF($N185=1,IF(ISERROR(VLOOKUP($P185,'M1'!$A:$C,R$2,FALSE)),"NOT PRESENT",VLOOKUP($P185,'M1'!$A:$C,R$2,FALSE)),IF($N185=2,IF(ISERROR(VLOOKUP(DATA!$P185,'M2'!$A:$C,R$2,FALSE)),"NOT PRESENT",VLOOKUP(DATA!$P185,'M2'!$A:$C,R$2,FALSE)),IF($N185=0,IF(ISERROR(VLOOKUP($P185,'M1'!$A:$C,R$2,FALSE)),IF(ISERROR(VLOOKUP(DATA!$P185,'M2'!$A:$C,R$2,FALSE)),"NOT PRESENT",VLOOKUP(DATA!$P185,'M2'!$A:$C,R$2,FALSE)),VLOOKUP($P185,'M1'!$A:$C,R$2,FALSE)),"SPECIFY METHOD")))</f>
        <v>Unidentified blood star</v>
      </c>
      <c r="S185" s="20">
        <f t="shared" si="3"/>
        <v>3</v>
      </c>
      <c r="T185" s="11">
        <v>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</row>
    <row r="186" spans="1:68" ht="12.75" customHeight="1">
      <c r="A186" s="12">
        <f t="shared" si="2"/>
        <v>184</v>
      </c>
      <c r="B186" s="11" t="str">
        <f t="shared" si="350"/>
        <v>Em Lim</v>
      </c>
      <c r="C186" s="11" t="str">
        <f t="shared" ref="C186:D186" si="371">IF(ISERROR(C185),IF(ISERROR(C184),IF(ISERROR(C183),"BLANK",C183),C184),C185)</f>
        <v>Tom Bird</v>
      </c>
      <c r="D186" s="11" t="str">
        <f t="shared" si="371"/>
        <v>BMSC24</v>
      </c>
      <c r="E186" s="12" t="str">
        <f>IF(ISERROR(VLOOKUP($D186,SITES!$A:$E,2,FALSE)),"",VLOOKUP($D186,SITES!$A:$E,2,FALSE))</f>
        <v>Swiss Boy</v>
      </c>
      <c r="F186" s="10">
        <f>IF(ISERROR(VLOOKUP($D186,SITES!$A:$E,3,FALSE)),"",VLOOKUP($D186,SITES!$A:$E,3,FALSE))</f>
        <v>48.916072999999997</v>
      </c>
      <c r="G186" s="13">
        <f>IF(ISERROR(VLOOKUP($D186,SITES!$A:$E,4,FALSE)),"",VLOOKUP($D186,SITES!$A:$E,4,FALSE))</f>
        <v>-125.131174</v>
      </c>
      <c r="H186" s="14" t="str">
        <f t="shared" ref="H186:O186" si="372">IF(ISERROR(H185),IF(ISERROR(H184),IF(ISERROR(H183),"BLANK",H183),H184),H185)</f>
        <v>24/04/2024</v>
      </c>
      <c r="I186" s="11">
        <f t="shared" si="372"/>
        <v>4</v>
      </c>
      <c r="J186" s="11" t="str">
        <f t="shared" si="372"/>
        <v>NE</v>
      </c>
      <c r="K186" s="18">
        <f t="shared" si="372"/>
        <v>0.54375000000000007</v>
      </c>
      <c r="L186" s="11" t="str">
        <f t="shared" si="372"/>
        <v>TJB</v>
      </c>
      <c r="M186" s="11">
        <f t="shared" si="372"/>
        <v>10.5</v>
      </c>
      <c r="N186" s="11">
        <f t="shared" si="372"/>
        <v>2</v>
      </c>
      <c r="O186" s="11">
        <f t="shared" si="372"/>
        <v>1</v>
      </c>
      <c r="P186" s="11" t="s">
        <v>59</v>
      </c>
      <c r="Q186" s="19" t="str">
        <f>IF($N186=1,IF(ISERROR(VLOOKUP($P186,'M1'!$A:$C,Q$2,FALSE)),"NOT PRESENT",VLOOKUP($P186,'M1'!$A:$C,Q$2,FALSE)),IF($N186=2,IF(ISERROR(VLOOKUP(DATA!$P186,'M2'!$A:$C,Q$2,FALSE)),"NOT PRESENT",VLOOKUP(DATA!$P186,'M2'!$A:$C,Q$2,FALSE)),IF($N186=0,IF(ISERROR(VLOOKUP($P186,'M1'!$A:$C,Q$2,FALSE)),IF(ISERROR(VLOOKUP(DATA!$P186,'M2'!$A:$C,Q$2,FALSE)),"NOT PRESENT",VLOOKUP(DATA!$P186,'M2'!$A:$C,Q$2,FALSE)),VLOOKUP($P186,'M1'!$A:$C,Q$2,FALSE)),"SPECIFY METHOD")))</f>
        <v>Scyra acutifrons</v>
      </c>
      <c r="R186" s="12" t="str">
        <f>IF($N186=1,IF(ISERROR(VLOOKUP($P186,'M1'!$A:$C,R$2,FALSE)),"NOT PRESENT",VLOOKUP($P186,'M1'!$A:$C,R$2,FALSE)),IF($N186=2,IF(ISERROR(VLOOKUP(DATA!$P186,'M2'!$A:$C,R$2,FALSE)),"NOT PRESENT",VLOOKUP(DATA!$P186,'M2'!$A:$C,R$2,FALSE)),IF($N186=0,IF(ISERROR(VLOOKUP($P186,'M1'!$A:$C,R$2,FALSE)),IF(ISERROR(VLOOKUP(DATA!$P186,'M2'!$A:$C,R$2,FALSE)),"NOT PRESENT",VLOOKUP(DATA!$P186,'M2'!$A:$C,R$2,FALSE)),VLOOKUP($P186,'M1'!$A:$C,R$2,FALSE)),"SPECIFY METHOD")))</f>
        <v>Sharpnose crab</v>
      </c>
      <c r="S186" s="20">
        <f t="shared" si="3"/>
        <v>12</v>
      </c>
      <c r="T186" s="11">
        <v>12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</row>
    <row r="187" spans="1:68" ht="12.75" customHeight="1">
      <c r="A187" s="12">
        <f t="shared" si="2"/>
        <v>185</v>
      </c>
      <c r="B187" s="11" t="str">
        <f t="shared" si="350"/>
        <v>Em Lim</v>
      </c>
      <c r="C187" s="11" t="str">
        <f t="shared" ref="C187:D187" si="373">IF(ISERROR(C186),IF(ISERROR(C185),IF(ISERROR(C184),"BLANK",C184),C185),C186)</f>
        <v>Tom Bird</v>
      </c>
      <c r="D187" s="11" t="str">
        <f t="shared" si="373"/>
        <v>BMSC24</v>
      </c>
      <c r="E187" s="12" t="str">
        <f>IF(ISERROR(VLOOKUP($D187,SITES!$A:$E,2,FALSE)),"",VLOOKUP($D187,SITES!$A:$E,2,FALSE))</f>
        <v>Swiss Boy</v>
      </c>
      <c r="F187" s="10">
        <f>IF(ISERROR(VLOOKUP($D187,SITES!$A:$E,3,FALSE)),"",VLOOKUP($D187,SITES!$A:$E,3,FALSE))</f>
        <v>48.916072999999997</v>
      </c>
      <c r="G187" s="13">
        <f>IF(ISERROR(VLOOKUP($D187,SITES!$A:$E,4,FALSE)),"",VLOOKUP($D187,SITES!$A:$E,4,FALSE))</f>
        <v>-125.131174</v>
      </c>
      <c r="H187" s="14" t="str">
        <f t="shared" ref="H187:O187" si="374">IF(ISERROR(H186),IF(ISERROR(H185),IF(ISERROR(H184),"BLANK",H184),H185),H186)</f>
        <v>24/04/2024</v>
      </c>
      <c r="I187" s="11">
        <f t="shared" si="374"/>
        <v>4</v>
      </c>
      <c r="J187" s="11" t="str">
        <f t="shared" si="374"/>
        <v>NE</v>
      </c>
      <c r="K187" s="18">
        <f t="shared" si="374"/>
        <v>0.54375000000000007</v>
      </c>
      <c r="L187" s="11" t="str">
        <f t="shared" si="374"/>
        <v>TJB</v>
      </c>
      <c r="M187" s="11">
        <f t="shared" si="374"/>
        <v>10.5</v>
      </c>
      <c r="N187" s="11">
        <f t="shared" si="374"/>
        <v>2</v>
      </c>
      <c r="O187" s="11">
        <f t="shared" si="374"/>
        <v>1</v>
      </c>
      <c r="P187" s="11" t="s">
        <v>30</v>
      </c>
      <c r="Q187" s="19" t="str">
        <f>IF($N187=1,IF(ISERROR(VLOOKUP($P187,'M1'!$A:$C,Q$2,FALSE)),"NOT PRESENT",VLOOKUP($P187,'M1'!$A:$C,Q$2,FALSE)),IF($N187=2,IF(ISERROR(VLOOKUP(DATA!$P187,'M2'!$A:$C,Q$2,FALSE)),"NOT PRESENT",VLOOKUP(DATA!$P187,'M2'!$A:$C,Q$2,FALSE)),IF($N187=0,IF(ISERROR(VLOOKUP($P187,'M1'!$A:$C,Q$2,FALSE)),IF(ISERROR(VLOOKUP(DATA!$P187,'M2'!$A:$C,Q$2,FALSE)),"NOT PRESENT",VLOOKUP(DATA!$P187,'M2'!$A:$C,Q$2,FALSE)),VLOOKUP($P187,'M1'!$A:$C,Q$2,FALSE)),"SPECIFY METHOD")))</f>
        <v>Pomaulax gibberosus</v>
      </c>
      <c r="R187" s="12" t="str">
        <f>IF($N187=1,IF(ISERROR(VLOOKUP($P187,'M1'!$A:$C,R$2,FALSE)),"NOT PRESENT",VLOOKUP($P187,'M1'!$A:$C,R$2,FALSE)),IF($N187=2,IF(ISERROR(VLOOKUP(DATA!$P187,'M2'!$A:$C,R$2,FALSE)),"NOT PRESENT",VLOOKUP(DATA!$P187,'M2'!$A:$C,R$2,FALSE)),IF($N187=0,IF(ISERROR(VLOOKUP($P187,'M1'!$A:$C,R$2,FALSE)),IF(ISERROR(VLOOKUP(DATA!$P187,'M2'!$A:$C,R$2,FALSE)),"NOT PRESENT",VLOOKUP(DATA!$P187,'M2'!$A:$C,R$2,FALSE)),VLOOKUP($P187,'M1'!$A:$C,R$2,FALSE)),"SPECIFY METHOD")))</f>
        <v>Red turban shell</v>
      </c>
      <c r="S187" s="20">
        <f t="shared" si="3"/>
        <v>3</v>
      </c>
      <c r="T187" s="11">
        <v>3</v>
      </c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</row>
    <row r="188" spans="1:68" ht="12.75" customHeight="1">
      <c r="A188" s="12">
        <f t="shared" si="2"/>
        <v>186</v>
      </c>
      <c r="B188" s="11" t="str">
        <f t="shared" si="350"/>
        <v>Em Lim</v>
      </c>
      <c r="C188" s="11" t="str">
        <f t="shared" ref="C188:D188" si="375">IF(ISERROR(C187),IF(ISERROR(C186),IF(ISERROR(C185),"BLANK",C185),C186),C187)</f>
        <v>Tom Bird</v>
      </c>
      <c r="D188" s="11" t="str">
        <f t="shared" si="375"/>
        <v>BMSC24</v>
      </c>
      <c r="E188" s="12" t="str">
        <f>IF(ISERROR(VLOOKUP($D188,SITES!$A:$E,2,FALSE)),"",VLOOKUP($D188,SITES!$A:$E,2,FALSE))</f>
        <v>Swiss Boy</v>
      </c>
      <c r="F188" s="10">
        <f>IF(ISERROR(VLOOKUP($D188,SITES!$A:$E,3,FALSE)),"",VLOOKUP($D188,SITES!$A:$E,3,FALSE))</f>
        <v>48.916072999999997</v>
      </c>
      <c r="G188" s="13">
        <f>IF(ISERROR(VLOOKUP($D188,SITES!$A:$E,4,FALSE)),"",VLOOKUP($D188,SITES!$A:$E,4,FALSE))</f>
        <v>-125.131174</v>
      </c>
      <c r="H188" s="14" t="str">
        <f t="shared" ref="H188:M188" si="376">IF(ISERROR(H187),IF(ISERROR(H186),IF(ISERROR(H185),"BLANK",H185),H186),H187)</f>
        <v>24/04/2024</v>
      </c>
      <c r="I188" s="11">
        <f t="shared" si="376"/>
        <v>4</v>
      </c>
      <c r="J188" s="11" t="str">
        <f t="shared" si="376"/>
        <v>NE</v>
      </c>
      <c r="K188" s="18">
        <f t="shared" si="376"/>
        <v>0.54375000000000007</v>
      </c>
      <c r="L188" s="11" t="str">
        <f t="shared" si="376"/>
        <v>TJB</v>
      </c>
      <c r="M188" s="11">
        <f t="shared" si="376"/>
        <v>10.5</v>
      </c>
      <c r="N188" s="11">
        <v>0</v>
      </c>
      <c r="O188" s="11">
        <f t="shared" ref="O188:O189" si="377">IF(ISERROR(O187),IF(ISERROR(O186),IF(ISERROR(O185),"BLANK",O185),O186),O187)</f>
        <v>1</v>
      </c>
      <c r="P188" s="11" t="s">
        <v>46</v>
      </c>
      <c r="Q188" s="19" t="str">
        <f>IF($N188=1,IF(ISERROR(VLOOKUP($P188,'M1'!$A:$C,Q$2,FALSE)),"NOT PRESENT",VLOOKUP($P188,'M1'!$A:$C,Q$2,FALSE)),IF($N188=2,IF(ISERROR(VLOOKUP(DATA!$P188,'M2'!$A:$C,Q$2,FALSE)),"NOT PRESENT",VLOOKUP(DATA!$P188,'M2'!$A:$C,Q$2,FALSE)),IF($N188=0,IF(ISERROR(VLOOKUP($P188,'M1'!$A:$C,Q$2,FALSE)),IF(ISERROR(VLOOKUP(DATA!$P188,'M2'!$A:$C,Q$2,FALSE)),"NOT PRESENT",VLOOKUP(DATA!$P188,'M2'!$A:$C,Q$2,FALSE)),VLOOKUP($P188,'M1'!$A:$C,Q$2,FALSE)),"SPECIFY METHOD")))</f>
        <v>Oxylebius pictus</v>
      </c>
      <c r="R188" s="12" t="str">
        <f>IF($N188=1,IF(ISERROR(VLOOKUP($P188,'M1'!$A:$C,R$2,FALSE)),"NOT PRESENT",VLOOKUP($P188,'M1'!$A:$C,R$2,FALSE)),IF($N188=2,IF(ISERROR(VLOOKUP(DATA!$P188,'M2'!$A:$C,R$2,FALSE)),"NOT PRESENT",VLOOKUP(DATA!$P188,'M2'!$A:$C,R$2,FALSE)),IF($N188=0,IF(ISERROR(VLOOKUP($P188,'M1'!$A:$C,R$2,FALSE)),IF(ISERROR(VLOOKUP(DATA!$P188,'M2'!$A:$C,R$2,FALSE)),"NOT PRESENT",VLOOKUP(DATA!$P188,'M2'!$A:$C,R$2,FALSE)),VLOOKUP($P188,'M1'!$A:$C,R$2,FALSE)),"SPECIFY METHOD")))</f>
        <v>Painted greenling</v>
      </c>
      <c r="S188" s="20">
        <f t="shared" si="3"/>
        <v>1</v>
      </c>
      <c r="T188" s="11">
        <v>0</v>
      </c>
      <c r="U188" s="11"/>
      <c r="V188" s="11"/>
      <c r="W188" s="11"/>
      <c r="X188" s="11"/>
      <c r="Y188" s="11">
        <v>1</v>
      </c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</row>
    <row r="189" spans="1:68" ht="12.75" customHeight="1">
      <c r="A189" s="12">
        <f t="shared" si="2"/>
        <v>187</v>
      </c>
      <c r="B189" s="11" t="str">
        <f t="shared" si="350"/>
        <v>Em Lim</v>
      </c>
      <c r="C189" s="11" t="str">
        <f t="shared" ref="C189:D189" si="378">IF(ISERROR(C188),IF(ISERROR(C187),IF(ISERROR(C186),"BLANK",C186),C187),C188)</f>
        <v>Tom Bird</v>
      </c>
      <c r="D189" s="11" t="str">
        <f t="shared" si="378"/>
        <v>BMSC24</v>
      </c>
      <c r="E189" s="12" t="str">
        <f>IF(ISERROR(VLOOKUP($D189,SITES!$A:$E,2,FALSE)),"",VLOOKUP($D189,SITES!$A:$E,2,FALSE))</f>
        <v>Swiss Boy</v>
      </c>
      <c r="F189" s="10">
        <f>IF(ISERROR(VLOOKUP($D189,SITES!$A:$E,3,FALSE)),"",VLOOKUP($D189,SITES!$A:$E,3,FALSE))</f>
        <v>48.916072999999997</v>
      </c>
      <c r="G189" s="13">
        <f>IF(ISERROR(VLOOKUP($D189,SITES!$A:$E,4,FALSE)),"",VLOOKUP($D189,SITES!$A:$E,4,FALSE))</f>
        <v>-125.131174</v>
      </c>
      <c r="H189" s="14" t="str">
        <f t="shared" ref="H189:M189" si="379">IF(ISERROR(H188),IF(ISERROR(H187),IF(ISERROR(H186),"BLANK",H186),H187),H188)</f>
        <v>24/04/2024</v>
      </c>
      <c r="I189" s="11">
        <f t="shared" si="379"/>
        <v>4</v>
      </c>
      <c r="J189" s="11" t="str">
        <f t="shared" si="379"/>
        <v>NE</v>
      </c>
      <c r="K189" s="18">
        <f t="shared" si="379"/>
        <v>0.54375000000000007</v>
      </c>
      <c r="L189" s="11" t="str">
        <f t="shared" si="379"/>
        <v>TJB</v>
      </c>
      <c r="M189" s="11">
        <f t="shared" si="379"/>
        <v>10.5</v>
      </c>
      <c r="N189" s="11">
        <v>2</v>
      </c>
      <c r="O189" s="11">
        <f t="shared" si="377"/>
        <v>1</v>
      </c>
      <c r="P189" s="11" t="s">
        <v>32</v>
      </c>
      <c r="Q189" s="19" t="str">
        <f>IF($N189=1,IF(ISERROR(VLOOKUP($P189,'M1'!$A:$C,Q$2,FALSE)),"NOT PRESENT",VLOOKUP($P189,'M1'!$A:$C,Q$2,FALSE)),IF($N189=2,IF(ISERROR(VLOOKUP(DATA!$P189,'M2'!$A:$C,Q$2,FALSE)),"NOT PRESENT",VLOOKUP(DATA!$P189,'M2'!$A:$C,Q$2,FALSE)),IF($N189=0,IF(ISERROR(VLOOKUP($P189,'M1'!$A:$C,Q$2,FALSE)),IF(ISERROR(VLOOKUP(DATA!$P189,'M2'!$A:$C,Q$2,FALSE)),"NOT PRESENT",VLOOKUP(DATA!$P189,'M2'!$A:$C,Q$2,FALSE)),VLOOKUP($P189,'M1'!$A:$C,Q$2,FALSE)),"SPECIFY METHOD")))</f>
        <v>Acmaea mitra</v>
      </c>
      <c r="R189" s="12" t="str">
        <f>IF($N189=1,IF(ISERROR(VLOOKUP($P189,'M1'!$A:$C,R$2,FALSE)),"NOT PRESENT",VLOOKUP($P189,'M1'!$A:$C,R$2,FALSE)),IF($N189=2,IF(ISERROR(VLOOKUP(DATA!$P189,'M2'!$A:$C,R$2,FALSE)),"NOT PRESENT",VLOOKUP(DATA!$P189,'M2'!$A:$C,R$2,FALSE)),IF($N189=0,IF(ISERROR(VLOOKUP($P189,'M1'!$A:$C,R$2,FALSE)),IF(ISERROR(VLOOKUP(DATA!$P189,'M2'!$A:$C,R$2,FALSE)),"NOT PRESENT",VLOOKUP(DATA!$P189,'M2'!$A:$C,R$2,FALSE)),VLOOKUP($P189,'M1'!$A:$C,R$2,FALSE)),"SPECIFY METHOD")))</f>
        <v>Whitecap limpet</v>
      </c>
      <c r="S189" s="20">
        <f t="shared" si="3"/>
        <v>3</v>
      </c>
      <c r="T189" s="11">
        <v>3</v>
      </c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</row>
    <row r="190" spans="1:68" ht="12.75" customHeight="1">
      <c r="A190" s="12">
        <f t="shared" si="2"/>
        <v>188</v>
      </c>
      <c r="B190" s="11" t="str">
        <f t="shared" si="350"/>
        <v>Em Lim</v>
      </c>
      <c r="C190" s="11" t="str">
        <f t="shared" ref="C190:D190" si="380">IF(ISERROR(C189),IF(ISERROR(C188),IF(ISERROR(C187),"BLANK",C187),C188),C189)</f>
        <v>Tom Bird</v>
      </c>
      <c r="D190" s="11" t="str">
        <f t="shared" si="380"/>
        <v>BMSC24</v>
      </c>
      <c r="E190" s="12" t="str">
        <f>IF(ISERROR(VLOOKUP($D190,SITES!$A:$E,2,FALSE)),"",VLOOKUP($D190,SITES!$A:$E,2,FALSE))</f>
        <v>Swiss Boy</v>
      </c>
      <c r="F190" s="10">
        <f>IF(ISERROR(VLOOKUP($D190,SITES!$A:$E,3,FALSE)),"",VLOOKUP($D190,SITES!$A:$E,3,FALSE))</f>
        <v>48.916072999999997</v>
      </c>
      <c r="G190" s="13">
        <f>IF(ISERROR(VLOOKUP($D190,SITES!$A:$E,4,FALSE)),"",VLOOKUP($D190,SITES!$A:$E,4,FALSE))</f>
        <v>-125.131174</v>
      </c>
      <c r="H190" s="14" t="str">
        <f t="shared" ref="H190:O190" si="381">IF(ISERROR(H189),IF(ISERROR(H188),IF(ISERROR(H187),"BLANK",H187),H188),H189)</f>
        <v>24/04/2024</v>
      </c>
      <c r="I190" s="11">
        <f t="shared" si="381"/>
        <v>4</v>
      </c>
      <c r="J190" s="11" t="str">
        <f t="shared" si="381"/>
        <v>NE</v>
      </c>
      <c r="K190" s="18">
        <f t="shared" si="381"/>
        <v>0.54375000000000007</v>
      </c>
      <c r="L190" s="11" t="str">
        <f t="shared" si="381"/>
        <v>TJB</v>
      </c>
      <c r="M190" s="11">
        <f t="shared" si="381"/>
        <v>10.5</v>
      </c>
      <c r="N190" s="11">
        <f t="shared" si="381"/>
        <v>2</v>
      </c>
      <c r="O190" s="11">
        <f t="shared" si="381"/>
        <v>1</v>
      </c>
      <c r="P190" s="11" t="s">
        <v>33</v>
      </c>
      <c r="Q190" s="19" t="str">
        <f>IF($N190=1,IF(ISERROR(VLOOKUP($P190,'M1'!$A:$C,Q$2,FALSE)),"NOT PRESENT",VLOOKUP($P190,'M1'!$A:$C,Q$2,FALSE)),IF($N190=2,IF(ISERROR(VLOOKUP(DATA!$P190,'M2'!$A:$C,Q$2,FALSE)),"NOT PRESENT",VLOOKUP(DATA!$P190,'M2'!$A:$C,Q$2,FALSE)),IF($N190=0,IF(ISERROR(VLOOKUP($P190,'M1'!$A:$C,Q$2,FALSE)),IF(ISERROR(VLOOKUP(DATA!$P190,'M2'!$A:$C,Q$2,FALSE)),"NOT PRESENT",VLOOKUP(DATA!$P190,'M2'!$A:$C,Q$2,FALSE)),VLOOKUP($P190,'M1'!$A:$C,Q$2,FALSE)),"SPECIFY METHOD")))</f>
        <v>Apostichopus californicus</v>
      </c>
      <c r="R190" s="12" t="str">
        <f>IF($N190=1,IF(ISERROR(VLOOKUP($P190,'M1'!$A:$C,R$2,FALSE)),"NOT PRESENT",VLOOKUP($P190,'M1'!$A:$C,R$2,FALSE)),IF($N190=2,IF(ISERROR(VLOOKUP(DATA!$P190,'M2'!$A:$C,R$2,FALSE)),"NOT PRESENT",VLOOKUP(DATA!$P190,'M2'!$A:$C,R$2,FALSE)),IF($N190=0,IF(ISERROR(VLOOKUP($P190,'M1'!$A:$C,R$2,FALSE)),IF(ISERROR(VLOOKUP(DATA!$P190,'M2'!$A:$C,R$2,FALSE)),"NOT PRESENT",VLOOKUP(DATA!$P190,'M2'!$A:$C,R$2,FALSE)),VLOOKUP($P190,'M1'!$A:$C,R$2,FALSE)),"SPECIFY METHOD")))</f>
        <v>California sea cucumber</v>
      </c>
      <c r="S190" s="20">
        <f t="shared" si="3"/>
        <v>8</v>
      </c>
      <c r="T190" s="11">
        <v>8</v>
      </c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</row>
    <row r="191" spans="1:68" ht="12.75" customHeight="1">
      <c r="A191" s="12">
        <f t="shared" si="2"/>
        <v>189</v>
      </c>
      <c r="B191" s="11" t="str">
        <f t="shared" si="350"/>
        <v>Em Lim</v>
      </c>
      <c r="C191" s="11" t="str">
        <f t="shared" ref="C191:D191" si="382">IF(ISERROR(C190),IF(ISERROR(C189),IF(ISERROR(C188),"BLANK",C188),C189),C190)</f>
        <v>Tom Bird</v>
      </c>
      <c r="D191" s="11" t="str">
        <f t="shared" si="382"/>
        <v>BMSC24</v>
      </c>
      <c r="E191" s="12" t="str">
        <f>IF(ISERROR(VLOOKUP($D191,SITES!$A:$E,2,FALSE)),"",VLOOKUP($D191,SITES!$A:$E,2,FALSE))</f>
        <v>Swiss Boy</v>
      </c>
      <c r="F191" s="10">
        <f>IF(ISERROR(VLOOKUP($D191,SITES!$A:$E,3,FALSE)),"",VLOOKUP($D191,SITES!$A:$E,3,FALSE))</f>
        <v>48.916072999999997</v>
      </c>
      <c r="G191" s="13">
        <f>IF(ISERROR(VLOOKUP($D191,SITES!$A:$E,4,FALSE)),"",VLOOKUP($D191,SITES!$A:$E,4,FALSE))</f>
        <v>-125.131174</v>
      </c>
      <c r="H191" s="14" t="str">
        <f t="shared" ref="H191:O191" si="383">IF(ISERROR(H190),IF(ISERROR(H189),IF(ISERROR(H188),"BLANK",H188),H189),H190)</f>
        <v>24/04/2024</v>
      </c>
      <c r="I191" s="11">
        <f t="shared" si="383"/>
        <v>4</v>
      </c>
      <c r="J191" s="11" t="str">
        <f t="shared" si="383"/>
        <v>NE</v>
      </c>
      <c r="K191" s="18">
        <f t="shared" si="383"/>
        <v>0.54375000000000007</v>
      </c>
      <c r="L191" s="11" t="str">
        <f t="shared" si="383"/>
        <v>TJB</v>
      </c>
      <c r="M191" s="11">
        <f t="shared" si="383"/>
        <v>10.5</v>
      </c>
      <c r="N191" s="11">
        <f t="shared" si="383"/>
        <v>2</v>
      </c>
      <c r="O191" s="11">
        <f t="shared" si="383"/>
        <v>1</v>
      </c>
      <c r="P191" s="11" t="s">
        <v>42</v>
      </c>
      <c r="Q191" s="19" t="str">
        <f>IF($N191=1,IF(ISERROR(VLOOKUP($P191,'M1'!$A:$C,Q$2,FALSE)),"NOT PRESENT",VLOOKUP($P191,'M1'!$A:$C,Q$2,FALSE)),IF($N191=2,IF(ISERROR(VLOOKUP(DATA!$P191,'M2'!$A:$C,Q$2,FALSE)),"NOT PRESENT",VLOOKUP(DATA!$P191,'M2'!$A:$C,Q$2,FALSE)),IF($N191=0,IF(ISERROR(VLOOKUP($P191,'M1'!$A:$C,Q$2,FALSE)),IF(ISERROR(VLOOKUP(DATA!$P191,'M2'!$A:$C,Q$2,FALSE)),"NOT PRESENT",VLOOKUP(DATA!$P191,'M2'!$A:$C,Q$2,FALSE)),VLOOKUP($P191,'M1'!$A:$C,Q$2,FALSE)),"SPECIFY METHOD")))</f>
        <v>Dermasterias imbricata</v>
      </c>
      <c r="R191" s="12" t="str">
        <f>IF($N191=1,IF(ISERROR(VLOOKUP($P191,'M1'!$A:$C,R$2,FALSE)),"NOT PRESENT",VLOOKUP($P191,'M1'!$A:$C,R$2,FALSE)),IF($N191=2,IF(ISERROR(VLOOKUP(DATA!$P191,'M2'!$A:$C,R$2,FALSE)),"NOT PRESENT",VLOOKUP(DATA!$P191,'M2'!$A:$C,R$2,FALSE)),IF($N191=0,IF(ISERROR(VLOOKUP($P191,'M1'!$A:$C,R$2,FALSE)),IF(ISERROR(VLOOKUP(DATA!$P191,'M2'!$A:$C,R$2,FALSE)),"NOT PRESENT",VLOOKUP(DATA!$P191,'M2'!$A:$C,R$2,FALSE)),VLOOKUP($P191,'M1'!$A:$C,R$2,FALSE)),"SPECIFY METHOD")))</f>
        <v>Leather star</v>
      </c>
      <c r="S191" s="20">
        <f t="shared" si="3"/>
        <v>9</v>
      </c>
      <c r="T191" s="11">
        <v>9</v>
      </c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</row>
    <row r="192" spans="1:68" ht="12.75" customHeight="1">
      <c r="A192" s="12">
        <f t="shared" si="2"/>
        <v>190</v>
      </c>
      <c r="B192" s="11" t="str">
        <f t="shared" si="350"/>
        <v>Em Lim</v>
      </c>
      <c r="C192" s="11" t="str">
        <f t="shared" ref="C192:D192" si="384">IF(ISERROR(C191),IF(ISERROR(C190),IF(ISERROR(C189),"BLANK",C189),C190),C191)</f>
        <v>Tom Bird</v>
      </c>
      <c r="D192" s="11" t="str">
        <f t="shared" si="384"/>
        <v>BMSC24</v>
      </c>
      <c r="E192" s="12" t="str">
        <f>IF(ISERROR(VLOOKUP($D192,SITES!$A:$E,2,FALSE)),"",VLOOKUP($D192,SITES!$A:$E,2,FALSE))</f>
        <v>Swiss Boy</v>
      </c>
      <c r="F192" s="10">
        <f>IF(ISERROR(VLOOKUP($D192,SITES!$A:$E,3,FALSE)),"",VLOOKUP($D192,SITES!$A:$E,3,FALSE))</f>
        <v>48.916072999999997</v>
      </c>
      <c r="G192" s="13">
        <f>IF(ISERROR(VLOOKUP($D192,SITES!$A:$E,4,FALSE)),"",VLOOKUP($D192,SITES!$A:$E,4,FALSE))</f>
        <v>-125.131174</v>
      </c>
      <c r="H192" s="14" t="str">
        <f t="shared" ref="H192:O192" si="385">IF(ISERROR(H191),IF(ISERROR(H190),IF(ISERROR(H189),"BLANK",H189),H190),H191)</f>
        <v>24/04/2024</v>
      </c>
      <c r="I192" s="11">
        <f t="shared" si="385"/>
        <v>4</v>
      </c>
      <c r="J192" s="11" t="str">
        <f t="shared" si="385"/>
        <v>NE</v>
      </c>
      <c r="K192" s="18">
        <f t="shared" si="385"/>
        <v>0.54375000000000007</v>
      </c>
      <c r="L192" s="11" t="str">
        <f t="shared" si="385"/>
        <v>TJB</v>
      </c>
      <c r="M192" s="11">
        <f t="shared" si="385"/>
        <v>10.5</v>
      </c>
      <c r="N192" s="11">
        <f t="shared" si="385"/>
        <v>2</v>
      </c>
      <c r="O192" s="11">
        <f t="shared" si="385"/>
        <v>1</v>
      </c>
      <c r="P192" s="11" t="s">
        <v>45</v>
      </c>
      <c r="Q192" s="19" t="str">
        <f>IF($N192=1,IF(ISERROR(VLOOKUP($P192,'M1'!$A:$C,Q$2,FALSE)),"NOT PRESENT",VLOOKUP($P192,'M1'!$A:$C,Q$2,FALSE)),IF($N192=2,IF(ISERROR(VLOOKUP(DATA!$P192,'M2'!$A:$C,Q$2,FALSE)),"NOT PRESENT",VLOOKUP(DATA!$P192,'M2'!$A:$C,Q$2,FALSE)),IF($N192=0,IF(ISERROR(VLOOKUP($P192,'M1'!$A:$C,Q$2,FALSE)),IF(ISERROR(VLOOKUP(DATA!$P192,'M2'!$A:$C,Q$2,FALSE)),"NOT PRESENT",VLOOKUP(DATA!$P192,'M2'!$A:$C,Q$2,FALSE)),VLOOKUP($P192,'M1'!$A:$C,Q$2,FALSE)),"SPECIFY METHOD")))</f>
        <v>Diodora aspera</v>
      </c>
      <c r="R192" s="12" t="str">
        <f>IF($N192=1,IF(ISERROR(VLOOKUP($P192,'M1'!$A:$C,R$2,FALSE)),"NOT PRESENT",VLOOKUP($P192,'M1'!$A:$C,R$2,FALSE)),IF($N192=2,IF(ISERROR(VLOOKUP(DATA!$P192,'M2'!$A:$C,R$2,FALSE)),"NOT PRESENT",VLOOKUP(DATA!$P192,'M2'!$A:$C,R$2,FALSE)),IF($N192=0,IF(ISERROR(VLOOKUP($P192,'M1'!$A:$C,R$2,FALSE)),IF(ISERROR(VLOOKUP(DATA!$P192,'M2'!$A:$C,R$2,FALSE)),"NOT PRESENT",VLOOKUP(DATA!$P192,'M2'!$A:$C,R$2,FALSE)),VLOOKUP($P192,'M1'!$A:$C,R$2,FALSE)),"SPECIFY METHOD")))</f>
        <v>Rough keyhole limpet</v>
      </c>
      <c r="S192" s="20">
        <f t="shared" si="3"/>
        <v>1</v>
      </c>
      <c r="T192" s="11">
        <v>1</v>
      </c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</row>
    <row r="193" spans="1:68" ht="12.75" customHeight="1">
      <c r="A193" s="12">
        <f t="shared" si="2"/>
        <v>191</v>
      </c>
      <c r="B193" s="11" t="str">
        <f t="shared" si="350"/>
        <v>Em Lim</v>
      </c>
      <c r="C193" s="11" t="str">
        <f t="shared" ref="C193:D193" si="386">IF(ISERROR(C192),IF(ISERROR(C191),IF(ISERROR(C190),"BLANK",C190),C191),C192)</f>
        <v>Tom Bird</v>
      </c>
      <c r="D193" s="11" t="str">
        <f t="shared" si="386"/>
        <v>BMSC24</v>
      </c>
      <c r="E193" s="12" t="str">
        <f>IF(ISERROR(VLOOKUP($D193,SITES!$A:$E,2,FALSE)),"",VLOOKUP($D193,SITES!$A:$E,2,FALSE))</f>
        <v>Swiss Boy</v>
      </c>
      <c r="F193" s="10">
        <f>IF(ISERROR(VLOOKUP($D193,SITES!$A:$E,3,FALSE)),"",VLOOKUP($D193,SITES!$A:$E,3,FALSE))</f>
        <v>48.916072999999997</v>
      </c>
      <c r="G193" s="13">
        <f>IF(ISERROR(VLOOKUP($D193,SITES!$A:$E,4,FALSE)),"",VLOOKUP($D193,SITES!$A:$E,4,FALSE))</f>
        <v>-125.131174</v>
      </c>
      <c r="H193" s="14" t="str">
        <f t="shared" ref="H193:O193" si="387">IF(ISERROR(H192),IF(ISERROR(H191),IF(ISERROR(H190),"BLANK",H190),H191),H192)</f>
        <v>24/04/2024</v>
      </c>
      <c r="I193" s="11">
        <f t="shared" si="387"/>
        <v>4</v>
      </c>
      <c r="J193" s="11" t="str">
        <f t="shared" si="387"/>
        <v>NE</v>
      </c>
      <c r="K193" s="18">
        <f t="shared" si="387"/>
        <v>0.54375000000000007</v>
      </c>
      <c r="L193" s="11" t="str">
        <f t="shared" si="387"/>
        <v>TJB</v>
      </c>
      <c r="M193" s="11">
        <f t="shared" si="387"/>
        <v>10.5</v>
      </c>
      <c r="N193" s="11">
        <f t="shared" si="387"/>
        <v>2</v>
      </c>
      <c r="O193" s="11">
        <f t="shared" si="387"/>
        <v>1</v>
      </c>
      <c r="P193" s="11" t="s">
        <v>31</v>
      </c>
      <c r="Q193" s="19" t="str">
        <f>IF($N193=1,IF(ISERROR(VLOOKUP($P193,'M1'!$A:$C,Q$2,FALSE)),"NOT PRESENT",VLOOKUP($P193,'M1'!$A:$C,Q$2,FALSE)),IF($N193=2,IF(ISERROR(VLOOKUP(DATA!$P193,'M2'!$A:$C,Q$2,FALSE)),"NOT PRESENT",VLOOKUP(DATA!$P193,'M2'!$A:$C,Q$2,FALSE)),IF($N193=0,IF(ISERROR(VLOOKUP($P193,'M1'!$A:$C,Q$2,FALSE)),IF(ISERROR(VLOOKUP(DATA!$P193,'M2'!$A:$C,Q$2,FALSE)),"NOT PRESENT",VLOOKUP(DATA!$P193,'M2'!$A:$C,Q$2,FALSE)),VLOOKUP($P193,'M1'!$A:$C,Q$2,FALSE)),"SPECIFY METHOD")))</f>
        <v>Patiria miniata</v>
      </c>
      <c r="R193" s="12" t="str">
        <f>IF($N193=1,IF(ISERROR(VLOOKUP($P193,'M1'!$A:$C,R$2,FALSE)),"NOT PRESENT",VLOOKUP($P193,'M1'!$A:$C,R$2,FALSE)),IF($N193=2,IF(ISERROR(VLOOKUP(DATA!$P193,'M2'!$A:$C,R$2,FALSE)),"NOT PRESENT",VLOOKUP(DATA!$P193,'M2'!$A:$C,R$2,FALSE)),IF($N193=0,IF(ISERROR(VLOOKUP($P193,'M1'!$A:$C,R$2,FALSE)),IF(ISERROR(VLOOKUP(DATA!$P193,'M2'!$A:$C,R$2,FALSE)),"NOT PRESENT",VLOOKUP(DATA!$P193,'M2'!$A:$C,R$2,FALSE)),VLOOKUP($P193,'M1'!$A:$C,R$2,FALSE)),"SPECIFY METHOD")))</f>
        <v>Bat star</v>
      </c>
      <c r="S193" s="20">
        <f t="shared" si="3"/>
        <v>8</v>
      </c>
      <c r="T193" s="11">
        <v>8</v>
      </c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</row>
    <row r="194" spans="1:68" ht="12.75" customHeight="1">
      <c r="A194" s="12">
        <f t="shared" si="2"/>
        <v>192</v>
      </c>
      <c r="B194" s="11" t="str">
        <f t="shared" si="350"/>
        <v>Em Lim</v>
      </c>
      <c r="C194" s="11" t="str">
        <f t="shared" ref="C194:D194" si="388">IF(ISERROR(C193),IF(ISERROR(C192),IF(ISERROR(C191),"BLANK",C191),C192),C193)</f>
        <v>Tom Bird</v>
      </c>
      <c r="D194" s="11" t="str">
        <f t="shared" si="388"/>
        <v>BMSC24</v>
      </c>
      <c r="E194" s="12" t="str">
        <f>IF(ISERROR(VLOOKUP($D194,SITES!$A:$E,2,FALSE)),"",VLOOKUP($D194,SITES!$A:$E,2,FALSE))</f>
        <v>Swiss Boy</v>
      </c>
      <c r="F194" s="10">
        <f>IF(ISERROR(VLOOKUP($D194,SITES!$A:$E,3,FALSE)),"",VLOOKUP($D194,SITES!$A:$E,3,FALSE))</f>
        <v>48.916072999999997</v>
      </c>
      <c r="G194" s="13">
        <f>IF(ISERROR(VLOOKUP($D194,SITES!$A:$E,4,FALSE)),"",VLOOKUP($D194,SITES!$A:$E,4,FALSE))</f>
        <v>-125.131174</v>
      </c>
      <c r="H194" s="14" t="str">
        <f t="shared" ref="H194:O194" si="389">IF(ISERROR(H193),IF(ISERROR(H192),IF(ISERROR(H191),"BLANK",H191),H192),H193)</f>
        <v>24/04/2024</v>
      </c>
      <c r="I194" s="11">
        <f t="shared" si="389"/>
        <v>4</v>
      </c>
      <c r="J194" s="11" t="str">
        <f t="shared" si="389"/>
        <v>NE</v>
      </c>
      <c r="K194" s="18">
        <f t="shared" si="389"/>
        <v>0.54375000000000007</v>
      </c>
      <c r="L194" s="11" t="str">
        <f t="shared" si="389"/>
        <v>TJB</v>
      </c>
      <c r="M194" s="11">
        <f t="shared" si="389"/>
        <v>10.5</v>
      </c>
      <c r="N194" s="11">
        <f t="shared" si="389"/>
        <v>2</v>
      </c>
      <c r="O194" s="11">
        <f t="shared" si="389"/>
        <v>1</v>
      </c>
      <c r="P194" s="11" t="s">
        <v>28</v>
      </c>
      <c r="Q194" s="19" t="str">
        <f>IF($N194=1,IF(ISERROR(VLOOKUP($P194,'M1'!$A:$C,Q$2,FALSE)),"NOT PRESENT",VLOOKUP($P194,'M1'!$A:$C,Q$2,FALSE)),IF($N194=2,IF(ISERROR(VLOOKUP(DATA!$P194,'M2'!$A:$C,Q$2,FALSE)),"NOT PRESENT",VLOOKUP(DATA!$P194,'M2'!$A:$C,Q$2,FALSE)),IF($N194=0,IF(ISERROR(VLOOKUP($P194,'M1'!$A:$C,Q$2,FALSE)),IF(ISERROR(VLOOKUP(DATA!$P194,'M2'!$A:$C,Q$2,FALSE)),"NOT PRESENT",VLOOKUP(DATA!$P194,'M2'!$A:$C,Q$2,FALSE)),VLOOKUP($P194,'M1'!$A:$C,Q$2,FALSE)),"SPECIFY METHOD")))</f>
        <v>Artedius harringtoni</v>
      </c>
      <c r="R194" s="12" t="str">
        <f>IF($N194=1,IF(ISERROR(VLOOKUP($P194,'M1'!$A:$C,R$2,FALSE)),"NOT PRESENT",VLOOKUP($P194,'M1'!$A:$C,R$2,FALSE)),IF($N194=2,IF(ISERROR(VLOOKUP(DATA!$P194,'M2'!$A:$C,R$2,FALSE)),"NOT PRESENT",VLOOKUP(DATA!$P194,'M2'!$A:$C,R$2,FALSE)),IF($N194=0,IF(ISERROR(VLOOKUP($P194,'M1'!$A:$C,R$2,FALSE)),IF(ISERROR(VLOOKUP(DATA!$P194,'M2'!$A:$C,R$2,FALSE)),"NOT PRESENT",VLOOKUP(DATA!$P194,'M2'!$A:$C,R$2,FALSE)),VLOOKUP($P194,'M1'!$A:$C,R$2,FALSE)),"SPECIFY METHOD")))</f>
        <v>Scalyhead sculpin</v>
      </c>
      <c r="S194" s="20">
        <f t="shared" si="3"/>
        <v>2</v>
      </c>
      <c r="T194" s="11">
        <v>0</v>
      </c>
      <c r="U194" s="11"/>
      <c r="V194" s="11">
        <v>2</v>
      </c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</row>
    <row r="195" spans="1:68" ht="12.75" customHeight="1">
      <c r="A195" s="12">
        <f t="shared" si="2"/>
        <v>193</v>
      </c>
      <c r="B195" s="11" t="str">
        <f t="shared" si="350"/>
        <v>Em Lim</v>
      </c>
      <c r="C195" s="11" t="str">
        <f t="shared" ref="C195:D195" si="390">IF(ISERROR(C194),IF(ISERROR(C193),IF(ISERROR(C192),"BLANK",C192),C193),C194)</f>
        <v>Tom Bird</v>
      </c>
      <c r="D195" s="11" t="str">
        <f t="shared" si="390"/>
        <v>BMSC24</v>
      </c>
      <c r="E195" s="12" t="str">
        <f>IF(ISERROR(VLOOKUP($D195,SITES!$A:$E,2,FALSE)),"",VLOOKUP($D195,SITES!$A:$E,2,FALSE))</f>
        <v>Swiss Boy</v>
      </c>
      <c r="F195" s="10">
        <f>IF(ISERROR(VLOOKUP($D195,SITES!$A:$E,3,FALSE)),"",VLOOKUP($D195,SITES!$A:$E,3,FALSE))</f>
        <v>48.916072999999997</v>
      </c>
      <c r="G195" s="13">
        <f>IF(ISERROR(VLOOKUP($D195,SITES!$A:$E,4,FALSE)),"",VLOOKUP($D195,SITES!$A:$E,4,FALSE))</f>
        <v>-125.131174</v>
      </c>
      <c r="H195" s="14" t="str">
        <f t="shared" ref="H195:M195" si="391">IF(ISERROR(H194),IF(ISERROR(H193),IF(ISERROR(H192),"BLANK",H192),H193),H194)</f>
        <v>24/04/2024</v>
      </c>
      <c r="I195" s="11">
        <f t="shared" si="391"/>
        <v>4</v>
      </c>
      <c r="J195" s="11" t="str">
        <f t="shared" si="391"/>
        <v>NE</v>
      </c>
      <c r="K195" s="18">
        <f t="shared" si="391"/>
        <v>0.54375000000000007</v>
      </c>
      <c r="L195" s="11" t="str">
        <f t="shared" si="391"/>
        <v>TJB</v>
      </c>
      <c r="M195" s="11">
        <f t="shared" si="391"/>
        <v>10.5</v>
      </c>
      <c r="N195" s="11">
        <v>0</v>
      </c>
      <c r="O195" s="11">
        <f t="shared" ref="O195:O196" si="392">IF(ISERROR(O194),IF(ISERROR(O193),IF(ISERROR(O192),"BLANK",O192),O193),O194)</f>
        <v>1</v>
      </c>
      <c r="P195" s="11" t="s">
        <v>100</v>
      </c>
      <c r="Q195" s="19" t="str">
        <f>IF($N195=1,IF(ISERROR(VLOOKUP($P195,'M1'!$A:$C,Q$2,FALSE)),"NOT PRESENT",VLOOKUP($P195,'M1'!$A:$C,Q$2,FALSE)),IF($N195=2,IF(ISERROR(VLOOKUP(DATA!$P195,'M2'!$A:$C,Q$2,FALSE)),"NOT PRESENT",VLOOKUP(DATA!$P195,'M2'!$A:$C,Q$2,FALSE)),IF($N195=0,IF(ISERROR(VLOOKUP($P195,'M1'!$A:$C,Q$2,FALSE)),IF(ISERROR(VLOOKUP(DATA!$P195,'M2'!$A:$C,Q$2,FALSE)),"NOT PRESENT",VLOOKUP(DATA!$P195,'M2'!$A:$C,Q$2,FALSE)),VLOOKUP($P195,'M1'!$A:$C,Q$2,FALSE)),"SPECIFY METHOD")))</f>
        <v>Sebastes nigrocinctus</v>
      </c>
      <c r="R195" s="12" t="str">
        <f>IF($N195=1,IF(ISERROR(VLOOKUP($P195,'M1'!$A:$C,R$2,FALSE)),"NOT PRESENT",VLOOKUP($P195,'M1'!$A:$C,R$2,FALSE)),IF($N195=2,IF(ISERROR(VLOOKUP(DATA!$P195,'M2'!$A:$C,R$2,FALSE)),"NOT PRESENT",VLOOKUP(DATA!$P195,'M2'!$A:$C,R$2,FALSE)),IF($N195=0,IF(ISERROR(VLOOKUP($P195,'M1'!$A:$C,R$2,FALSE)),IF(ISERROR(VLOOKUP(DATA!$P195,'M2'!$A:$C,R$2,FALSE)),"NOT PRESENT",VLOOKUP(DATA!$P195,'M2'!$A:$C,R$2,FALSE)),VLOOKUP($P195,'M1'!$A:$C,R$2,FALSE)),"SPECIFY METHOD")))</f>
        <v>Tiger rockfish</v>
      </c>
      <c r="S195" s="20">
        <f t="shared" si="3"/>
        <v>1</v>
      </c>
      <c r="T195" s="11">
        <v>0</v>
      </c>
      <c r="U195" s="11"/>
      <c r="V195" s="11"/>
      <c r="W195" s="11"/>
      <c r="X195" s="11"/>
      <c r="Y195" s="11"/>
      <c r="Z195" s="11"/>
      <c r="AA195" s="11">
        <v>1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</row>
    <row r="196" spans="1:68" ht="12.75" customHeight="1">
      <c r="A196" s="12">
        <f t="shared" si="2"/>
        <v>194</v>
      </c>
      <c r="B196" s="11" t="str">
        <f t="shared" si="350"/>
        <v>Em Lim</v>
      </c>
      <c r="C196" s="11" t="str">
        <f t="shared" ref="C196:D196" si="393">IF(ISERROR(C195),IF(ISERROR(C194),IF(ISERROR(C193),"BLANK",C193),C194),C195)</f>
        <v>Tom Bird</v>
      </c>
      <c r="D196" s="11" t="str">
        <f t="shared" si="393"/>
        <v>BMSC24</v>
      </c>
      <c r="E196" s="12" t="str">
        <f>IF(ISERROR(VLOOKUP($D196,SITES!$A:$E,2,FALSE)),"",VLOOKUP($D196,SITES!$A:$E,2,FALSE))</f>
        <v>Swiss Boy</v>
      </c>
      <c r="F196" s="10">
        <f>IF(ISERROR(VLOOKUP($D196,SITES!$A:$E,3,FALSE)),"",VLOOKUP($D196,SITES!$A:$E,3,FALSE))</f>
        <v>48.916072999999997</v>
      </c>
      <c r="G196" s="13">
        <f>IF(ISERROR(VLOOKUP($D196,SITES!$A:$E,4,FALSE)),"",VLOOKUP($D196,SITES!$A:$E,4,FALSE))</f>
        <v>-125.131174</v>
      </c>
      <c r="H196" s="14" t="str">
        <f t="shared" ref="H196:M196" si="394">IF(ISERROR(H195),IF(ISERROR(H194),IF(ISERROR(H193),"BLANK",H193),H194),H195)</f>
        <v>24/04/2024</v>
      </c>
      <c r="I196" s="11">
        <f t="shared" si="394"/>
        <v>4</v>
      </c>
      <c r="J196" s="11" t="str">
        <f t="shared" si="394"/>
        <v>NE</v>
      </c>
      <c r="K196" s="18">
        <f t="shared" si="394"/>
        <v>0.54375000000000007</v>
      </c>
      <c r="L196" s="11" t="str">
        <f t="shared" si="394"/>
        <v>TJB</v>
      </c>
      <c r="M196" s="11">
        <f t="shared" si="394"/>
        <v>10.5</v>
      </c>
      <c r="N196" s="11">
        <v>2</v>
      </c>
      <c r="O196" s="11">
        <f t="shared" si="392"/>
        <v>1</v>
      </c>
      <c r="P196" s="11" t="s">
        <v>35</v>
      </c>
      <c r="Q196" s="19" t="str">
        <f>IF($N196=1,IF(ISERROR(VLOOKUP($P196,'M1'!$A:$C,Q$2,FALSE)),"NOT PRESENT",VLOOKUP($P196,'M1'!$A:$C,Q$2,FALSE)),IF($N196=2,IF(ISERROR(VLOOKUP(DATA!$P196,'M2'!$A:$C,Q$2,FALSE)),"NOT PRESENT",VLOOKUP(DATA!$P196,'M2'!$A:$C,Q$2,FALSE)),IF($N196=0,IF(ISERROR(VLOOKUP($P196,'M1'!$A:$C,Q$2,FALSE)),IF(ISERROR(VLOOKUP(DATA!$P196,'M2'!$A:$C,Q$2,FALSE)),"NOT PRESENT",VLOOKUP(DATA!$P196,'M2'!$A:$C,Q$2,FALSE)),VLOOKUP($P196,'M1'!$A:$C,Q$2,FALSE)),"SPECIFY METHOD")))</f>
        <v>Orthasterias koehleri</v>
      </c>
      <c r="R196" s="12" t="str">
        <f>IF($N196=1,IF(ISERROR(VLOOKUP($P196,'M1'!$A:$C,R$2,FALSE)),"NOT PRESENT",VLOOKUP($P196,'M1'!$A:$C,R$2,FALSE)),IF($N196=2,IF(ISERROR(VLOOKUP(DATA!$P196,'M2'!$A:$C,R$2,FALSE)),"NOT PRESENT",VLOOKUP(DATA!$P196,'M2'!$A:$C,R$2,FALSE)),IF($N196=0,IF(ISERROR(VLOOKUP($P196,'M1'!$A:$C,R$2,FALSE)),IF(ISERROR(VLOOKUP(DATA!$P196,'M2'!$A:$C,R$2,FALSE)),"NOT PRESENT",VLOOKUP(DATA!$P196,'M2'!$A:$C,R$2,FALSE)),VLOOKUP($P196,'M1'!$A:$C,R$2,FALSE)),"SPECIFY METHOD")))</f>
        <v>Rainbow star</v>
      </c>
      <c r="S196" s="20">
        <f t="shared" si="3"/>
        <v>5</v>
      </c>
      <c r="T196" s="11">
        <v>5</v>
      </c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</row>
    <row r="197" spans="1:68" ht="12.75" customHeight="1">
      <c r="A197" s="12">
        <f t="shared" si="2"/>
        <v>195</v>
      </c>
      <c r="B197" s="11" t="str">
        <f t="shared" si="350"/>
        <v>Em Lim</v>
      </c>
      <c r="C197" s="11" t="str">
        <f t="shared" ref="C197:D197" si="395">IF(ISERROR(C196),IF(ISERROR(C195),IF(ISERROR(C194),"BLANK",C194),C195),C196)</f>
        <v>Tom Bird</v>
      </c>
      <c r="D197" s="11" t="str">
        <f t="shared" si="395"/>
        <v>BMSC24</v>
      </c>
      <c r="E197" s="12" t="str">
        <f>IF(ISERROR(VLOOKUP($D197,SITES!$A:$E,2,FALSE)),"",VLOOKUP($D197,SITES!$A:$E,2,FALSE))</f>
        <v>Swiss Boy</v>
      </c>
      <c r="F197" s="10">
        <f>IF(ISERROR(VLOOKUP($D197,SITES!$A:$E,3,FALSE)),"",VLOOKUP($D197,SITES!$A:$E,3,FALSE))</f>
        <v>48.916072999999997</v>
      </c>
      <c r="G197" s="13">
        <f>IF(ISERROR(VLOOKUP($D197,SITES!$A:$E,4,FALSE)),"",VLOOKUP($D197,SITES!$A:$E,4,FALSE))</f>
        <v>-125.131174</v>
      </c>
      <c r="H197" s="14" t="str">
        <f t="shared" ref="H197:O197" si="396">IF(ISERROR(H196),IF(ISERROR(H195),IF(ISERROR(H194),"BLANK",H194),H195),H196)</f>
        <v>24/04/2024</v>
      </c>
      <c r="I197" s="11">
        <f t="shared" si="396"/>
        <v>4</v>
      </c>
      <c r="J197" s="11" t="str">
        <f t="shared" si="396"/>
        <v>NE</v>
      </c>
      <c r="K197" s="18">
        <f t="shared" si="396"/>
        <v>0.54375000000000007</v>
      </c>
      <c r="L197" s="11" t="str">
        <f t="shared" si="396"/>
        <v>TJB</v>
      </c>
      <c r="M197" s="11">
        <f t="shared" si="396"/>
        <v>10.5</v>
      </c>
      <c r="N197" s="11">
        <f t="shared" si="396"/>
        <v>2</v>
      </c>
      <c r="O197" s="11">
        <f t="shared" si="396"/>
        <v>1</v>
      </c>
      <c r="P197" s="11" t="s">
        <v>34</v>
      </c>
      <c r="Q197" s="19" t="str">
        <f>IF($N197=1,IF(ISERROR(VLOOKUP($P197,'M1'!$A:$C,Q$2,FALSE)),"NOT PRESENT",VLOOKUP($P197,'M1'!$A:$C,Q$2,FALSE)),IF($N197=2,IF(ISERROR(VLOOKUP(DATA!$P197,'M2'!$A:$C,Q$2,FALSE)),"NOT PRESENT",VLOOKUP(DATA!$P197,'M2'!$A:$C,Q$2,FALSE)),IF($N197=0,IF(ISERROR(VLOOKUP($P197,'M1'!$A:$C,Q$2,FALSE)),IF(ISERROR(VLOOKUP(DATA!$P197,'M2'!$A:$C,Q$2,FALSE)),"NOT PRESENT",VLOOKUP(DATA!$P197,'M2'!$A:$C,Q$2,FALSE)),VLOOKUP($P197,'M1'!$A:$C,Q$2,FALSE)),"SPECIFY METHOD")))</f>
        <v>Pagurus hemphilli</v>
      </c>
      <c r="R197" s="12" t="str">
        <f>IF($N197=1,IF(ISERROR(VLOOKUP($P197,'M1'!$A:$C,R$2,FALSE)),"NOT PRESENT",VLOOKUP($P197,'M1'!$A:$C,R$2,FALSE)),IF($N197=2,IF(ISERROR(VLOOKUP(DATA!$P197,'M2'!$A:$C,R$2,FALSE)),"NOT PRESENT",VLOOKUP(DATA!$P197,'M2'!$A:$C,R$2,FALSE)),IF($N197=0,IF(ISERROR(VLOOKUP($P197,'M1'!$A:$C,R$2,FALSE)),IF(ISERROR(VLOOKUP(DATA!$P197,'M2'!$A:$C,R$2,FALSE)),"NOT PRESENT",VLOOKUP(DATA!$P197,'M2'!$A:$C,R$2,FALSE)),VLOOKUP($P197,'M1'!$A:$C,R$2,FALSE)),"SPECIFY METHOD")))</f>
        <v>Maroon hermit</v>
      </c>
      <c r="S197" s="20">
        <f t="shared" si="3"/>
        <v>3</v>
      </c>
      <c r="T197" s="11">
        <v>3</v>
      </c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</row>
    <row r="198" spans="1:68" ht="12.75" customHeight="1">
      <c r="A198" s="12">
        <f t="shared" si="2"/>
        <v>196</v>
      </c>
      <c r="B198" s="11" t="str">
        <f t="shared" si="350"/>
        <v>Em Lim</v>
      </c>
      <c r="C198" s="11" t="str">
        <f t="shared" ref="C198:D198" si="397">IF(ISERROR(C197),IF(ISERROR(C196),IF(ISERROR(C195),"BLANK",C195),C196),C197)</f>
        <v>Tom Bird</v>
      </c>
      <c r="D198" s="11" t="str">
        <f t="shared" si="397"/>
        <v>BMSC24</v>
      </c>
      <c r="E198" s="12" t="str">
        <f>IF(ISERROR(VLOOKUP($D198,SITES!$A:$E,2,FALSE)),"",VLOOKUP($D198,SITES!$A:$E,2,FALSE))</f>
        <v>Swiss Boy</v>
      </c>
      <c r="F198" s="10">
        <f>IF(ISERROR(VLOOKUP($D198,SITES!$A:$E,3,FALSE)),"",VLOOKUP($D198,SITES!$A:$E,3,FALSE))</f>
        <v>48.916072999999997</v>
      </c>
      <c r="G198" s="13">
        <f>IF(ISERROR(VLOOKUP($D198,SITES!$A:$E,4,FALSE)),"",VLOOKUP($D198,SITES!$A:$E,4,FALSE))</f>
        <v>-125.131174</v>
      </c>
      <c r="H198" s="14" t="str">
        <f t="shared" ref="H198:O198" si="398">IF(ISERROR(H197),IF(ISERROR(H196),IF(ISERROR(H195),"BLANK",H195),H196),H197)</f>
        <v>24/04/2024</v>
      </c>
      <c r="I198" s="11">
        <f t="shared" si="398"/>
        <v>4</v>
      </c>
      <c r="J198" s="11" t="str">
        <f t="shared" si="398"/>
        <v>NE</v>
      </c>
      <c r="K198" s="18">
        <f t="shared" si="398"/>
        <v>0.54375000000000007</v>
      </c>
      <c r="L198" s="11" t="str">
        <f t="shared" si="398"/>
        <v>TJB</v>
      </c>
      <c r="M198" s="11">
        <f t="shared" si="398"/>
        <v>10.5</v>
      </c>
      <c r="N198" s="11">
        <f t="shared" si="398"/>
        <v>2</v>
      </c>
      <c r="O198" s="11">
        <f t="shared" si="398"/>
        <v>1</v>
      </c>
      <c r="P198" s="11" t="s">
        <v>41</v>
      </c>
      <c r="Q198" s="19" t="str">
        <f>IF($N198=1,IF(ISERROR(VLOOKUP($P198,'M1'!$A:$C,Q$2,FALSE)),"NOT PRESENT",VLOOKUP($P198,'M1'!$A:$C,Q$2,FALSE)),IF($N198=2,IF(ISERROR(VLOOKUP(DATA!$P198,'M2'!$A:$C,Q$2,FALSE)),"NOT PRESENT",VLOOKUP(DATA!$P198,'M2'!$A:$C,Q$2,FALSE)),IF($N198=0,IF(ISERROR(VLOOKUP($P198,'M1'!$A:$C,Q$2,FALSE)),IF(ISERROR(VLOOKUP(DATA!$P198,'M2'!$A:$C,Q$2,FALSE)),"NOT PRESENT",VLOOKUP(DATA!$P198,'M2'!$A:$C,Q$2,FALSE)),VLOOKUP($P198,'M1'!$A:$C,Q$2,FALSE)),"SPECIFY METHOD")))</f>
        <v>Pisaster ochraceus</v>
      </c>
      <c r="R198" s="12" t="str">
        <f>IF($N198=1,IF(ISERROR(VLOOKUP($P198,'M1'!$A:$C,R$2,FALSE)),"NOT PRESENT",VLOOKUP($P198,'M1'!$A:$C,R$2,FALSE)),IF($N198=2,IF(ISERROR(VLOOKUP(DATA!$P198,'M2'!$A:$C,R$2,FALSE)),"NOT PRESENT",VLOOKUP(DATA!$P198,'M2'!$A:$C,R$2,FALSE)),IF($N198=0,IF(ISERROR(VLOOKUP($P198,'M1'!$A:$C,R$2,FALSE)),IF(ISERROR(VLOOKUP(DATA!$P198,'M2'!$A:$C,R$2,FALSE)),"NOT PRESENT",VLOOKUP(DATA!$P198,'M2'!$A:$C,R$2,FALSE)),VLOOKUP($P198,'M1'!$A:$C,R$2,FALSE)),"SPECIFY METHOD")))</f>
        <v>Purple sea star</v>
      </c>
      <c r="S198" s="20">
        <f t="shared" si="3"/>
        <v>9</v>
      </c>
      <c r="T198" s="11">
        <v>9</v>
      </c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</row>
    <row r="199" spans="1:68" ht="12.75" customHeight="1">
      <c r="A199" s="12">
        <f t="shared" si="2"/>
        <v>197</v>
      </c>
      <c r="B199" s="11" t="str">
        <f t="shared" si="350"/>
        <v>Em Lim</v>
      </c>
      <c r="C199" s="11" t="str">
        <f t="shared" ref="C199:D199" si="399">IF(ISERROR(C198),IF(ISERROR(C197),IF(ISERROR(C196),"BLANK",C196),C197),C198)</f>
        <v>Tom Bird</v>
      </c>
      <c r="D199" s="11" t="str">
        <f t="shared" si="399"/>
        <v>BMSC24</v>
      </c>
      <c r="E199" s="12" t="str">
        <f>IF(ISERROR(VLOOKUP($D199,SITES!$A:$E,2,FALSE)),"",VLOOKUP($D199,SITES!$A:$E,2,FALSE))</f>
        <v>Swiss Boy</v>
      </c>
      <c r="F199" s="10">
        <f>IF(ISERROR(VLOOKUP($D199,SITES!$A:$E,3,FALSE)),"",VLOOKUP($D199,SITES!$A:$E,3,FALSE))</f>
        <v>48.916072999999997</v>
      </c>
      <c r="G199" s="13">
        <f>IF(ISERROR(VLOOKUP($D199,SITES!$A:$E,4,FALSE)),"",VLOOKUP($D199,SITES!$A:$E,4,FALSE))</f>
        <v>-125.131174</v>
      </c>
      <c r="H199" s="14" t="str">
        <f t="shared" ref="H199:O199" si="400">IF(ISERROR(H198),IF(ISERROR(H197),IF(ISERROR(H196),"BLANK",H196),H197),H198)</f>
        <v>24/04/2024</v>
      </c>
      <c r="I199" s="11">
        <f t="shared" si="400"/>
        <v>4</v>
      </c>
      <c r="J199" s="11" t="str">
        <f t="shared" si="400"/>
        <v>NE</v>
      </c>
      <c r="K199" s="18">
        <f t="shared" si="400"/>
        <v>0.54375000000000007</v>
      </c>
      <c r="L199" s="11" t="str">
        <f t="shared" si="400"/>
        <v>TJB</v>
      </c>
      <c r="M199" s="11">
        <f t="shared" si="400"/>
        <v>10.5</v>
      </c>
      <c r="N199" s="11">
        <f t="shared" si="400"/>
        <v>2</v>
      </c>
      <c r="O199" s="11">
        <f t="shared" si="400"/>
        <v>1</v>
      </c>
      <c r="P199" s="11" t="s">
        <v>53</v>
      </c>
      <c r="Q199" s="19" t="str">
        <f>IF($N199=1,IF(ISERROR(VLOOKUP($P199,'M1'!$A:$C,Q$2,FALSE)),"NOT PRESENT",VLOOKUP($P199,'M1'!$A:$C,Q$2,FALSE)),IF($N199=2,IF(ISERROR(VLOOKUP(DATA!$P199,'M2'!$A:$C,Q$2,FALSE)),"NOT PRESENT",VLOOKUP(DATA!$P199,'M2'!$A:$C,Q$2,FALSE)),IF($N199=0,IF(ISERROR(VLOOKUP($P199,'M1'!$A:$C,Q$2,FALSE)),IF(ISERROR(VLOOKUP(DATA!$P199,'M2'!$A:$C,Q$2,FALSE)),"NOT PRESENT",VLOOKUP(DATA!$P199,'M2'!$A:$C,Q$2,FALSE)),VLOOKUP($P199,'M1'!$A:$C,Q$2,FALSE)),"SPECIFY METHOD")))</f>
        <v>Rhinogobiops nicholsii</v>
      </c>
      <c r="R199" s="12" t="str">
        <f>IF($N199=1,IF(ISERROR(VLOOKUP($P199,'M1'!$A:$C,R$2,FALSE)),"NOT PRESENT",VLOOKUP($P199,'M1'!$A:$C,R$2,FALSE)),IF($N199=2,IF(ISERROR(VLOOKUP(DATA!$P199,'M2'!$A:$C,R$2,FALSE)),"NOT PRESENT",VLOOKUP(DATA!$P199,'M2'!$A:$C,R$2,FALSE)),IF($N199=0,IF(ISERROR(VLOOKUP($P199,'M1'!$A:$C,R$2,FALSE)),IF(ISERROR(VLOOKUP(DATA!$P199,'M2'!$A:$C,R$2,FALSE)),"NOT PRESENT",VLOOKUP(DATA!$P199,'M2'!$A:$C,R$2,FALSE)),VLOOKUP($P199,'M1'!$A:$C,R$2,FALSE)),"SPECIFY METHOD")))</f>
        <v>Blackeye goby</v>
      </c>
      <c r="S199" s="20">
        <f t="shared" si="3"/>
        <v>3</v>
      </c>
      <c r="T199" s="11">
        <v>0</v>
      </c>
      <c r="U199" s="11"/>
      <c r="V199" s="11">
        <v>2</v>
      </c>
      <c r="W199" s="11">
        <v>1</v>
      </c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</row>
    <row r="200" spans="1:68" ht="12.75" customHeight="1">
      <c r="A200" s="12">
        <f t="shared" si="2"/>
        <v>198</v>
      </c>
      <c r="B200" s="11" t="str">
        <f t="shared" si="350"/>
        <v>Em Lim</v>
      </c>
      <c r="C200" s="11" t="str">
        <f t="shared" ref="C200:D200" si="401">IF(ISERROR(C199),IF(ISERROR(C198),IF(ISERROR(C197),"BLANK",C197),C198),C199)</f>
        <v>Tom Bird</v>
      </c>
      <c r="D200" s="11" t="str">
        <f t="shared" si="401"/>
        <v>BMSC24</v>
      </c>
      <c r="E200" s="12" t="str">
        <f>IF(ISERROR(VLOOKUP($D200,SITES!$A:$E,2,FALSE)),"",VLOOKUP($D200,SITES!$A:$E,2,FALSE))</f>
        <v>Swiss Boy</v>
      </c>
      <c r="F200" s="10">
        <f>IF(ISERROR(VLOOKUP($D200,SITES!$A:$E,3,FALSE)),"",VLOOKUP($D200,SITES!$A:$E,3,FALSE))</f>
        <v>48.916072999999997</v>
      </c>
      <c r="G200" s="13">
        <f>IF(ISERROR(VLOOKUP($D200,SITES!$A:$E,4,FALSE)),"",VLOOKUP($D200,SITES!$A:$E,4,FALSE))</f>
        <v>-125.131174</v>
      </c>
      <c r="H200" s="14" t="str">
        <f t="shared" ref="H200:O200" si="402">IF(ISERROR(H199),IF(ISERROR(H198),IF(ISERROR(H197),"BLANK",H197),H198),H199)</f>
        <v>24/04/2024</v>
      </c>
      <c r="I200" s="11">
        <f t="shared" si="402"/>
        <v>4</v>
      </c>
      <c r="J200" s="11" t="str">
        <f t="shared" si="402"/>
        <v>NE</v>
      </c>
      <c r="K200" s="18">
        <f t="shared" si="402"/>
        <v>0.54375000000000007</v>
      </c>
      <c r="L200" s="11" t="str">
        <f t="shared" si="402"/>
        <v>TJB</v>
      </c>
      <c r="M200" s="11">
        <f t="shared" si="402"/>
        <v>10.5</v>
      </c>
      <c r="N200" s="11">
        <f t="shared" si="402"/>
        <v>2</v>
      </c>
      <c r="O200" s="11">
        <f t="shared" si="402"/>
        <v>1</v>
      </c>
      <c r="P200" s="11" t="s">
        <v>101</v>
      </c>
      <c r="Q200" s="19" t="str">
        <f>IF($N200=1,IF(ISERROR(VLOOKUP($P200,'M1'!$A:$C,Q$2,FALSE)),"NOT PRESENT",VLOOKUP($P200,'M1'!$A:$C,Q$2,FALSE)),IF($N200=2,IF(ISERROR(VLOOKUP(DATA!$P200,'M2'!$A:$C,Q$2,FALSE)),"NOT PRESENT",VLOOKUP(DATA!$P200,'M2'!$A:$C,Q$2,FALSE)),IF($N200=0,IF(ISERROR(VLOOKUP($P200,'M1'!$A:$C,Q$2,FALSE)),IF(ISERROR(VLOOKUP(DATA!$P200,'M2'!$A:$C,Q$2,FALSE)),"NOT PRESENT",VLOOKUP(DATA!$P200,'M2'!$A:$C,Q$2,FALSE)),VLOOKUP($P200,'M1'!$A:$C,Q$2,FALSE)),"SPECIFY METHOD")))</f>
        <v>Doris odhneri</v>
      </c>
      <c r="R200" s="12" t="str">
        <f>IF($N200=1,IF(ISERROR(VLOOKUP($P200,'M1'!$A:$C,R$2,FALSE)),"NOT PRESENT",VLOOKUP($P200,'M1'!$A:$C,R$2,FALSE)),IF($N200=2,IF(ISERROR(VLOOKUP(DATA!$P200,'M2'!$A:$C,R$2,FALSE)),"NOT PRESENT",VLOOKUP(DATA!$P200,'M2'!$A:$C,R$2,FALSE)),IF($N200=0,IF(ISERROR(VLOOKUP($P200,'M1'!$A:$C,R$2,FALSE)),IF(ISERROR(VLOOKUP(DATA!$P200,'M2'!$A:$C,R$2,FALSE)),"NOT PRESENT",VLOOKUP(DATA!$P200,'M2'!$A:$C,R$2,FALSE)),VLOOKUP($P200,'M1'!$A:$C,R$2,FALSE)),"SPECIFY METHOD")))</f>
        <v>White night doris</v>
      </c>
      <c r="S200" s="20">
        <f t="shared" si="3"/>
        <v>1</v>
      </c>
      <c r="T200" s="11">
        <v>1</v>
      </c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</row>
    <row r="201" spans="1:68" ht="12.75" customHeight="1">
      <c r="A201" s="12">
        <f t="shared" si="2"/>
        <v>199</v>
      </c>
      <c r="B201" s="11" t="str">
        <f t="shared" ref="B201:D201" si="403">IF(ISERROR(#REF!),IF(ISERROR(B200),IF(ISERROR(B199),"BLANK",B199),B200),#REF!)</f>
        <v>Em Lim</v>
      </c>
      <c r="C201" s="11" t="str">
        <f t="shared" si="403"/>
        <v>Tom Bird</v>
      </c>
      <c r="D201" s="11" t="str">
        <f t="shared" si="403"/>
        <v>BMSC24</v>
      </c>
      <c r="E201" s="12" t="str">
        <f>IF(ISERROR(VLOOKUP($D201,SITES!$A:$E,2,FALSE)),"",VLOOKUP($D201,SITES!$A:$E,2,FALSE))</f>
        <v>Swiss Boy</v>
      </c>
      <c r="F201" s="10">
        <f>IF(ISERROR(VLOOKUP($D201,SITES!$A:$E,3,FALSE)),"",VLOOKUP($D201,SITES!$A:$E,3,FALSE))</f>
        <v>48.916072999999997</v>
      </c>
      <c r="G201" s="13">
        <f>IF(ISERROR(VLOOKUP($D201,SITES!$A:$E,4,FALSE)),"",VLOOKUP($D201,SITES!$A:$E,4,FALSE))</f>
        <v>-125.131174</v>
      </c>
      <c r="H201" s="14" t="str">
        <f t="shared" ref="H201:M201" si="404">IF(ISERROR(#REF!),IF(ISERROR(H200),IF(ISERROR(H199),"BLANK",H199),H200),#REF!)</f>
        <v>24/04/2024</v>
      </c>
      <c r="I201" s="11">
        <f t="shared" si="404"/>
        <v>4</v>
      </c>
      <c r="J201" s="11" t="str">
        <f t="shared" si="404"/>
        <v>NE</v>
      </c>
      <c r="K201" s="18">
        <f t="shared" si="404"/>
        <v>0.54375000000000007</v>
      </c>
      <c r="L201" s="11" t="str">
        <f t="shared" si="404"/>
        <v>TJB</v>
      </c>
      <c r="M201" s="11">
        <f t="shared" si="404"/>
        <v>10.5</v>
      </c>
      <c r="N201" s="11">
        <v>0</v>
      </c>
      <c r="O201" s="11">
        <f>IF(ISERROR(#REF!),IF(ISERROR(O200),IF(ISERROR(O199),"BLANK",O199),O200),#REF!)</f>
        <v>1</v>
      </c>
      <c r="P201" s="11" t="s">
        <v>92</v>
      </c>
      <c r="Q201" s="19" t="str">
        <f>IF($N201=1,IF(ISERROR(VLOOKUP($P201,'M1'!$A:$C,Q$2,FALSE)),"NOT PRESENT",VLOOKUP($P201,'M1'!$A:$C,Q$2,FALSE)),IF($N201=2,IF(ISERROR(VLOOKUP(DATA!$P201,'M2'!$A:$C,Q$2,FALSE)),"NOT PRESENT",VLOOKUP(DATA!$P201,'M2'!$A:$C,Q$2,FALSE)),IF($N201=0,IF(ISERROR(VLOOKUP($P201,'M1'!$A:$C,Q$2,FALSE)),IF(ISERROR(VLOOKUP(DATA!$P201,'M2'!$A:$C,Q$2,FALSE)),"NOT PRESENT",VLOOKUP(DATA!$P201,'M2'!$A:$C,Q$2,FALSE)),VLOOKUP($P201,'M1'!$A:$C,Q$2,FALSE)),"SPECIFY METHOD")))</f>
        <v>Sebastes flavidus</v>
      </c>
      <c r="R201" s="12" t="str">
        <f>IF($N201=1,IF(ISERROR(VLOOKUP($P201,'M1'!$A:$C,R$2,FALSE)),"NOT PRESENT",VLOOKUP($P201,'M1'!$A:$C,R$2,FALSE)),IF($N201=2,IF(ISERROR(VLOOKUP(DATA!$P201,'M2'!$A:$C,R$2,FALSE)),"NOT PRESENT",VLOOKUP(DATA!$P201,'M2'!$A:$C,R$2,FALSE)),IF($N201=0,IF(ISERROR(VLOOKUP($P201,'M1'!$A:$C,R$2,FALSE)),IF(ISERROR(VLOOKUP(DATA!$P201,'M2'!$A:$C,R$2,FALSE)),"NOT PRESENT",VLOOKUP(DATA!$P201,'M2'!$A:$C,R$2,FALSE)),VLOOKUP($P201,'M1'!$A:$C,R$2,FALSE)),"SPECIFY METHOD")))</f>
        <v>Yellowtail rockfish</v>
      </c>
      <c r="S201" s="20">
        <f t="shared" si="3"/>
        <v>1</v>
      </c>
      <c r="T201" s="11">
        <v>0</v>
      </c>
      <c r="U201" s="11"/>
      <c r="V201" s="11"/>
      <c r="W201" s="11"/>
      <c r="X201" s="11"/>
      <c r="Y201" s="11"/>
      <c r="Z201" s="11"/>
      <c r="AA201" s="11"/>
      <c r="AB201" s="11"/>
      <c r="AC201" s="11">
        <v>1</v>
      </c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</row>
    <row r="202" spans="1:68" ht="12.75" customHeight="1">
      <c r="A202" s="12">
        <f t="shared" si="2"/>
        <v>200</v>
      </c>
      <c r="B202" s="11" t="str">
        <f t="shared" ref="B202:D202" si="405">IF(ISERROR(B201),IF(ISERROR(#REF!),IF(ISERROR(B200),"BLANK",B200),#REF!),B201)</f>
        <v>Em Lim</v>
      </c>
      <c r="C202" s="11" t="str">
        <f t="shared" si="405"/>
        <v>Tom Bird</v>
      </c>
      <c r="D202" s="11" t="str">
        <f t="shared" si="405"/>
        <v>BMSC24</v>
      </c>
      <c r="E202" s="12" t="str">
        <f>IF(ISERROR(VLOOKUP($D202,SITES!$A:$E,2,FALSE)),"",VLOOKUP($D202,SITES!$A:$E,2,FALSE))</f>
        <v>Swiss Boy</v>
      </c>
      <c r="F202" s="10">
        <f>IF(ISERROR(VLOOKUP($D202,SITES!$A:$E,3,FALSE)),"",VLOOKUP($D202,SITES!$A:$E,3,FALSE))</f>
        <v>48.916072999999997</v>
      </c>
      <c r="G202" s="13">
        <f>IF(ISERROR(VLOOKUP($D202,SITES!$A:$E,4,FALSE)),"",VLOOKUP($D202,SITES!$A:$E,4,FALSE))</f>
        <v>-125.131174</v>
      </c>
      <c r="H202" s="14" t="str">
        <f t="shared" ref="H202:M202" si="406">IF(ISERROR(H201),IF(ISERROR(#REF!),IF(ISERROR(H200),"BLANK",H200),#REF!),H201)</f>
        <v>24/04/2024</v>
      </c>
      <c r="I202" s="11">
        <f t="shared" si="406"/>
        <v>4</v>
      </c>
      <c r="J202" s="11" t="str">
        <f t="shared" si="406"/>
        <v>NE</v>
      </c>
      <c r="K202" s="18">
        <f t="shared" si="406"/>
        <v>0.54375000000000007</v>
      </c>
      <c r="L202" s="11" t="str">
        <f t="shared" si="406"/>
        <v>TJB</v>
      </c>
      <c r="M202" s="11">
        <f t="shared" si="406"/>
        <v>10.5</v>
      </c>
      <c r="N202" s="11">
        <v>2</v>
      </c>
      <c r="O202" s="11">
        <f>IF(ISERROR(O201),IF(ISERROR(#REF!),IF(ISERROR(O200),"BLANK",O200),#REF!),O201)</f>
        <v>1</v>
      </c>
      <c r="P202" s="11" t="s">
        <v>49</v>
      </c>
      <c r="Q202" s="19" t="str">
        <f>IF($N202=1,IF(ISERROR(VLOOKUP($P202,'M1'!$A:$C,Q$2,FALSE)),"NOT PRESENT",VLOOKUP($P202,'M1'!$A:$C,Q$2,FALSE)),IF($N202=2,IF(ISERROR(VLOOKUP(DATA!$P202,'M2'!$A:$C,Q$2,FALSE)),"NOT PRESENT",VLOOKUP(DATA!$P202,'M2'!$A:$C,Q$2,FALSE)),IF($N202=0,IF(ISERROR(VLOOKUP($P202,'M1'!$A:$C,Q$2,FALSE)),IF(ISERROR(VLOOKUP(DATA!$P202,'M2'!$A:$C,Q$2,FALSE)),"NOT PRESENT",VLOOKUP(DATA!$P202,'M2'!$A:$C,Q$2,FALSE)),VLOOKUP($P202,'M1'!$A:$C,Q$2,FALSE)),"SPECIFY METHOD")))</f>
        <v>Debris - Zero</v>
      </c>
      <c r="R202" s="12" t="str">
        <f>IF($N202=1,IF(ISERROR(VLOOKUP($P202,'M1'!$A:$C,R$2,FALSE)),"NOT PRESENT",VLOOKUP($P202,'M1'!$A:$C,R$2,FALSE)),IF($N202=2,IF(ISERROR(VLOOKUP(DATA!$P202,'M2'!$A:$C,R$2,FALSE)),"NOT PRESENT",VLOOKUP(DATA!$P202,'M2'!$A:$C,R$2,FALSE)),IF($N202=0,IF(ISERROR(VLOOKUP($P202,'M1'!$A:$C,R$2,FALSE)),IF(ISERROR(VLOOKUP(DATA!$P202,'M2'!$A:$C,R$2,FALSE)),"NOT PRESENT",VLOOKUP(DATA!$P202,'M2'!$A:$C,R$2,FALSE)),VLOOKUP($P202,'M1'!$A:$C,R$2,FALSE)),"SPECIFY METHOD")))</f>
        <v>No Debris found</v>
      </c>
      <c r="S202" s="20">
        <f t="shared" si="3"/>
        <v>1</v>
      </c>
      <c r="T202" s="11">
        <v>1</v>
      </c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</row>
    <row r="203" spans="1:68" ht="12.75" customHeight="1">
      <c r="A203" s="12">
        <f t="shared" si="2"/>
        <v>201</v>
      </c>
      <c r="B203" s="11" t="str">
        <f>IF(ISERROR(B202),IF(ISERROR(B201),IF(ISERROR(#REF!),"BLANK",#REF!),B201),B202)</f>
        <v>Em Lim</v>
      </c>
      <c r="C203" s="11" t="s">
        <v>102</v>
      </c>
      <c r="D203" s="11" t="s">
        <v>103</v>
      </c>
      <c r="E203" s="12" t="str">
        <f>IF(ISERROR(VLOOKUP($D203,SITES!$A:$E,2,FALSE)),"",VLOOKUP($D203,SITES!$A:$E,2,FALSE))</f>
        <v>Ed King East</v>
      </c>
      <c r="F203" s="10">
        <f>IF(ISERROR(VLOOKUP($D203,SITES!$A:$E,3,FALSE)),"",VLOOKUP($D203,SITES!$A:$E,3,FALSE))</f>
        <v>48.835666656494098</v>
      </c>
      <c r="G203" s="13">
        <f>IF(ISERROR(VLOOKUP($D203,SITES!$A:$E,4,FALSE)),"",VLOOKUP($D203,SITES!$A:$E,4,FALSE))</f>
        <v>-125.214797973632</v>
      </c>
      <c r="H203" s="14" t="s">
        <v>104</v>
      </c>
      <c r="I203" s="11">
        <v>3.5</v>
      </c>
      <c r="J203" s="11" t="s">
        <v>84</v>
      </c>
      <c r="K203" s="18">
        <v>0.4152777777777778</v>
      </c>
      <c r="L203" s="11" t="s">
        <v>105</v>
      </c>
      <c r="M203" s="11">
        <v>6.7</v>
      </c>
      <c r="N203" s="11">
        <v>1</v>
      </c>
      <c r="O203" s="11">
        <v>1</v>
      </c>
      <c r="P203" s="11" t="s">
        <v>27</v>
      </c>
      <c r="Q203" s="19" t="str">
        <f>IF($N203=1,IF(ISERROR(VLOOKUP($P203,'M1'!$A:$C,Q$2,FALSE)),"NOT PRESENT",VLOOKUP($P203,'M1'!$A:$C,Q$2,FALSE)),IF($N203=2,IF(ISERROR(VLOOKUP(DATA!$P203,'M2'!$A:$C,Q$2,FALSE)),"NOT PRESENT",VLOOKUP(DATA!$P203,'M2'!$A:$C,Q$2,FALSE)),IF($N203=0,IF(ISERROR(VLOOKUP($P203,'M1'!$A:$C,Q$2,FALSE)),IF(ISERROR(VLOOKUP(DATA!$P203,'M2'!$A:$C,Q$2,FALSE)),"NOT PRESENT",VLOOKUP(DATA!$P203,'M2'!$A:$C,Q$2,FALSE)),VLOOKUP($P203,'M1'!$A:$C,Q$2,FALSE)),"SPECIFY METHOD")))</f>
        <v>Hexagrammos decagrammus</v>
      </c>
      <c r="R203" s="12" t="str">
        <f>IF($N203=1,IF(ISERROR(VLOOKUP($P203,'M1'!$A:$C,R$2,FALSE)),"NOT PRESENT",VLOOKUP($P203,'M1'!$A:$C,R$2,FALSE)),IF($N203=2,IF(ISERROR(VLOOKUP(DATA!$P203,'M2'!$A:$C,R$2,FALSE)),"NOT PRESENT",VLOOKUP(DATA!$P203,'M2'!$A:$C,R$2,FALSE)),IF($N203=0,IF(ISERROR(VLOOKUP($P203,'M1'!$A:$C,R$2,FALSE)),IF(ISERROR(VLOOKUP(DATA!$P203,'M2'!$A:$C,R$2,FALSE)),"NOT PRESENT",VLOOKUP(DATA!$P203,'M2'!$A:$C,R$2,FALSE)),VLOOKUP($P203,'M1'!$A:$C,R$2,FALSE)),"SPECIFY METHOD")))</f>
        <v>Kelp greenling</v>
      </c>
      <c r="S203" s="20">
        <f t="shared" si="3"/>
        <v>6</v>
      </c>
      <c r="T203" s="11">
        <v>0</v>
      </c>
      <c r="U203" s="11"/>
      <c r="V203" s="11"/>
      <c r="W203" s="11"/>
      <c r="X203" s="11">
        <v>2</v>
      </c>
      <c r="Y203" s="11">
        <v>1</v>
      </c>
      <c r="Z203" s="11">
        <v>1</v>
      </c>
      <c r="AA203" s="11">
        <v>1</v>
      </c>
      <c r="AB203" s="11">
        <v>1</v>
      </c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</row>
    <row r="204" spans="1:68" ht="12.75" customHeight="1">
      <c r="A204" s="12">
        <f t="shared" si="2"/>
        <v>202</v>
      </c>
      <c r="B204" s="11" t="str">
        <f t="shared" ref="B204:D204" si="407">IF(ISERROR(B203),IF(ISERROR(B202),IF(ISERROR(B201),"BLANK",B201),B202),B203)</f>
        <v>Em Lim</v>
      </c>
      <c r="C204" s="11" t="str">
        <f t="shared" si="407"/>
        <v>Claire Attridge</v>
      </c>
      <c r="D204" s="11" t="str">
        <f t="shared" si="407"/>
        <v>BMSC20</v>
      </c>
      <c r="E204" s="12" t="str">
        <f>IF(ISERROR(VLOOKUP($D204,SITES!$A:$E,2,FALSE)),"",VLOOKUP($D204,SITES!$A:$E,2,FALSE))</f>
        <v>Ed King East</v>
      </c>
      <c r="F204" s="10">
        <f>IF(ISERROR(VLOOKUP($D204,SITES!$A:$E,3,FALSE)),"",VLOOKUP($D204,SITES!$A:$E,3,FALSE))</f>
        <v>48.835666656494098</v>
      </c>
      <c r="G204" s="13">
        <f>IF(ISERROR(VLOOKUP($D204,SITES!$A:$E,4,FALSE)),"",VLOOKUP($D204,SITES!$A:$E,4,FALSE))</f>
        <v>-125.214797973632</v>
      </c>
      <c r="H204" s="14" t="str">
        <f t="shared" ref="H204:M204" si="408">IF(ISERROR(H203),IF(ISERROR(H202),IF(ISERROR(H201),"BLANK",H201),H202),H203)</f>
        <v>25/04/2024</v>
      </c>
      <c r="I204" s="11">
        <f t="shared" si="408"/>
        <v>3.5</v>
      </c>
      <c r="J204" s="11" t="str">
        <f t="shared" si="408"/>
        <v>NW</v>
      </c>
      <c r="K204" s="18">
        <f t="shared" si="408"/>
        <v>0.4152777777777778</v>
      </c>
      <c r="L204" s="11" t="str">
        <f t="shared" si="408"/>
        <v>CMA</v>
      </c>
      <c r="M204" s="11">
        <f t="shared" si="408"/>
        <v>6.7</v>
      </c>
      <c r="N204" s="11">
        <v>2</v>
      </c>
      <c r="O204" s="11">
        <f>IF(ISERROR(O203),IF(ISERROR(O202),IF(ISERROR(O201),"BLANK",O201),O202),O203)</f>
        <v>1</v>
      </c>
      <c r="P204" s="11" t="s">
        <v>29</v>
      </c>
      <c r="Q204" s="19" t="str">
        <f>IF($N204=1,IF(ISERROR(VLOOKUP($P204,'M1'!$A:$C,Q$2,FALSE)),"NOT PRESENT",VLOOKUP($P204,'M1'!$A:$C,Q$2,FALSE)),IF($N204=2,IF(ISERROR(VLOOKUP(DATA!$P204,'M2'!$A:$C,Q$2,FALSE)),"NOT PRESENT",VLOOKUP(DATA!$P204,'M2'!$A:$C,Q$2,FALSE)),IF($N204=0,IF(ISERROR(VLOOKUP($P204,'M1'!$A:$C,Q$2,FALSE)),IF(ISERROR(VLOOKUP(DATA!$P204,'M2'!$A:$C,Q$2,FALSE)),"NOT PRESENT",VLOOKUP(DATA!$P204,'M2'!$A:$C,Q$2,FALSE)),VLOOKUP($P204,'M1'!$A:$C,Q$2,FALSE)),"SPECIFY METHOD")))</f>
        <v>Mesocentrotus franciscanus</v>
      </c>
      <c r="R204" s="12" t="str">
        <f>IF($N204=1,IF(ISERROR(VLOOKUP($P204,'M1'!$A:$C,R$2,FALSE)),"NOT PRESENT",VLOOKUP($P204,'M1'!$A:$C,R$2,FALSE)),IF($N204=2,IF(ISERROR(VLOOKUP(DATA!$P204,'M2'!$A:$C,R$2,FALSE)),"NOT PRESENT",VLOOKUP(DATA!$P204,'M2'!$A:$C,R$2,FALSE)),IF($N204=0,IF(ISERROR(VLOOKUP($P204,'M1'!$A:$C,R$2,FALSE)),IF(ISERROR(VLOOKUP(DATA!$P204,'M2'!$A:$C,R$2,FALSE)),"NOT PRESENT",VLOOKUP(DATA!$P204,'M2'!$A:$C,R$2,FALSE)),VLOOKUP($P204,'M1'!$A:$C,R$2,FALSE)),"SPECIFY METHOD")))</f>
        <v>Red sea urchin</v>
      </c>
      <c r="S204" s="20">
        <f t="shared" si="3"/>
        <v>281</v>
      </c>
      <c r="T204" s="11">
        <v>281</v>
      </c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</row>
    <row r="205" spans="1:68" ht="12.75" customHeight="1">
      <c r="A205" s="12">
        <f t="shared" si="2"/>
        <v>203</v>
      </c>
      <c r="B205" s="11" t="str">
        <f t="shared" ref="B205:D205" si="409">IF(ISERROR(B204),IF(ISERROR(B203),IF(ISERROR(B202),"BLANK",B202),B203),B204)</f>
        <v>Em Lim</v>
      </c>
      <c r="C205" s="11" t="str">
        <f t="shared" si="409"/>
        <v>Claire Attridge</v>
      </c>
      <c r="D205" s="11" t="str">
        <f t="shared" si="409"/>
        <v>BMSC20</v>
      </c>
      <c r="E205" s="12" t="str">
        <f>IF(ISERROR(VLOOKUP($D205,SITES!$A:$E,2,FALSE)),"",VLOOKUP($D205,SITES!$A:$E,2,FALSE))</f>
        <v>Ed King East</v>
      </c>
      <c r="F205" s="10">
        <f>IF(ISERROR(VLOOKUP($D205,SITES!$A:$E,3,FALSE)),"",VLOOKUP($D205,SITES!$A:$E,3,FALSE))</f>
        <v>48.835666656494098</v>
      </c>
      <c r="G205" s="13">
        <f>IF(ISERROR(VLOOKUP($D205,SITES!$A:$E,4,FALSE)),"",VLOOKUP($D205,SITES!$A:$E,4,FALSE))</f>
        <v>-125.214797973632</v>
      </c>
      <c r="H205" s="14" t="str">
        <f t="shared" ref="H205:O205" si="410">IF(ISERROR(H204),IF(ISERROR(H203),IF(ISERROR(H202),"BLANK",H202),H203),H204)</f>
        <v>25/04/2024</v>
      </c>
      <c r="I205" s="11">
        <f t="shared" si="410"/>
        <v>3.5</v>
      </c>
      <c r="J205" s="11" t="str">
        <f t="shared" si="410"/>
        <v>NW</v>
      </c>
      <c r="K205" s="18">
        <f t="shared" si="410"/>
        <v>0.4152777777777778</v>
      </c>
      <c r="L205" s="11" t="str">
        <f t="shared" si="410"/>
        <v>CMA</v>
      </c>
      <c r="M205" s="11">
        <f t="shared" si="410"/>
        <v>6.7</v>
      </c>
      <c r="N205" s="11">
        <f t="shared" si="410"/>
        <v>2</v>
      </c>
      <c r="O205" s="11">
        <f t="shared" si="410"/>
        <v>1</v>
      </c>
      <c r="P205" s="11" t="s">
        <v>36</v>
      </c>
      <c r="Q205" s="19" t="str">
        <f>IF($N205=1,IF(ISERROR(VLOOKUP($P205,'M1'!$A:$C,Q$2,FALSE)),"NOT PRESENT",VLOOKUP($P205,'M1'!$A:$C,Q$2,FALSE)),IF($N205=2,IF(ISERROR(VLOOKUP(DATA!$P205,'M2'!$A:$C,Q$2,FALSE)),"NOT PRESENT",VLOOKUP(DATA!$P205,'M2'!$A:$C,Q$2,FALSE)),IF($N205=0,IF(ISERROR(VLOOKUP($P205,'M1'!$A:$C,Q$2,FALSE)),IF(ISERROR(VLOOKUP(DATA!$P205,'M2'!$A:$C,Q$2,FALSE)),"NOT PRESENT",VLOOKUP(DATA!$P205,'M2'!$A:$C,Q$2,FALSE)),VLOOKUP($P205,'M1'!$A:$C,Q$2,FALSE)),"SPECIFY METHOD")))</f>
        <v>Haliotis kamtschatkana</v>
      </c>
      <c r="R205" s="12" t="str">
        <f>IF($N205=1,IF(ISERROR(VLOOKUP($P205,'M1'!$A:$C,R$2,FALSE)),"NOT PRESENT",VLOOKUP($P205,'M1'!$A:$C,R$2,FALSE)),IF($N205=2,IF(ISERROR(VLOOKUP(DATA!$P205,'M2'!$A:$C,R$2,FALSE)),"NOT PRESENT",VLOOKUP(DATA!$P205,'M2'!$A:$C,R$2,FALSE)),IF($N205=0,IF(ISERROR(VLOOKUP($P205,'M1'!$A:$C,R$2,FALSE)),IF(ISERROR(VLOOKUP(DATA!$P205,'M2'!$A:$C,R$2,FALSE)),"NOT PRESENT",VLOOKUP(DATA!$P205,'M2'!$A:$C,R$2,FALSE)),VLOOKUP($P205,'M1'!$A:$C,R$2,FALSE)),"SPECIFY METHOD")))</f>
        <v>Pinto abalone</v>
      </c>
      <c r="S205" s="20">
        <f t="shared" si="3"/>
        <v>10</v>
      </c>
      <c r="T205" s="11">
        <v>0</v>
      </c>
      <c r="U205" s="11">
        <v>2</v>
      </c>
      <c r="V205" s="11">
        <v>6</v>
      </c>
      <c r="W205" s="11">
        <v>2</v>
      </c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</row>
    <row r="206" spans="1:68" ht="12.75" customHeight="1">
      <c r="A206" s="12">
        <f t="shared" si="2"/>
        <v>204</v>
      </c>
      <c r="B206" s="11" t="str">
        <f t="shared" ref="B206:D206" si="411">IF(ISERROR(B205),IF(ISERROR(B204),IF(ISERROR(B203),"BLANK",B203),B204),B205)</f>
        <v>Em Lim</v>
      </c>
      <c r="C206" s="11" t="str">
        <f t="shared" si="411"/>
        <v>Claire Attridge</v>
      </c>
      <c r="D206" s="11" t="str">
        <f t="shared" si="411"/>
        <v>BMSC20</v>
      </c>
      <c r="E206" s="12" t="str">
        <f>IF(ISERROR(VLOOKUP($D206,SITES!$A:$E,2,FALSE)),"",VLOOKUP($D206,SITES!$A:$E,2,FALSE))</f>
        <v>Ed King East</v>
      </c>
      <c r="F206" s="10">
        <f>IF(ISERROR(VLOOKUP($D206,SITES!$A:$E,3,FALSE)),"",VLOOKUP($D206,SITES!$A:$E,3,FALSE))</f>
        <v>48.835666656494098</v>
      </c>
      <c r="G206" s="13">
        <f>IF(ISERROR(VLOOKUP($D206,SITES!$A:$E,4,FALSE)),"",VLOOKUP($D206,SITES!$A:$E,4,FALSE))</f>
        <v>-125.214797973632</v>
      </c>
      <c r="H206" s="14" t="str">
        <f t="shared" ref="H206:O206" si="412">IF(ISERROR(H205),IF(ISERROR(H204),IF(ISERROR(H203),"BLANK",H203),H204),H205)</f>
        <v>25/04/2024</v>
      </c>
      <c r="I206" s="11">
        <f t="shared" si="412"/>
        <v>3.5</v>
      </c>
      <c r="J206" s="11" t="str">
        <f t="shared" si="412"/>
        <v>NW</v>
      </c>
      <c r="K206" s="18">
        <f t="shared" si="412"/>
        <v>0.4152777777777778</v>
      </c>
      <c r="L206" s="11" t="str">
        <f t="shared" si="412"/>
        <v>CMA</v>
      </c>
      <c r="M206" s="11">
        <f t="shared" si="412"/>
        <v>6.7</v>
      </c>
      <c r="N206" s="11">
        <f t="shared" si="412"/>
        <v>2</v>
      </c>
      <c r="O206" s="11">
        <f t="shared" si="412"/>
        <v>1</v>
      </c>
      <c r="P206" s="11" t="s">
        <v>34</v>
      </c>
      <c r="Q206" s="19" t="str">
        <f>IF($N206=1,IF(ISERROR(VLOOKUP($P206,'M1'!$A:$C,Q$2,FALSE)),"NOT PRESENT",VLOOKUP($P206,'M1'!$A:$C,Q$2,FALSE)),IF($N206=2,IF(ISERROR(VLOOKUP(DATA!$P206,'M2'!$A:$C,Q$2,FALSE)),"NOT PRESENT",VLOOKUP(DATA!$P206,'M2'!$A:$C,Q$2,FALSE)),IF($N206=0,IF(ISERROR(VLOOKUP($P206,'M1'!$A:$C,Q$2,FALSE)),IF(ISERROR(VLOOKUP(DATA!$P206,'M2'!$A:$C,Q$2,FALSE)),"NOT PRESENT",VLOOKUP(DATA!$P206,'M2'!$A:$C,Q$2,FALSE)),VLOOKUP($P206,'M1'!$A:$C,Q$2,FALSE)),"SPECIFY METHOD")))</f>
        <v>Pagurus hemphilli</v>
      </c>
      <c r="R206" s="12" t="str">
        <f>IF($N206=1,IF(ISERROR(VLOOKUP($P206,'M1'!$A:$C,R$2,FALSE)),"NOT PRESENT",VLOOKUP($P206,'M1'!$A:$C,R$2,FALSE)),IF($N206=2,IF(ISERROR(VLOOKUP(DATA!$P206,'M2'!$A:$C,R$2,FALSE)),"NOT PRESENT",VLOOKUP(DATA!$P206,'M2'!$A:$C,R$2,FALSE)),IF($N206=0,IF(ISERROR(VLOOKUP($P206,'M1'!$A:$C,R$2,FALSE)),IF(ISERROR(VLOOKUP(DATA!$P206,'M2'!$A:$C,R$2,FALSE)),"NOT PRESENT",VLOOKUP(DATA!$P206,'M2'!$A:$C,R$2,FALSE)),VLOOKUP($P206,'M1'!$A:$C,R$2,FALSE)),"SPECIFY METHOD")))</f>
        <v>Maroon hermit</v>
      </c>
      <c r="S206" s="20">
        <f t="shared" si="3"/>
        <v>68</v>
      </c>
      <c r="T206" s="11">
        <v>68</v>
      </c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</row>
    <row r="207" spans="1:68" ht="12.75" customHeight="1">
      <c r="A207" s="12">
        <f t="shared" si="2"/>
        <v>205</v>
      </c>
      <c r="B207" s="11" t="str">
        <f t="shared" ref="B207:D207" si="413">IF(ISERROR(B206),IF(ISERROR(B205),IF(ISERROR(B204),"BLANK",B204),B205),B206)</f>
        <v>Em Lim</v>
      </c>
      <c r="C207" s="11" t="str">
        <f t="shared" si="413"/>
        <v>Claire Attridge</v>
      </c>
      <c r="D207" s="11" t="str">
        <f t="shared" si="413"/>
        <v>BMSC20</v>
      </c>
      <c r="E207" s="12" t="str">
        <f>IF(ISERROR(VLOOKUP($D207,SITES!$A:$E,2,FALSE)),"",VLOOKUP($D207,SITES!$A:$E,2,FALSE))</f>
        <v>Ed King East</v>
      </c>
      <c r="F207" s="10">
        <f>IF(ISERROR(VLOOKUP($D207,SITES!$A:$E,3,FALSE)),"",VLOOKUP($D207,SITES!$A:$E,3,FALSE))</f>
        <v>48.835666656494098</v>
      </c>
      <c r="G207" s="13">
        <f>IF(ISERROR(VLOOKUP($D207,SITES!$A:$E,4,FALSE)),"",VLOOKUP($D207,SITES!$A:$E,4,FALSE))</f>
        <v>-125.214797973632</v>
      </c>
      <c r="H207" s="14" t="str">
        <f t="shared" ref="H207:O207" si="414">IF(ISERROR(H206),IF(ISERROR(H205),IF(ISERROR(H204),"BLANK",H204),H205),H206)</f>
        <v>25/04/2024</v>
      </c>
      <c r="I207" s="11">
        <f t="shared" si="414"/>
        <v>3.5</v>
      </c>
      <c r="J207" s="11" t="str">
        <f t="shared" si="414"/>
        <v>NW</v>
      </c>
      <c r="K207" s="18">
        <f t="shared" si="414"/>
        <v>0.4152777777777778</v>
      </c>
      <c r="L207" s="11" t="str">
        <f t="shared" si="414"/>
        <v>CMA</v>
      </c>
      <c r="M207" s="11">
        <f t="shared" si="414"/>
        <v>6.7</v>
      </c>
      <c r="N207" s="11">
        <f t="shared" si="414"/>
        <v>2</v>
      </c>
      <c r="O207" s="11">
        <f t="shared" si="414"/>
        <v>1</v>
      </c>
      <c r="P207" s="11" t="s">
        <v>48</v>
      </c>
      <c r="Q207" s="19" t="str">
        <f>IF($N207=1,IF(ISERROR(VLOOKUP($P207,'M1'!$A:$C,Q$2,FALSE)),"NOT PRESENT",VLOOKUP($P207,'M1'!$A:$C,Q$2,FALSE)),IF($N207=2,IF(ISERROR(VLOOKUP(DATA!$P207,'M2'!$A:$C,Q$2,FALSE)),"NOT PRESENT",VLOOKUP(DATA!$P207,'M2'!$A:$C,Q$2,FALSE)),IF($N207=0,IF(ISERROR(VLOOKUP($P207,'M1'!$A:$C,Q$2,FALSE)),IF(ISERROR(VLOOKUP(DATA!$P207,'M2'!$A:$C,Q$2,FALSE)),"NOT PRESENT",VLOOKUP(DATA!$P207,'M2'!$A:$C,Q$2,FALSE)),VLOOKUP($P207,'M1'!$A:$C,Q$2,FALSE)),"SPECIFY METHOD")))</f>
        <v>Pagurus caurinus</v>
      </c>
      <c r="R207" s="12" t="str">
        <f>IF($N207=1,IF(ISERROR(VLOOKUP($P207,'M1'!$A:$C,R$2,FALSE)),"NOT PRESENT",VLOOKUP($P207,'M1'!$A:$C,R$2,FALSE)),IF($N207=2,IF(ISERROR(VLOOKUP(DATA!$P207,'M2'!$A:$C,R$2,FALSE)),"NOT PRESENT",VLOOKUP(DATA!$P207,'M2'!$A:$C,R$2,FALSE)),IF($N207=0,IF(ISERROR(VLOOKUP($P207,'M1'!$A:$C,R$2,FALSE)),IF(ISERROR(VLOOKUP(DATA!$P207,'M2'!$A:$C,R$2,FALSE)),"NOT PRESENT",VLOOKUP(DATA!$P207,'M2'!$A:$C,R$2,FALSE)),VLOOKUP($P207,'M1'!$A:$C,R$2,FALSE)),"SPECIFY METHOD")))</f>
        <v>Greenmark hermit crab</v>
      </c>
      <c r="S207" s="20">
        <f t="shared" si="3"/>
        <v>1</v>
      </c>
      <c r="T207" s="11">
        <v>1</v>
      </c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</row>
    <row r="208" spans="1:68" ht="12.75" customHeight="1">
      <c r="A208" s="12">
        <f t="shared" si="2"/>
        <v>206</v>
      </c>
      <c r="B208" s="11" t="str">
        <f t="shared" ref="B208:D208" si="415">IF(ISERROR(B207),IF(ISERROR(B206),IF(ISERROR(B205),"BLANK",B205),B206),B207)</f>
        <v>Em Lim</v>
      </c>
      <c r="C208" s="11" t="str">
        <f t="shared" si="415"/>
        <v>Claire Attridge</v>
      </c>
      <c r="D208" s="11" t="str">
        <f t="shared" si="415"/>
        <v>BMSC20</v>
      </c>
      <c r="E208" s="12" t="str">
        <f>IF(ISERROR(VLOOKUP($D208,SITES!$A:$E,2,FALSE)),"",VLOOKUP($D208,SITES!$A:$E,2,FALSE))</f>
        <v>Ed King East</v>
      </c>
      <c r="F208" s="10">
        <f>IF(ISERROR(VLOOKUP($D208,SITES!$A:$E,3,FALSE)),"",VLOOKUP($D208,SITES!$A:$E,3,FALSE))</f>
        <v>48.835666656494098</v>
      </c>
      <c r="G208" s="13">
        <f>IF(ISERROR(VLOOKUP($D208,SITES!$A:$E,4,FALSE)),"",VLOOKUP($D208,SITES!$A:$E,4,FALSE))</f>
        <v>-125.214797973632</v>
      </c>
      <c r="H208" s="14" t="str">
        <f t="shared" ref="H208:O208" si="416">IF(ISERROR(H207),IF(ISERROR(H206),IF(ISERROR(H205),"BLANK",H205),H206),H207)</f>
        <v>25/04/2024</v>
      </c>
      <c r="I208" s="11">
        <f t="shared" si="416"/>
        <v>3.5</v>
      </c>
      <c r="J208" s="11" t="str">
        <f t="shared" si="416"/>
        <v>NW</v>
      </c>
      <c r="K208" s="18">
        <f t="shared" si="416"/>
        <v>0.4152777777777778</v>
      </c>
      <c r="L208" s="11" t="str">
        <f t="shared" si="416"/>
        <v>CMA</v>
      </c>
      <c r="M208" s="11">
        <f t="shared" si="416"/>
        <v>6.7</v>
      </c>
      <c r="N208" s="11">
        <f t="shared" si="416"/>
        <v>2</v>
      </c>
      <c r="O208" s="11">
        <f t="shared" si="416"/>
        <v>1</v>
      </c>
      <c r="P208" s="11" t="s">
        <v>44</v>
      </c>
      <c r="Q208" s="19" t="str">
        <f>IF($N208=1,IF(ISERROR(VLOOKUP($P208,'M1'!$A:$C,Q$2,FALSE)),"NOT PRESENT",VLOOKUP($P208,'M1'!$A:$C,Q$2,FALSE)),IF($N208=2,IF(ISERROR(VLOOKUP(DATA!$P208,'M2'!$A:$C,Q$2,FALSE)),"NOT PRESENT",VLOOKUP(DATA!$P208,'M2'!$A:$C,Q$2,FALSE)),IF($N208=0,IF(ISERROR(VLOOKUP($P208,'M1'!$A:$C,Q$2,FALSE)),IF(ISERROR(VLOOKUP(DATA!$P208,'M2'!$A:$C,Q$2,FALSE)),"NOT PRESENT",VLOOKUP(DATA!$P208,'M2'!$A:$C,Q$2,FALSE)),VLOOKUP($P208,'M1'!$A:$C,Q$2,FALSE)),"SPECIFY METHOD")))</f>
        <v>Strongylocentrotus purpuratus</v>
      </c>
      <c r="R208" s="12" t="str">
        <f>IF($N208=1,IF(ISERROR(VLOOKUP($P208,'M1'!$A:$C,R$2,FALSE)),"NOT PRESENT",VLOOKUP($P208,'M1'!$A:$C,R$2,FALSE)),IF($N208=2,IF(ISERROR(VLOOKUP(DATA!$P208,'M2'!$A:$C,R$2,FALSE)),"NOT PRESENT",VLOOKUP(DATA!$P208,'M2'!$A:$C,R$2,FALSE)),IF($N208=0,IF(ISERROR(VLOOKUP($P208,'M1'!$A:$C,R$2,FALSE)),IF(ISERROR(VLOOKUP(DATA!$P208,'M2'!$A:$C,R$2,FALSE)),"NOT PRESENT",VLOOKUP(DATA!$P208,'M2'!$A:$C,R$2,FALSE)),VLOOKUP($P208,'M1'!$A:$C,R$2,FALSE)),"SPECIFY METHOD")))</f>
        <v>Purple sea urchin (?)</v>
      </c>
      <c r="S208" s="20">
        <f t="shared" si="3"/>
        <v>23</v>
      </c>
      <c r="T208" s="11">
        <v>23</v>
      </c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</row>
    <row r="209" spans="1:68" ht="12.75" customHeight="1">
      <c r="A209" s="12">
        <f t="shared" si="2"/>
        <v>207</v>
      </c>
      <c r="B209" s="11" t="str">
        <f t="shared" ref="B209:D209" si="417">IF(ISERROR(B208),IF(ISERROR(B207),IF(ISERROR(B206),"BLANK",B206),B207),B208)</f>
        <v>Em Lim</v>
      </c>
      <c r="C209" s="11" t="str">
        <f t="shared" si="417"/>
        <v>Claire Attridge</v>
      </c>
      <c r="D209" s="11" t="str">
        <f t="shared" si="417"/>
        <v>BMSC20</v>
      </c>
      <c r="E209" s="12" t="str">
        <f>IF(ISERROR(VLOOKUP($D209,SITES!$A:$E,2,FALSE)),"",VLOOKUP($D209,SITES!$A:$E,2,FALSE))</f>
        <v>Ed King East</v>
      </c>
      <c r="F209" s="10">
        <f>IF(ISERROR(VLOOKUP($D209,SITES!$A:$E,3,FALSE)),"",VLOOKUP($D209,SITES!$A:$E,3,FALSE))</f>
        <v>48.835666656494098</v>
      </c>
      <c r="G209" s="13">
        <f>IF(ISERROR(VLOOKUP($D209,SITES!$A:$E,4,FALSE)),"",VLOOKUP($D209,SITES!$A:$E,4,FALSE))</f>
        <v>-125.214797973632</v>
      </c>
      <c r="H209" s="14" t="str">
        <f t="shared" ref="H209:O209" si="418">IF(ISERROR(H208),IF(ISERROR(H207),IF(ISERROR(H206),"BLANK",H206),H207),H208)</f>
        <v>25/04/2024</v>
      </c>
      <c r="I209" s="11">
        <f t="shared" si="418"/>
        <v>3.5</v>
      </c>
      <c r="J209" s="11" t="str">
        <f t="shared" si="418"/>
        <v>NW</v>
      </c>
      <c r="K209" s="18">
        <f t="shared" si="418"/>
        <v>0.4152777777777778</v>
      </c>
      <c r="L209" s="11" t="str">
        <f t="shared" si="418"/>
        <v>CMA</v>
      </c>
      <c r="M209" s="11">
        <f t="shared" si="418"/>
        <v>6.7</v>
      </c>
      <c r="N209" s="11">
        <f t="shared" si="418"/>
        <v>2</v>
      </c>
      <c r="O209" s="11">
        <f t="shared" si="418"/>
        <v>1</v>
      </c>
      <c r="P209" s="11" t="s">
        <v>37</v>
      </c>
      <c r="Q209" s="19" t="str">
        <f>IF($N209=1,IF(ISERROR(VLOOKUP($P209,'M1'!$A:$C,Q$2,FALSE)),"NOT PRESENT",VLOOKUP($P209,'M1'!$A:$C,Q$2,FALSE)),IF($N209=2,IF(ISERROR(VLOOKUP(DATA!$P209,'M2'!$A:$C,Q$2,FALSE)),"NOT PRESENT",VLOOKUP(DATA!$P209,'M2'!$A:$C,Q$2,FALSE)),IF($N209=0,IF(ISERROR(VLOOKUP($P209,'M1'!$A:$C,Q$2,FALSE)),IF(ISERROR(VLOOKUP(DATA!$P209,'M2'!$A:$C,Q$2,FALSE)),"NOT PRESENT",VLOOKUP(DATA!$P209,'M2'!$A:$C,Q$2,FALSE)),VLOOKUP($P209,'M1'!$A:$C,Q$2,FALSE)),"SPECIFY METHOD")))</f>
        <v>Ceratostoma foliatum</v>
      </c>
      <c r="R209" s="12" t="str">
        <f>IF($N209=1,IF(ISERROR(VLOOKUP($P209,'M1'!$A:$C,R$2,FALSE)),"NOT PRESENT",VLOOKUP($P209,'M1'!$A:$C,R$2,FALSE)),IF($N209=2,IF(ISERROR(VLOOKUP(DATA!$P209,'M2'!$A:$C,R$2,FALSE)),"NOT PRESENT",VLOOKUP(DATA!$P209,'M2'!$A:$C,R$2,FALSE)),IF($N209=0,IF(ISERROR(VLOOKUP($P209,'M1'!$A:$C,R$2,FALSE)),IF(ISERROR(VLOOKUP(DATA!$P209,'M2'!$A:$C,R$2,FALSE)),"NOT PRESENT",VLOOKUP(DATA!$P209,'M2'!$A:$C,R$2,FALSE)),VLOOKUP($P209,'M1'!$A:$C,R$2,FALSE)),"SPECIFY METHOD")))</f>
        <v>Leafy hornmouth</v>
      </c>
      <c r="S209" s="20">
        <f t="shared" si="3"/>
        <v>10</v>
      </c>
      <c r="T209" s="11">
        <v>10</v>
      </c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</row>
    <row r="210" spans="1:68" ht="12.75" customHeight="1">
      <c r="A210" s="12">
        <f t="shared" si="2"/>
        <v>208</v>
      </c>
      <c r="B210" s="11" t="str">
        <f t="shared" ref="B210:D210" si="419">IF(ISERROR(B209),IF(ISERROR(B208),IF(ISERROR(B207),"BLANK",B207),B208),B209)</f>
        <v>Em Lim</v>
      </c>
      <c r="C210" s="11" t="str">
        <f t="shared" si="419"/>
        <v>Claire Attridge</v>
      </c>
      <c r="D210" s="11" t="str">
        <f t="shared" si="419"/>
        <v>BMSC20</v>
      </c>
      <c r="E210" s="12" t="str">
        <f>IF(ISERROR(VLOOKUP($D210,SITES!$A:$E,2,FALSE)),"",VLOOKUP($D210,SITES!$A:$E,2,FALSE))</f>
        <v>Ed King East</v>
      </c>
      <c r="F210" s="10">
        <f>IF(ISERROR(VLOOKUP($D210,SITES!$A:$E,3,FALSE)),"",VLOOKUP($D210,SITES!$A:$E,3,FALSE))</f>
        <v>48.835666656494098</v>
      </c>
      <c r="G210" s="13">
        <f>IF(ISERROR(VLOOKUP($D210,SITES!$A:$E,4,FALSE)),"",VLOOKUP($D210,SITES!$A:$E,4,FALSE))</f>
        <v>-125.214797973632</v>
      </c>
      <c r="H210" s="14" t="str">
        <f t="shared" ref="H210:O210" si="420">IF(ISERROR(H209),IF(ISERROR(H208),IF(ISERROR(H207),"BLANK",H207),H208),H209)</f>
        <v>25/04/2024</v>
      </c>
      <c r="I210" s="11">
        <f t="shared" si="420"/>
        <v>3.5</v>
      </c>
      <c r="J210" s="11" t="str">
        <f t="shared" si="420"/>
        <v>NW</v>
      </c>
      <c r="K210" s="18">
        <f t="shared" si="420"/>
        <v>0.4152777777777778</v>
      </c>
      <c r="L210" s="11" t="str">
        <f t="shared" si="420"/>
        <v>CMA</v>
      </c>
      <c r="M210" s="11">
        <f t="shared" si="420"/>
        <v>6.7</v>
      </c>
      <c r="N210" s="11">
        <f t="shared" si="420"/>
        <v>2</v>
      </c>
      <c r="O210" s="11">
        <f t="shared" si="420"/>
        <v>1</v>
      </c>
      <c r="P210" s="11" t="s">
        <v>31</v>
      </c>
      <c r="Q210" s="19" t="str">
        <f>IF($N210=1,IF(ISERROR(VLOOKUP($P210,'M1'!$A:$C,Q$2,FALSE)),"NOT PRESENT",VLOOKUP($P210,'M1'!$A:$C,Q$2,FALSE)),IF($N210=2,IF(ISERROR(VLOOKUP(DATA!$P210,'M2'!$A:$C,Q$2,FALSE)),"NOT PRESENT",VLOOKUP(DATA!$P210,'M2'!$A:$C,Q$2,FALSE)),IF($N210=0,IF(ISERROR(VLOOKUP($P210,'M1'!$A:$C,Q$2,FALSE)),IF(ISERROR(VLOOKUP(DATA!$P210,'M2'!$A:$C,Q$2,FALSE)),"NOT PRESENT",VLOOKUP(DATA!$P210,'M2'!$A:$C,Q$2,FALSE)),VLOOKUP($P210,'M1'!$A:$C,Q$2,FALSE)),"SPECIFY METHOD")))</f>
        <v>Patiria miniata</v>
      </c>
      <c r="R210" s="12" t="str">
        <f>IF($N210=1,IF(ISERROR(VLOOKUP($P210,'M1'!$A:$C,R$2,FALSE)),"NOT PRESENT",VLOOKUP($P210,'M1'!$A:$C,R$2,FALSE)),IF($N210=2,IF(ISERROR(VLOOKUP(DATA!$P210,'M2'!$A:$C,R$2,FALSE)),"NOT PRESENT",VLOOKUP(DATA!$P210,'M2'!$A:$C,R$2,FALSE)),IF($N210=0,IF(ISERROR(VLOOKUP($P210,'M1'!$A:$C,R$2,FALSE)),IF(ISERROR(VLOOKUP(DATA!$P210,'M2'!$A:$C,R$2,FALSE)),"NOT PRESENT",VLOOKUP(DATA!$P210,'M2'!$A:$C,R$2,FALSE)),VLOOKUP($P210,'M1'!$A:$C,R$2,FALSE)),"SPECIFY METHOD")))</f>
        <v>Bat star</v>
      </c>
      <c r="S210" s="20">
        <f t="shared" si="3"/>
        <v>21</v>
      </c>
      <c r="T210" s="11">
        <v>21</v>
      </c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</row>
    <row r="211" spans="1:68" ht="12.75" customHeight="1">
      <c r="A211" s="12">
        <f t="shared" si="2"/>
        <v>209</v>
      </c>
      <c r="B211" s="11" t="str">
        <f t="shared" ref="B211:D211" si="421">IF(ISERROR(B210),IF(ISERROR(B209),IF(ISERROR(B208),"BLANK",B208),B209),B210)</f>
        <v>Em Lim</v>
      </c>
      <c r="C211" s="11" t="str">
        <f t="shared" si="421"/>
        <v>Claire Attridge</v>
      </c>
      <c r="D211" s="11" t="str">
        <f t="shared" si="421"/>
        <v>BMSC20</v>
      </c>
      <c r="E211" s="12" t="str">
        <f>IF(ISERROR(VLOOKUP($D211,SITES!$A:$E,2,FALSE)),"",VLOOKUP($D211,SITES!$A:$E,2,FALSE))</f>
        <v>Ed King East</v>
      </c>
      <c r="F211" s="10">
        <f>IF(ISERROR(VLOOKUP($D211,SITES!$A:$E,3,FALSE)),"",VLOOKUP($D211,SITES!$A:$E,3,FALSE))</f>
        <v>48.835666656494098</v>
      </c>
      <c r="G211" s="13">
        <f>IF(ISERROR(VLOOKUP($D211,SITES!$A:$E,4,FALSE)),"",VLOOKUP($D211,SITES!$A:$E,4,FALSE))</f>
        <v>-125.214797973632</v>
      </c>
      <c r="H211" s="14" t="str">
        <f t="shared" ref="H211:O211" si="422">IF(ISERROR(H210),IF(ISERROR(H209),IF(ISERROR(H208),"BLANK",H208),H209),H210)</f>
        <v>25/04/2024</v>
      </c>
      <c r="I211" s="11">
        <f t="shared" si="422"/>
        <v>3.5</v>
      </c>
      <c r="J211" s="11" t="str">
        <f t="shared" si="422"/>
        <v>NW</v>
      </c>
      <c r="K211" s="18">
        <f t="shared" si="422"/>
        <v>0.4152777777777778</v>
      </c>
      <c r="L211" s="11" t="str">
        <f t="shared" si="422"/>
        <v>CMA</v>
      </c>
      <c r="M211" s="11">
        <f t="shared" si="422"/>
        <v>6.7</v>
      </c>
      <c r="N211" s="11">
        <f t="shared" si="422"/>
        <v>2</v>
      </c>
      <c r="O211" s="11">
        <f t="shared" si="422"/>
        <v>1</v>
      </c>
      <c r="P211" s="11" t="s">
        <v>28</v>
      </c>
      <c r="Q211" s="19" t="str">
        <f>IF($N211=1,IF(ISERROR(VLOOKUP($P211,'M1'!$A:$C,Q$2,FALSE)),"NOT PRESENT",VLOOKUP($P211,'M1'!$A:$C,Q$2,FALSE)),IF($N211=2,IF(ISERROR(VLOOKUP(DATA!$P211,'M2'!$A:$C,Q$2,FALSE)),"NOT PRESENT",VLOOKUP(DATA!$P211,'M2'!$A:$C,Q$2,FALSE)),IF($N211=0,IF(ISERROR(VLOOKUP($P211,'M1'!$A:$C,Q$2,FALSE)),IF(ISERROR(VLOOKUP(DATA!$P211,'M2'!$A:$C,Q$2,FALSE)),"NOT PRESENT",VLOOKUP(DATA!$P211,'M2'!$A:$C,Q$2,FALSE)),VLOOKUP($P211,'M1'!$A:$C,Q$2,FALSE)),"SPECIFY METHOD")))</f>
        <v>Artedius harringtoni</v>
      </c>
      <c r="R211" s="12" t="str">
        <f>IF($N211=1,IF(ISERROR(VLOOKUP($P211,'M1'!$A:$C,R$2,FALSE)),"NOT PRESENT",VLOOKUP($P211,'M1'!$A:$C,R$2,FALSE)),IF($N211=2,IF(ISERROR(VLOOKUP(DATA!$P211,'M2'!$A:$C,R$2,FALSE)),"NOT PRESENT",VLOOKUP(DATA!$P211,'M2'!$A:$C,R$2,FALSE)),IF($N211=0,IF(ISERROR(VLOOKUP($P211,'M1'!$A:$C,R$2,FALSE)),IF(ISERROR(VLOOKUP(DATA!$P211,'M2'!$A:$C,R$2,FALSE)),"NOT PRESENT",VLOOKUP(DATA!$P211,'M2'!$A:$C,R$2,FALSE)),VLOOKUP($P211,'M1'!$A:$C,R$2,FALSE)),"SPECIFY METHOD")))</f>
        <v>Scalyhead sculpin</v>
      </c>
      <c r="S211" s="20">
        <f t="shared" si="3"/>
        <v>4</v>
      </c>
      <c r="T211" s="11">
        <v>4</v>
      </c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</row>
    <row r="212" spans="1:68" ht="12.75" customHeight="1">
      <c r="A212" s="12">
        <f t="shared" si="2"/>
        <v>210</v>
      </c>
      <c r="B212" s="11" t="str">
        <f t="shared" ref="B212:D212" si="423">IF(ISERROR(B211),IF(ISERROR(B210),IF(ISERROR(B209),"BLANK",B209),B210),B211)</f>
        <v>Em Lim</v>
      </c>
      <c r="C212" s="11" t="str">
        <f t="shared" si="423"/>
        <v>Claire Attridge</v>
      </c>
      <c r="D212" s="11" t="str">
        <f t="shared" si="423"/>
        <v>BMSC20</v>
      </c>
      <c r="E212" s="12" t="str">
        <f>IF(ISERROR(VLOOKUP($D212,SITES!$A:$E,2,FALSE)),"",VLOOKUP($D212,SITES!$A:$E,2,FALSE))</f>
        <v>Ed King East</v>
      </c>
      <c r="F212" s="10">
        <f>IF(ISERROR(VLOOKUP($D212,SITES!$A:$E,3,FALSE)),"",VLOOKUP($D212,SITES!$A:$E,3,FALSE))</f>
        <v>48.835666656494098</v>
      </c>
      <c r="G212" s="13">
        <f>IF(ISERROR(VLOOKUP($D212,SITES!$A:$E,4,FALSE)),"",VLOOKUP($D212,SITES!$A:$E,4,FALSE))</f>
        <v>-125.214797973632</v>
      </c>
      <c r="H212" s="14" t="str">
        <f t="shared" ref="H212:O212" si="424">IF(ISERROR(H211),IF(ISERROR(H210),IF(ISERROR(H209),"BLANK",H209),H210),H211)</f>
        <v>25/04/2024</v>
      </c>
      <c r="I212" s="11">
        <f t="shared" si="424"/>
        <v>3.5</v>
      </c>
      <c r="J212" s="11" t="str">
        <f t="shared" si="424"/>
        <v>NW</v>
      </c>
      <c r="K212" s="18">
        <f t="shared" si="424"/>
        <v>0.4152777777777778</v>
      </c>
      <c r="L212" s="11" t="str">
        <f t="shared" si="424"/>
        <v>CMA</v>
      </c>
      <c r="M212" s="11">
        <f t="shared" si="424"/>
        <v>6.7</v>
      </c>
      <c r="N212" s="11">
        <f t="shared" si="424"/>
        <v>2</v>
      </c>
      <c r="O212" s="11">
        <f t="shared" si="424"/>
        <v>1</v>
      </c>
      <c r="P212" s="11" t="s">
        <v>61</v>
      </c>
      <c r="Q212" s="19" t="str">
        <f>IF($N212=1,IF(ISERROR(VLOOKUP($P212,'M1'!$A:$C,Q$2,FALSE)),"NOT PRESENT",VLOOKUP($P212,'M1'!$A:$C,Q$2,FALSE)),IF($N212=2,IF(ISERROR(VLOOKUP(DATA!$P212,'M2'!$A:$C,Q$2,FALSE)),"NOT PRESENT",VLOOKUP(DATA!$P212,'M2'!$A:$C,Q$2,FALSE)),IF($N212=0,IF(ISERROR(VLOOKUP($P212,'M1'!$A:$C,Q$2,FALSE)),IF(ISERROR(VLOOKUP(DATA!$P212,'M2'!$A:$C,Q$2,FALSE)),"NOT PRESENT",VLOOKUP(DATA!$P212,'M2'!$A:$C,Q$2,FALSE)),VLOOKUP($P212,'M1'!$A:$C,Q$2,FALSE)),"SPECIFY METHOD")))</f>
        <v>Henricia spp.</v>
      </c>
      <c r="R212" s="12" t="str">
        <f>IF($N212=1,IF(ISERROR(VLOOKUP($P212,'M1'!$A:$C,R$2,FALSE)),"NOT PRESENT",VLOOKUP($P212,'M1'!$A:$C,R$2,FALSE)),IF($N212=2,IF(ISERROR(VLOOKUP(DATA!$P212,'M2'!$A:$C,R$2,FALSE)),"NOT PRESENT",VLOOKUP(DATA!$P212,'M2'!$A:$C,R$2,FALSE)),IF($N212=0,IF(ISERROR(VLOOKUP($P212,'M1'!$A:$C,R$2,FALSE)),IF(ISERROR(VLOOKUP(DATA!$P212,'M2'!$A:$C,R$2,FALSE)),"NOT PRESENT",VLOOKUP(DATA!$P212,'M2'!$A:$C,R$2,FALSE)),VLOOKUP($P212,'M1'!$A:$C,R$2,FALSE)),"SPECIFY METHOD")))</f>
        <v>Unidentified blood star</v>
      </c>
      <c r="S212" s="20">
        <f t="shared" si="3"/>
        <v>9</v>
      </c>
      <c r="T212" s="11">
        <v>0</v>
      </c>
      <c r="U212" s="11">
        <v>3</v>
      </c>
      <c r="V212" s="11">
        <v>3</v>
      </c>
      <c r="W212" s="11">
        <v>3</v>
      </c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</row>
    <row r="213" spans="1:68" ht="12.75" customHeight="1">
      <c r="A213" s="12">
        <f t="shared" si="2"/>
        <v>211</v>
      </c>
      <c r="B213" s="11" t="str">
        <f t="shared" ref="B213:D213" si="425">IF(ISERROR(B212),IF(ISERROR(B211),IF(ISERROR(B210),"BLANK",B210),B211),B212)</f>
        <v>Em Lim</v>
      </c>
      <c r="C213" s="11" t="str">
        <f t="shared" si="425"/>
        <v>Claire Attridge</v>
      </c>
      <c r="D213" s="11" t="str">
        <f t="shared" si="425"/>
        <v>BMSC20</v>
      </c>
      <c r="E213" s="12" t="str">
        <f>IF(ISERROR(VLOOKUP($D213,SITES!$A:$E,2,FALSE)),"",VLOOKUP($D213,SITES!$A:$E,2,FALSE))</f>
        <v>Ed King East</v>
      </c>
      <c r="F213" s="10">
        <f>IF(ISERROR(VLOOKUP($D213,SITES!$A:$E,3,FALSE)),"",VLOOKUP($D213,SITES!$A:$E,3,FALSE))</f>
        <v>48.835666656494098</v>
      </c>
      <c r="G213" s="13">
        <f>IF(ISERROR(VLOOKUP($D213,SITES!$A:$E,4,FALSE)),"",VLOOKUP($D213,SITES!$A:$E,4,FALSE))</f>
        <v>-125.214797973632</v>
      </c>
      <c r="H213" s="14" t="str">
        <f t="shared" ref="H213:O213" si="426">IF(ISERROR(H212),IF(ISERROR(H211),IF(ISERROR(H210),"BLANK",H210),H211),H212)</f>
        <v>25/04/2024</v>
      </c>
      <c r="I213" s="11">
        <f t="shared" si="426"/>
        <v>3.5</v>
      </c>
      <c r="J213" s="11" t="str">
        <f t="shared" si="426"/>
        <v>NW</v>
      </c>
      <c r="K213" s="18">
        <f t="shared" si="426"/>
        <v>0.4152777777777778</v>
      </c>
      <c r="L213" s="11" t="str">
        <f t="shared" si="426"/>
        <v>CMA</v>
      </c>
      <c r="M213" s="11">
        <f t="shared" si="426"/>
        <v>6.7</v>
      </c>
      <c r="N213" s="11">
        <f t="shared" si="426"/>
        <v>2</v>
      </c>
      <c r="O213" s="11">
        <f t="shared" si="426"/>
        <v>1</v>
      </c>
      <c r="P213" s="11" t="s">
        <v>35</v>
      </c>
      <c r="Q213" s="19" t="str">
        <f>IF($N213=1,IF(ISERROR(VLOOKUP($P213,'M1'!$A:$C,Q$2,FALSE)),"NOT PRESENT",VLOOKUP($P213,'M1'!$A:$C,Q$2,FALSE)),IF($N213=2,IF(ISERROR(VLOOKUP(DATA!$P213,'M2'!$A:$C,Q$2,FALSE)),"NOT PRESENT",VLOOKUP(DATA!$P213,'M2'!$A:$C,Q$2,FALSE)),IF($N213=0,IF(ISERROR(VLOOKUP($P213,'M1'!$A:$C,Q$2,FALSE)),IF(ISERROR(VLOOKUP(DATA!$P213,'M2'!$A:$C,Q$2,FALSE)),"NOT PRESENT",VLOOKUP(DATA!$P213,'M2'!$A:$C,Q$2,FALSE)),VLOOKUP($P213,'M1'!$A:$C,Q$2,FALSE)),"SPECIFY METHOD")))</f>
        <v>Orthasterias koehleri</v>
      </c>
      <c r="R213" s="12" t="str">
        <f>IF($N213=1,IF(ISERROR(VLOOKUP($P213,'M1'!$A:$C,R$2,FALSE)),"NOT PRESENT",VLOOKUP($P213,'M1'!$A:$C,R$2,FALSE)),IF($N213=2,IF(ISERROR(VLOOKUP(DATA!$P213,'M2'!$A:$C,R$2,FALSE)),"NOT PRESENT",VLOOKUP(DATA!$P213,'M2'!$A:$C,R$2,FALSE)),IF($N213=0,IF(ISERROR(VLOOKUP($P213,'M1'!$A:$C,R$2,FALSE)),IF(ISERROR(VLOOKUP(DATA!$P213,'M2'!$A:$C,R$2,FALSE)),"NOT PRESENT",VLOOKUP(DATA!$P213,'M2'!$A:$C,R$2,FALSE)),VLOOKUP($P213,'M1'!$A:$C,R$2,FALSE)),"SPECIFY METHOD")))</f>
        <v>Rainbow star</v>
      </c>
      <c r="S213" s="20">
        <f t="shared" si="3"/>
        <v>7</v>
      </c>
      <c r="T213" s="11">
        <v>7</v>
      </c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</row>
    <row r="214" spans="1:68" ht="12.75" customHeight="1">
      <c r="A214" s="12">
        <f t="shared" si="2"/>
        <v>212</v>
      </c>
      <c r="B214" s="11" t="str">
        <f t="shared" ref="B214:D214" si="427">IF(ISERROR(B213),IF(ISERROR(B212),IF(ISERROR(B211),"BLANK",B211),B212),B213)</f>
        <v>Em Lim</v>
      </c>
      <c r="C214" s="11" t="str">
        <f t="shared" si="427"/>
        <v>Claire Attridge</v>
      </c>
      <c r="D214" s="11" t="str">
        <f t="shared" si="427"/>
        <v>BMSC20</v>
      </c>
      <c r="E214" s="12" t="str">
        <f>IF(ISERROR(VLOOKUP($D214,SITES!$A:$E,2,FALSE)),"",VLOOKUP($D214,SITES!$A:$E,2,FALSE))</f>
        <v>Ed King East</v>
      </c>
      <c r="F214" s="10">
        <f>IF(ISERROR(VLOOKUP($D214,SITES!$A:$E,3,FALSE)),"",VLOOKUP($D214,SITES!$A:$E,3,FALSE))</f>
        <v>48.835666656494098</v>
      </c>
      <c r="G214" s="13">
        <f>IF(ISERROR(VLOOKUP($D214,SITES!$A:$E,4,FALSE)),"",VLOOKUP($D214,SITES!$A:$E,4,FALSE))</f>
        <v>-125.214797973632</v>
      </c>
      <c r="H214" s="14" t="str">
        <f t="shared" ref="H214:O214" si="428">IF(ISERROR(H213),IF(ISERROR(H212),IF(ISERROR(H211),"BLANK",H211),H212),H213)</f>
        <v>25/04/2024</v>
      </c>
      <c r="I214" s="11">
        <f t="shared" si="428"/>
        <v>3.5</v>
      </c>
      <c r="J214" s="11" t="str">
        <f t="shared" si="428"/>
        <v>NW</v>
      </c>
      <c r="K214" s="18">
        <f t="shared" si="428"/>
        <v>0.4152777777777778</v>
      </c>
      <c r="L214" s="11" t="str">
        <f t="shared" si="428"/>
        <v>CMA</v>
      </c>
      <c r="M214" s="11">
        <f t="shared" si="428"/>
        <v>6.7</v>
      </c>
      <c r="N214" s="11">
        <f t="shared" si="428"/>
        <v>2</v>
      </c>
      <c r="O214" s="11">
        <f t="shared" si="428"/>
        <v>1</v>
      </c>
      <c r="P214" s="11" t="s">
        <v>45</v>
      </c>
      <c r="Q214" s="19" t="str">
        <f>IF($N214=1,IF(ISERROR(VLOOKUP($P214,'M1'!$A:$C,Q$2,FALSE)),"NOT PRESENT",VLOOKUP($P214,'M1'!$A:$C,Q$2,FALSE)),IF($N214=2,IF(ISERROR(VLOOKUP(DATA!$P214,'M2'!$A:$C,Q$2,FALSE)),"NOT PRESENT",VLOOKUP(DATA!$P214,'M2'!$A:$C,Q$2,FALSE)),IF($N214=0,IF(ISERROR(VLOOKUP($P214,'M1'!$A:$C,Q$2,FALSE)),IF(ISERROR(VLOOKUP(DATA!$P214,'M2'!$A:$C,Q$2,FALSE)),"NOT PRESENT",VLOOKUP(DATA!$P214,'M2'!$A:$C,Q$2,FALSE)),VLOOKUP($P214,'M1'!$A:$C,Q$2,FALSE)),"SPECIFY METHOD")))</f>
        <v>Diodora aspera</v>
      </c>
      <c r="R214" s="12" t="str">
        <f>IF($N214=1,IF(ISERROR(VLOOKUP($P214,'M1'!$A:$C,R$2,FALSE)),"NOT PRESENT",VLOOKUP($P214,'M1'!$A:$C,R$2,FALSE)),IF($N214=2,IF(ISERROR(VLOOKUP(DATA!$P214,'M2'!$A:$C,R$2,FALSE)),"NOT PRESENT",VLOOKUP(DATA!$P214,'M2'!$A:$C,R$2,FALSE)),IF($N214=0,IF(ISERROR(VLOOKUP($P214,'M1'!$A:$C,R$2,FALSE)),IF(ISERROR(VLOOKUP(DATA!$P214,'M2'!$A:$C,R$2,FALSE)),"NOT PRESENT",VLOOKUP(DATA!$P214,'M2'!$A:$C,R$2,FALSE)),VLOOKUP($P214,'M1'!$A:$C,R$2,FALSE)),"SPECIFY METHOD")))</f>
        <v>Rough keyhole limpet</v>
      </c>
      <c r="S214" s="20">
        <f t="shared" si="3"/>
        <v>2</v>
      </c>
      <c r="T214" s="11">
        <v>2</v>
      </c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</row>
    <row r="215" spans="1:68" ht="12.75" customHeight="1">
      <c r="A215" s="12">
        <f t="shared" si="2"/>
        <v>213</v>
      </c>
      <c r="B215" s="11" t="str">
        <f t="shared" ref="B215:D215" si="429">IF(ISERROR(B214),IF(ISERROR(B213),IF(ISERROR(B212),"BLANK",B212),B213),B214)</f>
        <v>Em Lim</v>
      </c>
      <c r="C215" s="11" t="str">
        <f t="shared" si="429"/>
        <v>Claire Attridge</v>
      </c>
      <c r="D215" s="11" t="str">
        <f t="shared" si="429"/>
        <v>BMSC20</v>
      </c>
      <c r="E215" s="12" t="str">
        <f>IF(ISERROR(VLOOKUP($D215,SITES!$A:$E,2,FALSE)),"",VLOOKUP($D215,SITES!$A:$E,2,FALSE))</f>
        <v>Ed King East</v>
      </c>
      <c r="F215" s="10">
        <f>IF(ISERROR(VLOOKUP($D215,SITES!$A:$E,3,FALSE)),"",VLOOKUP($D215,SITES!$A:$E,3,FALSE))</f>
        <v>48.835666656494098</v>
      </c>
      <c r="G215" s="13">
        <f>IF(ISERROR(VLOOKUP($D215,SITES!$A:$E,4,FALSE)),"",VLOOKUP($D215,SITES!$A:$E,4,FALSE))</f>
        <v>-125.214797973632</v>
      </c>
      <c r="H215" s="14" t="str">
        <f t="shared" ref="H215:M215" si="430">IF(ISERROR(H214),IF(ISERROR(H213),IF(ISERROR(H212),"BLANK",H212),H213),H214)</f>
        <v>25/04/2024</v>
      </c>
      <c r="I215" s="11">
        <f t="shared" si="430"/>
        <v>3.5</v>
      </c>
      <c r="J215" s="11" t="str">
        <f t="shared" si="430"/>
        <v>NW</v>
      </c>
      <c r="K215" s="18">
        <f t="shared" si="430"/>
        <v>0.4152777777777778</v>
      </c>
      <c r="L215" s="11" t="str">
        <f t="shared" si="430"/>
        <v>CMA</v>
      </c>
      <c r="M215" s="11">
        <f t="shared" si="430"/>
        <v>6.7</v>
      </c>
      <c r="N215" s="11">
        <v>0</v>
      </c>
      <c r="O215" s="11">
        <f t="shared" ref="O215:O216" si="431">IF(ISERROR(O214),IF(ISERROR(O213),IF(ISERROR(O212),"BLANK",O212),O213),O214)</f>
        <v>1</v>
      </c>
      <c r="P215" s="11" t="s">
        <v>60</v>
      </c>
      <c r="Q215" s="19" t="str">
        <f>IF($N215=1,IF(ISERROR(VLOOKUP($P215,'M1'!$A:$C,Q$2,FALSE)),"NOT PRESENT",VLOOKUP($P215,'M1'!$A:$C,Q$2,FALSE)),IF($N215=2,IF(ISERROR(VLOOKUP(DATA!$P215,'M2'!$A:$C,Q$2,FALSE)),"NOT PRESENT",VLOOKUP(DATA!$P215,'M2'!$A:$C,Q$2,FALSE)),IF($N215=0,IF(ISERROR(VLOOKUP($P215,'M1'!$A:$C,Q$2,FALSE)),IF(ISERROR(VLOOKUP(DATA!$P215,'M2'!$A:$C,Q$2,FALSE)),"NOT PRESENT",VLOOKUP(DATA!$P215,'M2'!$A:$C,Q$2,FALSE)),VLOOKUP($P215,'M1'!$A:$C,Q$2,FALSE)),"SPECIFY METHOD")))</f>
        <v>Sebastes nebulosus</v>
      </c>
      <c r="R215" s="12" t="str">
        <f>IF($N215=1,IF(ISERROR(VLOOKUP($P215,'M1'!$A:$C,R$2,FALSE)),"NOT PRESENT",VLOOKUP($P215,'M1'!$A:$C,R$2,FALSE)),IF($N215=2,IF(ISERROR(VLOOKUP(DATA!$P215,'M2'!$A:$C,R$2,FALSE)),"NOT PRESENT",VLOOKUP(DATA!$P215,'M2'!$A:$C,R$2,FALSE)),IF($N215=0,IF(ISERROR(VLOOKUP($P215,'M1'!$A:$C,R$2,FALSE)),IF(ISERROR(VLOOKUP(DATA!$P215,'M2'!$A:$C,R$2,FALSE)),"NOT PRESENT",VLOOKUP(DATA!$P215,'M2'!$A:$C,R$2,FALSE)),VLOOKUP($P215,'M1'!$A:$C,R$2,FALSE)),"SPECIFY METHOD")))</f>
        <v>China rockfish</v>
      </c>
      <c r="S215" s="20">
        <f t="shared" si="3"/>
        <v>1</v>
      </c>
      <c r="T215" s="11">
        <v>0</v>
      </c>
      <c r="U215" s="11"/>
      <c r="V215" s="11"/>
      <c r="W215" s="11"/>
      <c r="X215" s="11"/>
      <c r="Y215" s="11"/>
      <c r="Z215" s="11">
        <v>1</v>
      </c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</row>
    <row r="216" spans="1:68" ht="12.75" customHeight="1">
      <c r="A216" s="12">
        <f t="shared" si="2"/>
        <v>214</v>
      </c>
      <c r="B216" s="11" t="str">
        <f t="shared" ref="B216:D216" si="432">IF(ISERROR(B215),IF(ISERROR(B214),IF(ISERROR(B213),"BLANK",B213),B214),B215)</f>
        <v>Em Lim</v>
      </c>
      <c r="C216" s="11" t="str">
        <f t="shared" si="432"/>
        <v>Claire Attridge</v>
      </c>
      <c r="D216" s="11" t="str">
        <f t="shared" si="432"/>
        <v>BMSC20</v>
      </c>
      <c r="E216" s="12" t="str">
        <f>IF(ISERROR(VLOOKUP($D216,SITES!$A:$E,2,FALSE)),"",VLOOKUP($D216,SITES!$A:$E,2,FALSE))</f>
        <v>Ed King East</v>
      </c>
      <c r="F216" s="10">
        <f>IF(ISERROR(VLOOKUP($D216,SITES!$A:$E,3,FALSE)),"",VLOOKUP($D216,SITES!$A:$E,3,FALSE))</f>
        <v>48.835666656494098</v>
      </c>
      <c r="G216" s="13">
        <f>IF(ISERROR(VLOOKUP($D216,SITES!$A:$E,4,FALSE)),"",VLOOKUP($D216,SITES!$A:$E,4,FALSE))</f>
        <v>-125.214797973632</v>
      </c>
      <c r="H216" s="14" t="str">
        <f t="shared" ref="H216:M216" si="433">IF(ISERROR(H215),IF(ISERROR(H214),IF(ISERROR(H213),"BLANK",H213),H214),H215)</f>
        <v>25/04/2024</v>
      </c>
      <c r="I216" s="11">
        <f t="shared" si="433"/>
        <v>3.5</v>
      </c>
      <c r="J216" s="11" t="str">
        <f t="shared" si="433"/>
        <v>NW</v>
      </c>
      <c r="K216" s="18">
        <f t="shared" si="433"/>
        <v>0.4152777777777778</v>
      </c>
      <c r="L216" s="11" t="str">
        <f t="shared" si="433"/>
        <v>CMA</v>
      </c>
      <c r="M216" s="11">
        <f t="shared" si="433"/>
        <v>6.7</v>
      </c>
      <c r="N216" s="11">
        <v>2</v>
      </c>
      <c r="O216" s="11">
        <f t="shared" si="431"/>
        <v>1</v>
      </c>
      <c r="P216" s="11" t="s">
        <v>63</v>
      </c>
      <c r="Q216" s="19" t="str">
        <f>IF($N216=1,IF(ISERROR(VLOOKUP($P216,'M1'!$A:$C,Q$2,FALSE)),"NOT PRESENT",VLOOKUP($P216,'M1'!$A:$C,Q$2,FALSE)),IF($N216=2,IF(ISERROR(VLOOKUP(DATA!$P216,'M2'!$A:$C,Q$2,FALSE)),"NOT PRESENT",VLOOKUP(DATA!$P216,'M2'!$A:$C,Q$2,FALSE)),IF($N216=0,IF(ISERROR(VLOOKUP($P216,'M1'!$A:$C,Q$2,FALSE)),IF(ISERROR(VLOOKUP(DATA!$P216,'M2'!$A:$C,Q$2,FALSE)),"NOT PRESENT",VLOOKUP(DATA!$P216,'M2'!$A:$C,Q$2,FALSE)),VLOOKUP($P216,'M1'!$A:$C,Q$2,FALSE)),"SPECIFY METHOD")))</f>
        <v>Paguroidea spp.</v>
      </c>
      <c r="R216" s="12" t="str">
        <f>IF($N216=1,IF(ISERROR(VLOOKUP($P216,'M1'!$A:$C,R$2,FALSE)),"NOT PRESENT",VLOOKUP($P216,'M1'!$A:$C,R$2,FALSE)),IF($N216=2,IF(ISERROR(VLOOKUP(DATA!$P216,'M2'!$A:$C,R$2,FALSE)),"NOT PRESENT",VLOOKUP(DATA!$P216,'M2'!$A:$C,R$2,FALSE)),IF($N216=0,IF(ISERROR(VLOOKUP($P216,'M1'!$A:$C,R$2,FALSE)),IF(ISERROR(VLOOKUP(DATA!$P216,'M2'!$A:$C,R$2,FALSE)),"NOT PRESENT",VLOOKUP(DATA!$P216,'M2'!$A:$C,R$2,FALSE)),VLOOKUP($P216,'M1'!$A:$C,R$2,FALSE)),"SPECIFY METHOD")))</f>
        <v>Unidentified hermit crab</v>
      </c>
      <c r="S216" s="20">
        <f t="shared" si="3"/>
        <v>6</v>
      </c>
      <c r="T216" s="11">
        <v>6</v>
      </c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</row>
    <row r="217" spans="1:68" ht="12.75" customHeight="1">
      <c r="A217" s="12">
        <f t="shared" si="2"/>
        <v>215</v>
      </c>
      <c r="B217" s="11" t="str">
        <f t="shared" ref="B217:D217" si="434">IF(ISERROR(B216),IF(ISERROR(B215),IF(ISERROR(B214),"BLANK",B214),B215),B216)</f>
        <v>Em Lim</v>
      </c>
      <c r="C217" s="11" t="str">
        <f t="shared" si="434"/>
        <v>Claire Attridge</v>
      </c>
      <c r="D217" s="11" t="str">
        <f t="shared" si="434"/>
        <v>BMSC20</v>
      </c>
      <c r="E217" s="12" t="str">
        <f>IF(ISERROR(VLOOKUP($D217,SITES!$A:$E,2,FALSE)),"",VLOOKUP($D217,SITES!$A:$E,2,FALSE))</f>
        <v>Ed King East</v>
      </c>
      <c r="F217" s="10">
        <f>IF(ISERROR(VLOOKUP($D217,SITES!$A:$E,3,FALSE)),"",VLOOKUP($D217,SITES!$A:$E,3,FALSE))</f>
        <v>48.835666656494098</v>
      </c>
      <c r="G217" s="13">
        <f>IF(ISERROR(VLOOKUP($D217,SITES!$A:$E,4,FALSE)),"",VLOOKUP($D217,SITES!$A:$E,4,FALSE))</f>
        <v>-125.214797973632</v>
      </c>
      <c r="H217" s="14" t="str">
        <f t="shared" ref="H217:O217" si="435">IF(ISERROR(H216),IF(ISERROR(H215),IF(ISERROR(H214),"BLANK",H214),H215),H216)</f>
        <v>25/04/2024</v>
      </c>
      <c r="I217" s="11">
        <f t="shared" si="435"/>
        <v>3.5</v>
      </c>
      <c r="J217" s="11" t="str">
        <f t="shared" si="435"/>
        <v>NW</v>
      </c>
      <c r="K217" s="18">
        <f t="shared" si="435"/>
        <v>0.4152777777777778</v>
      </c>
      <c r="L217" s="11" t="str">
        <f t="shared" si="435"/>
        <v>CMA</v>
      </c>
      <c r="M217" s="11">
        <f t="shared" si="435"/>
        <v>6.7</v>
      </c>
      <c r="N217" s="11">
        <f t="shared" si="435"/>
        <v>2</v>
      </c>
      <c r="O217" s="11">
        <f t="shared" si="435"/>
        <v>1</v>
      </c>
      <c r="P217" s="11" t="s">
        <v>42</v>
      </c>
      <c r="Q217" s="19" t="str">
        <f>IF($N217=1,IF(ISERROR(VLOOKUP($P217,'M1'!$A:$C,Q$2,FALSE)),"NOT PRESENT",VLOOKUP($P217,'M1'!$A:$C,Q$2,FALSE)),IF($N217=2,IF(ISERROR(VLOOKUP(DATA!$P217,'M2'!$A:$C,Q$2,FALSE)),"NOT PRESENT",VLOOKUP(DATA!$P217,'M2'!$A:$C,Q$2,FALSE)),IF($N217=0,IF(ISERROR(VLOOKUP($P217,'M1'!$A:$C,Q$2,FALSE)),IF(ISERROR(VLOOKUP(DATA!$P217,'M2'!$A:$C,Q$2,FALSE)),"NOT PRESENT",VLOOKUP(DATA!$P217,'M2'!$A:$C,Q$2,FALSE)),VLOOKUP($P217,'M1'!$A:$C,Q$2,FALSE)),"SPECIFY METHOD")))</f>
        <v>Dermasterias imbricata</v>
      </c>
      <c r="R217" s="12" t="str">
        <f>IF($N217=1,IF(ISERROR(VLOOKUP($P217,'M1'!$A:$C,R$2,FALSE)),"NOT PRESENT",VLOOKUP($P217,'M1'!$A:$C,R$2,FALSE)),IF($N217=2,IF(ISERROR(VLOOKUP(DATA!$P217,'M2'!$A:$C,R$2,FALSE)),"NOT PRESENT",VLOOKUP(DATA!$P217,'M2'!$A:$C,R$2,FALSE)),IF($N217=0,IF(ISERROR(VLOOKUP($P217,'M1'!$A:$C,R$2,FALSE)),IF(ISERROR(VLOOKUP(DATA!$P217,'M2'!$A:$C,R$2,FALSE)),"NOT PRESENT",VLOOKUP(DATA!$P217,'M2'!$A:$C,R$2,FALSE)),VLOOKUP($P217,'M1'!$A:$C,R$2,FALSE)),"SPECIFY METHOD")))</f>
        <v>Leather star</v>
      </c>
      <c r="S217" s="20">
        <f t="shared" si="3"/>
        <v>6</v>
      </c>
      <c r="T217" s="11">
        <v>6</v>
      </c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</row>
    <row r="218" spans="1:68" ht="12.75" customHeight="1">
      <c r="A218" s="12">
        <f t="shared" si="2"/>
        <v>216</v>
      </c>
      <c r="B218" s="11" t="str">
        <f t="shared" ref="B218:D218" si="436">IF(ISERROR(B217),IF(ISERROR(B216),IF(ISERROR(B215),"BLANK",B215),B216),B217)</f>
        <v>Em Lim</v>
      </c>
      <c r="C218" s="11" t="str">
        <f t="shared" si="436"/>
        <v>Claire Attridge</v>
      </c>
      <c r="D218" s="11" t="str">
        <f t="shared" si="436"/>
        <v>BMSC20</v>
      </c>
      <c r="E218" s="12" t="str">
        <f>IF(ISERROR(VLOOKUP($D218,SITES!$A:$E,2,FALSE)),"",VLOOKUP($D218,SITES!$A:$E,2,FALSE))</f>
        <v>Ed King East</v>
      </c>
      <c r="F218" s="10">
        <f>IF(ISERROR(VLOOKUP($D218,SITES!$A:$E,3,FALSE)),"",VLOOKUP($D218,SITES!$A:$E,3,FALSE))</f>
        <v>48.835666656494098</v>
      </c>
      <c r="G218" s="13">
        <f>IF(ISERROR(VLOOKUP($D218,SITES!$A:$E,4,FALSE)),"",VLOOKUP($D218,SITES!$A:$E,4,FALSE))</f>
        <v>-125.214797973632</v>
      </c>
      <c r="H218" s="14" t="str">
        <f t="shared" ref="H218:O218" si="437">IF(ISERROR(H217),IF(ISERROR(H216),IF(ISERROR(H215),"BLANK",H215),H216),H217)</f>
        <v>25/04/2024</v>
      </c>
      <c r="I218" s="11">
        <f t="shared" si="437"/>
        <v>3.5</v>
      </c>
      <c r="J218" s="11" t="str">
        <f t="shared" si="437"/>
        <v>NW</v>
      </c>
      <c r="K218" s="18">
        <f t="shared" si="437"/>
        <v>0.4152777777777778</v>
      </c>
      <c r="L218" s="11" t="str">
        <f t="shared" si="437"/>
        <v>CMA</v>
      </c>
      <c r="M218" s="11">
        <f t="shared" si="437"/>
        <v>6.7</v>
      </c>
      <c r="N218" s="11">
        <f t="shared" si="437"/>
        <v>2</v>
      </c>
      <c r="O218" s="11">
        <f t="shared" si="437"/>
        <v>1</v>
      </c>
      <c r="P218" s="11" t="s">
        <v>40</v>
      </c>
      <c r="Q218" s="19" t="str">
        <f>IF($N218=1,IF(ISERROR(VLOOKUP($P218,'M1'!$A:$C,Q$2,FALSE)),"NOT PRESENT",VLOOKUP($P218,'M1'!$A:$C,Q$2,FALSE)),IF($N218=2,IF(ISERROR(VLOOKUP(DATA!$P218,'M2'!$A:$C,Q$2,FALSE)),"NOT PRESENT",VLOOKUP(DATA!$P218,'M2'!$A:$C,Q$2,FALSE)),IF($N218=0,IF(ISERROR(VLOOKUP($P218,'M1'!$A:$C,Q$2,FALSE)),IF(ISERROR(VLOOKUP(DATA!$P218,'M2'!$A:$C,Q$2,FALSE)),"NOT PRESENT",VLOOKUP(DATA!$P218,'M2'!$A:$C,Q$2,FALSE)),VLOOKUP($P218,'M1'!$A:$C,Q$2,FALSE)),"SPECIFY METHOD")))</f>
        <v>Pagurus beringanus</v>
      </c>
      <c r="R218" s="12" t="str">
        <f>IF($N218=1,IF(ISERROR(VLOOKUP($P218,'M1'!$A:$C,R$2,FALSE)),"NOT PRESENT",VLOOKUP($P218,'M1'!$A:$C,R$2,FALSE)),IF($N218=2,IF(ISERROR(VLOOKUP(DATA!$P218,'M2'!$A:$C,R$2,FALSE)),"NOT PRESENT",VLOOKUP(DATA!$P218,'M2'!$A:$C,R$2,FALSE)),IF($N218=0,IF(ISERROR(VLOOKUP($P218,'M1'!$A:$C,R$2,FALSE)),IF(ISERROR(VLOOKUP(DATA!$P218,'M2'!$A:$C,R$2,FALSE)),"NOT PRESENT",VLOOKUP(DATA!$P218,'M2'!$A:$C,R$2,FALSE)),VLOOKUP($P218,'M1'!$A:$C,R$2,FALSE)),"SPECIFY METHOD")))</f>
        <v>Bering hermit crab</v>
      </c>
      <c r="S218" s="20">
        <f t="shared" si="3"/>
        <v>2</v>
      </c>
      <c r="T218" s="11">
        <v>2</v>
      </c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</row>
    <row r="219" spans="1:68" ht="12.75" customHeight="1">
      <c r="A219" s="12">
        <f t="shared" si="2"/>
        <v>217</v>
      </c>
      <c r="B219" s="11" t="str">
        <f t="shared" ref="B219:D219" si="438">IF(ISERROR(B218),IF(ISERROR(B217),IF(ISERROR(B216),"BLANK",B216),B217),B218)</f>
        <v>Em Lim</v>
      </c>
      <c r="C219" s="11" t="str">
        <f t="shared" si="438"/>
        <v>Claire Attridge</v>
      </c>
      <c r="D219" s="11" t="str">
        <f t="shared" si="438"/>
        <v>BMSC20</v>
      </c>
      <c r="E219" s="12" t="str">
        <f>IF(ISERROR(VLOOKUP($D219,SITES!$A:$E,2,FALSE)),"",VLOOKUP($D219,SITES!$A:$E,2,FALSE))</f>
        <v>Ed King East</v>
      </c>
      <c r="F219" s="10">
        <f>IF(ISERROR(VLOOKUP($D219,SITES!$A:$E,3,FALSE)),"",VLOOKUP($D219,SITES!$A:$E,3,FALSE))</f>
        <v>48.835666656494098</v>
      </c>
      <c r="G219" s="13">
        <f>IF(ISERROR(VLOOKUP($D219,SITES!$A:$E,4,FALSE)),"",VLOOKUP($D219,SITES!$A:$E,4,FALSE))</f>
        <v>-125.214797973632</v>
      </c>
      <c r="H219" s="14" t="str">
        <f t="shared" ref="H219:O219" si="439">IF(ISERROR(H218),IF(ISERROR(H217),IF(ISERROR(H216),"BLANK",H216),H217),H218)</f>
        <v>25/04/2024</v>
      </c>
      <c r="I219" s="11">
        <f t="shared" si="439"/>
        <v>3.5</v>
      </c>
      <c r="J219" s="11" t="str">
        <f t="shared" si="439"/>
        <v>NW</v>
      </c>
      <c r="K219" s="18">
        <f t="shared" si="439"/>
        <v>0.4152777777777778</v>
      </c>
      <c r="L219" s="11" t="str">
        <f t="shared" si="439"/>
        <v>CMA</v>
      </c>
      <c r="M219" s="11">
        <f t="shared" si="439"/>
        <v>6.7</v>
      </c>
      <c r="N219" s="11">
        <f t="shared" si="439"/>
        <v>2</v>
      </c>
      <c r="O219" s="11">
        <f t="shared" si="439"/>
        <v>1</v>
      </c>
      <c r="P219" s="11" t="s">
        <v>33</v>
      </c>
      <c r="Q219" s="19" t="str">
        <f>IF($N219=1,IF(ISERROR(VLOOKUP($P219,'M1'!$A:$C,Q$2,FALSE)),"NOT PRESENT",VLOOKUP($P219,'M1'!$A:$C,Q$2,FALSE)),IF($N219=2,IF(ISERROR(VLOOKUP(DATA!$P219,'M2'!$A:$C,Q$2,FALSE)),"NOT PRESENT",VLOOKUP(DATA!$P219,'M2'!$A:$C,Q$2,FALSE)),IF($N219=0,IF(ISERROR(VLOOKUP($P219,'M1'!$A:$C,Q$2,FALSE)),IF(ISERROR(VLOOKUP(DATA!$P219,'M2'!$A:$C,Q$2,FALSE)),"NOT PRESENT",VLOOKUP(DATA!$P219,'M2'!$A:$C,Q$2,FALSE)),VLOOKUP($P219,'M1'!$A:$C,Q$2,FALSE)),"SPECIFY METHOD")))</f>
        <v>Apostichopus californicus</v>
      </c>
      <c r="R219" s="12" t="str">
        <f>IF($N219=1,IF(ISERROR(VLOOKUP($P219,'M1'!$A:$C,R$2,FALSE)),"NOT PRESENT",VLOOKUP($P219,'M1'!$A:$C,R$2,FALSE)),IF($N219=2,IF(ISERROR(VLOOKUP(DATA!$P219,'M2'!$A:$C,R$2,FALSE)),"NOT PRESENT",VLOOKUP(DATA!$P219,'M2'!$A:$C,R$2,FALSE)),IF($N219=0,IF(ISERROR(VLOOKUP($P219,'M1'!$A:$C,R$2,FALSE)),IF(ISERROR(VLOOKUP(DATA!$P219,'M2'!$A:$C,R$2,FALSE)),"NOT PRESENT",VLOOKUP(DATA!$P219,'M2'!$A:$C,R$2,FALSE)),VLOOKUP($P219,'M1'!$A:$C,R$2,FALSE)),"SPECIFY METHOD")))</f>
        <v>California sea cucumber</v>
      </c>
      <c r="S219" s="20">
        <f t="shared" si="3"/>
        <v>15</v>
      </c>
      <c r="T219" s="11">
        <v>15</v>
      </c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</row>
    <row r="220" spans="1:68" ht="12.75" customHeight="1">
      <c r="A220" s="12">
        <f t="shared" si="2"/>
        <v>218</v>
      </c>
      <c r="B220" s="11" t="str">
        <f t="shared" ref="B220:D220" si="440">IF(ISERROR(B219),IF(ISERROR(B218),IF(ISERROR(B217),"BLANK",B217),B218),B219)</f>
        <v>Em Lim</v>
      </c>
      <c r="C220" s="11" t="str">
        <f t="shared" si="440"/>
        <v>Claire Attridge</v>
      </c>
      <c r="D220" s="11" t="str">
        <f t="shared" si="440"/>
        <v>BMSC20</v>
      </c>
      <c r="E220" s="12" t="str">
        <f>IF(ISERROR(VLOOKUP($D220,SITES!$A:$E,2,FALSE)),"",VLOOKUP($D220,SITES!$A:$E,2,FALSE))</f>
        <v>Ed King East</v>
      </c>
      <c r="F220" s="10">
        <f>IF(ISERROR(VLOOKUP($D220,SITES!$A:$E,3,FALSE)),"",VLOOKUP($D220,SITES!$A:$E,3,FALSE))</f>
        <v>48.835666656494098</v>
      </c>
      <c r="G220" s="13">
        <f>IF(ISERROR(VLOOKUP($D220,SITES!$A:$E,4,FALSE)),"",VLOOKUP($D220,SITES!$A:$E,4,FALSE))</f>
        <v>-125.214797973632</v>
      </c>
      <c r="H220" s="14" t="str">
        <f t="shared" ref="H220:O220" si="441">IF(ISERROR(H219),IF(ISERROR(H218),IF(ISERROR(H217),"BLANK",H217),H218),H219)</f>
        <v>25/04/2024</v>
      </c>
      <c r="I220" s="11">
        <f t="shared" si="441"/>
        <v>3.5</v>
      </c>
      <c r="J220" s="11" t="str">
        <f t="shared" si="441"/>
        <v>NW</v>
      </c>
      <c r="K220" s="18">
        <f t="shared" si="441"/>
        <v>0.4152777777777778</v>
      </c>
      <c r="L220" s="11" t="str">
        <f t="shared" si="441"/>
        <v>CMA</v>
      </c>
      <c r="M220" s="11">
        <f t="shared" si="441"/>
        <v>6.7</v>
      </c>
      <c r="N220" s="11">
        <f t="shared" si="441"/>
        <v>2</v>
      </c>
      <c r="O220" s="11">
        <f t="shared" si="441"/>
        <v>1</v>
      </c>
      <c r="P220" s="11" t="s">
        <v>106</v>
      </c>
      <c r="Q220" s="19" t="str">
        <f>IF($N220=1,IF(ISERROR(VLOOKUP($P220,'M1'!$A:$C,Q$2,FALSE)),"NOT PRESENT",VLOOKUP($P220,'M1'!$A:$C,Q$2,FALSE)),IF($N220=2,IF(ISERROR(VLOOKUP(DATA!$P220,'M2'!$A:$C,Q$2,FALSE)),"NOT PRESENT",VLOOKUP(DATA!$P220,'M2'!$A:$C,Q$2,FALSE)),IF($N220=0,IF(ISERROR(VLOOKUP($P220,'M1'!$A:$C,Q$2,FALSE)),IF(ISERROR(VLOOKUP(DATA!$P220,'M2'!$A:$C,Q$2,FALSE)),"NOT PRESENT",VLOOKUP(DATA!$P220,'M2'!$A:$C,Q$2,FALSE)),VLOOKUP($P220,'M1'!$A:$C,Q$2,FALSE)),"SPECIFY METHOD")))</f>
        <v>Peltodoris nobilis</v>
      </c>
      <c r="R220" s="12" t="str">
        <f>IF($N220=1,IF(ISERROR(VLOOKUP($P220,'M1'!$A:$C,R$2,FALSE)),"NOT PRESENT",VLOOKUP($P220,'M1'!$A:$C,R$2,FALSE)),IF($N220=2,IF(ISERROR(VLOOKUP(DATA!$P220,'M2'!$A:$C,R$2,FALSE)),"NOT PRESENT",VLOOKUP(DATA!$P220,'M2'!$A:$C,R$2,FALSE)),IF($N220=0,IF(ISERROR(VLOOKUP($P220,'M1'!$A:$C,R$2,FALSE)),IF(ISERROR(VLOOKUP(DATA!$P220,'M2'!$A:$C,R$2,FALSE)),"NOT PRESENT",VLOOKUP(DATA!$P220,'M2'!$A:$C,R$2,FALSE)),VLOOKUP($P220,'M1'!$A:$C,R$2,FALSE)),"SPECIFY METHOD")))</f>
        <v>Noble sea lemon</v>
      </c>
      <c r="S220" s="20">
        <f t="shared" si="3"/>
        <v>5</v>
      </c>
      <c r="T220" s="11">
        <v>5</v>
      </c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</row>
    <row r="221" spans="1:68" ht="12.75" customHeight="1">
      <c r="A221" s="12">
        <f t="shared" si="2"/>
        <v>219</v>
      </c>
      <c r="B221" s="11" t="str">
        <f t="shared" ref="B221:D221" si="442">IF(ISERROR(B220),IF(ISERROR(B219),IF(ISERROR(B218),"BLANK",B218),B219),B220)</f>
        <v>Em Lim</v>
      </c>
      <c r="C221" s="11" t="str">
        <f t="shared" si="442"/>
        <v>Claire Attridge</v>
      </c>
      <c r="D221" s="11" t="str">
        <f t="shared" si="442"/>
        <v>BMSC20</v>
      </c>
      <c r="E221" s="12" t="str">
        <f>IF(ISERROR(VLOOKUP($D221,SITES!$A:$E,2,FALSE)),"",VLOOKUP($D221,SITES!$A:$E,2,FALSE))</f>
        <v>Ed King East</v>
      </c>
      <c r="F221" s="10">
        <f>IF(ISERROR(VLOOKUP($D221,SITES!$A:$E,3,FALSE)),"",VLOOKUP($D221,SITES!$A:$E,3,FALSE))</f>
        <v>48.835666656494098</v>
      </c>
      <c r="G221" s="13">
        <f>IF(ISERROR(VLOOKUP($D221,SITES!$A:$E,4,FALSE)),"",VLOOKUP($D221,SITES!$A:$E,4,FALSE))</f>
        <v>-125.214797973632</v>
      </c>
      <c r="H221" s="14" t="str">
        <f t="shared" ref="H221:O221" si="443">IF(ISERROR(H220),IF(ISERROR(H219),IF(ISERROR(H218),"BLANK",H218),H219),H220)</f>
        <v>25/04/2024</v>
      </c>
      <c r="I221" s="11">
        <f t="shared" si="443"/>
        <v>3.5</v>
      </c>
      <c r="J221" s="11" t="str">
        <f t="shared" si="443"/>
        <v>NW</v>
      </c>
      <c r="K221" s="18">
        <f t="shared" si="443"/>
        <v>0.4152777777777778</v>
      </c>
      <c r="L221" s="11" t="str">
        <f t="shared" si="443"/>
        <v>CMA</v>
      </c>
      <c r="M221" s="11">
        <f t="shared" si="443"/>
        <v>6.7</v>
      </c>
      <c r="N221" s="11">
        <f t="shared" si="443"/>
        <v>2</v>
      </c>
      <c r="O221" s="11">
        <f t="shared" si="443"/>
        <v>1</v>
      </c>
      <c r="P221" s="11" t="s">
        <v>59</v>
      </c>
      <c r="Q221" s="19" t="str">
        <f>IF($N221=1,IF(ISERROR(VLOOKUP($P221,'M1'!$A:$C,Q$2,FALSE)),"NOT PRESENT",VLOOKUP($P221,'M1'!$A:$C,Q$2,FALSE)),IF($N221=2,IF(ISERROR(VLOOKUP(DATA!$P221,'M2'!$A:$C,Q$2,FALSE)),"NOT PRESENT",VLOOKUP(DATA!$P221,'M2'!$A:$C,Q$2,FALSE)),IF($N221=0,IF(ISERROR(VLOOKUP($P221,'M1'!$A:$C,Q$2,FALSE)),IF(ISERROR(VLOOKUP(DATA!$P221,'M2'!$A:$C,Q$2,FALSE)),"NOT PRESENT",VLOOKUP(DATA!$P221,'M2'!$A:$C,Q$2,FALSE)),VLOOKUP($P221,'M1'!$A:$C,Q$2,FALSE)),"SPECIFY METHOD")))</f>
        <v>Scyra acutifrons</v>
      </c>
      <c r="R221" s="12" t="str">
        <f>IF($N221=1,IF(ISERROR(VLOOKUP($P221,'M1'!$A:$C,R$2,FALSE)),"NOT PRESENT",VLOOKUP($P221,'M1'!$A:$C,R$2,FALSE)),IF($N221=2,IF(ISERROR(VLOOKUP(DATA!$P221,'M2'!$A:$C,R$2,FALSE)),"NOT PRESENT",VLOOKUP(DATA!$P221,'M2'!$A:$C,R$2,FALSE)),IF($N221=0,IF(ISERROR(VLOOKUP($P221,'M1'!$A:$C,R$2,FALSE)),IF(ISERROR(VLOOKUP(DATA!$P221,'M2'!$A:$C,R$2,FALSE)),"NOT PRESENT",VLOOKUP(DATA!$P221,'M2'!$A:$C,R$2,FALSE)),VLOOKUP($P221,'M1'!$A:$C,R$2,FALSE)),"SPECIFY METHOD")))</f>
        <v>Sharpnose crab</v>
      </c>
      <c r="S221" s="20">
        <f t="shared" si="3"/>
        <v>3</v>
      </c>
      <c r="T221" s="11">
        <v>3</v>
      </c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</row>
    <row r="222" spans="1:68" ht="12.75" customHeight="1">
      <c r="A222" s="12">
        <f t="shared" si="2"/>
        <v>220</v>
      </c>
      <c r="B222" s="11" t="str">
        <f t="shared" ref="B222:D222" si="444">IF(ISERROR(B221),IF(ISERROR(B220),IF(ISERROR(B219),"BLANK",B219),B220),B221)</f>
        <v>Em Lim</v>
      </c>
      <c r="C222" s="11" t="str">
        <f t="shared" si="444"/>
        <v>Claire Attridge</v>
      </c>
      <c r="D222" s="11" t="str">
        <f t="shared" si="444"/>
        <v>BMSC20</v>
      </c>
      <c r="E222" s="12" t="str">
        <f>IF(ISERROR(VLOOKUP($D222,SITES!$A:$E,2,FALSE)),"",VLOOKUP($D222,SITES!$A:$E,2,FALSE))</f>
        <v>Ed King East</v>
      </c>
      <c r="F222" s="10">
        <f>IF(ISERROR(VLOOKUP($D222,SITES!$A:$E,3,FALSE)),"",VLOOKUP($D222,SITES!$A:$E,3,FALSE))</f>
        <v>48.835666656494098</v>
      </c>
      <c r="G222" s="13">
        <f>IF(ISERROR(VLOOKUP($D222,SITES!$A:$E,4,FALSE)),"",VLOOKUP($D222,SITES!$A:$E,4,FALSE))</f>
        <v>-125.214797973632</v>
      </c>
      <c r="H222" s="14" t="str">
        <f t="shared" ref="H222:M222" si="445">IF(ISERROR(H221),IF(ISERROR(H220),IF(ISERROR(H219),"BLANK",H219),H220),H221)</f>
        <v>25/04/2024</v>
      </c>
      <c r="I222" s="11">
        <f t="shared" si="445"/>
        <v>3.5</v>
      </c>
      <c r="J222" s="11" t="str">
        <f t="shared" si="445"/>
        <v>NW</v>
      </c>
      <c r="K222" s="18">
        <f t="shared" si="445"/>
        <v>0.4152777777777778</v>
      </c>
      <c r="L222" s="11" t="str">
        <f t="shared" si="445"/>
        <v>CMA</v>
      </c>
      <c r="M222" s="11">
        <f t="shared" si="445"/>
        <v>6.7</v>
      </c>
      <c r="N222" s="11">
        <v>0</v>
      </c>
      <c r="O222" s="11">
        <f t="shared" ref="O222:O223" si="446">IF(ISERROR(O221),IF(ISERROR(O220),IF(ISERROR(O219),"BLANK",O219),O220),O221)</f>
        <v>1</v>
      </c>
      <c r="P222" s="11" t="s">
        <v>74</v>
      </c>
      <c r="Q222" s="19" t="str">
        <f>IF($N222=1,IF(ISERROR(VLOOKUP($P222,'M1'!$A:$C,Q$2,FALSE)),"NOT PRESENT",VLOOKUP($P222,'M1'!$A:$C,Q$2,FALSE)),IF($N222=2,IF(ISERROR(VLOOKUP(DATA!$P222,'M2'!$A:$C,Q$2,FALSE)),"NOT PRESENT",VLOOKUP(DATA!$P222,'M2'!$A:$C,Q$2,FALSE)),IF($N222=0,IF(ISERROR(VLOOKUP($P222,'M1'!$A:$C,Q$2,FALSE)),IF(ISERROR(VLOOKUP(DATA!$P222,'M2'!$A:$C,Q$2,FALSE)),"NOT PRESENT",VLOOKUP(DATA!$P222,'M2'!$A:$C,Q$2,FALSE)),VLOOKUP($P222,'M1'!$A:$C,Q$2,FALSE)),"SPECIFY METHOD")))</f>
        <v>Sebastes melanops</v>
      </c>
      <c r="R222" s="12" t="str">
        <f>IF($N222=1,IF(ISERROR(VLOOKUP($P222,'M1'!$A:$C,R$2,FALSE)),"NOT PRESENT",VLOOKUP($P222,'M1'!$A:$C,R$2,FALSE)),IF($N222=2,IF(ISERROR(VLOOKUP(DATA!$P222,'M2'!$A:$C,R$2,FALSE)),"NOT PRESENT",VLOOKUP(DATA!$P222,'M2'!$A:$C,R$2,FALSE)),IF($N222=0,IF(ISERROR(VLOOKUP($P222,'M1'!$A:$C,R$2,FALSE)),IF(ISERROR(VLOOKUP(DATA!$P222,'M2'!$A:$C,R$2,FALSE)),"NOT PRESENT",VLOOKUP(DATA!$P222,'M2'!$A:$C,R$2,FALSE)),VLOOKUP($P222,'M1'!$A:$C,R$2,FALSE)),"SPECIFY METHOD")))</f>
        <v>Black rockfish</v>
      </c>
      <c r="S222" s="20">
        <f t="shared" si="3"/>
        <v>1</v>
      </c>
      <c r="T222" s="11">
        <v>0</v>
      </c>
      <c r="U222" s="11"/>
      <c r="V222" s="11"/>
      <c r="W222" s="11"/>
      <c r="X222" s="11"/>
      <c r="Y222" s="11"/>
      <c r="Z222" s="11"/>
      <c r="AA222" s="11"/>
      <c r="AB222" s="11"/>
      <c r="AC222" s="11">
        <v>1</v>
      </c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</row>
    <row r="223" spans="1:68" ht="12.75" customHeight="1">
      <c r="A223" s="12">
        <f t="shared" si="2"/>
        <v>221</v>
      </c>
      <c r="B223" s="11" t="str">
        <f t="shared" ref="B223:D223" si="447">IF(ISERROR(B222),IF(ISERROR(B221),IF(ISERROR(B220),"BLANK",B220),B221),B222)</f>
        <v>Em Lim</v>
      </c>
      <c r="C223" s="11" t="str">
        <f t="shared" si="447"/>
        <v>Claire Attridge</v>
      </c>
      <c r="D223" s="11" t="str">
        <f t="shared" si="447"/>
        <v>BMSC20</v>
      </c>
      <c r="E223" s="12" t="str">
        <f>IF(ISERROR(VLOOKUP($D223,SITES!$A:$E,2,FALSE)),"",VLOOKUP($D223,SITES!$A:$E,2,FALSE))</f>
        <v>Ed King East</v>
      </c>
      <c r="F223" s="10">
        <f>IF(ISERROR(VLOOKUP($D223,SITES!$A:$E,3,FALSE)),"",VLOOKUP($D223,SITES!$A:$E,3,FALSE))</f>
        <v>48.835666656494098</v>
      </c>
      <c r="G223" s="13">
        <f>IF(ISERROR(VLOOKUP($D223,SITES!$A:$E,4,FALSE)),"",VLOOKUP($D223,SITES!$A:$E,4,FALSE))</f>
        <v>-125.214797973632</v>
      </c>
      <c r="H223" s="14" t="str">
        <f t="shared" ref="H223:M223" si="448">IF(ISERROR(H222),IF(ISERROR(H221),IF(ISERROR(H220),"BLANK",H220),H221),H222)</f>
        <v>25/04/2024</v>
      </c>
      <c r="I223" s="11">
        <f t="shared" si="448"/>
        <v>3.5</v>
      </c>
      <c r="J223" s="11" t="str">
        <f t="shared" si="448"/>
        <v>NW</v>
      </c>
      <c r="K223" s="18">
        <f t="shared" si="448"/>
        <v>0.4152777777777778</v>
      </c>
      <c r="L223" s="11" t="str">
        <f t="shared" si="448"/>
        <v>CMA</v>
      </c>
      <c r="M223" s="11">
        <f t="shared" si="448"/>
        <v>6.7</v>
      </c>
      <c r="N223" s="11">
        <v>2</v>
      </c>
      <c r="O223" s="11">
        <f t="shared" si="446"/>
        <v>1</v>
      </c>
      <c r="P223" s="11" t="s">
        <v>53</v>
      </c>
      <c r="Q223" s="19" t="str">
        <f>IF($N223=1,IF(ISERROR(VLOOKUP($P223,'M1'!$A:$C,Q$2,FALSE)),"NOT PRESENT",VLOOKUP($P223,'M1'!$A:$C,Q$2,FALSE)),IF($N223=2,IF(ISERROR(VLOOKUP(DATA!$P223,'M2'!$A:$C,Q$2,FALSE)),"NOT PRESENT",VLOOKUP(DATA!$P223,'M2'!$A:$C,Q$2,FALSE)),IF($N223=0,IF(ISERROR(VLOOKUP($P223,'M1'!$A:$C,Q$2,FALSE)),IF(ISERROR(VLOOKUP(DATA!$P223,'M2'!$A:$C,Q$2,FALSE)),"NOT PRESENT",VLOOKUP(DATA!$P223,'M2'!$A:$C,Q$2,FALSE)),VLOOKUP($P223,'M1'!$A:$C,Q$2,FALSE)),"SPECIFY METHOD")))</f>
        <v>Rhinogobiops nicholsii</v>
      </c>
      <c r="R223" s="12" t="str">
        <f>IF($N223=1,IF(ISERROR(VLOOKUP($P223,'M1'!$A:$C,R$2,FALSE)),"NOT PRESENT",VLOOKUP($P223,'M1'!$A:$C,R$2,FALSE)),IF($N223=2,IF(ISERROR(VLOOKUP(DATA!$P223,'M2'!$A:$C,R$2,FALSE)),"NOT PRESENT",VLOOKUP(DATA!$P223,'M2'!$A:$C,R$2,FALSE)),IF($N223=0,IF(ISERROR(VLOOKUP($P223,'M1'!$A:$C,R$2,FALSE)),IF(ISERROR(VLOOKUP(DATA!$P223,'M2'!$A:$C,R$2,FALSE)),"NOT PRESENT",VLOOKUP(DATA!$P223,'M2'!$A:$C,R$2,FALSE)),VLOOKUP($P223,'M1'!$A:$C,R$2,FALSE)),"SPECIFY METHOD")))</f>
        <v>Blackeye goby</v>
      </c>
      <c r="S223" s="20">
        <f t="shared" si="3"/>
        <v>2</v>
      </c>
      <c r="T223" s="11">
        <v>0</v>
      </c>
      <c r="U223" s="11"/>
      <c r="V223" s="11">
        <v>2</v>
      </c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</row>
    <row r="224" spans="1:68" ht="12.75" customHeight="1">
      <c r="A224" s="12">
        <f t="shared" si="2"/>
        <v>222</v>
      </c>
      <c r="B224" s="11" t="str">
        <f t="shared" ref="B224:D224" si="449">IF(ISERROR(B223),IF(ISERROR(B222),IF(ISERROR(B221),"BLANK",B221),B222),B223)</f>
        <v>Em Lim</v>
      </c>
      <c r="C224" s="11" t="str">
        <f t="shared" si="449"/>
        <v>Claire Attridge</v>
      </c>
      <c r="D224" s="11" t="str">
        <f t="shared" si="449"/>
        <v>BMSC20</v>
      </c>
      <c r="E224" s="12" t="str">
        <f>IF(ISERROR(VLOOKUP($D224,SITES!$A:$E,2,FALSE)),"",VLOOKUP($D224,SITES!$A:$E,2,FALSE))</f>
        <v>Ed King East</v>
      </c>
      <c r="F224" s="10">
        <f>IF(ISERROR(VLOOKUP($D224,SITES!$A:$E,3,FALSE)),"",VLOOKUP($D224,SITES!$A:$E,3,FALSE))</f>
        <v>48.835666656494098</v>
      </c>
      <c r="G224" s="13">
        <f>IF(ISERROR(VLOOKUP($D224,SITES!$A:$E,4,FALSE)),"",VLOOKUP($D224,SITES!$A:$E,4,FALSE))</f>
        <v>-125.214797973632</v>
      </c>
      <c r="H224" s="14" t="str">
        <f t="shared" ref="H224:O224" si="450">IF(ISERROR(H223),IF(ISERROR(H222),IF(ISERROR(H221),"BLANK",H221),H222),H223)</f>
        <v>25/04/2024</v>
      </c>
      <c r="I224" s="11">
        <f t="shared" si="450"/>
        <v>3.5</v>
      </c>
      <c r="J224" s="11" t="str">
        <f t="shared" si="450"/>
        <v>NW</v>
      </c>
      <c r="K224" s="18">
        <f t="shared" si="450"/>
        <v>0.4152777777777778</v>
      </c>
      <c r="L224" s="11" t="str">
        <f t="shared" si="450"/>
        <v>CMA</v>
      </c>
      <c r="M224" s="11">
        <f t="shared" si="450"/>
        <v>6.7</v>
      </c>
      <c r="N224" s="11">
        <f t="shared" si="450"/>
        <v>2</v>
      </c>
      <c r="O224" s="11">
        <f t="shared" si="450"/>
        <v>1</v>
      </c>
      <c r="P224" s="11" t="s">
        <v>76</v>
      </c>
      <c r="Q224" s="19" t="str">
        <f>IF($N224=1,IF(ISERROR(VLOOKUP($P224,'M1'!$A:$C,Q$2,FALSE)),"NOT PRESENT",VLOOKUP($P224,'M1'!$A:$C,Q$2,FALSE)),IF($N224=2,IF(ISERROR(VLOOKUP(DATA!$P224,'M2'!$A:$C,Q$2,FALSE)),"NOT PRESENT",VLOOKUP(DATA!$P224,'M2'!$A:$C,Q$2,FALSE)),IF($N224=0,IF(ISERROR(VLOOKUP($P224,'M1'!$A:$C,Q$2,FALSE)),IF(ISERROR(VLOOKUP(DATA!$P224,'M2'!$A:$C,Q$2,FALSE)),"NOT PRESENT",VLOOKUP(DATA!$P224,'M2'!$A:$C,Q$2,FALSE)),VLOOKUP($P224,'M1'!$A:$C,Q$2,FALSE)),"SPECIFY METHOD")))</f>
        <v>Diaulula sandiegensis</v>
      </c>
      <c r="R224" s="12" t="str">
        <f>IF($N224=1,IF(ISERROR(VLOOKUP($P224,'M1'!$A:$C,R$2,FALSE)),"NOT PRESENT",VLOOKUP($P224,'M1'!$A:$C,R$2,FALSE)),IF($N224=2,IF(ISERROR(VLOOKUP(DATA!$P224,'M2'!$A:$C,R$2,FALSE)),"NOT PRESENT",VLOOKUP(DATA!$P224,'M2'!$A:$C,R$2,FALSE)),IF($N224=0,IF(ISERROR(VLOOKUP($P224,'M1'!$A:$C,R$2,FALSE)),IF(ISERROR(VLOOKUP(DATA!$P224,'M2'!$A:$C,R$2,FALSE)),"NOT PRESENT",VLOOKUP(DATA!$P224,'M2'!$A:$C,R$2,FALSE)),VLOOKUP($P224,'M1'!$A:$C,R$2,FALSE)),"SPECIFY METHOD")))</f>
        <v>Ringed doris</v>
      </c>
      <c r="S224" s="20">
        <f t="shared" si="3"/>
        <v>1</v>
      </c>
      <c r="T224" s="11">
        <v>0</v>
      </c>
      <c r="U224" s="11">
        <v>1</v>
      </c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</row>
    <row r="225" spans="1:68" ht="12.75" customHeight="1">
      <c r="A225" s="12">
        <f t="shared" si="2"/>
        <v>223</v>
      </c>
      <c r="B225" s="11" t="str">
        <f t="shared" ref="B225:D225" si="451">IF(ISERROR(B224),IF(ISERROR(B223),IF(ISERROR(B222),"BLANK",B222),B223),B224)</f>
        <v>Em Lim</v>
      </c>
      <c r="C225" s="11" t="str">
        <f t="shared" si="451"/>
        <v>Claire Attridge</v>
      </c>
      <c r="D225" s="11" t="str">
        <f t="shared" si="451"/>
        <v>BMSC20</v>
      </c>
      <c r="E225" s="12" t="str">
        <f>IF(ISERROR(VLOOKUP($D225,SITES!$A:$E,2,FALSE)),"",VLOOKUP($D225,SITES!$A:$E,2,FALSE))</f>
        <v>Ed King East</v>
      </c>
      <c r="F225" s="10">
        <f>IF(ISERROR(VLOOKUP($D225,SITES!$A:$E,3,FALSE)),"",VLOOKUP($D225,SITES!$A:$E,3,FALSE))</f>
        <v>48.835666656494098</v>
      </c>
      <c r="G225" s="13">
        <f>IF(ISERROR(VLOOKUP($D225,SITES!$A:$E,4,FALSE)),"",VLOOKUP($D225,SITES!$A:$E,4,FALSE))</f>
        <v>-125.214797973632</v>
      </c>
      <c r="H225" s="14" t="str">
        <f t="shared" ref="H225:O225" si="452">IF(ISERROR(H224),IF(ISERROR(H223),IF(ISERROR(H222),"BLANK",H222),H223),H224)</f>
        <v>25/04/2024</v>
      </c>
      <c r="I225" s="11">
        <f t="shared" si="452"/>
        <v>3.5</v>
      </c>
      <c r="J225" s="11" t="str">
        <f t="shared" si="452"/>
        <v>NW</v>
      </c>
      <c r="K225" s="18">
        <f t="shared" si="452"/>
        <v>0.4152777777777778</v>
      </c>
      <c r="L225" s="11" t="str">
        <f t="shared" si="452"/>
        <v>CMA</v>
      </c>
      <c r="M225" s="11">
        <f t="shared" si="452"/>
        <v>6.7</v>
      </c>
      <c r="N225" s="11">
        <f t="shared" si="452"/>
        <v>2</v>
      </c>
      <c r="O225" s="11">
        <f t="shared" si="452"/>
        <v>1</v>
      </c>
      <c r="P225" s="11" t="s">
        <v>38</v>
      </c>
      <c r="Q225" s="19" t="str">
        <f>IF($N225=1,IF(ISERROR(VLOOKUP($P225,'M1'!$A:$C,Q$2,FALSE)),"NOT PRESENT",VLOOKUP($P225,'M1'!$A:$C,Q$2,FALSE)),IF($N225=2,IF(ISERROR(VLOOKUP(DATA!$P225,'M2'!$A:$C,Q$2,FALSE)),"NOT PRESENT",VLOOKUP(DATA!$P225,'M2'!$A:$C,Q$2,FALSE)),IF($N225=0,IF(ISERROR(VLOOKUP($P225,'M1'!$A:$C,Q$2,FALSE)),IF(ISERROR(VLOOKUP(DATA!$P225,'M2'!$A:$C,Q$2,FALSE)),"NOT PRESENT",VLOOKUP(DATA!$P225,'M2'!$A:$C,Q$2,FALSE)),VLOOKUP($P225,'M1'!$A:$C,Q$2,FALSE)),"SPECIFY METHOD")))</f>
        <v>Crassadoma gigantea</v>
      </c>
      <c r="R225" s="12" t="str">
        <f>IF($N225=1,IF(ISERROR(VLOOKUP($P225,'M1'!$A:$C,R$2,FALSE)),"NOT PRESENT",VLOOKUP($P225,'M1'!$A:$C,R$2,FALSE)),IF($N225=2,IF(ISERROR(VLOOKUP(DATA!$P225,'M2'!$A:$C,R$2,FALSE)),"NOT PRESENT",VLOOKUP(DATA!$P225,'M2'!$A:$C,R$2,FALSE)),IF($N225=0,IF(ISERROR(VLOOKUP($P225,'M1'!$A:$C,R$2,FALSE)),IF(ISERROR(VLOOKUP(DATA!$P225,'M2'!$A:$C,R$2,FALSE)),"NOT PRESENT",VLOOKUP(DATA!$P225,'M2'!$A:$C,R$2,FALSE)),VLOOKUP($P225,'M1'!$A:$C,R$2,FALSE)),"SPECIFY METHOD")))</f>
        <v>Purple-hinged rock scallop</v>
      </c>
      <c r="S225" s="20">
        <f t="shared" si="3"/>
        <v>1</v>
      </c>
      <c r="T225" s="11">
        <v>0</v>
      </c>
      <c r="U225" s="11"/>
      <c r="V225" s="11"/>
      <c r="W225" s="11"/>
      <c r="X225" s="11">
        <v>1</v>
      </c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</row>
    <row r="226" spans="1:68" ht="12.75" customHeight="1">
      <c r="A226" s="12">
        <f t="shared" si="2"/>
        <v>224</v>
      </c>
      <c r="B226" s="11" t="str">
        <f t="shared" ref="B226:D226" si="453">IF(ISERROR(B225),IF(ISERROR(B224),IF(ISERROR(B223),"BLANK",B223),B224),B225)</f>
        <v>Em Lim</v>
      </c>
      <c r="C226" s="11" t="str">
        <f t="shared" si="453"/>
        <v>Claire Attridge</v>
      </c>
      <c r="D226" s="11" t="str">
        <f t="shared" si="453"/>
        <v>BMSC20</v>
      </c>
      <c r="E226" s="12" t="str">
        <f>IF(ISERROR(VLOOKUP($D226,SITES!$A:$E,2,FALSE)),"",VLOOKUP($D226,SITES!$A:$E,2,FALSE))</f>
        <v>Ed King East</v>
      </c>
      <c r="F226" s="10">
        <f>IF(ISERROR(VLOOKUP($D226,SITES!$A:$E,3,FALSE)),"",VLOOKUP($D226,SITES!$A:$E,3,FALSE))</f>
        <v>48.835666656494098</v>
      </c>
      <c r="G226" s="13">
        <f>IF(ISERROR(VLOOKUP($D226,SITES!$A:$E,4,FALSE)),"",VLOOKUP($D226,SITES!$A:$E,4,FALSE))</f>
        <v>-125.214797973632</v>
      </c>
      <c r="H226" s="14" t="str">
        <f t="shared" ref="H226:O226" si="454">IF(ISERROR(H225),IF(ISERROR(H224),IF(ISERROR(H223),"BLANK",H223),H224),H225)</f>
        <v>25/04/2024</v>
      </c>
      <c r="I226" s="11">
        <f t="shared" si="454"/>
        <v>3.5</v>
      </c>
      <c r="J226" s="11" t="str">
        <f t="shared" si="454"/>
        <v>NW</v>
      </c>
      <c r="K226" s="18">
        <f t="shared" si="454"/>
        <v>0.4152777777777778</v>
      </c>
      <c r="L226" s="11" t="str">
        <f t="shared" si="454"/>
        <v>CMA</v>
      </c>
      <c r="M226" s="11">
        <f t="shared" si="454"/>
        <v>6.7</v>
      </c>
      <c r="N226" s="11">
        <f t="shared" si="454"/>
        <v>2</v>
      </c>
      <c r="O226" s="11">
        <f t="shared" si="454"/>
        <v>1</v>
      </c>
      <c r="P226" s="11" t="s">
        <v>49</v>
      </c>
      <c r="Q226" s="19" t="str">
        <f>IF($N226=1,IF(ISERROR(VLOOKUP($P226,'M1'!$A:$C,Q$2,FALSE)),"NOT PRESENT",VLOOKUP($P226,'M1'!$A:$C,Q$2,FALSE)),IF($N226=2,IF(ISERROR(VLOOKUP(DATA!$P226,'M2'!$A:$C,Q$2,FALSE)),"NOT PRESENT",VLOOKUP(DATA!$P226,'M2'!$A:$C,Q$2,FALSE)),IF($N226=0,IF(ISERROR(VLOOKUP($P226,'M1'!$A:$C,Q$2,FALSE)),IF(ISERROR(VLOOKUP(DATA!$P226,'M2'!$A:$C,Q$2,FALSE)),"NOT PRESENT",VLOOKUP(DATA!$P226,'M2'!$A:$C,Q$2,FALSE)),VLOOKUP($P226,'M1'!$A:$C,Q$2,FALSE)),"SPECIFY METHOD")))</f>
        <v>Debris - Zero</v>
      </c>
      <c r="R226" s="12" t="str">
        <f>IF($N226=1,IF(ISERROR(VLOOKUP($P226,'M1'!$A:$C,R$2,FALSE)),"NOT PRESENT",VLOOKUP($P226,'M1'!$A:$C,R$2,FALSE)),IF($N226=2,IF(ISERROR(VLOOKUP(DATA!$P226,'M2'!$A:$C,R$2,FALSE)),"NOT PRESENT",VLOOKUP(DATA!$P226,'M2'!$A:$C,R$2,FALSE)),IF($N226=0,IF(ISERROR(VLOOKUP($P226,'M1'!$A:$C,R$2,FALSE)),IF(ISERROR(VLOOKUP(DATA!$P226,'M2'!$A:$C,R$2,FALSE)),"NOT PRESENT",VLOOKUP(DATA!$P226,'M2'!$A:$C,R$2,FALSE)),VLOOKUP($P226,'M1'!$A:$C,R$2,FALSE)),"SPECIFY METHOD")))</f>
        <v>No Debris found</v>
      </c>
      <c r="S226" s="20">
        <f t="shared" si="3"/>
        <v>1</v>
      </c>
      <c r="T226" s="11">
        <v>1</v>
      </c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</row>
    <row r="227" spans="1:68" ht="12.75" customHeight="1">
      <c r="A227" s="12">
        <f t="shared" si="2"/>
        <v>225</v>
      </c>
      <c r="B227" s="11" t="str">
        <f t="shared" ref="B227:D227" si="455">IF(ISERROR(B226),IF(ISERROR(B225),IF(ISERROR(B224),"BLANK",B224),B225),B226)</f>
        <v>Em Lim</v>
      </c>
      <c r="C227" s="11" t="str">
        <f t="shared" si="455"/>
        <v>Claire Attridge</v>
      </c>
      <c r="D227" s="11" t="str">
        <f t="shared" si="455"/>
        <v>BMSC20</v>
      </c>
      <c r="E227" s="12" t="str">
        <f>IF(ISERROR(VLOOKUP($D227,SITES!$A:$E,2,FALSE)),"",VLOOKUP($D227,SITES!$A:$E,2,FALSE))</f>
        <v>Ed King East</v>
      </c>
      <c r="F227" s="10">
        <f>IF(ISERROR(VLOOKUP($D227,SITES!$A:$E,3,FALSE)),"",VLOOKUP($D227,SITES!$A:$E,3,FALSE))</f>
        <v>48.835666656494098</v>
      </c>
      <c r="G227" s="13">
        <f>IF(ISERROR(VLOOKUP($D227,SITES!$A:$E,4,FALSE)),"",VLOOKUP($D227,SITES!$A:$E,4,FALSE))</f>
        <v>-125.214797973632</v>
      </c>
      <c r="H227" s="14" t="str">
        <f t="shared" ref="H227:M227" si="456">IF(ISERROR(H226),IF(ISERROR(H225),IF(ISERROR(H224),"BLANK",H224),H225),H226)</f>
        <v>25/04/2024</v>
      </c>
      <c r="I227" s="11">
        <f t="shared" si="456"/>
        <v>3.5</v>
      </c>
      <c r="J227" s="11" t="str">
        <f t="shared" si="456"/>
        <v>NW</v>
      </c>
      <c r="K227" s="18">
        <f t="shared" si="456"/>
        <v>0.4152777777777778</v>
      </c>
      <c r="L227" s="11" t="str">
        <f t="shared" si="456"/>
        <v>CMA</v>
      </c>
      <c r="M227" s="11">
        <f t="shared" si="456"/>
        <v>6.7</v>
      </c>
      <c r="N227" s="11">
        <v>0</v>
      </c>
      <c r="O227" s="11">
        <f t="shared" ref="O227:O228" si="457">IF(ISERROR(O226),IF(ISERROR(O225),IF(ISERROR(O224),"BLANK",O224),O225),O226)</f>
        <v>1</v>
      </c>
      <c r="P227" s="11" t="s">
        <v>70</v>
      </c>
      <c r="Q227" s="19" t="str">
        <f>IF($N227=1,IF(ISERROR(VLOOKUP($P227,'M1'!$A:$C,Q$2,FALSE)),"NOT PRESENT",VLOOKUP($P227,'M1'!$A:$C,Q$2,FALSE)),IF($N227=2,IF(ISERROR(VLOOKUP(DATA!$P227,'M2'!$A:$C,Q$2,FALSE)),"NOT PRESENT",VLOOKUP(DATA!$P227,'M2'!$A:$C,Q$2,FALSE)),IF($N227=0,IF(ISERROR(VLOOKUP($P227,'M1'!$A:$C,Q$2,FALSE)),IF(ISERROR(VLOOKUP(DATA!$P227,'M2'!$A:$C,Q$2,FALSE)),"NOT PRESENT",VLOOKUP(DATA!$P227,'M2'!$A:$C,Q$2,FALSE)),VLOOKUP($P227,'M1'!$A:$C,Q$2,FALSE)),"SPECIFY METHOD")))</f>
        <v>Cancer productus</v>
      </c>
      <c r="R227" s="12" t="str">
        <f>IF($N227=1,IF(ISERROR(VLOOKUP($P227,'M1'!$A:$C,R$2,FALSE)),"NOT PRESENT",VLOOKUP($P227,'M1'!$A:$C,R$2,FALSE)),IF($N227=2,IF(ISERROR(VLOOKUP(DATA!$P227,'M2'!$A:$C,R$2,FALSE)),"NOT PRESENT",VLOOKUP(DATA!$P227,'M2'!$A:$C,R$2,FALSE)),IF($N227=0,IF(ISERROR(VLOOKUP($P227,'M1'!$A:$C,R$2,FALSE)),IF(ISERROR(VLOOKUP(DATA!$P227,'M2'!$A:$C,R$2,FALSE)),"NOT PRESENT",VLOOKUP(DATA!$P227,'M2'!$A:$C,R$2,FALSE)),VLOOKUP($P227,'M1'!$A:$C,R$2,FALSE)),"SPECIFY METHOD")))</f>
        <v>Red rock crab</v>
      </c>
      <c r="S227" s="20">
        <f t="shared" si="3"/>
        <v>2</v>
      </c>
      <c r="T227" s="11">
        <v>2</v>
      </c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</row>
    <row r="228" spans="1:68" ht="12.75" customHeight="1">
      <c r="A228" s="12">
        <f t="shared" si="2"/>
        <v>226</v>
      </c>
      <c r="B228" s="11" t="str">
        <f t="shared" ref="B228:D228" si="458">IF(ISERROR(B227),IF(ISERROR(B226),IF(ISERROR(B225),"BLANK",B225),B226),B227)</f>
        <v>Em Lim</v>
      </c>
      <c r="C228" s="11" t="str">
        <f t="shared" si="458"/>
        <v>Claire Attridge</v>
      </c>
      <c r="D228" s="11" t="str">
        <f t="shared" si="458"/>
        <v>BMSC20</v>
      </c>
      <c r="E228" s="12" t="str">
        <f>IF(ISERROR(VLOOKUP($D228,SITES!$A:$E,2,FALSE)),"",VLOOKUP($D228,SITES!$A:$E,2,FALSE))</f>
        <v>Ed King East</v>
      </c>
      <c r="F228" s="10">
        <f>IF(ISERROR(VLOOKUP($D228,SITES!$A:$E,3,FALSE)),"",VLOOKUP($D228,SITES!$A:$E,3,FALSE))</f>
        <v>48.835666656494098</v>
      </c>
      <c r="G228" s="13">
        <f>IF(ISERROR(VLOOKUP($D228,SITES!$A:$E,4,FALSE)),"",VLOOKUP($D228,SITES!$A:$E,4,FALSE))</f>
        <v>-125.214797973632</v>
      </c>
      <c r="H228" s="14" t="str">
        <f t="shared" ref="H228:M228" si="459">IF(ISERROR(H227),IF(ISERROR(H226),IF(ISERROR(H225),"BLANK",H225),H226),H227)</f>
        <v>25/04/2024</v>
      </c>
      <c r="I228" s="11">
        <f t="shared" si="459"/>
        <v>3.5</v>
      </c>
      <c r="J228" s="11" t="str">
        <f t="shared" si="459"/>
        <v>NW</v>
      </c>
      <c r="K228" s="18">
        <f t="shared" si="459"/>
        <v>0.4152777777777778</v>
      </c>
      <c r="L228" s="11" t="str">
        <f t="shared" si="459"/>
        <v>CMA</v>
      </c>
      <c r="M228" s="11">
        <f t="shared" si="459"/>
        <v>6.7</v>
      </c>
      <c r="N228" s="11">
        <v>0</v>
      </c>
      <c r="O228" s="11">
        <f t="shared" si="457"/>
        <v>1</v>
      </c>
      <c r="P228" s="11" t="s">
        <v>93</v>
      </c>
      <c r="Q228" s="19" t="str">
        <f>IF($N228=1,IF(ISERROR(VLOOKUP($P228,'M1'!$A:$C,Q$2,FALSE)),"NOT PRESENT",VLOOKUP($P228,'M1'!$A:$C,Q$2,FALSE)),IF($N228=2,IF(ISERROR(VLOOKUP(DATA!$P228,'M2'!$A:$C,Q$2,FALSE)),"NOT PRESENT",VLOOKUP(DATA!$P228,'M2'!$A:$C,Q$2,FALSE)),IF($N228=0,IF(ISERROR(VLOOKUP($P228,'M1'!$A:$C,Q$2,FALSE)),IF(ISERROR(VLOOKUP(DATA!$P228,'M2'!$A:$C,Q$2,FALSE)),"NOT PRESENT",VLOOKUP(DATA!$P228,'M2'!$A:$C,Q$2,FALSE)),VLOOKUP($P228,'M1'!$A:$C,Q$2,FALSE)),"SPECIFY METHOD")))</f>
        <v>Pycnopodia helianthoides</v>
      </c>
      <c r="R228" s="12" t="str">
        <f>IF($N228=1,IF(ISERROR(VLOOKUP($P228,'M1'!$A:$C,R$2,FALSE)),"NOT PRESENT",VLOOKUP($P228,'M1'!$A:$C,R$2,FALSE)),IF($N228=2,IF(ISERROR(VLOOKUP(DATA!$P228,'M2'!$A:$C,R$2,FALSE)),"NOT PRESENT",VLOOKUP(DATA!$P228,'M2'!$A:$C,R$2,FALSE)),IF($N228=0,IF(ISERROR(VLOOKUP($P228,'M1'!$A:$C,R$2,FALSE)),IF(ISERROR(VLOOKUP(DATA!$P228,'M2'!$A:$C,R$2,FALSE)),"NOT PRESENT",VLOOKUP(DATA!$P228,'M2'!$A:$C,R$2,FALSE)),VLOOKUP($P228,'M1'!$A:$C,R$2,FALSE)),"SPECIFY METHOD")))</f>
        <v>Sunflower star</v>
      </c>
      <c r="S228" s="20">
        <f t="shared" si="3"/>
        <v>1</v>
      </c>
      <c r="T228" s="11">
        <v>0</v>
      </c>
      <c r="U228" s="11"/>
      <c r="V228" s="11"/>
      <c r="W228" s="11">
        <v>1</v>
      </c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</row>
    <row r="229" spans="1:68" ht="12.75" customHeight="1">
      <c r="A229" s="12">
        <f t="shared" si="2"/>
        <v>227</v>
      </c>
      <c r="B229" s="11" t="str">
        <f t="shared" ref="B229:C229" si="460">IF(ISERROR(B228),IF(ISERROR(B227),IF(ISERROR(B226),"BLANK",B226),B227),B228)</f>
        <v>Em Lim</v>
      </c>
      <c r="C229" s="11" t="str">
        <f t="shared" si="460"/>
        <v>Claire Attridge</v>
      </c>
      <c r="D229" s="11" t="s">
        <v>107</v>
      </c>
      <c r="E229" s="12" t="str">
        <f>IF(ISERROR(VLOOKUP($D229,SITES!$A:$E,2,FALSE)),"",VLOOKUP($D229,SITES!$A:$E,2,FALSE))</f>
        <v>Ed King SW Pyramid</v>
      </c>
      <c r="F229" s="10">
        <f>IF(ISERROR(VLOOKUP($D229,SITES!$A:$E,3,FALSE)),"",VLOOKUP($D229,SITES!$A:$E,3,FALSE))</f>
        <v>48.828601837158203</v>
      </c>
      <c r="G229" s="13">
        <f>IF(ISERROR(VLOOKUP($D229,SITES!$A:$E,4,FALSE)),"",VLOOKUP($D229,SITES!$A:$E,4,FALSE))</f>
        <v>-125.221298217773</v>
      </c>
      <c r="H229" s="14" t="str">
        <f t="shared" ref="H229:H255" si="461">IF(ISERROR(H228),IF(ISERROR(H227),IF(ISERROR(H226),"BLANK",H226),H227),H228)</f>
        <v>25/04/2024</v>
      </c>
      <c r="I229" s="11">
        <v>3</v>
      </c>
      <c r="J229" s="11" t="s">
        <v>108</v>
      </c>
      <c r="K229" s="18">
        <v>0.50416666666666665</v>
      </c>
      <c r="L229" s="11" t="s">
        <v>105</v>
      </c>
      <c r="M229" s="11">
        <v>8.5</v>
      </c>
      <c r="N229" s="11">
        <v>1</v>
      </c>
      <c r="O229" s="11">
        <v>1</v>
      </c>
      <c r="P229" s="11" t="s">
        <v>27</v>
      </c>
      <c r="Q229" s="19" t="str">
        <f>IF($N229=1,IF(ISERROR(VLOOKUP($P229,'M1'!$A:$C,Q$2,FALSE)),"NOT PRESENT",VLOOKUP($P229,'M1'!$A:$C,Q$2,FALSE)),IF($N229=2,IF(ISERROR(VLOOKUP(DATA!$P229,'M2'!$A:$C,Q$2,FALSE)),"NOT PRESENT",VLOOKUP(DATA!$P229,'M2'!$A:$C,Q$2,FALSE)),IF($N229=0,IF(ISERROR(VLOOKUP($P229,'M1'!$A:$C,Q$2,FALSE)),IF(ISERROR(VLOOKUP(DATA!$P229,'M2'!$A:$C,Q$2,FALSE)),"NOT PRESENT",VLOOKUP(DATA!$P229,'M2'!$A:$C,Q$2,FALSE)),VLOOKUP($P229,'M1'!$A:$C,Q$2,FALSE)),"SPECIFY METHOD")))</f>
        <v>Hexagrammos decagrammus</v>
      </c>
      <c r="R229" s="12" t="str">
        <f>IF($N229=1,IF(ISERROR(VLOOKUP($P229,'M1'!$A:$C,R$2,FALSE)),"NOT PRESENT",VLOOKUP($P229,'M1'!$A:$C,R$2,FALSE)),IF($N229=2,IF(ISERROR(VLOOKUP(DATA!$P229,'M2'!$A:$C,R$2,FALSE)),"NOT PRESENT",VLOOKUP(DATA!$P229,'M2'!$A:$C,R$2,FALSE)),IF($N229=0,IF(ISERROR(VLOOKUP($P229,'M1'!$A:$C,R$2,FALSE)),IF(ISERROR(VLOOKUP(DATA!$P229,'M2'!$A:$C,R$2,FALSE)),"NOT PRESENT",VLOOKUP(DATA!$P229,'M2'!$A:$C,R$2,FALSE)),VLOOKUP($P229,'M1'!$A:$C,R$2,FALSE)),"SPECIFY METHOD")))</f>
        <v>Kelp greenling</v>
      </c>
      <c r="S229" s="20">
        <f t="shared" si="3"/>
        <v>6</v>
      </c>
      <c r="T229" s="11">
        <v>0</v>
      </c>
      <c r="U229" s="11"/>
      <c r="V229" s="11"/>
      <c r="W229" s="11"/>
      <c r="X229" s="11"/>
      <c r="Y229" s="11"/>
      <c r="Z229" s="11"/>
      <c r="AA229" s="11">
        <v>1</v>
      </c>
      <c r="AB229" s="11">
        <v>1</v>
      </c>
      <c r="AC229" s="11">
        <v>2</v>
      </c>
      <c r="AD229" s="11">
        <v>2</v>
      </c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</row>
    <row r="230" spans="1:68" ht="12.75" customHeight="1">
      <c r="A230" s="12">
        <f t="shared" si="2"/>
        <v>228</v>
      </c>
      <c r="B230" s="11" t="str">
        <f t="shared" ref="B230:D230" si="462">IF(ISERROR(B229),IF(ISERROR(B228),IF(ISERROR(B227),"BLANK",B227),B228),B229)</f>
        <v>Em Lim</v>
      </c>
      <c r="C230" s="11" t="str">
        <f t="shared" si="462"/>
        <v>Claire Attridge</v>
      </c>
      <c r="D230" s="11" t="str">
        <f t="shared" si="462"/>
        <v>BMSC19</v>
      </c>
      <c r="E230" s="12" t="str">
        <f>IF(ISERROR(VLOOKUP($D230,SITES!$A:$E,2,FALSE)),"",VLOOKUP($D230,SITES!$A:$E,2,FALSE))</f>
        <v>Ed King SW Pyramid</v>
      </c>
      <c r="F230" s="10">
        <f>IF(ISERROR(VLOOKUP($D230,SITES!$A:$E,3,FALSE)),"",VLOOKUP($D230,SITES!$A:$E,3,FALSE))</f>
        <v>48.828601837158203</v>
      </c>
      <c r="G230" s="13">
        <f>IF(ISERROR(VLOOKUP($D230,SITES!$A:$E,4,FALSE)),"",VLOOKUP($D230,SITES!$A:$E,4,FALSE))</f>
        <v>-125.221298217773</v>
      </c>
      <c r="H230" s="14" t="str">
        <f t="shared" si="461"/>
        <v>25/04/2024</v>
      </c>
      <c r="I230" s="11">
        <f t="shared" ref="I230:O230" si="463">IF(ISERROR(I229),IF(ISERROR(I228),IF(ISERROR(I227),"BLANK",I227),I228),I229)</f>
        <v>3</v>
      </c>
      <c r="J230" s="11" t="str">
        <f t="shared" si="463"/>
        <v>W</v>
      </c>
      <c r="K230" s="18">
        <f t="shared" si="463"/>
        <v>0.50416666666666665</v>
      </c>
      <c r="L230" s="11" t="str">
        <f t="shared" si="463"/>
        <v>CMA</v>
      </c>
      <c r="M230" s="11">
        <f t="shared" si="463"/>
        <v>8.5</v>
      </c>
      <c r="N230" s="11">
        <f t="shared" si="463"/>
        <v>1</v>
      </c>
      <c r="O230" s="11">
        <f t="shared" si="463"/>
        <v>1</v>
      </c>
      <c r="P230" s="11" t="s">
        <v>54</v>
      </c>
      <c r="Q230" s="19" t="str">
        <f>IF($N230=1,IF(ISERROR(VLOOKUP($P230,'M1'!$A:$C,Q$2,FALSE)),"NOT PRESENT",VLOOKUP($P230,'M1'!$A:$C,Q$2,FALSE)),IF($N230=2,IF(ISERROR(VLOOKUP(DATA!$P230,'M2'!$A:$C,Q$2,FALSE)),"NOT PRESENT",VLOOKUP(DATA!$P230,'M2'!$A:$C,Q$2,FALSE)),IF($N230=0,IF(ISERROR(VLOOKUP($P230,'M1'!$A:$C,Q$2,FALSE)),IF(ISERROR(VLOOKUP(DATA!$P230,'M2'!$A:$C,Q$2,FALSE)),"NOT PRESENT",VLOOKUP(DATA!$P230,'M2'!$A:$C,Q$2,FALSE)),VLOOKUP($P230,'M1'!$A:$C,Q$2,FALSE)),"SPECIFY METHOD")))</f>
        <v>Ophiodon elongatus</v>
      </c>
      <c r="R230" s="12" t="str">
        <f>IF($N230=1,IF(ISERROR(VLOOKUP($P230,'M1'!$A:$C,R$2,FALSE)),"NOT PRESENT",VLOOKUP($P230,'M1'!$A:$C,R$2,FALSE)),IF($N230=2,IF(ISERROR(VLOOKUP(DATA!$P230,'M2'!$A:$C,R$2,FALSE)),"NOT PRESENT",VLOOKUP(DATA!$P230,'M2'!$A:$C,R$2,FALSE)),IF($N230=0,IF(ISERROR(VLOOKUP($P230,'M1'!$A:$C,R$2,FALSE)),IF(ISERROR(VLOOKUP(DATA!$P230,'M2'!$A:$C,R$2,FALSE)),"NOT PRESENT",VLOOKUP(DATA!$P230,'M2'!$A:$C,R$2,FALSE)),VLOOKUP($P230,'M1'!$A:$C,R$2,FALSE)),"SPECIFY METHOD")))</f>
        <v>Lingcod</v>
      </c>
      <c r="S230" s="20">
        <f t="shared" si="3"/>
        <v>2</v>
      </c>
      <c r="T230" s="11">
        <v>0</v>
      </c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>
        <v>1</v>
      </c>
      <c r="AF230" s="11">
        <v>1</v>
      </c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</row>
    <row r="231" spans="1:68" ht="12.75" customHeight="1">
      <c r="A231" s="12">
        <f t="shared" si="2"/>
        <v>229</v>
      </c>
      <c r="B231" s="11" t="str">
        <f t="shared" ref="B231:D231" si="464">IF(ISERROR(B230),IF(ISERROR(B229),IF(ISERROR(B228),"BLANK",B228),B229),B230)</f>
        <v>Em Lim</v>
      </c>
      <c r="C231" s="11" t="str">
        <f t="shared" si="464"/>
        <v>Claire Attridge</v>
      </c>
      <c r="D231" s="11" t="str">
        <f t="shared" si="464"/>
        <v>BMSC19</v>
      </c>
      <c r="E231" s="12" t="str">
        <f>IF(ISERROR(VLOOKUP($D231,SITES!$A:$E,2,FALSE)),"",VLOOKUP($D231,SITES!$A:$E,2,FALSE))</f>
        <v>Ed King SW Pyramid</v>
      </c>
      <c r="F231" s="10">
        <f>IF(ISERROR(VLOOKUP($D231,SITES!$A:$E,3,FALSE)),"",VLOOKUP($D231,SITES!$A:$E,3,FALSE))</f>
        <v>48.828601837158203</v>
      </c>
      <c r="G231" s="13">
        <f>IF(ISERROR(VLOOKUP($D231,SITES!$A:$E,4,FALSE)),"",VLOOKUP($D231,SITES!$A:$E,4,FALSE))</f>
        <v>-125.221298217773</v>
      </c>
      <c r="H231" s="14" t="str">
        <f t="shared" si="461"/>
        <v>25/04/2024</v>
      </c>
      <c r="I231" s="11">
        <f t="shared" ref="I231:O231" si="465">IF(ISERROR(I230),IF(ISERROR(I229),IF(ISERROR(I228),"BLANK",I228),I229),I230)</f>
        <v>3</v>
      </c>
      <c r="J231" s="11" t="str">
        <f t="shared" si="465"/>
        <v>W</v>
      </c>
      <c r="K231" s="18">
        <f t="shared" si="465"/>
        <v>0.50416666666666665</v>
      </c>
      <c r="L231" s="11" t="str">
        <f t="shared" si="465"/>
        <v>CMA</v>
      </c>
      <c r="M231" s="11">
        <f t="shared" si="465"/>
        <v>8.5</v>
      </c>
      <c r="N231" s="11">
        <f t="shared" si="465"/>
        <v>1</v>
      </c>
      <c r="O231" s="11">
        <f t="shared" si="465"/>
        <v>1</v>
      </c>
      <c r="P231" s="11" t="s">
        <v>74</v>
      </c>
      <c r="Q231" s="19" t="str">
        <f>IF($N231=1,IF(ISERROR(VLOOKUP($P231,'M1'!$A:$C,Q$2,FALSE)),"NOT PRESENT",VLOOKUP($P231,'M1'!$A:$C,Q$2,FALSE)),IF($N231=2,IF(ISERROR(VLOOKUP(DATA!$P231,'M2'!$A:$C,Q$2,FALSE)),"NOT PRESENT",VLOOKUP(DATA!$P231,'M2'!$A:$C,Q$2,FALSE)),IF($N231=0,IF(ISERROR(VLOOKUP($P231,'M1'!$A:$C,Q$2,FALSE)),IF(ISERROR(VLOOKUP(DATA!$P231,'M2'!$A:$C,Q$2,FALSE)),"NOT PRESENT",VLOOKUP(DATA!$P231,'M2'!$A:$C,Q$2,FALSE)),VLOOKUP($P231,'M1'!$A:$C,Q$2,FALSE)),"SPECIFY METHOD")))</f>
        <v>Sebastes melanops</v>
      </c>
      <c r="R231" s="12" t="str">
        <f>IF($N231=1,IF(ISERROR(VLOOKUP($P231,'M1'!$A:$C,R$2,FALSE)),"NOT PRESENT",VLOOKUP($P231,'M1'!$A:$C,R$2,FALSE)),IF($N231=2,IF(ISERROR(VLOOKUP(DATA!$P231,'M2'!$A:$C,R$2,FALSE)),"NOT PRESENT",VLOOKUP(DATA!$P231,'M2'!$A:$C,R$2,FALSE)),IF($N231=0,IF(ISERROR(VLOOKUP($P231,'M1'!$A:$C,R$2,FALSE)),IF(ISERROR(VLOOKUP(DATA!$P231,'M2'!$A:$C,R$2,FALSE)),"NOT PRESENT",VLOOKUP(DATA!$P231,'M2'!$A:$C,R$2,FALSE)),VLOOKUP($P231,'M1'!$A:$C,R$2,FALSE)),"SPECIFY METHOD")))</f>
        <v>Black rockfish</v>
      </c>
      <c r="S231" s="20">
        <f t="shared" si="3"/>
        <v>1</v>
      </c>
      <c r="T231" s="11">
        <v>0</v>
      </c>
      <c r="U231" s="11"/>
      <c r="V231" s="11"/>
      <c r="W231" s="11"/>
      <c r="X231" s="11"/>
      <c r="Y231" s="11"/>
      <c r="Z231" s="11"/>
      <c r="AA231" s="11">
        <v>1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</row>
    <row r="232" spans="1:68" ht="12.75" customHeight="1">
      <c r="A232" s="12">
        <f t="shared" si="2"/>
        <v>230</v>
      </c>
      <c r="B232" s="11" t="str">
        <f t="shared" ref="B232:D232" si="466">IF(ISERROR(B231),IF(ISERROR(B230),IF(ISERROR(B229),"BLANK",B229),B230),B231)</f>
        <v>Em Lim</v>
      </c>
      <c r="C232" s="11" t="str">
        <f t="shared" si="466"/>
        <v>Claire Attridge</v>
      </c>
      <c r="D232" s="11" t="str">
        <f t="shared" si="466"/>
        <v>BMSC19</v>
      </c>
      <c r="E232" s="12" t="str">
        <f>IF(ISERROR(VLOOKUP($D232,SITES!$A:$E,2,FALSE)),"",VLOOKUP($D232,SITES!$A:$E,2,FALSE))</f>
        <v>Ed King SW Pyramid</v>
      </c>
      <c r="F232" s="10">
        <f>IF(ISERROR(VLOOKUP($D232,SITES!$A:$E,3,FALSE)),"",VLOOKUP($D232,SITES!$A:$E,3,FALSE))</f>
        <v>48.828601837158203</v>
      </c>
      <c r="G232" s="13">
        <f>IF(ISERROR(VLOOKUP($D232,SITES!$A:$E,4,FALSE)),"",VLOOKUP($D232,SITES!$A:$E,4,FALSE))</f>
        <v>-125.221298217773</v>
      </c>
      <c r="H232" s="14" t="str">
        <f t="shared" si="461"/>
        <v>25/04/2024</v>
      </c>
      <c r="I232" s="11">
        <f t="shared" ref="I232:M232" si="467">IF(ISERROR(I231),IF(ISERROR(I230),IF(ISERROR(I229),"BLANK",I229),I230),I231)</f>
        <v>3</v>
      </c>
      <c r="J232" s="11" t="str">
        <f t="shared" si="467"/>
        <v>W</v>
      </c>
      <c r="K232" s="18">
        <f t="shared" si="467"/>
        <v>0.50416666666666665</v>
      </c>
      <c r="L232" s="11" t="str">
        <f t="shared" si="467"/>
        <v>CMA</v>
      </c>
      <c r="M232" s="11">
        <f t="shared" si="467"/>
        <v>8.5</v>
      </c>
      <c r="N232" s="11">
        <v>2</v>
      </c>
      <c r="O232" s="11">
        <f>IF(ISERROR(O231),IF(ISERROR(O230),IF(ISERROR(O229),"BLANK",O229),O230),O231)</f>
        <v>1</v>
      </c>
      <c r="P232" s="11" t="s">
        <v>29</v>
      </c>
      <c r="Q232" s="19" t="str">
        <f>IF($N232=1,IF(ISERROR(VLOOKUP($P232,'M1'!$A:$C,Q$2,FALSE)),"NOT PRESENT",VLOOKUP($P232,'M1'!$A:$C,Q$2,FALSE)),IF($N232=2,IF(ISERROR(VLOOKUP(DATA!$P232,'M2'!$A:$C,Q$2,FALSE)),"NOT PRESENT",VLOOKUP(DATA!$P232,'M2'!$A:$C,Q$2,FALSE)),IF($N232=0,IF(ISERROR(VLOOKUP($P232,'M1'!$A:$C,Q$2,FALSE)),IF(ISERROR(VLOOKUP(DATA!$P232,'M2'!$A:$C,Q$2,FALSE)),"NOT PRESENT",VLOOKUP(DATA!$P232,'M2'!$A:$C,Q$2,FALSE)),VLOOKUP($P232,'M1'!$A:$C,Q$2,FALSE)),"SPECIFY METHOD")))</f>
        <v>Mesocentrotus franciscanus</v>
      </c>
      <c r="R232" s="12" t="str">
        <f>IF($N232=1,IF(ISERROR(VLOOKUP($P232,'M1'!$A:$C,R$2,FALSE)),"NOT PRESENT",VLOOKUP($P232,'M1'!$A:$C,R$2,FALSE)),IF($N232=2,IF(ISERROR(VLOOKUP(DATA!$P232,'M2'!$A:$C,R$2,FALSE)),"NOT PRESENT",VLOOKUP(DATA!$P232,'M2'!$A:$C,R$2,FALSE)),IF($N232=0,IF(ISERROR(VLOOKUP($P232,'M1'!$A:$C,R$2,FALSE)),IF(ISERROR(VLOOKUP(DATA!$P232,'M2'!$A:$C,R$2,FALSE)),"NOT PRESENT",VLOOKUP(DATA!$P232,'M2'!$A:$C,R$2,FALSE)),VLOOKUP($P232,'M1'!$A:$C,R$2,FALSE)),"SPECIFY METHOD")))</f>
        <v>Red sea urchin</v>
      </c>
      <c r="S232" s="20">
        <f t="shared" si="3"/>
        <v>143</v>
      </c>
      <c r="T232" s="11">
        <v>143</v>
      </c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</row>
    <row r="233" spans="1:68" ht="12.75" customHeight="1">
      <c r="A233" s="12">
        <f t="shared" si="2"/>
        <v>231</v>
      </c>
      <c r="B233" s="11" t="str">
        <f t="shared" ref="B233:D233" si="468">IF(ISERROR(B232),IF(ISERROR(B231),IF(ISERROR(B230),"BLANK",B230),B231),B232)</f>
        <v>Em Lim</v>
      </c>
      <c r="C233" s="11" t="str">
        <f t="shared" si="468"/>
        <v>Claire Attridge</v>
      </c>
      <c r="D233" s="11" t="str">
        <f t="shared" si="468"/>
        <v>BMSC19</v>
      </c>
      <c r="E233" s="12" t="str">
        <f>IF(ISERROR(VLOOKUP($D233,SITES!$A:$E,2,FALSE)),"",VLOOKUP($D233,SITES!$A:$E,2,FALSE))</f>
        <v>Ed King SW Pyramid</v>
      </c>
      <c r="F233" s="10">
        <f>IF(ISERROR(VLOOKUP($D233,SITES!$A:$E,3,FALSE)),"",VLOOKUP($D233,SITES!$A:$E,3,FALSE))</f>
        <v>48.828601837158203</v>
      </c>
      <c r="G233" s="13">
        <f>IF(ISERROR(VLOOKUP($D233,SITES!$A:$E,4,FALSE)),"",VLOOKUP($D233,SITES!$A:$E,4,FALSE))</f>
        <v>-125.221298217773</v>
      </c>
      <c r="H233" s="14" t="str">
        <f t="shared" si="461"/>
        <v>25/04/2024</v>
      </c>
      <c r="I233" s="11">
        <f t="shared" ref="I233:O233" si="469">IF(ISERROR(I232),IF(ISERROR(I231),IF(ISERROR(I230),"BLANK",I230),I231),I232)</f>
        <v>3</v>
      </c>
      <c r="J233" s="11" t="str">
        <f t="shared" si="469"/>
        <v>W</v>
      </c>
      <c r="K233" s="18">
        <f t="shared" si="469"/>
        <v>0.50416666666666665</v>
      </c>
      <c r="L233" s="11" t="str">
        <f t="shared" si="469"/>
        <v>CMA</v>
      </c>
      <c r="M233" s="11">
        <f t="shared" si="469"/>
        <v>8.5</v>
      </c>
      <c r="N233" s="11">
        <f t="shared" si="469"/>
        <v>2</v>
      </c>
      <c r="O233" s="11">
        <f t="shared" si="469"/>
        <v>1</v>
      </c>
      <c r="P233" s="11" t="s">
        <v>36</v>
      </c>
      <c r="Q233" s="19" t="str">
        <f>IF($N233=1,IF(ISERROR(VLOOKUP($P233,'M1'!$A:$C,Q$2,FALSE)),"NOT PRESENT",VLOOKUP($P233,'M1'!$A:$C,Q$2,FALSE)),IF($N233=2,IF(ISERROR(VLOOKUP(DATA!$P233,'M2'!$A:$C,Q$2,FALSE)),"NOT PRESENT",VLOOKUP(DATA!$P233,'M2'!$A:$C,Q$2,FALSE)),IF($N233=0,IF(ISERROR(VLOOKUP($P233,'M1'!$A:$C,Q$2,FALSE)),IF(ISERROR(VLOOKUP(DATA!$P233,'M2'!$A:$C,Q$2,FALSE)),"NOT PRESENT",VLOOKUP(DATA!$P233,'M2'!$A:$C,Q$2,FALSE)),VLOOKUP($P233,'M1'!$A:$C,Q$2,FALSE)),"SPECIFY METHOD")))</f>
        <v>Haliotis kamtschatkana</v>
      </c>
      <c r="R233" s="12" t="str">
        <f>IF($N233=1,IF(ISERROR(VLOOKUP($P233,'M1'!$A:$C,R$2,FALSE)),"NOT PRESENT",VLOOKUP($P233,'M1'!$A:$C,R$2,FALSE)),IF($N233=2,IF(ISERROR(VLOOKUP(DATA!$P233,'M2'!$A:$C,R$2,FALSE)),"NOT PRESENT",VLOOKUP(DATA!$P233,'M2'!$A:$C,R$2,FALSE)),IF($N233=0,IF(ISERROR(VLOOKUP($P233,'M1'!$A:$C,R$2,FALSE)),IF(ISERROR(VLOOKUP(DATA!$P233,'M2'!$A:$C,R$2,FALSE)),"NOT PRESENT",VLOOKUP(DATA!$P233,'M2'!$A:$C,R$2,FALSE)),VLOOKUP($P233,'M1'!$A:$C,R$2,FALSE)),"SPECIFY METHOD")))</f>
        <v>Pinto abalone</v>
      </c>
      <c r="S233" s="20">
        <f t="shared" si="3"/>
        <v>37</v>
      </c>
      <c r="T233" s="11">
        <v>0</v>
      </c>
      <c r="U233" s="11">
        <v>13</v>
      </c>
      <c r="V233" s="11">
        <v>17</v>
      </c>
      <c r="W233" s="11">
        <v>5</v>
      </c>
      <c r="X233" s="11">
        <v>2</v>
      </c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</row>
    <row r="234" spans="1:68" ht="12.75" customHeight="1">
      <c r="A234" s="12">
        <f t="shared" si="2"/>
        <v>232</v>
      </c>
      <c r="B234" s="11" t="str">
        <f t="shared" ref="B234:D234" si="470">IF(ISERROR(B233),IF(ISERROR(B232),IF(ISERROR(B231),"BLANK",B231),B232),B233)</f>
        <v>Em Lim</v>
      </c>
      <c r="C234" s="11" t="str">
        <f t="shared" si="470"/>
        <v>Claire Attridge</v>
      </c>
      <c r="D234" s="11" t="str">
        <f t="shared" si="470"/>
        <v>BMSC19</v>
      </c>
      <c r="E234" s="12" t="str">
        <f>IF(ISERROR(VLOOKUP($D234,SITES!$A:$E,2,FALSE)),"",VLOOKUP($D234,SITES!$A:$E,2,FALSE))</f>
        <v>Ed King SW Pyramid</v>
      </c>
      <c r="F234" s="10">
        <f>IF(ISERROR(VLOOKUP($D234,SITES!$A:$E,3,FALSE)),"",VLOOKUP($D234,SITES!$A:$E,3,FALSE))</f>
        <v>48.828601837158203</v>
      </c>
      <c r="G234" s="13">
        <f>IF(ISERROR(VLOOKUP($D234,SITES!$A:$E,4,FALSE)),"",VLOOKUP($D234,SITES!$A:$E,4,FALSE))</f>
        <v>-125.221298217773</v>
      </c>
      <c r="H234" s="14" t="str">
        <f t="shared" si="461"/>
        <v>25/04/2024</v>
      </c>
      <c r="I234" s="11">
        <f t="shared" ref="I234:O234" si="471">IF(ISERROR(I233),IF(ISERROR(I232),IF(ISERROR(I231),"BLANK",I231),I232),I233)</f>
        <v>3</v>
      </c>
      <c r="J234" s="11" t="str">
        <f t="shared" si="471"/>
        <v>W</v>
      </c>
      <c r="K234" s="18">
        <f t="shared" si="471"/>
        <v>0.50416666666666665</v>
      </c>
      <c r="L234" s="11" t="str">
        <f t="shared" si="471"/>
        <v>CMA</v>
      </c>
      <c r="M234" s="11">
        <f t="shared" si="471"/>
        <v>8.5</v>
      </c>
      <c r="N234" s="11">
        <f t="shared" si="471"/>
        <v>2</v>
      </c>
      <c r="O234" s="11">
        <f t="shared" si="471"/>
        <v>1</v>
      </c>
      <c r="P234" s="11" t="s">
        <v>31</v>
      </c>
      <c r="Q234" s="19" t="str">
        <f>IF($N234=1,IF(ISERROR(VLOOKUP($P234,'M1'!$A:$C,Q$2,FALSE)),"NOT PRESENT",VLOOKUP($P234,'M1'!$A:$C,Q$2,FALSE)),IF($N234=2,IF(ISERROR(VLOOKUP(DATA!$P234,'M2'!$A:$C,Q$2,FALSE)),"NOT PRESENT",VLOOKUP(DATA!$P234,'M2'!$A:$C,Q$2,FALSE)),IF($N234=0,IF(ISERROR(VLOOKUP($P234,'M1'!$A:$C,Q$2,FALSE)),IF(ISERROR(VLOOKUP(DATA!$P234,'M2'!$A:$C,Q$2,FALSE)),"NOT PRESENT",VLOOKUP(DATA!$P234,'M2'!$A:$C,Q$2,FALSE)),VLOOKUP($P234,'M1'!$A:$C,Q$2,FALSE)),"SPECIFY METHOD")))</f>
        <v>Patiria miniata</v>
      </c>
      <c r="R234" s="12" t="str">
        <f>IF($N234=1,IF(ISERROR(VLOOKUP($P234,'M1'!$A:$C,R$2,FALSE)),"NOT PRESENT",VLOOKUP($P234,'M1'!$A:$C,R$2,FALSE)),IF($N234=2,IF(ISERROR(VLOOKUP(DATA!$P234,'M2'!$A:$C,R$2,FALSE)),"NOT PRESENT",VLOOKUP(DATA!$P234,'M2'!$A:$C,R$2,FALSE)),IF($N234=0,IF(ISERROR(VLOOKUP($P234,'M1'!$A:$C,R$2,FALSE)),IF(ISERROR(VLOOKUP(DATA!$P234,'M2'!$A:$C,R$2,FALSE)),"NOT PRESENT",VLOOKUP(DATA!$P234,'M2'!$A:$C,R$2,FALSE)),VLOOKUP($P234,'M1'!$A:$C,R$2,FALSE)),"SPECIFY METHOD")))</f>
        <v>Bat star</v>
      </c>
      <c r="S234" s="20">
        <f t="shared" si="3"/>
        <v>16</v>
      </c>
      <c r="T234" s="11">
        <v>16</v>
      </c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</row>
    <row r="235" spans="1:68" ht="12.75" customHeight="1">
      <c r="A235" s="12">
        <f t="shared" si="2"/>
        <v>233</v>
      </c>
      <c r="B235" s="11" t="str">
        <f t="shared" ref="B235:D235" si="472">IF(ISERROR(B234),IF(ISERROR(B233),IF(ISERROR(B232),"BLANK",B232),B233),B234)</f>
        <v>Em Lim</v>
      </c>
      <c r="C235" s="11" t="str">
        <f t="shared" si="472"/>
        <v>Claire Attridge</v>
      </c>
      <c r="D235" s="11" t="str">
        <f t="shared" si="472"/>
        <v>BMSC19</v>
      </c>
      <c r="E235" s="12" t="str">
        <f>IF(ISERROR(VLOOKUP($D235,SITES!$A:$E,2,FALSE)),"",VLOOKUP($D235,SITES!$A:$E,2,FALSE))</f>
        <v>Ed King SW Pyramid</v>
      </c>
      <c r="F235" s="10">
        <f>IF(ISERROR(VLOOKUP($D235,SITES!$A:$E,3,FALSE)),"",VLOOKUP($D235,SITES!$A:$E,3,FALSE))</f>
        <v>48.828601837158203</v>
      </c>
      <c r="G235" s="13">
        <f>IF(ISERROR(VLOOKUP($D235,SITES!$A:$E,4,FALSE)),"",VLOOKUP($D235,SITES!$A:$E,4,FALSE))</f>
        <v>-125.221298217773</v>
      </c>
      <c r="H235" s="14" t="str">
        <f t="shared" si="461"/>
        <v>25/04/2024</v>
      </c>
      <c r="I235" s="11">
        <f t="shared" ref="I235:O235" si="473">IF(ISERROR(I234),IF(ISERROR(I233),IF(ISERROR(I232),"BLANK",I232),I233),I234)</f>
        <v>3</v>
      </c>
      <c r="J235" s="11" t="str">
        <f t="shared" si="473"/>
        <v>W</v>
      </c>
      <c r="K235" s="18">
        <f t="shared" si="473"/>
        <v>0.50416666666666665</v>
      </c>
      <c r="L235" s="11" t="str">
        <f t="shared" si="473"/>
        <v>CMA</v>
      </c>
      <c r="M235" s="11">
        <f t="shared" si="473"/>
        <v>8.5</v>
      </c>
      <c r="N235" s="11">
        <f t="shared" si="473"/>
        <v>2</v>
      </c>
      <c r="O235" s="11">
        <f t="shared" si="473"/>
        <v>1</v>
      </c>
      <c r="P235" s="11" t="s">
        <v>48</v>
      </c>
      <c r="Q235" s="19" t="str">
        <f>IF($N235=1,IF(ISERROR(VLOOKUP($P235,'M1'!$A:$C,Q$2,FALSE)),"NOT PRESENT",VLOOKUP($P235,'M1'!$A:$C,Q$2,FALSE)),IF($N235=2,IF(ISERROR(VLOOKUP(DATA!$P235,'M2'!$A:$C,Q$2,FALSE)),"NOT PRESENT",VLOOKUP(DATA!$P235,'M2'!$A:$C,Q$2,FALSE)),IF($N235=0,IF(ISERROR(VLOOKUP($P235,'M1'!$A:$C,Q$2,FALSE)),IF(ISERROR(VLOOKUP(DATA!$P235,'M2'!$A:$C,Q$2,FALSE)),"NOT PRESENT",VLOOKUP(DATA!$P235,'M2'!$A:$C,Q$2,FALSE)),VLOOKUP($P235,'M1'!$A:$C,Q$2,FALSE)),"SPECIFY METHOD")))</f>
        <v>Pagurus caurinus</v>
      </c>
      <c r="R235" s="12" t="str">
        <f>IF($N235=1,IF(ISERROR(VLOOKUP($P235,'M1'!$A:$C,R$2,FALSE)),"NOT PRESENT",VLOOKUP($P235,'M1'!$A:$C,R$2,FALSE)),IF($N235=2,IF(ISERROR(VLOOKUP(DATA!$P235,'M2'!$A:$C,R$2,FALSE)),"NOT PRESENT",VLOOKUP(DATA!$P235,'M2'!$A:$C,R$2,FALSE)),IF($N235=0,IF(ISERROR(VLOOKUP($P235,'M1'!$A:$C,R$2,FALSE)),IF(ISERROR(VLOOKUP(DATA!$P235,'M2'!$A:$C,R$2,FALSE)),"NOT PRESENT",VLOOKUP(DATA!$P235,'M2'!$A:$C,R$2,FALSE)),VLOOKUP($P235,'M1'!$A:$C,R$2,FALSE)),"SPECIFY METHOD")))</f>
        <v>Greenmark hermit crab</v>
      </c>
      <c r="S235" s="20">
        <f t="shared" si="3"/>
        <v>5</v>
      </c>
      <c r="T235" s="11">
        <v>5</v>
      </c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</row>
    <row r="236" spans="1:68" ht="12.75" customHeight="1">
      <c r="A236" s="12">
        <f t="shared" si="2"/>
        <v>234</v>
      </c>
      <c r="B236" s="11" t="str">
        <f t="shared" ref="B236:D236" si="474">IF(ISERROR(B235),IF(ISERROR(B234),IF(ISERROR(B233),"BLANK",B233),B234),B235)</f>
        <v>Em Lim</v>
      </c>
      <c r="C236" s="11" t="str">
        <f t="shared" si="474"/>
        <v>Claire Attridge</v>
      </c>
      <c r="D236" s="11" t="str">
        <f t="shared" si="474"/>
        <v>BMSC19</v>
      </c>
      <c r="E236" s="12" t="str">
        <f>IF(ISERROR(VLOOKUP($D236,SITES!$A:$E,2,FALSE)),"",VLOOKUP($D236,SITES!$A:$E,2,FALSE))</f>
        <v>Ed King SW Pyramid</v>
      </c>
      <c r="F236" s="10">
        <f>IF(ISERROR(VLOOKUP($D236,SITES!$A:$E,3,FALSE)),"",VLOOKUP($D236,SITES!$A:$E,3,FALSE))</f>
        <v>48.828601837158203</v>
      </c>
      <c r="G236" s="13">
        <f>IF(ISERROR(VLOOKUP($D236,SITES!$A:$E,4,FALSE)),"",VLOOKUP($D236,SITES!$A:$E,4,FALSE))</f>
        <v>-125.221298217773</v>
      </c>
      <c r="H236" s="14" t="str">
        <f t="shared" si="461"/>
        <v>25/04/2024</v>
      </c>
      <c r="I236" s="11">
        <f t="shared" ref="I236:O236" si="475">IF(ISERROR(I235),IF(ISERROR(I234),IF(ISERROR(I233),"BLANK",I233),I234),I235)</f>
        <v>3</v>
      </c>
      <c r="J236" s="11" t="str">
        <f t="shared" si="475"/>
        <v>W</v>
      </c>
      <c r="K236" s="18">
        <f t="shared" si="475"/>
        <v>0.50416666666666665</v>
      </c>
      <c r="L236" s="11" t="str">
        <f t="shared" si="475"/>
        <v>CMA</v>
      </c>
      <c r="M236" s="11">
        <f t="shared" si="475"/>
        <v>8.5</v>
      </c>
      <c r="N236" s="11">
        <f t="shared" si="475"/>
        <v>2</v>
      </c>
      <c r="O236" s="11">
        <f t="shared" si="475"/>
        <v>1</v>
      </c>
      <c r="P236" s="11" t="s">
        <v>41</v>
      </c>
      <c r="Q236" s="19" t="str">
        <f>IF($N236=1,IF(ISERROR(VLOOKUP($P236,'M1'!$A:$C,Q$2,FALSE)),"NOT PRESENT",VLOOKUP($P236,'M1'!$A:$C,Q$2,FALSE)),IF($N236=2,IF(ISERROR(VLOOKUP(DATA!$P236,'M2'!$A:$C,Q$2,FALSE)),"NOT PRESENT",VLOOKUP(DATA!$P236,'M2'!$A:$C,Q$2,FALSE)),IF($N236=0,IF(ISERROR(VLOOKUP($P236,'M1'!$A:$C,Q$2,FALSE)),IF(ISERROR(VLOOKUP(DATA!$P236,'M2'!$A:$C,Q$2,FALSE)),"NOT PRESENT",VLOOKUP(DATA!$P236,'M2'!$A:$C,Q$2,FALSE)),VLOOKUP($P236,'M1'!$A:$C,Q$2,FALSE)),"SPECIFY METHOD")))</f>
        <v>Pisaster ochraceus</v>
      </c>
      <c r="R236" s="12" t="str">
        <f>IF($N236=1,IF(ISERROR(VLOOKUP($P236,'M1'!$A:$C,R$2,FALSE)),"NOT PRESENT",VLOOKUP($P236,'M1'!$A:$C,R$2,FALSE)),IF($N236=2,IF(ISERROR(VLOOKUP(DATA!$P236,'M2'!$A:$C,R$2,FALSE)),"NOT PRESENT",VLOOKUP(DATA!$P236,'M2'!$A:$C,R$2,FALSE)),IF($N236=0,IF(ISERROR(VLOOKUP($P236,'M1'!$A:$C,R$2,FALSE)),IF(ISERROR(VLOOKUP(DATA!$P236,'M2'!$A:$C,R$2,FALSE)),"NOT PRESENT",VLOOKUP(DATA!$P236,'M2'!$A:$C,R$2,FALSE)),VLOOKUP($P236,'M1'!$A:$C,R$2,FALSE)),"SPECIFY METHOD")))</f>
        <v>Purple sea star</v>
      </c>
      <c r="S236" s="20">
        <f t="shared" si="3"/>
        <v>15</v>
      </c>
      <c r="T236" s="11">
        <v>15</v>
      </c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</row>
    <row r="237" spans="1:68" ht="12.75" customHeight="1">
      <c r="A237" s="12">
        <f t="shared" si="2"/>
        <v>235</v>
      </c>
      <c r="B237" s="11" t="str">
        <f t="shared" ref="B237:D237" si="476">IF(ISERROR(B236),IF(ISERROR(B235),IF(ISERROR(B234),"BLANK",B234),B235),B236)</f>
        <v>Em Lim</v>
      </c>
      <c r="C237" s="11" t="str">
        <f t="shared" si="476"/>
        <v>Claire Attridge</v>
      </c>
      <c r="D237" s="11" t="str">
        <f t="shared" si="476"/>
        <v>BMSC19</v>
      </c>
      <c r="E237" s="12" t="str">
        <f>IF(ISERROR(VLOOKUP($D237,SITES!$A:$E,2,FALSE)),"",VLOOKUP($D237,SITES!$A:$E,2,FALSE))</f>
        <v>Ed King SW Pyramid</v>
      </c>
      <c r="F237" s="10">
        <f>IF(ISERROR(VLOOKUP($D237,SITES!$A:$E,3,FALSE)),"",VLOOKUP($D237,SITES!$A:$E,3,FALSE))</f>
        <v>48.828601837158203</v>
      </c>
      <c r="G237" s="13">
        <f>IF(ISERROR(VLOOKUP($D237,SITES!$A:$E,4,FALSE)),"",VLOOKUP($D237,SITES!$A:$E,4,FALSE))</f>
        <v>-125.221298217773</v>
      </c>
      <c r="H237" s="14" t="str">
        <f t="shared" si="461"/>
        <v>25/04/2024</v>
      </c>
      <c r="I237" s="11">
        <f t="shared" ref="I237:O237" si="477">IF(ISERROR(I236),IF(ISERROR(I235),IF(ISERROR(I234),"BLANK",I234),I235),I236)</f>
        <v>3</v>
      </c>
      <c r="J237" s="11" t="str">
        <f t="shared" si="477"/>
        <v>W</v>
      </c>
      <c r="K237" s="18">
        <f t="shared" si="477"/>
        <v>0.50416666666666665</v>
      </c>
      <c r="L237" s="11" t="str">
        <f t="shared" si="477"/>
        <v>CMA</v>
      </c>
      <c r="M237" s="11">
        <f t="shared" si="477"/>
        <v>8.5</v>
      </c>
      <c r="N237" s="11">
        <f t="shared" si="477"/>
        <v>2</v>
      </c>
      <c r="O237" s="11">
        <f t="shared" si="477"/>
        <v>1</v>
      </c>
      <c r="P237" s="11" t="s">
        <v>34</v>
      </c>
      <c r="Q237" s="19" t="str">
        <f>IF($N237=1,IF(ISERROR(VLOOKUP($P237,'M1'!$A:$C,Q$2,FALSE)),"NOT PRESENT",VLOOKUP($P237,'M1'!$A:$C,Q$2,FALSE)),IF($N237=2,IF(ISERROR(VLOOKUP(DATA!$P237,'M2'!$A:$C,Q$2,FALSE)),"NOT PRESENT",VLOOKUP(DATA!$P237,'M2'!$A:$C,Q$2,FALSE)),IF($N237=0,IF(ISERROR(VLOOKUP($P237,'M1'!$A:$C,Q$2,FALSE)),IF(ISERROR(VLOOKUP(DATA!$P237,'M2'!$A:$C,Q$2,FALSE)),"NOT PRESENT",VLOOKUP(DATA!$P237,'M2'!$A:$C,Q$2,FALSE)),VLOOKUP($P237,'M1'!$A:$C,Q$2,FALSE)),"SPECIFY METHOD")))</f>
        <v>Pagurus hemphilli</v>
      </c>
      <c r="R237" s="12" t="str">
        <f>IF($N237=1,IF(ISERROR(VLOOKUP($P237,'M1'!$A:$C,R$2,FALSE)),"NOT PRESENT",VLOOKUP($P237,'M1'!$A:$C,R$2,FALSE)),IF($N237=2,IF(ISERROR(VLOOKUP(DATA!$P237,'M2'!$A:$C,R$2,FALSE)),"NOT PRESENT",VLOOKUP(DATA!$P237,'M2'!$A:$C,R$2,FALSE)),IF($N237=0,IF(ISERROR(VLOOKUP($P237,'M1'!$A:$C,R$2,FALSE)),IF(ISERROR(VLOOKUP(DATA!$P237,'M2'!$A:$C,R$2,FALSE)),"NOT PRESENT",VLOOKUP(DATA!$P237,'M2'!$A:$C,R$2,FALSE)),VLOOKUP($P237,'M1'!$A:$C,R$2,FALSE)),"SPECIFY METHOD")))</f>
        <v>Maroon hermit</v>
      </c>
      <c r="S237" s="20">
        <f t="shared" si="3"/>
        <v>29</v>
      </c>
      <c r="T237" s="11">
        <v>29</v>
      </c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</row>
    <row r="238" spans="1:68" ht="12.75" customHeight="1">
      <c r="A238" s="12">
        <f t="shared" si="2"/>
        <v>236</v>
      </c>
      <c r="B238" s="11" t="str">
        <f t="shared" ref="B238:D238" si="478">IF(ISERROR(B237),IF(ISERROR(B236),IF(ISERROR(B235),"BLANK",B235),B236),B237)</f>
        <v>Em Lim</v>
      </c>
      <c r="C238" s="11" t="str">
        <f t="shared" si="478"/>
        <v>Claire Attridge</v>
      </c>
      <c r="D238" s="11" t="str">
        <f t="shared" si="478"/>
        <v>BMSC19</v>
      </c>
      <c r="E238" s="12" t="str">
        <f>IF(ISERROR(VLOOKUP($D238,SITES!$A:$E,2,FALSE)),"",VLOOKUP($D238,SITES!$A:$E,2,FALSE))</f>
        <v>Ed King SW Pyramid</v>
      </c>
      <c r="F238" s="10">
        <f>IF(ISERROR(VLOOKUP($D238,SITES!$A:$E,3,FALSE)),"",VLOOKUP($D238,SITES!$A:$E,3,FALSE))</f>
        <v>48.828601837158203</v>
      </c>
      <c r="G238" s="13">
        <f>IF(ISERROR(VLOOKUP($D238,SITES!$A:$E,4,FALSE)),"",VLOOKUP($D238,SITES!$A:$E,4,FALSE))</f>
        <v>-125.221298217773</v>
      </c>
      <c r="H238" s="14" t="str">
        <f t="shared" si="461"/>
        <v>25/04/2024</v>
      </c>
      <c r="I238" s="11">
        <f t="shared" ref="I238:O238" si="479">IF(ISERROR(I237),IF(ISERROR(I236),IF(ISERROR(I235),"BLANK",I235),I236),I237)</f>
        <v>3</v>
      </c>
      <c r="J238" s="11" t="str">
        <f t="shared" si="479"/>
        <v>W</v>
      </c>
      <c r="K238" s="18">
        <f t="shared" si="479"/>
        <v>0.50416666666666665</v>
      </c>
      <c r="L238" s="11" t="str">
        <f t="shared" si="479"/>
        <v>CMA</v>
      </c>
      <c r="M238" s="11">
        <f t="shared" si="479"/>
        <v>8.5</v>
      </c>
      <c r="N238" s="11">
        <f t="shared" si="479"/>
        <v>2</v>
      </c>
      <c r="O238" s="11">
        <f t="shared" si="479"/>
        <v>1</v>
      </c>
      <c r="P238" s="11" t="s">
        <v>44</v>
      </c>
      <c r="Q238" s="19" t="str">
        <f>IF($N238=1,IF(ISERROR(VLOOKUP($P238,'M1'!$A:$C,Q$2,FALSE)),"NOT PRESENT",VLOOKUP($P238,'M1'!$A:$C,Q$2,FALSE)),IF($N238=2,IF(ISERROR(VLOOKUP(DATA!$P238,'M2'!$A:$C,Q$2,FALSE)),"NOT PRESENT",VLOOKUP(DATA!$P238,'M2'!$A:$C,Q$2,FALSE)),IF($N238=0,IF(ISERROR(VLOOKUP($P238,'M1'!$A:$C,Q$2,FALSE)),IF(ISERROR(VLOOKUP(DATA!$P238,'M2'!$A:$C,Q$2,FALSE)),"NOT PRESENT",VLOOKUP(DATA!$P238,'M2'!$A:$C,Q$2,FALSE)),VLOOKUP($P238,'M1'!$A:$C,Q$2,FALSE)),"SPECIFY METHOD")))</f>
        <v>Strongylocentrotus purpuratus</v>
      </c>
      <c r="R238" s="12" t="str">
        <f>IF($N238=1,IF(ISERROR(VLOOKUP($P238,'M1'!$A:$C,R$2,FALSE)),"NOT PRESENT",VLOOKUP($P238,'M1'!$A:$C,R$2,FALSE)),IF($N238=2,IF(ISERROR(VLOOKUP(DATA!$P238,'M2'!$A:$C,R$2,FALSE)),"NOT PRESENT",VLOOKUP(DATA!$P238,'M2'!$A:$C,R$2,FALSE)),IF($N238=0,IF(ISERROR(VLOOKUP($P238,'M1'!$A:$C,R$2,FALSE)),IF(ISERROR(VLOOKUP(DATA!$P238,'M2'!$A:$C,R$2,FALSE)),"NOT PRESENT",VLOOKUP(DATA!$P238,'M2'!$A:$C,R$2,FALSE)),VLOOKUP($P238,'M1'!$A:$C,R$2,FALSE)),"SPECIFY METHOD")))</f>
        <v>Purple sea urchin (?)</v>
      </c>
      <c r="S238" s="20">
        <f t="shared" si="3"/>
        <v>9</v>
      </c>
      <c r="T238" s="11">
        <v>9</v>
      </c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</row>
    <row r="239" spans="1:68" ht="12.75" customHeight="1">
      <c r="A239" s="12">
        <f t="shared" si="2"/>
        <v>237</v>
      </c>
      <c r="B239" s="11" t="str">
        <f t="shared" ref="B239:D239" si="480">IF(ISERROR(B238),IF(ISERROR(B237),IF(ISERROR(B236),"BLANK",B236),B237),B238)</f>
        <v>Em Lim</v>
      </c>
      <c r="C239" s="11" t="str">
        <f t="shared" si="480"/>
        <v>Claire Attridge</v>
      </c>
      <c r="D239" s="11" t="str">
        <f t="shared" si="480"/>
        <v>BMSC19</v>
      </c>
      <c r="E239" s="12" t="str">
        <f>IF(ISERROR(VLOOKUP($D239,SITES!$A:$E,2,FALSE)),"",VLOOKUP($D239,SITES!$A:$E,2,FALSE))</f>
        <v>Ed King SW Pyramid</v>
      </c>
      <c r="F239" s="10">
        <f>IF(ISERROR(VLOOKUP($D239,SITES!$A:$E,3,FALSE)),"",VLOOKUP($D239,SITES!$A:$E,3,FALSE))</f>
        <v>48.828601837158203</v>
      </c>
      <c r="G239" s="13">
        <f>IF(ISERROR(VLOOKUP($D239,SITES!$A:$E,4,FALSE)),"",VLOOKUP($D239,SITES!$A:$E,4,FALSE))</f>
        <v>-125.221298217773</v>
      </c>
      <c r="H239" s="14" t="str">
        <f t="shared" si="461"/>
        <v>25/04/2024</v>
      </c>
      <c r="I239" s="11">
        <f t="shared" ref="I239:O239" si="481">IF(ISERROR(I238),IF(ISERROR(I237),IF(ISERROR(I236),"BLANK",I236),I237),I238)</f>
        <v>3</v>
      </c>
      <c r="J239" s="11" t="str">
        <f t="shared" si="481"/>
        <v>W</v>
      </c>
      <c r="K239" s="18">
        <f t="shared" si="481"/>
        <v>0.50416666666666665</v>
      </c>
      <c r="L239" s="11" t="str">
        <f t="shared" si="481"/>
        <v>CMA</v>
      </c>
      <c r="M239" s="11">
        <f t="shared" si="481"/>
        <v>8.5</v>
      </c>
      <c r="N239" s="11">
        <f t="shared" si="481"/>
        <v>2</v>
      </c>
      <c r="O239" s="11">
        <f t="shared" si="481"/>
        <v>1</v>
      </c>
      <c r="P239" s="11" t="s">
        <v>47</v>
      </c>
      <c r="Q239" s="19" t="str">
        <f>IF($N239=1,IF(ISERROR(VLOOKUP($P239,'M1'!$A:$C,Q$2,FALSE)),"NOT PRESENT",VLOOKUP($P239,'M1'!$A:$C,Q$2,FALSE)),IF($N239=2,IF(ISERROR(VLOOKUP(DATA!$P239,'M2'!$A:$C,Q$2,FALSE)),"NOT PRESENT",VLOOKUP(DATA!$P239,'M2'!$A:$C,Q$2,FALSE)),IF($N239=0,IF(ISERROR(VLOOKUP($P239,'M1'!$A:$C,Q$2,FALSE)),IF(ISERROR(VLOOKUP(DATA!$P239,'M2'!$A:$C,Q$2,FALSE)),"NOT PRESENT",VLOOKUP(DATA!$P239,'M2'!$A:$C,Q$2,FALSE)),VLOOKUP($P239,'M1'!$A:$C,Q$2,FALSE)),"SPECIFY METHOD")))</f>
        <v>Glebocarcinus oregonensis</v>
      </c>
      <c r="R239" s="12" t="str">
        <f>IF($N239=1,IF(ISERROR(VLOOKUP($P239,'M1'!$A:$C,R$2,FALSE)),"NOT PRESENT",VLOOKUP($P239,'M1'!$A:$C,R$2,FALSE)),IF($N239=2,IF(ISERROR(VLOOKUP(DATA!$P239,'M2'!$A:$C,R$2,FALSE)),"NOT PRESENT",VLOOKUP(DATA!$P239,'M2'!$A:$C,R$2,FALSE)),IF($N239=0,IF(ISERROR(VLOOKUP($P239,'M1'!$A:$C,R$2,FALSE)),IF(ISERROR(VLOOKUP(DATA!$P239,'M2'!$A:$C,R$2,FALSE)),"NOT PRESENT",VLOOKUP(DATA!$P239,'M2'!$A:$C,R$2,FALSE)),VLOOKUP($P239,'M1'!$A:$C,R$2,FALSE)),"SPECIFY METHOD")))</f>
        <v>Pygmy rock crab</v>
      </c>
      <c r="S239" s="20">
        <f t="shared" si="3"/>
        <v>5</v>
      </c>
      <c r="T239" s="11">
        <v>5</v>
      </c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</row>
    <row r="240" spans="1:68" ht="12.75" customHeight="1">
      <c r="A240" s="12">
        <f t="shared" si="2"/>
        <v>238</v>
      </c>
      <c r="B240" s="11" t="str">
        <f t="shared" ref="B240:D240" si="482">IF(ISERROR(B239),IF(ISERROR(B238),IF(ISERROR(B237),"BLANK",B237),B238),B239)</f>
        <v>Em Lim</v>
      </c>
      <c r="C240" s="11" t="str">
        <f t="shared" si="482"/>
        <v>Claire Attridge</v>
      </c>
      <c r="D240" s="11" t="str">
        <f t="shared" si="482"/>
        <v>BMSC19</v>
      </c>
      <c r="E240" s="12" t="str">
        <f>IF(ISERROR(VLOOKUP($D240,SITES!$A:$E,2,FALSE)),"",VLOOKUP($D240,SITES!$A:$E,2,FALSE))</f>
        <v>Ed King SW Pyramid</v>
      </c>
      <c r="F240" s="10">
        <f>IF(ISERROR(VLOOKUP($D240,SITES!$A:$E,3,FALSE)),"",VLOOKUP($D240,SITES!$A:$E,3,FALSE))</f>
        <v>48.828601837158203</v>
      </c>
      <c r="G240" s="13">
        <f>IF(ISERROR(VLOOKUP($D240,SITES!$A:$E,4,FALSE)),"",VLOOKUP($D240,SITES!$A:$E,4,FALSE))</f>
        <v>-125.221298217773</v>
      </c>
      <c r="H240" s="14" t="str">
        <f t="shared" si="461"/>
        <v>25/04/2024</v>
      </c>
      <c r="I240" s="11">
        <f t="shared" ref="I240:O240" si="483">IF(ISERROR(I239),IF(ISERROR(I238),IF(ISERROR(I237),"BLANK",I237),I238),I239)</f>
        <v>3</v>
      </c>
      <c r="J240" s="11" t="str">
        <f t="shared" si="483"/>
        <v>W</v>
      </c>
      <c r="K240" s="18">
        <f t="shared" si="483"/>
        <v>0.50416666666666665</v>
      </c>
      <c r="L240" s="11" t="str">
        <f t="shared" si="483"/>
        <v>CMA</v>
      </c>
      <c r="M240" s="11">
        <f t="shared" si="483"/>
        <v>8.5</v>
      </c>
      <c r="N240" s="11">
        <f t="shared" si="483"/>
        <v>2</v>
      </c>
      <c r="O240" s="11">
        <f t="shared" si="483"/>
        <v>1</v>
      </c>
      <c r="P240" s="11" t="s">
        <v>42</v>
      </c>
      <c r="Q240" s="19" t="str">
        <f>IF($N240=1,IF(ISERROR(VLOOKUP($P240,'M1'!$A:$C,Q$2,FALSE)),"NOT PRESENT",VLOOKUP($P240,'M1'!$A:$C,Q$2,FALSE)),IF($N240=2,IF(ISERROR(VLOOKUP(DATA!$P240,'M2'!$A:$C,Q$2,FALSE)),"NOT PRESENT",VLOOKUP(DATA!$P240,'M2'!$A:$C,Q$2,FALSE)),IF($N240=0,IF(ISERROR(VLOOKUP($P240,'M1'!$A:$C,Q$2,FALSE)),IF(ISERROR(VLOOKUP(DATA!$P240,'M2'!$A:$C,Q$2,FALSE)),"NOT PRESENT",VLOOKUP(DATA!$P240,'M2'!$A:$C,Q$2,FALSE)),VLOOKUP($P240,'M1'!$A:$C,Q$2,FALSE)),"SPECIFY METHOD")))</f>
        <v>Dermasterias imbricata</v>
      </c>
      <c r="R240" s="12" t="str">
        <f>IF($N240=1,IF(ISERROR(VLOOKUP($P240,'M1'!$A:$C,R$2,FALSE)),"NOT PRESENT",VLOOKUP($P240,'M1'!$A:$C,R$2,FALSE)),IF($N240=2,IF(ISERROR(VLOOKUP(DATA!$P240,'M2'!$A:$C,R$2,FALSE)),"NOT PRESENT",VLOOKUP(DATA!$P240,'M2'!$A:$C,R$2,FALSE)),IF($N240=0,IF(ISERROR(VLOOKUP($P240,'M1'!$A:$C,R$2,FALSE)),IF(ISERROR(VLOOKUP(DATA!$P240,'M2'!$A:$C,R$2,FALSE)),"NOT PRESENT",VLOOKUP(DATA!$P240,'M2'!$A:$C,R$2,FALSE)),VLOOKUP($P240,'M1'!$A:$C,R$2,FALSE)),"SPECIFY METHOD")))</f>
        <v>Leather star</v>
      </c>
      <c r="S240" s="20">
        <f t="shared" si="3"/>
        <v>14</v>
      </c>
      <c r="T240" s="11">
        <v>14</v>
      </c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</row>
    <row r="241" spans="1:68" ht="12.75" customHeight="1">
      <c r="A241" s="12">
        <f t="shared" si="2"/>
        <v>239</v>
      </c>
      <c r="B241" s="11" t="str">
        <f t="shared" ref="B241:D241" si="484">IF(ISERROR(B240),IF(ISERROR(B239),IF(ISERROR(B238),"BLANK",B238),B239),B240)</f>
        <v>Em Lim</v>
      </c>
      <c r="C241" s="11" t="str">
        <f t="shared" si="484"/>
        <v>Claire Attridge</v>
      </c>
      <c r="D241" s="11" t="str">
        <f t="shared" si="484"/>
        <v>BMSC19</v>
      </c>
      <c r="E241" s="12" t="str">
        <f>IF(ISERROR(VLOOKUP($D241,SITES!$A:$E,2,FALSE)),"",VLOOKUP($D241,SITES!$A:$E,2,FALSE))</f>
        <v>Ed King SW Pyramid</v>
      </c>
      <c r="F241" s="10">
        <f>IF(ISERROR(VLOOKUP($D241,SITES!$A:$E,3,FALSE)),"",VLOOKUP($D241,SITES!$A:$E,3,FALSE))</f>
        <v>48.828601837158203</v>
      </c>
      <c r="G241" s="13">
        <f>IF(ISERROR(VLOOKUP($D241,SITES!$A:$E,4,FALSE)),"",VLOOKUP($D241,SITES!$A:$E,4,FALSE))</f>
        <v>-125.221298217773</v>
      </c>
      <c r="H241" s="14" t="str">
        <f t="shared" si="461"/>
        <v>25/04/2024</v>
      </c>
      <c r="I241" s="11">
        <f t="shared" ref="I241:O241" si="485">IF(ISERROR(I240),IF(ISERROR(I239),IF(ISERROR(I238),"BLANK",I238),I239),I240)</f>
        <v>3</v>
      </c>
      <c r="J241" s="11" t="str">
        <f t="shared" si="485"/>
        <v>W</v>
      </c>
      <c r="K241" s="18">
        <f t="shared" si="485"/>
        <v>0.50416666666666665</v>
      </c>
      <c r="L241" s="11" t="str">
        <f t="shared" si="485"/>
        <v>CMA</v>
      </c>
      <c r="M241" s="11">
        <f t="shared" si="485"/>
        <v>8.5</v>
      </c>
      <c r="N241" s="11">
        <f t="shared" si="485"/>
        <v>2</v>
      </c>
      <c r="O241" s="11">
        <f t="shared" si="485"/>
        <v>1</v>
      </c>
      <c r="P241" s="11" t="s">
        <v>33</v>
      </c>
      <c r="Q241" s="19" t="str">
        <f>IF($N241=1,IF(ISERROR(VLOOKUP($P241,'M1'!$A:$C,Q$2,FALSE)),"NOT PRESENT",VLOOKUP($P241,'M1'!$A:$C,Q$2,FALSE)),IF($N241=2,IF(ISERROR(VLOOKUP(DATA!$P241,'M2'!$A:$C,Q$2,FALSE)),"NOT PRESENT",VLOOKUP(DATA!$P241,'M2'!$A:$C,Q$2,FALSE)),IF($N241=0,IF(ISERROR(VLOOKUP($P241,'M1'!$A:$C,Q$2,FALSE)),IF(ISERROR(VLOOKUP(DATA!$P241,'M2'!$A:$C,Q$2,FALSE)),"NOT PRESENT",VLOOKUP(DATA!$P241,'M2'!$A:$C,Q$2,FALSE)),VLOOKUP($P241,'M1'!$A:$C,Q$2,FALSE)),"SPECIFY METHOD")))</f>
        <v>Apostichopus californicus</v>
      </c>
      <c r="R241" s="12" t="str">
        <f>IF($N241=1,IF(ISERROR(VLOOKUP($P241,'M1'!$A:$C,R$2,FALSE)),"NOT PRESENT",VLOOKUP($P241,'M1'!$A:$C,R$2,FALSE)),IF($N241=2,IF(ISERROR(VLOOKUP(DATA!$P241,'M2'!$A:$C,R$2,FALSE)),"NOT PRESENT",VLOOKUP(DATA!$P241,'M2'!$A:$C,R$2,FALSE)),IF($N241=0,IF(ISERROR(VLOOKUP($P241,'M1'!$A:$C,R$2,FALSE)),IF(ISERROR(VLOOKUP(DATA!$P241,'M2'!$A:$C,R$2,FALSE)),"NOT PRESENT",VLOOKUP(DATA!$P241,'M2'!$A:$C,R$2,FALSE)),VLOOKUP($P241,'M1'!$A:$C,R$2,FALSE)),"SPECIFY METHOD")))</f>
        <v>California sea cucumber</v>
      </c>
      <c r="S241" s="20">
        <f t="shared" si="3"/>
        <v>5</v>
      </c>
      <c r="T241" s="11">
        <v>5</v>
      </c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</row>
    <row r="242" spans="1:68" ht="12.75" customHeight="1">
      <c r="A242" s="12">
        <f t="shared" si="2"/>
        <v>240</v>
      </c>
      <c r="B242" s="11" t="str">
        <f t="shared" ref="B242:D242" si="486">IF(ISERROR(B241),IF(ISERROR(B240),IF(ISERROR(B239),"BLANK",B239),B240),B241)</f>
        <v>Em Lim</v>
      </c>
      <c r="C242" s="11" t="str">
        <f t="shared" si="486"/>
        <v>Claire Attridge</v>
      </c>
      <c r="D242" s="11" t="str">
        <f t="shared" si="486"/>
        <v>BMSC19</v>
      </c>
      <c r="E242" s="12" t="str">
        <f>IF(ISERROR(VLOOKUP($D242,SITES!$A:$E,2,FALSE)),"",VLOOKUP($D242,SITES!$A:$E,2,FALSE))</f>
        <v>Ed King SW Pyramid</v>
      </c>
      <c r="F242" s="10">
        <f>IF(ISERROR(VLOOKUP($D242,SITES!$A:$E,3,FALSE)),"",VLOOKUP($D242,SITES!$A:$E,3,FALSE))</f>
        <v>48.828601837158203</v>
      </c>
      <c r="G242" s="13">
        <f>IF(ISERROR(VLOOKUP($D242,SITES!$A:$E,4,FALSE)),"",VLOOKUP($D242,SITES!$A:$E,4,FALSE))</f>
        <v>-125.221298217773</v>
      </c>
      <c r="H242" s="14" t="str">
        <f t="shared" si="461"/>
        <v>25/04/2024</v>
      </c>
      <c r="I242" s="11">
        <f t="shared" ref="I242:O242" si="487">IF(ISERROR(I241),IF(ISERROR(I240),IF(ISERROR(I239),"BLANK",I239),I240),I241)</f>
        <v>3</v>
      </c>
      <c r="J242" s="11" t="str">
        <f t="shared" si="487"/>
        <v>W</v>
      </c>
      <c r="K242" s="18">
        <f t="shared" si="487"/>
        <v>0.50416666666666665</v>
      </c>
      <c r="L242" s="11" t="str">
        <f t="shared" si="487"/>
        <v>CMA</v>
      </c>
      <c r="M242" s="11">
        <f t="shared" si="487"/>
        <v>8.5</v>
      </c>
      <c r="N242" s="11">
        <f t="shared" si="487"/>
        <v>2</v>
      </c>
      <c r="O242" s="11">
        <f t="shared" si="487"/>
        <v>1</v>
      </c>
      <c r="P242" s="11" t="s">
        <v>32</v>
      </c>
      <c r="Q242" s="19" t="str">
        <f>IF($N242=1,IF(ISERROR(VLOOKUP($P242,'M1'!$A:$C,Q$2,FALSE)),"NOT PRESENT",VLOOKUP($P242,'M1'!$A:$C,Q$2,FALSE)),IF($N242=2,IF(ISERROR(VLOOKUP(DATA!$P242,'M2'!$A:$C,Q$2,FALSE)),"NOT PRESENT",VLOOKUP(DATA!$P242,'M2'!$A:$C,Q$2,FALSE)),IF($N242=0,IF(ISERROR(VLOOKUP($P242,'M1'!$A:$C,Q$2,FALSE)),IF(ISERROR(VLOOKUP(DATA!$P242,'M2'!$A:$C,Q$2,FALSE)),"NOT PRESENT",VLOOKUP(DATA!$P242,'M2'!$A:$C,Q$2,FALSE)),VLOOKUP($P242,'M1'!$A:$C,Q$2,FALSE)),"SPECIFY METHOD")))</f>
        <v>Acmaea mitra</v>
      </c>
      <c r="R242" s="12" t="str">
        <f>IF($N242=1,IF(ISERROR(VLOOKUP($P242,'M1'!$A:$C,R$2,FALSE)),"NOT PRESENT",VLOOKUP($P242,'M1'!$A:$C,R$2,FALSE)),IF($N242=2,IF(ISERROR(VLOOKUP(DATA!$P242,'M2'!$A:$C,R$2,FALSE)),"NOT PRESENT",VLOOKUP(DATA!$P242,'M2'!$A:$C,R$2,FALSE)),IF($N242=0,IF(ISERROR(VLOOKUP($P242,'M1'!$A:$C,R$2,FALSE)),IF(ISERROR(VLOOKUP(DATA!$P242,'M2'!$A:$C,R$2,FALSE)),"NOT PRESENT",VLOOKUP(DATA!$P242,'M2'!$A:$C,R$2,FALSE)),VLOOKUP($P242,'M1'!$A:$C,R$2,FALSE)),"SPECIFY METHOD")))</f>
        <v>Whitecap limpet</v>
      </c>
      <c r="S242" s="20">
        <f t="shared" si="3"/>
        <v>13</v>
      </c>
      <c r="T242" s="11">
        <v>13</v>
      </c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</row>
    <row r="243" spans="1:68" ht="12.75" customHeight="1">
      <c r="A243" s="12">
        <f t="shared" si="2"/>
        <v>241</v>
      </c>
      <c r="B243" s="11" t="str">
        <f t="shared" ref="B243:D243" si="488">IF(ISERROR(B242),IF(ISERROR(B241),IF(ISERROR(B240),"BLANK",B240),B241),B242)</f>
        <v>Em Lim</v>
      </c>
      <c r="C243" s="11" t="str">
        <f t="shared" si="488"/>
        <v>Claire Attridge</v>
      </c>
      <c r="D243" s="11" t="str">
        <f t="shared" si="488"/>
        <v>BMSC19</v>
      </c>
      <c r="E243" s="12" t="str">
        <f>IF(ISERROR(VLOOKUP($D243,SITES!$A:$E,2,FALSE)),"",VLOOKUP($D243,SITES!$A:$E,2,FALSE))</f>
        <v>Ed King SW Pyramid</v>
      </c>
      <c r="F243" s="10">
        <f>IF(ISERROR(VLOOKUP($D243,SITES!$A:$E,3,FALSE)),"",VLOOKUP($D243,SITES!$A:$E,3,FALSE))</f>
        <v>48.828601837158203</v>
      </c>
      <c r="G243" s="13">
        <f>IF(ISERROR(VLOOKUP($D243,SITES!$A:$E,4,FALSE)),"",VLOOKUP($D243,SITES!$A:$E,4,FALSE))</f>
        <v>-125.221298217773</v>
      </c>
      <c r="H243" s="14" t="str">
        <f t="shared" si="461"/>
        <v>25/04/2024</v>
      </c>
      <c r="I243" s="11">
        <f t="shared" ref="I243:O243" si="489">IF(ISERROR(I242),IF(ISERROR(I241),IF(ISERROR(I240),"BLANK",I240),I241),I242)</f>
        <v>3</v>
      </c>
      <c r="J243" s="11" t="str">
        <f t="shared" si="489"/>
        <v>W</v>
      </c>
      <c r="K243" s="18">
        <f t="shared" si="489"/>
        <v>0.50416666666666665</v>
      </c>
      <c r="L243" s="11" t="str">
        <f t="shared" si="489"/>
        <v>CMA</v>
      </c>
      <c r="M243" s="11">
        <f t="shared" si="489"/>
        <v>8.5</v>
      </c>
      <c r="N243" s="11">
        <f t="shared" si="489"/>
        <v>2</v>
      </c>
      <c r="O243" s="11">
        <f t="shared" si="489"/>
        <v>1</v>
      </c>
      <c r="P243" s="11" t="s">
        <v>39</v>
      </c>
      <c r="Q243" s="19" t="str">
        <f>IF($N243=1,IF(ISERROR(VLOOKUP($P243,'M1'!$A:$C,Q$2,FALSE)),"NOT PRESENT",VLOOKUP($P243,'M1'!$A:$C,Q$2,FALSE)),IF($N243=2,IF(ISERROR(VLOOKUP(DATA!$P243,'M2'!$A:$C,Q$2,FALSE)),"NOT PRESENT",VLOOKUP(DATA!$P243,'M2'!$A:$C,Q$2,FALSE)),IF($N243=0,IF(ISERROR(VLOOKUP($P243,'M1'!$A:$C,Q$2,FALSE)),IF(ISERROR(VLOOKUP(DATA!$P243,'M2'!$A:$C,Q$2,FALSE)),"NOT PRESENT",VLOOKUP(DATA!$P243,'M2'!$A:$C,Q$2,FALSE)),VLOOKUP($P243,'M1'!$A:$C,Q$2,FALSE)),"SPECIFY METHOD")))</f>
        <v>Hermissenda crassicornis</v>
      </c>
      <c r="R243" s="12" t="str">
        <f>IF($N243=1,IF(ISERROR(VLOOKUP($P243,'M1'!$A:$C,R$2,FALSE)),"NOT PRESENT",VLOOKUP($P243,'M1'!$A:$C,R$2,FALSE)),IF($N243=2,IF(ISERROR(VLOOKUP(DATA!$P243,'M2'!$A:$C,R$2,FALSE)),"NOT PRESENT",VLOOKUP(DATA!$P243,'M2'!$A:$C,R$2,FALSE)),IF($N243=0,IF(ISERROR(VLOOKUP($P243,'M1'!$A:$C,R$2,FALSE)),IF(ISERROR(VLOOKUP(DATA!$P243,'M2'!$A:$C,R$2,FALSE)),"NOT PRESENT",VLOOKUP(DATA!$P243,'M2'!$A:$C,R$2,FALSE)),VLOOKUP($P243,'M1'!$A:$C,R$2,FALSE)),"SPECIFY METHOD")))</f>
        <v>Opalescent nudibranch</v>
      </c>
      <c r="S243" s="20">
        <f t="shared" si="3"/>
        <v>1</v>
      </c>
      <c r="T243" s="11">
        <v>1</v>
      </c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</row>
    <row r="244" spans="1:68" ht="12.75" customHeight="1">
      <c r="A244" s="12">
        <f t="shared" si="2"/>
        <v>242</v>
      </c>
      <c r="B244" s="11" t="str">
        <f t="shared" ref="B244:D244" si="490">IF(ISERROR(B243),IF(ISERROR(B242),IF(ISERROR(B241),"BLANK",B241),B242),B243)</f>
        <v>Em Lim</v>
      </c>
      <c r="C244" s="11" t="str">
        <f t="shared" si="490"/>
        <v>Claire Attridge</v>
      </c>
      <c r="D244" s="11" t="str">
        <f t="shared" si="490"/>
        <v>BMSC19</v>
      </c>
      <c r="E244" s="12" t="str">
        <f>IF(ISERROR(VLOOKUP($D244,SITES!$A:$E,2,FALSE)),"",VLOOKUP($D244,SITES!$A:$E,2,FALSE))</f>
        <v>Ed King SW Pyramid</v>
      </c>
      <c r="F244" s="10">
        <f>IF(ISERROR(VLOOKUP($D244,SITES!$A:$E,3,FALSE)),"",VLOOKUP($D244,SITES!$A:$E,3,FALSE))</f>
        <v>48.828601837158203</v>
      </c>
      <c r="G244" s="13">
        <f>IF(ISERROR(VLOOKUP($D244,SITES!$A:$E,4,FALSE)),"",VLOOKUP($D244,SITES!$A:$E,4,FALSE))</f>
        <v>-125.221298217773</v>
      </c>
      <c r="H244" s="14" t="str">
        <f t="shared" si="461"/>
        <v>25/04/2024</v>
      </c>
      <c r="I244" s="11">
        <f t="shared" ref="I244:O244" si="491">IF(ISERROR(I243),IF(ISERROR(I242),IF(ISERROR(I241),"BLANK",I241),I242),I243)</f>
        <v>3</v>
      </c>
      <c r="J244" s="11" t="str">
        <f t="shared" si="491"/>
        <v>W</v>
      </c>
      <c r="K244" s="18">
        <f t="shared" si="491"/>
        <v>0.50416666666666665</v>
      </c>
      <c r="L244" s="11" t="str">
        <f t="shared" si="491"/>
        <v>CMA</v>
      </c>
      <c r="M244" s="11">
        <f t="shared" si="491"/>
        <v>8.5</v>
      </c>
      <c r="N244" s="11">
        <f t="shared" si="491"/>
        <v>2</v>
      </c>
      <c r="O244" s="11">
        <f t="shared" si="491"/>
        <v>1</v>
      </c>
      <c r="P244" s="11" t="s">
        <v>40</v>
      </c>
      <c r="Q244" s="19" t="str">
        <f>IF($N244=1,IF(ISERROR(VLOOKUP($P244,'M1'!$A:$C,Q$2,FALSE)),"NOT PRESENT",VLOOKUP($P244,'M1'!$A:$C,Q$2,FALSE)),IF($N244=2,IF(ISERROR(VLOOKUP(DATA!$P244,'M2'!$A:$C,Q$2,FALSE)),"NOT PRESENT",VLOOKUP(DATA!$P244,'M2'!$A:$C,Q$2,FALSE)),IF($N244=0,IF(ISERROR(VLOOKUP($P244,'M1'!$A:$C,Q$2,FALSE)),IF(ISERROR(VLOOKUP(DATA!$P244,'M2'!$A:$C,Q$2,FALSE)),"NOT PRESENT",VLOOKUP(DATA!$P244,'M2'!$A:$C,Q$2,FALSE)),VLOOKUP($P244,'M1'!$A:$C,Q$2,FALSE)),"SPECIFY METHOD")))</f>
        <v>Pagurus beringanus</v>
      </c>
      <c r="R244" s="12" t="str">
        <f>IF($N244=1,IF(ISERROR(VLOOKUP($P244,'M1'!$A:$C,R$2,FALSE)),"NOT PRESENT",VLOOKUP($P244,'M1'!$A:$C,R$2,FALSE)),IF($N244=2,IF(ISERROR(VLOOKUP(DATA!$P244,'M2'!$A:$C,R$2,FALSE)),"NOT PRESENT",VLOOKUP(DATA!$P244,'M2'!$A:$C,R$2,FALSE)),IF($N244=0,IF(ISERROR(VLOOKUP($P244,'M1'!$A:$C,R$2,FALSE)),IF(ISERROR(VLOOKUP(DATA!$P244,'M2'!$A:$C,R$2,FALSE)),"NOT PRESENT",VLOOKUP(DATA!$P244,'M2'!$A:$C,R$2,FALSE)),VLOOKUP($P244,'M1'!$A:$C,R$2,FALSE)),"SPECIFY METHOD")))</f>
        <v>Bering hermit crab</v>
      </c>
      <c r="S244" s="20">
        <f t="shared" si="3"/>
        <v>19</v>
      </c>
      <c r="T244" s="11">
        <v>19</v>
      </c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</row>
    <row r="245" spans="1:68" ht="12.75" customHeight="1">
      <c r="A245" s="12">
        <f t="shared" si="2"/>
        <v>243</v>
      </c>
      <c r="B245" s="11" t="str">
        <f t="shared" ref="B245:D245" si="492">IF(ISERROR(B244),IF(ISERROR(B243),IF(ISERROR(B242),"BLANK",B242),B243),B244)</f>
        <v>Em Lim</v>
      </c>
      <c r="C245" s="11" t="str">
        <f t="shared" si="492"/>
        <v>Claire Attridge</v>
      </c>
      <c r="D245" s="11" t="str">
        <f t="shared" si="492"/>
        <v>BMSC19</v>
      </c>
      <c r="E245" s="12" t="str">
        <f>IF(ISERROR(VLOOKUP($D245,SITES!$A:$E,2,FALSE)),"",VLOOKUP($D245,SITES!$A:$E,2,FALSE))</f>
        <v>Ed King SW Pyramid</v>
      </c>
      <c r="F245" s="10">
        <f>IF(ISERROR(VLOOKUP($D245,SITES!$A:$E,3,FALSE)),"",VLOOKUP($D245,SITES!$A:$E,3,FALSE))</f>
        <v>48.828601837158203</v>
      </c>
      <c r="G245" s="13">
        <f>IF(ISERROR(VLOOKUP($D245,SITES!$A:$E,4,FALSE)),"",VLOOKUP($D245,SITES!$A:$E,4,FALSE))</f>
        <v>-125.221298217773</v>
      </c>
      <c r="H245" s="14" t="str">
        <f t="shared" si="461"/>
        <v>25/04/2024</v>
      </c>
      <c r="I245" s="11">
        <f t="shared" ref="I245:O245" si="493">IF(ISERROR(I244),IF(ISERROR(I243),IF(ISERROR(I242),"BLANK",I242),I243),I244)</f>
        <v>3</v>
      </c>
      <c r="J245" s="11" t="str">
        <f t="shared" si="493"/>
        <v>W</v>
      </c>
      <c r="K245" s="18">
        <f t="shared" si="493"/>
        <v>0.50416666666666665</v>
      </c>
      <c r="L245" s="11" t="str">
        <f t="shared" si="493"/>
        <v>CMA</v>
      </c>
      <c r="M245" s="11">
        <f t="shared" si="493"/>
        <v>8.5</v>
      </c>
      <c r="N245" s="11">
        <f t="shared" si="493"/>
        <v>2</v>
      </c>
      <c r="O245" s="11">
        <f t="shared" si="493"/>
        <v>1</v>
      </c>
      <c r="P245" s="11" t="s">
        <v>45</v>
      </c>
      <c r="Q245" s="19" t="str">
        <f>IF($N245=1,IF(ISERROR(VLOOKUP($P245,'M1'!$A:$C,Q$2,FALSE)),"NOT PRESENT",VLOOKUP($P245,'M1'!$A:$C,Q$2,FALSE)),IF($N245=2,IF(ISERROR(VLOOKUP(DATA!$P245,'M2'!$A:$C,Q$2,FALSE)),"NOT PRESENT",VLOOKUP(DATA!$P245,'M2'!$A:$C,Q$2,FALSE)),IF($N245=0,IF(ISERROR(VLOOKUP($P245,'M1'!$A:$C,Q$2,FALSE)),IF(ISERROR(VLOOKUP(DATA!$P245,'M2'!$A:$C,Q$2,FALSE)),"NOT PRESENT",VLOOKUP(DATA!$P245,'M2'!$A:$C,Q$2,FALSE)),VLOOKUP($P245,'M1'!$A:$C,Q$2,FALSE)),"SPECIFY METHOD")))</f>
        <v>Diodora aspera</v>
      </c>
      <c r="R245" s="12" t="str">
        <f>IF($N245=1,IF(ISERROR(VLOOKUP($P245,'M1'!$A:$C,R$2,FALSE)),"NOT PRESENT",VLOOKUP($P245,'M1'!$A:$C,R$2,FALSE)),IF($N245=2,IF(ISERROR(VLOOKUP(DATA!$P245,'M2'!$A:$C,R$2,FALSE)),"NOT PRESENT",VLOOKUP(DATA!$P245,'M2'!$A:$C,R$2,FALSE)),IF($N245=0,IF(ISERROR(VLOOKUP($P245,'M1'!$A:$C,R$2,FALSE)),IF(ISERROR(VLOOKUP(DATA!$P245,'M2'!$A:$C,R$2,FALSE)),"NOT PRESENT",VLOOKUP(DATA!$P245,'M2'!$A:$C,R$2,FALSE)),VLOOKUP($P245,'M1'!$A:$C,R$2,FALSE)),"SPECIFY METHOD")))</f>
        <v>Rough keyhole limpet</v>
      </c>
      <c r="S245" s="20">
        <f t="shared" si="3"/>
        <v>6</v>
      </c>
      <c r="T245" s="11">
        <v>6</v>
      </c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</row>
    <row r="246" spans="1:68" ht="12.75" customHeight="1">
      <c r="A246" s="12">
        <f t="shared" si="2"/>
        <v>244</v>
      </c>
      <c r="B246" s="11" t="str">
        <f t="shared" ref="B246:D246" si="494">IF(ISERROR(B245),IF(ISERROR(B244),IF(ISERROR(B243),"BLANK",B243),B244),B245)</f>
        <v>Em Lim</v>
      </c>
      <c r="C246" s="11" t="str">
        <f t="shared" si="494"/>
        <v>Claire Attridge</v>
      </c>
      <c r="D246" s="11" t="str">
        <f t="shared" si="494"/>
        <v>BMSC19</v>
      </c>
      <c r="E246" s="12" t="str">
        <f>IF(ISERROR(VLOOKUP($D246,SITES!$A:$E,2,FALSE)),"",VLOOKUP($D246,SITES!$A:$E,2,FALSE))</f>
        <v>Ed King SW Pyramid</v>
      </c>
      <c r="F246" s="10">
        <f>IF(ISERROR(VLOOKUP($D246,SITES!$A:$E,3,FALSE)),"",VLOOKUP($D246,SITES!$A:$E,3,FALSE))</f>
        <v>48.828601837158203</v>
      </c>
      <c r="G246" s="13">
        <f>IF(ISERROR(VLOOKUP($D246,SITES!$A:$E,4,FALSE)),"",VLOOKUP($D246,SITES!$A:$E,4,FALSE))</f>
        <v>-125.221298217773</v>
      </c>
      <c r="H246" s="14" t="str">
        <f t="shared" si="461"/>
        <v>25/04/2024</v>
      </c>
      <c r="I246" s="11">
        <f t="shared" ref="I246:O246" si="495">IF(ISERROR(I245),IF(ISERROR(I244),IF(ISERROR(I243),"BLANK",I243),I244),I245)</f>
        <v>3</v>
      </c>
      <c r="J246" s="11" t="str">
        <f t="shared" si="495"/>
        <v>W</v>
      </c>
      <c r="K246" s="18">
        <f t="shared" si="495"/>
        <v>0.50416666666666665</v>
      </c>
      <c r="L246" s="11" t="str">
        <f t="shared" si="495"/>
        <v>CMA</v>
      </c>
      <c r="M246" s="11">
        <f t="shared" si="495"/>
        <v>8.5</v>
      </c>
      <c r="N246" s="11">
        <f t="shared" si="495"/>
        <v>2</v>
      </c>
      <c r="O246" s="11">
        <f t="shared" si="495"/>
        <v>1</v>
      </c>
      <c r="P246" s="11" t="s">
        <v>37</v>
      </c>
      <c r="Q246" s="19" t="str">
        <f>IF($N246=1,IF(ISERROR(VLOOKUP($P246,'M1'!$A:$C,Q$2,FALSE)),"NOT PRESENT",VLOOKUP($P246,'M1'!$A:$C,Q$2,FALSE)),IF($N246=2,IF(ISERROR(VLOOKUP(DATA!$P246,'M2'!$A:$C,Q$2,FALSE)),"NOT PRESENT",VLOOKUP(DATA!$P246,'M2'!$A:$C,Q$2,FALSE)),IF($N246=0,IF(ISERROR(VLOOKUP($P246,'M1'!$A:$C,Q$2,FALSE)),IF(ISERROR(VLOOKUP(DATA!$P246,'M2'!$A:$C,Q$2,FALSE)),"NOT PRESENT",VLOOKUP(DATA!$P246,'M2'!$A:$C,Q$2,FALSE)),VLOOKUP($P246,'M1'!$A:$C,Q$2,FALSE)),"SPECIFY METHOD")))</f>
        <v>Ceratostoma foliatum</v>
      </c>
      <c r="R246" s="12" t="str">
        <f>IF($N246=1,IF(ISERROR(VLOOKUP($P246,'M1'!$A:$C,R$2,FALSE)),"NOT PRESENT",VLOOKUP($P246,'M1'!$A:$C,R$2,FALSE)),IF($N246=2,IF(ISERROR(VLOOKUP(DATA!$P246,'M2'!$A:$C,R$2,FALSE)),"NOT PRESENT",VLOOKUP(DATA!$P246,'M2'!$A:$C,R$2,FALSE)),IF($N246=0,IF(ISERROR(VLOOKUP($P246,'M1'!$A:$C,R$2,FALSE)),IF(ISERROR(VLOOKUP(DATA!$P246,'M2'!$A:$C,R$2,FALSE)),"NOT PRESENT",VLOOKUP(DATA!$P246,'M2'!$A:$C,R$2,FALSE)),VLOOKUP($P246,'M1'!$A:$C,R$2,FALSE)),"SPECIFY METHOD")))</f>
        <v>Leafy hornmouth</v>
      </c>
      <c r="S246" s="20">
        <f t="shared" si="3"/>
        <v>5</v>
      </c>
      <c r="T246" s="11">
        <v>5</v>
      </c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</row>
    <row r="247" spans="1:68" ht="12.75" customHeight="1">
      <c r="A247" s="12">
        <f t="shared" si="2"/>
        <v>245</v>
      </c>
      <c r="B247" s="11" t="str">
        <f t="shared" ref="B247:D247" si="496">IF(ISERROR(B246),IF(ISERROR(B245),IF(ISERROR(B244),"BLANK",B244),B245),B246)</f>
        <v>Em Lim</v>
      </c>
      <c r="C247" s="11" t="str">
        <f t="shared" si="496"/>
        <v>Claire Attridge</v>
      </c>
      <c r="D247" s="11" t="str">
        <f t="shared" si="496"/>
        <v>BMSC19</v>
      </c>
      <c r="E247" s="12" t="str">
        <f>IF(ISERROR(VLOOKUP($D247,SITES!$A:$E,2,FALSE)),"",VLOOKUP($D247,SITES!$A:$E,2,FALSE))</f>
        <v>Ed King SW Pyramid</v>
      </c>
      <c r="F247" s="10">
        <f>IF(ISERROR(VLOOKUP($D247,SITES!$A:$E,3,FALSE)),"",VLOOKUP($D247,SITES!$A:$E,3,FALSE))</f>
        <v>48.828601837158203</v>
      </c>
      <c r="G247" s="13">
        <f>IF(ISERROR(VLOOKUP($D247,SITES!$A:$E,4,FALSE)),"",VLOOKUP($D247,SITES!$A:$E,4,FALSE))</f>
        <v>-125.221298217773</v>
      </c>
      <c r="H247" s="14" t="str">
        <f t="shared" si="461"/>
        <v>25/04/2024</v>
      </c>
      <c r="I247" s="11">
        <f t="shared" ref="I247:O247" si="497">IF(ISERROR(I246),IF(ISERROR(I245),IF(ISERROR(I244),"BLANK",I244),I245),I246)</f>
        <v>3</v>
      </c>
      <c r="J247" s="11" t="str">
        <f t="shared" si="497"/>
        <v>W</v>
      </c>
      <c r="K247" s="18">
        <f t="shared" si="497"/>
        <v>0.50416666666666665</v>
      </c>
      <c r="L247" s="11" t="str">
        <f t="shared" si="497"/>
        <v>CMA</v>
      </c>
      <c r="M247" s="11">
        <f t="shared" si="497"/>
        <v>8.5</v>
      </c>
      <c r="N247" s="11">
        <f t="shared" si="497"/>
        <v>2</v>
      </c>
      <c r="O247" s="11">
        <f t="shared" si="497"/>
        <v>1</v>
      </c>
      <c r="P247" s="11" t="s">
        <v>43</v>
      </c>
      <c r="Q247" s="19" t="str">
        <f>IF($N247=1,IF(ISERROR(VLOOKUP($P247,'M1'!$A:$C,Q$2,FALSE)),"NOT PRESENT",VLOOKUP($P247,'M1'!$A:$C,Q$2,FALSE)),IF($N247=2,IF(ISERROR(VLOOKUP(DATA!$P247,'M2'!$A:$C,Q$2,FALSE)),"NOT PRESENT",VLOOKUP(DATA!$P247,'M2'!$A:$C,Q$2,FALSE)),IF($N247=0,IF(ISERROR(VLOOKUP($P247,'M1'!$A:$C,Q$2,FALSE)),IF(ISERROR(VLOOKUP(DATA!$P247,'M2'!$A:$C,Q$2,FALSE)),"NOT PRESENT",VLOOKUP(DATA!$P247,'M2'!$A:$C,Q$2,FALSE)),VLOOKUP($P247,'M1'!$A:$C,Q$2,FALSE)),"SPECIFY METHOD")))</f>
        <v>Strongylocentrotus droebachiensis</v>
      </c>
      <c r="R247" s="12" t="str">
        <f>IF($N247=1,IF(ISERROR(VLOOKUP($P247,'M1'!$A:$C,R$2,FALSE)),"NOT PRESENT",VLOOKUP($P247,'M1'!$A:$C,R$2,FALSE)),IF($N247=2,IF(ISERROR(VLOOKUP(DATA!$P247,'M2'!$A:$C,R$2,FALSE)),"NOT PRESENT",VLOOKUP(DATA!$P247,'M2'!$A:$C,R$2,FALSE)),IF($N247=0,IF(ISERROR(VLOOKUP($P247,'M1'!$A:$C,R$2,FALSE)),IF(ISERROR(VLOOKUP(DATA!$P247,'M2'!$A:$C,R$2,FALSE)),"NOT PRESENT",VLOOKUP(DATA!$P247,'M2'!$A:$C,R$2,FALSE)),VLOOKUP($P247,'M1'!$A:$C,R$2,FALSE)),"SPECIFY METHOD")))</f>
        <v>Northern sea urchin</v>
      </c>
      <c r="S247" s="20">
        <f t="shared" si="3"/>
        <v>2</v>
      </c>
      <c r="T247" s="11">
        <v>2</v>
      </c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</row>
    <row r="248" spans="1:68" ht="12.75" customHeight="1">
      <c r="A248" s="12">
        <f t="shared" si="2"/>
        <v>246</v>
      </c>
      <c r="B248" s="11" t="str">
        <f t="shared" ref="B248:D248" si="498">IF(ISERROR(B247),IF(ISERROR(B246),IF(ISERROR(B245),"BLANK",B245),B246),B247)</f>
        <v>Em Lim</v>
      </c>
      <c r="C248" s="11" t="str">
        <f t="shared" si="498"/>
        <v>Claire Attridge</v>
      </c>
      <c r="D248" s="11" t="str">
        <f t="shared" si="498"/>
        <v>BMSC19</v>
      </c>
      <c r="E248" s="12" t="str">
        <f>IF(ISERROR(VLOOKUP($D248,SITES!$A:$E,2,FALSE)),"",VLOOKUP($D248,SITES!$A:$E,2,FALSE))</f>
        <v>Ed King SW Pyramid</v>
      </c>
      <c r="F248" s="10">
        <f>IF(ISERROR(VLOOKUP($D248,SITES!$A:$E,3,FALSE)),"",VLOOKUP($D248,SITES!$A:$E,3,FALSE))</f>
        <v>48.828601837158203</v>
      </c>
      <c r="G248" s="13">
        <f>IF(ISERROR(VLOOKUP($D248,SITES!$A:$E,4,FALSE)),"",VLOOKUP($D248,SITES!$A:$E,4,FALSE))</f>
        <v>-125.221298217773</v>
      </c>
      <c r="H248" s="14" t="str">
        <f t="shared" si="461"/>
        <v>25/04/2024</v>
      </c>
      <c r="I248" s="11">
        <f t="shared" ref="I248:O248" si="499">IF(ISERROR(I247),IF(ISERROR(I246),IF(ISERROR(I245),"BLANK",I245),I246),I247)</f>
        <v>3</v>
      </c>
      <c r="J248" s="11" t="str">
        <f t="shared" si="499"/>
        <v>W</v>
      </c>
      <c r="K248" s="18">
        <f t="shared" si="499"/>
        <v>0.50416666666666665</v>
      </c>
      <c r="L248" s="11" t="str">
        <f t="shared" si="499"/>
        <v>CMA</v>
      </c>
      <c r="M248" s="11">
        <f t="shared" si="499"/>
        <v>8.5</v>
      </c>
      <c r="N248" s="11">
        <f t="shared" si="499"/>
        <v>2</v>
      </c>
      <c r="O248" s="11">
        <f t="shared" si="499"/>
        <v>1</v>
      </c>
      <c r="P248" s="11" t="s">
        <v>35</v>
      </c>
      <c r="Q248" s="19" t="str">
        <f>IF($N248=1,IF(ISERROR(VLOOKUP($P248,'M1'!$A:$C,Q$2,FALSE)),"NOT PRESENT",VLOOKUP($P248,'M1'!$A:$C,Q$2,FALSE)),IF($N248=2,IF(ISERROR(VLOOKUP(DATA!$P248,'M2'!$A:$C,Q$2,FALSE)),"NOT PRESENT",VLOOKUP(DATA!$P248,'M2'!$A:$C,Q$2,FALSE)),IF($N248=0,IF(ISERROR(VLOOKUP($P248,'M1'!$A:$C,Q$2,FALSE)),IF(ISERROR(VLOOKUP(DATA!$P248,'M2'!$A:$C,Q$2,FALSE)),"NOT PRESENT",VLOOKUP(DATA!$P248,'M2'!$A:$C,Q$2,FALSE)),VLOOKUP($P248,'M1'!$A:$C,Q$2,FALSE)),"SPECIFY METHOD")))</f>
        <v>Orthasterias koehleri</v>
      </c>
      <c r="R248" s="12" t="str">
        <f>IF($N248=1,IF(ISERROR(VLOOKUP($P248,'M1'!$A:$C,R$2,FALSE)),"NOT PRESENT",VLOOKUP($P248,'M1'!$A:$C,R$2,FALSE)),IF($N248=2,IF(ISERROR(VLOOKUP(DATA!$P248,'M2'!$A:$C,R$2,FALSE)),"NOT PRESENT",VLOOKUP(DATA!$P248,'M2'!$A:$C,R$2,FALSE)),IF($N248=0,IF(ISERROR(VLOOKUP($P248,'M1'!$A:$C,R$2,FALSE)),IF(ISERROR(VLOOKUP(DATA!$P248,'M2'!$A:$C,R$2,FALSE)),"NOT PRESENT",VLOOKUP(DATA!$P248,'M2'!$A:$C,R$2,FALSE)),VLOOKUP($P248,'M1'!$A:$C,R$2,FALSE)),"SPECIFY METHOD")))</f>
        <v>Rainbow star</v>
      </c>
      <c r="S248" s="20">
        <f t="shared" si="3"/>
        <v>5</v>
      </c>
      <c r="T248" s="11">
        <v>5</v>
      </c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</row>
    <row r="249" spans="1:68" ht="12.75" customHeight="1">
      <c r="A249" s="12">
        <f t="shared" si="2"/>
        <v>247</v>
      </c>
      <c r="B249" s="11" t="str">
        <f t="shared" ref="B249:D249" si="500">IF(ISERROR(B248),IF(ISERROR(B247),IF(ISERROR(B246),"BLANK",B246),B247),B248)</f>
        <v>Em Lim</v>
      </c>
      <c r="C249" s="11" t="str">
        <f t="shared" si="500"/>
        <v>Claire Attridge</v>
      </c>
      <c r="D249" s="11" t="str">
        <f t="shared" si="500"/>
        <v>BMSC19</v>
      </c>
      <c r="E249" s="12" t="str">
        <f>IF(ISERROR(VLOOKUP($D249,SITES!$A:$E,2,FALSE)),"",VLOOKUP($D249,SITES!$A:$E,2,FALSE))</f>
        <v>Ed King SW Pyramid</v>
      </c>
      <c r="F249" s="10">
        <f>IF(ISERROR(VLOOKUP($D249,SITES!$A:$E,3,FALSE)),"",VLOOKUP($D249,SITES!$A:$E,3,FALSE))</f>
        <v>48.828601837158203</v>
      </c>
      <c r="G249" s="13">
        <f>IF(ISERROR(VLOOKUP($D249,SITES!$A:$E,4,FALSE)),"",VLOOKUP($D249,SITES!$A:$E,4,FALSE))</f>
        <v>-125.221298217773</v>
      </c>
      <c r="H249" s="14" t="str">
        <f t="shared" si="461"/>
        <v>25/04/2024</v>
      </c>
      <c r="I249" s="11">
        <f t="shared" ref="I249:O249" si="501">IF(ISERROR(I248),IF(ISERROR(I247),IF(ISERROR(I246),"BLANK",I246),I247),I248)</f>
        <v>3</v>
      </c>
      <c r="J249" s="11" t="str">
        <f t="shared" si="501"/>
        <v>W</v>
      </c>
      <c r="K249" s="18">
        <f t="shared" si="501"/>
        <v>0.50416666666666665</v>
      </c>
      <c r="L249" s="11" t="str">
        <f t="shared" si="501"/>
        <v>CMA</v>
      </c>
      <c r="M249" s="11">
        <f t="shared" si="501"/>
        <v>8.5</v>
      </c>
      <c r="N249" s="11">
        <f t="shared" si="501"/>
        <v>2</v>
      </c>
      <c r="O249" s="11">
        <f t="shared" si="501"/>
        <v>1</v>
      </c>
      <c r="P249" s="11" t="s">
        <v>63</v>
      </c>
      <c r="Q249" s="19" t="str">
        <f>IF($N249=1,IF(ISERROR(VLOOKUP($P249,'M1'!$A:$C,Q$2,FALSE)),"NOT PRESENT",VLOOKUP($P249,'M1'!$A:$C,Q$2,FALSE)),IF($N249=2,IF(ISERROR(VLOOKUP(DATA!$P249,'M2'!$A:$C,Q$2,FALSE)),"NOT PRESENT",VLOOKUP(DATA!$P249,'M2'!$A:$C,Q$2,FALSE)),IF($N249=0,IF(ISERROR(VLOOKUP($P249,'M1'!$A:$C,Q$2,FALSE)),IF(ISERROR(VLOOKUP(DATA!$P249,'M2'!$A:$C,Q$2,FALSE)),"NOT PRESENT",VLOOKUP(DATA!$P249,'M2'!$A:$C,Q$2,FALSE)),VLOOKUP($P249,'M1'!$A:$C,Q$2,FALSE)),"SPECIFY METHOD")))</f>
        <v>Paguroidea spp.</v>
      </c>
      <c r="R249" s="12" t="str">
        <f>IF($N249=1,IF(ISERROR(VLOOKUP($P249,'M1'!$A:$C,R$2,FALSE)),"NOT PRESENT",VLOOKUP($P249,'M1'!$A:$C,R$2,FALSE)),IF($N249=2,IF(ISERROR(VLOOKUP(DATA!$P249,'M2'!$A:$C,R$2,FALSE)),"NOT PRESENT",VLOOKUP(DATA!$P249,'M2'!$A:$C,R$2,FALSE)),IF($N249=0,IF(ISERROR(VLOOKUP($P249,'M1'!$A:$C,R$2,FALSE)),IF(ISERROR(VLOOKUP(DATA!$P249,'M2'!$A:$C,R$2,FALSE)),"NOT PRESENT",VLOOKUP(DATA!$P249,'M2'!$A:$C,R$2,FALSE)),VLOOKUP($P249,'M1'!$A:$C,R$2,FALSE)),"SPECIFY METHOD")))</f>
        <v>Unidentified hermit crab</v>
      </c>
      <c r="S249" s="20">
        <f t="shared" si="3"/>
        <v>2</v>
      </c>
      <c r="T249" s="11">
        <v>2</v>
      </c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</row>
    <row r="250" spans="1:68" ht="12.75" customHeight="1">
      <c r="A250" s="12">
        <f t="shared" si="2"/>
        <v>248</v>
      </c>
      <c r="B250" s="11" t="str">
        <f t="shared" ref="B250:D250" si="502">IF(ISERROR(B249),IF(ISERROR(B248),IF(ISERROR(B247),"BLANK",B247),B248),B249)</f>
        <v>Em Lim</v>
      </c>
      <c r="C250" s="11" t="str">
        <f t="shared" si="502"/>
        <v>Claire Attridge</v>
      </c>
      <c r="D250" s="11" t="str">
        <f t="shared" si="502"/>
        <v>BMSC19</v>
      </c>
      <c r="E250" s="12" t="str">
        <f>IF(ISERROR(VLOOKUP($D250,SITES!$A:$E,2,FALSE)),"",VLOOKUP($D250,SITES!$A:$E,2,FALSE))</f>
        <v>Ed King SW Pyramid</v>
      </c>
      <c r="F250" s="10">
        <f>IF(ISERROR(VLOOKUP($D250,SITES!$A:$E,3,FALSE)),"",VLOOKUP($D250,SITES!$A:$E,3,FALSE))</f>
        <v>48.828601837158203</v>
      </c>
      <c r="G250" s="13">
        <f>IF(ISERROR(VLOOKUP($D250,SITES!$A:$E,4,FALSE)),"",VLOOKUP($D250,SITES!$A:$E,4,FALSE))</f>
        <v>-125.221298217773</v>
      </c>
      <c r="H250" s="14" t="str">
        <f t="shared" si="461"/>
        <v>25/04/2024</v>
      </c>
      <c r="I250" s="11">
        <f t="shared" ref="I250:O250" si="503">IF(ISERROR(I249),IF(ISERROR(I248),IF(ISERROR(I247),"BLANK",I247),I248),I249)</f>
        <v>3</v>
      </c>
      <c r="J250" s="11" t="str">
        <f t="shared" si="503"/>
        <v>W</v>
      </c>
      <c r="K250" s="18">
        <f t="shared" si="503"/>
        <v>0.50416666666666665</v>
      </c>
      <c r="L250" s="11" t="str">
        <f t="shared" si="503"/>
        <v>CMA</v>
      </c>
      <c r="M250" s="11">
        <f t="shared" si="503"/>
        <v>8.5</v>
      </c>
      <c r="N250" s="11">
        <f t="shared" si="503"/>
        <v>2</v>
      </c>
      <c r="O250" s="11">
        <f t="shared" si="503"/>
        <v>1</v>
      </c>
      <c r="P250" s="11" t="s">
        <v>28</v>
      </c>
      <c r="Q250" s="19" t="str">
        <f>IF($N250=1,IF(ISERROR(VLOOKUP($P250,'M1'!$A:$C,Q$2,FALSE)),"NOT PRESENT",VLOOKUP($P250,'M1'!$A:$C,Q$2,FALSE)),IF($N250=2,IF(ISERROR(VLOOKUP(DATA!$P250,'M2'!$A:$C,Q$2,FALSE)),"NOT PRESENT",VLOOKUP(DATA!$P250,'M2'!$A:$C,Q$2,FALSE)),IF($N250=0,IF(ISERROR(VLOOKUP($P250,'M1'!$A:$C,Q$2,FALSE)),IF(ISERROR(VLOOKUP(DATA!$P250,'M2'!$A:$C,Q$2,FALSE)),"NOT PRESENT",VLOOKUP(DATA!$P250,'M2'!$A:$C,Q$2,FALSE)),VLOOKUP($P250,'M1'!$A:$C,Q$2,FALSE)),"SPECIFY METHOD")))</f>
        <v>Artedius harringtoni</v>
      </c>
      <c r="R250" s="12" t="str">
        <f>IF($N250=1,IF(ISERROR(VLOOKUP($P250,'M1'!$A:$C,R$2,FALSE)),"NOT PRESENT",VLOOKUP($P250,'M1'!$A:$C,R$2,FALSE)),IF($N250=2,IF(ISERROR(VLOOKUP(DATA!$P250,'M2'!$A:$C,R$2,FALSE)),"NOT PRESENT",VLOOKUP(DATA!$P250,'M2'!$A:$C,R$2,FALSE)),IF($N250=0,IF(ISERROR(VLOOKUP($P250,'M1'!$A:$C,R$2,FALSE)),IF(ISERROR(VLOOKUP(DATA!$P250,'M2'!$A:$C,R$2,FALSE)),"NOT PRESENT",VLOOKUP(DATA!$P250,'M2'!$A:$C,R$2,FALSE)),VLOOKUP($P250,'M1'!$A:$C,R$2,FALSE)),"SPECIFY METHOD")))</f>
        <v>Scalyhead sculpin</v>
      </c>
      <c r="S250" s="20">
        <f t="shared" si="3"/>
        <v>1</v>
      </c>
      <c r="T250" s="11">
        <v>1</v>
      </c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</row>
    <row r="251" spans="1:68" ht="12.75" customHeight="1">
      <c r="A251" s="12">
        <f t="shared" si="2"/>
        <v>249</v>
      </c>
      <c r="B251" s="11" t="str">
        <f t="shared" ref="B251:D251" si="504">IF(ISERROR(B250),IF(ISERROR(B249),IF(ISERROR(B248),"BLANK",B248),B249),B250)</f>
        <v>Em Lim</v>
      </c>
      <c r="C251" s="11" t="str">
        <f t="shared" si="504"/>
        <v>Claire Attridge</v>
      </c>
      <c r="D251" s="11" t="str">
        <f t="shared" si="504"/>
        <v>BMSC19</v>
      </c>
      <c r="E251" s="12" t="str">
        <f>IF(ISERROR(VLOOKUP($D251,SITES!$A:$E,2,FALSE)),"",VLOOKUP($D251,SITES!$A:$E,2,FALSE))</f>
        <v>Ed King SW Pyramid</v>
      </c>
      <c r="F251" s="10">
        <f>IF(ISERROR(VLOOKUP($D251,SITES!$A:$E,3,FALSE)),"",VLOOKUP($D251,SITES!$A:$E,3,FALSE))</f>
        <v>48.828601837158203</v>
      </c>
      <c r="G251" s="13">
        <f>IF(ISERROR(VLOOKUP($D251,SITES!$A:$E,4,FALSE)),"",VLOOKUP($D251,SITES!$A:$E,4,FALSE))</f>
        <v>-125.221298217773</v>
      </c>
      <c r="H251" s="14" t="str">
        <f t="shared" si="461"/>
        <v>25/04/2024</v>
      </c>
      <c r="I251" s="11">
        <f t="shared" ref="I251:O251" si="505">IF(ISERROR(I250),IF(ISERROR(I249),IF(ISERROR(I248),"BLANK",I248),I249),I250)</f>
        <v>3</v>
      </c>
      <c r="J251" s="11" t="str">
        <f t="shared" si="505"/>
        <v>W</v>
      </c>
      <c r="K251" s="18">
        <f t="shared" si="505"/>
        <v>0.50416666666666665</v>
      </c>
      <c r="L251" s="11" t="str">
        <f t="shared" si="505"/>
        <v>CMA</v>
      </c>
      <c r="M251" s="11">
        <f t="shared" si="505"/>
        <v>8.5</v>
      </c>
      <c r="N251" s="11">
        <f t="shared" si="505"/>
        <v>2</v>
      </c>
      <c r="O251" s="11">
        <f t="shared" si="505"/>
        <v>1</v>
      </c>
      <c r="P251" s="11" t="s">
        <v>61</v>
      </c>
      <c r="Q251" s="19" t="str">
        <f>IF($N251=1,IF(ISERROR(VLOOKUP($P251,'M1'!$A:$C,Q$2,FALSE)),"NOT PRESENT",VLOOKUP($P251,'M1'!$A:$C,Q$2,FALSE)),IF($N251=2,IF(ISERROR(VLOOKUP(DATA!$P251,'M2'!$A:$C,Q$2,FALSE)),"NOT PRESENT",VLOOKUP(DATA!$P251,'M2'!$A:$C,Q$2,FALSE)),IF($N251=0,IF(ISERROR(VLOOKUP($P251,'M1'!$A:$C,Q$2,FALSE)),IF(ISERROR(VLOOKUP(DATA!$P251,'M2'!$A:$C,Q$2,FALSE)),"NOT PRESENT",VLOOKUP(DATA!$P251,'M2'!$A:$C,Q$2,FALSE)),VLOOKUP($P251,'M1'!$A:$C,Q$2,FALSE)),"SPECIFY METHOD")))</f>
        <v>Henricia spp.</v>
      </c>
      <c r="R251" s="12" t="str">
        <f>IF($N251=1,IF(ISERROR(VLOOKUP($P251,'M1'!$A:$C,R$2,FALSE)),"NOT PRESENT",VLOOKUP($P251,'M1'!$A:$C,R$2,FALSE)),IF($N251=2,IF(ISERROR(VLOOKUP(DATA!$P251,'M2'!$A:$C,R$2,FALSE)),"NOT PRESENT",VLOOKUP(DATA!$P251,'M2'!$A:$C,R$2,FALSE)),IF($N251=0,IF(ISERROR(VLOOKUP($P251,'M1'!$A:$C,R$2,FALSE)),IF(ISERROR(VLOOKUP(DATA!$P251,'M2'!$A:$C,R$2,FALSE)),"NOT PRESENT",VLOOKUP(DATA!$P251,'M2'!$A:$C,R$2,FALSE)),VLOOKUP($P251,'M1'!$A:$C,R$2,FALSE)),"SPECIFY METHOD")))</f>
        <v>Unidentified blood star</v>
      </c>
      <c r="S251" s="20">
        <f t="shared" si="3"/>
        <v>2</v>
      </c>
      <c r="T251" s="11">
        <v>2</v>
      </c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</row>
    <row r="252" spans="1:68" ht="12.75" customHeight="1">
      <c r="A252" s="12">
        <f t="shared" si="2"/>
        <v>250</v>
      </c>
      <c r="B252" s="11" t="str">
        <f t="shared" ref="B252:D252" si="506">IF(ISERROR(B251),IF(ISERROR(B250),IF(ISERROR(B249),"BLANK",B249),B250),B251)</f>
        <v>Em Lim</v>
      </c>
      <c r="C252" s="11" t="str">
        <f t="shared" si="506"/>
        <v>Claire Attridge</v>
      </c>
      <c r="D252" s="11" t="str">
        <f t="shared" si="506"/>
        <v>BMSC19</v>
      </c>
      <c r="E252" s="12" t="str">
        <f>IF(ISERROR(VLOOKUP($D252,SITES!$A:$E,2,FALSE)),"",VLOOKUP($D252,SITES!$A:$E,2,FALSE))</f>
        <v>Ed King SW Pyramid</v>
      </c>
      <c r="F252" s="10">
        <f>IF(ISERROR(VLOOKUP($D252,SITES!$A:$E,3,FALSE)),"",VLOOKUP($D252,SITES!$A:$E,3,FALSE))</f>
        <v>48.828601837158203</v>
      </c>
      <c r="G252" s="13">
        <f>IF(ISERROR(VLOOKUP($D252,SITES!$A:$E,4,FALSE)),"",VLOOKUP($D252,SITES!$A:$E,4,FALSE))</f>
        <v>-125.221298217773</v>
      </c>
      <c r="H252" s="14" t="str">
        <f t="shared" si="461"/>
        <v>25/04/2024</v>
      </c>
      <c r="I252" s="11">
        <f t="shared" ref="I252:O252" si="507">IF(ISERROR(I251),IF(ISERROR(I250),IF(ISERROR(I249),"BLANK",I249),I250),I251)</f>
        <v>3</v>
      </c>
      <c r="J252" s="11" t="str">
        <f t="shared" si="507"/>
        <v>W</v>
      </c>
      <c r="K252" s="18">
        <f t="shared" si="507"/>
        <v>0.50416666666666665</v>
      </c>
      <c r="L252" s="11" t="str">
        <f t="shared" si="507"/>
        <v>CMA</v>
      </c>
      <c r="M252" s="11">
        <f t="shared" si="507"/>
        <v>8.5</v>
      </c>
      <c r="N252" s="11">
        <f t="shared" si="507"/>
        <v>2</v>
      </c>
      <c r="O252" s="11">
        <f t="shared" si="507"/>
        <v>1</v>
      </c>
      <c r="P252" s="11" t="s">
        <v>38</v>
      </c>
      <c r="Q252" s="19" t="str">
        <f>IF($N252=1,IF(ISERROR(VLOOKUP($P252,'M1'!$A:$C,Q$2,FALSE)),"NOT PRESENT",VLOOKUP($P252,'M1'!$A:$C,Q$2,FALSE)),IF($N252=2,IF(ISERROR(VLOOKUP(DATA!$P252,'M2'!$A:$C,Q$2,FALSE)),"NOT PRESENT",VLOOKUP(DATA!$P252,'M2'!$A:$C,Q$2,FALSE)),IF($N252=0,IF(ISERROR(VLOOKUP($P252,'M1'!$A:$C,Q$2,FALSE)),IF(ISERROR(VLOOKUP(DATA!$P252,'M2'!$A:$C,Q$2,FALSE)),"NOT PRESENT",VLOOKUP(DATA!$P252,'M2'!$A:$C,Q$2,FALSE)),VLOOKUP($P252,'M1'!$A:$C,Q$2,FALSE)),"SPECIFY METHOD")))</f>
        <v>Crassadoma gigantea</v>
      </c>
      <c r="R252" s="12" t="str">
        <f>IF($N252=1,IF(ISERROR(VLOOKUP($P252,'M1'!$A:$C,R$2,FALSE)),"NOT PRESENT",VLOOKUP($P252,'M1'!$A:$C,R$2,FALSE)),IF($N252=2,IF(ISERROR(VLOOKUP(DATA!$P252,'M2'!$A:$C,R$2,FALSE)),"NOT PRESENT",VLOOKUP(DATA!$P252,'M2'!$A:$C,R$2,FALSE)),IF($N252=0,IF(ISERROR(VLOOKUP($P252,'M1'!$A:$C,R$2,FALSE)),IF(ISERROR(VLOOKUP(DATA!$P252,'M2'!$A:$C,R$2,FALSE)),"NOT PRESENT",VLOOKUP(DATA!$P252,'M2'!$A:$C,R$2,FALSE)),VLOOKUP($P252,'M1'!$A:$C,R$2,FALSE)),"SPECIFY METHOD")))</f>
        <v>Purple-hinged rock scallop</v>
      </c>
      <c r="S252" s="20">
        <f t="shared" si="3"/>
        <v>2</v>
      </c>
      <c r="T252" s="11">
        <v>0</v>
      </c>
      <c r="U252" s="11"/>
      <c r="V252" s="11"/>
      <c r="W252" s="11">
        <v>1</v>
      </c>
      <c r="X252" s="11">
        <v>1</v>
      </c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</row>
    <row r="253" spans="1:68" ht="12.75" customHeight="1">
      <c r="A253" s="12">
        <f t="shared" si="2"/>
        <v>251</v>
      </c>
      <c r="B253" s="11" t="str">
        <f t="shared" ref="B253:D253" si="508">IF(ISERROR(B252),IF(ISERROR(B251),IF(ISERROR(B250),"BLANK",B250),B251),B252)</f>
        <v>Em Lim</v>
      </c>
      <c r="C253" s="11" t="str">
        <f t="shared" si="508"/>
        <v>Claire Attridge</v>
      </c>
      <c r="D253" s="11" t="str">
        <f t="shared" si="508"/>
        <v>BMSC19</v>
      </c>
      <c r="E253" s="12" t="str">
        <f>IF(ISERROR(VLOOKUP($D253,SITES!$A:$E,2,FALSE)),"",VLOOKUP($D253,SITES!$A:$E,2,FALSE))</f>
        <v>Ed King SW Pyramid</v>
      </c>
      <c r="F253" s="10">
        <f>IF(ISERROR(VLOOKUP($D253,SITES!$A:$E,3,FALSE)),"",VLOOKUP($D253,SITES!$A:$E,3,FALSE))</f>
        <v>48.828601837158203</v>
      </c>
      <c r="G253" s="13">
        <f>IF(ISERROR(VLOOKUP($D253,SITES!$A:$E,4,FALSE)),"",VLOOKUP($D253,SITES!$A:$E,4,FALSE))</f>
        <v>-125.221298217773</v>
      </c>
      <c r="H253" s="14" t="str">
        <f t="shared" si="461"/>
        <v>25/04/2024</v>
      </c>
      <c r="I253" s="11">
        <f t="shared" ref="I253:O253" si="509">IF(ISERROR(I252),IF(ISERROR(I251),IF(ISERROR(I250),"BLANK",I250),I251),I252)</f>
        <v>3</v>
      </c>
      <c r="J253" s="11" t="str">
        <f t="shared" si="509"/>
        <v>W</v>
      </c>
      <c r="K253" s="18">
        <f t="shared" si="509"/>
        <v>0.50416666666666665</v>
      </c>
      <c r="L253" s="11" t="str">
        <f t="shared" si="509"/>
        <v>CMA</v>
      </c>
      <c r="M253" s="11">
        <f t="shared" si="509"/>
        <v>8.5</v>
      </c>
      <c r="N253" s="11">
        <f t="shared" si="509"/>
        <v>2</v>
      </c>
      <c r="O253" s="11">
        <f t="shared" si="509"/>
        <v>1</v>
      </c>
      <c r="P253" s="11" t="s">
        <v>109</v>
      </c>
      <c r="Q253" s="19" t="str">
        <f>IF($N253=1,IF(ISERROR(VLOOKUP($P253,'M1'!$A:$C,Q$2,FALSE)),"NOT PRESENT",VLOOKUP($P253,'M1'!$A:$C,Q$2,FALSE)),IF($N253=2,IF(ISERROR(VLOOKUP(DATA!$P253,'M2'!$A:$C,Q$2,FALSE)),"NOT PRESENT",VLOOKUP(DATA!$P253,'M2'!$A:$C,Q$2,FALSE)),IF($N253=0,IF(ISERROR(VLOOKUP($P253,'M1'!$A:$C,Q$2,FALSE)),IF(ISERROR(VLOOKUP(DATA!$P253,'M2'!$A:$C,Q$2,FALSE)),"NOT PRESENT",VLOOKUP(DATA!$P253,'M2'!$A:$C,Q$2,FALSE)),VLOOKUP($P253,'M1'!$A:$C,Q$2,FALSE)),"SPECIFY METHOD")))</f>
        <v>Henricia pumila</v>
      </c>
      <c r="R253" s="12" t="str">
        <f>IF($N253=1,IF(ISERROR(VLOOKUP($P253,'M1'!$A:$C,R$2,FALSE)),"NOT PRESENT",VLOOKUP($P253,'M1'!$A:$C,R$2,FALSE)),IF($N253=2,IF(ISERROR(VLOOKUP(DATA!$P253,'M2'!$A:$C,R$2,FALSE)),"NOT PRESENT",VLOOKUP(DATA!$P253,'M2'!$A:$C,R$2,FALSE)),IF($N253=0,IF(ISERROR(VLOOKUP($P253,'M1'!$A:$C,R$2,FALSE)),IF(ISERROR(VLOOKUP(DATA!$P253,'M2'!$A:$C,R$2,FALSE)),"NOT PRESENT",VLOOKUP(DATA!$P253,'M2'!$A:$C,R$2,FALSE)),VLOOKUP($P253,'M1'!$A:$C,R$2,FALSE)),"SPECIFY METHOD")))</f>
        <v>Dwarf mottled henricia</v>
      </c>
      <c r="S253" s="20">
        <f t="shared" si="3"/>
        <v>1</v>
      </c>
      <c r="T253" s="11">
        <v>1</v>
      </c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</row>
    <row r="254" spans="1:68" ht="12.75" customHeight="1">
      <c r="A254" s="12">
        <f t="shared" si="2"/>
        <v>252</v>
      </c>
      <c r="B254" s="11" t="str">
        <f t="shared" ref="B254:D254" si="510">IF(ISERROR(B253),IF(ISERROR(B252),IF(ISERROR(B251),"BLANK",B251),B252),B253)</f>
        <v>Em Lim</v>
      </c>
      <c r="C254" s="11" t="str">
        <f t="shared" si="510"/>
        <v>Claire Attridge</v>
      </c>
      <c r="D254" s="11" t="str">
        <f t="shared" si="510"/>
        <v>BMSC19</v>
      </c>
      <c r="E254" s="12" t="str">
        <f>IF(ISERROR(VLOOKUP($D254,SITES!$A:$E,2,FALSE)),"",VLOOKUP($D254,SITES!$A:$E,2,FALSE))</f>
        <v>Ed King SW Pyramid</v>
      </c>
      <c r="F254" s="10">
        <f>IF(ISERROR(VLOOKUP($D254,SITES!$A:$E,3,FALSE)),"",VLOOKUP($D254,SITES!$A:$E,3,FALSE))</f>
        <v>48.828601837158203</v>
      </c>
      <c r="G254" s="13">
        <f>IF(ISERROR(VLOOKUP($D254,SITES!$A:$E,4,FALSE)),"",VLOOKUP($D254,SITES!$A:$E,4,FALSE))</f>
        <v>-125.221298217773</v>
      </c>
      <c r="H254" s="14" t="str">
        <f t="shared" si="461"/>
        <v>25/04/2024</v>
      </c>
      <c r="I254" s="11">
        <f t="shared" ref="I254:N254" si="511">IF(ISERROR(I253),IF(ISERROR(I252),IF(ISERROR(I251),"BLANK",I251),I252),I253)</f>
        <v>3</v>
      </c>
      <c r="J254" s="11" t="str">
        <f t="shared" si="511"/>
        <v>W</v>
      </c>
      <c r="K254" s="18">
        <f t="shared" si="511"/>
        <v>0.50416666666666665</v>
      </c>
      <c r="L254" s="11" t="str">
        <f t="shared" si="511"/>
        <v>CMA</v>
      </c>
      <c r="M254" s="11">
        <f t="shared" si="511"/>
        <v>8.5</v>
      </c>
      <c r="N254" s="11">
        <f t="shared" si="511"/>
        <v>2</v>
      </c>
      <c r="O254" s="11">
        <v>1</v>
      </c>
      <c r="P254" s="11" t="s">
        <v>49</v>
      </c>
      <c r="Q254" s="19" t="str">
        <f>IF($N254=1,IF(ISERROR(VLOOKUP($P254,'M1'!$A:$C,Q$2,FALSE)),"NOT PRESENT",VLOOKUP($P254,'M1'!$A:$C,Q$2,FALSE)),IF($N254=2,IF(ISERROR(VLOOKUP(DATA!$P254,'M2'!$A:$C,Q$2,FALSE)),"NOT PRESENT",VLOOKUP(DATA!$P254,'M2'!$A:$C,Q$2,FALSE)),IF($N254=0,IF(ISERROR(VLOOKUP($P254,'M1'!$A:$C,Q$2,FALSE)),IF(ISERROR(VLOOKUP(DATA!$P254,'M2'!$A:$C,Q$2,FALSE)),"NOT PRESENT",VLOOKUP(DATA!$P254,'M2'!$A:$C,Q$2,FALSE)),VLOOKUP($P254,'M1'!$A:$C,Q$2,FALSE)),"SPECIFY METHOD")))</f>
        <v>Debris - Zero</v>
      </c>
      <c r="R254" s="12" t="str">
        <f>IF($N254=1,IF(ISERROR(VLOOKUP($P254,'M1'!$A:$C,R$2,FALSE)),"NOT PRESENT",VLOOKUP($P254,'M1'!$A:$C,R$2,FALSE)),IF($N254=2,IF(ISERROR(VLOOKUP(DATA!$P254,'M2'!$A:$C,R$2,FALSE)),"NOT PRESENT",VLOOKUP(DATA!$P254,'M2'!$A:$C,R$2,FALSE)),IF($N254=0,IF(ISERROR(VLOOKUP($P254,'M1'!$A:$C,R$2,FALSE)),IF(ISERROR(VLOOKUP(DATA!$P254,'M2'!$A:$C,R$2,FALSE)),"NOT PRESENT",VLOOKUP(DATA!$P254,'M2'!$A:$C,R$2,FALSE)),VLOOKUP($P254,'M1'!$A:$C,R$2,FALSE)),"SPECIFY METHOD")))</f>
        <v>No Debris found</v>
      </c>
      <c r="S254" s="20">
        <f t="shared" si="3"/>
        <v>1</v>
      </c>
      <c r="T254" s="11">
        <v>1</v>
      </c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</row>
    <row r="255" spans="1:68" ht="12.75" customHeight="1">
      <c r="A255" s="12">
        <f t="shared" si="2"/>
        <v>253</v>
      </c>
      <c r="B255" s="11" t="str">
        <f t="shared" ref="B255:D255" si="512">IF(ISERROR(B254),IF(ISERROR(B253),IF(ISERROR(B252),"BLANK",B252),B253),B254)</f>
        <v>Em Lim</v>
      </c>
      <c r="C255" s="11" t="str">
        <f t="shared" si="512"/>
        <v>Claire Attridge</v>
      </c>
      <c r="D255" s="11" t="str">
        <f t="shared" si="512"/>
        <v>BMSC19</v>
      </c>
      <c r="E255" s="12" t="str">
        <f>IF(ISERROR(VLOOKUP($D255,SITES!$A:$E,2,FALSE)),"",VLOOKUP($D255,SITES!$A:$E,2,FALSE))</f>
        <v>Ed King SW Pyramid</v>
      </c>
      <c r="F255" s="10">
        <f>IF(ISERROR(VLOOKUP($D255,SITES!$A:$E,3,FALSE)),"",VLOOKUP($D255,SITES!$A:$E,3,FALSE))</f>
        <v>48.828601837158203</v>
      </c>
      <c r="G255" s="13">
        <f>IF(ISERROR(VLOOKUP($D255,SITES!$A:$E,4,FALSE)),"",VLOOKUP($D255,SITES!$A:$E,4,FALSE))</f>
        <v>-125.221298217773</v>
      </c>
      <c r="H255" s="14" t="str">
        <f t="shared" si="461"/>
        <v>25/04/2024</v>
      </c>
      <c r="I255" s="11">
        <f t="shared" ref="I255:M255" si="513">IF(ISERROR(I254),IF(ISERROR(I253),IF(ISERROR(I252),"BLANK",I252),I253),I254)</f>
        <v>3</v>
      </c>
      <c r="J255" s="11" t="str">
        <f t="shared" si="513"/>
        <v>W</v>
      </c>
      <c r="K255" s="18">
        <f t="shared" si="513"/>
        <v>0.50416666666666665</v>
      </c>
      <c r="L255" s="11" t="str">
        <f t="shared" si="513"/>
        <v>CMA</v>
      </c>
      <c r="M255" s="11">
        <f t="shared" si="513"/>
        <v>8.5</v>
      </c>
      <c r="N255" s="11">
        <v>0</v>
      </c>
      <c r="O255" s="11">
        <v>0</v>
      </c>
      <c r="P255" s="11" t="s">
        <v>110</v>
      </c>
      <c r="Q255" s="19" t="str">
        <f>IF($N255=1,IF(ISERROR(VLOOKUP($P255,'M1'!$A:$C,Q$2,FALSE)),"NOT PRESENT",VLOOKUP($P255,'M1'!$A:$C,Q$2,FALSE)),IF($N255=2,IF(ISERROR(VLOOKUP(DATA!$P255,'M2'!$A:$C,Q$2,FALSE)),"NOT PRESENT",VLOOKUP(DATA!$P255,'M2'!$A:$C,Q$2,FALSE)),IF($N255=0,IF(ISERROR(VLOOKUP($P255,'M1'!$A:$C,Q$2,FALSE)),IF(ISERROR(VLOOKUP(DATA!$P255,'M2'!$A:$C,Q$2,FALSE)),"NOT PRESENT",VLOOKUP(DATA!$P255,'M2'!$A:$C,Q$2,FALSE)),VLOOKUP($P255,'M1'!$A:$C,Q$2,FALSE)),"SPECIFY METHOD")))</f>
        <v>Megaptera novaeangliae</v>
      </c>
      <c r="R255" s="12" t="str">
        <f>IF($N255=1,IF(ISERROR(VLOOKUP($P255,'M1'!$A:$C,R$2,FALSE)),"NOT PRESENT",VLOOKUP($P255,'M1'!$A:$C,R$2,FALSE)),IF($N255=2,IF(ISERROR(VLOOKUP(DATA!$P255,'M2'!$A:$C,R$2,FALSE)),"NOT PRESENT",VLOOKUP(DATA!$P255,'M2'!$A:$C,R$2,FALSE)),IF($N255=0,IF(ISERROR(VLOOKUP($P255,'M1'!$A:$C,R$2,FALSE)),IF(ISERROR(VLOOKUP(DATA!$P255,'M2'!$A:$C,R$2,FALSE)),"NOT PRESENT",VLOOKUP(DATA!$P255,'M2'!$A:$C,R$2,FALSE)),VLOOKUP($P255,'M1'!$A:$C,R$2,FALSE)),"SPECIFY METHOD")))</f>
        <v>Humpback whale</v>
      </c>
      <c r="S255" s="20">
        <f t="shared" si="3"/>
        <v>1</v>
      </c>
      <c r="T255" s="11">
        <v>1</v>
      </c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</row>
    <row r="256" spans="1:68" ht="12.75" customHeight="1">
      <c r="A256" s="12">
        <f t="shared" si="2"/>
        <v>254</v>
      </c>
      <c r="B256" s="11" t="str">
        <f t="shared" ref="B256:C256" si="514">IF(ISERROR(B255),IF(ISERROR(B254),IF(ISERROR(B253),"BLANK",B253),B254),B255)</f>
        <v>Em Lim</v>
      </c>
      <c r="C256" s="11" t="str">
        <f t="shared" si="514"/>
        <v>Claire Attridge</v>
      </c>
      <c r="D256" s="11" t="s">
        <v>111</v>
      </c>
      <c r="E256" s="12" t="str">
        <f>IF(ISERROR(VLOOKUP($D256,SITES!$A:$E,2,FALSE)),"",VLOOKUP($D256,SITES!$A:$E,2,FALSE))</f>
        <v>Dodger Channel</v>
      </c>
      <c r="F256" s="10">
        <f>IF(ISERROR(VLOOKUP($D256,SITES!$A:$E,3,FALSE)),"",VLOOKUP($D256,SITES!$A:$E,3,FALSE))</f>
        <v>48.828948974609297</v>
      </c>
      <c r="G256" s="13">
        <f>IF(ISERROR(VLOOKUP($D256,SITES!$A:$E,4,FALSE)),"",VLOOKUP($D256,SITES!$A:$E,4,FALSE))</f>
        <v>-125.19757080078099</v>
      </c>
      <c r="H256" s="14" t="s">
        <v>104</v>
      </c>
      <c r="I256" s="11">
        <v>3</v>
      </c>
      <c r="J256" s="11" t="s">
        <v>99</v>
      </c>
      <c r="K256" s="18">
        <v>0.59513888888888888</v>
      </c>
      <c r="L256" s="11" t="s">
        <v>105</v>
      </c>
      <c r="M256" s="11">
        <v>5</v>
      </c>
      <c r="N256" s="11">
        <v>1</v>
      </c>
      <c r="O256" s="11">
        <v>1</v>
      </c>
      <c r="P256" s="11" t="s">
        <v>53</v>
      </c>
      <c r="Q256" s="19" t="str">
        <f>IF($N256=1,IF(ISERROR(VLOOKUP($P256,'M1'!$A:$C,Q$2,FALSE)),"NOT PRESENT",VLOOKUP($P256,'M1'!$A:$C,Q$2,FALSE)),IF($N256=2,IF(ISERROR(VLOOKUP(DATA!$P256,'M2'!$A:$C,Q$2,FALSE)),"NOT PRESENT",VLOOKUP(DATA!$P256,'M2'!$A:$C,Q$2,FALSE)),IF($N256=0,IF(ISERROR(VLOOKUP($P256,'M1'!$A:$C,Q$2,FALSE)),IF(ISERROR(VLOOKUP(DATA!$P256,'M2'!$A:$C,Q$2,FALSE)),"NOT PRESENT",VLOOKUP(DATA!$P256,'M2'!$A:$C,Q$2,FALSE)),VLOOKUP($P256,'M1'!$A:$C,Q$2,FALSE)),"SPECIFY METHOD")))</f>
        <v>Rhinogobiops nicholsii</v>
      </c>
      <c r="R256" s="12" t="str">
        <f>IF($N256=1,IF(ISERROR(VLOOKUP($P256,'M1'!$A:$C,R$2,FALSE)),"NOT PRESENT",VLOOKUP($P256,'M1'!$A:$C,R$2,FALSE)),IF($N256=2,IF(ISERROR(VLOOKUP(DATA!$P256,'M2'!$A:$C,R$2,FALSE)),"NOT PRESENT",VLOOKUP(DATA!$P256,'M2'!$A:$C,R$2,FALSE)),IF($N256=0,IF(ISERROR(VLOOKUP($P256,'M1'!$A:$C,R$2,FALSE)),IF(ISERROR(VLOOKUP(DATA!$P256,'M2'!$A:$C,R$2,FALSE)),"NOT PRESENT",VLOOKUP(DATA!$P256,'M2'!$A:$C,R$2,FALSE)),VLOOKUP($P256,'M1'!$A:$C,R$2,FALSE)),"SPECIFY METHOD")))</f>
        <v>Blackeye goby</v>
      </c>
      <c r="S256" s="20">
        <f t="shared" si="3"/>
        <v>1</v>
      </c>
      <c r="T256" s="11">
        <v>0</v>
      </c>
      <c r="U256" s="11"/>
      <c r="V256" s="11">
        <v>1</v>
      </c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</row>
    <row r="257" spans="1:68" ht="12.75" customHeight="1">
      <c r="A257" s="12">
        <f t="shared" si="2"/>
        <v>255</v>
      </c>
      <c r="B257" s="11" t="str">
        <f t="shared" ref="B257:D257" si="515">IF(ISERROR(B256),IF(ISERROR(B255),IF(ISERROR(B254),"BLANK",B254),B255),B256)</f>
        <v>Em Lim</v>
      </c>
      <c r="C257" s="11" t="str">
        <f t="shared" si="515"/>
        <v>Claire Attridge</v>
      </c>
      <c r="D257" s="11" t="str">
        <f t="shared" si="515"/>
        <v>BMSC1</v>
      </c>
      <c r="E257" s="12" t="str">
        <f>IF(ISERROR(VLOOKUP($D257,SITES!$A:$E,2,FALSE)),"",VLOOKUP($D257,SITES!$A:$E,2,FALSE))</f>
        <v>Dodger Channel</v>
      </c>
      <c r="F257" s="10">
        <f>IF(ISERROR(VLOOKUP($D257,SITES!$A:$E,3,FALSE)),"",VLOOKUP($D257,SITES!$A:$E,3,FALSE))</f>
        <v>48.828948974609297</v>
      </c>
      <c r="G257" s="13">
        <f>IF(ISERROR(VLOOKUP($D257,SITES!$A:$E,4,FALSE)),"",VLOOKUP($D257,SITES!$A:$E,4,FALSE))</f>
        <v>-125.19757080078099</v>
      </c>
      <c r="H257" s="14" t="str">
        <f t="shared" ref="H257:O257" si="516">IF(ISERROR(H256),IF(ISERROR(H255),IF(ISERROR(H254),"BLANK",H254),H255),H256)</f>
        <v>25/04/2024</v>
      </c>
      <c r="I257" s="11">
        <f t="shared" si="516"/>
        <v>3</v>
      </c>
      <c r="J257" s="11" t="str">
        <f t="shared" si="516"/>
        <v>NE</v>
      </c>
      <c r="K257" s="18">
        <f t="shared" si="516"/>
        <v>0.59513888888888888</v>
      </c>
      <c r="L257" s="11" t="str">
        <f t="shared" si="516"/>
        <v>CMA</v>
      </c>
      <c r="M257" s="11">
        <f t="shared" si="516"/>
        <v>5</v>
      </c>
      <c r="N257" s="11">
        <f t="shared" si="516"/>
        <v>1</v>
      </c>
      <c r="O257" s="11">
        <f t="shared" si="516"/>
        <v>1</v>
      </c>
      <c r="P257" s="11" t="s">
        <v>54</v>
      </c>
      <c r="Q257" s="19" t="str">
        <f>IF($N257=1,IF(ISERROR(VLOOKUP($P257,'M1'!$A:$C,Q$2,FALSE)),"NOT PRESENT",VLOOKUP($P257,'M1'!$A:$C,Q$2,FALSE)),IF($N257=2,IF(ISERROR(VLOOKUP(DATA!$P257,'M2'!$A:$C,Q$2,FALSE)),"NOT PRESENT",VLOOKUP(DATA!$P257,'M2'!$A:$C,Q$2,FALSE)),IF($N257=0,IF(ISERROR(VLOOKUP($P257,'M1'!$A:$C,Q$2,FALSE)),IF(ISERROR(VLOOKUP(DATA!$P257,'M2'!$A:$C,Q$2,FALSE)),"NOT PRESENT",VLOOKUP(DATA!$P257,'M2'!$A:$C,Q$2,FALSE)),VLOOKUP($P257,'M1'!$A:$C,Q$2,FALSE)),"SPECIFY METHOD")))</f>
        <v>Ophiodon elongatus</v>
      </c>
      <c r="R257" s="12" t="str">
        <f>IF($N257=1,IF(ISERROR(VLOOKUP($P257,'M1'!$A:$C,R$2,FALSE)),"NOT PRESENT",VLOOKUP($P257,'M1'!$A:$C,R$2,FALSE)),IF($N257=2,IF(ISERROR(VLOOKUP(DATA!$P257,'M2'!$A:$C,R$2,FALSE)),"NOT PRESENT",VLOOKUP(DATA!$P257,'M2'!$A:$C,R$2,FALSE)),IF($N257=0,IF(ISERROR(VLOOKUP($P257,'M1'!$A:$C,R$2,FALSE)),IF(ISERROR(VLOOKUP(DATA!$P257,'M2'!$A:$C,R$2,FALSE)),"NOT PRESENT",VLOOKUP(DATA!$P257,'M2'!$A:$C,R$2,FALSE)),VLOOKUP($P257,'M1'!$A:$C,R$2,FALSE)),"SPECIFY METHOD")))</f>
        <v>Lingcod</v>
      </c>
      <c r="S257" s="20">
        <f t="shared" si="3"/>
        <v>1</v>
      </c>
      <c r="T257" s="11">
        <v>0</v>
      </c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>
        <v>1</v>
      </c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</row>
    <row r="258" spans="1:68" ht="12.75" customHeight="1">
      <c r="A258" s="12">
        <f t="shared" ref="A258:A512" si="517">MAX($A$1:$A257)+1</f>
        <v>256</v>
      </c>
      <c r="B258" s="11" t="str">
        <f t="shared" ref="B258:D258" si="518">IF(ISERROR(B257),IF(ISERROR(B256),IF(ISERROR(B255),"BLANK",B255),B256),B257)</f>
        <v>Em Lim</v>
      </c>
      <c r="C258" s="11" t="str">
        <f t="shared" si="518"/>
        <v>Claire Attridge</v>
      </c>
      <c r="D258" s="11" t="str">
        <f t="shared" si="518"/>
        <v>BMSC1</v>
      </c>
      <c r="E258" s="12" t="str">
        <f>IF(ISERROR(VLOOKUP($D258,SITES!$A:$E,2,FALSE)),"",VLOOKUP($D258,SITES!$A:$E,2,FALSE))</f>
        <v>Dodger Channel</v>
      </c>
      <c r="F258" s="10">
        <f>IF(ISERROR(VLOOKUP($D258,SITES!$A:$E,3,FALSE)),"",VLOOKUP($D258,SITES!$A:$E,3,FALSE))</f>
        <v>48.828948974609297</v>
      </c>
      <c r="G258" s="13">
        <f>IF(ISERROR(VLOOKUP($D258,SITES!$A:$E,4,FALSE)),"",VLOOKUP($D258,SITES!$A:$E,4,FALSE))</f>
        <v>-125.19757080078099</v>
      </c>
      <c r="H258" s="14" t="str">
        <f t="shared" ref="H258:M258" si="519">IF(ISERROR(H257),IF(ISERROR(H256),IF(ISERROR(H255),"BLANK",H255),H256),H257)</f>
        <v>25/04/2024</v>
      </c>
      <c r="I258" s="11">
        <f t="shared" si="519"/>
        <v>3</v>
      </c>
      <c r="J258" s="11" t="str">
        <f t="shared" si="519"/>
        <v>NE</v>
      </c>
      <c r="K258" s="18">
        <f t="shared" si="519"/>
        <v>0.59513888888888888</v>
      </c>
      <c r="L258" s="11" t="str">
        <f t="shared" si="519"/>
        <v>CMA</v>
      </c>
      <c r="M258" s="11">
        <f t="shared" si="519"/>
        <v>5</v>
      </c>
      <c r="N258" s="11">
        <v>2</v>
      </c>
      <c r="O258" s="11">
        <f>IF(ISERROR(O257),IF(ISERROR(O256),IF(ISERROR(O255),"BLANK",O255),O256),O257)</f>
        <v>1</v>
      </c>
      <c r="P258" s="11" t="s">
        <v>29</v>
      </c>
      <c r="Q258" s="19" t="str">
        <f>IF($N258=1,IF(ISERROR(VLOOKUP($P258,'M1'!$A:$C,Q$2,FALSE)),"NOT PRESENT",VLOOKUP($P258,'M1'!$A:$C,Q$2,FALSE)),IF($N258=2,IF(ISERROR(VLOOKUP(DATA!$P258,'M2'!$A:$C,Q$2,FALSE)),"NOT PRESENT",VLOOKUP(DATA!$P258,'M2'!$A:$C,Q$2,FALSE)),IF($N258=0,IF(ISERROR(VLOOKUP($P258,'M1'!$A:$C,Q$2,FALSE)),IF(ISERROR(VLOOKUP(DATA!$P258,'M2'!$A:$C,Q$2,FALSE)),"NOT PRESENT",VLOOKUP(DATA!$P258,'M2'!$A:$C,Q$2,FALSE)),VLOOKUP($P258,'M1'!$A:$C,Q$2,FALSE)),"SPECIFY METHOD")))</f>
        <v>Mesocentrotus franciscanus</v>
      </c>
      <c r="R258" s="12" t="str">
        <f>IF($N258=1,IF(ISERROR(VLOOKUP($P258,'M1'!$A:$C,R$2,FALSE)),"NOT PRESENT",VLOOKUP($P258,'M1'!$A:$C,R$2,FALSE)),IF($N258=2,IF(ISERROR(VLOOKUP(DATA!$P258,'M2'!$A:$C,R$2,FALSE)),"NOT PRESENT",VLOOKUP(DATA!$P258,'M2'!$A:$C,R$2,FALSE)),IF($N258=0,IF(ISERROR(VLOOKUP($P258,'M1'!$A:$C,R$2,FALSE)),IF(ISERROR(VLOOKUP(DATA!$P258,'M2'!$A:$C,R$2,FALSE)),"NOT PRESENT",VLOOKUP(DATA!$P258,'M2'!$A:$C,R$2,FALSE)),VLOOKUP($P258,'M1'!$A:$C,R$2,FALSE)),"SPECIFY METHOD")))</f>
        <v>Red sea urchin</v>
      </c>
      <c r="S258" s="20">
        <f t="shared" ref="S258:S512" si="520">SUM(T258:AV258)</f>
        <v>260</v>
      </c>
      <c r="T258" s="11">
        <v>260</v>
      </c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</row>
    <row r="259" spans="1:68" ht="12.75" customHeight="1">
      <c r="A259" s="12">
        <f t="shared" si="517"/>
        <v>257</v>
      </c>
      <c r="B259" s="11" t="str">
        <f t="shared" ref="B259:D259" si="521">IF(ISERROR(B258),IF(ISERROR(B257),IF(ISERROR(B256),"BLANK",B256),B257),B258)</f>
        <v>Em Lim</v>
      </c>
      <c r="C259" s="11" t="str">
        <f t="shared" si="521"/>
        <v>Claire Attridge</v>
      </c>
      <c r="D259" s="11" t="str">
        <f t="shared" si="521"/>
        <v>BMSC1</v>
      </c>
      <c r="E259" s="12" t="str">
        <f>IF(ISERROR(VLOOKUP($D259,SITES!$A:$E,2,FALSE)),"",VLOOKUP($D259,SITES!$A:$E,2,FALSE))</f>
        <v>Dodger Channel</v>
      </c>
      <c r="F259" s="10">
        <f>IF(ISERROR(VLOOKUP($D259,SITES!$A:$E,3,FALSE)),"",VLOOKUP($D259,SITES!$A:$E,3,FALSE))</f>
        <v>48.828948974609297</v>
      </c>
      <c r="G259" s="13">
        <f>IF(ISERROR(VLOOKUP($D259,SITES!$A:$E,4,FALSE)),"",VLOOKUP($D259,SITES!$A:$E,4,FALSE))</f>
        <v>-125.19757080078099</v>
      </c>
      <c r="H259" s="14" t="str">
        <f t="shared" ref="H259:O259" si="522">IF(ISERROR(H258),IF(ISERROR(H257),IF(ISERROR(H256),"BLANK",H256),H257),H258)</f>
        <v>25/04/2024</v>
      </c>
      <c r="I259" s="11">
        <f t="shared" si="522"/>
        <v>3</v>
      </c>
      <c r="J259" s="11" t="str">
        <f t="shared" si="522"/>
        <v>NE</v>
      </c>
      <c r="K259" s="18">
        <f t="shared" si="522"/>
        <v>0.59513888888888888</v>
      </c>
      <c r="L259" s="11" t="str">
        <f t="shared" si="522"/>
        <v>CMA</v>
      </c>
      <c r="M259" s="11">
        <f t="shared" si="522"/>
        <v>5</v>
      </c>
      <c r="N259" s="11">
        <f t="shared" si="522"/>
        <v>2</v>
      </c>
      <c r="O259" s="11">
        <f t="shared" si="522"/>
        <v>1</v>
      </c>
      <c r="P259" s="11" t="s">
        <v>32</v>
      </c>
      <c r="Q259" s="19" t="str">
        <f>IF($N259=1,IF(ISERROR(VLOOKUP($P259,'M1'!$A:$C,Q$2,FALSE)),"NOT PRESENT",VLOOKUP($P259,'M1'!$A:$C,Q$2,FALSE)),IF($N259=2,IF(ISERROR(VLOOKUP(DATA!$P259,'M2'!$A:$C,Q$2,FALSE)),"NOT PRESENT",VLOOKUP(DATA!$P259,'M2'!$A:$C,Q$2,FALSE)),IF($N259=0,IF(ISERROR(VLOOKUP($P259,'M1'!$A:$C,Q$2,FALSE)),IF(ISERROR(VLOOKUP(DATA!$P259,'M2'!$A:$C,Q$2,FALSE)),"NOT PRESENT",VLOOKUP(DATA!$P259,'M2'!$A:$C,Q$2,FALSE)),VLOOKUP($P259,'M1'!$A:$C,Q$2,FALSE)),"SPECIFY METHOD")))</f>
        <v>Acmaea mitra</v>
      </c>
      <c r="R259" s="12" t="str">
        <f>IF($N259=1,IF(ISERROR(VLOOKUP($P259,'M1'!$A:$C,R$2,FALSE)),"NOT PRESENT",VLOOKUP($P259,'M1'!$A:$C,R$2,FALSE)),IF($N259=2,IF(ISERROR(VLOOKUP(DATA!$P259,'M2'!$A:$C,R$2,FALSE)),"NOT PRESENT",VLOOKUP(DATA!$P259,'M2'!$A:$C,R$2,FALSE)),IF($N259=0,IF(ISERROR(VLOOKUP($P259,'M1'!$A:$C,R$2,FALSE)),IF(ISERROR(VLOOKUP(DATA!$P259,'M2'!$A:$C,R$2,FALSE)),"NOT PRESENT",VLOOKUP(DATA!$P259,'M2'!$A:$C,R$2,FALSE)),VLOOKUP($P259,'M1'!$A:$C,R$2,FALSE)),"SPECIFY METHOD")))</f>
        <v>Whitecap limpet</v>
      </c>
      <c r="S259" s="20">
        <f t="shared" si="520"/>
        <v>13</v>
      </c>
      <c r="T259" s="11">
        <v>13</v>
      </c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</row>
    <row r="260" spans="1:68" ht="12.75" customHeight="1">
      <c r="A260" s="12">
        <f t="shared" si="517"/>
        <v>258</v>
      </c>
      <c r="B260" s="11" t="str">
        <f t="shared" ref="B260:D260" si="523">IF(ISERROR(B259),IF(ISERROR(B258),IF(ISERROR(B257),"BLANK",B257),B258),B259)</f>
        <v>Em Lim</v>
      </c>
      <c r="C260" s="11" t="str">
        <f t="shared" si="523"/>
        <v>Claire Attridge</v>
      </c>
      <c r="D260" s="11" t="str">
        <f t="shared" si="523"/>
        <v>BMSC1</v>
      </c>
      <c r="E260" s="12" t="str">
        <f>IF(ISERROR(VLOOKUP($D260,SITES!$A:$E,2,FALSE)),"",VLOOKUP($D260,SITES!$A:$E,2,FALSE))</f>
        <v>Dodger Channel</v>
      </c>
      <c r="F260" s="10">
        <f>IF(ISERROR(VLOOKUP($D260,SITES!$A:$E,3,FALSE)),"",VLOOKUP($D260,SITES!$A:$E,3,FALSE))</f>
        <v>48.828948974609297</v>
      </c>
      <c r="G260" s="13">
        <f>IF(ISERROR(VLOOKUP($D260,SITES!$A:$E,4,FALSE)),"",VLOOKUP($D260,SITES!$A:$E,4,FALSE))</f>
        <v>-125.19757080078099</v>
      </c>
      <c r="H260" s="14" t="str">
        <f t="shared" ref="H260:O260" si="524">IF(ISERROR(H259),IF(ISERROR(H258),IF(ISERROR(H257),"BLANK",H257),H258),H259)</f>
        <v>25/04/2024</v>
      </c>
      <c r="I260" s="11">
        <f t="shared" si="524"/>
        <v>3</v>
      </c>
      <c r="J260" s="11" t="str">
        <f t="shared" si="524"/>
        <v>NE</v>
      </c>
      <c r="K260" s="18">
        <f t="shared" si="524"/>
        <v>0.59513888888888888</v>
      </c>
      <c r="L260" s="11" t="str">
        <f t="shared" si="524"/>
        <v>CMA</v>
      </c>
      <c r="M260" s="11">
        <f t="shared" si="524"/>
        <v>5</v>
      </c>
      <c r="N260" s="11">
        <f t="shared" si="524"/>
        <v>2</v>
      </c>
      <c r="O260" s="11">
        <f t="shared" si="524"/>
        <v>1</v>
      </c>
      <c r="P260" s="11" t="s">
        <v>30</v>
      </c>
      <c r="Q260" s="19" t="str">
        <f>IF($N260=1,IF(ISERROR(VLOOKUP($P260,'M1'!$A:$C,Q$2,FALSE)),"NOT PRESENT",VLOOKUP($P260,'M1'!$A:$C,Q$2,FALSE)),IF($N260=2,IF(ISERROR(VLOOKUP(DATA!$P260,'M2'!$A:$C,Q$2,FALSE)),"NOT PRESENT",VLOOKUP(DATA!$P260,'M2'!$A:$C,Q$2,FALSE)),IF($N260=0,IF(ISERROR(VLOOKUP($P260,'M1'!$A:$C,Q$2,FALSE)),IF(ISERROR(VLOOKUP(DATA!$P260,'M2'!$A:$C,Q$2,FALSE)),"NOT PRESENT",VLOOKUP(DATA!$P260,'M2'!$A:$C,Q$2,FALSE)),VLOOKUP($P260,'M1'!$A:$C,Q$2,FALSE)),"SPECIFY METHOD")))</f>
        <v>Pomaulax gibberosus</v>
      </c>
      <c r="R260" s="12" t="str">
        <f>IF($N260=1,IF(ISERROR(VLOOKUP($P260,'M1'!$A:$C,R$2,FALSE)),"NOT PRESENT",VLOOKUP($P260,'M1'!$A:$C,R$2,FALSE)),IF($N260=2,IF(ISERROR(VLOOKUP(DATA!$P260,'M2'!$A:$C,R$2,FALSE)),"NOT PRESENT",VLOOKUP(DATA!$P260,'M2'!$A:$C,R$2,FALSE)),IF($N260=0,IF(ISERROR(VLOOKUP($P260,'M1'!$A:$C,R$2,FALSE)),IF(ISERROR(VLOOKUP(DATA!$P260,'M2'!$A:$C,R$2,FALSE)),"NOT PRESENT",VLOOKUP(DATA!$P260,'M2'!$A:$C,R$2,FALSE)),VLOOKUP($P260,'M1'!$A:$C,R$2,FALSE)),"SPECIFY METHOD")))</f>
        <v>Red turban shell</v>
      </c>
      <c r="S260" s="20">
        <f t="shared" si="520"/>
        <v>140</v>
      </c>
      <c r="T260" s="11">
        <v>140</v>
      </c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</row>
    <row r="261" spans="1:68" ht="12.75" customHeight="1">
      <c r="A261" s="12">
        <f t="shared" si="517"/>
        <v>259</v>
      </c>
      <c r="B261" s="11" t="str">
        <f t="shared" ref="B261:D261" si="525">IF(ISERROR(B260),IF(ISERROR(B259),IF(ISERROR(B258),"BLANK",B258),B259),B260)</f>
        <v>Em Lim</v>
      </c>
      <c r="C261" s="11" t="str">
        <f t="shared" si="525"/>
        <v>Claire Attridge</v>
      </c>
      <c r="D261" s="11" t="str">
        <f t="shared" si="525"/>
        <v>BMSC1</v>
      </c>
      <c r="E261" s="12" t="str">
        <f>IF(ISERROR(VLOOKUP($D261,SITES!$A:$E,2,FALSE)),"",VLOOKUP($D261,SITES!$A:$E,2,FALSE))</f>
        <v>Dodger Channel</v>
      </c>
      <c r="F261" s="10">
        <f>IF(ISERROR(VLOOKUP($D261,SITES!$A:$E,3,FALSE)),"",VLOOKUP($D261,SITES!$A:$E,3,FALSE))</f>
        <v>48.828948974609297</v>
      </c>
      <c r="G261" s="13">
        <f>IF(ISERROR(VLOOKUP($D261,SITES!$A:$E,4,FALSE)),"",VLOOKUP($D261,SITES!$A:$E,4,FALSE))</f>
        <v>-125.19757080078099</v>
      </c>
      <c r="H261" s="14" t="str">
        <f t="shared" ref="H261:O261" si="526">IF(ISERROR(H260),IF(ISERROR(H259),IF(ISERROR(H258),"BLANK",H258),H259),H260)</f>
        <v>25/04/2024</v>
      </c>
      <c r="I261" s="11">
        <f t="shared" si="526"/>
        <v>3</v>
      </c>
      <c r="J261" s="11" t="str">
        <f t="shared" si="526"/>
        <v>NE</v>
      </c>
      <c r="K261" s="18">
        <f t="shared" si="526"/>
        <v>0.59513888888888888</v>
      </c>
      <c r="L261" s="11" t="str">
        <f t="shared" si="526"/>
        <v>CMA</v>
      </c>
      <c r="M261" s="11">
        <f t="shared" si="526"/>
        <v>5</v>
      </c>
      <c r="N261" s="11">
        <f t="shared" si="526"/>
        <v>2</v>
      </c>
      <c r="O261" s="11">
        <f t="shared" si="526"/>
        <v>1</v>
      </c>
      <c r="P261" s="11" t="s">
        <v>39</v>
      </c>
      <c r="Q261" s="19" t="str">
        <f>IF($N261=1,IF(ISERROR(VLOOKUP($P261,'M1'!$A:$C,Q$2,FALSE)),"NOT PRESENT",VLOOKUP($P261,'M1'!$A:$C,Q$2,FALSE)),IF($N261=2,IF(ISERROR(VLOOKUP(DATA!$P261,'M2'!$A:$C,Q$2,FALSE)),"NOT PRESENT",VLOOKUP(DATA!$P261,'M2'!$A:$C,Q$2,FALSE)),IF($N261=0,IF(ISERROR(VLOOKUP($P261,'M1'!$A:$C,Q$2,FALSE)),IF(ISERROR(VLOOKUP(DATA!$P261,'M2'!$A:$C,Q$2,FALSE)),"NOT PRESENT",VLOOKUP(DATA!$P261,'M2'!$A:$C,Q$2,FALSE)),VLOOKUP($P261,'M1'!$A:$C,Q$2,FALSE)),"SPECIFY METHOD")))</f>
        <v>Hermissenda crassicornis</v>
      </c>
      <c r="R261" s="12" t="str">
        <f>IF($N261=1,IF(ISERROR(VLOOKUP($P261,'M1'!$A:$C,R$2,FALSE)),"NOT PRESENT",VLOOKUP($P261,'M1'!$A:$C,R$2,FALSE)),IF($N261=2,IF(ISERROR(VLOOKUP(DATA!$P261,'M2'!$A:$C,R$2,FALSE)),"NOT PRESENT",VLOOKUP(DATA!$P261,'M2'!$A:$C,R$2,FALSE)),IF($N261=0,IF(ISERROR(VLOOKUP($P261,'M1'!$A:$C,R$2,FALSE)),IF(ISERROR(VLOOKUP(DATA!$P261,'M2'!$A:$C,R$2,FALSE)),"NOT PRESENT",VLOOKUP(DATA!$P261,'M2'!$A:$C,R$2,FALSE)),VLOOKUP($P261,'M1'!$A:$C,R$2,FALSE)),"SPECIFY METHOD")))</f>
        <v>Opalescent nudibranch</v>
      </c>
      <c r="S261" s="20">
        <f t="shared" si="520"/>
        <v>31</v>
      </c>
      <c r="T261" s="11">
        <v>31</v>
      </c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</row>
    <row r="262" spans="1:68" ht="12.75" customHeight="1">
      <c r="A262" s="12">
        <f t="shared" si="517"/>
        <v>260</v>
      </c>
      <c r="B262" s="11" t="str">
        <f t="shared" ref="B262:D262" si="527">IF(ISERROR(B261),IF(ISERROR(B260),IF(ISERROR(B259),"BLANK",B259),B260),B261)</f>
        <v>Em Lim</v>
      </c>
      <c r="C262" s="11" t="str">
        <f t="shared" si="527"/>
        <v>Claire Attridge</v>
      </c>
      <c r="D262" s="11" t="str">
        <f t="shared" si="527"/>
        <v>BMSC1</v>
      </c>
      <c r="E262" s="12" t="str">
        <f>IF(ISERROR(VLOOKUP($D262,SITES!$A:$E,2,FALSE)),"",VLOOKUP($D262,SITES!$A:$E,2,FALSE))</f>
        <v>Dodger Channel</v>
      </c>
      <c r="F262" s="10">
        <f>IF(ISERROR(VLOOKUP($D262,SITES!$A:$E,3,FALSE)),"",VLOOKUP($D262,SITES!$A:$E,3,FALSE))</f>
        <v>48.828948974609297</v>
      </c>
      <c r="G262" s="13">
        <f>IF(ISERROR(VLOOKUP($D262,SITES!$A:$E,4,FALSE)),"",VLOOKUP($D262,SITES!$A:$E,4,FALSE))</f>
        <v>-125.19757080078099</v>
      </c>
      <c r="H262" s="14" t="str">
        <f t="shared" ref="H262:O262" si="528">IF(ISERROR(H261),IF(ISERROR(H260),IF(ISERROR(H259),"BLANK",H259),H260),H261)</f>
        <v>25/04/2024</v>
      </c>
      <c r="I262" s="11">
        <f t="shared" si="528"/>
        <v>3</v>
      </c>
      <c r="J262" s="11" t="str">
        <f t="shared" si="528"/>
        <v>NE</v>
      </c>
      <c r="K262" s="18">
        <f t="shared" si="528"/>
        <v>0.59513888888888888</v>
      </c>
      <c r="L262" s="11" t="str">
        <f t="shared" si="528"/>
        <v>CMA</v>
      </c>
      <c r="M262" s="11">
        <f t="shared" si="528"/>
        <v>5</v>
      </c>
      <c r="N262" s="11">
        <f t="shared" si="528"/>
        <v>2</v>
      </c>
      <c r="O262" s="11">
        <f t="shared" si="528"/>
        <v>1</v>
      </c>
      <c r="P262" s="11" t="s">
        <v>36</v>
      </c>
      <c r="Q262" s="19" t="str">
        <f>IF($N262=1,IF(ISERROR(VLOOKUP($P262,'M1'!$A:$C,Q$2,FALSE)),"NOT PRESENT",VLOOKUP($P262,'M1'!$A:$C,Q$2,FALSE)),IF($N262=2,IF(ISERROR(VLOOKUP(DATA!$P262,'M2'!$A:$C,Q$2,FALSE)),"NOT PRESENT",VLOOKUP(DATA!$P262,'M2'!$A:$C,Q$2,FALSE)),IF($N262=0,IF(ISERROR(VLOOKUP($P262,'M1'!$A:$C,Q$2,FALSE)),IF(ISERROR(VLOOKUP(DATA!$P262,'M2'!$A:$C,Q$2,FALSE)),"NOT PRESENT",VLOOKUP(DATA!$P262,'M2'!$A:$C,Q$2,FALSE)),VLOOKUP($P262,'M1'!$A:$C,Q$2,FALSE)),"SPECIFY METHOD")))</f>
        <v>Haliotis kamtschatkana</v>
      </c>
      <c r="R262" s="12" t="str">
        <f>IF($N262=1,IF(ISERROR(VLOOKUP($P262,'M1'!$A:$C,R$2,FALSE)),"NOT PRESENT",VLOOKUP($P262,'M1'!$A:$C,R$2,FALSE)),IF($N262=2,IF(ISERROR(VLOOKUP(DATA!$P262,'M2'!$A:$C,R$2,FALSE)),"NOT PRESENT",VLOOKUP(DATA!$P262,'M2'!$A:$C,R$2,FALSE)),IF($N262=0,IF(ISERROR(VLOOKUP($P262,'M1'!$A:$C,R$2,FALSE)),IF(ISERROR(VLOOKUP(DATA!$P262,'M2'!$A:$C,R$2,FALSE)),"NOT PRESENT",VLOOKUP(DATA!$P262,'M2'!$A:$C,R$2,FALSE)),VLOOKUP($P262,'M1'!$A:$C,R$2,FALSE)),"SPECIFY METHOD")))</f>
        <v>Pinto abalone</v>
      </c>
      <c r="S262" s="20">
        <f t="shared" si="520"/>
        <v>17</v>
      </c>
      <c r="T262" s="11">
        <v>0</v>
      </c>
      <c r="U262" s="11">
        <v>3</v>
      </c>
      <c r="V262" s="11">
        <v>5</v>
      </c>
      <c r="W262" s="11">
        <v>5</v>
      </c>
      <c r="X262" s="11">
        <v>3</v>
      </c>
      <c r="Y262" s="11">
        <v>1</v>
      </c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</row>
    <row r="263" spans="1:68" ht="12.75" customHeight="1">
      <c r="A263" s="12">
        <f t="shared" si="517"/>
        <v>261</v>
      </c>
      <c r="B263" s="11" t="str">
        <f t="shared" ref="B263:D263" si="529">IF(ISERROR(B262),IF(ISERROR(B261),IF(ISERROR(B260),"BLANK",B260),B261),B262)</f>
        <v>Em Lim</v>
      </c>
      <c r="C263" s="11" t="str">
        <f t="shared" si="529"/>
        <v>Claire Attridge</v>
      </c>
      <c r="D263" s="11" t="str">
        <f t="shared" si="529"/>
        <v>BMSC1</v>
      </c>
      <c r="E263" s="12" t="str">
        <f>IF(ISERROR(VLOOKUP($D263,SITES!$A:$E,2,FALSE)),"",VLOOKUP($D263,SITES!$A:$E,2,FALSE))</f>
        <v>Dodger Channel</v>
      </c>
      <c r="F263" s="10">
        <f>IF(ISERROR(VLOOKUP($D263,SITES!$A:$E,3,FALSE)),"",VLOOKUP($D263,SITES!$A:$E,3,FALSE))</f>
        <v>48.828948974609297</v>
      </c>
      <c r="G263" s="13">
        <f>IF(ISERROR(VLOOKUP($D263,SITES!$A:$E,4,FALSE)),"",VLOOKUP($D263,SITES!$A:$E,4,FALSE))</f>
        <v>-125.19757080078099</v>
      </c>
      <c r="H263" s="14" t="str">
        <f t="shared" ref="H263:O263" si="530">IF(ISERROR(H262),IF(ISERROR(H261),IF(ISERROR(H260),"BLANK",H260),H261),H262)</f>
        <v>25/04/2024</v>
      </c>
      <c r="I263" s="11">
        <f t="shared" si="530"/>
        <v>3</v>
      </c>
      <c r="J263" s="11" t="str">
        <f t="shared" si="530"/>
        <v>NE</v>
      </c>
      <c r="K263" s="18">
        <f t="shared" si="530"/>
        <v>0.59513888888888888</v>
      </c>
      <c r="L263" s="11" t="str">
        <f t="shared" si="530"/>
        <v>CMA</v>
      </c>
      <c r="M263" s="11">
        <f t="shared" si="530"/>
        <v>5</v>
      </c>
      <c r="N263" s="11">
        <f t="shared" si="530"/>
        <v>2</v>
      </c>
      <c r="O263" s="11">
        <f t="shared" si="530"/>
        <v>1</v>
      </c>
      <c r="P263" s="11" t="s">
        <v>61</v>
      </c>
      <c r="Q263" s="19" t="str">
        <f>IF($N263=1,IF(ISERROR(VLOOKUP($P263,'M1'!$A:$C,Q$2,FALSE)),"NOT PRESENT",VLOOKUP($P263,'M1'!$A:$C,Q$2,FALSE)),IF($N263=2,IF(ISERROR(VLOOKUP(DATA!$P263,'M2'!$A:$C,Q$2,FALSE)),"NOT PRESENT",VLOOKUP(DATA!$P263,'M2'!$A:$C,Q$2,FALSE)),IF($N263=0,IF(ISERROR(VLOOKUP($P263,'M1'!$A:$C,Q$2,FALSE)),IF(ISERROR(VLOOKUP(DATA!$P263,'M2'!$A:$C,Q$2,FALSE)),"NOT PRESENT",VLOOKUP(DATA!$P263,'M2'!$A:$C,Q$2,FALSE)),VLOOKUP($P263,'M1'!$A:$C,Q$2,FALSE)),"SPECIFY METHOD")))</f>
        <v>Henricia spp.</v>
      </c>
      <c r="R263" s="12" t="str">
        <f>IF($N263=1,IF(ISERROR(VLOOKUP($P263,'M1'!$A:$C,R$2,FALSE)),"NOT PRESENT",VLOOKUP($P263,'M1'!$A:$C,R$2,FALSE)),IF($N263=2,IF(ISERROR(VLOOKUP(DATA!$P263,'M2'!$A:$C,R$2,FALSE)),"NOT PRESENT",VLOOKUP(DATA!$P263,'M2'!$A:$C,R$2,FALSE)),IF($N263=0,IF(ISERROR(VLOOKUP($P263,'M1'!$A:$C,R$2,FALSE)),IF(ISERROR(VLOOKUP(DATA!$P263,'M2'!$A:$C,R$2,FALSE)),"NOT PRESENT",VLOOKUP(DATA!$P263,'M2'!$A:$C,R$2,FALSE)),VLOOKUP($P263,'M1'!$A:$C,R$2,FALSE)),"SPECIFY METHOD")))</f>
        <v>Unidentified blood star</v>
      </c>
      <c r="S263" s="20">
        <f t="shared" si="520"/>
        <v>5</v>
      </c>
      <c r="T263" s="11">
        <v>5</v>
      </c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</row>
    <row r="264" spans="1:68" ht="12.75" customHeight="1">
      <c r="A264" s="12">
        <f t="shared" si="517"/>
        <v>262</v>
      </c>
      <c r="B264" s="11" t="str">
        <f t="shared" ref="B264:D264" si="531">IF(ISERROR(B263),IF(ISERROR(B262),IF(ISERROR(B261),"BLANK",B261),B262),B263)</f>
        <v>Em Lim</v>
      </c>
      <c r="C264" s="11" t="str">
        <f t="shared" si="531"/>
        <v>Claire Attridge</v>
      </c>
      <c r="D264" s="11" t="str">
        <f t="shared" si="531"/>
        <v>BMSC1</v>
      </c>
      <c r="E264" s="12" t="str">
        <f>IF(ISERROR(VLOOKUP($D264,SITES!$A:$E,2,FALSE)),"",VLOOKUP($D264,SITES!$A:$E,2,FALSE))</f>
        <v>Dodger Channel</v>
      </c>
      <c r="F264" s="10">
        <f>IF(ISERROR(VLOOKUP($D264,SITES!$A:$E,3,FALSE)),"",VLOOKUP($D264,SITES!$A:$E,3,FALSE))</f>
        <v>48.828948974609297</v>
      </c>
      <c r="G264" s="13">
        <f>IF(ISERROR(VLOOKUP($D264,SITES!$A:$E,4,FALSE)),"",VLOOKUP($D264,SITES!$A:$E,4,FALSE))</f>
        <v>-125.19757080078099</v>
      </c>
      <c r="H264" s="14" t="str">
        <f t="shared" ref="H264:O264" si="532">IF(ISERROR(H263),IF(ISERROR(H262),IF(ISERROR(H261),"BLANK",H261),H262),H263)</f>
        <v>25/04/2024</v>
      </c>
      <c r="I264" s="11">
        <f t="shared" si="532"/>
        <v>3</v>
      </c>
      <c r="J264" s="11" t="str">
        <f t="shared" si="532"/>
        <v>NE</v>
      </c>
      <c r="K264" s="18">
        <f t="shared" si="532"/>
        <v>0.59513888888888888</v>
      </c>
      <c r="L264" s="11" t="str">
        <f t="shared" si="532"/>
        <v>CMA</v>
      </c>
      <c r="M264" s="11">
        <f t="shared" si="532"/>
        <v>5</v>
      </c>
      <c r="N264" s="11">
        <f t="shared" si="532"/>
        <v>2</v>
      </c>
      <c r="O264" s="11">
        <f t="shared" si="532"/>
        <v>1</v>
      </c>
      <c r="P264" s="11" t="s">
        <v>112</v>
      </c>
      <c r="Q264" s="19" t="str">
        <f>IF($N264=1,IF(ISERROR(VLOOKUP($P264,'M1'!$A:$C,Q$2,FALSE)),"NOT PRESENT",VLOOKUP($P264,'M1'!$A:$C,Q$2,FALSE)),IF($N264=2,IF(ISERROR(VLOOKUP(DATA!$P264,'M2'!$A:$C,Q$2,FALSE)),"NOT PRESENT",VLOOKUP(DATA!$P264,'M2'!$A:$C,Q$2,FALSE)),IF($N264=0,IF(ISERROR(VLOOKUP($P264,'M1'!$A:$C,Q$2,FALSE)),IF(ISERROR(VLOOKUP(DATA!$P264,'M2'!$A:$C,Q$2,FALSE)),"NOT PRESENT",VLOOKUP(DATA!$P264,'M2'!$A:$C,Q$2,FALSE)),VLOOKUP($P264,'M1'!$A:$C,Q$2,FALSE)),"SPECIFY METHOD")))</f>
        <v>Hexagrammos spp.</v>
      </c>
      <c r="R264" s="12">
        <f>IF($N264=1,IF(ISERROR(VLOOKUP($P264,'M1'!$A:$C,R$2,FALSE)),"NOT PRESENT",VLOOKUP($P264,'M1'!$A:$C,R$2,FALSE)),IF($N264=2,IF(ISERROR(VLOOKUP(DATA!$P264,'M2'!$A:$C,R$2,FALSE)),"NOT PRESENT",VLOOKUP(DATA!$P264,'M2'!$A:$C,R$2,FALSE)),IF($N264=0,IF(ISERROR(VLOOKUP($P264,'M1'!$A:$C,R$2,FALSE)),IF(ISERROR(VLOOKUP(DATA!$P264,'M2'!$A:$C,R$2,FALSE)),"NOT PRESENT",VLOOKUP(DATA!$P264,'M2'!$A:$C,R$2,FALSE)),VLOOKUP($P264,'M1'!$A:$C,R$2,FALSE)),"SPECIFY METHOD")))</f>
        <v>0</v>
      </c>
      <c r="S264" s="20">
        <f t="shared" si="520"/>
        <v>2</v>
      </c>
      <c r="T264" s="11">
        <v>0</v>
      </c>
      <c r="U264" s="11"/>
      <c r="V264" s="11">
        <v>2</v>
      </c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</row>
    <row r="265" spans="1:68" ht="12.75" customHeight="1">
      <c r="A265" s="12">
        <f t="shared" si="517"/>
        <v>263</v>
      </c>
      <c r="B265" s="11" t="str">
        <f t="shared" ref="B265:D265" si="533">IF(ISERROR(B264),IF(ISERROR(B263),IF(ISERROR(B262),"BLANK",B262),B263),B264)</f>
        <v>Em Lim</v>
      </c>
      <c r="C265" s="11" t="str">
        <f t="shared" si="533"/>
        <v>Claire Attridge</v>
      </c>
      <c r="D265" s="11" t="str">
        <f t="shared" si="533"/>
        <v>BMSC1</v>
      </c>
      <c r="E265" s="12" t="str">
        <f>IF(ISERROR(VLOOKUP($D265,SITES!$A:$E,2,FALSE)),"",VLOOKUP($D265,SITES!$A:$E,2,FALSE))</f>
        <v>Dodger Channel</v>
      </c>
      <c r="F265" s="10">
        <f>IF(ISERROR(VLOOKUP($D265,SITES!$A:$E,3,FALSE)),"",VLOOKUP($D265,SITES!$A:$E,3,FALSE))</f>
        <v>48.828948974609297</v>
      </c>
      <c r="G265" s="13">
        <f>IF(ISERROR(VLOOKUP($D265,SITES!$A:$E,4,FALSE)),"",VLOOKUP($D265,SITES!$A:$E,4,FALSE))</f>
        <v>-125.19757080078099</v>
      </c>
      <c r="H265" s="14" t="str">
        <f t="shared" ref="H265:O265" si="534">IF(ISERROR(H264),IF(ISERROR(H263),IF(ISERROR(H262),"BLANK",H262),H263),H264)</f>
        <v>25/04/2024</v>
      </c>
      <c r="I265" s="11">
        <f t="shared" si="534"/>
        <v>3</v>
      </c>
      <c r="J265" s="11" t="str">
        <f t="shared" si="534"/>
        <v>NE</v>
      </c>
      <c r="K265" s="18">
        <f t="shared" si="534"/>
        <v>0.59513888888888888</v>
      </c>
      <c r="L265" s="11" t="str">
        <f t="shared" si="534"/>
        <v>CMA</v>
      </c>
      <c r="M265" s="11">
        <f t="shared" si="534"/>
        <v>5</v>
      </c>
      <c r="N265" s="11">
        <f t="shared" si="534"/>
        <v>2</v>
      </c>
      <c r="O265" s="11">
        <f t="shared" si="534"/>
        <v>1</v>
      </c>
      <c r="P265" s="11" t="s">
        <v>37</v>
      </c>
      <c r="Q265" s="19" t="str">
        <f>IF($N265=1,IF(ISERROR(VLOOKUP($P265,'M1'!$A:$C,Q$2,FALSE)),"NOT PRESENT",VLOOKUP($P265,'M1'!$A:$C,Q$2,FALSE)),IF($N265=2,IF(ISERROR(VLOOKUP(DATA!$P265,'M2'!$A:$C,Q$2,FALSE)),"NOT PRESENT",VLOOKUP(DATA!$P265,'M2'!$A:$C,Q$2,FALSE)),IF($N265=0,IF(ISERROR(VLOOKUP($P265,'M1'!$A:$C,Q$2,FALSE)),IF(ISERROR(VLOOKUP(DATA!$P265,'M2'!$A:$C,Q$2,FALSE)),"NOT PRESENT",VLOOKUP(DATA!$P265,'M2'!$A:$C,Q$2,FALSE)),VLOOKUP($P265,'M1'!$A:$C,Q$2,FALSE)),"SPECIFY METHOD")))</f>
        <v>Ceratostoma foliatum</v>
      </c>
      <c r="R265" s="12" t="str">
        <f>IF($N265=1,IF(ISERROR(VLOOKUP($P265,'M1'!$A:$C,R$2,FALSE)),"NOT PRESENT",VLOOKUP($P265,'M1'!$A:$C,R$2,FALSE)),IF($N265=2,IF(ISERROR(VLOOKUP(DATA!$P265,'M2'!$A:$C,R$2,FALSE)),"NOT PRESENT",VLOOKUP(DATA!$P265,'M2'!$A:$C,R$2,FALSE)),IF($N265=0,IF(ISERROR(VLOOKUP($P265,'M1'!$A:$C,R$2,FALSE)),IF(ISERROR(VLOOKUP(DATA!$P265,'M2'!$A:$C,R$2,FALSE)),"NOT PRESENT",VLOOKUP(DATA!$P265,'M2'!$A:$C,R$2,FALSE)),VLOOKUP($P265,'M1'!$A:$C,R$2,FALSE)),"SPECIFY METHOD")))</f>
        <v>Leafy hornmouth</v>
      </c>
      <c r="S265" s="20">
        <f t="shared" si="520"/>
        <v>13</v>
      </c>
      <c r="T265" s="11">
        <v>13</v>
      </c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</row>
    <row r="266" spans="1:68" ht="12.75" customHeight="1">
      <c r="A266" s="12">
        <f t="shared" si="517"/>
        <v>264</v>
      </c>
      <c r="B266" s="11" t="str">
        <f t="shared" ref="B266:D266" si="535">IF(ISERROR(B265),IF(ISERROR(B264),IF(ISERROR(B263),"BLANK",B263),B264),B265)</f>
        <v>Em Lim</v>
      </c>
      <c r="C266" s="11" t="str">
        <f t="shared" si="535"/>
        <v>Claire Attridge</v>
      </c>
      <c r="D266" s="11" t="str">
        <f t="shared" si="535"/>
        <v>BMSC1</v>
      </c>
      <c r="E266" s="12" t="str">
        <f>IF(ISERROR(VLOOKUP($D266,SITES!$A:$E,2,FALSE)),"",VLOOKUP($D266,SITES!$A:$E,2,FALSE))</f>
        <v>Dodger Channel</v>
      </c>
      <c r="F266" s="10">
        <f>IF(ISERROR(VLOOKUP($D266,SITES!$A:$E,3,FALSE)),"",VLOOKUP($D266,SITES!$A:$E,3,FALSE))</f>
        <v>48.828948974609297</v>
      </c>
      <c r="G266" s="13">
        <f>IF(ISERROR(VLOOKUP($D266,SITES!$A:$E,4,FALSE)),"",VLOOKUP($D266,SITES!$A:$E,4,FALSE))</f>
        <v>-125.19757080078099</v>
      </c>
      <c r="H266" s="14" t="str">
        <f t="shared" ref="H266:O266" si="536">IF(ISERROR(H265),IF(ISERROR(H264),IF(ISERROR(H263),"BLANK",H263),H264),H265)</f>
        <v>25/04/2024</v>
      </c>
      <c r="I266" s="11">
        <f t="shared" si="536"/>
        <v>3</v>
      </c>
      <c r="J266" s="11" t="str">
        <f t="shared" si="536"/>
        <v>NE</v>
      </c>
      <c r="K266" s="18">
        <f t="shared" si="536"/>
        <v>0.59513888888888888</v>
      </c>
      <c r="L266" s="11" t="str">
        <f t="shared" si="536"/>
        <v>CMA</v>
      </c>
      <c r="M266" s="11">
        <f t="shared" si="536"/>
        <v>5</v>
      </c>
      <c r="N266" s="11">
        <f t="shared" si="536"/>
        <v>2</v>
      </c>
      <c r="O266" s="11">
        <f t="shared" si="536"/>
        <v>1</v>
      </c>
      <c r="P266" s="11" t="s">
        <v>53</v>
      </c>
      <c r="Q266" s="19" t="str">
        <f>IF($N266=1,IF(ISERROR(VLOOKUP($P266,'M1'!$A:$C,Q$2,FALSE)),"NOT PRESENT",VLOOKUP($P266,'M1'!$A:$C,Q$2,FALSE)),IF($N266=2,IF(ISERROR(VLOOKUP(DATA!$P266,'M2'!$A:$C,Q$2,FALSE)),"NOT PRESENT",VLOOKUP(DATA!$P266,'M2'!$A:$C,Q$2,FALSE)),IF($N266=0,IF(ISERROR(VLOOKUP($P266,'M1'!$A:$C,Q$2,FALSE)),IF(ISERROR(VLOOKUP(DATA!$P266,'M2'!$A:$C,Q$2,FALSE)),"NOT PRESENT",VLOOKUP(DATA!$P266,'M2'!$A:$C,Q$2,FALSE)),VLOOKUP($P266,'M1'!$A:$C,Q$2,FALSE)),"SPECIFY METHOD")))</f>
        <v>Rhinogobiops nicholsii</v>
      </c>
      <c r="R266" s="12" t="str">
        <f>IF($N266=1,IF(ISERROR(VLOOKUP($P266,'M1'!$A:$C,R$2,FALSE)),"NOT PRESENT",VLOOKUP($P266,'M1'!$A:$C,R$2,FALSE)),IF($N266=2,IF(ISERROR(VLOOKUP(DATA!$P266,'M2'!$A:$C,R$2,FALSE)),"NOT PRESENT",VLOOKUP(DATA!$P266,'M2'!$A:$C,R$2,FALSE)),IF($N266=0,IF(ISERROR(VLOOKUP($P266,'M1'!$A:$C,R$2,FALSE)),IF(ISERROR(VLOOKUP(DATA!$P266,'M2'!$A:$C,R$2,FALSE)),"NOT PRESENT",VLOOKUP(DATA!$P266,'M2'!$A:$C,R$2,FALSE)),VLOOKUP($P266,'M1'!$A:$C,R$2,FALSE)),"SPECIFY METHOD")))</f>
        <v>Blackeye goby</v>
      </c>
      <c r="S266" s="20">
        <f t="shared" si="520"/>
        <v>2</v>
      </c>
      <c r="T266" s="11">
        <v>0</v>
      </c>
      <c r="U266" s="11"/>
      <c r="V266" s="11">
        <v>2</v>
      </c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</row>
    <row r="267" spans="1:68" ht="12.75" customHeight="1">
      <c r="A267" s="12">
        <f t="shared" si="517"/>
        <v>265</v>
      </c>
      <c r="B267" s="11" t="str">
        <f t="shared" ref="B267:D267" si="537">IF(ISERROR(B266),IF(ISERROR(B265),IF(ISERROR(B264),"BLANK",B264),B265),B266)</f>
        <v>Em Lim</v>
      </c>
      <c r="C267" s="11" t="str">
        <f t="shared" si="537"/>
        <v>Claire Attridge</v>
      </c>
      <c r="D267" s="11" t="str">
        <f t="shared" si="537"/>
        <v>BMSC1</v>
      </c>
      <c r="E267" s="12" t="str">
        <f>IF(ISERROR(VLOOKUP($D267,SITES!$A:$E,2,FALSE)),"",VLOOKUP($D267,SITES!$A:$E,2,FALSE))</f>
        <v>Dodger Channel</v>
      </c>
      <c r="F267" s="10">
        <f>IF(ISERROR(VLOOKUP($D267,SITES!$A:$E,3,FALSE)),"",VLOOKUP($D267,SITES!$A:$E,3,FALSE))</f>
        <v>48.828948974609297</v>
      </c>
      <c r="G267" s="13">
        <f>IF(ISERROR(VLOOKUP($D267,SITES!$A:$E,4,FALSE)),"",VLOOKUP($D267,SITES!$A:$E,4,FALSE))</f>
        <v>-125.19757080078099</v>
      </c>
      <c r="H267" s="14" t="str">
        <f t="shared" ref="H267:O267" si="538">IF(ISERROR(H266),IF(ISERROR(H265),IF(ISERROR(H264),"BLANK",H264),H265),H266)</f>
        <v>25/04/2024</v>
      </c>
      <c r="I267" s="11">
        <f t="shared" si="538"/>
        <v>3</v>
      </c>
      <c r="J267" s="11" t="str">
        <f t="shared" si="538"/>
        <v>NE</v>
      </c>
      <c r="K267" s="18">
        <f t="shared" si="538"/>
        <v>0.59513888888888888</v>
      </c>
      <c r="L267" s="11" t="str">
        <f t="shared" si="538"/>
        <v>CMA</v>
      </c>
      <c r="M267" s="11">
        <f t="shared" si="538"/>
        <v>5</v>
      </c>
      <c r="N267" s="11">
        <f t="shared" si="538"/>
        <v>2</v>
      </c>
      <c r="O267" s="11">
        <f t="shared" si="538"/>
        <v>1</v>
      </c>
      <c r="P267" s="11" t="s">
        <v>34</v>
      </c>
      <c r="Q267" s="19" t="str">
        <f>IF($N267=1,IF(ISERROR(VLOOKUP($P267,'M1'!$A:$C,Q$2,FALSE)),"NOT PRESENT",VLOOKUP($P267,'M1'!$A:$C,Q$2,FALSE)),IF($N267=2,IF(ISERROR(VLOOKUP(DATA!$P267,'M2'!$A:$C,Q$2,FALSE)),"NOT PRESENT",VLOOKUP(DATA!$P267,'M2'!$A:$C,Q$2,FALSE)),IF($N267=0,IF(ISERROR(VLOOKUP($P267,'M1'!$A:$C,Q$2,FALSE)),IF(ISERROR(VLOOKUP(DATA!$P267,'M2'!$A:$C,Q$2,FALSE)),"NOT PRESENT",VLOOKUP(DATA!$P267,'M2'!$A:$C,Q$2,FALSE)),VLOOKUP($P267,'M1'!$A:$C,Q$2,FALSE)),"SPECIFY METHOD")))</f>
        <v>Pagurus hemphilli</v>
      </c>
      <c r="R267" s="12" t="str">
        <f>IF($N267=1,IF(ISERROR(VLOOKUP($P267,'M1'!$A:$C,R$2,FALSE)),"NOT PRESENT",VLOOKUP($P267,'M1'!$A:$C,R$2,FALSE)),IF($N267=2,IF(ISERROR(VLOOKUP(DATA!$P267,'M2'!$A:$C,R$2,FALSE)),"NOT PRESENT",VLOOKUP(DATA!$P267,'M2'!$A:$C,R$2,FALSE)),IF($N267=0,IF(ISERROR(VLOOKUP($P267,'M1'!$A:$C,R$2,FALSE)),IF(ISERROR(VLOOKUP(DATA!$P267,'M2'!$A:$C,R$2,FALSE)),"NOT PRESENT",VLOOKUP(DATA!$P267,'M2'!$A:$C,R$2,FALSE)),VLOOKUP($P267,'M1'!$A:$C,R$2,FALSE)),"SPECIFY METHOD")))</f>
        <v>Maroon hermit</v>
      </c>
      <c r="S267" s="20">
        <f t="shared" si="520"/>
        <v>11</v>
      </c>
      <c r="T267" s="11">
        <v>11</v>
      </c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</row>
    <row r="268" spans="1:68" ht="12.75" customHeight="1">
      <c r="A268" s="12">
        <f t="shared" si="517"/>
        <v>266</v>
      </c>
      <c r="B268" s="11" t="str">
        <f t="shared" ref="B268:D268" si="539">IF(ISERROR(B267),IF(ISERROR(B266),IF(ISERROR(B265),"BLANK",B265),B266),B267)</f>
        <v>Em Lim</v>
      </c>
      <c r="C268" s="11" t="str">
        <f t="shared" si="539"/>
        <v>Claire Attridge</v>
      </c>
      <c r="D268" s="11" t="str">
        <f t="shared" si="539"/>
        <v>BMSC1</v>
      </c>
      <c r="E268" s="12" t="str">
        <f>IF(ISERROR(VLOOKUP($D268,SITES!$A:$E,2,FALSE)),"",VLOOKUP($D268,SITES!$A:$E,2,FALSE))</f>
        <v>Dodger Channel</v>
      </c>
      <c r="F268" s="10">
        <f>IF(ISERROR(VLOOKUP($D268,SITES!$A:$E,3,FALSE)),"",VLOOKUP($D268,SITES!$A:$E,3,FALSE))</f>
        <v>48.828948974609297</v>
      </c>
      <c r="G268" s="13">
        <f>IF(ISERROR(VLOOKUP($D268,SITES!$A:$E,4,FALSE)),"",VLOOKUP($D268,SITES!$A:$E,4,FALSE))</f>
        <v>-125.19757080078099</v>
      </c>
      <c r="H268" s="14" t="str">
        <f t="shared" ref="H268:O268" si="540">IF(ISERROR(H267),IF(ISERROR(H266),IF(ISERROR(H265),"BLANK",H265),H266),H267)</f>
        <v>25/04/2024</v>
      </c>
      <c r="I268" s="11">
        <f t="shared" si="540"/>
        <v>3</v>
      </c>
      <c r="J268" s="11" t="str">
        <f t="shared" si="540"/>
        <v>NE</v>
      </c>
      <c r="K268" s="18">
        <f t="shared" si="540"/>
        <v>0.59513888888888888</v>
      </c>
      <c r="L268" s="11" t="str">
        <f t="shared" si="540"/>
        <v>CMA</v>
      </c>
      <c r="M268" s="11">
        <f t="shared" si="540"/>
        <v>5</v>
      </c>
      <c r="N268" s="11">
        <f t="shared" si="540"/>
        <v>2</v>
      </c>
      <c r="O268" s="11">
        <f t="shared" si="540"/>
        <v>1</v>
      </c>
      <c r="P268" s="11" t="s">
        <v>44</v>
      </c>
      <c r="Q268" s="19" t="str">
        <f>IF($N268=1,IF(ISERROR(VLOOKUP($P268,'M1'!$A:$C,Q$2,FALSE)),"NOT PRESENT",VLOOKUP($P268,'M1'!$A:$C,Q$2,FALSE)),IF($N268=2,IF(ISERROR(VLOOKUP(DATA!$P268,'M2'!$A:$C,Q$2,FALSE)),"NOT PRESENT",VLOOKUP(DATA!$P268,'M2'!$A:$C,Q$2,FALSE)),IF($N268=0,IF(ISERROR(VLOOKUP($P268,'M1'!$A:$C,Q$2,FALSE)),IF(ISERROR(VLOOKUP(DATA!$P268,'M2'!$A:$C,Q$2,FALSE)),"NOT PRESENT",VLOOKUP(DATA!$P268,'M2'!$A:$C,Q$2,FALSE)),VLOOKUP($P268,'M1'!$A:$C,Q$2,FALSE)),"SPECIFY METHOD")))</f>
        <v>Strongylocentrotus purpuratus</v>
      </c>
      <c r="R268" s="12" t="str">
        <f>IF($N268=1,IF(ISERROR(VLOOKUP($P268,'M1'!$A:$C,R$2,FALSE)),"NOT PRESENT",VLOOKUP($P268,'M1'!$A:$C,R$2,FALSE)),IF($N268=2,IF(ISERROR(VLOOKUP(DATA!$P268,'M2'!$A:$C,R$2,FALSE)),"NOT PRESENT",VLOOKUP(DATA!$P268,'M2'!$A:$C,R$2,FALSE)),IF($N268=0,IF(ISERROR(VLOOKUP($P268,'M1'!$A:$C,R$2,FALSE)),IF(ISERROR(VLOOKUP(DATA!$P268,'M2'!$A:$C,R$2,FALSE)),"NOT PRESENT",VLOOKUP(DATA!$P268,'M2'!$A:$C,R$2,FALSE)),VLOOKUP($P268,'M1'!$A:$C,R$2,FALSE)),"SPECIFY METHOD")))</f>
        <v>Purple sea urchin (?)</v>
      </c>
      <c r="S268" s="20">
        <f t="shared" si="520"/>
        <v>3</v>
      </c>
      <c r="T268" s="11">
        <v>3</v>
      </c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</row>
    <row r="269" spans="1:68" ht="12.75" customHeight="1">
      <c r="A269" s="12">
        <f t="shared" si="517"/>
        <v>267</v>
      </c>
      <c r="B269" s="11" t="str">
        <f t="shared" ref="B269:D269" si="541">IF(ISERROR(B268),IF(ISERROR(B267),IF(ISERROR(B266),"BLANK",B266),B267),B268)</f>
        <v>Em Lim</v>
      </c>
      <c r="C269" s="11" t="str">
        <f t="shared" si="541"/>
        <v>Claire Attridge</v>
      </c>
      <c r="D269" s="11" t="str">
        <f t="shared" si="541"/>
        <v>BMSC1</v>
      </c>
      <c r="E269" s="12" t="str">
        <f>IF(ISERROR(VLOOKUP($D269,SITES!$A:$E,2,FALSE)),"",VLOOKUP($D269,SITES!$A:$E,2,FALSE))</f>
        <v>Dodger Channel</v>
      </c>
      <c r="F269" s="10">
        <f>IF(ISERROR(VLOOKUP($D269,SITES!$A:$E,3,FALSE)),"",VLOOKUP($D269,SITES!$A:$E,3,FALSE))</f>
        <v>48.828948974609297</v>
      </c>
      <c r="G269" s="13">
        <f>IF(ISERROR(VLOOKUP($D269,SITES!$A:$E,4,FALSE)),"",VLOOKUP($D269,SITES!$A:$E,4,FALSE))</f>
        <v>-125.19757080078099</v>
      </c>
      <c r="H269" s="14" t="str">
        <f t="shared" ref="H269:O269" si="542">IF(ISERROR(H268),IF(ISERROR(H267),IF(ISERROR(H266),"BLANK",H266),H267),H268)</f>
        <v>25/04/2024</v>
      </c>
      <c r="I269" s="11">
        <f t="shared" si="542"/>
        <v>3</v>
      </c>
      <c r="J269" s="11" t="str">
        <f t="shared" si="542"/>
        <v>NE</v>
      </c>
      <c r="K269" s="18">
        <f t="shared" si="542"/>
        <v>0.59513888888888888</v>
      </c>
      <c r="L269" s="11" t="str">
        <f t="shared" si="542"/>
        <v>CMA</v>
      </c>
      <c r="M269" s="11">
        <f t="shared" si="542"/>
        <v>5</v>
      </c>
      <c r="N269" s="11">
        <f t="shared" si="542"/>
        <v>2</v>
      </c>
      <c r="O269" s="11">
        <f t="shared" si="542"/>
        <v>1</v>
      </c>
      <c r="P269" s="11" t="s">
        <v>41</v>
      </c>
      <c r="Q269" s="19" t="str">
        <f>IF($N269=1,IF(ISERROR(VLOOKUP($P269,'M1'!$A:$C,Q$2,FALSE)),"NOT PRESENT",VLOOKUP($P269,'M1'!$A:$C,Q$2,FALSE)),IF($N269=2,IF(ISERROR(VLOOKUP(DATA!$P269,'M2'!$A:$C,Q$2,FALSE)),"NOT PRESENT",VLOOKUP(DATA!$P269,'M2'!$A:$C,Q$2,FALSE)),IF($N269=0,IF(ISERROR(VLOOKUP($P269,'M1'!$A:$C,Q$2,FALSE)),IF(ISERROR(VLOOKUP(DATA!$P269,'M2'!$A:$C,Q$2,FALSE)),"NOT PRESENT",VLOOKUP(DATA!$P269,'M2'!$A:$C,Q$2,FALSE)),VLOOKUP($P269,'M1'!$A:$C,Q$2,FALSE)),"SPECIFY METHOD")))</f>
        <v>Pisaster ochraceus</v>
      </c>
      <c r="R269" s="12" t="str">
        <f>IF($N269=1,IF(ISERROR(VLOOKUP($P269,'M1'!$A:$C,R$2,FALSE)),"NOT PRESENT",VLOOKUP($P269,'M1'!$A:$C,R$2,FALSE)),IF($N269=2,IF(ISERROR(VLOOKUP(DATA!$P269,'M2'!$A:$C,R$2,FALSE)),"NOT PRESENT",VLOOKUP(DATA!$P269,'M2'!$A:$C,R$2,FALSE)),IF($N269=0,IF(ISERROR(VLOOKUP($P269,'M1'!$A:$C,R$2,FALSE)),IF(ISERROR(VLOOKUP(DATA!$P269,'M2'!$A:$C,R$2,FALSE)),"NOT PRESENT",VLOOKUP(DATA!$P269,'M2'!$A:$C,R$2,FALSE)),VLOOKUP($P269,'M1'!$A:$C,R$2,FALSE)),"SPECIFY METHOD")))</f>
        <v>Purple sea star</v>
      </c>
      <c r="S269" s="20">
        <f t="shared" si="520"/>
        <v>10</v>
      </c>
      <c r="T269" s="11">
        <v>10</v>
      </c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</row>
    <row r="270" spans="1:68" ht="12.75" customHeight="1">
      <c r="A270" s="12">
        <f t="shared" si="517"/>
        <v>268</v>
      </c>
      <c r="B270" s="11" t="str">
        <f t="shared" ref="B270:D270" si="543">IF(ISERROR(B269),IF(ISERROR(B268),IF(ISERROR(B267),"BLANK",B267),B268),B269)</f>
        <v>Em Lim</v>
      </c>
      <c r="C270" s="11" t="str">
        <f t="shared" si="543"/>
        <v>Claire Attridge</v>
      </c>
      <c r="D270" s="11" t="str">
        <f t="shared" si="543"/>
        <v>BMSC1</v>
      </c>
      <c r="E270" s="12" t="str">
        <f>IF(ISERROR(VLOOKUP($D270,SITES!$A:$E,2,FALSE)),"",VLOOKUP($D270,SITES!$A:$E,2,FALSE))</f>
        <v>Dodger Channel</v>
      </c>
      <c r="F270" s="10">
        <f>IF(ISERROR(VLOOKUP($D270,SITES!$A:$E,3,FALSE)),"",VLOOKUP($D270,SITES!$A:$E,3,FALSE))</f>
        <v>48.828948974609297</v>
      </c>
      <c r="G270" s="13">
        <f>IF(ISERROR(VLOOKUP($D270,SITES!$A:$E,4,FALSE)),"",VLOOKUP($D270,SITES!$A:$E,4,FALSE))</f>
        <v>-125.19757080078099</v>
      </c>
      <c r="H270" s="14" t="str">
        <f t="shared" ref="H270:O270" si="544">IF(ISERROR(H269),IF(ISERROR(H268),IF(ISERROR(H267),"BLANK",H267),H268),H269)</f>
        <v>25/04/2024</v>
      </c>
      <c r="I270" s="11">
        <f t="shared" si="544"/>
        <v>3</v>
      </c>
      <c r="J270" s="11" t="str">
        <f t="shared" si="544"/>
        <v>NE</v>
      </c>
      <c r="K270" s="18">
        <f t="shared" si="544"/>
        <v>0.59513888888888888</v>
      </c>
      <c r="L270" s="11" t="str">
        <f t="shared" si="544"/>
        <v>CMA</v>
      </c>
      <c r="M270" s="11">
        <f t="shared" si="544"/>
        <v>5</v>
      </c>
      <c r="N270" s="11">
        <f t="shared" si="544"/>
        <v>2</v>
      </c>
      <c r="O270" s="11">
        <f t="shared" si="544"/>
        <v>1</v>
      </c>
      <c r="P270" s="11" t="s">
        <v>31</v>
      </c>
      <c r="Q270" s="19" t="str">
        <f>IF($N270=1,IF(ISERROR(VLOOKUP($P270,'M1'!$A:$C,Q$2,FALSE)),"NOT PRESENT",VLOOKUP($P270,'M1'!$A:$C,Q$2,FALSE)),IF($N270=2,IF(ISERROR(VLOOKUP(DATA!$P270,'M2'!$A:$C,Q$2,FALSE)),"NOT PRESENT",VLOOKUP(DATA!$P270,'M2'!$A:$C,Q$2,FALSE)),IF($N270=0,IF(ISERROR(VLOOKUP($P270,'M1'!$A:$C,Q$2,FALSE)),IF(ISERROR(VLOOKUP(DATA!$P270,'M2'!$A:$C,Q$2,FALSE)),"NOT PRESENT",VLOOKUP(DATA!$P270,'M2'!$A:$C,Q$2,FALSE)),VLOOKUP($P270,'M1'!$A:$C,Q$2,FALSE)),"SPECIFY METHOD")))</f>
        <v>Patiria miniata</v>
      </c>
      <c r="R270" s="12" t="str">
        <f>IF($N270=1,IF(ISERROR(VLOOKUP($P270,'M1'!$A:$C,R$2,FALSE)),"NOT PRESENT",VLOOKUP($P270,'M1'!$A:$C,R$2,FALSE)),IF($N270=2,IF(ISERROR(VLOOKUP(DATA!$P270,'M2'!$A:$C,R$2,FALSE)),"NOT PRESENT",VLOOKUP(DATA!$P270,'M2'!$A:$C,R$2,FALSE)),IF($N270=0,IF(ISERROR(VLOOKUP($P270,'M1'!$A:$C,R$2,FALSE)),IF(ISERROR(VLOOKUP(DATA!$P270,'M2'!$A:$C,R$2,FALSE)),"NOT PRESENT",VLOOKUP(DATA!$P270,'M2'!$A:$C,R$2,FALSE)),VLOOKUP($P270,'M1'!$A:$C,R$2,FALSE)),"SPECIFY METHOD")))</f>
        <v>Bat star</v>
      </c>
      <c r="S270" s="20">
        <f t="shared" si="520"/>
        <v>1</v>
      </c>
      <c r="T270" s="11">
        <v>1</v>
      </c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</row>
    <row r="271" spans="1:68" ht="12.75" customHeight="1">
      <c r="A271" s="12">
        <f t="shared" si="517"/>
        <v>269</v>
      </c>
      <c r="B271" s="11" t="str">
        <f t="shared" ref="B271:D271" si="545">IF(ISERROR(B270),IF(ISERROR(B269),IF(ISERROR(B268),"BLANK",B268),B269),B270)</f>
        <v>Em Lim</v>
      </c>
      <c r="C271" s="11" t="str">
        <f t="shared" si="545"/>
        <v>Claire Attridge</v>
      </c>
      <c r="D271" s="11" t="str">
        <f t="shared" si="545"/>
        <v>BMSC1</v>
      </c>
      <c r="E271" s="12" t="str">
        <f>IF(ISERROR(VLOOKUP($D271,SITES!$A:$E,2,FALSE)),"",VLOOKUP($D271,SITES!$A:$E,2,FALSE))</f>
        <v>Dodger Channel</v>
      </c>
      <c r="F271" s="10">
        <f>IF(ISERROR(VLOOKUP($D271,SITES!$A:$E,3,FALSE)),"",VLOOKUP($D271,SITES!$A:$E,3,FALSE))</f>
        <v>48.828948974609297</v>
      </c>
      <c r="G271" s="13">
        <f>IF(ISERROR(VLOOKUP($D271,SITES!$A:$E,4,FALSE)),"",VLOOKUP($D271,SITES!$A:$E,4,FALSE))</f>
        <v>-125.19757080078099</v>
      </c>
      <c r="H271" s="14" t="str">
        <f t="shared" ref="H271:O271" si="546">IF(ISERROR(H270),IF(ISERROR(H269),IF(ISERROR(H268),"BLANK",H268),H269),H270)</f>
        <v>25/04/2024</v>
      </c>
      <c r="I271" s="11">
        <f t="shared" si="546"/>
        <v>3</v>
      </c>
      <c r="J271" s="11" t="str">
        <f t="shared" si="546"/>
        <v>NE</v>
      </c>
      <c r="K271" s="18">
        <f t="shared" si="546"/>
        <v>0.59513888888888888</v>
      </c>
      <c r="L271" s="11" t="str">
        <f t="shared" si="546"/>
        <v>CMA</v>
      </c>
      <c r="M271" s="11">
        <f t="shared" si="546"/>
        <v>5</v>
      </c>
      <c r="N271" s="11">
        <f t="shared" si="546"/>
        <v>2</v>
      </c>
      <c r="O271" s="11">
        <f t="shared" si="546"/>
        <v>1</v>
      </c>
      <c r="P271" s="11" t="s">
        <v>42</v>
      </c>
      <c r="Q271" s="19" t="str">
        <f>IF($N271=1,IF(ISERROR(VLOOKUP($P271,'M1'!$A:$C,Q$2,FALSE)),"NOT PRESENT",VLOOKUP($P271,'M1'!$A:$C,Q$2,FALSE)),IF($N271=2,IF(ISERROR(VLOOKUP(DATA!$P271,'M2'!$A:$C,Q$2,FALSE)),"NOT PRESENT",VLOOKUP(DATA!$P271,'M2'!$A:$C,Q$2,FALSE)),IF($N271=0,IF(ISERROR(VLOOKUP($P271,'M1'!$A:$C,Q$2,FALSE)),IF(ISERROR(VLOOKUP(DATA!$P271,'M2'!$A:$C,Q$2,FALSE)),"NOT PRESENT",VLOOKUP(DATA!$P271,'M2'!$A:$C,Q$2,FALSE)),VLOOKUP($P271,'M1'!$A:$C,Q$2,FALSE)),"SPECIFY METHOD")))</f>
        <v>Dermasterias imbricata</v>
      </c>
      <c r="R271" s="12" t="str">
        <f>IF($N271=1,IF(ISERROR(VLOOKUP($P271,'M1'!$A:$C,R$2,FALSE)),"NOT PRESENT",VLOOKUP($P271,'M1'!$A:$C,R$2,FALSE)),IF($N271=2,IF(ISERROR(VLOOKUP(DATA!$P271,'M2'!$A:$C,R$2,FALSE)),"NOT PRESENT",VLOOKUP(DATA!$P271,'M2'!$A:$C,R$2,FALSE)),IF($N271=0,IF(ISERROR(VLOOKUP($P271,'M1'!$A:$C,R$2,FALSE)),IF(ISERROR(VLOOKUP(DATA!$P271,'M2'!$A:$C,R$2,FALSE)),"NOT PRESENT",VLOOKUP(DATA!$P271,'M2'!$A:$C,R$2,FALSE)),VLOOKUP($P271,'M1'!$A:$C,R$2,FALSE)),"SPECIFY METHOD")))</f>
        <v>Leather star</v>
      </c>
      <c r="S271" s="20">
        <f t="shared" si="520"/>
        <v>4</v>
      </c>
      <c r="T271" s="11">
        <v>4</v>
      </c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</row>
    <row r="272" spans="1:68" ht="12.75" customHeight="1">
      <c r="A272" s="12">
        <f t="shared" si="517"/>
        <v>270</v>
      </c>
      <c r="B272" s="11" t="str">
        <f t="shared" ref="B272:D272" si="547">IF(ISERROR(B271),IF(ISERROR(B270),IF(ISERROR(B269),"BLANK",B269),B270),B271)</f>
        <v>Em Lim</v>
      </c>
      <c r="C272" s="11" t="str">
        <f t="shared" si="547"/>
        <v>Claire Attridge</v>
      </c>
      <c r="D272" s="11" t="str">
        <f t="shared" si="547"/>
        <v>BMSC1</v>
      </c>
      <c r="E272" s="12" t="str">
        <f>IF(ISERROR(VLOOKUP($D272,SITES!$A:$E,2,FALSE)),"",VLOOKUP($D272,SITES!$A:$E,2,FALSE))</f>
        <v>Dodger Channel</v>
      </c>
      <c r="F272" s="10">
        <f>IF(ISERROR(VLOOKUP($D272,SITES!$A:$E,3,FALSE)),"",VLOOKUP($D272,SITES!$A:$E,3,FALSE))</f>
        <v>48.828948974609297</v>
      </c>
      <c r="G272" s="13">
        <f>IF(ISERROR(VLOOKUP($D272,SITES!$A:$E,4,FALSE)),"",VLOOKUP($D272,SITES!$A:$E,4,FALSE))</f>
        <v>-125.19757080078099</v>
      </c>
      <c r="H272" s="14" t="str">
        <f t="shared" ref="H272:O272" si="548">IF(ISERROR(H271),IF(ISERROR(H270),IF(ISERROR(H269),"BLANK",H269),H270),H271)</f>
        <v>25/04/2024</v>
      </c>
      <c r="I272" s="11">
        <f t="shared" si="548"/>
        <v>3</v>
      </c>
      <c r="J272" s="11" t="str">
        <f t="shared" si="548"/>
        <v>NE</v>
      </c>
      <c r="K272" s="18">
        <f t="shared" si="548"/>
        <v>0.59513888888888888</v>
      </c>
      <c r="L272" s="11" t="str">
        <f t="shared" si="548"/>
        <v>CMA</v>
      </c>
      <c r="M272" s="11">
        <f t="shared" si="548"/>
        <v>5</v>
      </c>
      <c r="N272" s="11">
        <f t="shared" si="548"/>
        <v>2</v>
      </c>
      <c r="O272" s="11">
        <f t="shared" si="548"/>
        <v>1</v>
      </c>
      <c r="P272" s="11" t="s">
        <v>68</v>
      </c>
      <c r="Q272" s="19" t="str">
        <f>IF($N272=1,IF(ISERROR(VLOOKUP($P272,'M1'!$A:$C,Q$2,FALSE)),"NOT PRESENT",VLOOKUP($P272,'M1'!$A:$C,Q$2,FALSE)),IF($N272=2,IF(ISERROR(VLOOKUP(DATA!$P272,'M2'!$A:$C,Q$2,FALSE)),"NOT PRESENT",VLOOKUP(DATA!$P272,'M2'!$A:$C,Q$2,FALSE)),IF($N272=0,IF(ISERROR(VLOOKUP($P272,'M1'!$A:$C,Q$2,FALSE)),IF(ISERROR(VLOOKUP(DATA!$P272,'M2'!$A:$C,Q$2,FALSE)),"NOT PRESENT",VLOOKUP(DATA!$P272,'M2'!$A:$C,Q$2,FALSE)),VLOOKUP($P272,'M1'!$A:$C,Q$2,FALSE)),"SPECIFY METHOD")))</f>
        <v>Evasterias troschelii</v>
      </c>
      <c r="R272" s="12" t="str">
        <f>IF($N272=1,IF(ISERROR(VLOOKUP($P272,'M1'!$A:$C,R$2,FALSE)),"NOT PRESENT",VLOOKUP($P272,'M1'!$A:$C,R$2,FALSE)),IF($N272=2,IF(ISERROR(VLOOKUP(DATA!$P272,'M2'!$A:$C,R$2,FALSE)),"NOT PRESENT",VLOOKUP(DATA!$P272,'M2'!$A:$C,R$2,FALSE)),IF($N272=0,IF(ISERROR(VLOOKUP($P272,'M1'!$A:$C,R$2,FALSE)),IF(ISERROR(VLOOKUP(DATA!$P272,'M2'!$A:$C,R$2,FALSE)),"NOT PRESENT",VLOOKUP(DATA!$P272,'M2'!$A:$C,R$2,FALSE)),VLOOKUP($P272,'M1'!$A:$C,R$2,FALSE)),"SPECIFY METHOD")))</f>
        <v>Mottled starfish</v>
      </c>
      <c r="S272" s="20">
        <f t="shared" si="520"/>
        <v>3</v>
      </c>
      <c r="T272" s="11">
        <v>3</v>
      </c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</row>
    <row r="273" spans="1:68" ht="12.75" customHeight="1">
      <c r="A273" s="12">
        <f t="shared" si="517"/>
        <v>271</v>
      </c>
      <c r="B273" s="11" t="str">
        <f t="shared" ref="B273:D273" si="549">IF(ISERROR(B272),IF(ISERROR(B271),IF(ISERROR(B270),"BLANK",B270),B271),B272)</f>
        <v>Em Lim</v>
      </c>
      <c r="C273" s="11" t="str">
        <f t="shared" si="549"/>
        <v>Claire Attridge</v>
      </c>
      <c r="D273" s="11" t="str">
        <f t="shared" si="549"/>
        <v>BMSC1</v>
      </c>
      <c r="E273" s="12" t="str">
        <f>IF(ISERROR(VLOOKUP($D273,SITES!$A:$E,2,FALSE)),"",VLOOKUP($D273,SITES!$A:$E,2,FALSE))</f>
        <v>Dodger Channel</v>
      </c>
      <c r="F273" s="10">
        <f>IF(ISERROR(VLOOKUP($D273,SITES!$A:$E,3,FALSE)),"",VLOOKUP($D273,SITES!$A:$E,3,FALSE))</f>
        <v>48.828948974609297</v>
      </c>
      <c r="G273" s="13">
        <f>IF(ISERROR(VLOOKUP($D273,SITES!$A:$E,4,FALSE)),"",VLOOKUP($D273,SITES!$A:$E,4,FALSE))</f>
        <v>-125.19757080078099</v>
      </c>
      <c r="H273" s="14" t="str">
        <f t="shared" ref="H273:O273" si="550">IF(ISERROR(H272),IF(ISERROR(H271),IF(ISERROR(H270),"BLANK",H270),H271),H272)</f>
        <v>25/04/2024</v>
      </c>
      <c r="I273" s="11">
        <f t="shared" si="550"/>
        <v>3</v>
      </c>
      <c r="J273" s="11" t="str">
        <f t="shared" si="550"/>
        <v>NE</v>
      </c>
      <c r="K273" s="18">
        <f t="shared" si="550"/>
        <v>0.59513888888888888</v>
      </c>
      <c r="L273" s="11" t="str">
        <f t="shared" si="550"/>
        <v>CMA</v>
      </c>
      <c r="M273" s="11">
        <f t="shared" si="550"/>
        <v>5</v>
      </c>
      <c r="N273" s="11">
        <f t="shared" si="550"/>
        <v>2</v>
      </c>
      <c r="O273" s="11">
        <f t="shared" si="550"/>
        <v>1</v>
      </c>
      <c r="P273" s="11" t="s">
        <v>47</v>
      </c>
      <c r="Q273" s="19" t="str">
        <f>IF($N273=1,IF(ISERROR(VLOOKUP($P273,'M1'!$A:$C,Q$2,FALSE)),"NOT PRESENT",VLOOKUP($P273,'M1'!$A:$C,Q$2,FALSE)),IF($N273=2,IF(ISERROR(VLOOKUP(DATA!$P273,'M2'!$A:$C,Q$2,FALSE)),"NOT PRESENT",VLOOKUP(DATA!$P273,'M2'!$A:$C,Q$2,FALSE)),IF($N273=0,IF(ISERROR(VLOOKUP($P273,'M1'!$A:$C,Q$2,FALSE)),IF(ISERROR(VLOOKUP(DATA!$P273,'M2'!$A:$C,Q$2,FALSE)),"NOT PRESENT",VLOOKUP(DATA!$P273,'M2'!$A:$C,Q$2,FALSE)),VLOOKUP($P273,'M1'!$A:$C,Q$2,FALSE)),"SPECIFY METHOD")))</f>
        <v>Glebocarcinus oregonensis</v>
      </c>
      <c r="R273" s="12" t="str">
        <f>IF($N273=1,IF(ISERROR(VLOOKUP($P273,'M1'!$A:$C,R$2,FALSE)),"NOT PRESENT",VLOOKUP($P273,'M1'!$A:$C,R$2,FALSE)),IF($N273=2,IF(ISERROR(VLOOKUP(DATA!$P273,'M2'!$A:$C,R$2,FALSE)),"NOT PRESENT",VLOOKUP(DATA!$P273,'M2'!$A:$C,R$2,FALSE)),IF($N273=0,IF(ISERROR(VLOOKUP($P273,'M1'!$A:$C,R$2,FALSE)),IF(ISERROR(VLOOKUP(DATA!$P273,'M2'!$A:$C,R$2,FALSE)),"NOT PRESENT",VLOOKUP(DATA!$P273,'M2'!$A:$C,R$2,FALSE)),VLOOKUP($P273,'M1'!$A:$C,R$2,FALSE)),"SPECIFY METHOD")))</f>
        <v>Pygmy rock crab</v>
      </c>
      <c r="S273" s="20">
        <f t="shared" si="520"/>
        <v>6</v>
      </c>
      <c r="T273" s="11">
        <v>6</v>
      </c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</row>
    <row r="274" spans="1:68" ht="12.75" customHeight="1">
      <c r="A274" s="12">
        <f t="shared" si="517"/>
        <v>272</v>
      </c>
      <c r="B274" s="11" t="str">
        <f t="shared" ref="B274:D274" si="551">IF(ISERROR(B273),IF(ISERROR(B272),IF(ISERROR(B271),"BLANK",B271),B272),B273)</f>
        <v>Em Lim</v>
      </c>
      <c r="C274" s="11" t="str">
        <f t="shared" si="551"/>
        <v>Claire Attridge</v>
      </c>
      <c r="D274" s="11" t="str">
        <f t="shared" si="551"/>
        <v>BMSC1</v>
      </c>
      <c r="E274" s="12" t="str">
        <f>IF(ISERROR(VLOOKUP($D274,SITES!$A:$E,2,FALSE)),"",VLOOKUP($D274,SITES!$A:$E,2,FALSE))</f>
        <v>Dodger Channel</v>
      </c>
      <c r="F274" s="10">
        <f>IF(ISERROR(VLOOKUP($D274,SITES!$A:$E,3,FALSE)),"",VLOOKUP($D274,SITES!$A:$E,3,FALSE))</f>
        <v>48.828948974609297</v>
      </c>
      <c r="G274" s="13">
        <f>IF(ISERROR(VLOOKUP($D274,SITES!$A:$E,4,FALSE)),"",VLOOKUP($D274,SITES!$A:$E,4,FALSE))</f>
        <v>-125.19757080078099</v>
      </c>
      <c r="H274" s="14" t="str">
        <f t="shared" ref="H274:O274" si="552">IF(ISERROR(H273),IF(ISERROR(H272),IF(ISERROR(H271),"BLANK",H271),H272),H273)</f>
        <v>25/04/2024</v>
      </c>
      <c r="I274" s="11">
        <f t="shared" si="552"/>
        <v>3</v>
      </c>
      <c r="J274" s="11" t="str">
        <f t="shared" si="552"/>
        <v>NE</v>
      </c>
      <c r="K274" s="18">
        <f t="shared" si="552"/>
        <v>0.59513888888888888</v>
      </c>
      <c r="L274" s="11" t="str">
        <f t="shared" si="552"/>
        <v>CMA</v>
      </c>
      <c r="M274" s="11">
        <f t="shared" si="552"/>
        <v>5</v>
      </c>
      <c r="N274" s="11">
        <f t="shared" si="552"/>
        <v>2</v>
      </c>
      <c r="O274" s="11">
        <f t="shared" si="552"/>
        <v>1</v>
      </c>
      <c r="P274" s="11" t="s">
        <v>38</v>
      </c>
      <c r="Q274" s="19" t="str">
        <f>IF($N274=1,IF(ISERROR(VLOOKUP($P274,'M1'!$A:$C,Q$2,FALSE)),"NOT PRESENT",VLOOKUP($P274,'M1'!$A:$C,Q$2,FALSE)),IF($N274=2,IF(ISERROR(VLOOKUP(DATA!$P274,'M2'!$A:$C,Q$2,FALSE)),"NOT PRESENT",VLOOKUP(DATA!$P274,'M2'!$A:$C,Q$2,FALSE)),IF($N274=0,IF(ISERROR(VLOOKUP($P274,'M1'!$A:$C,Q$2,FALSE)),IF(ISERROR(VLOOKUP(DATA!$P274,'M2'!$A:$C,Q$2,FALSE)),"NOT PRESENT",VLOOKUP(DATA!$P274,'M2'!$A:$C,Q$2,FALSE)),VLOOKUP($P274,'M1'!$A:$C,Q$2,FALSE)),"SPECIFY METHOD")))</f>
        <v>Crassadoma gigantea</v>
      </c>
      <c r="R274" s="12" t="str">
        <f>IF($N274=1,IF(ISERROR(VLOOKUP($P274,'M1'!$A:$C,R$2,FALSE)),"NOT PRESENT",VLOOKUP($P274,'M1'!$A:$C,R$2,FALSE)),IF($N274=2,IF(ISERROR(VLOOKUP(DATA!$P274,'M2'!$A:$C,R$2,FALSE)),"NOT PRESENT",VLOOKUP(DATA!$P274,'M2'!$A:$C,R$2,FALSE)),IF($N274=0,IF(ISERROR(VLOOKUP($P274,'M1'!$A:$C,R$2,FALSE)),IF(ISERROR(VLOOKUP(DATA!$P274,'M2'!$A:$C,R$2,FALSE)),"NOT PRESENT",VLOOKUP(DATA!$P274,'M2'!$A:$C,R$2,FALSE)),VLOOKUP($P274,'M1'!$A:$C,R$2,FALSE)),"SPECIFY METHOD")))</f>
        <v>Purple-hinged rock scallop</v>
      </c>
      <c r="S274" s="20">
        <f t="shared" si="520"/>
        <v>2</v>
      </c>
      <c r="T274" s="11">
        <v>0</v>
      </c>
      <c r="U274" s="11"/>
      <c r="V274" s="11"/>
      <c r="W274" s="11">
        <v>2</v>
      </c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</row>
    <row r="275" spans="1:68" ht="12.75" customHeight="1">
      <c r="A275" s="12">
        <f t="shared" si="517"/>
        <v>273</v>
      </c>
      <c r="B275" s="11" t="str">
        <f t="shared" ref="B275:D275" si="553">IF(ISERROR(B274),IF(ISERROR(B273),IF(ISERROR(B272),"BLANK",B272),B273),B274)</f>
        <v>Em Lim</v>
      </c>
      <c r="C275" s="11" t="str">
        <f t="shared" si="553"/>
        <v>Claire Attridge</v>
      </c>
      <c r="D275" s="11" t="str">
        <f t="shared" si="553"/>
        <v>BMSC1</v>
      </c>
      <c r="E275" s="12" t="str">
        <f>IF(ISERROR(VLOOKUP($D275,SITES!$A:$E,2,FALSE)),"",VLOOKUP($D275,SITES!$A:$E,2,FALSE))</f>
        <v>Dodger Channel</v>
      </c>
      <c r="F275" s="10">
        <f>IF(ISERROR(VLOOKUP($D275,SITES!$A:$E,3,FALSE)),"",VLOOKUP($D275,SITES!$A:$E,3,FALSE))</f>
        <v>48.828948974609297</v>
      </c>
      <c r="G275" s="13">
        <f>IF(ISERROR(VLOOKUP($D275,SITES!$A:$E,4,FALSE)),"",VLOOKUP($D275,SITES!$A:$E,4,FALSE))</f>
        <v>-125.19757080078099</v>
      </c>
      <c r="H275" s="14" t="str">
        <f t="shared" ref="H275:O275" si="554">IF(ISERROR(H274),IF(ISERROR(H273),IF(ISERROR(H272),"BLANK",H272),H273),H274)</f>
        <v>25/04/2024</v>
      </c>
      <c r="I275" s="11">
        <f t="shared" si="554"/>
        <v>3</v>
      </c>
      <c r="J275" s="11" t="str">
        <f t="shared" si="554"/>
        <v>NE</v>
      </c>
      <c r="K275" s="18">
        <f t="shared" si="554"/>
        <v>0.59513888888888888</v>
      </c>
      <c r="L275" s="11" t="str">
        <f t="shared" si="554"/>
        <v>CMA</v>
      </c>
      <c r="M275" s="11">
        <f t="shared" si="554"/>
        <v>5</v>
      </c>
      <c r="N275" s="11">
        <f t="shared" si="554"/>
        <v>2</v>
      </c>
      <c r="O275" s="11">
        <f t="shared" si="554"/>
        <v>1</v>
      </c>
      <c r="P275" s="11" t="s">
        <v>91</v>
      </c>
      <c r="Q275" s="19" t="str">
        <f>IF($N275=1,IF(ISERROR(VLOOKUP($P275,'M1'!$A:$C,Q$2,FALSE)),"NOT PRESENT",VLOOKUP($P275,'M1'!$A:$C,Q$2,FALSE)),IF($N275=2,IF(ISERROR(VLOOKUP(DATA!$P275,'M2'!$A:$C,Q$2,FALSE)),"NOT PRESENT",VLOOKUP(DATA!$P275,'M2'!$A:$C,Q$2,FALSE)),IF($N275=0,IF(ISERROR(VLOOKUP($P275,'M1'!$A:$C,Q$2,FALSE)),IF(ISERROR(VLOOKUP(DATA!$P275,'M2'!$A:$C,Q$2,FALSE)),"NOT PRESENT",VLOOKUP(DATA!$P275,'M2'!$A:$C,Q$2,FALSE)),VLOOKUP($P275,'M1'!$A:$C,Q$2,FALSE)),"SPECIFY METHOD")))</f>
        <v>Stylasterias forreri</v>
      </c>
      <c r="R275" s="12" t="str">
        <f>IF($N275=1,IF(ISERROR(VLOOKUP($P275,'M1'!$A:$C,R$2,FALSE)),"NOT PRESENT",VLOOKUP($P275,'M1'!$A:$C,R$2,FALSE)),IF($N275=2,IF(ISERROR(VLOOKUP(DATA!$P275,'M2'!$A:$C,R$2,FALSE)),"NOT PRESENT",VLOOKUP(DATA!$P275,'M2'!$A:$C,R$2,FALSE)),IF($N275=0,IF(ISERROR(VLOOKUP($P275,'M1'!$A:$C,R$2,FALSE)),IF(ISERROR(VLOOKUP(DATA!$P275,'M2'!$A:$C,R$2,FALSE)),"NOT PRESENT",VLOOKUP(DATA!$P275,'M2'!$A:$C,R$2,FALSE)),VLOOKUP($P275,'M1'!$A:$C,R$2,FALSE)),"SPECIFY METHOD")))</f>
        <v>Velcro seastar</v>
      </c>
      <c r="S275" s="20">
        <f t="shared" si="520"/>
        <v>5</v>
      </c>
      <c r="T275" s="11">
        <v>5</v>
      </c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</row>
    <row r="276" spans="1:68" ht="12.75" customHeight="1">
      <c r="A276" s="12">
        <f t="shared" si="517"/>
        <v>274</v>
      </c>
      <c r="B276" s="11" t="str">
        <f t="shared" ref="B276:D276" si="555">IF(ISERROR(B275),IF(ISERROR(B274),IF(ISERROR(B273),"BLANK",B273),B274),B275)</f>
        <v>Em Lim</v>
      </c>
      <c r="C276" s="11" t="str">
        <f t="shared" si="555"/>
        <v>Claire Attridge</v>
      </c>
      <c r="D276" s="11" t="str">
        <f t="shared" si="555"/>
        <v>BMSC1</v>
      </c>
      <c r="E276" s="12" t="str">
        <f>IF(ISERROR(VLOOKUP($D276,SITES!$A:$E,2,FALSE)),"",VLOOKUP($D276,SITES!$A:$E,2,FALSE))</f>
        <v>Dodger Channel</v>
      </c>
      <c r="F276" s="10">
        <f>IF(ISERROR(VLOOKUP($D276,SITES!$A:$E,3,FALSE)),"",VLOOKUP($D276,SITES!$A:$E,3,FALSE))</f>
        <v>48.828948974609297</v>
      </c>
      <c r="G276" s="13">
        <f>IF(ISERROR(VLOOKUP($D276,SITES!$A:$E,4,FALSE)),"",VLOOKUP($D276,SITES!$A:$E,4,FALSE))</f>
        <v>-125.19757080078099</v>
      </c>
      <c r="H276" s="14" t="str">
        <f t="shared" ref="H276:O276" si="556">IF(ISERROR(H275),IF(ISERROR(H274),IF(ISERROR(H273),"BLANK",H273),H274),H275)</f>
        <v>25/04/2024</v>
      </c>
      <c r="I276" s="11">
        <f t="shared" si="556"/>
        <v>3</v>
      </c>
      <c r="J276" s="11" t="str">
        <f t="shared" si="556"/>
        <v>NE</v>
      </c>
      <c r="K276" s="18">
        <f t="shared" si="556"/>
        <v>0.59513888888888888</v>
      </c>
      <c r="L276" s="11" t="str">
        <f t="shared" si="556"/>
        <v>CMA</v>
      </c>
      <c r="M276" s="11">
        <f t="shared" si="556"/>
        <v>5</v>
      </c>
      <c r="N276" s="11">
        <f t="shared" si="556"/>
        <v>2</v>
      </c>
      <c r="O276" s="11">
        <f t="shared" si="556"/>
        <v>1</v>
      </c>
      <c r="P276" s="11" t="s">
        <v>33</v>
      </c>
      <c r="Q276" s="19" t="str">
        <f>IF($N276=1,IF(ISERROR(VLOOKUP($P276,'M1'!$A:$C,Q$2,FALSE)),"NOT PRESENT",VLOOKUP($P276,'M1'!$A:$C,Q$2,FALSE)),IF($N276=2,IF(ISERROR(VLOOKUP(DATA!$P276,'M2'!$A:$C,Q$2,FALSE)),"NOT PRESENT",VLOOKUP(DATA!$P276,'M2'!$A:$C,Q$2,FALSE)),IF($N276=0,IF(ISERROR(VLOOKUP($P276,'M1'!$A:$C,Q$2,FALSE)),IF(ISERROR(VLOOKUP(DATA!$P276,'M2'!$A:$C,Q$2,FALSE)),"NOT PRESENT",VLOOKUP(DATA!$P276,'M2'!$A:$C,Q$2,FALSE)),VLOOKUP($P276,'M1'!$A:$C,Q$2,FALSE)),"SPECIFY METHOD")))</f>
        <v>Apostichopus californicus</v>
      </c>
      <c r="R276" s="12" t="str">
        <f>IF($N276=1,IF(ISERROR(VLOOKUP($P276,'M1'!$A:$C,R$2,FALSE)),"NOT PRESENT",VLOOKUP($P276,'M1'!$A:$C,R$2,FALSE)),IF($N276=2,IF(ISERROR(VLOOKUP(DATA!$P276,'M2'!$A:$C,R$2,FALSE)),"NOT PRESENT",VLOOKUP(DATA!$P276,'M2'!$A:$C,R$2,FALSE)),IF($N276=0,IF(ISERROR(VLOOKUP($P276,'M1'!$A:$C,R$2,FALSE)),IF(ISERROR(VLOOKUP(DATA!$P276,'M2'!$A:$C,R$2,FALSE)),"NOT PRESENT",VLOOKUP(DATA!$P276,'M2'!$A:$C,R$2,FALSE)),VLOOKUP($P276,'M1'!$A:$C,R$2,FALSE)),"SPECIFY METHOD")))</f>
        <v>California sea cucumber</v>
      </c>
      <c r="S276" s="20">
        <f t="shared" si="520"/>
        <v>2</v>
      </c>
      <c r="T276" s="11">
        <v>2</v>
      </c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</row>
    <row r="277" spans="1:68" ht="12.75" customHeight="1">
      <c r="A277" s="12">
        <f t="shared" si="517"/>
        <v>275</v>
      </c>
      <c r="B277" s="11" t="str">
        <f t="shared" ref="B277:D277" si="557">IF(ISERROR(B276),IF(ISERROR(B275),IF(ISERROR(B274),"BLANK",B274),B275),B276)</f>
        <v>Em Lim</v>
      </c>
      <c r="C277" s="11" t="str">
        <f t="shared" si="557"/>
        <v>Claire Attridge</v>
      </c>
      <c r="D277" s="11" t="str">
        <f t="shared" si="557"/>
        <v>BMSC1</v>
      </c>
      <c r="E277" s="12" t="str">
        <f>IF(ISERROR(VLOOKUP($D277,SITES!$A:$E,2,FALSE)),"",VLOOKUP($D277,SITES!$A:$E,2,FALSE))</f>
        <v>Dodger Channel</v>
      </c>
      <c r="F277" s="10">
        <f>IF(ISERROR(VLOOKUP($D277,SITES!$A:$E,3,FALSE)),"",VLOOKUP($D277,SITES!$A:$E,3,FALSE))</f>
        <v>48.828948974609297</v>
      </c>
      <c r="G277" s="13">
        <f>IF(ISERROR(VLOOKUP($D277,SITES!$A:$E,4,FALSE)),"",VLOOKUP($D277,SITES!$A:$E,4,FALSE))</f>
        <v>-125.19757080078099</v>
      </c>
      <c r="H277" s="14" t="str">
        <f t="shared" ref="H277:O277" si="558">IF(ISERROR(H276),IF(ISERROR(H275),IF(ISERROR(H274),"BLANK",H274),H275),H276)</f>
        <v>25/04/2024</v>
      </c>
      <c r="I277" s="11">
        <f t="shared" si="558"/>
        <v>3</v>
      </c>
      <c r="J277" s="11" t="str">
        <f t="shared" si="558"/>
        <v>NE</v>
      </c>
      <c r="K277" s="18">
        <f t="shared" si="558"/>
        <v>0.59513888888888888</v>
      </c>
      <c r="L277" s="11" t="str">
        <f t="shared" si="558"/>
        <v>CMA</v>
      </c>
      <c r="M277" s="11">
        <f t="shared" si="558"/>
        <v>5</v>
      </c>
      <c r="N277" s="11">
        <f t="shared" si="558"/>
        <v>2</v>
      </c>
      <c r="O277" s="11">
        <f t="shared" si="558"/>
        <v>1</v>
      </c>
      <c r="P277" s="11" t="s">
        <v>113</v>
      </c>
      <c r="Q277" s="19" t="str">
        <f>IF($N277=1,IF(ISERROR(VLOOKUP($P277,'M1'!$A:$C,Q$2,FALSE)),"NOT PRESENT",VLOOKUP($P277,'M1'!$A:$C,Q$2,FALSE)),IF($N277=2,IF(ISERROR(VLOOKUP(DATA!$P277,'M2'!$A:$C,Q$2,FALSE)),"NOT PRESENT",VLOOKUP(DATA!$P277,'M2'!$A:$C,Q$2,FALSE)),IF($N277=0,IF(ISERROR(VLOOKUP($P277,'M1'!$A:$C,Q$2,FALSE)),IF(ISERROR(VLOOKUP(DATA!$P277,'M2'!$A:$C,Q$2,FALSE)),"NOT PRESENT",VLOOKUP(DATA!$P277,'M2'!$A:$C,Q$2,FALSE)),VLOOKUP($P277,'M1'!$A:$C,Q$2,FALSE)),"SPECIFY METHOD")))</f>
        <v>Dendronotus albus</v>
      </c>
      <c r="R277" s="12" t="str">
        <f>IF($N277=1,IF(ISERROR(VLOOKUP($P277,'M1'!$A:$C,R$2,FALSE)),"NOT PRESENT",VLOOKUP($P277,'M1'!$A:$C,R$2,FALSE)),IF($N277=2,IF(ISERROR(VLOOKUP(DATA!$P277,'M2'!$A:$C,R$2,FALSE)),"NOT PRESENT",VLOOKUP(DATA!$P277,'M2'!$A:$C,R$2,FALSE)),IF($N277=0,IF(ISERROR(VLOOKUP($P277,'M1'!$A:$C,R$2,FALSE)),IF(ISERROR(VLOOKUP(DATA!$P277,'M2'!$A:$C,R$2,FALSE)),"NOT PRESENT",VLOOKUP(DATA!$P277,'M2'!$A:$C,R$2,FALSE)),VLOOKUP($P277,'M1'!$A:$C,R$2,FALSE)),"SPECIFY METHOD")))</f>
        <v>White frond-aeolis</v>
      </c>
      <c r="S277" s="20">
        <f t="shared" si="520"/>
        <v>2</v>
      </c>
      <c r="T277" s="11">
        <v>2</v>
      </c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</row>
    <row r="278" spans="1:68" ht="12.75" customHeight="1">
      <c r="A278" s="12">
        <f t="shared" si="517"/>
        <v>276</v>
      </c>
      <c r="B278" s="11" t="str">
        <f t="shared" ref="B278:D278" si="559">IF(ISERROR(B277),IF(ISERROR(B276),IF(ISERROR(B275),"BLANK",B275),B276),B277)</f>
        <v>Em Lim</v>
      </c>
      <c r="C278" s="11" t="str">
        <f t="shared" si="559"/>
        <v>Claire Attridge</v>
      </c>
      <c r="D278" s="11" t="str">
        <f t="shared" si="559"/>
        <v>BMSC1</v>
      </c>
      <c r="E278" s="12" t="str">
        <f>IF(ISERROR(VLOOKUP($D278,SITES!$A:$E,2,FALSE)),"",VLOOKUP($D278,SITES!$A:$E,2,FALSE))</f>
        <v>Dodger Channel</v>
      </c>
      <c r="F278" s="10">
        <f>IF(ISERROR(VLOOKUP($D278,SITES!$A:$E,3,FALSE)),"",VLOOKUP($D278,SITES!$A:$E,3,FALSE))</f>
        <v>48.828948974609297</v>
      </c>
      <c r="G278" s="13">
        <f>IF(ISERROR(VLOOKUP($D278,SITES!$A:$E,4,FALSE)),"",VLOOKUP($D278,SITES!$A:$E,4,FALSE))</f>
        <v>-125.19757080078099</v>
      </c>
      <c r="H278" s="14" t="str">
        <f t="shared" ref="H278:O278" si="560">IF(ISERROR(H277),IF(ISERROR(H276),IF(ISERROR(H275),"BLANK",H275),H276),H277)</f>
        <v>25/04/2024</v>
      </c>
      <c r="I278" s="11">
        <f t="shared" si="560"/>
        <v>3</v>
      </c>
      <c r="J278" s="11" t="str">
        <f t="shared" si="560"/>
        <v>NE</v>
      </c>
      <c r="K278" s="18">
        <f t="shared" si="560"/>
        <v>0.59513888888888888</v>
      </c>
      <c r="L278" s="11" t="str">
        <f t="shared" si="560"/>
        <v>CMA</v>
      </c>
      <c r="M278" s="11">
        <f t="shared" si="560"/>
        <v>5</v>
      </c>
      <c r="N278" s="11">
        <f t="shared" si="560"/>
        <v>2</v>
      </c>
      <c r="O278" s="11">
        <f t="shared" si="560"/>
        <v>1</v>
      </c>
      <c r="P278" s="11" t="s">
        <v>40</v>
      </c>
      <c r="Q278" s="19" t="str">
        <f>IF($N278=1,IF(ISERROR(VLOOKUP($P278,'M1'!$A:$C,Q$2,FALSE)),"NOT PRESENT",VLOOKUP($P278,'M1'!$A:$C,Q$2,FALSE)),IF($N278=2,IF(ISERROR(VLOOKUP(DATA!$P278,'M2'!$A:$C,Q$2,FALSE)),"NOT PRESENT",VLOOKUP(DATA!$P278,'M2'!$A:$C,Q$2,FALSE)),IF($N278=0,IF(ISERROR(VLOOKUP($P278,'M1'!$A:$C,Q$2,FALSE)),IF(ISERROR(VLOOKUP(DATA!$P278,'M2'!$A:$C,Q$2,FALSE)),"NOT PRESENT",VLOOKUP(DATA!$P278,'M2'!$A:$C,Q$2,FALSE)),VLOOKUP($P278,'M1'!$A:$C,Q$2,FALSE)),"SPECIFY METHOD")))</f>
        <v>Pagurus beringanus</v>
      </c>
      <c r="R278" s="12" t="str">
        <f>IF($N278=1,IF(ISERROR(VLOOKUP($P278,'M1'!$A:$C,R$2,FALSE)),"NOT PRESENT",VLOOKUP($P278,'M1'!$A:$C,R$2,FALSE)),IF($N278=2,IF(ISERROR(VLOOKUP(DATA!$P278,'M2'!$A:$C,R$2,FALSE)),"NOT PRESENT",VLOOKUP(DATA!$P278,'M2'!$A:$C,R$2,FALSE)),IF($N278=0,IF(ISERROR(VLOOKUP($P278,'M1'!$A:$C,R$2,FALSE)),IF(ISERROR(VLOOKUP(DATA!$P278,'M2'!$A:$C,R$2,FALSE)),"NOT PRESENT",VLOOKUP(DATA!$P278,'M2'!$A:$C,R$2,FALSE)),VLOOKUP($P278,'M1'!$A:$C,R$2,FALSE)),"SPECIFY METHOD")))</f>
        <v>Bering hermit crab</v>
      </c>
      <c r="S278" s="20">
        <f t="shared" si="520"/>
        <v>1</v>
      </c>
      <c r="T278" s="11">
        <v>1</v>
      </c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</row>
    <row r="279" spans="1:68" ht="12.75" customHeight="1">
      <c r="A279" s="12">
        <f t="shared" si="517"/>
        <v>277</v>
      </c>
      <c r="B279" s="11" t="str">
        <f t="shared" ref="B279:D279" si="561">IF(ISERROR(B278),IF(ISERROR(B277),IF(ISERROR(B276),"BLANK",B276),B277),B278)</f>
        <v>Em Lim</v>
      </c>
      <c r="C279" s="11" t="str">
        <f t="shared" si="561"/>
        <v>Claire Attridge</v>
      </c>
      <c r="D279" s="11" t="str">
        <f t="shared" si="561"/>
        <v>BMSC1</v>
      </c>
      <c r="E279" s="12" t="str">
        <f>IF(ISERROR(VLOOKUP($D279,SITES!$A:$E,2,FALSE)),"",VLOOKUP($D279,SITES!$A:$E,2,FALSE))</f>
        <v>Dodger Channel</v>
      </c>
      <c r="F279" s="10">
        <f>IF(ISERROR(VLOOKUP($D279,SITES!$A:$E,3,FALSE)),"",VLOOKUP($D279,SITES!$A:$E,3,FALSE))</f>
        <v>48.828948974609297</v>
      </c>
      <c r="G279" s="13">
        <f>IF(ISERROR(VLOOKUP($D279,SITES!$A:$E,4,FALSE)),"",VLOOKUP($D279,SITES!$A:$E,4,FALSE))</f>
        <v>-125.19757080078099</v>
      </c>
      <c r="H279" s="14" t="str">
        <f t="shared" ref="H279:O279" si="562">IF(ISERROR(H278),IF(ISERROR(H277),IF(ISERROR(H276),"BLANK",H276),H277),H278)</f>
        <v>25/04/2024</v>
      </c>
      <c r="I279" s="11">
        <f t="shared" si="562"/>
        <v>3</v>
      </c>
      <c r="J279" s="11" t="str">
        <f t="shared" si="562"/>
        <v>NE</v>
      </c>
      <c r="K279" s="18">
        <f t="shared" si="562"/>
        <v>0.59513888888888888</v>
      </c>
      <c r="L279" s="11" t="str">
        <f t="shared" si="562"/>
        <v>CMA</v>
      </c>
      <c r="M279" s="11">
        <f t="shared" si="562"/>
        <v>5</v>
      </c>
      <c r="N279" s="11">
        <f t="shared" si="562"/>
        <v>2</v>
      </c>
      <c r="O279" s="11">
        <f t="shared" si="562"/>
        <v>1</v>
      </c>
      <c r="P279" s="11" t="s">
        <v>93</v>
      </c>
      <c r="Q279" s="19" t="str">
        <f>IF($N279=1,IF(ISERROR(VLOOKUP($P279,'M1'!$A:$C,Q$2,FALSE)),"NOT PRESENT",VLOOKUP($P279,'M1'!$A:$C,Q$2,FALSE)),IF($N279=2,IF(ISERROR(VLOOKUP(DATA!$P279,'M2'!$A:$C,Q$2,FALSE)),"NOT PRESENT",VLOOKUP(DATA!$P279,'M2'!$A:$C,Q$2,FALSE)),IF($N279=0,IF(ISERROR(VLOOKUP($P279,'M1'!$A:$C,Q$2,FALSE)),IF(ISERROR(VLOOKUP(DATA!$P279,'M2'!$A:$C,Q$2,FALSE)),"NOT PRESENT",VLOOKUP(DATA!$P279,'M2'!$A:$C,Q$2,FALSE)),VLOOKUP($P279,'M1'!$A:$C,Q$2,FALSE)),"SPECIFY METHOD")))</f>
        <v>Pycnopodia helianthoides</v>
      </c>
      <c r="R279" s="12" t="str">
        <f>IF($N279=1,IF(ISERROR(VLOOKUP($P279,'M1'!$A:$C,R$2,FALSE)),"NOT PRESENT",VLOOKUP($P279,'M1'!$A:$C,R$2,FALSE)),IF($N279=2,IF(ISERROR(VLOOKUP(DATA!$P279,'M2'!$A:$C,R$2,FALSE)),"NOT PRESENT",VLOOKUP(DATA!$P279,'M2'!$A:$C,R$2,FALSE)),IF($N279=0,IF(ISERROR(VLOOKUP($P279,'M1'!$A:$C,R$2,FALSE)),IF(ISERROR(VLOOKUP(DATA!$P279,'M2'!$A:$C,R$2,FALSE)),"NOT PRESENT",VLOOKUP(DATA!$P279,'M2'!$A:$C,R$2,FALSE)),VLOOKUP($P279,'M1'!$A:$C,R$2,FALSE)),"SPECIFY METHOD")))</f>
        <v>Sunflower star</v>
      </c>
      <c r="S279" s="20">
        <f t="shared" si="520"/>
        <v>1</v>
      </c>
      <c r="T279" s="11">
        <v>0</v>
      </c>
      <c r="U279" s="11"/>
      <c r="V279" s="11"/>
      <c r="W279" s="11"/>
      <c r="X279" s="11"/>
      <c r="Y279" s="11"/>
      <c r="Z279" s="11">
        <v>1</v>
      </c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</row>
    <row r="280" spans="1:68" ht="12.75" customHeight="1">
      <c r="A280" s="12">
        <f t="shared" si="517"/>
        <v>278</v>
      </c>
      <c r="B280" s="11" t="str">
        <f t="shared" ref="B280:D280" si="563">IF(ISERROR(B279),IF(ISERROR(B278),IF(ISERROR(B277),"BLANK",B277),B278),B279)</f>
        <v>Em Lim</v>
      </c>
      <c r="C280" s="11" t="str">
        <f t="shared" si="563"/>
        <v>Claire Attridge</v>
      </c>
      <c r="D280" s="11" t="str">
        <f t="shared" si="563"/>
        <v>BMSC1</v>
      </c>
      <c r="E280" s="12" t="str">
        <f>IF(ISERROR(VLOOKUP($D280,SITES!$A:$E,2,FALSE)),"",VLOOKUP($D280,SITES!$A:$E,2,FALSE))</f>
        <v>Dodger Channel</v>
      </c>
      <c r="F280" s="10">
        <f>IF(ISERROR(VLOOKUP($D280,SITES!$A:$E,3,FALSE)),"",VLOOKUP($D280,SITES!$A:$E,3,FALSE))</f>
        <v>48.828948974609297</v>
      </c>
      <c r="G280" s="13">
        <f>IF(ISERROR(VLOOKUP($D280,SITES!$A:$E,4,FALSE)),"",VLOOKUP($D280,SITES!$A:$E,4,FALSE))</f>
        <v>-125.19757080078099</v>
      </c>
      <c r="H280" s="14" t="str">
        <f t="shared" ref="H280:O280" si="564">IF(ISERROR(H279),IF(ISERROR(H278),IF(ISERROR(H277),"BLANK",H277),H278),H279)</f>
        <v>25/04/2024</v>
      </c>
      <c r="I280" s="11">
        <f t="shared" si="564"/>
        <v>3</v>
      </c>
      <c r="J280" s="11" t="str">
        <f t="shared" si="564"/>
        <v>NE</v>
      </c>
      <c r="K280" s="18">
        <f t="shared" si="564"/>
        <v>0.59513888888888888</v>
      </c>
      <c r="L280" s="11" t="str">
        <f t="shared" si="564"/>
        <v>CMA</v>
      </c>
      <c r="M280" s="11">
        <f t="shared" si="564"/>
        <v>5</v>
      </c>
      <c r="N280" s="11">
        <f t="shared" si="564"/>
        <v>2</v>
      </c>
      <c r="O280" s="11">
        <f t="shared" si="564"/>
        <v>1</v>
      </c>
      <c r="P280" s="11" t="s">
        <v>114</v>
      </c>
      <c r="Q280" s="19" t="str">
        <f>IF($N280=1,IF(ISERROR(VLOOKUP($P280,'M1'!$A:$C,Q$2,FALSE)),"NOT PRESENT",VLOOKUP($P280,'M1'!$A:$C,Q$2,FALSE)),IF($N280=2,IF(ISERROR(VLOOKUP(DATA!$P280,'M2'!$A:$C,Q$2,FALSE)),"NOT PRESENT",VLOOKUP(DATA!$P280,'M2'!$A:$C,Q$2,FALSE)),IF($N280=0,IF(ISERROR(VLOOKUP($P280,'M1'!$A:$C,Q$2,FALSE)),IF(ISERROR(VLOOKUP(DATA!$P280,'M2'!$A:$C,Q$2,FALSE)),"NOT PRESENT",VLOOKUP(DATA!$P280,'M2'!$A:$C,Q$2,FALSE)),VLOOKUP($P280,'M1'!$A:$C,Q$2,FALSE)),"SPECIFY METHOD")))</f>
        <v>Pugettia richii</v>
      </c>
      <c r="R280" s="19" t="str">
        <f>IF($N280=1,IF(ISERROR(VLOOKUP($P280,'M1'!$A:$C,R$2,FALSE)),"NOT PRESENT",VLOOKUP($P280,'M1'!$A:$C,R$2,FALSE)),IF($N280=2,IF(ISERROR(VLOOKUP(DATA!$P280,'M2'!$A:$C,R$2,FALSE)),"NOT PRESENT",VLOOKUP(DATA!$P280,'M2'!$A:$C,R$2,FALSE)),IF($N280=0,IF(ISERROR(VLOOKUP($P280,'M1'!$A:$C,R$2,FALSE)),IF(ISERROR(VLOOKUP(DATA!$P280,'M2'!$A:$C,R$2,FALSE)),"NOT PRESENT",VLOOKUP(DATA!$P280,'M2'!$A:$C,R$2,FALSE)),VLOOKUP($P280,'M1'!$A:$C,R$2,FALSE)),"SPECIFY METHOD")))</f>
        <v>Cryptic kelp crab</v>
      </c>
      <c r="S280" s="21">
        <f t="shared" si="520"/>
        <v>1</v>
      </c>
      <c r="T280" s="11">
        <v>1</v>
      </c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</row>
    <row r="281" spans="1:68" ht="12.75" customHeight="1">
      <c r="A281" s="12">
        <f t="shared" si="517"/>
        <v>279</v>
      </c>
      <c r="B281" s="11" t="str">
        <f t="shared" ref="B281:D281" si="565">IF(ISERROR(B280),IF(ISERROR(B279),IF(ISERROR(B278),"BLANK",B278),B279),B280)</f>
        <v>Em Lim</v>
      </c>
      <c r="C281" s="11" t="str">
        <f t="shared" si="565"/>
        <v>Claire Attridge</v>
      </c>
      <c r="D281" s="11" t="str">
        <f t="shared" si="565"/>
        <v>BMSC1</v>
      </c>
      <c r="E281" s="12" t="str">
        <f>IF(ISERROR(VLOOKUP($D281,SITES!$A:$E,2,FALSE)),"",VLOOKUP($D281,SITES!$A:$E,2,FALSE))</f>
        <v>Dodger Channel</v>
      </c>
      <c r="F281" s="10">
        <f>IF(ISERROR(VLOOKUP($D281,SITES!$A:$E,3,FALSE)),"",VLOOKUP($D281,SITES!$A:$E,3,FALSE))</f>
        <v>48.828948974609297</v>
      </c>
      <c r="G281" s="13">
        <f>IF(ISERROR(VLOOKUP($D281,SITES!$A:$E,4,FALSE)),"",VLOOKUP($D281,SITES!$A:$E,4,FALSE))</f>
        <v>-125.19757080078099</v>
      </c>
      <c r="H281" s="14" t="str">
        <f t="shared" ref="H281:O281" si="566">IF(ISERROR(H280),IF(ISERROR(H279),IF(ISERROR(H278),"BLANK",H278),H279),H280)</f>
        <v>25/04/2024</v>
      </c>
      <c r="I281" s="11">
        <f t="shared" si="566"/>
        <v>3</v>
      </c>
      <c r="J281" s="11" t="str">
        <f t="shared" si="566"/>
        <v>NE</v>
      </c>
      <c r="K281" s="18">
        <f t="shared" si="566"/>
        <v>0.59513888888888888</v>
      </c>
      <c r="L281" s="11" t="str">
        <f t="shared" si="566"/>
        <v>CMA</v>
      </c>
      <c r="M281" s="11">
        <f t="shared" si="566"/>
        <v>5</v>
      </c>
      <c r="N281" s="11">
        <f t="shared" si="566"/>
        <v>2</v>
      </c>
      <c r="O281" s="11">
        <f t="shared" si="566"/>
        <v>1</v>
      </c>
      <c r="P281" s="11" t="s">
        <v>70</v>
      </c>
      <c r="Q281" s="19" t="str">
        <f>IF($N281=1,IF(ISERROR(VLOOKUP($P281,'M1'!$A:$C,Q$2,FALSE)),"NOT PRESENT",VLOOKUP($P281,'M1'!$A:$C,Q$2,FALSE)),IF($N281=2,IF(ISERROR(VLOOKUP(DATA!$P281,'M2'!$A:$C,Q$2,FALSE)),"NOT PRESENT",VLOOKUP(DATA!$P281,'M2'!$A:$C,Q$2,FALSE)),IF($N281=0,IF(ISERROR(VLOOKUP($P281,'M1'!$A:$C,Q$2,FALSE)),IF(ISERROR(VLOOKUP(DATA!$P281,'M2'!$A:$C,Q$2,FALSE)),"NOT PRESENT",VLOOKUP(DATA!$P281,'M2'!$A:$C,Q$2,FALSE)),VLOOKUP($P281,'M1'!$A:$C,Q$2,FALSE)),"SPECIFY METHOD")))</f>
        <v>Cancer productus</v>
      </c>
      <c r="R281" s="12" t="str">
        <f>IF($N281=1,IF(ISERROR(VLOOKUP($P281,'M1'!$A:$C,R$2,FALSE)),"NOT PRESENT",VLOOKUP($P281,'M1'!$A:$C,R$2,FALSE)),IF($N281=2,IF(ISERROR(VLOOKUP(DATA!$P281,'M2'!$A:$C,R$2,FALSE)),"NOT PRESENT",VLOOKUP(DATA!$P281,'M2'!$A:$C,R$2,FALSE)),IF($N281=0,IF(ISERROR(VLOOKUP($P281,'M1'!$A:$C,R$2,FALSE)),IF(ISERROR(VLOOKUP(DATA!$P281,'M2'!$A:$C,R$2,FALSE)),"NOT PRESENT",VLOOKUP(DATA!$P281,'M2'!$A:$C,R$2,FALSE)),VLOOKUP($P281,'M1'!$A:$C,R$2,FALSE)),"SPECIFY METHOD")))</f>
        <v>Red rock crab</v>
      </c>
      <c r="S281" s="20">
        <f t="shared" si="520"/>
        <v>1</v>
      </c>
      <c r="T281" s="11">
        <v>1</v>
      </c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</row>
    <row r="282" spans="1:68" ht="12.75" customHeight="1">
      <c r="A282" s="12">
        <f t="shared" si="517"/>
        <v>280</v>
      </c>
      <c r="B282" s="11" t="str">
        <f t="shared" ref="B282:D282" si="567">IF(ISERROR(B281),IF(ISERROR(B280),IF(ISERROR(B279),"BLANK",B279),B280),B281)</f>
        <v>Em Lim</v>
      </c>
      <c r="C282" s="11" t="str">
        <f t="shared" si="567"/>
        <v>Claire Attridge</v>
      </c>
      <c r="D282" s="11" t="str">
        <f t="shared" si="567"/>
        <v>BMSC1</v>
      </c>
      <c r="E282" s="12" t="str">
        <f>IF(ISERROR(VLOOKUP($D282,SITES!$A:$E,2,FALSE)),"",VLOOKUP($D282,SITES!$A:$E,2,FALSE))</f>
        <v>Dodger Channel</v>
      </c>
      <c r="F282" s="10">
        <f>IF(ISERROR(VLOOKUP($D282,SITES!$A:$E,3,FALSE)),"",VLOOKUP($D282,SITES!$A:$E,3,FALSE))</f>
        <v>48.828948974609297</v>
      </c>
      <c r="G282" s="13">
        <f>IF(ISERROR(VLOOKUP($D282,SITES!$A:$E,4,FALSE)),"",VLOOKUP($D282,SITES!$A:$E,4,FALSE))</f>
        <v>-125.19757080078099</v>
      </c>
      <c r="H282" s="14" t="str">
        <f t="shared" ref="H282:O282" si="568">IF(ISERROR(H281),IF(ISERROR(H280),IF(ISERROR(H279),"BLANK",H279),H280),H281)</f>
        <v>25/04/2024</v>
      </c>
      <c r="I282" s="11">
        <f t="shared" si="568"/>
        <v>3</v>
      </c>
      <c r="J282" s="11" t="str">
        <f t="shared" si="568"/>
        <v>NE</v>
      </c>
      <c r="K282" s="18">
        <f t="shared" si="568"/>
        <v>0.59513888888888888</v>
      </c>
      <c r="L282" s="11" t="str">
        <f t="shared" si="568"/>
        <v>CMA</v>
      </c>
      <c r="M282" s="11">
        <f t="shared" si="568"/>
        <v>5</v>
      </c>
      <c r="N282" s="11">
        <f t="shared" si="568"/>
        <v>2</v>
      </c>
      <c r="O282" s="11">
        <f t="shared" si="568"/>
        <v>1</v>
      </c>
      <c r="P282" s="11" t="s">
        <v>49</v>
      </c>
      <c r="Q282" s="19" t="str">
        <f>IF($N282=1,IF(ISERROR(VLOOKUP($P282,'M1'!$A:$C,Q$2,FALSE)),"NOT PRESENT",VLOOKUP($P282,'M1'!$A:$C,Q$2,FALSE)),IF($N282=2,IF(ISERROR(VLOOKUP(DATA!$P282,'M2'!$A:$C,Q$2,FALSE)),"NOT PRESENT",VLOOKUP(DATA!$P282,'M2'!$A:$C,Q$2,FALSE)),IF($N282=0,IF(ISERROR(VLOOKUP($P282,'M1'!$A:$C,Q$2,FALSE)),IF(ISERROR(VLOOKUP(DATA!$P282,'M2'!$A:$C,Q$2,FALSE)),"NOT PRESENT",VLOOKUP(DATA!$P282,'M2'!$A:$C,Q$2,FALSE)),VLOOKUP($P282,'M1'!$A:$C,Q$2,FALSE)),"SPECIFY METHOD")))</f>
        <v>Debris - Zero</v>
      </c>
      <c r="R282" s="12" t="str">
        <f>IF($N282=1,IF(ISERROR(VLOOKUP($P282,'M1'!$A:$C,R$2,FALSE)),"NOT PRESENT",VLOOKUP($P282,'M1'!$A:$C,R$2,FALSE)),IF($N282=2,IF(ISERROR(VLOOKUP(DATA!$P282,'M2'!$A:$C,R$2,FALSE)),"NOT PRESENT",VLOOKUP(DATA!$P282,'M2'!$A:$C,R$2,FALSE)),IF($N282=0,IF(ISERROR(VLOOKUP($P282,'M1'!$A:$C,R$2,FALSE)),IF(ISERROR(VLOOKUP(DATA!$P282,'M2'!$A:$C,R$2,FALSE)),"NOT PRESENT",VLOOKUP(DATA!$P282,'M2'!$A:$C,R$2,FALSE)),VLOOKUP($P282,'M1'!$A:$C,R$2,FALSE)),"SPECIFY METHOD")))</f>
        <v>No Debris found</v>
      </c>
      <c r="S282" s="20">
        <f t="shared" si="520"/>
        <v>1</v>
      </c>
      <c r="T282" s="11">
        <v>1</v>
      </c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</row>
    <row r="283" spans="1:68" ht="12.75" customHeight="1">
      <c r="A283" s="12">
        <f t="shared" si="517"/>
        <v>281</v>
      </c>
      <c r="B283" s="11" t="str">
        <f t="shared" ref="B283:C283" si="569">IF(ISERROR(B282),IF(ISERROR(B281),IF(ISERROR(B280),"BLANK",B280),B281),B282)</f>
        <v>Em Lim</v>
      </c>
      <c r="C283" s="11" t="str">
        <f t="shared" si="569"/>
        <v>Claire Attridge</v>
      </c>
      <c r="D283" s="11" t="s">
        <v>115</v>
      </c>
      <c r="E283" s="12" t="str">
        <f>IF(ISERROR(VLOOKUP($D283,SITES!$A:$E,2,FALSE)),"",VLOOKUP($D283,SITES!$A:$E,2,FALSE))</f>
        <v>Wizard Island North</v>
      </c>
      <c r="F283" s="10">
        <f>IF(ISERROR(VLOOKUP($D283,SITES!$A:$E,3,FALSE)),"",VLOOKUP($D283,SITES!$A:$E,3,FALSE))</f>
        <v>48.858283996582003</v>
      </c>
      <c r="G283" s="13">
        <f>IF(ISERROR(VLOOKUP($D283,SITES!$A:$E,4,FALSE)),"",VLOOKUP($D283,SITES!$A:$E,4,FALSE))</f>
        <v>-125.160919189453</v>
      </c>
      <c r="H283" s="14" t="s">
        <v>116</v>
      </c>
      <c r="I283" s="11">
        <v>2.5</v>
      </c>
      <c r="J283" s="11" t="s">
        <v>99</v>
      </c>
      <c r="K283" s="18">
        <v>0.39513888888888887</v>
      </c>
      <c r="L283" s="11" t="s">
        <v>105</v>
      </c>
      <c r="M283" s="11">
        <v>4.5</v>
      </c>
      <c r="N283" s="11">
        <v>1</v>
      </c>
      <c r="O283" s="11">
        <v>1</v>
      </c>
      <c r="P283" s="11" t="s">
        <v>27</v>
      </c>
      <c r="Q283" s="19" t="str">
        <f>IF($N283=1,IF(ISERROR(VLOOKUP($P283,'M1'!$A:$C,Q$2,FALSE)),"NOT PRESENT",VLOOKUP($P283,'M1'!$A:$C,Q$2,FALSE)),IF($N283=2,IF(ISERROR(VLOOKUP(DATA!$P283,'M2'!$A:$C,Q$2,FALSE)),"NOT PRESENT",VLOOKUP(DATA!$P283,'M2'!$A:$C,Q$2,FALSE)),IF($N283=0,IF(ISERROR(VLOOKUP($P283,'M1'!$A:$C,Q$2,FALSE)),IF(ISERROR(VLOOKUP(DATA!$P283,'M2'!$A:$C,Q$2,FALSE)),"NOT PRESENT",VLOOKUP(DATA!$P283,'M2'!$A:$C,Q$2,FALSE)),VLOOKUP($P283,'M1'!$A:$C,Q$2,FALSE)),"SPECIFY METHOD")))</f>
        <v>Hexagrammos decagrammus</v>
      </c>
      <c r="R283" s="12" t="str">
        <f>IF($N283=1,IF(ISERROR(VLOOKUP($P283,'M1'!$A:$C,R$2,FALSE)),"NOT PRESENT",VLOOKUP($P283,'M1'!$A:$C,R$2,FALSE)),IF($N283=2,IF(ISERROR(VLOOKUP(DATA!$P283,'M2'!$A:$C,R$2,FALSE)),"NOT PRESENT",VLOOKUP(DATA!$P283,'M2'!$A:$C,R$2,FALSE)),IF($N283=0,IF(ISERROR(VLOOKUP($P283,'M1'!$A:$C,R$2,FALSE)),IF(ISERROR(VLOOKUP(DATA!$P283,'M2'!$A:$C,R$2,FALSE)),"NOT PRESENT",VLOOKUP(DATA!$P283,'M2'!$A:$C,R$2,FALSE)),VLOOKUP($P283,'M1'!$A:$C,R$2,FALSE)),"SPECIFY METHOD")))</f>
        <v>Kelp greenling</v>
      </c>
      <c r="S283" s="20">
        <f t="shared" si="520"/>
        <v>8</v>
      </c>
      <c r="T283" s="11">
        <v>0</v>
      </c>
      <c r="U283" s="11"/>
      <c r="V283" s="11"/>
      <c r="W283" s="11"/>
      <c r="X283" s="11"/>
      <c r="Y283" s="11">
        <v>2</v>
      </c>
      <c r="Z283" s="11"/>
      <c r="AA283" s="11"/>
      <c r="AB283" s="11">
        <v>2</v>
      </c>
      <c r="AC283" s="11">
        <v>2</v>
      </c>
      <c r="AD283" s="11">
        <v>2</v>
      </c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</row>
    <row r="284" spans="1:68" ht="12.75" customHeight="1">
      <c r="A284" s="12">
        <f t="shared" si="517"/>
        <v>282</v>
      </c>
      <c r="B284" s="11" t="str">
        <f t="shared" ref="B284:D284" si="570">IF(ISERROR(B283),IF(ISERROR(B282),IF(ISERROR(B281),"BLANK",B281),B282),B283)</f>
        <v>Em Lim</v>
      </c>
      <c r="C284" s="11" t="str">
        <f t="shared" si="570"/>
        <v>Claire Attridge</v>
      </c>
      <c r="D284" s="11" t="str">
        <f t="shared" si="570"/>
        <v>BMSC12</v>
      </c>
      <c r="E284" s="12" t="str">
        <f>IF(ISERROR(VLOOKUP($D284,SITES!$A:$E,2,FALSE)),"",VLOOKUP($D284,SITES!$A:$E,2,FALSE))</f>
        <v>Wizard Island North</v>
      </c>
      <c r="F284" s="10">
        <f>IF(ISERROR(VLOOKUP($D284,SITES!$A:$E,3,FALSE)),"",VLOOKUP($D284,SITES!$A:$E,3,FALSE))</f>
        <v>48.858283996582003</v>
      </c>
      <c r="G284" s="13">
        <f>IF(ISERROR(VLOOKUP($D284,SITES!$A:$E,4,FALSE)),"",VLOOKUP($D284,SITES!$A:$E,4,FALSE))</f>
        <v>-125.160919189453</v>
      </c>
      <c r="H284" s="14" t="str">
        <f t="shared" ref="H284:O284" si="571">IF(ISERROR(H283),IF(ISERROR(H282),IF(ISERROR(H281),"BLANK",H281),H282),H283)</f>
        <v>26/04/2024</v>
      </c>
      <c r="I284" s="11">
        <f t="shared" si="571"/>
        <v>2.5</v>
      </c>
      <c r="J284" s="11" t="str">
        <f t="shared" si="571"/>
        <v>NE</v>
      </c>
      <c r="K284" s="18">
        <f t="shared" si="571"/>
        <v>0.39513888888888887</v>
      </c>
      <c r="L284" s="11" t="str">
        <f t="shared" si="571"/>
        <v>CMA</v>
      </c>
      <c r="M284" s="11">
        <f t="shared" si="571"/>
        <v>4.5</v>
      </c>
      <c r="N284" s="11">
        <f t="shared" si="571"/>
        <v>1</v>
      </c>
      <c r="O284" s="11">
        <f t="shared" si="571"/>
        <v>1</v>
      </c>
      <c r="P284" s="11" t="s">
        <v>117</v>
      </c>
      <c r="Q284" s="19" t="str">
        <f>IF($N284=1,IF(ISERROR(VLOOKUP($P284,'M1'!$A:$C,Q$2,FALSE)),"NOT PRESENT",VLOOKUP($P284,'M1'!$A:$C,Q$2,FALSE)),IF($N284=2,IF(ISERROR(VLOOKUP(DATA!$P284,'M2'!$A:$C,Q$2,FALSE)),"NOT PRESENT",VLOOKUP(DATA!$P284,'M2'!$A:$C,Q$2,FALSE)),IF($N284=0,IF(ISERROR(VLOOKUP($P284,'M1'!$A:$C,Q$2,FALSE)),IF(ISERROR(VLOOKUP(DATA!$P284,'M2'!$A:$C,Q$2,FALSE)),"NOT PRESENT",VLOOKUP(DATA!$P284,'M2'!$A:$C,Q$2,FALSE)),VLOOKUP($P284,'M1'!$A:$C,Q$2,FALSE)),"SPECIFY METHOD")))</f>
        <v>Zalophus californianus</v>
      </c>
      <c r="R284" s="12" t="str">
        <f>IF($N284=1,IF(ISERROR(VLOOKUP($P284,'M1'!$A:$C,R$2,FALSE)),"NOT PRESENT",VLOOKUP($P284,'M1'!$A:$C,R$2,FALSE)),IF($N284=2,IF(ISERROR(VLOOKUP(DATA!$P284,'M2'!$A:$C,R$2,FALSE)),"NOT PRESENT",VLOOKUP(DATA!$P284,'M2'!$A:$C,R$2,FALSE)),IF($N284=0,IF(ISERROR(VLOOKUP($P284,'M1'!$A:$C,R$2,FALSE)),IF(ISERROR(VLOOKUP(DATA!$P284,'M2'!$A:$C,R$2,FALSE)),"NOT PRESENT",VLOOKUP(DATA!$P284,'M2'!$A:$C,R$2,FALSE)),VLOOKUP($P284,'M1'!$A:$C,R$2,FALSE)),"SPECIFY METHOD")))</f>
        <v>California sea lion</v>
      </c>
      <c r="S284" s="20">
        <f t="shared" si="520"/>
        <v>1</v>
      </c>
      <c r="T284" s="11">
        <v>0</v>
      </c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>
        <v>1</v>
      </c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</row>
    <row r="285" spans="1:68" ht="12.75" customHeight="1">
      <c r="A285" s="12">
        <f t="shared" si="517"/>
        <v>283</v>
      </c>
      <c r="B285" s="11" t="str">
        <f t="shared" ref="B285:D285" si="572">IF(ISERROR(B284),IF(ISERROR(B283),IF(ISERROR(B282),"BLANK",B282),B283),B284)</f>
        <v>Em Lim</v>
      </c>
      <c r="C285" s="11" t="str">
        <f t="shared" si="572"/>
        <v>Claire Attridge</v>
      </c>
      <c r="D285" s="11" t="str">
        <f t="shared" si="572"/>
        <v>BMSC12</v>
      </c>
      <c r="E285" s="12" t="str">
        <f>IF(ISERROR(VLOOKUP($D285,SITES!$A:$E,2,FALSE)),"",VLOOKUP($D285,SITES!$A:$E,2,FALSE))</f>
        <v>Wizard Island North</v>
      </c>
      <c r="F285" s="10">
        <f>IF(ISERROR(VLOOKUP($D285,SITES!$A:$E,3,FALSE)),"",VLOOKUP($D285,SITES!$A:$E,3,FALSE))</f>
        <v>48.858283996582003</v>
      </c>
      <c r="G285" s="13">
        <f>IF(ISERROR(VLOOKUP($D285,SITES!$A:$E,4,FALSE)),"",VLOOKUP($D285,SITES!$A:$E,4,FALSE))</f>
        <v>-125.160919189453</v>
      </c>
      <c r="H285" s="14" t="str">
        <f t="shared" ref="H285:M285" si="573">IF(ISERROR(H284),IF(ISERROR(H283),IF(ISERROR(H282),"BLANK",H282),H283),H284)</f>
        <v>26/04/2024</v>
      </c>
      <c r="I285" s="11">
        <f t="shared" si="573"/>
        <v>2.5</v>
      </c>
      <c r="J285" s="11" t="str">
        <f t="shared" si="573"/>
        <v>NE</v>
      </c>
      <c r="K285" s="18">
        <f t="shared" si="573"/>
        <v>0.39513888888888887</v>
      </c>
      <c r="L285" s="11" t="str">
        <f t="shared" si="573"/>
        <v>CMA</v>
      </c>
      <c r="M285" s="11">
        <f t="shared" si="573"/>
        <v>4.5</v>
      </c>
      <c r="N285" s="11">
        <v>2</v>
      </c>
      <c r="O285" s="11">
        <f>IF(ISERROR(O284),IF(ISERROR(O283),IF(ISERROR(O282),"BLANK",O282),O283),O284)</f>
        <v>1</v>
      </c>
      <c r="P285" s="11" t="s">
        <v>29</v>
      </c>
      <c r="Q285" s="19" t="str">
        <f>IF($N285=1,IF(ISERROR(VLOOKUP($P285,'M1'!$A:$C,Q$2,FALSE)),"NOT PRESENT",VLOOKUP($P285,'M1'!$A:$C,Q$2,FALSE)),IF($N285=2,IF(ISERROR(VLOOKUP(DATA!$P285,'M2'!$A:$C,Q$2,FALSE)),"NOT PRESENT",VLOOKUP(DATA!$P285,'M2'!$A:$C,Q$2,FALSE)),IF($N285=0,IF(ISERROR(VLOOKUP($P285,'M1'!$A:$C,Q$2,FALSE)),IF(ISERROR(VLOOKUP(DATA!$P285,'M2'!$A:$C,Q$2,FALSE)),"NOT PRESENT",VLOOKUP(DATA!$P285,'M2'!$A:$C,Q$2,FALSE)),VLOOKUP($P285,'M1'!$A:$C,Q$2,FALSE)),"SPECIFY METHOD")))</f>
        <v>Mesocentrotus franciscanus</v>
      </c>
      <c r="R285" s="12" t="str">
        <f>IF($N285=1,IF(ISERROR(VLOOKUP($P285,'M1'!$A:$C,R$2,FALSE)),"NOT PRESENT",VLOOKUP($P285,'M1'!$A:$C,R$2,FALSE)),IF($N285=2,IF(ISERROR(VLOOKUP(DATA!$P285,'M2'!$A:$C,R$2,FALSE)),"NOT PRESENT",VLOOKUP(DATA!$P285,'M2'!$A:$C,R$2,FALSE)),IF($N285=0,IF(ISERROR(VLOOKUP($P285,'M1'!$A:$C,R$2,FALSE)),IF(ISERROR(VLOOKUP(DATA!$P285,'M2'!$A:$C,R$2,FALSE)),"NOT PRESENT",VLOOKUP(DATA!$P285,'M2'!$A:$C,R$2,FALSE)),VLOOKUP($P285,'M1'!$A:$C,R$2,FALSE)),"SPECIFY METHOD")))</f>
        <v>Red sea urchin</v>
      </c>
      <c r="S285" s="20">
        <f t="shared" si="520"/>
        <v>382</v>
      </c>
      <c r="T285" s="11">
        <v>382</v>
      </c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</row>
    <row r="286" spans="1:68" ht="12.75" customHeight="1">
      <c r="A286" s="12">
        <f t="shared" si="517"/>
        <v>284</v>
      </c>
      <c r="B286" s="11" t="str">
        <f t="shared" ref="B286:D286" si="574">IF(ISERROR(B285),IF(ISERROR(B284),IF(ISERROR(B283),"BLANK",B283),B284),B285)</f>
        <v>Em Lim</v>
      </c>
      <c r="C286" s="11" t="str">
        <f t="shared" si="574"/>
        <v>Claire Attridge</v>
      </c>
      <c r="D286" s="11" t="str">
        <f t="shared" si="574"/>
        <v>BMSC12</v>
      </c>
      <c r="E286" s="12" t="str">
        <f>IF(ISERROR(VLOOKUP($D286,SITES!$A:$E,2,FALSE)),"",VLOOKUP($D286,SITES!$A:$E,2,FALSE))</f>
        <v>Wizard Island North</v>
      </c>
      <c r="F286" s="10">
        <f>IF(ISERROR(VLOOKUP($D286,SITES!$A:$E,3,FALSE)),"",VLOOKUP($D286,SITES!$A:$E,3,FALSE))</f>
        <v>48.858283996582003</v>
      </c>
      <c r="G286" s="13">
        <f>IF(ISERROR(VLOOKUP($D286,SITES!$A:$E,4,FALSE)),"",VLOOKUP($D286,SITES!$A:$E,4,FALSE))</f>
        <v>-125.160919189453</v>
      </c>
      <c r="H286" s="14" t="str">
        <f t="shared" ref="H286:O286" si="575">IF(ISERROR(H285),IF(ISERROR(H284),IF(ISERROR(H283),"BLANK",H283),H284),H285)</f>
        <v>26/04/2024</v>
      </c>
      <c r="I286" s="11">
        <f t="shared" si="575"/>
        <v>2.5</v>
      </c>
      <c r="J286" s="11" t="str">
        <f t="shared" si="575"/>
        <v>NE</v>
      </c>
      <c r="K286" s="18">
        <f t="shared" si="575"/>
        <v>0.39513888888888887</v>
      </c>
      <c r="L286" s="11" t="str">
        <f t="shared" si="575"/>
        <v>CMA</v>
      </c>
      <c r="M286" s="11">
        <f t="shared" si="575"/>
        <v>4.5</v>
      </c>
      <c r="N286" s="11">
        <f t="shared" si="575"/>
        <v>2</v>
      </c>
      <c r="O286" s="11">
        <f t="shared" si="575"/>
        <v>1</v>
      </c>
      <c r="P286" s="11" t="s">
        <v>33</v>
      </c>
      <c r="Q286" s="19" t="str">
        <f>IF($N286=1,IF(ISERROR(VLOOKUP($P286,'M1'!$A:$C,Q$2,FALSE)),"NOT PRESENT",VLOOKUP($P286,'M1'!$A:$C,Q$2,FALSE)),IF($N286=2,IF(ISERROR(VLOOKUP(DATA!$P286,'M2'!$A:$C,Q$2,FALSE)),"NOT PRESENT",VLOOKUP(DATA!$P286,'M2'!$A:$C,Q$2,FALSE)),IF($N286=0,IF(ISERROR(VLOOKUP($P286,'M1'!$A:$C,Q$2,FALSE)),IF(ISERROR(VLOOKUP(DATA!$P286,'M2'!$A:$C,Q$2,FALSE)),"NOT PRESENT",VLOOKUP(DATA!$P286,'M2'!$A:$C,Q$2,FALSE)),VLOOKUP($P286,'M1'!$A:$C,Q$2,FALSE)),"SPECIFY METHOD")))</f>
        <v>Apostichopus californicus</v>
      </c>
      <c r="R286" s="12" t="str">
        <f>IF($N286=1,IF(ISERROR(VLOOKUP($P286,'M1'!$A:$C,R$2,FALSE)),"NOT PRESENT",VLOOKUP($P286,'M1'!$A:$C,R$2,FALSE)),IF($N286=2,IF(ISERROR(VLOOKUP(DATA!$P286,'M2'!$A:$C,R$2,FALSE)),"NOT PRESENT",VLOOKUP(DATA!$P286,'M2'!$A:$C,R$2,FALSE)),IF($N286=0,IF(ISERROR(VLOOKUP($P286,'M1'!$A:$C,R$2,FALSE)),IF(ISERROR(VLOOKUP(DATA!$P286,'M2'!$A:$C,R$2,FALSE)),"NOT PRESENT",VLOOKUP(DATA!$P286,'M2'!$A:$C,R$2,FALSE)),VLOOKUP($P286,'M1'!$A:$C,R$2,FALSE)),"SPECIFY METHOD")))</f>
        <v>California sea cucumber</v>
      </c>
      <c r="S286" s="20">
        <f t="shared" si="520"/>
        <v>30</v>
      </c>
      <c r="T286" s="11">
        <v>30</v>
      </c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</row>
    <row r="287" spans="1:68" ht="12.75" customHeight="1">
      <c r="A287" s="12">
        <f t="shared" si="517"/>
        <v>285</v>
      </c>
      <c r="B287" s="11" t="str">
        <f t="shared" ref="B287:D287" si="576">IF(ISERROR(B286),IF(ISERROR(B285),IF(ISERROR(B284),"BLANK",B284),B285),B286)</f>
        <v>Em Lim</v>
      </c>
      <c r="C287" s="11" t="str">
        <f t="shared" si="576"/>
        <v>Claire Attridge</v>
      </c>
      <c r="D287" s="11" t="str">
        <f t="shared" si="576"/>
        <v>BMSC12</v>
      </c>
      <c r="E287" s="12" t="str">
        <f>IF(ISERROR(VLOOKUP($D287,SITES!$A:$E,2,FALSE)),"",VLOOKUP($D287,SITES!$A:$E,2,FALSE))</f>
        <v>Wizard Island North</v>
      </c>
      <c r="F287" s="10">
        <f>IF(ISERROR(VLOOKUP($D287,SITES!$A:$E,3,FALSE)),"",VLOOKUP($D287,SITES!$A:$E,3,FALSE))</f>
        <v>48.858283996582003</v>
      </c>
      <c r="G287" s="13">
        <f>IF(ISERROR(VLOOKUP($D287,SITES!$A:$E,4,FALSE)),"",VLOOKUP($D287,SITES!$A:$E,4,FALSE))</f>
        <v>-125.160919189453</v>
      </c>
      <c r="H287" s="14" t="str">
        <f t="shared" ref="H287:O287" si="577">IF(ISERROR(H286),IF(ISERROR(H285),IF(ISERROR(H284),"BLANK",H284),H285),H286)</f>
        <v>26/04/2024</v>
      </c>
      <c r="I287" s="11">
        <f t="shared" si="577"/>
        <v>2.5</v>
      </c>
      <c r="J287" s="11" t="str">
        <f t="shared" si="577"/>
        <v>NE</v>
      </c>
      <c r="K287" s="18">
        <f t="shared" si="577"/>
        <v>0.39513888888888887</v>
      </c>
      <c r="L287" s="11" t="str">
        <f t="shared" si="577"/>
        <v>CMA</v>
      </c>
      <c r="M287" s="11">
        <f t="shared" si="577"/>
        <v>4.5</v>
      </c>
      <c r="N287" s="11">
        <f t="shared" si="577"/>
        <v>2</v>
      </c>
      <c r="O287" s="11">
        <f t="shared" si="577"/>
        <v>1</v>
      </c>
      <c r="P287" s="11" t="s">
        <v>42</v>
      </c>
      <c r="Q287" s="19" t="str">
        <f>IF($N287=1,IF(ISERROR(VLOOKUP($P287,'M1'!$A:$C,Q$2,FALSE)),"NOT PRESENT",VLOOKUP($P287,'M1'!$A:$C,Q$2,FALSE)),IF($N287=2,IF(ISERROR(VLOOKUP(DATA!$P287,'M2'!$A:$C,Q$2,FALSE)),"NOT PRESENT",VLOOKUP(DATA!$P287,'M2'!$A:$C,Q$2,FALSE)),IF($N287=0,IF(ISERROR(VLOOKUP($P287,'M1'!$A:$C,Q$2,FALSE)),IF(ISERROR(VLOOKUP(DATA!$P287,'M2'!$A:$C,Q$2,FALSE)),"NOT PRESENT",VLOOKUP(DATA!$P287,'M2'!$A:$C,Q$2,FALSE)),VLOOKUP($P287,'M1'!$A:$C,Q$2,FALSE)),"SPECIFY METHOD")))</f>
        <v>Dermasterias imbricata</v>
      </c>
      <c r="R287" s="12" t="str">
        <f>IF($N287=1,IF(ISERROR(VLOOKUP($P287,'M1'!$A:$C,R$2,FALSE)),"NOT PRESENT",VLOOKUP($P287,'M1'!$A:$C,R$2,FALSE)),IF($N287=2,IF(ISERROR(VLOOKUP(DATA!$P287,'M2'!$A:$C,R$2,FALSE)),"NOT PRESENT",VLOOKUP(DATA!$P287,'M2'!$A:$C,R$2,FALSE)),IF($N287=0,IF(ISERROR(VLOOKUP($P287,'M1'!$A:$C,R$2,FALSE)),IF(ISERROR(VLOOKUP(DATA!$P287,'M2'!$A:$C,R$2,FALSE)),"NOT PRESENT",VLOOKUP(DATA!$P287,'M2'!$A:$C,R$2,FALSE)),VLOOKUP($P287,'M1'!$A:$C,R$2,FALSE)),"SPECIFY METHOD")))</f>
        <v>Leather star</v>
      </c>
      <c r="S287" s="20">
        <f t="shared" si="520"/>
        <v>9</v>
      </c>
      <c r="T287" s="11">
        <v>9</v>
      </c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</row>
    <row r="288" spans="1:68" ht="12.75" customHeight="1">
      <c r="A288" s="12">
        <f t="shared" si="517"/>
        <v>286</v>
      </c>
      <c r="B288" s="11" t="str">
        <f t="shared" ref="B288:D288" si="578">IF(ISERROR(B287),IF(ISERROR(B286),IF(ISERROR(B285),"BLANK",B285),B286),B287)</f>
        <v>Em Lim</v>
      </c>
      <c r="C288" s="11" t="str">
        <f t="shared" si="578"/>
        <v>Claire Attridge</v>
      </c>
      <c r="D288" s="11" t="str">
        <f t="shared" si="578"/>
        <v>BMSC12</v>
      </c>
      <c r="E288" s="12" t="str">
        <f>IF(ISERROR(VLOOKUP($D288,SITES!$A:$E,2,FALSE)),"",VLOOKUP($D288,SITES!$A:$E,2,FALSE))</f>
        <v>Wizard Island North</v>
      </c>
      <c r="F288" s="10">
        <f>IF(ISERROR(VLOOKUP($D288,SITES!$A:$E,3,FALSE)),"",VLOOKUP($D288,SITES!$A:$E,3,FALSE))</f>
        <v>48.858283996582003</v>
      </c>
      <c r="G288" s="13">
        <f>IF(ISERROR(VLOOKUP($D288,SITES!$A:$E,4,FALSE)),"",VLOOKUP($D288,SITES!$A:$E,4,FALSE))</f>
        <v>-125.160919189453</v>
      </c>
      <c r="H288" s="14" t="str">
        <f t="shared" ref="H288:O288" si="579">IF(ISERROR(H287),IF(ISERROR(H286),IF(ISERROR(H285),"BLANK",H285),H286),H287)</f>
        <v>26/04/2024</v>
      </c>
      <c r="I288" s="11">
        <f t="shared" si="579"/>
        <v>2.5</v>
      </c>
      <c r="J288" s="11" t="str">
        <f t="shared" si="579"/>
        <v>NE</v>
      </c>
      <c r="K288" s="18">
        <f t="shared" si="579"/>
        <v>0.39513888888888887</v>
      </c>
      <c r="L288" s="11" t="str">
        <f t="shared" si="579"/>
        <v>CMA</v>
      </c>
      <c r="M288" s="11">
        <f t="shared" si="579"/>
        <v>4.5</v>
      </c>
      <c r="N288" s="11">
        <f t="shared" si="579"/>
        <v>2</v>
      </c>
      <c r="O288" s="11">
        <f t="shared" si="579"/>
        <v>1</v>
      </c>
      <c r="P288" s="11" t="s">
        <v>30</v>
      </c>
      <c r="Q288" s="19" t="str">
        <f>IF($N288=1,IF(ISERROR(VLOOKUP($P288,'M1'!$A:$C,Q$2,FALSE)),"NOT PRESENT",VLOOKUP($P288,'M1'!$A:$C,Q$2,FALSE)),IF($N288=2,IF(ISERROR(VLOOKUP(DATA!$P288,'M2'!$A:$C,Q$2,FALSE)),"NOT PRESENT",VLOOKUP(DATA!$P288,'M2'!$A:$C,Q$2,FALSE)),IF($N288=0,IF(ISERROR(VLOOKUP($P288,'M1'!$A:$C,Q$2,FALSE)),IF(ISERROR(VLOOKUP(DATA!$P288,'M2'!$A:$C,Q$2,FALSE)),"NOT PRESENT",VLOOKUP(DATA!$P288,'M2'!$A:$C,Q$2,FALSE)),VLOOKUP($P288,'M1'!$A:$C,Q$2,FALSE)),"SPECIFY METHOD")))</f>
        <v>Pomaulax gibberosus</v>
      </c>
      <c r="R288" s="12" t="str">
        <f>IF($N288=1,IF(ISERROR(VLOOKUP($P288,'M1'!$A:$C,R$2,FALSE)),"NOT PRESENT",VLOOKUP($P288,'M1'!$A:$C,R$2,FALSE)),IF($N288=2,IF(ISERROR(VLOOKUP(DATA!$P288,'M2'!$A:$C,R$2,FALSE)),"NOT PRESENT",VLOOKUP(DATA!$P288,'M2'!$A:$C,R$2,FALSE)),IF($N288=0,IF(ISERROR(VLOOKUP($P288,'M1'!$A:$C,R$2,FALSE)),IF(ISERROR(VLOOKUP(DATA!$P288,'M2'!$A:$C,R$2,FALSE)),"NOT PRESENT",VLOOKUP(DATA!$P288,'M2'!$A:$C,R$2,FALSE)),VLOOKUP($P288,'M1'!$A:$C,R$2,FALSE)),"SPECIFY METHOD")))</f>
        <v>Red turban shell</v>
      </c>
      <c r="S288" s="20">
        <f t="shared" si="520"/>
        <v>4</v>
      </c>
      <c r="T288" s="11">
        <v>4</v>
      </c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</row>
    <row r="289" spans="1:68" ht="12.75" customHeight="1">
      <c r="A289" s="12">
        <f t="shared" si="517"/>
        <v>287</v>
      </c>
      <c r="B289" s="11" t="str">
        <f t="shared" ref="B289:D289" si="580">IF(ISERROR(B288),IF(ISERROR(B287),IF(ISERROR(B286),"BLANK",B286),B287),B288)</f>
        <v>Em Lim</v>
      </c>
      <c r="C289" s="11" t="str">
        <f t="shared" si="580"/>
        <v>Claire Attridge</v>
      </c>
      <c r="D289" s="11" t="str">
        <f t="shared" si="580"/>
        <v>BMSC12</v>
      </c>
      <c r="E289" s="12" t="str">
        <f>IF(ISERROR(VLOOKUP($D289,SITES!$A:$E,2,FALSE)),"",VLOOKUP($D289,SITES!$A:$E,2,FALSE))</f>
        <v>Wizard Island North</v>
      </c>
      <c r="F289" s="10">
        <f>IF(ISERROR(VLOOKUP($D289,SITES!$A:$E,3,FALSE)),"",VLOOKUP($D289,SITES!$A:$E,3,FALSE))</f>
        <v>48.858283996582003</v>
      </c>
      <c r="G289" s="13">
        <f>IF(ISERROR(VLOOKUP($D289,SITES!$A:$E,4,FALSE)),"",VLOOKUP($D289,SITES!$A:$E,4,FALSE))</f>
        <v>-125.160919189453</v>
      </c>
      <c r="H289" s="14" t="str">
        <f t="shared" ref="H289:O289" si="581">IF(ISERROR(H288),IF(ISERROR(H287),IF(ISERROR(H286),"BLANK",H286),H287),H288)</f>
        <v>26/04/2024</v>
      </c>
      <c r="I289" s="11">
        <f t="shared" si="581"/>
        <v>2.5</v>
      </c>
      <c r="J289" s="11" t="str">
        <f t="shared" si="581"/>
        <v>NE</v>
      </c>
      <c r="K289" s="18">
        <f t="shared" si="581"/>
        <v>0.39513888888888887</v>
      </c>
      <c r="L289" s="11" t="str">
        <f t="shared" si="581"/>
        <v>CMA</v>
      </c>
      <c r="M289" s="11">
        <f t="shared" si="581"/>
        <v>4.5</v>
      </c>
      <c r="N289" s="11">
        <f t="shared" si="581"/>
        <v>2</v>
      </c>
      <c r="O289" s="11">
        <f t="shared" si="581"/>
        <v>1</v>
      </c>
      <c r="P289" s="11" t="s">
        <v>36</v>
      </c>
      <c r="Q289" s="19" t="str">
        <f>IF($N289=1,IF(ISERROR(VLOOKUP($P289,'M1'!$A:$C,Q$2,FALSE)),"NOT PRESENT",VLOOKUP($P289,'M1'!$A:$C,Q$2,FALSE)),IF($N289=2,IF(ISERROR(VLOOKUP(DATA!$P289,'M2'!$A:$C,Q$2,FALSE)),"NOT PRESENT",VLOOKUP(DATA!$P289,'M2'!$A:$C,Q$2,FALSE)),IF($N289=0,IF(ISERROR(VLOOKUP($P289,'M1'!$A:$C,Q$2,FALSE)),IF(ISERROR(VLOOKUP(DATA!$P289,'M2'!$A:$C,Q$2,FALSE)),"NOT PRESENT",VLOOKUP(DATA!$P289,'M2'!$A:$C,Q$2,FALSE)),VLOOKUP($P289,'M1'!$A:$C,Q$2,FALSE)),"SPECIFY METHOD")))</f>
        <v>Haliotis kamtschatkana</v>
      </c>
      <c r="R289" s="12" t="str">
        <f>IF($N289=1,IF(ISERROR(VLOOKUP($P289,'M1'!$A:$C,R$2,FALSE)),"NOT PRESENT",VLOOKUP($P289,'M1'!$A:$C,R$2,FALSE)),IF($N289=2,IF(ISERROR(VLOOKUP(DATA!$P289,'M2'!$A:$C,R$2,FALSE)),"NOT PRESENT",VLOOKUP(DATA!$P289,'M2'!$A:$C,R$2,FALSE)),IF($N289=0,IF(ISERROR(VLOOKUP($P289,'M1'!$A:$C,R$2,FALSE)),IF(ISERROR(VLOOKUP(DATA!$P289,'M2'!$A:$C,R$2,FALSE)),"NOT PRESENT",VLOOKUP(DATA!$P289,'M2'!$A:$C,R$2,FALSE)),VLOOKUP($P289,'M1'!$A:$C,R$2,FALSE)),"SPECIFY METHOD")))</f>
        <v>Pinto abalone</v>
      </c>
      <c r="S289" s="20">
        <f t="shared" si="520"/>
        <v>13</v>
      </c>
      <c r="T289" s="11">
        <v>0</v>
      </c>
      <c r="U289" s="11">
        <v>4</v>
      </c>
      <c r="V289" s="11">
        <v>5</v>
      </c>
      <c r="W289" s="11">
        <v>3</v>
      </c>
      <c r="X289" s="11"/>
      <c r="Y289" s="11">
        <v>1</v>
      </c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</row>
    <row r="290" spans="1:68" ht="12.75" customHeight="1">
      <c r="A290" s="12">
        <f t="shared" si="517"/>
        <v>288</v>
      </c>
      <c r="B290" s="11" t="str">
        <f t="shared" ref="B290:D290" si="582">IF(ISERROR(B289),IF(ISERROR(B288),IF(ISERROR(B287),"BLANK",B287),B288),B289)</f>
        <v>Em Lim</v>
      </c>
      <c r="C290" s="11" t="str">
        <f t="shared" si="582"/>
        <v>Claire Attridge</v>
      </c>
      <c r="D290" s="11" t="str">
        <f t="shared" si="582"/>
        <v>BMSC12</v>
      </c>
      <c r="E290" s="12" t="str">
        <f>IF(ISERROR(VLOOKUP($D290,SITES!$A:$E,2,FALSE)),"",VLOOKUP($D290,SITES!$A:$E,2,FALSE))</f>
        <v>Wizard Island North</v>
      </c>
      <c r="F290" s="10">
        <f>IF(ISERROR(VLOOKUP($D290,SITES!$A:$E,3,FALSE)),"",VLOOKUP($D290,SITES!$A:$E,3,FALSE))</f>
        <v>48.858283996582003</v>
      </c>
      <c r="G290" s="13">
        <f>IF(ISERROR(VLOOKUP($D290,SITES!$A:$E,4,FALSE)),"",VLOOKUP($D290,SITES!$A:$E,4,FALSE))</f>
        <v>-125.160919189453</v>
      </c>
      <c r="H290" s="14" t="str">
        <f t="shared" ref="H290:O290" si="583">IF(ISERROR(H289),IF(ISERROR(H288),IF(ISERROR(H287),"BLANK",H287),H288),H289)</f>
        <v>26/04/2024</v>
      </c>
      <c r="I290" s="11">
        <f t="shared" si="583"/>
        <v>2.5</v>
      </c>
      <c r="J290" s="11" t="str">
        <f t="shared" si="583"/>
        <v>NE</v>
      </c>
      <c r="K290" s="18">
        <f t="shared" si="583"/>
        <v>0.39513888888888887</v>
      </c>
      <c r="L290" s="11" t="str">
        <f t="shared" si="583"/>
        <v>CMA</v>
      </c>
      <c r="M290" s="11">
        <f t="shared" si="583"/>
        <v>4.5</v>
      </c>
      <c r="N290" s="11">
        <f t="shared" si="583"/>
        <v>2</v>
      </c>
      <c r="O290" s="11">
        <f t="shared" si="583"/>
        <v>1</v>
      </c>
      <c r="P290" s="11" t="s">
        <v>53</v>
      </c>
      <c r="Q290" s="19" t="str">
        <f>IF($N290=1,IF(ISERROR(VLOOKUP($P290,'M1'!$A:$C,Q$2,FALSE)),"NOT PRESENT",VLOOKUP($P290,'M1'!$A:$C,Q$2,FALSE)),IF($N290=2,IF(ISERROR(VLOOKUP(DATA!$P290,'M2'!$A:$C,Q$2,FALSE)),"NOT PRESENT",VLOOKUP(DATA!$P290,'M2'!$A:$C,Q$2,FALSE)),IF($N290=0,IF(ISERROR(VLOOKUP($P290,'M1'!$A:$C,Q$2,FALSE)),IF(ISERROR(VLOOKUP(DATA!$P290,'M2'!$A:$C,Q$2,FALSE)),"NOT PRESENT",VLOOKUP(DATA!$P290,'M2'!$A:$C,Q$2,FALSE)),VLOOKUP($P290,'M1'!$A:$C,Q$2,FALSE)),"SPECIFY METHOD")))</f>
        <v>Rhinogobiops nicholsii</v>
      </c>
      <c r="R290" s="12" t="str">
        <f>IF($N290=1,IF(ISERROR(VLOOKUP($P290,'M1'!$A:$C,R$2,FALSE)),"NOT PRESENT",VLOOKUP($P290,'M1'!$A:$C,R$2,FALSE)),IF($N290=2,IF(ISERROR(VLOOKUP(DATA!$P290,'M2'!$A:$C,R$2,FALSE)),"NOT PRESENT",VLOOKUP(DATA!$P290,'M2'!$A:$C,R$2,FALSE)),IF($N290=0,IF(ISERROR(VLOOKUP($P290,'M1'!$A:$C,R$2,FALSE)),IF(ISERROR(VLOOKUP(DATA!$P290,'M2'!$A:$C,R$2,FALSE)),"NOT PRESENT",VLOOKUP(DATA!$P290,'M2'!$A:$C,R$2,FALSE)),VLOOKUP($P290,'M1'!$A:$C,R$2,FALSE)),"SPECIFY METHOD")))</f>
        <v>Blackeye goby</v>
      </c>
      <c r="S290" s="20">
        <f t="shared" si="520"/>
        <v>14</v>
      </c>
      <c r="T290" s="11">
        <v>0</v>
      </c>
      <c r="U290" s="11">
        <v>2</v>
      </c>
      <c r="V290" s="11">
        <v>10</v>
      </c>
      <c r="W290" s="11">
        <v>2</v>
      </c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</row>
    <row r="291" spans="1:68" ht="12.75" customHeight="1">
      <c r="A291" s="12">
        <f t="shared" si="517"/>
        <v>289</v>
      </c>
      <c r="B291" s="11" t="str">
        <f t="shared" ref="B291:D291" si="584">IF(ISERROR(B290),IF(ISERROR(B289),IF(ISERROR(B288),"BLANK",B288),B289),B290)</f>
        <v>Em Lim</v>
      </c>
      <c r="C291" s="11" t="str">
        <f t="shared" si="584"/>
        <v>Claire Attridge</v>
      </c>
      <c r="D291" s="11" t="str">
        <f t="shared" si="584"/>
        <v>BMSC12</v>
      </c>
      <c r="E291" s="12" t="str">
        <f>IF(ISERROR(VLOOKUP($D291,SITES!$A:$E,2,FALSE)),"",VLOOKUP($D291,SITES!$A:$E,2,FALSE))</f>
        <v>Wizard Island North</v>
      </c>
      <c r="F291" s="10">
        <f>IF(ISERROR(VLOOKUP($D291,SITES!$A:$E,3,FALSE)),"",VLOOKUP($D291,SITES!$A:$E,3,FALSE))</f>
        <v>48.858283996582003</v>
      </c>
      <c r="G291" s="13">
        <f>IF(ISERROR(VLOOKUP($D291,SITES!$A:$E,4,FALSE)),"",VLOOKUP($D291,SITES!$A:$E,4,FALSE))</f>
        <v>-125.160919189453</v>
      </c>
      <c r="H291" s="14" t="str">
        <f t="shared" ref="H291:O291" si="585">IF(ISERROR(H290),IF(ISERROR(H289),IF(ISERROR(H288),"BLANK",H288),H289),H290)</f>
        <v>26/04/2024</v>
      </c>
      <c r="I291" s="11">
        <f t="shared" si="585"/>
        <v>2.5</v>
      </c>
      <c r="J291" s="11" t="str">
        <f t="shared" si="585"/>
        <v>NE</v>
      </c>
      <c r="K291" s="18">
        <f t="shared" si="585"/>
        <v>0.39513888888888887</v>
      </c>
      <c r="L291" s="11" t="str">
        <f t="shared" si="585"/>
        <v>CMA</v>
      </c>
      <c r="M291" s="11">
        <f t="shared" si="585"/>
        <v>4.5</v>
      </c>
      <c r="N291" s="11">
        <f t="shared" si="585"/>
        <v>2</v>
      </c>
      <c r="O291" s="11">
        <f t="shared" si="585"/>
        <v>1</v>
      </c>
      <c r="P291" s="11" t="s">
        <v>35</v>
      </c>
      <c r="Q291" s="19" t="str">
        <f>IF($N291=1,IF(ISERROR(VLOOKUP($P291,'M1'!$A:$C,Q$2,FALSE)),"NOT PRESENT",VLOOKUP($P291,'M1'!$A:$C,Q$2,FALSE)),IF($N291=2,IF(ISERROR(VLOOKUP(DATA!$P291,'M2'!$A:$C,Q$2,FALSE)),"NOT PRESENT",VLOOKUP(DATA!$P291,'M2'!$A:$C,Q$2,FALSE)),IF($N291=0,IF(ISERROR(VLOOKUP($P291,'M1'!$A:$C,Q$2,FALSE)),IF(ISERROR(VLOOKUP(DATA!$P291,'M2'!$A:$C,Q$2,FALSE)),"NOT PRESENT",VLOOKUP(DATA!$P291,'M2'!$A:$C,Q$2,FALSE)),VLOOKUP($P291,'M1'!$A:$C,Q$2,FALSE)),"SPECIFY METHOD")))</f>
        <v>Orthasterias koehleri</v>
      </c>
      <c r="R291" s="12" t="str">
        <f>IF($N291=1,IF(ISERROR(VLOOKUP($P291,'M1'!$A:$C,R$2,FALSE)),"NOT PRESENT",VLOOKUP($P291,'M1'!$A:$C,R$2,FALSE)),IF($N291=2,IF(ISERROR(VLOOKUP(DATA!$P291,'M2'!$A:$C,R$2,FALSE)),"NOT PRESENT",VLOOKUP(DATA!$P291,'M2'!$A:$C,R$2,FALSE)),IF($N291=0,IF(ISERROR(VLOOKUP($P291,'M1'!$A:$C,R$2,FALSE)),IF(ISERROR(VLOOKUP(DATA!$P291,'M2'!$A:$C,R$2,FALSE)),"NOT PRESENT",VLOOKUP(DATA!$P291,'M2'!$A:$C,R$2,FALSE)),VLOOKUP($P291,'M1'!$A:$C,R$2,FALSE)),"SPECIFY METHOD")))</f>
        <v>Rainbow star</v>
      </c>
      <c r="S291" s="20">
        <f t="shared" si="520"/>
        <v>6</v>
      </c>
      <c r="T291" s="11">
        <v>6</v>
      </c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</row>
    <row r="292" spans="1:68" ht="12.75" customHeight="1">
      <c r="A292" s="12">
        <f t="shared" si="517"/>
        <v>290</v>
      </c>
      <c r="B292" s="11" t="str">
        <f t="shared" ref="B292:D292" si="586">IF(ISERROR(B291),IF(ISERROR(B290),IF(ISERROR(B289),"BLANK",B289),B290),B291)</f>
        <v>Em Lim</v>
      </c>
      <c r="C292" s="11" t="str">
        <f t="shared" si="586"/>
        <v>Claire Attridge</v>
      </c>
      <c r="D292" s="11" t="str">
        <f t="shared" si="586"/>
        <v>BMSC12</v>
      </c>
      <c r="E292" s="12" t="str">
        <f>IF(ISERROR(VLOOKUP($D292,SITES!$A:$E,2,FALSE)),"",VLOOKUP($D292,SITES!$A:$E,2,FALSE))</f>
        <v>Wizard Island North</v>
      </c>
      <c r="F292" s="10">
        <f>IF(ISERROR(VLOOKUP($D292,SITES!$A:$E,3,FALSE)),"",VLOOKUP($D292,SITES!$A:$E,3,FALSE))</f>
        <v>48.858283996582003</v>
      </c>
      <c r="G292" s="13">
        <f>IF(ISERROR(VLOOKUP($D292,SITES!$A:$E,4,FALSE)),"",VLOOKUP($D292,SITES!$A:$E,4,FALSE))</f>
        <v>-125.160919189453</v>
      </c>
      <c r="H292" s="14" t="str">
        <f t="shared" ref="H292:O292" si="587">IF(ISERROR(H291),IF(ISERROR(H290),IF(ISERROR(H289),"BLANK",H289),H290),H291)</f>
        <v>26/04/2024</v>
      </c>
      <c r="I292" s="11">
        <f t="shared" si="587"/>
        <v>2.5</v>
      </c>
      <c r="J292" s="11" t="str">
        <f t="shared" si="587"/>
        <v>NE</v>
      </c>
      <c r="K292" s="18">
        <f t="shared" si="587"/>
        <v>0.39513888888888887</v>
      </c>
      <c r="L292" s="11" t="str">
        <f t="shared" si="587"/>
        <v>CMA</v>
      </c>
      <c r="M292" s="11">
        <f t="shared" si="587"/>
        <v>4.5</v>
      </c>
      <c r="N292" s="11">
        <f t="shared" si="587"/>
        <v>2</v>
      </c>
      <c r="O292" s="11">
        <f t="shared" si="587"/>
        <v>1</v>
      </c>
      <c r="P292" s="11" t="s">
        <v>37</v>
      </c>
      <c r="Q292" s="19" t="str">
        <f>IF($N292=1,IF(ISERROR(VLOOKUP($P292,'M1'!$A:$C,Q$2,FALSE)),"NOT PRESENT",VLOOKUP($P292,'M1'!$A:$C,Q$2,FALSE)),IF($N292=2,IF(ISERROR(VLOOKUP(DATA!$P292,'M2'!$A:$C,Q$2,FALSE)),"NOT PRESENT",VLOOKUP(DATA!$P292,'M2'!$A:$C,Q$2,FALSE)),IF($N292=0,IF(ISERROR(VLOOKUP($P292,'M1'!$A:$C,Q$2,FALSE)),IF(ISERROR(VLOOKUP(DATA!$P292,'M2'!$A:$C,Q$2,FALSE)),"NOT PRESENT",VLOOKUP(DATA!$P292,'M2'!$A:$C,Q$2,FALSE)),VLOOKUP($P292,'M1'!$A:$C,Q$2,FALSE)),"SPECIFY METHOD")))</f>
        <v>Ceratostoma foliatum</v>
      </c>
      <c r="R292" s="12" t="str">
        <f>IF($N292=1,IF(ISERROR(VLOOKUP($P292,'M1'!$A:$C,R$2,FALSE)),"NOT PRESENT",VLOOKUP($P292,'M1'!$A:$C,R$2,FALSE)),IF($N292=2,IF(ISERROR(VLOOKUP(DATA!$P292,'M2'!$A:$C,R$2,FALSE)),"NOT PRESENT",VLOOKUP(DATA!$P292,'M2'!$A:$C,R$2,FALSE)),IF($N292=0,IF(ISERROR(VLOOKUP($P292,'M1'!$A:$C,R$2,FALSE)),IF(ISERROR(VLOOKUP(DATA!$P292,'M2'!$A:$C,R$2,FALSE)),"NOT PRESENT",VLOOKUP(DATA!$P292,'M2'!$A:$C,R$2,FALSE)),VLOOKUP($P292,'M1'!$A:$C,R$2,FALSE)),"SPECIFY METHOD")))</f>
        <v>Leafy hornmouth</v>
      </c>
      <c r="S292" s="20">
        <f t="shared" si="520"/>
        <v>13</v>
      </c>
      <c r="T292" s="11">
        <v>13</v>
      </c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</row>
    <row r="293" spans="1:68" ht="12.75" customHeight="1">
      <c r="A293" s="12">
        <f t="shared" si="517"/>
        <v>291</v>
      </c>
      <c r="B293" s="11" t="str">
        <f t="shared" ref="B293:D293" si="588">IF(ISERROR(B292),IF(ISERROR(B291),IF(ISERROR(B290),"BLANK",B290),B291),B292)</f>
        <v>Em Lim</v>
      </c>
      <c r="C293" s="11" t="str">
        <f t="shared" si="588"/>
        <v>Claire Attridge</v>
      </c>
      <c r="D293" s="11" t="str">
        <f t="shared" si="588"/>
        <v>BMSC12</v>
      </c>
      <c r="E293" s="12" t="str">
        <f>IF(ISERROR(VLOOKUP($D293,SITES!$A:$E,2,FALSE)),"",VLOOKUP($D293,SITES!$A:$E,2,FALSE))</f>
        <v>Wizard Island North</v>
      </c>
      <c r="F293" s="10">
        <f>IF(ISERROR(VLOOKUP($D293,SITES!$A:$E,3,FALSE)),"",VLOOKUP($D293,SITES!$A:$E,3,FALSE))</f>
        <v>48.858283996582003</v>
      </c>
      <c r="G293" s="13">
        <f>IF(ISERROR(VLOOKUP($D293,SITES!$A:$E,4,FALSE)),"",VLOOKUP($D293,SITES!$A:$E,4,FALSE))</f>
        <v>-125.160919189453</v>
      </c>
      <c r="H293" s="14" t="str">
        <f t="shared" ref="H293:O293" si="589">IF(ISERROR(H292),IF(ISERROR(H291),IF(ISERROR(H290),"BLANK",H290),H291),H292)</f>
        <v>26/04/2024</v>
      </c>
      <c r="I293" s="11">
        <f t="shared" si="589"/>
        <v>2.5</v>
      </c>
      <c r="J293" s="11" t="str">
        <f t="shared" si="589"/>
        <v>NE</v>
      </c>
      <c r="K293" s="18">
        <f t="shared" si="589"/>
        <v>0.39513888888888887</v>
      </c>
      <c r="L293" s="11" t="str">
        <f t="shared" si="589"/>
        <v>CMA</v>
      </c>
      <c r="M293" s="11">
        <f t="shared" si="589"/>
        <v>4.5</v>
      </c>
      <c r="N293" s="11">
        <f t="shared" si="589"/>
        <v>2</v>
      </c>
      <c r="O293" s="11">
        <f t="shared" si="589"/>
        <v>1</v>
      </c>
      <c r="P293" s="11" t="s">
        <v>47</v>
      </c>
      <c r="Q293" s="19" t="str">
        <f>IF($N293=1,IF(ISERROR(VLOOKUP($P293,'M1'!$A:$C,Q$2,FALSE)),"NOT PRESENT",VLOOKUP($P293,'M1'!$A:$C,Q$2,FALSE)),IF($N293=2,IF(ISERROR(VLOOKUP(DATA!$P293,'M2'!$A:$C,Q$2,FALSE)),"NOT PRESENT",VLOOKUP(DATA!$P293,'M2'!$A:$C,Q$2,FALSE)),IF($N293=0,IF(ISERROR(VLOOKUP($P293,'M1'!$A:$C,Q$2,FALSE)),IF(ISERROR(VLOOKUP(DATA!$P293,'M2'!$A:$C,Q$2,FALSE)),"NOT PRESENT",VLOOKUP(DATA!$P293,'M2'!$A:$C,Q$2,FALSE)),VLOOKUP($P293,'M1'!$A:$C,Q$2,FALSE)),"SPECIFY METHOD")))</f>
        <v>Glebocarcinus oregonensis</v>
      </c>
      <c r="R293" s="12" t="str">
        <f>IF($N293=1,IF(ISERROR(VLOOKUP($P293,'M1'!$A:$C,R$2,FALSE)),"NOT PRESENT",VLOOKUP($P293,'M1'!$A:$C,R$2,FALSE)),IF($N293=2,IF(ISERROR(VLOOKUP(DATA!$P293,'M2'!$A:$C,R$2,FALSE)),"NOT PRESENT",VLOOKUP(DATA!$P293,'M2'!$A:$C,R$2,FALSE)),IF($N293=0,IF(ISERROR(VLOOKUP($P293,'M1'!$A:$C,R$2,FALSE)),IF(ISERROR(VLOOKUP(DATA!$P293,'M2'!$A:$C,R$2,FALSE)),"NOT PRESENT",VLOOKUP(DATA!$P293,'M2'!$A:$C,R$2,FALSE)),VLOOKUP($P293,'M1'!$A:$C,R$2,FALSE)),"SPECIFY METHOD")))</f>
        <v>Pygmy rock crab</v>
      </c>
      <c r="S293" s="20">
        <f t="shared" si="520"/>
        <v>8</v>
      </c>
      <c r="T293" s="11">
        <v>8</v>
      </c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</row>
    <row r="294" spans="1:68" ht="12.75" customHeight="1">
      <c r="A294" s="12">
        <f t="shared" si="517"/>
        <v>292</v>
      </c>
      <c r="B294" s="11" t="str">
        <f t="shared" ref="B294:D294" si="590">IF(ISERROR(B293),IF(ISERROR(B292),IF(ISERROR(B291),"BLANK",B291),B292),B293)</f>
        <v>Em Lim</v>
      </c>
      <c r="C294" s="11" t="str">
        <f t="shared" si="590"/>
        <v>Claire Attridge</v>
      </c>
      <c r="D294" s="11" t="str">
        <f t="shared" si="590"/>
        <v>BMSC12</v>
      </c>
      <c r="E294" s="12" t="str">
        <f>IF(ISERROR(VLOOKUP($D294,SITES!$A:$E,2,FALSE)),"",VLOOKUP($D294,SITES!$A:$E,2,FALSE))</f>
        <v>Wizard Island North</v>
      </c>
      <c r="F294" s="10">
        <f>IF(ISERROR(VLOOKUP($D294,SITES!$A:$E,3,FALSE)),"",VLOOKUP($D294,SITES!$A:$E,3,FALSE))</f>
        <v>48.858283996582003</v>
      </c>
      <c r="G294" s="13">
        <f>IF(ISERROR(VLOOKUP($D294,SITES!$A:$E,4,FALSE)),"",VLOOKUP($D294,SITES!$A:$E,4,FALSE))</f>
        <v>-125.160919189453</v>
      </c>
      <c r="H294" s="14" t="str">
        <f t="shared" ref="H294:O294" si="591">IF(ISERROR(H293),IF(ISERROR(H292),IF(ISERROR(H291),"BLANK",H291),H292),H293)</f>
        <v>26/04/2024</v>
      </c>
      <c r="I294" s="11">
        <f t="shared" si="591"/>
        <v>2.5</v>
      </c>
      <c r="J294" s="11" t="str">
        <f t="shared" si="591"/>
        <v>NE</v>
      </c>
      <c r="K294" s="18">
        <f t="shared" si="591"/>
        <v>0.39513888888888887</v>
      </c>
      <c r="L294" s="11" t="str">
        <f t="shared" si="591"/>
        <v>CMA</v>
      </c>
      <c r="M294" s="11">
        <f t="shared" si="591"/>
        <v>4.5</v>
      </c>
      <c r="N294" s="11">
        <f t="shared" si="591"/>
        <v>2</v>
      </c>
      <c r="O294" s="11">
        <f t="shared" si="591"/>
        <v>1</v>
      </c>
      <c r="P294" s="11" t="s">
        <v>39</v>
      </c>
      <c r="Q294" s="19" t="str">
        <f>IF($N294=1,IF(ISERROR(VLOOKUP($P294,'M1'!$A:$C,Q$2,FALSE)),"NOT PRESENT",VLOOKUP($P294,'M1'!$A:$C,Q$2,FALSE)),IF($N294=2,IF(ISERROR(VLOOKUP(DATA!$P294,'M2'!$A:$C,Q$2,FALSE)),"NOT PRESENT",VLOOKUP(DATA!$P294,'M2'!$A:$C,Q$2,FALSE)),IF($N294=0,IF(ISERROR(VLOOKUP($P294,'M1'!$A:$C,Q$2,FALSE)),IF(ISERROR(VLOOKUP(DATA!$P294,'M2'!$A:$C,Q$2,FALSE)),"NOT PRESENT",VLOOKUP(DATA!$P294,'M2'!$A:$C,Q$2,FALSE)),VLOOKUP($P294,'M1'!$A:$C,Q$2,FALSE)),"SPECIFY METHOD")))</f>
        <v>Hermissenda crassicornis</v>
      </c>
      <c r="R294" s="12" t="str">
        <f>IF($N294=1,IF(ISERROR(VLOOKUP($P294,'M1'!$A:$C,R$2,FALSE)),"NOT PRESENT",VLOOKUP($P294,'M1'!$A:$C,R$2,FALSE)),IF($N294=2,IF(ISERROR(VLOOKUP(DATA!$P294,'M2'!$A:$C,R$2,FALSE)),"NOT PRESENT",VLOOKUP(DATA!$P294,'M2'!$A:$C,R$2,FALSE)),IF($N294=0,IF(ISERROR(VLOOKUP($P294,'M1'!$A:$C,R$2,FALSE)),IF(ISERROR(VLOOKUP(DATA!$P294,'M2'!$A:$C,R$2,FALSE)),"NOT PRESENT",VLOOKUP(DATA!$P294,'M2'!$A:$C,R$2,FALSE)),VLOOKUP($P294,'M1'!$A:$C,R$2,FALSE)),"SPECIFY METHOD")))</f>
        <v>Opalescent nudibranch</v>
      </c>
      <c r="S294" s="20">
        <f t="shared" si="520"/>
        <v>7</v>
      </c>
      <c r="T294" s="11">
        <v>7</v>
      </c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</row>
    <row r="295" spans="1:68" ht="12.75" customHeight="1">
      <c r="A295" s="12">
        <f t="shared" si="517"/>
        <v>293</v>
      </c>
      <c r="B295" s="11" t="str">
        <f t="shared" ref="B295:D295" si="592">IF(ISERROR(B294),IF(ISERROR(B293),IF(ISERROR(B292),"BLANK",B292),B293),B294)</f>
        <v>Em Lim</v>
      </c>
      <c r="C295" s="11" t="str">
        <f t="shared" si="592"/>
        <v>Claire Attridge</v>
      </c>
      <c r="D295" s="11" t="str">
        <f t="shared" si="592"/>
        <v>BMSC12</v>
      </c>
      <c r="E295" s="12" t="str">
        <f>IF(ISERROR(VLOOKUP($D295,SITES!$A:$E,2,FALSE)),"",VLOOKUP($D295,SITES!$A:$E,2,FALSE))</f>
        <v>Wizard Island North</v>
      </c>
      <c r="F295" s="10">
        <f>IF(ISERROR(VLOOKUP($D295,SITES!$A:$E,3,FALSE)),"",VLOOKUP($D295,SITES!$A:$E,3,FALSE))</f>
        <v>48.858283996582003</v>
      </c>
      <c r="G295" s="13">
        <f>IF(ISERROR(VLOOKUP($D295,SITES!$A:$E,4,FALSE)),"",VLOOKUP($D295,SITES!$A:$E,4,FALSE))</f>
        <v>-125.160919189453</v>
      </c>
      <c r="H295" s="14" t="str">
        <f t="shared" ref="H295:O295" si="593">IF(ISERROR(H294),IF(ISERROR(H293),IF(ISERROR(H292),"BLANK",H292),H293),H294)</f>
        <v>26/04/2024</v>
      </c>
      <c r="I295" s="11">
        <f t="shared" si="593"/>
        <v>2.5</v>
      </c>
      <c r="J295" s="11" t="str">
        <f t="shared" si="593"/>
        <v>NE</v>
      </c>
      <c r="K295" s="18">
        <f t="shared" si="593"/>
        <v>0.39513888888888887</v>
      </c>
      <c r="L295" s="11" t="str">
        <f t="shared" si="593"/>
        <v>CMA</v>
      </c>
      <c r="M295" s="11">
        <f t="shared" si="593"/>
        <v>4.5</v>
      </c>
      <c r="N295" s="11">
        <f t="shared" si="593"/>
        <v>2</v>
      </c>
      <c r="O295" s="11">
        <f t="shared" si="593"/>
        <v>1</v>
      </c>
      <c r="P295" s="11" t="s">
        <v>32</v>
      </c>
      <c r="Q295" s="19" t="str">
        <f>IF($N295=1,IF(ISERROR(VLOOKUP($P295,'M1'!$A:$C,Q$2,FALSE)),"NOT PRESENT",VLOOKUP($P295,'M1'!$A:$C,Q$2,FALSE)),IF($N295=2,IF(ISERROR(VLOOKUP(DATA!$P295,'M2'!$A:$C,Q$2,FALSE)),"NOT PRESENT",VLOOKUP(DATA!$P295,'M2'!$A:$C,Q$2,FALSE)),IF($N295=0,IF(ISERROR(VLOOKUP($P295,'M1'!$A:$C,Q$2,FALSE)),IF(ISERROR(VLOOKUP(DATA!$P295,'M2'!$A:$C,Q$2,FALSE)),"NOT PRESENT",VLOOKUP(DATA!$P295,'M2'!$A:$C,Q$2,FALSE)),VLOOKUP($P295,'M1'!$A:$C,Q$2,FALSE)),"SPECIFY METHOD")))</f>
        <v>Acmaea mitra</v>
      </c>
      <c r="R295" s="12" t="str">
        <f>IF($N295=1,IF(ISERROR(VLOOKUP($P295,'M1'!$A:$C,R$2,FALSE)),"NOT PRESENT",VLOOKUP($P295,'M1'!$A:$C,R$2,FALSE)),IF($N295=2,IF(ISERROR(VLOOKUP(DATA!$P295,'M2'!$A:$C,R$2,FALSE)),"NOT PRESENT",VLOOKUP(DATA!$P295,'M2'!$A:$C,R$2,FALSE)),IF($N295=0,IF(ISERROR(VLOOKUP($P295,'M1'!$A:$C,R$2,FALSE)),IF(ISERROR(VLOOKUP(DATA!$P295,'M2'!$A:$C,R$2,FALSE)),"NOT PRESENT",VLOOKUP(DATA!$P295,'M2'!$A:$C,R$2,FALSE)),VLOOKUP($P295,'M1'!$A:$C,R$2,FALSE)),"SPECIFY METHOD")))</f>
        <v>Whitecap limpet</v>
      </c>
      <c r="S295" s="20">
        <f t="shared" si="520"/>
        <v>6</v>
      </c>
      <c r="T295" s="11">
        <v>6</v>
      </c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</row>
    <row r="296" spans="1:68" ht="12.75" customHeight="1">
      <c r="A296" s="12">
        <f t="shared" si="517"/>
        <v>294</v>
      </c>
      <c r="B296" s="11" t="str">
        <f t="shared" ref="B296:D296" si="594">IF(ISERROR(B295),IF(ISERROR(B294),IF(ISERROR(B293),"BLANK",B293),B294),B295)</f>
        <v>Em Lim</v>
      </c>
      <c r="C296" s="11" t="str">
        <f t="shared" si="594"/>
        <v>Claire Attridge</v>
      </c>
      <c r="D296" s="11" t="str">
        <f t="shared" si="594"/>
        <v>BMSC12</v>
      </c>
      <c r="E296" s="12" t="str">
        <f>IF(ISERROR(VLOOKUP($D296,SITES!$A:$E,2,FALSE)),"",VLOOKUP($D296,SITES!$A:$E,2,FALSE))</f>
        <v>Wizard Island North</v>
      </c>
      <c r="F296" s="10">
        <f>IF(ISERROR(VLOOKUP($D296,SITES!$A:$E,3,FALSE)),"",VLOOKUP($D296,SITES!$A:$E,3,FALSE))</f>
        <v>48.858283996582003</v>
      </c>
      <c r="G296" s="13">
        <f>IF(ISERROR(VLOOKUP($D296,SITES!$A:$E,4,FALSE)),"",VLOOKUP($D296,SITES!$A:$E,4,FALSE))</f>
        <v>-125.160919189453</v>
      </c>
      <c r="H296" s="14" t="str">
        <f t="shared" ref="H296:O296" si="595">IF(ISERROR(H295),IF(ISERROR(H294),IF(ISERROR(H293),"BLANK",H293),H294),H295)</f>
        <v>26/04/2024</v>
      </c>
      <c r="I296" s="11">
        <f t="shared" si="595"/>
        <v>2.5</v>
      </c>
      <c r="J296" s="11" t="str">
        <f t="shared" si="595"/>
        <v>NE</v>
      </c>
      <c r="K296" s="18">
        <f t="shared" si="595"/>
        <v>0.39513888888888887</v>
      </c>
      <c r="L296" s="11" t="str">
        <f t="shared" si="595"/>
        <v>CMA</v>
      </c>
      <c r="M296" s="11">
        <f t="shared" si="595"/>
        <v>4.5</v>
      </c>
      <c r="N296" s="11">
        <f t="shared" si="595"/>
        <v>2</v>
      </c>
      <c r="O296" s="11">
        <f t="shared" si="595"/>
        <v>1</v>
      </c>
      <c r="P296" s="11" t="s">
        <v>59</v>
      </c>
      <c r="Q296" s="19" t="str">
        <f>IF($N296=1,IF(ISERROR(VLOOKUP($P296,'M1'!$A:$C,Q$2,FALSE)),"NOT PRESENT",VLOOKUP($P296,'M1'!$A:$C,Q$2,FALSE)),IF($N296=2,IF(ISERROR(VLOOKUP(DATA!$P296,'M2'!$A:$C,Q$2,FALSE)),"NOT PRESENT",VLOOKUP(DATA!$P296,'M2'!$A:$C,Q$2,FALSE)),IF($N296=0,IF(ISERROR(VLOOKUP($P296,'M1'!$A:$C,Q$2,FALSE)),IF(ISERROR(VLOOKUP(DATA!$P296,'M2'!$A:$C,Q$2,FALSE)),"NOT PRESENT",VLOOKUP(DATA!$P296,'M2'!$A:$C,Q$2,FALSE)),VLOOKUP($P296,'M1'!$A:$C,Q$2,FALSE)),"SPECIFY METHOD")))</f>
        <v>Scyra acutifrons</v>
      </c>
      <c r="R296" s="12" t="str">
        <f>IF($N296=1,IF(ISERROR(VLOOKUP($P296,'M1'!$A:$C,R$2,FALSE)),"NOT PRESENT",VLOOKUP($P296,'M1'!$A:$C,R$2,FALSE)),IF($N296=2,IF(ISERROR(VLOOKUP(DATA!$P296,'M2'!$A:$C,R$2,FALSE)),"NOT PRESENT",VLOOKUP(DATA!$P296,'M2'!$A:$C,R$2,FALSE)),IF($N296=0,IF(ISERROR(VLOOKUP($P296,'M1'!$A:$C,R$2,FALSE)),IF(ISERROR(VLOOKUP(DATA!$P296,'M2'!$A:$C,R$2,FALSE)),"NOT PRESENT",VLOOKUP(DATA!$P296,'M2'!$A:$C,R$2,FALSE)),VLOOKUP($P296,'M1'!$A:$C,R$2,FALSE)),"SPECIFY METHOD")))</f>
        <v>Sharpnose crab</v>
      </c>
      <c r="S296" s="20">
        <f t="shared" si="520"/>
        <v>8</v>
      </c>
      <c r="T296" s="11">
        <v>8</v>
      </c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</row>
    <row r="297" spans="1:68" ht="12.75" customHeight="1">
      <c r="A297" s="12">
        <f t="shared" si="517"/>
        <v>295</v>
      </c>
      <c r="B297" s="11" t="str">
        <f t="shared" ref="B297:D297" si="596">IF(ISERROR(B296),IF(ISERROR(B295),IF(ISERROR(B294),"BLANK",B294),B295),B296)</f>
        <v>Em Lim</v>
      </c>
      <c r="C297" s="11" t="str">
        <f t="shared" si="596"/>
        <v>Claire Attridge</v>
      </c>
      <c r="D297" s="11" t="str">
        <f t="shared" si="596"/>
        <v>BMSC12</v>
      </c>
      <c r="E297" s="12" t="str">
        <f>IF(ISERROR(VLOOKUP($D297,SITES!$A:$E,2,FALSE)),"",VLOOKUP($D297,SITES!$A:$E,2,FALSE))</f>
        <v>Wizard Island North</v>
      </c>
      <c r="F297" s="10">
        <f>IF(ISERROR(VLOOKUP($D297,SITES!$A:$E,3,FALSE)),"",VLOOKUP($D297,SITES!$A:$E,3,FALSE))</f>
        <v>48.858283996582003</v>
      </c>
      <c r="G297" s="13">
        <f>IF(ISERROR(VLOOKUP($D297,SITES!$A:$E,4,FALSE)),"",VLOOKUP($D297,SITES!$A:$E,4,FALSE))</f>
        <v>-125.160919189453</v>
      </c>
      <c r="H297" s="14" t="str">
        <f t="shared" ref="H297:O297" si="597">IF(ISERROR(H296),IF(ISERROR(H295),IF(ISERROR(H294),"BLANK",H294),H295),H296)</f>
        <v>26/04/2024</v>
      </c>
      <c r="I297" s="11">
        <f t="shared" si="597"/>
        <v>2.5</v>
      </c>
      <c r="J297" s="11" t="str">
        <f t="shared" si="597"/>
        <v>NE</v>
      </c>
      <c r="K297" s="18">
        <f t="shared" si="597"/>
        <v>0.39513888888888887</v>
      </c>
      <c r="L297" s="11" t="str">
        <f t="shared" si="597"/>
        <v>CMA</v>
      </c>
      <c r="M297" s="11">
        <f t="shared" si="597"/>
        <v>4.5</v>
      </c>
      <c r="N297" s="11">
        <f t="shared" si="597"/>
        <v>2</v>
      </c>
      <c r="O297" s="11">
        <f t="shared" si="597"/>
        <v>1</v>
      </c>
      <c r="P297" s="11" t="s">
        <v>61</v>
      </c>
      <c r="Q297" s="19" t="str">
        <f>IF($N297=1,IF(ISERROR(VLOOKUP($P297,'M1'!$A:$C,Q$2,FALSE)),"NOT PRESENT",VLOOKUP($P297,'M1'!$A:$C,Q$2,FALSE)),IF($N297=2,IF(ISERROR(VLOOKUP(DATA!$P297,'M2'!$A:$C,Q$2,FALSE)),"NOT PRESENT",VLOOKUP(DATA!$P297,'M2'!$A:$C,Q$2,FALSE)),IF($N297=0,IF(ISERROR(VLOOKUP($P297,'M1'!$A:$C,Q$2,FALSE)),IF(ISERROR(VLOOKUP(DATA!$P297,'M2'!$A:$C,Q$2,FALSE)),"NOT PRESENT",VLOOKUP(DATA!$P297,'M2'!$A:$C,Q$2,FALSE)),VLOOKUP($P297,'M1'!$A:$C,Q$2,FALSE)),"SPECIFY METHOD")))</f>
        <v>Henricia spp.</v>
      </c>
      <c r="R297" s="12" t="str">
        <f>IF($N297=1,IF(ISERROR(VLOOKUP($P297,'M1'!$A:$C,R$2,FALSE)),"NOT PRESENT",VLOOKUP($P297,'M1'!$A:$C,R$2,FALSE)),IF($N297=2,IF(ISERROR(VLOOKUP(DATA!$P297,'M2'!$A:$C,R$2,FALSE)),"NOT PRESENT",VLOOKUP(DATA!$P297,'M2'!$A:$C,R$2,FALSE)),IF($N297=0,IF(ISERROR(VLOOKUP($P297,'M1'!$A:$C,R$2,FALSE)),IF(ISERROR(VLOOKUP(DATA!$P297,'M2'!$A:$C,R$2,FALSE)),"NOT PRESENT",VLOOKUP(DATA!$P297,'M2'!$A:$C,R$2,FALSE)),VLOOKUP($P297,'M1'!$A:$C,R$2,FALSE)),"SPECIFY METHOD")))</f>
        <v>Unidentified blood star</v>
      </c>
      <c r="S297" s="20">
        <f t="shared" si="520"/>
        <v>5</v>
      </c>
      <c r="T297" s="11">
        <v>5</v>
      </c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</row>
    <row r="298" spans="1:68" ht="12.75" customHeight="1">
      <c r="A298" s="12">
        <f t="shared" si="517"/>
        <v>296</v>
      </c>
      <c r="B298" s="11" t="str">
        <f t="shared" ref="B298:D298" si="598">IF(ISERROR(B297),IF(ISERROR(B296),IF(ISERROR(B295),"BLANK",B295),B296),B297)</f>
        <v>Em Lim</v>
      </c>
      <c r="C298" s="11" t="str">
        <f t="shared" si="598"/>
        <v>Claire Attridge</v>
      </c>
      <c r="D298" s="11" t="str">
        <f t="shared" si="598"/>
        <v>BMSC12</v>
      </c>
      <c r="E298" s="12" t="str">
        <f>IF(ISERROR(VLOOKUP($D298,SITES!$A:$E,2,FALSE)),"",VLOOKUP($D298,SITES!$A:$E,2,FALSE))</f>
        <v>Wizard Island North</v>
      </c>
      <c r="F298" s="10">
        <f>IF(ISERROR(VLOOKUP($D298,SITES!$A:$E,3,FALSE)),"",VLOOKUP($D298,SITES!$A:$E,3,FALSE))</f>
        <v>48.858283996582003</v>
      </c>
      <c r="G298" s="13">
        <f>IF(ISERROR(VLOOKUP($D298,SITES!$A:$E,4,FALSE)),"",VLOOKUP($D298,SITES!$A:$E,4,FALSE))</f>
        <v>-125.160919189453</v>
      </c>
      <c r="H298" s="14" t="str">
        <f t="shared" ref="H298:O298" si="599">IF(ISERROR(H297),IF(ISERROR(H296),IF(ISERROR(H295),"BLANK",H295),H296),H297)</f>
        <v>26/04/2024</v>
      </c>
      <c r="I298" s="11">
        <f t="shared" si="599"/>
        <v>2.5</v>
      </c>
      <c r="J298" s="11" t="str">
        <f t="shared" si="599"/>
        <v>NE</v>
      </c>
      <c r="K298" s="18">
        <f t="shared" si="599"/>
        <v>0.39513888888888887</v>
      </c>
      <c r="L298" s="11" t="str">
        <f t="shared" si="599"/>
        <v>CMA</v>
      </c>
      <c r="M298" s="11">
        <f t="shared" si="599"/>
        <v>4.5</v>
      </c>
      <c r="N298" s="11">
        <f t="shared" si="599"/>
        <v>2</v>
      </c>
      <c r="O298" s="11">
        <f t="shared" si="599"/>
        <v>1</v>
      </c>
      <c r="P298" s="11" t="s">
        <v>45</v>
      </c>
      <c r="Q298" s="19" t="str">
        <f>IF($N298=1,IF(ISERROR(VLOOKUP($P298,'M1'!$A:$C,Q$2,FALSE)),"NOT PRESENT",VLOOKUP($P298,'M1'!$A:$C,Q$2,FALSE)),IF($N298=2,IF(ISERROR(VLOOKUP(DATA!$P298,'M2'!$A:$C,Q$2,FALSE)),"NOT PRESENT",VLOOKUP(DATA!$P298,'M2'!$A:$C,Q$2,FALSE)),IF($N298=0,IF(ISERROR(VLOOKUP($P298,'M1'!$A:$C,Q$2,FALSE)),IF(ISERROR(VLOOKUP(DATA!$P298,'M2'!$A:$C,Q$2,FALSE)),"NOT PRESENT",VLOOKUP(DATA!$P298,'M2'!$A:$C,Q$2,FALSE)),VLOOKUP($P298,'M1'!$A:$C,Q$2,FALSE)),"SPECIFY METHOD")))</f>
        <v>Diodora aspera</v>
      </c>
      <c r="R298" s="12" t="str">
        <f>IF($N298=1,IF(ISERROR(VLOOKUP($P298,'M1'!$A:$C,R$2,FALSE)),"NOT PRESENT",VLOOKUP($P298,'M1'!$A:$C,R$2,FALSE)),IF($N298=2,IF(ISERROR(VLOOKUP(DATA!$P298,'M2'!$A:$C,R$2,FALSE)),"NOT PRESENT",VLOOKUP(DATA!$P298,'M2'!$A:$C,R$2,FALSE)),IF($N298=0,IF(ISERROR(VLOOKUP($P298,'M1'!$A:$C,R$2,FALSE)),IF(ISERROR(VLOOKUP(DATA!$P298,'M2'!$A:$C,R$2,FALSE)),"NOT PRESENT",VLOOKUP(DATA!$P298,'M2'!$A:$C,R$2,FALSE)),VLOOKUP($P298,'M1'!$A:$C,R$2,FALSE)),"SPECIFY METHOD")))</f>
        <v>Rough keyhole limpet</v>
      </c>
      <c r="S298" s="20">
        <f t="shared" si="520"/>
        <v>1</v>
      </c>
      <c r="T298" s="11">
        <v>1</v>
      </c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</row>
    <row r="299" spans="1:68" ht="12.75" customHeight="1">
      <c r="A299" s="12">
        <f t="shared" si="517"/>
        <v>297</v>
      </c>
      <c r="B299" s="11" t="str">
        <f t="shared" ref="B299:D299" si="600">IF(ISERROR(B298),IF(ISERROR(B297),IF(ISERROR(B296),"BLANK",B296),B297),B298)</f>
        <v>Em Lim</v>
      </c>
      <c r="C299" s="11" t="str">
        <f t="shared" si="600"/>
        <v>Claire Attridge</v>
      </c>
      <c r="D299" s="11" t="str">
        <f t="shared" si="600"/>
        <v>BMSC12</v>
      </c>
      <c r="E299" s="12" t="str">
        <f>IF(ISERROR(VLOOKUP($D299,SITES!$A:$E,2,FALSE)),"",VLOOKUP($D299,SITES!$A:$E,2,FALSE))</f>
        <v>Wizard Island North</v>
      </c>
      <c r="F299" s="10">
        <f>IF(ISERROR(VLOOKUP($D299,SITES!$A:$E,3,FALSE)),"",VLOOKUP($D299,SITES!$A:$E,3,FALSE))</f>
        <v>48.858283996582003</v>
      </c>
      <c r="G299" s="13">
        <f>IF(ISERROR(VLOOKUP($D299,SITES!$A:$E,4,FALSE)),"",VLOOKUP($D299,SITES!$A:$E,4,FALSE))</f>
        <v>-125.160919189453</v>
      </c>
      <c r="H299" s="14" t="str">
        <f t="shared" ref="H299:O299" si="601">IF(ISERROR(H298),IF(ISERROR(H297),IF(ISERROR(H296),"BLANK",H296),H297),H298)</f>
        <v>26/04/2024</v>
      </c>
      <c r="I299" s="11">
        <f t="shared" si="601"/>
        <v>2.5</v>
      </c>
      <c r="J299" s="11" t="str">
        <f t="shared" si="601"/>
        <v>NE</v>
      </c>
      <c r="K299" s="18">
        <f t="shared" si="601"/>
        <v>0.39513888888888887</v>
      </c>
      <c r="L299" s="11" t="str">
        <f t="shared" si="601"/>
        <v>CMA</v>
      </c>
      <c r="M299" s="11">
        <f t="shared" si="601"/>
        <v>4.5</v>
      </c>
      <c r="N299" s="11">
        <f t="shared" si="601"/>
        <v>2</v>
      </c>
      <c r="O299" s="11">
        <f t="shared" si="601"/>
        <v>1</v>
      </c>
      <c r="P299" s="11" t="s">
        <v>31</v>
      </c>
      <c r="Q299" s="19" t="str">
        <f>IF($N299=1,IF(ISERROR(VLOOKUP($P299,'M1'!$A:$C,Q$2,FALSE)),"NOT PRESENT",VLOOKUP($P299,'M1'!$A:$C,Q$2,FALSE)),IF($N299=2,IF(ISERROR(VLOOKUP(DATA!$P299,'M2'!$A:$C,Q$2,FALSE)),"NOT PRESENT",VLOOKUP(DATA!$P299,'M2'!$A:$C,Q$2,FALSE)),IF($N299=0,IF(ISERROR(VLOOKUP($P299,'M1'!$A:$C,Q$2,FALSE)),IF(ISERROR(VLOOKUP(DATA!$P299,'M2'!$A:$C,Q$2,FALSE)),"NOT PRESENT",VLOOKUP(DATA!$P299,'M2'!$A:$C,Q$2,FALSE)),VLOOKUP($P299,'M1'!$A:$C,Q$2,FALSE)),"SPECIFY METHOD")))</f>
        <v>Patiria miniata</v>
      </c>
      <c r="R299" s="12" t="str">
        <f>IF($N299=1,IF(ISERROR(VLOOKUP($P299,'M1'!$A:$C,R$2,FALSE)),"NOT PRESENT",VLOOKUP($P299,'M1'!$A:$C,R$2,FALSE)),IF($N299=2,IF(ISERROR(VLOOKUP(DATA!$P299,'M2'!$A:$C,R$2,FALSE)),"NOT PRESENT",VLOOKUP(DATA!$P299,'M2'!$A:$C,R$2,FALSE)),IF($N299=0,IF(ISERROR(VLOOKUP($P299,'M1'!$A:$C,R$2,FALSE)),IF(ISERROR(VLOOKUP(DATA!$P299,'M2'!$A:$C,R$2,FALSE)),"NOT PRESENT",VLOOKUP(DATA!$P299,'M2'!$A:$C,R$2,FALSE)),VLOOKUP($P299,'M1'!$A:$C,R$2,FALSE)),"SPECIFY METHOD")))</f>
        <v>Bat star</v>
      </c>
      <c r="S299" s="20">
        <f t="shared" si="520"/>
        <v>7</v>
      </c>
      <c r="T299" s="11">
        <v>7</v>
      </c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</row>
    <row r="300" spans="1:68" ht="12.75" customHeight="1">
      <c r="A300" s="12">
        <f t="shared" si="517"/>
        <v>298</v>
      </c>
      <c r="B300" s="11" t="str">
        <f t="shared" ref="B300:D300" si="602">IF(ISERROR(B299),IF(ISERROR(B298),IF(ISERROR(B297),"BLANK",B297),B298),B299)</f>
        <v>Em Lim</v>
      </c>
      <c r="C300" s="11" t="str">
        <f t="shared" si="602"/>
        <v>Claire Attridge</v>
      </c>
      <c r="D300" s="11" t="str">
        <f t="shared" si="602"/>
        <v>BMSC12</v>
      </c>
      <c r="E300" s="12" t="str">
        <f>IF(ISERROR(VLOOKUP($D300,SITES!$A:$E,2,FALSE)),"",VLOOKUP($D300,SITES!$A:$E,2,FALSE))</f>
        <v>Wizard Island North</v>
      </c>
      <c r="F300" s="10">
        <f>IF(ISERROR(VLOOKUP($D300,SITES!$A:$E,3,FALSE)),"",VLOOKUP($D300,SITES!$A:$E,3,FALSE))</f>
        <v>48.858283996582003</v>
      </c>
      <c r="G300" s="13">
        <f>IF(ISERROR(VLOOKUP($D300,SITES!$A:$E,4,FALSE)),"",VLOOKUP($D300,SITES!$A:$E,4,FALSE))</f>
        <v>-125.160919189453</v>
      </c>
      <c r="H300" s="14" t="str">
        <f t="shared" ref="H300:O300" si="603">IF(ISERROR(H299),IF(ISERROR(H298),IF(ISERROR(H297),"BLANK",H297),H298),H299)</f>
        <v>26/04/2024</v>
      </c>
      <c r="I300" s="11">
        <f t="shared" si="603"/>
        <v>2.5</v>
      </c>
      <c r="J300" s="11" t="str">
        <f t="shared" si="603"/>
        <v>NE</v>
      </c>
      <c r="K300" s="18">
        <f t="shared" si="603"/>
        <v>0.39513888888888887</v>
      </c>
      <c r="L300" s="11" t="str">
        <f t="shared" si="603"/>
        <v>CMA</v>
      </c>
      <c r="M300" s="11">
        <f t="shared" si="603"/>
        <v>4.5</v>
      </c>
      <c r="N300" s="11">
        <f t="shared" si="603"/>
        <v>2</v>
      </c>
      <c r="O300" s="11">
        <f t="shared" si="603"/>
        <v>1</v>
      </c>
      <c r="P300" s="11" t="s">
        <v>58</v>
      </c>
      <c r="Q300" s="19" t="str">
        <f>IF($N300=1,IF(ISERROR(VLOOKUP($P300,'M1'!$A:$C,Q$2,FALSE)),"NOT PRESENT",VLOOKUP($P300,'M1'!$A:$C,Q$2,FALSE)),IF($N300=2,IF(ISERROR(VLOOKUP(DATA!$P300,'M2'!$A:$C,Q$2,FALSE)),"NOT PRESENT",VLOOKUP(DATA!$P300,'M2'!$A:$C,Q$2,FALSE)),IF($N300=0,IF(ISERROR(VLOOKUP($P300,'M1'!$A:$C,Q$2,FALSE)),IF(ISERROR(VLOOKUP(DATA!$P300,'M2'!$A:$C,Q$2,FALSE)),"NOT PRESENT",VLOOKUP(DATA!$P300,'M2'!$A:$C,Q$2,FALSE)),VLOOKUP($P300,'M1'!$A:$C,Q$2,FALSE)),"SPECIFY METHOD")))</f>
        <v>Jordania zonope</v>
      </c>
      <c r="R300" s="12" t="str">
        <f>IF($N300=1,IF(ISERROR(VLOOKUP($P300,'M1'!$A:$C,R$2,FALSE)),"NOT PRESENT",VLOOKUP($P300,'M1'!$A:$C,R$2,FALSE)),IF($N300=2,IF(ISERROR(VLOOKUP(DATA!$P300,'M2'!$A:$C,R$2,FALSE)),"NOT PRESENT",VLOOKUP(DATA!$P300,'M2'!$A:$C,R$2,FALSE)),IF($N300=0,IF(ISERROR(VLOOKUP($P300,'M1'!$A:$C,R$2,FALSE)),IF(ISERROR(VLOOKUP(DATA!$P300,'M2'!$A:$C,R$2,FALSE)),"NOT PRESENT",VLOOKUP(DATA!$P300,'M2'!$A:$C,R$2,FALSE)),VLOOKUP($P300,'M1'!$A:$C,R$2,FALSE)),"SPECIFY METHOD")))</f>
        <v>Longfin sculpin</v>
      </c>
      <c r="S300" s="20">
        <f t="shared" si="520"/>
        <v>5</v>
      </c>
      <c r="T300" s="11">
        <v>0</v>
      </c>
      <c r="U300" s="11"/>
      <c r="V300" s="11">
        <v>3</v>
      </c>
      <c r="W300" s="11">
        <v>2</v>
      </c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</row>
    <row r="301" spans="1:68" ht="12.75" customHeight="1">
      <c r="A301" s="12">
        <f t="shared" si="517"/>
        <v>299</v>
      </c>
      <c r="B301" s="11" t="str">
        <f t="shared" ref="B301:D301" si="604">IF(ISERROR(B300),IF(ISERROR(B299),IF(ISERROR(B298),"BLANK",B298),B299),B300)</f>
        <v>Em Lim</v>
      </c>
      <c r="C301" s="11" t="str">
        <f t="shared" si="604"/>
        <v>Claire Attridge</v>
      </c>
      <c r="D301" s="11" t="str">
        <f t="shared" si="604"/>
        <v>BMSC12</v>
      </c>
      <c r="E301" s="12" t="str">
        <f>IF(ISERROR(VLOOKUP($D301,SITES!$A:$E,2,FALSE)),"",VLOOKUP($D301,SITES!$A:$E,2,FALSE))</f>
        <v>Wizard Island North</v>
      </c>
      <c r="F301" s="10">
        <f>IF(ISERROR(VLOOKUP($D301,SITES!$A:$E,3,FALSE)),"",VLOOKUP($D301,SITES!$A:$E,3,FALSE))</f>
        <v>48.858283996582003</v>
      </c>
      <c r="G301" s="13">
        <f>IF(ISERROR(VLOOKUP($D301,SITES!$A:$E,4,FALSE)),"",VLOOKUP($D301,SITES!$A:$E,4,FALSE))</f>
        <v>-125.160919189453</v>
      </c>
      <c r="H301" s="14" t="str">
        <f t="shared" ref="H301:M301" si="605">IF(ISERROR(H300),IF(ISERROR(H299),IF(ISERROR(H298),"BLANK",H298),H299),H300)</f>
        <v>26/04/2024</v>
      </c>
      <c r="I301" s="11">
        <f t="shared" si="605"/>
        <v>2.5</v>
      </c>
      <c r="J301" s="11" t="str">
        <f t="shared" si="605"/>
        <v>NE</v>
      </c>
      <c r="K301" s="18">
        <f t="shared" si="605"/>
        <v>0.39513888888888887</v>
      </c>
      <c r="L301" s="11" t="str">
        <f t="shared" si="605"/>
        <v>CMA</v>
      </c>
      <c r="M301" s="11">
        <f t="shared" si="605"/>
        <v>4.5</v>
      </c>
      <c r="N301" s="11">
        <v>0</v>
      </c>
      <c r="O301" s="11">
        <f>IF(ISERROR(O300),IF(ISERROR(O299),IF(ISERROR(O298),"BLANK",O298),O299),O300)</f>
        <v>1</v>
      </c>
      <c r="P301" s="11" t="s">
        <v>46</v>
      </c>
      <c r="Q301" s="19" t="str">
        <f>IF($N301=1,IF(ISERROR(VLOOKUP($P301,'M1'!$A:$C,Q$2,FALSE)),"NOT PRESENT",VLOOKUP($P301,'M1'!$A:$C,Q$2,FALSE)),IF($N301=2,IF(ISERROR(VLOOKUP(DATA!$P301,'M2'!$A:$C,Q$2,FALSE)),"NOT PRESENT",VLOOKUP(DATA!$P301,'M2'!$A:$C,Q$2,FALSE)),IF($N301=0,IF(ISERROR(VLOOKUP($P301,'M1'!$A:$C,Q$2,FALSE)),IF(ISERROR(VLOOKUP(DATA!$P301,'M2'!$A:$C,Q$2,FALSE)),"NOT PRESENT",VLOOKUP(DATA!$P301,'M2'!$A:$C,Q$2,FALSE)),VLOOKUP($P301,'M1'!$A:$C,Q$2,FALSE)),"SPECIFY METHOD")))</f>
        <v>Oxylebius pictus</v>
      </c>
      <c r="R301" s="12" t="str">
        <f>IF($N301=1,IF(ISERROR(VLOOKUP($P301,'M1'!$A:$C,R$2,FALSE)),"NOT PRESENT",VLOOKUP($P301,'M1'!$A:$C,R$2,FALSE)),IF($N301=2,IF(ISERROR(VLOOKUP(DATA!$P301,'M2'!$A:$C,R$2,FALSE)),"NOT PRESENT",VLOOKUP(DATA!$P301,'M2'!$A:$C,R$2,FALSE)),IF($N301=0,IF(ISERROR(VLOOKUP($P301,'M1'!$A:$C,R$2,FALSE)),IF(ISERROR(VLOOKUP(DATA!$P301,'M2'!$A:$C,R$2,FALSE)),"NOT PRESENT",VLOOKUP(DATA!$P301,'M2'!$A:$C,R$2,FALSE)),VLOOKUP($P301,'M1'!$A:$C,R$2,FALSE)),"SPECIFY METHOD")))</f>
        <v>Painted greenling</v>
      </c>
      <c r="S301" s="20">
        <f t="shared" si="520"/>
        <v>1</v>
      </c>
      <c r="T301" s="11">
        <v>0</v>
      </c>
      <c r="U301" s="11"/>
      <c r="V301" s="11"/>
      <c r="W301" s="11"/>
      <c r="X301" s="11"/>
      <c r="Y301" s="11">
        <v>1</v>
      </c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</row>
    <row r="302" spans="1:68" ht="12.75" customHeight="1">
      <c r="A302" s="12">
        <f t="shared" si="517"/>
        <v>300</v>
      </c>
      <c r="B302" s="11" t="str">
        <f t="shared" ref="B302:D302" si="606">IF(ISERROR(B301),IF(ISERROR(B300),IF(ISERROR(B299),"BLANK",B299),B300),B301)</f>
        <v>Em Lim</v>
      </c>
      <c r="C302" s="11" t="str">
        <f t="shared" si="606"/>
        <v>Claire Attridge</v>
      </c>
      <c r="D302" s="11" t="str">
        <f t="shared" si="606"/>
        <v>BMSC12</v>
      </c>
      <c r="E302" s="12" t="str">
        <f>IF(ISERROR(VLOOKUP($D302,SITES!$A:$E,2,FALSE)),"",VLOOKUP($D302,SITES!$A:$E,2,FALSE))</f>
        <v>Wizard Island North</v>
      </c>
      <c r="F302" s="10">
        <f>IF(ISERROR(VLOOKUP($D302,SITES!$A:$E,3,FALSE)),"",VLOOKUP($D302,SITES!$A:$E,3,FALSE))</f>
        <v>48.858283996582003</v>
      </c>
      <c r="G302" s="13">
        <f>IF(ISERROR(VLOOKUP($D302,SITES!$A:$E,4,FALSE)),"",VLOOKUP($D302,SITES!$A:$E,4,FALSE))</f>
        <v>-125.160919189453</v>
      </c>
      <c r="H302" s="14" t="str">
        <f t="shared" ref="H302:M302" si="607">IF(ISERROR(H301),IF(ISERROR(H300),IF(ISERROR(H299),"BLANK",H299),H300),H301)</f>
        <v>26/04/2024</v>
      </c>
      <c r="I302" s="11">
        <f t="shared" si="607"/>
        <v>2.5</v>
      </c>
      <c r="J302" s="11" t="str">
        <f t="shared" si="607"/>
        <v>NE</v>
      </c>
      <c r="K302" s="18">
        <f t="shared" si="607"/>
        <v>0.39513888888888887</v>
      </c>
      <c r="L302" s="11" t="str">
        <f t="shared" si="607"/>
        <v>CMA</v>
      </c>
      <c r="M302" s="11">
        <f t="shared" si="607"/>
        <v>4.5</v>
      </c>
      <c r="N302" s="11">
        <v>2</v>
      </c>
      <c r="O302" s="11">
        <v>1</v>
      </c>
      <c r="P302" s="11" t="s">
        <v>28</v>
      </c>
      <c r="Q302" s="19" t="str">
        <f>IF($N302=1,IF(ISERROR(VLOOKUP($P302,'M1'!$A:$C,Q$2,FALSE)),"NOT PRESENT",VLOOKUP($P302,'M1'!$A:$C,Q$2,FALSE)),IF($N302=2,IF(ISERROR(VLOOKUP(DATA!$P302,'M2'!$A:$C,Q$2,FALSE)),"NOT PRESENT",VLOOKUP(DATA!$P302,'M2'!$A:$C,Q$2,FALSE)),IF($N302=0,IF(ISERROR(VLOOKUP($P302,'M1'!$A:$C,Q$2,FALSE)),IF(ISERROR(VLOOKUP(DATA!$P302,'M2'!$A:$C,Q$2,FALSE)),"NOT PRESENT",VLOOKUP(DATA!$P302,'M2'!$A:$C,Q$2,FALSE)),VLOOKUP($P302,'M1'!$A:$C,Q$2,FALSE)),"SPECIFY METHOD")))</f>
        <v>Artedius harringtoni</v>
      </c>
      <c r="R302" s="12" t="str">
        <f>IF($N302=1,IF(ISERROR(VLOOKUP($P302,'M1'!$A:$C,R$2,FALSE)),"NOT PRESENT",VLOOKUP($P302,'M1'!$A:$C,R$2,FALSE)),IF($N302=2,IF(ISERROR(VLOOKUP(DATA!$P302,'M2'!$A:$C,R$2,FALSE)),"NOT PRESENT",VLOOKUP(DATA!$P302,'M2'!$A:$C,R$2,FALSE)),IF($N302=0,IF(ISERROR(VLOOKUP($P302,'M1'!$A:$C,R$2,FALSE)),IF(ISERROR(VLOOKUP(DATA!$P302,'M2'!$A:$C,R$2,FALSE)),"NOT PRESENT",VLOOKUP(DATA!$P302,'M2'!$A:$C,R$2,FALSE)),VLOOKUP($P302,'M1'!$A:$C,R$2,FALSE)),"SPECIFY METHOD")))</f>
        <v>Scalyhead sculpin</v>
      </c>
      <c r="S302" s="20">
        <f t="shared" si="520"/>
        <v>2</v>
      </c>
      <c r="T302" s="11">
        <v>0</v>
      </c>
      <c r="U302" s="11"/>
      <c r="V302" s="11">
        <v>2</v>
      </c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</row>
    <row r="303" spans="1:68" ht="12.75" customHeight="1">
      <c r="A303" s="12">
        <f t="shared" si="517"/>
        <v>301</v>
      </c>
      <c r="B303" s="11" t="str">
        <f t="shared" ref="B303:D303" si="608">IF(ISERROR(B302),IF(ISERROR(B301),IF(ISERROR(B300),"BLANK",B300),B301),B302)</f>
        <v>Em Lim</v>
      </c>
      <c r="C303" s="11" t="str">
        <f t="shared" si="608"/>
        <v>Claire Attridge</v>
      </c>
      <c r="D303" s="11" t="str">
        <f t="shared" si="608"/>
        <v>BMSC12</v>
      </c>
      <c r="E303" s="12" t="str">
        <f>IF(ISERROR(VLOOKUP($D303,SITES!$A:$E,2,FALSE)),"",VLOOKUP($D303,SITES!$A:$E,2,FALSE))</f>
        <v>Wizard Island North</v>
      </c>
      <c r="F303" s="10">
        <f>IF(ISERROR(VLOOKUP($D303,SITES!$A:$E,3,FALSE)),"",VLOOKUP($D303,SITES!$A:$E,3,FALSE))</f>
        <v>48.858283996582003</v>
      </c>
      <c r="G303" s="13">
        <f>IF(ISERROR(VLOOKUP($D303,SITES!$A:$E,4,FALSE)),"",VLOOKUP($D303,SITES!$A:$E,4,FALSE))</f>
        <v>-125.160919189453</v>
      </c>
      <c r="H303" s="14" t="str">
        <f t="shared" ref="H303:O303" si="609">IF(ISERROR(H302),IF(ISERROR(H301),IF(ISERROR(H300),"BLANK",H300),H301),H302)</f>
        <v>26/04/2024</v>
      </c>
      <c r="I303" s="11">
        <f t="shared" si="609"/>
        <v>2.5</v>
      </c>
      <c r="J303" s="11" t="str">
        <f t="shared" si="609"/>
        <v>NE</v>
      </c>
      <c r="K303" s="18">
        <f t="shared" si="609"/>
        <v>0.39513888888888887</v>
      </c>
      <c r="L303" s="11" t="str">
        <f t="shared" si="609"/>
        <v>CMA</v>
      </c>
      <c r="M303" s="11">
        <f t="shared" si="609"/>
        <v>4.5</v>
      </c>
      <c r="N303" s="11">
        <f t="shared" si="609"/>
        <v>2</v>
      </c>
      <c r="O303" s="11">
        <f t="shared" si="609"/>
        <v>1</v>
      </c>
      <c r="P303" s="11" t="s">
        <v>34</v>
      </c>
      <c r="Q303" s="19" t="str">
        <f>IF($N303=1,IF(ISERROR(VLOOKUP($P303,'M1'!$A:$C,Q$2,FALSE)),"NOT PRESENT",VLOOKUP($P303,'M1'!$A:$C,Q$2,FALSE)),IF($N303=2,IF(ISERROR(VLOOKUP(DATA!$P303,'M2'!$A:$C,Q$2,FALSE)),"NOT PRESENT",VLOOKUP(DATA!$P303,'M2'!$A:$C,Q$2,FALSE)),IF($N303=0,IF(ISERROR(VLOOKUP($P303,'M1'!$A:$C,Q$2,FALSE)),IF(ISERROR(VLOOKUP(DATA!$P303,'M2'!$A:$C,Q$2,FALSE)),"NOT PRESENT",VLOOKUP(DATA!$P303,'M2'!$A:$C,Q$2,FALSE)),VLOOKUP($P303,'M1'!$A:$C,Q$2,FALSE)),"SPECIFY METHOD")))</f>
        <v>Pagurus hemphilli</v>
      </c>
      <c r="R303" s="12" t="str">
        <f>IF($N303=1,IF(ISERROR(VLOOKUP($P303,'M1'!$A:$C,R$2,FALSE)),"NOT PRESENT",VLOOKUP($P303,'M1'!$A:$C,R$2,FALSE)),IF($N303=2,IF(ISERROR(VLOOKUP(DATA!$P303,'M2'!$A:$C,R$2,FALSE)),"NOT PRESENT",VLOOKUP(DATA!$P303,'M2'!$A:$C,R$2,FALSE)),IF($N303=0,IF(ISERROR(VLOOKUP($P303,'M1'!$A:$C,R$2,FALSE)),IF(ISERROR(VLOOKUP(DATA!$P303,'M2'!$A:$C,R$2,FALSE)),"NOT PRESENT",VLOOKUP(DATA!$P303,'M2'!$A:$C,R$2,FALSE)),VLOOKUP($P303,'M1'!$A:$C,R$2,FALSE)),"SPECIFY METHOD")))</f>
        <v>Maroon hermit</v>
      </c>
      <c r="S303" s="20">
        <f t="shared" si="520"/>
        <v>3</v>
      </c>
      <c r="T303" s="11">
        <v>3</v>
      </c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</row>
    <row r="304" spans="1:68" ht="12.75" customHeight="1">
      <c r="A304" s="12">
        <f t="shared" si="517"/>
        <v>302</v>
      </c>
      <c r="B304" s="11" t="str">
        <f t="shared" ref="B304:D304" si="610">IF(ISERROR(B303),IF(ISERROR(B302),IF(ISERROR(B301),"BLANK",B301),B302),B303)</f>
        <v>Em Lim</v>
      </c>
      <c r="C304" s="11" t="str">
        <f t="shared" si="610"/>
        <v>Claire Attridge</v>
      </c>
      <c r="D304" s="11" t="str">
        <f t="shared" si="610"/>
        <v>BMSC12</v>
      </c>
      <c r="E304" s="12" t="str">
        <f>IF(ISERROR(VLOOKUP($D304,SITES!$A:$E,2,FALSE)),"",VLOOKUP($D304,SITES!$A:$E,2,FALSE))</f>
        <v>Wizard Island North</v>
      </c>
      <c r="F304" s="10">
        <f>IF(ISERROR(VLOOKUP($D304,SITES!$A:$E,3,FALSE)),"",VLOOKUP($D304,SITES!$A:$E,3,FALSE))</f>
        <v>48.858283996582003</v>
      </c>
      <c r="G304" s="13">
        <f>IF(ISERROR(VLOOKUP($D304,SITES!$A:$E,4,FALSE)),"",VLOOKUP($D304,SITES!$A:$E,4,FALSE))</f>
        <v>-125.160919189453</v>
      </c>
      <c r="H304" s="14" t="str">
        <f t="shared" ref="H304:O304" si="611">IF(ISERROR(H303),IF(ISERROR(H302),IF(ISERROR(H301),"BLANK",H301),H302),H303)</f>
        <v>26/04/2024</v>
      </c>
      <c r="I304" s="11">
        <f t="shared" si="611"/>
        <v>2.5</v>
      </c>
      <c r="J304" s="11" t="str">
        <f t="shared" si="611"/>
        <v>NE</v>
      </c>
      <c r="K304" s="18">
        <f t="shared" si="611"/>
        <v>0.39513888888888887</v>
      </c>
      <c r="L304" s="11" t="str">
        <f t="shared" si="611"/>
        <v>CMA</v>
      </c>
      <c r="M304" s="11">
        <f t="shared" si="611"/>
        <v>4.5</v>
      </c>
      <c r="N304" s="11">
        <f t="shared" si="611"/>
        <v>2</v>
      </c>
      <c r="O304" s="11">
        <f t="shared" si="611"/>
        <v>1</v>
      </c>
      <c r="P304" s="11" t="s">
        <v>44</v>
      </c>
      <c r="Q304" s="19" t="str">
        <f>IF($N304=1,IF(ISERROR(VLOOKUP($P304,'M1'!$A:$C,Q$2,FALSE)),"NOT PRESENT",VLOOKUP($P304,'M1'!$A:$C,Q$2,FALSE)),IF($N304=2,IF(ISERROR(VLOOKUP(DATA!$P304,'M2'!$A:$C,Q$2,FALSE)),"NOT PRESENT",VLOOKUP(DATA!$P304,'M2'!$A:$C,Q$2,FALSE)),IF($N304=0,IF(ISERROR(VLOOKUP($P304,'M1'!$A:$C,Q$2,FALSE)),IF(ISERROR(VLOOKUP(DATA!$P304,'M2'!$A:$C,Q$2,FALSE)),"NOT PRESENT",VLOOKUP(DATA!$P304,'M2'!$A:$C,Q$2,FALSE)),VLOOKUP($P304,'M1'!$A:$C,Q$2,FALSE)),"SPECIFY METHOD")))</f>
        <v>Strongylocentrotus purpuratus</v>
      </c>
      <c r="R304" s="12" t="str">
        <f>IF($N304=1,IF(ISERROR(VLOOKUP($P304,'M1'!$A:$C,R$2,FALSE)),"NOT PRESENT",VLOOKUP($P304,'M1'!$A:$C,R$2,FALSE)),IF($N304=2,IF(ISERROR(VLOOKUP(DATA!$P304,'M2'!$A:$C,R$2,FALSE)),"NOT PRESENT",VLOOKUP(DATA!$P304,'M2'!$A:$C,R$2,FALSE)),IF($N304=0,IF(ISERROR(VLOOKUP($P304,'M1'!$A:$C,R$2,FALSE)),IF(ISERROR(VLOOKUP(DATA!$P304,'M2'!$A:$C,R$2,FALSE)),"NOT PRESENT",VLOOKUP(DATA!$P304,'M2'!$A:$C,R$2,FALSE)),VLOOKUP($P304,'M1'!$A:$C,R$2,FALSE)),"SPECIFY METHOD")))</f>
        <v>Purple sea urchin (?)</v>
      </c>
      <c r="S304" s="20">
        <f t="shared" si="520"/>
        <v>1</v>
      </c>
      <c r="T304" s="11">
        <v>1</v>
      </c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</row>
    <row r="305" spans="1:68" ht="12.75" customHeight="1">
      <c r="A305" s="12">
        <f t="shared" si="517"/>
        <v>303</v>
      </c>
      <c r="B305" s="11" t="str">
        <f t="shared" ref="B305:D305" si="612">IF(ISERROR(B304),IF(ISERROR(B303),IF(ISERROR(B302),"BLANK",B302),B303),B304)</f>
        <v>Em Lim</v>
      </c>
      <c r="C305" s="11" t="str">
        <f t="shared" si="612"/>
        <v>Claire Attridge</v>
      </c>
      <c r="D305" s="11" t="str">
        <f t="shared" si="612"/>
        <v>BMSC12</v>
      </c>
      <c r="E305" s="12" t="str">
        <f>IF(ISERROR(VLOOKUP($D305,SITES!$A:$E,2,FALSE)),"",VLOOKUP($D305,SITES!$A:$E,2,FALSE))</f>
        <v>Wizard Island North</v>
      </c>
      <c r="F305" s="10">
        <f>IF(ISERROR(VLOOKUP($D305,SITES!$A:$E,3,FALSE)),"",VLOOKUP($D305,SITES!$A:$E,3,FALSE))</f>
        <v>48.858283996582003</v>
      </c>
      <c r="G305" s="13">
        <f>IF(ISERROR(VLOOKUP($D305,SITES!$A:$E,4,FALSE)),"",VLOOKUP($D305,SITES!$A:$E,4,FALSE))</f>
        <v>-125.160919189453</v>
      </c>
      <c r="H305" s="14" t="str">
        <f t="shared" ref="H305:M305" si="613">IF(ISERROR(H304),IF(ISERROR(H303),IF(ISERROR(H302),"BLANK",H302),H303),H304)</f>
        <v>26/04/2024</v>
      </c>
      <c r="I305" s="11">
        <f t="shared" si="613"/>
        <v>2.5</v>
      </c>
      <c r="J305" s="11" t="str">
        <f t="shared" si="613"/>
        <v>NE</v>
      </c>
      <c r="K305" s="18">
        <f t="shared" si="613"/>
        <v>0.39513888888888887</v>
      </c>
      <c r="L305" s="11" t="str">
        <f t="shared" si="613"/>
        <v>CMA</v>
      </c>
      <c r="M305" s="11">
        <f t="shared" si="613"/>
        <v>4.5</v>
      </c>
      <c r="N305" s="11">
        <v>0</v>
      </c>
      <c r="O305" s="11">
        <f t="shared" ref="O305:O306" si="614">IF(ISERROR(O304),IF(ISERROR(O303),IF(ISERROR(O302),"BLANK",O302),O303),O304)</f>
        <v>1</v>
      </c>
      <c r="P305" s="11" t="s">
        <v>52</v>
      </c>
      <c r="Q305" s="19" t="str">
        <f>IF($N305=1,IF(ISERROR(VLOOKUP($P305,'M1'!$A:$C,Q$2,FALSE)),"NOT PRESENT",VLOOKUP($P305,'M1'!$A:$C,Q$2,FALSE)),IF($N305=2,IF(ISERROR(VLOOKUP(DATA!$P305,'M2'!$A:$C,Q$2,FALSE)),"NOT PRESENT",VLOOKUP(DATA!$P305,'M2'!$A:$C,Q$2,FALSE)),IF($N305=0,IF(ISERROR(VLOOKUP($P305,'M1'!$A:$C,Q$2,FALSE)),IF(ISERROR(VLOOKUP(DATA!$P305,'M2'!$A:$C,Q$2,FALSE)),"NOT PRESENT",VLOOKUP(DATA!$P305,'M2'!$A:$C,Q$2,FALSE)),VLOOKUP($P305,'M1'!$A:$C,Q$2,FALSE)),"SPECIFY METHOD")))</f>
        <v>Sebastes caurinus</v>
      </c>
      <c r="R305" s="12" t="str">
        <f>IF($N305=1,IF(ISERROR(VLOOKUP($P305,'M1'!$A:$C,R$2,FALSE)),"NOT PRESENT",VLOOKUP($P305,'M1'!$A:$C,R$2,FALSE)),IF($N305=2,IF(ISERROR(VLOOKUP(DATA!$P305,'M2'!$A:$C,R$2,FALSE)),"NOT PRESENT",VLOOKUP(DATA!$P305,'M2'!$A:$C,R$2,FALSE)),IF($N305=0,IF(ISERROR(VLOOKUP($P305,'M1'!$A:$C,R$2,FALSE)),IF(ISERROR(VLOOKUP(DATA!$P305,'M2'!$A:$C,R$2,FALSE)),"NOT PRESENT",VLOOKUP(DATA!$P305,'M2'!$A:$C,R$2,FALSE)),VLOOKUP($P305,'M1'!$A:$C,R$2,FALSE)),"SPECIFY METHOD")))</f>
        <v>Copper rockfish</v>
      </c>
      <c r="S305" s="20">
        <f t="shared" si="520"/>
        <v>1</v>
      </c>
      <c r="T305" s="11">
        <v>0</v>
      </c>
      <c r="U305" s="11"/>
      <c r="V305" s="11"/>
      <c r="W305" s="11"/>
      <c r="X305" s="11">
        <v>1</v>
      </c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</row>
    <row r="306" spans="1:68" ht="12.75" customHeight="1">
      <c r="A306" s="12">
        <f t="shared" si="517"/>
        <v>304</v>
      </c>
      <c r="B306" s="11" t="str">
        <f t="shared" ref="B306:D306" si="615">IF(ISERROR(B305),IF(ISERROR(B304),IF(ISERROR(B303),"BLANK",B303),B304),B305)</f>
        <v>Em Lim</v>
      </c>
      <c r="C306" s="11" t="str">
        <f t="shared" si="615"/>
        <v>Claire Attridge</v>
      </c>
      <c r="D306" s="11" t="str">
        <f t="shared" si="615"/>
        <v>BMSC12</v>
      </c>
      <c r="E306" s="12" t="str">
        <f>IF(ISERROR(VLOOKUP($D306,SITES!$A:$E,2,FALSE)),"",VLOOKUP($D306,SITES!$A:$E,2,FALSE))</f>
        <v>Wizard Island North</v>
      </c>
      <c r="F306" s="10">
        <f>IF(ISERROR(VLOOKUP($D306,SITES!$A:$E,3,FALSE)),"",VLOOKUP($D306,SITES!$A:$E,3,FALSE))</f>
        <v>48.858283996582003</v>
      </c>
      <c r="G306" s="13">
        <f>IF(ISERROR(VLOOKUP($D306,SITES!$A:$E,4,FALSE)),"",VLOOKUP($D306,SITES!$A:$E,4,FALSE))</f>
        <v>-125.160919189453</v>
      </c>
      <c r="H306" s="14" t="str">
        <f t="shared" ref="H306:M306" si="616">IF(ISERROR(H305),IF(ISERROR(H304),IF(ISERROR(H303),"BLANK",H303),H304),H305)</f>
        <v>26/04/2024</v>
      </c>
      <c r="I306" s="11">
        <f t="shared" si="616"/>
        <v>2.5</v>
      </c>
      <c r="J306" s="11" t="str">
        <f t="shared" si="616"/>
        <v>NE</v>
      </c>
      <c r="K306" s="18">
        <f t="shared" si="616"/>
        <v>0.39513888888888887</v>
      </c>
      <c r="L306" s="11" t="str">
        <f t="shared" si="616"/>
        <v>CMA</v>
      </c>
      <c r="M306" s="11">
        <f t="shared" si="616"/>
        <v>4.5</v>
      </c>
      <c r="N306" s="11">
        <v>2</v>
      </c>
      <c r="O306" s="11">
        <f t="shared" si="614"/>
        <v>1</v>
      </c>
      <c r="P306" s="11" t="s">
        <v>38</v>
      </c>
      <c r="Q306" s="19" t="str">
        <f>IF($N306=1,IF(ISERROR(VLOOKUP($P306,'M1'!$A:$C,Q$2,FALSE)),"NOT PRESENT",VLOOKUP($P306,'M1'!$A:$C,Q$2,FALSE)),IF($N306=2,IF(ISERROR(VLOOKUP(DATA!$P306,'M2'!$A:$C,Q$2,FALSE)),"NOT PRESENT",VLOOKUP(DATA!$P306,'M2'!$A:$C,Q$2,FALSE)),IF($N306=0,IF(ISERROR(VLOOKUP($P306,'M1'!$A:$C,Q$2,FALSE)),IF(ISERROR(VLOOKUP(DATA!$P306,'M2'!$A:$C,Q$2,FALSE)),"NOT PRESENT",VLOOKUP(DATA!$P306,'M2'!$A:$C,Q$2,FALSE)),VLOOKUP($P306,'M1'!$A:$C,Q$2,FALSE)),"SPECIFY METHOD")))</f>
        <v>Crassadoma gigantea</v>
      </c>
      <c r="R306" s="12" t="str">
        <f>IF($N306=1,IF(ISERROR(VLOOKUP($P306,'M1'!$A:$C,R$2,FALSE)),"NOT PRESENT",VLOOKUP($P306,'M1'!$A:$C,R$2,FALSE)),IF($N306=2,IF(ISERROR(VLOOKUP(DATA!$P306,'M2'!$A:$C,R$2,FALSE)),"NOT PRESENT",VLOOKUP(DATA!$P306,'M2'!$A:$C,R$2,FALSE)),IF($N306=0,IF(ISERROR(VLOOKUP($P306,'M1'!$A:$C,R$2,FALSE)),IF(ISERROR(VLOOKUP(DATA!$P306,'M2'!$A:$C,R$2,FALSE)),"NOT PRESENT",VLOOKUP(DATA!$P306,'M2'!$A:$C,R$2,FALSE)),VLOOKUP($P306,'M1'!$A:$C,R$2,FALSE)),"SPECIFY METHOD")))</f>
        <v>Purple-hinged rock scallop</v>
      </c>
      <c r="S306" s="20">
        <f t="shared" si="520"/>
        <v>1</v>
      </c>
      <c r="T306" s="11">
        <v>0</v>
      </c>
      <c r="U306" s="11"/>
      <c r="V306" s="11"/>
      <c r="W306" s="11">
        <v>1</v>
      </c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</row>
    <row r="307" spans="1:68" ht="12.75" customHeight="1">
      <c r="A307" s="12">
        <f t="shared" si="517"/>
        <v>305</v>
      </c>
      <c r="B307" s="11" t="str">
        <f t="shared" ref="B307:D307" si="617">IF(ISERROR(B306),IF(ISERROR(B305),IF(ISERROR(B304),"BLANK",B304),B305),B306)</f>
        <v>Em Lim</v>
      </c>
      <c r="C307" s="11" t="str">
        <f t="shared" si="617"/>
        <v>Claire Attridge</v>
      </c>
      <c r="D307" s="11" t="str">
        <f t="shared" si="617"/>
        <v>BMSC12</v>
      </c>
      <c r="E307" s="12" t="str">
        <f>IF(ISERROR(VLOOKUP($D307,SITES!$A:$E,2,FALSE)),"",VLOOKUP($D307,SITES!$A:$E,2,FALSE))</f>
        <v>Wizard Island North</v>
      </c>
      <c r="F307" s="10">
        <f>IF(ISERROR(VLOOKUP($D307,SITES!$A:$E,3,FALSE)),"",VLOOKUP($D307,SITES!$A:$E,3,FALSE))</f>
        <v>48.858283996582003</v>
      </c>
      <c r="G307" s="13">
        <f>IF(ISERROR(VLOOKUP($D307,SITES!$A:$E,4,FALSE)),"",VLOOKUP($D307,SITES!$A:$E,4,FALSE))</f>
        <v>-125.160919189453</v>
      </c>
      <c r="H307" s="14" t="str">
        <f t="shared" ref="H307:O307" si="618">IF(ISERROR(H306),IF(ISERROR(H305),IF(ISERROR(H304),"BLANK",H304),H305),H306)</f>
        <v>26/04/2024</v>
      </c>
      <c r="I307" s="11">
        <f t="shared" si="618"/>
        <v>2.5</v>
      </c>
      <c r="J307" s="11" t="str">
        <f t="shared" si="618"/>
        <v>NE</v>
      </c>
      <c r="K307" s="18">
        <f t="shared" si="618"/>
        <v>0.39513888888888887</v>
      </c>
      <c r="L307" s="11" t="str">
        <f t="shared" si="618"/>
        <v>CMA</v>
      </c>
      <c r="M307" s="11">
        <f t="shared" si="618"/>
        <v>4.5</v>
      </c>
      <c r="N307" s="11">
        <f t="shared" si="618"/>
        <v>2</v>
      </c>
      <c r="O307" s="11">
        <f t="shared" si="618"/>
        <v>1</v>
      </c>
      <c r="P307" s="11" t="s">
        <v>118</v>
      </c>
      <c r="Q307" s="19" t="str">
        <f>IF($N307=1,IF(ISERROR(VLOOKUP($P307,'M1'!$A:$C,Q$2,FALSE)),"NOT PRESENT",VLOOKUP($P307,'M1'!$A:$C,Q$2,FALSE)),IF($N307=2,IF(ISERROR(VLOOKUP(DATA!$P307,'M2'!$A:$C,Q$2,FALSE)),"NOT PRESENT",VLOOKUP(DATA!$P307,'M2'!$A:$C,Q$2,FALSE)),IF($N307=0,IF(ISERROR(VLOOKUP($P307,'M1'!$A:$C,Q$2,FALSE)),IF(ISERROR(VLOOKUP(DATA!$P307,'M2'!$A:$C,Q$2,FALSE)),"NOT PRESENT",VLOOKUP(DATA!$P307,'M2'!$A:$C,Q$2,FALSE)),VLOOKUP($P307,'M1'!$A:$C,Q$2,FALSE)),"SPECIFY METHOD")))</f>
        <v>Pachycheles pubescens</v>
      </c>
      <c r="R307" s="12" t="str">
        <f>IF($N307=1,IF(ISERROR(VLOOKUP($P307,'M1'!$A:$C,R$2,FALSE)),"NOT PRESENT",VLOOKUP($P307,'M1'!$A:$C,R$2,FALSE)),IF($N307=2,IF(ISERROR(VLOOKUP(DATA!$P307,'M2'!$A:$C,R$2,FALSE)),"NOT PRESENT",VLOOKUP(DATA!$P307,'M2'!$A:$C,R$2,FALSE)),IF($N307=0,IF(ISERROR(VLOOKUP($P307,'M1'!$A:$C,R$2,FALSE)),IF(ISERROR(VLOOKUP(DATA!$P307,'M2'!$A:$C,R$2,FALSE)),"NOT PRESENT",VLOOKUP(DATA!$P307,'M2'!$A:$C,R$2,FALSE)),VLOOKUP($P307,'M1'!$A:$C,R$2,FALSE)),"SPECIFY METHOD")))</f>
        <v>Pubescent porcelain crab</v>
      </c>
      <c r="S307" s="20">
        <f t="shared" si="520"/>
        <v>1</v>
      </c>
      <c r="T307" s="11">
        <v>1</v>
      </c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</row>
    <row r="308" spans="1:68" ht="12.75" customHeight="1">
      <c r="A308" s="12">
        <f t="shared" si="517"/>
        <v>306</v>
      </c>
      <c r="B308" s="11" t="str">
        <f t="shared" ref="B308:D308" si="619">IF(ISERROR(B307),IF(ISERROR(B306),IF(ISERROR(B305),"BLANK",B305),B306),B307)</f>
        <v>Em Lim</v>
      </c>
      <c r="C308" s="11" t="str">
        <f t="shared" si="619"/>
        <v>Claire Attridge</v>
      </c>
      <c r="D308" s="11" t="str">
        <f t="shared" si="619"/>
        <v>BMSC12</v>
      </c>
      <c r="E308" s="12" t="str">
        <f>IF(ISERROR(VLOOKUP($D308,SITES!$A:$E,2,FALSE)),"",VLOOKUP($D308,SITES!$A:$E,2,FALSE))</f>
        <v>Wizard Island North</v>
      </c>
      <c r="F308" s="10">
        <f>IF(ISERROR(VLOOKUP($D308,SITES!$A:$E,3,FALSE)),"",VLOOKUP($D308,SITES!$A:$E,3,FALSE))</f>
        <v>48.858283996582003</v>
      </c>
      <c r="G308" s="13">
        <f>IF(ISERROR(VLOOKUP($D308,SITES!$A:$E,4,FALSE)),"",VLOOKUP($D308,SITES!$A:$E,4,FALSE))</f>
        <v>-125.160919189453</v>
      </c>
      <c r="H308" s="14" t="str">
        <f t="shared" ref="H308:O308" si="620">IF(ISERROR(H307),IF(ISERROR(H306),IF(ISERROR(H305),"BLANK",H305),H306),H307)</f>
        <v>26/04/2024</v>
      </c>
      <c r="I308" s="11">
        <f t="shared" si="620"/>
        <v>2.5</v>
      </c>
      <c r="J308" s="11" t="str">
        <f t="shared" si="620"/>
        <v>NE</v>
      </c>
      <c r="K308" s="18">
        <f t="shared" si="620"/>
        <v>0.39513888888888887</v>
      </c>
      <c r="L308" s="11" t="str">
        <f t="shared" si="620"/>
        <v>CMA</v>
      </c>
      <c r="M308" s="11">
        <f t="shared" si="620"/>
        <v>4.5</v>
      </c>
      <c r="N308" s="11">
        <f t="shared" si="620"/>
        <v>2</v>
      </c>
      <c r="O308" s="11">
        <f t="shared" si="620"/>
        <v>1</v>
      </c>
      <c r="P308" s="11" t="s">
        <v>81</v>
      </c>
      <c r="Q308" s="19" t="str">
        <f>IF($N308=1,IF(ISERROR(VLOOKUP($P308,'M1'!$A:$C,Q$2,FALSE)),"NOT PRESENT",VLOOKUP($P308,'M1'!$A:$C,Q$2,FALSE)),IF($N308=2,IF(ISERROR(VLOOKUP(DATA!$P308,'M2'!$A:$C,Q$2,FALSE)),"NOT PRESENT",VLOOKUP(DATA!$P308,'M2'!$A:$C,Q$2,FALSE)),IF($N308=0,IF(ISERROR(VLOOKUP($P308,'M1'!$A:$C,Q$2,FALSE)),IF(ISERROR(VLOOKUP(DATA!$P308,'M2'!$A:$C,Q$2,FALSE)),"NOT PRESENT",VLOOKUP(DATA!$P308,'M2'!$A:$C,Q$2,FALSE)),VLOOKUP($P308,'M1'!$A:$C,Q$2,FALSE)),"SPECIFY METHOD")))</f>
        <v>Chirolophis nugator</v>
      </c>
      <c r="R308" s="12" t="str">
        <f>IF($N308=1,IF(ISERROR(VLOOKUP($P308,'M1'!$A:$C,R$2,FALSE)),"NOT PRESENT",VLOOKUP($P308,'M1'!$A:$C,R$2,FALSE)),IF($N308=2,IF(ISERROR(VLOOKUP(DATA!$P308,'M2'!$A:$C,R$2,FALSE)),"NOT PRESENT",VLOOKUP(DATA!$P308,'M2'!$A:$C,R$2,FALSE)),IF($N308=0,IF(ISERROR(VLOOKUP($P308,'M1'!$A:$C,R$2,FALSE)),IF(ISERROR(VLOOKUP(DATA!$P308,'M2'!$A:$C,R$2,FALSE)),"NOT PRESENT",VLOOKUP(DATA!$P308,'M2'!$A:$C,R$2,FALSE)),VLOOKUP($P308,'M1'!$A:$C,R$2,FALSE)),"SPECIFY METHOD")))</f>
        <v>Mosshead warbonnet</v>
      </c>
      <c r="S308" s="20">
        <f t="shared" si="520"/>
        <v>1</v>
      </c>
      <c r="T308" s="11">
        <v>0</v>
      </c>
      <c r="U308" s="11"/>
      <c r="V308" s="11"/>
      <c r="W308" s="11">
        <v>1</v>
      </c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</row>
    <row r="309" spans="1:68" ht="12.75" customHeight="1">
      <c r="A309" s="12">
        <f t="shared" si="517"/>
        <v>307</v>
      </c>
      <c r="B309" s="11" t="str">
        <f t="shared" ref="B309:D309" si="621">IF(ISERROR(B308),IF(ISERROR(B307),IF(ISERROR(B306),"BLANK",B306),B307),B308)</f>
        <v>Em Lim</v>
      </c>
      <c r="C309" s="11" t="str">
        <f t="shared" si="621"/>
        <v>Claire Attridge</v>
      </c>
      <c r="D309" s="11" t="str">
        <f t="shared" si="621"/>
        <v>BMSC12</v>
      </c>
      <c r="E309" s="12" t="str">
        <f>IF(ISERROR(VLOOKUP($D309,SITES!$A:$E,2,FALSE)),"",VLOOKUP($D309,SITES!$A:$E,2,FALSE))</f>
        <v>Wizard Island North</v>
      </c>
      <c r="F309" s="10">
        <f>IF(ISERROR(VLOOKUP($D309,SITES!$A:$E,3,FALSE)),"",VLOOKUP($D309,SITES!$A:$E,3,FALSE))</f>
        <v>48.858283996582003</v>
      </c>
      <c r="G309" s="13">
        <f>IF(ISERROR(VLOOKUP($D309,SITES!$A:$E,4,FALSE)),"",VLOOKUP($D309,SITES!$A:$E,4,FALSE))</f>
        <v>-125.160919189453</v>
      </c>
      <c r="H309" s="14" t="str">
        <f t="shared" ref="H309:O309" si="622">IF(ISERROR(H308),IF(ISERROR(H307),IF(ISERROR(H306),"BLANK",H306),H307),H308)</f>
        <v>26/04/2024</v>
      </c>
      <c r="I309" s="11">
        <f t="shared" si="622"/>
        <v>2.5</v>
      </c>
      <c r="J309" s="11" t="str">
        <f t="shared" si="622"/>
        <v>NE</v>
      </c>
      <c r="K309" s="18">
        <f t="shared" si="622"/>
        <v>0.39513888888888887</v>
      </c>
      <c r="L309" s="11" t="str">
        <f t="shared" si="622"/>
        <v>CMA</v>
      </c>
      <c r="M309" s="11">
        <f t="shared" si="622"/>
        <v>4.5</v>
      </c>
      <c r="N309" s="11">
        <f t="shared" si="622"/>
        <v>2</v>
      </c>
      <c r="O309" s="11">
        <f t="shared" si="622"/>
        <v>1</v>
      </c>
      <c r="P309" s="11" t="s">
        <v>93</v>
      </c>
      <c r="Q309" s="19" t="str">
        <f>IF($N309=1,IF(ISERROR(VLOOKUP($P309,'M1'!$A:$C,Q$2,FALSE)),"NOT PRESENT",VLOOKUP($P309,'M1'!$A:$C,Q$2,FALSE)),IF($N309=2,IF(ISERROR(VLOOKUP(DATA!$P309,'M2'!$A:$C,Q$2,FALSE)),"NOT PRESENT",VLOOKUP(DATA!$P309,'M2'!$A:$C,Q$2,FALSE)),IF($N309=0,IF(ISERROR(VLOOKUP($P309,'M1'!$A:$C,Q$2,FALSE)),IF(ISERROR(VLOOKUP(DATA!$P309,'M2'!$A:$C,Q$2,FALSE)),"NOT PRESENT",VLOOKUP(DATA!$P309,'M2'!$A:$C,Q$2,FALSE)),VLOOKUP($P309,'M1'!$A:$C,Q$2,FALSE)),"SPECIFY METHOD")))</f>
        <v>Pycnopodia helianthoides</v>
      </c>
      <c r="R309" s="12" t="str">
        <f>IF($N309=1,IF(ISERROR(VLOOKUP($P309,'M1'!$A:$C,R$2,FALSE)),"NOT PRESENT",VLOOKUP($P309,'M1'!$A:$C,R$2,FALSE)),IF($N309=2,IF(ISERROR(VLOOKUP(DATA!$P309,'M2'!$A:$C,R$2,FALSE)),"NOT PRESENT",VLOOKUP(DATA!$P309,'M2'!$A:$C,R$2,FALSE)),IF($N309=0,IF(ISERROR(VLOOKUP($P309,'M1'!$A:$C,R$2,FALSE)),IF(ISERROR(VLOOKUP(DATA!$P309,'M2'!$A:$C,R$2,FALSE)),"NOT PRESENT",VLOOKUP(DATA!$P309,'M2'!$A:$C,R$2,FALSE)),VLOOKUP($P309,'M1'!$A:$C,R$2,FALSE)),"SPECIFY METHOD")))</f>
        <v>Sunflower star</v>
      </c>
      <c r="S309" s="20">
        <f t="shared" si="520"/>
        <v>1</v>
      </c>
      <c r="T309" s="11">
        <v>0</v>
      </c>
      <c r="U309" s="11"/>
      <c r="V309" s="11"/>
      <c r="W309" s="11">
        <v>1</v>
      </c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</row>
    <row r="310" spans="1:68" ht="12.75" customHeight="1">
      <c r="A310" s="12">
        <f t="shared" si="517"/>
        <v>308</v>
      </c>
      <c r="B310" s="11" t="str">
        <f t="shared" ref="B310:D310" si="623">IF(ISERROR(B309),IF(ISERROR(B308),IF(ISERROR(B307),"BLANK",B307),B308),B309)</f>
        <v>Em Lim</v>
      </c>
      <c r="C310" s="11" t="str">
        <f t="shared" si="623"/>
        <v>Claire Attridge</v>
      </c>
      <c r="D310" s="11" t="str">
        <f t="shared" si="623"/>
        <v>BMSC12</v>
      </c>
      <c r="E310" s="12" t="str">
        <f>IF(ISERROR(VLOOKUP($D310,SITES!$A:$E,2,FALSE)),"",VLOOKUP($D310,SITES!$A:$E,2,FALSE))</f>
        <v>Wizard Island North</v>
      </c>
      <c r="F310" s="10">
        <f>IF(ISERROR(VLOOKUP($D310,SITES!$A:$E,3,FALSE)),"",VLOOKUP($D310,SITES!$A:$E,3,FALSE))</f>
        <v>48.858283996582003</v>
      </c>
      <c r="G310" s="13">
        <f>IF(ISERROR(VLOOKUP($D310,SITES!$A:$E,4,FALSE)),"",VLOOKUP($D310,SITES!$A:$E,4,FALSE))</f>
        <v>-125.160919189453</v>
      </c>
      <c r="H310" s="14" t="str">
        <f t="shared" ref="H310:O310" si="624">IF(ISERROR(H309),IF(ISERROR(H308),IF(ISERROR(H307),"BLANK",H307),H308),H309)</f>
        <v>26/04/2024</v>
      </c>
      <c r="I310" s="11">
        <f t="shared" si="624"/>
        <v>2.5</v>
      </c>
      <c r="J310" s="11" t="str">
        <f t="shared" si="624"/>
        <v>NE</v>
      </c>
      <c r="K310" s="18">
        <f t="shared" si="624"/>
        <v>0.39513888888888887</v>
      </c>
      <c r="L310" s="11" t="str">
        <f t="shared" si="624"/>
        <v>CMA</v>
      </c>
      <c r="M310" s="11">
        <f t="shared" si="624"/>
        <v>4.5</v>
      </c>
      <c r="N310" s="11">
        <f t="shared" si="624"/>
        <v>2</v>
      </c>
      <c r="O310" s="11">
        <f t="shared" si="624"/>
        <v>1</v>
      </c>
      <c r="P310" s="11" t="s">
        <v>49</v>
      </c>
      <c r="Q310" s="19" t="str">
        <f>IF($N310=1,IF(ISERROR(VLOOKUP($P310,'M1'!$A:$C,Q$2,FALSE)),"NOT PRESENT",VLOOKUP($P310,'M1'!$A:$C,Q$2,FALSE)),IF($N310=2,IF(ISERROR(VLOOKUP(DATA!$P310,'M2'!$A:$C,Q$2,FALSE)),"NOT PRESENT",VLOOKUP(DATA!$P310,'M2'!$A:$C,Q$2,FALSE)),IF($N310=0,IF(ISERROR(VLOOKUP($P310,'M1'!$A:$C,Q$2,FALSE)),IF(ISERROR(VLOOKUP(DATA!$P310,'M2'!$A:$C,Q$2,FALSE)),"NOT PRESENT",VLOOKUP(DATA!$P310,'M2'!$A:$C,Q$2,FALSE)),VLOOKUP($P310,'M1'!$A:$C,Q$2,FALSE)),"SPECIFY METHOD")))</f>
        <v>Debris - Zero</v>
      </c>
      <c r="R310" s="12" t="str">
        <f>IF($N310=1,IF(ISERROR(VLOOKUP($P310,'M1'!$A:$C,R$2,FALSE)),"NOT PRESENT",VLOOKUP($P310,'M1'!$A:$C,R$2,FALSE)),IF($N310=2,IF(ISERROR(VLOOKUP(DATA!$P310,'M2'!$A:$C,R$2,FALSE)),"NOT PRESENT",VLOOKUP(DATA!$P310,'M2'!$A:$C,R$2,FALSE)),IF($N310=0,IF(ISERROR(VLOOKUP($P310,'M1'!$A:$C,R$2,FALSE)),IF(ISERROR(VLOOKUP(DATA!$P310,'M2'!$A:$C,R$2,FALSE)),"NOT PRESENT",VLOOKUP(DATA!$P310,'M2'!$A:$C,R$2,FALSE)),VLOOKUP($P310,'M1'!$A:$C,R$2,FALSE)),"SPECIFY METHOD")))</f>
        <v>No Debris found</v>
      </c>
      <c r="S310" s="20">
        <f t="shared" si="520"/>
        <v>1</v>
      </c>
      <c r="T310" s="11">
        <v>1</v>
      </c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</row>
    <row r="311" spans="1:68" ht="12.75" customHeight="1">
      <c r="A311" s="12">
        <f t="shared" si="517"/>
        <v>309</v>
      </c>
      <c r="B311" s="11" t="str">
        <f t="shared" ref="B311:C311" si="625">IF(ISERROR(B310),IF(ISERROR(B309),IF(ISERROR(B308),"BLANK",B308),B309),B310)</f>
        <v>Em Lim</v>
      </c>
      <c r="C311" s="11" t="str">
        <f t="shared" si="625"/>
        <v>Claire Attridge</v>
      </c>
      <c r="D311" s="11" t="s">
        <v>119</v>
      </c>
      <c r="E311" s="12" t="str">
        <f>IF(ISERROR(VLOOKUP($D311,SITES!$A:$E,2,FALSE)),"",VLOOKUP($D311,SITES!$A:$E,2,FALSE))</f>
        <v>Wizard Island South</v>
      </c>
      <c r="F311" s="10">
        <f>IF(ISERROR(VLOOKUP($D311,SITES!$A:$E,3,FALSE)),"",VLOOKUP($D311,SITES!$A:$E,3,FALSE))</f>
        <v>48.857467651367102</v>
      </c>
      <c r="G311" s="13">
        <f>IF(ISERROR(VLOOKUP($D311,SITES!$A:$E,4,FALSE)),"",VLOOKUP($D311,SITES!$A:$E,4,FALSE))</f>
        <v>-125.158233642578</v>
      </c>
      <c r="H311" s="14" t="str">
        <f t="shared" ref="H311:H364" si="626">IF(ISERROR(H310),IF(ISERROR(H309),IF(ISERROR(H308),"BLANK",H308),H309),H310)</f>
        <v>26/04/2024</v>
      </c>
      <c r="I311" s="11">
        <v>1.5</v>
      </c>
      <c r="J311" s="11" t="s">
        <v>51</v>
      </c>
      <c r="K311" s="18">
        <v>0.4916666666666667</v>
      </c>
      <c r="L311" s="11" t="s">
        <v>105</v>
      </c>
      <c r="M311" s="11">
        <v>7.5</v>
      </c>
      <c r="N311" s="11">
        <v>1</v>
      </c>
      <c r="O311" s="11">
        <v>1</v>
      </c>
      <c r="P311" s="11" t="s">
        <v>27</v>
      </c>
      <c r="Q311" s="19" t="str">
        <f>IF($N311=1,IF(ISERROR(VLOOKUP($P311,'M1'!$A:$C,Q$2,FALSE)),"NOT PRESENT",VLOOKUP($P311,'M1'!$A:$C,Q$2,FALSE)),IF($N311=2,IF(ISERROR(VLOOKUP(DATA!$P311,'M2'!$A:$C,Q$2,FALSE)),"NOT PRESENT",VLOOKUP(DATA!$P311,'M2'!$A:$C,Q$2,FALSE)),IF($N311=0,IF(ISERROR(VLOOKUP($P311,'M1'!$A:$C,Q$2,FALSE)),IF(ISERROR(VLOOKUP(DATA!$P311,'M2'!$A:$C,Q$2,FALSE)),"NOT PRESENT",VLOOKUP(DATA!$P311,'M2'!$A:$C,Q$2,FALSE)),VLOOKUP($P311,'M1'!$A:$C,Q$2,FALSE)),"SPECIFY METHOD")))</f>
        <v>Hexagrammos decagrammus</v>
      </c>
      <c r="R311" s="12" t="str">
        <f>IF($N311=1,IF(ISERROR(VLOOKUP($P311,'M1'!$A:$C,R$2,FALSE)),"NOT PRESENT",VLOOKUP($P311,'M1'!$A:$C,R$2,FALSE)),IF($N311=2,IF(ISERROR(VLOOKUP(DATA!$P311,'M2'!$A:$C,R$2,FALSE)),"NOT PRESENT",VLOOKUP(DATA!$P311,'M2'!$A:$C,R$2,FALSE)),IF($N311=0,IF(ISERROR(VLOOKUP($P311,'M1'!$A:$C,R$2,FALSE)),IF(ISERROR(VLOOKUP(DATA!$P311,'M2'!$A:$C,R$2,FALSE)),"NOT PRESENT",VLOOKUP(DATA!$P311,'M2'!$A:$C,R$2,FALSE)),VLOOKUP($P311,'M1'!$A:$C,R$2,FALSE)),"SPECIFY METHOD")))</f>
        <v>Kelp greenling</v>
      </c>
      <c r="S311" s="20">
        <f t="shared" si="520"/>
        <v>1</v>
      </c>
      <c r="T311" s="11">
        <v>0</v>
      </c>
      <c r="U311" s="11"/>
      <c r="V311" s="11"/>
      <c r="W311" s="11"/>
      <c r="X311" s="11"/>
      <c r="Y311" s="11"/>
      <c r="Z311" s="11"/>
      <c r="AA311" s="11"/>
      <c r="AB311" s="11">
        <v>1</v>
      </c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</row>
    <row r="312" spans="1:68" ht="12.75" customHeight="1">
      <c r="A312" s="12">
        <f t="shared" si="517"/>
        <v>310</v>
      </c>
      <c r="B312" s="11" t="str">
        <f t="shared" ref="B312:D312" si="627">IF(ISERROR(B311),IF(ISERROR(B310),IF(ISERROR(B309),"BLANK",B309),B310),B311)</f>
        <v>Em Lim</v>
      </c>
      <c r="C312" s="11" t="str">
        <f t="shared" si="627"/>
        <v>Claire Attridge</v>
      </c>
      <c r="D312" s="11" t="str">
        <f t="shared" si="627"/>
        <v>BMSC11</v>
      </c>
      <c r="E312" s="12" t="str">
        <f>IF(ISERROR(VLOOKUP($D312,SITES!$A:$E,2,FALSE)),"",VLOOKUP($D312,SITES!$A:$E,2,FALSE))</f>
        <v>Wizard Island South</v>
      </c>
      <c r="F312" s="10">
        <f>IF(ISERROR(VLOOKUP($D312,SITES!$A:$E,3,FALSE)),"",VLOOKUP($D312,SITES!$A:$E,3,FALSE))</f>
        <v>48.857467651367102</v>
      </c>
      <c r="G312" s="13">
        <f>IF(ISERROR(VLOOKUP($D312,SITES!$A:$E,4,FALSE)),"",VLOOKUP($D312,SITES!$A:$E,4,FALSE))</f>
        <v>-125.158233642578</v>
      </c>
      <c r="H312" s="14" t="str">
        <f t="shared" si="626"/>
        <v>26/04/2024</v>
      </c>
      <c r="I312" s="11">
        <f t="shared" ref="I312:O312" si="628">IF(ISERROR(I311),IF(ISERROR(I310),IF(ISERROR(I309),"BLANK",I309),I310),I311)</f>
        <v>1.5</v>
      </c>
      <c r="J312" s="11" t="str">
        <f t="shared" si="628"/>
        <v>SW</v>
      </c>
      <c r="K312" s="18">
        <f t="shared" si="628"/>
        <v>0.4916666666666667</v>
      </c>
      <c r="L312" s="11" t="str">
        <f t="shared" si="628"/>
        <v>CMA</v>
      </c>
      <c r="M312" s="11">
        <f t="shared" si="628"/>
        <v>7.5</v>
      </c>
      <c r="N312" s="11">
        <f t="shared" si="628"/>
        <v>1</v>
      </c>
      <c r="O312" s="11">
        <f t="shared" si="628"/>
        <v>1</v>
      </c>
      <c r="P312" s="11" t="s">
        <v>53</v>
      </c>
      <c r="Q312" s="19" t="str">
        <f>IF($N312=1,IF(ISERROR(VLOOKUP($P312,'M1'!$A:$C,Q$2,FALSE)),"NOT PRESENT",VLOOKUP($P312,'M1'!$A:$C,Q$2,FALSE)),IF($N312=2,IF(ISERROR(VLOOKUP(DATA!$P312,'M2'!$A:$C,Q$2,FALSE)),"NOT PRESENT",VLOOKUP(DATA!$P312,'M2'!$A:$C,Q$2,FALSE)),IF($N312=0,IF(ISERROR(VLOOKUP($P312,'M1'!$A:$C,Q$2,FALSE)),IF(ISERROR(VLOOKUP(DATA!$P312,'M2'!$A:$C,Q$2,FALSE)),"NOT PRESENT",VLOOKUP(DATA!$P312,'M2'!$A:$C,Q$2,FALSE)),VLOOKUP($P312,'M1'!$A:$C,Q$2,FALSE)),"SPECIFY METHOD")))</f>
        <v>Rhinogobiops nicholsii</v>
      </c>
      <c r="R312" s="12" t="str">
        <f>IF($N312=1,IF(ISERROR(VLOOKUP($P312,'M1'!$A:$C,R$2,FALSE)),"NOT PRESENT",VLOOKUP($P312,'M1'!$A:$C,R$2,FALSE)),IF($N312=2,IF(ISERROR(VLOOKUP(DATA!$P312,'M2'!$A:$C,R$2,FALSE)),"NOT PRESENT",VLOOKUP(DATA!$P312,'M2'!$A:$C,R$2,FALSE)),IF($N312=0,IF(ISERROR(VLOOKUP($P312,'M1'!$A:$C,R$2,FALSE)),IF(ISERROR(VLOOKUP(DATA!$P312,'M2'!$A:$C,R$2,FALSE)),"NOT PRESENT",VLOOKUP(DATA!$P312,'M2'!$A:$C,R$2,FALSE)),VLOOKUP($P312,'M1'!$A:$C,R$2,FALSE)),"SPECIFY METHOD")))</f>
        <v>Blackeye goby</v>
      </c>
      <c r="S312" s="20">
        <f t="shared" si="520"/>
        <v>9</v>
      </c>
      <c r="T312" s="11">
        <v>0</v>
      </c>
      <c r="U312" s="11"/>
      <c r="V312" s="11">
        <v>6</v>
      </c>
      <c r="W312" s="11">
        <v>3</v>
      </c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</row>
    <row r="313" spans="1:68" ht="12.75" customHeight="1">
      <c r="A313" s="12">
        <f t="shared" si="517"/>
        <v>311</v>
      </c>
      <c r="B313" s="11" t="str">
        <f t="shared" ref="B313:D313" si="629">IF(ISERROR(B312),IF(ISERROR(B311),IF(ISERROR(B310),"BLANK",B310),B311),B312)</f>
        <v>Em Lim</v>
      </c>
      <c r="C313" s="11" t="str">
        <f t="shared" si="629"/>
        <v>Claire Attridge</v>
      </c>
      <c r="D313" s="11" t="str">
        <f t="shared" si="629"/>
        <v>BMSC11</v>
      </c>
      <c r="E313" s="12" t="str">
        <f>IF(ISERROR(VLOOKUP($D313,SITES!$A:$E,2,FALSE)),"",VLOOKUP($D313,SITES!$A:$E,2,FALSE))</f>
        <v>Wizard Island South</v>
      </c>
      <c r="F313" s="10">
        <f>IF(ISERROR(VLOOKUP($D313,SITES!$A:$E,3,FALSE)),"",VLOOKUP($D313,SITES!$A:$E,3,FALSE))</f>
        <v>48.857467651367102</v>
      </c>
      <c r="G313" s="13">
        <f>IF(ISERROR(VLOOKUP($D313,SITES!$A:$E,4,FALSE)),"",VLOOKUP($D313,SITES!$A:$E,4,FALSE))</f>
        <v>-125.158233642578</v>
      </c>
      <c r="H313" s="14" t="str">
        <f t="shared" si="626"/>
        <v>26/04/2024</v>
      </c>
      <c r="I313" s="11">
        <f t="shared" ref="I313:M313" si="630">IF(ISERROR(I312),IF(ISERROR(I311),IF(ISERROR(I310),"BLANK",I310),I311),I312)</f>
        <v>1.5</v>
      </c>
      <c r="J313" s="11" t="str">
        <f t="shared" si="630"/>
        <v>SW</v>
      </c>
      <c r="K313" s="18">
        <f t="shared" si="630"/>
        <v>0.4916666666666667</v>
      </c>
      <c r="L313" s="11" t="str">
        <f t="shared" si="630"/>
        <v>CMA</v>
      </c>
      <c r="M313" s="11">
        <f t="shared" si="630"/>
        <v>7.5</v>
      </c>
      <c r="N313" s="11">
        <v>2</v>
      </c>
      <c r="O313" s="11">
        <f>IF(ISERROR(O312),IF(ISERROR(O311),IF(ISERROR(O310),"BLANK",O310),O311),O312)</f>
        <v>1</v>
      </c>
      <c r="P313" s="11" t="s">
        <v>29</v>
      </c>
      <c r="Q313" s="19" t="str">
        <f>IF($N313=1,IF(ISERROR(VLOOKUP($P313,'M1'!$A:$C,Q$2,FALSE)),"NOT PRESENT",VLOOKUP($P313,'M1'!$A:$C,Q$2,FALSE)),IF($N313=2,IF(ISERROR(VLOOKUP(DATA!$P313,'M2'!$A:$C,Q$2,FALSE)),"NOT PRESENT",VLOOKUP(DATA!$P313,'M2'!$A:$C,Q$2,FALSE)),IF($N313=0,IF(ISERROR(VLOOKUP($P313,'M1'!$A:$C,Q$2,FALSE)),IF(ISERROR(VLOOKUP(DATA!$P313,'M2'!$A:$C,Q$2,FALSE)),"NOT PRESENT",VLOOKUP(DATA!$P313,'M2'!$A:$C,Q$2,FALSE)),VLOOKUP($P313,'M1'!$A:$C,Q$2,FALSE)),"SPECIFY METHOD")))</f>
        <v>Mesocentrotus franciscanus</v>
      </c>
      <c r="R313" s="12" t="str">
        <f>IF($N313=1,IF(ISERROR(VLOOKUP($P313,'M1'!$A:$C,R$2,FALSE)),"NOT PRESENT",VLOOKUP($P313,'M1'!$A:$C,R$2,FALSE)),IF($N313=2,IF(ISERROR(VLOOKUP(DATA!$P313,'M2'!$A:$C,R$2,FALSE)),"NOT PRESENT",VLOOKUP(DATA!$P313,'M2'!$A:$C,R$2,FALSE)),IF($N313=0,IF(ISERROR(VLOOKUP($P313,'M1'!$A:$C,R$2,FALSE)),IF(ISERROR(VLOOKUP(DATA!$P313,'M2'!$A:$C,R$2,FALSE)),"NOT PRESENT",VLOOKUP(DATA!$P313,'M2'!$A:$C,R$2,FALSE)),VLOOKUP($P313,'M1'!$A:$C,R$2,FALSE)),"SPECIFY METHOD")))</f>
        <v>Red sea urchin</v>
      </c>
      <c r="S313" s="20">
        <f t="shared" si="520"/>
        <v>220</v>
      </c>
      <c r="T313" s="11">
        <v>220</v>
      </c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</row>
    <row r="314" spans="1:68" ht="12.75" customHeight="1">
      <c r="A314" s="12">
        <f t="shared" si="517"/>
        <v>312</v>
      </c>
      <c r="B314" s="11" t="str">
        <f t="shared" ref="B314:D314" si="631">IF(ISERROR(B313),IF(ISERROR(B312),IF(ISERROR(B311),"BLANK",B311),B312),B313)</f>
        <v>Em Lim</v>
      </c>
      <c r="C314" s="11" t="str">
        <f t="shared" si="631"/>
        <v>Claire Attridge</v>
      </c>
      <c r="D314" s="11" t="str">
        <f t="shared" si="631"/>
        <v>BMSC11</v>
      </c>
      <c r="E314" s="12" t="str">
        <f>IF(ISERROR(VLOOKUP($D314,SITES!$A:$E,2,FALSE)),"",VLOOKUP($D314,SITES!$A:$E,2,FALSE))</f>
        <v>Wizard Island South</v>
      </c>
      <c r="F314" s="10">
        <f>IF(ISERROR(VLOOKUP($D314,SITES!$A:$E,3,FALSE)),"",VLOOKUP($D314,SITES!$A:$E,3,FALSE))</f>
        <v>48.857467651367102</v>
      </c>
      <c r="G314" s="13">
        <f>IF(ISERROR(VLOOKUP($D314,SITES!$A:$E,4,FALSE)),"",VLOOKUP($D314,SITES!$A:$E,4,FALSE))</f>
        <v>-125.158233642578</v>
      </c>
      <c r="H314" s="14" t="str">
        <f t="shared" si="626"/>
        <v>26/04/2024</v>
      </c>
      <c r="I314" s="11">
        <f t="shared" ref="I314:O314" si="632">IF(ISERROR(I313),IF(ISERROR(I312),IF(ISERROR(I311),"BLANK",I311),I312),I313)</f>
        <v>1.5</v>
      </c>
      <c r="J314" s="11" t="str">
        <f t="shared" si="632"/>
        <v>SW</v>
      </c>
      <c r="K314" s="18">
        <f t="shared" si="632"/>
        <v>0.4916666666666667</v>
      </c>
      <c r="L314" s="11" t="str">
        <f t="shared" si="632"/>
        <v>CMA</v>
      </c>
      <c r="M314" s="11">
        <f t="shared" si="632"/>
        <v>7.5</v>
      </c>
      <c r="N314" s="11">
        <f t="shared" si="632"/>
        <v>2</v>
      </c>
      <c r="O314" s="11">
        <f t="shared" si="632"/>
        <v>1</v>
      </c>
      <c r="P314" s="11" t="s">
        <v>42</v>
      </c>
      <c r="Q314" s="19" t="str">
        <f>IF($N314=1,IF(ISERROR(VLOOKUP($P314,'M1'!$A:$C,Q$2,FALSE)),"NOT PRESENT",VLOOKUP($P314,'M1'!$A:$C,Q$2,FALSE)),IF($N314=2,IF(ISERROR(VLOOKUP(DATA!$P314,'M2'!$A:$C,Q$2,FALSE)),"NOT PRESENT",VLOOKUP(DATA!$P314,'M2'!$A:$C,Q$2,FALSE)),IF($N314=0,IF(ISERROR(VLOOKUP($P314,'M1'!$A:$C,Q$2,FALSE)),IF(ISERROR(VLOOKUP(DATA!$P314,'M2'!$A:$C,Q$2,FALSE)),"NOT PRESENT",VLOOKUP(DATA!$P314,'M2'!$A:$C,Q$2,FALSE)),VLOOKUP($P314,'M1'!$A:$C,Q$2,FALSE)),"SPECIFY METHOD")))</f>
        <v>Dermasterias imbricata</v>
      </c>
      <c r="R314" s="12" t="str">
        <f>IF($N314=1,IF(ISERROR(VLOOKUP($P314,'M1'!$A:$C,R$2,FALSE)),"NOT PRESENT",VLOOKUP($P314,'M1'!$A:$C,R$2,FALSE)),IF($N314=2,IF(ISERROR(VLOOKUP(DATA!$P314,'M2'!$A:$C,R$2,FALSE)),"NOT PRESENT",VLOOKUP(DATA!$P314,'M2'!$A:$C,R$2,FALSE)),IF($N314=0,IF(ISERROR(VLOOKUP($P314,'M1'!$A:$C,R$2,FALSE)),IF(ISERROR(VLOOKUP(DATA!$P314,'M2'!$A:$C,R$2,FALSE)),"NOT PRESENT",VLOOKUP(DATA!$P314,'M2'!$A:$C,R$2,FALSE)),VLOOKUP($P314,'M1'!$A:$C,R$2,FALSE)),"SPECIFY METHOD")))</f>
        <v>Leather star</v>
      </c>
      <c r="S314" s="20">
        <f t="shared" si="520"/>
        <v>10</v>
      </c>
      <c r="T314" s="11">
        <v>10</v>
      </c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</row>
    <row r="315" spans="1:68" ht="12.75" customHeight="1">
      <c r="A315" s="12">
        <f t="shared" si="517"/>
        <v>313</v>
      </c>
      <c r="B315" s="11" t="str">
        <f t="shared" ref="B315:D315" si="633">IF(ISERROR(B314),IF(ISERROR(B313),IF(ISERROR(B312),"BLANK",B312),B313),B314)</f>
        <v>Em Lim</v>
      </c>
      <c r="C315" s="11" t="str">
        <f t="shared" si="633"/>
        <v>Claire Attridge</v>
      </c>
      <c r="D315" s="11" t="str">
        <f t="shared" si="633"/>
        <v>BMSC11</v>
      </c>
      <c r="E315" s="12" t="str">
        <f>IF(ISERROR(VLOOKUP($D315,SITES!$A:$E,2,FALSE)),"",VLOOKUP($D315,SITES!$A:$E,2,FALSE))</f>
        <v>Wizard Island South</v>
      </c>
      <c r="F315" s="10">
        <f>IF(ISERROR(VLOOKUP($D315,SITES!$A:$E,3,FALSE)),"",VLOOKUP($D315,SITES!$A:$E,3,FALSE))</f>
        <v>48.857467651367102</v>
      </c>
      <c r="G315" s="13">
        <f>IF(ISERROR(VLOOKUP($D315,SITES!$A:$E,4,FALSE)),"",VLOOKUP($D315,SITES!$A:$E,4,FALSE))</f>
        <v>-125.158233642578</v>
      </c>
      <c r="H315" s="14" t="str">
        <f t="shared" si="626"/>
        <v>26/04/2024</v>
      </c>
      <c r="I315" s="11">
        <f t="shared" ref="I315:O315" si="634">IF(ISERROR(I314),IF(ISERROR(I313),IF(ISERROR(I312),"BLANK",I312),I313),I314)</f>
        <v>1.5</v>
      </c>
      <c r="J315" s="11" t="str">
        <f t="shared" si="634"/>
        <v>SW</v>
      </c>
      <c r="K315" s="18">
        <f t="shared" si="634"/>
        <v>0.4916666666666667</v>
      </c>
      <c r="L315" s="11" t="str">
        <f t="shared" si="634"/>
        <v>CMA</v>
      </c>
      <c r="M315" s="11">
        <f t="shared" si="634"/>
        <v>7.5</v>
      </c>
      <c r="N315" s="11">
        <f t="shared" si="634"/>
        <v>2</v>
      </c>
      <c r="O315" s="11">
        <f t="shared" si="634"/>
        <v>1</v>
      </c>
      <c r="P315" s="11" t="s">
        <v>53</v>
      </c>
      <c r="Q315" s="19" t="str">
        <f>IF($N315=1,IF(ISERROR(VLOOKUP($P315,'M1'!$A:$C,Q$2,FALSE)),"NOT PRESENT",VLOOKUP($P315,'M1'!$A:$C,Q$2,FALSE)),IF($N315=2,IF(ISERROR(VLOOKUP(DATA!$P315,'M2'!$A:$C,Q$2,FALSE)),"NOT PRESENT",VLOOKUP(DATA!$P315,'M2'!$A:$C,Q$2,FALSE)),IF($N315=0,IF(ISERROR(VLOOKUP($P315,'M1'!$A:$C,Q$2,FALSE)),IF(ISERROR(VLOOKUP(DATA!$P315,'M2'!$A:$C,Q$2,FALSE)),"NOT PRESENT",VLOOKUP(DATA!$P315,'M2'!$A:$C,Q$2,FALSE)),VLOOKUP($P315,'M1'!$A:$C,Q$2,FALSE)),"SPECIFY METHOD")))</f>
        <v>Rhinogobiops nicholsii</v>
      </c>
      <c r="R315" s="12" t="str">
        <f>IF($N315=1,IF(ISERROR(VLOOKUP($P315,'M1'!$A:$C,R$2,FALSE)),"NOT PRESENT",VLOOKUP($P315,'M1'!$A:$C,R$2,FALSE)),IF($N315=2,IF(ISERROR(VLOOKUP(DATA!$P315,'M2'!$A:$C,R$2,FALSE)),"NOT PRESENT",VLOOKUP(DATA!$P315,'M2'!$A:$C,R$2,FALSE)),IF($N315=0,IF(ISERROR(VLOOKUP($P315,'M1'!$A:$C,R$2,FALSE)),IF(ISERROR(VLOOKUP(DATA!$P315,'M2'!$A:$C,R$2,FALSE)),"NOT PRESENT",VLOOKUP(DATA!$P315,'M2'!$A:$C,R$2,FALSE)),VLOOKUP($P315,'M1'!$A:$C,R$2,FALSE)),"SPECIFY METHOD")))</f>
        <v>Blackeye goby</v>
      </c>
      <c r="S315" s="20">
        <f t="shared" si="520"/>
        <v>62</v>
      </c>
      <c r="T315" s="11">
        <v>0</v>
      </c>
      <c r="U315" s="11">
        <v>11</v>
      </c>
      <c r="V315" s="11">
        <v>31</v>
      </c>
      <c r="W315" s="11">
        <v>18</v>
      </c>
      <c r="X315" s="11">
        <v>2</v>
      </c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</row>
    <row r="316" spans="1:68" ht="12.75" customHeight="1">
      <c r="A316" s="12">
        <f t="shared" si="517"/>
        <v>314</v>
      </c>
      <c r="B316" s="11" t="str">
        <f t="shared" ref="B316:D316" si="635">IF(ISERROR(B315),IF(ISERROR(B314),IF(ISERROR(B313),"BLANK",B313),B314),B315)</f>
        <v>Em Lim</v>
      </c>
      <c r="C316" s="11" t="str">
        <f t="shared" si="635"/>
        <v>Claire Attridge</v>
      </c>
      <c r="D316" s="11" t="str">
        <f t="shared" si="635"/>
        <v>BMSC11</v>
      </c>
      <c r="E316" s="12" t="str">
        <f>IF(ISERROR(VLOOKUP($D316,SITES!$A:$E,2,FALSE)),"",VLOOKUP($D316,SITES!$A:$E,2,FALSE))</f>
        <v>Wizard Island South</v>
      </c>
      <c r="F316" s="10">
        <f>IF(ISERROR(VLOOKUP($D316,SITES!$A:$E,3,FALSE)),"",VLOOKUP($D316,SITES!$A:$E,3,FALSE))</f>
        <v>48.857467651367102</v>
      </c>
      <c r="G316" s="13">
        <f>IF(ISERROR(VLOOKUP($D316,SITES!$A:$E,4,FALSE)),"",VLOOKUP($D316,SITES!$A:$E,4,FALSE))</f>
        <v>-125.158233642578</v>
      </c>
      <c r="H316" s="14" t="str">
        <f t="shared" si="626"/>
        <v>26/04/2024</v>
      </c>
      <c r="I316" s="11">
        <f t="shared" ref="I316:O316" si="636">IF(ISERROR(I315),IF(ISERROR(I314),IF(ISERROR(I313),"BLANK",I313),I314),I315)</f>
        <v>1.5</v>
      </c>
      <c r="J316" s="11" t="str">
        <f t="shared" si="636"/>
        <v>SW</v>
      </c>
      <c r="K316" s="18">
        <f t="shared" si="636"/>
        <v>0.4916666666666667</v>
      </c>
      <c r="L316" s="11" t="str">
        <f t="shared" si="636"/>
        <v>CMA</v>
      </c>
      <c r="M316" s="11">
        <f t="shared" si="636"/>
        <v>7.5</v>
      </c>
      <c r="N316" s="11">
        <f t="shared" si="636"/>
        <v>2</v>
      </c>
      <c r="O316" s="11">
        <f t="shared" si="636"/>
        <v>1</v>
      </c>
      <c r="P316" s="11" t="s">
        <v>30</v>
      </c>
      <c r="Q316" s="19" t="str">
        <f>IF($N316=1,IF(ISERROR(VLOOKUP($P316,'M1'!$A:$C,Q$2,FALSE)),"NOT PRESENT",VLOOKUP($P316,'M1'!$A:$C,Q$2,FALSE)),IF($N316=2,IF(ISERROR(VLOOKUP(DATA!$P316,'M2'!$A:$C,Q$2,FALSE)),"NOT PRESENT",VLOOKUP(DATA!$P316,'M2'!$A:$C,Q$2,FALSE)),IF($N316=0,IF(ISERROR(VLOOKUP($P316,'M1'!$A:$C,Q$2,FALSE)),IF(ISERROR(VLOOKUP(DATA!$P316,'M2'!$A:$C,Q$2,FALSE)),"NOT PRESENT",VLOOKUP(DATA!$P316,'M2'!$A:$C,Q$2,FALSE)),VLOOKUP($P316,'M1'!$A:$C,Q$2,FALSE)),"SPECIFY METHOD")))</f>
        <v>Pomaulax gibberosus</v>
      </c>
      <c r="R316" s="12" t="str">
        <f>IF($N316=1,IF(ISERROR(VLOOKUP($P316,'M1'!$A:$C,R$2,FALSE)),"NOT PRESENT",VLOOKUP($P316,'M1'!$A:$C,R$2,FALSE)),IF($N316=2,IF(ISERROR(VLOOKUP(DATA!$P316,'M2'!$A:$C,R$2,FALSE)),"NOT PRESENT",VLOOKUP(DATA!$P316,'M2'!$A:$C,R$2,FALSE)),IF($N316=0,IF(ISERROR(VLOOKUP($P316,'M1'!$A:$C,R$2,FALSE)),IF(ISERROR(VLOOKUP(DATA!$P316,'M2'!$A:$C,R$2,FALSE)),"NOT PRESENT",VLOOKUP(DATA!$P316,'M2'!$A:$C,R$2,FALSE)),VLOOKUP($P316,'M1'!$A:$C,R$2,FALSE)),"SPECIFY METHOD")))</f>
        <v>Red turban shell</v>
      </c>
      <c r="S316" s="20">
        <f t="shared" si="520"/>
        <v>12</v>
      </c>
      <c r="T316" s="11">
        <v>12</v>
      </c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</row>
    <row r="317" spans="1:68" ht="12.75" customHeight="1">
      <c r="A317" s="12">
        <f t="shared" si="517"/>
        <v>315</v>
      </c>
      <c r="B317" s="11" t="str">
        <f t="shared" ref="B317:D317" si="637">IF(ISERROR(B316),IF(ISERROR(B315),IF(ISERROR(B314),"BLANK",B314),B315),B316)</f>
        <v>Em Lim</v>
      </c>
      <c r="C317" s="11" t="str">
        <f t="shared" si="637"/>
        <v>Claire Attridge</v>
      </c>
      <c r="D317" s="11" t="str">
        <f t="shared" si="637"/>
        <v>BMSC11</v>
      </c>
      <c r="E317" s="12" t="str">
        <f>IF(ISERROR(VLOOKUP($D317,SITES!$A:$E,2,FALSE)),"",VLOOKUP($D317,SITES!$A:$E,2,FALSE))</f>
        <v>Wizard Island South</v>
      </c>
      <c r="F317" s="10">
        <f>IF(ISERROR(VLOOKUP($D317,SITES!$A:$E,3,FALSE)),"",VLOOKUP($D317,SITES!$A:$E,3,FALSE))</f>
        <v>48.857467651367102</v>
      </c>
      <c r="G317" s="13">
        <f>IF(ISERROR(VLOOKUP($D317,SITES!$A:$E,4,FALSE)),"",VLOOKUP($D317,SITES!$A:$E,4,FALSE))</f>
        <v>-125.158233642578</v>
      </c>
      <c r="H317" s="14" t="str">
        <f t="shared" si="626"/>
        <v>26/04/2024</v>
      </c>
      <c r="I317" s="11">
        <f t="shared" ref="I317:O317" si="638">IF(ISERROR(I316),IF(ISERROR(I315),IF(ISERROR(I314),"BLANK",I314),I315),I316)</f>
        <v>1.5</v>
      </c>
      <c r="J317" s="11" t="str">
        <f t="shared" si="638"/>
        <v>SW</v>
      </c>
      <c r="K317" s="18">
        <f t="shared" si="638"/>
        <v>0.4916666666666667</v>
      </c>
      <c r="L317" s="11" t="str">
        <f t="shared" si="638"/>
        <v>CMA</v>
      </c>
      <c r="M317" s="11">
        <f t="shared" si="638"/>
        <v>7.5</v>
      </c>
      <c r="N317" s="11">
        <f t="shared" si="638"/>
        <v>2</v>
      </c>
      <c r="O317" s="11">
        <f t="shared" si="638"/>
        <v>1</v>
      </c>
      <c r="P317" s="11" t="s">
        <v>37</v>
      </c>
      <c r="Q317" s="19" t="str">
        <f>IF($N317=1,IF(ISERROR(VLOOKUP($P317,'M1'!$A:$C,Q$2,FALSE)),"NOT PRESENT",VLOOKUP($P317,'M1'!$A:$C,Q$2,FALSE)),IF($N317=2,IF(ISERROR(VLOOKUP(DATA!$P317,'M2'!$A:$C,Q$2,FALSE)),"NOT PRESENT",VLOOKUP(DATA!$P317,'M2'!$A:$C,Q$2,FALSE)),IF($N317=0,IF(ISERROR(VLOOKUP($P317,'M1'!$A:$C,Q$2,FALSE)),IF(ISERROR(VLOOKUP(DATA!$P317,'M2'!$A:$C,Q$2,FALSE)),"NOT PRESENT",VLOOKUP(DATA!$P317,'M2'!$A:$C,Q$2,FALSE)),VLOOKUP($P317,'M1'!$A:$C,Q$2,FALSE)),"SPECIFY METHOD")))</f>
        <v>Ceratostoma foliatum</v>
      </c>
      <c r="R317" s="12" t="str">
        <f>IF($N317=1,IF(ISERROR(VLOOKUP($P317,'M1'!$A:$C,R$2,FALSE)),"NOT PRESENT",VLOOKUP($P317,'M1'!$A:$C,R$2,FALSE)),IF($N317=2,IF(ISERROR(VLOOKUP(DATA!$P317,'M2'!$A:$C,R$2,FALSE)),"NOT PRESENT",VLOOKUP(DATA!$P317,'M2'!$A:$C,R$2,FALSE)),IF($N317=0,IF(ISERROR(VLOOKUP($P317,'M1'!$A:$C,R$2,FALSE)),IF(ISERROR(VLOOKUP(DATA!$P317,'M2'!$A:$C,R$2,FALSE)),"NOT PRESENT",VLOOKUP(DATA!$P317,'M2'!$A:$C,R$2,FALSE)),VLOOKUP($P317,'M1'!$A:$C,R$2,FALSE)),"SPECIFY METHOD")))</f>
        <v>Leafy hornmouth</v>
      </c>
      <c r="S317" s="20">
        <f t="shared" si="520"/>
        <v>3</v>
      </c>
      <c r="T317" s="11">
        <v>3</v>
      </c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</row>
    <row r="318" spans="1:68" ht="12.75" customHeight="1">
      <c r="A318" s="12">
        <f t="shared" si="517"/>
        <v>316</v>
      </c>
      <c r="B318" s="11" t="str">
        <f t="shared" ref="B318:D318" si="639">IF(ISERROR(B317),IF(ISERROR(B316),IF(ISERROR(B315),"BLANK",B315),B316),B317)</f>
        <v>Em Lim</v>
      </c>
      <c r="C318" s="11" t="str">
        <f t="shared" si="639"/>
        <v>Claire Attridge</v>
      </c>
      <c r="D318" s="11" t="str">
        <f t="shared" si="639"/>
        <v>BMSC11</v>
      </c>
      <c r="E318" s="12" t="str">
        <f>IF(ISERROR(VLOOKUP($D318,SITES!$A:$E,2,FALSE)),"",VLOOKUP($D318,SITES!$A:$E,2,FALSE))</f>
        <v>Wizard Island South</v>
      </c>
      <c r="F318" s="10">
        <f>IF(ISERROR(VLOOKUP($D318,SITES!$A:$E,3,FALSE)),"",VLOOKUP($D318,SITES!$A:$E,3,FALSE))</f>
        <v>48.857467651367102</v>
      </c>
      <c r="G318" s="13">
        <f>IF(ISERROR(VLOOKUP($D318,SITES!$A:$E,4,FALSE)),"",VLOOKUP($D318,SITES!$A:$E,4,FALSE))</f>
        <v>-125.158233642578</v>
      </c>
      <c r="H318" s="14" t="str">
        <f t="shared" si="626"/>
        <v>26/04/2024</v>
      </c>
      <c r="I318" s="11">
        <f t="shared" ref="I318:O318" si="640">IF(ISERROR(I317),IF(ISERROR(I316),IF(ISERROR(I315),"BLANK",I315),I316),I317)</f>
        <v>1.5</v>
      </c>
      <c r="J318" s="11" t="str">
        <f t="shared" si="640"/>
        <v>SW</v>
      </c>
      <c r="K318" s="18">
        <f t="shared" si="640"/>
        <v>0.4916666666666667</v>
      </c>
      <c r="L318" s="11" t="str">
        <f t="shared" si="640"/>
        <v>CMA</v>
      </c>
      <c r="M318" s="11">
        <f t="shared" si="640"/>
        <v>7.5</v>
      </c>
      <c r="N318" s="11">
        <f t="shared" si="640"/>
        <v>2</v>
      </c>
      <c r="O318" s="11">
        <f t="shared" si="640"/>
        <v>1</v>
      </c>
      <c r="P318" s="11" t="s">
        <v>33</v>
      </c>
      <c r="Q318" s="19" t="str">
        <f>IF($N318=1,IF(ISERROR(VLOOKUP($P318,'M1'!$A:$C,Q$2,FALSE)),"NOT PRESENT",VLOOKUP($P318,'M1'!$A:$C,Q$2,FALSE)),IF($N318=2,IF(ISERROR(VLOOKUP(DATA!$P318,'M2'!$A:$C,Q$2,FALSE)),"NOT PRESENT",VLOOKUP(DATA!$P318,'M2'!$A:$C,Q$2,FALSE)),IF($N318=0,IF(ISERROR(VLOOKUP($P318,'M1'!$A:$C,Q$2,FALSE)),IF(ISERROR(VLOOKUP(DATA!$P318,'M2'!$A:$C,Q$2,FALSE)),"NOT PRESENT",VLOOKUP(DATA!$P318,'M2'!$A:$C,Q$2,FALSE)),VLOOKUP($P318,'M1'!$A:$C,Q$2,FALSE)),"SPECIFY METHOD")))</f>
        <v>Apostichopus californicus</v>
      </c>
      <c r="R318" s="12" t="str">
        <f>IF($N318=1,IF(ISERROR(VLOOKUP($P318,'M1'!$A:$C,R$2,FALSE)),"NOT PRESENT",VLOOKUP($P318,'M1'!$A:$C,R$2,FALSE)),IF($N318=2,IF(ISERROR(VLOOKUP(DATA!$P318,'M2'!$A:$C,R$2,FALSE)),"NOT PRESENT",VLOOKUP(DATA!$P318,'M2'!$A:$C,R$2,FALSE)),IF($N318=0,IF(ISERROR(VLOOKUP($P318,'M1'!$A:$C,R$2,FALSE)),IF(ISERROR(VLOOKUP(DATA!$P318,'M2'!$A:$C,R$2,FALSE)),"NOT PRESENT",VLOOKUP(DATA!$P318,'M2'!$A:$C,R$2,FALSE)),VLOOKUP($P318,'M1'!$A:$C,R$2,FALSE)),"SPECIFY METHOD")))</f>
        <v>California sea cucumber</v>
      </c>
      <c r="S318" s="20">
        <f t="shared" si="520"/>
        <v>18</v>
      </c>
      <c r="T318" s="11">
        <v>18</v>
      </c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</row>
    <row r="319" spans="1:68" ht="12.75" customHeight="1">
      <c r="A319" s="12">
        <f t="shared" si="517"/>
        <v>317</v>
      </c>
      <c r="B319" s="11" t="str">
        <f t="shared" ref="B319:D319" si="641">IF(ISERROR(B318),IF(ISERROR(B317),IF(ISERROR(B316),"BLANK",B316),B317),B318)</f>
        <v>Em Lim</v>
      </c>
      <c r="C319" s="11" t="str">
        <f t="shared" si="641"/>
        <v>Claire Attridge</v>
      </c>
      <c r="D319" s="11" t="str">
        <f t="shared" si="641"/>
        <v>BMSC11</v>
      </c>
      <c r="E319" s="12" t="str">
        <f>IF(ISERROR(VLOOKUP($D319,SITES!$A:$E,2,FALSE)),"",VLOOKUP($D319,SITES!$A:$E,2,FALSE))</f>
        <v>Wizard Island South</v>
      </c>
      <c r="F319" s="10">
        <f>IF(ISERROR(VLOOKUP($D319,SITES!$A:$E,3,FALSE)),"",VLOOKUP($D319,SITES!$A:$E,3,FALSE))</f>
        <v>48.857467651367102</v>
      </c>
      <c r="G319" s="13">
        <f>IF(ISERROR(VLOOKUP($D319,SITES!$A:$E,4,FALSE)),"",VLOOKUP($D319,SITES!$A:$E,4,FALSE))</f>
        <v>-125.158233642578</v>
      </c>
      <c r="H319" s="14" t="str">
        <f t="shared" si="626"/>
        <v>26/04/2024</v>
      </c>
      <c r="I319" s="11">
        <f t="shared" ref="I319:O319" si="642">IF(ISERROR(I318),IF(ISERROR(I317),IF(ISERROR(I316),"BLANK",I316),I317),I318)</f>
        <v>1.5</v>
      </c>
      <c r="J319" s="11" t="str">
        <f t="shared" si="642"/>
        <v>SW</v>
      </c>
      <c r="K319" s="18">
        <f t="shared" si="642"/>
        <v>0.4916666666666667</v>
      </c>
      <c r="L319" s="11" t="str">
        <f t="shared" si="642"/>
        <v>CMA</v>
      </c>
      <c r="M319" s="11">
        <f t="shared" si="642"/>
        <v>7.5</v>
      </c>
      <c r="N319" s="11">
        <f t="shared" si="642"/>
        <v>2</v>
      </c>
      <c r="O319" s="11">
        <f t="shared" si="642"/>
        <v>1</v>
      </c>
      <c r="P319" s="11" t="s">
        <v>38</v>
      </c>
      <c r="Q319" s="19" t="str">
        <f>IF($N319=1,IF(ISERROR(VLOOKUP($P319,'M1'!$A:$C,Q$2,FALSE)),"NOT PRESENT",VLOOKUP($P319,'M1'!$A:$C,Q$2,FALSE)),IF($N319=2,IF(ISERROR(VLOOKUP(DATA!$P319,'M2'!$A:$C,Q$2,FALSE)),"NOT PRESENT",VLOOKUP(DATA!$P319,'M2'!$A:$C,Q$2,FALSE)),IF($N319=0,IF(ISERROR(VLOOKUP($P319,'M1'!$A:$C,Q$2,FALSE)),IF(ISERROR(VLOOKUP(DATA!$P319,'M2'!$A:$C,Q$2,FALSE)),"NOT PRESENT",VLOOKUP(DATA!$P319,'M2'!$A:$C,Q$2,FALSE)),VLOOKUP($P319,'M1'!$A:$C,Q$2,FALSE)),"SPECIFY METHOD")))</f>
        <v>Crassadoma gigantea</v>
      </c>
      <c r="R319" s="12" t="str">
        <f>IF($N319=1,IF(ISERROR(VLOOKUP($P319,'M1'!$A:$C,R$2,FALSE)),"NOT PRESENT",VLOOKUP($P319,'M1'!$A:$C,R$2,FALSE)),IF($N319=2,IF(ISERROR(VLOOKUP(DATA!$P319,'M2'!$A:$C,R$2,FALSE)),"NOT PRESENT",VLOOKUP(DATA!$P319,'M2'!$A:$C,R$2,FALSE)),IF($N319=0,IF(ISERROR(VLOOKUP($P319,'M1'!$A:$C,R$2,FALSE)),IF(ISERROR(VLOOKUP(DATA!$P319,'M2'!$A:$C,R$2,FALSE)),"NOT PRESENT",VLOOKUP(DATA!$P319,'M2'!$A:$C,R$2,FALSE)),VLOOKUP($P319,'M1'!$A:$C,R$2,FALSE)),"SPECIFY METHOD")))</f>
        <v>Purple-hinged rock scallop</v>
      </c>
      <c r="S319" s="20">
        <f t="shared" si="520"/>
        <v>12</v>
      </c>
      <c r="T319" s="11">
        <v>0</v>
      </c>
      <c r="U319" s="11"/>
      <c r="V319" s="11"/>
      <c r="W319" s="11">
        <v>4</v>
      </c>
      <c r="X319" s="11">
        <v>5</v>
      </c>
      <c r="Y319" s="11">
        <v>1</v>
      </c>
      <c r="Z319" s="11">
        <v>2</v>
      </c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</row>
    <row r="320" spans="1:68" ht="12.75" customHeight="1">
      <c r="A320" s="12">
        <f t="shared" si="517"/>
        <v>318</v>
      </c>
      <c r="B320" s="11" t="str">
        <f t="shared" ref="B320:D320" si="643">IF(ISERROR(B319),IF(ISERROR(B318),IF(ISERROR(B317),"BLANK",B317),B318),B319)</f>
        <v>Em Lim</v>
      </c>
      <c r="C320" s="11" t="str">
        <f t="shared" si="643"/>
        <v>Claire Attridge</v>
      </c>
      <c r="D320" s="11" t="str">
        <f t="shared" si="643"/>
        <v>BMSC11</v>
      </c>
      <c r="E320" s="12" t="str">
        <f>IF(ISERROR(VLOOKUP($D320,SITES!$A:$E,2,FALSE)),"",VLOOKUP($D320,SITES!$A:$E,2,FALSE))</f>
        <v>Wizard Island South</v>
      </c>
      <c r="F320" s="10">
        <f>IF(ISERROR(VLOOKUP($D320,SITES!$A:$E,3,FALSE)),"",VLOOKUP($D320,SITES!$A:$E,3,FALSE))</f>
        <v>48.857467651367102</v>
      </c>
      <c r="G320" s="13">
        <f>IF(ISERROR(VLOOKUP($D320,SITES!$A:$E,4,FALSE)),"",VLOOKUP($D320,SITES!$A:$E,4,FALSE))</f>
        <v>-125.158233642578</v>
      </c>
      <c r="H320" s="14" t="str">
        <f t="shared" si="626"/>
        <v>26/04/2024</v>
      </c>
      <c r="I320" s="11">
        <f t="shared" ref="I320:O320" si="644">IF(ISERROR(I319),IF(ISERROR(I318),IF(ISERROR(I317),"BLANK",I317),I318),I319)</f>
        <v>1.5</v>
      </c>
      <c r="J320" s="11" t="str">
        <f t="shared" si="644"/>
        <v>SW</v>
      </c>
      <c r="K320" s="18">
        <f t="shared" si="644"/>
        <v>0.4916666666666667</v>
      </c>
      <c r="L320" s="11" t="str">
        <f t="shared" si="644"/>
        <v>CMA</v>
      </c>
      <c r="M320" s="11">
        <f t="shared" si="644"/>
        <v>7.5</v>
      </c>
      <c r="N320" s="11">
        <f t="shared" si="644"/>
        <v>2</v>
      </c>
      <c r="O320" s="11">
        <f t="shared" si="644"/>
        <v>1</v>
      </c>
      <c r="P320" s="11" t="s">
        <v>39</v>
      </c>
      <c r="Q320" s="19" t="str">
        <f>IF($N320=1,IF(ISERROR(VLOOKUP($P320,'M1'!$A:$C,Q$2,FALSE)),"NOT PRESENT",VLOOKUP($P320,'M1'!$A:$C,Q$2,FALSE)),IF($N320=2,IF(ISERROR(VLOOKUP(DATA!$P320,'M2'!$A:$C,Q$2,FALSE)),"NOT PRESENT",VLOOKUP(DATA!$P320,'M2'!$A:$C,Q$2,FALSE)),IF($N320=0,IF(ISERROR(VLOOKUP($P320,'M1'!$A:$C,Q$2,FALSE)),IF(ISERROR(VLOOKUP(DATA!$P320,'M2'!$A:$C,Q$2,FALSE)),"NOT PRESENT",VLOOKUP(DATA!$P320,'M2'!$A:$C,Q$2,FALSE)),VLOOKUP($P320,'M1'!$A:$C,Q$2,FALSE)),"SPECIFY METHOD")))</f>
        <v>Hermissenda crassicornis</v>
      </c>
      <c r="R320" s="12" t="str">
        <f>IF($N320=1,IF(ISERROR(VLOOKUP($P320,'M1'!$A:$C,R$2,FALSE)),"NOT PRESENT",VLOOKUP($P320,'M1'!$A:$C,R$2,FALSE)),IF($N320=2,IF(ISERROR(VLOOKUP(DATA!$P320,'M2'!$A:$C,R$2,FALSE)),"NOT PRESENT",VLOOKUP(DATA!$P320,'M2'!$A:$C,R$2,FALSE)),IF($N320=0,IF(ISERROR(VLOOKUP($P320,'M1'!$A:$C,R$2,FALSE)),IF(ISERROR(VLOOKUP(DATA!$P320,'M2'!$A:$C,R$2,FALSE)),"NOT PRESENT",VLOOKUP(DATA!$P320,'M2'!$A:$C,R$2,FALSE)),VLOOKUP($P320,'M1'!$A:$C,R$2,FALSE)),"SPECIFY METHOD")))</f>
        <v>Opalescent nudibranch</v>
      </c>
      <c r="S320" s="20">
        <f t="shared" si="520"/>
        <v>19</v>
      </c>
      <c r="T320" s="11">
        <v>19</v>
      </c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</row>
    <row r="321" spans="1:68" ht="12.75" customHeight="1">
      <c r="A321" s="12">
        <f t="shared" si="517"/>
        <v>319</v>
      </c>
      <c r="B321" s="11" t="str">
        <f t="shared" ref="B321:D321" si="645">IF(ISERROR(B320),IF(ISERROR(B319),IF(ISERROR(B318),"BLANK",B318),B319),B320)</f>
        <v>Em Lim</v>
      </c>
      <c r="C321" s="11" t="str">
        <f t="shared" si="645"/>
        <v>Claire Attridge</v>
      </c>
      <c r="D321" s="11" t="str">
        <f t="shared" si="645"/>
        <v>BMSC11</v>
      </c>
      <c r="E321" s="12" t="str">
        <f>IF(ISERROR(VLOOKUP($D321,SITES!$A:$E,2,FALSE)),"",VLOOKUP($D321,SITES!$A:$E,2,FALSE))</f>
        <v>Wizard Island South</v>
      </c>
      <c r="F321" s="10">
        <f>IF(ISERROR(VLOOKUP($D321,SITES!$A:$E,3,FALSE)),"",VLOOKUP($D321,SITES!$A:$E,3,FALSE))</f>
        <v>48.857467651367102</v>
      </c>
      <c r="G321" s="13">
        <f>IF(ISERROR(VLOOKUP($D321,SITES!$A:$E,4,FALSE)),"",VLOOKUP($D321,SITES!$A:$E,4,FALSE))</f>
        <v>-125.158233642578</v>
      </c>
      <c r="H321" s="14" t="str">
        <f t="shared" si="626"/>
        <v>26/04/2024</v>
      </c>
      <c r="I321" s="11">
        <f t="shared" ref="I321:O321" si="646">IF(ISERROR(I320),IF(ISERROR(I319),IF(ISERROR(I318),"BLANK",I318),I319),I320)</f>
        <v>1.5</v>
      </c>
      <c r="J321" s="11" t="str">
        <f t="shared" si="646"/>
        <v>SW</v>
      </c>
      <c r="K321" s="18">
        <f t="shared" si="646"/>
        <v>0.4916666666666667</v>
      </c>
      <c r="L321" s="11" t="str">
        <f t="shared" si="646"/>
        <v>CMA</v>
      </c>
      <c r="M321" s="11">
        <f t="shared" si="646"/>
        <v>7.5</v>
      </c>
      <c r="N321" s="11">
        <f t="shared" si="646"/>
        <v>2</v>
      </c>
      <c r="O321" s="11">
        <f t="shared" si="646"/>
        <v>1</v>
      </c>
      <c r="P321" s="11" t="s">
        <v>35</v>
      </c>
      <c r="Q321" s="19" t="str">
        <f>IF($N321=1,IF(ISERROR(VLOOKUP($P321,'M1'!$A:$C,Q$2,FALSE)),"NOT PRESENT",VLOOKUP($P321,'M1'!$A:$C,Q$2,FALSE)),IF($N321=2,IF(ISERROR(VLOOKUP(DATA!$P321,'M2'!$A:$C,Q$2,FALSE)),"NOT PRESENT",VLOOKUP(DATA!$P321,'M2'!$A:$C,Q$2,FALSE)),IF($N321=0,IF(ISERROR(VLOOKUP($P321,'M1'!$A:$C,Q$2,FALSE)),IF(ISERROR(VLOOKUP(DATA!$P321,'M2'!$A:$C,Q$2,FALSE)),"NOT PRESENT",VLOOKUP(DATA!$P321,'M2'!$A:$C,Q$2,FALSE)),VLOOKUP($P321,'M1'!$A:$C,Q$2,FALSE)),"SPECIFY METHOD")))</f>
        <v>Orthasterias koehleri</v>
      </c>
      <c r="R321" s="12" t="str">
        <f>IF($N321=1,IF(ISERROR(VLOOKUP($P321,'M1'!$A:$C,R$2,FALSE)),"NOT PRESENT",VLOOKUP($P321,'M1'!$A:$C,R$2,FALSE)),IF($N321=2,IF(ISERROR(VLOOKUP(DATA!$P321,'M2'!$A:$C,R$2,FALSE)),"NOT PRESENT",VLOOKUP(DATA!$P321,'M2'!$A:$C,R$2,FALSE)),IF($N321=0,IF(ISERROR(VLOOKUP($P321,'M1'!$A:$C,R$2,FALSE)),IF(ISERROR(VLOOKUP(DATA!$P321,'M2'!$A:$C,R$2,FALSE)),"NOT PRESENT",VLOOKUP(DATA!$P321,'M2'!$A:$C,R$2,FALSE)),VLOOKUP($P321,'M1'!$A:$C,R$2,FALSE)),"SPECIFY METHOD")))</f>
        <v>Rainbow star</v>
      </c>
      <c r="S321" s="20">
        <f t="shared" si="520"/>
        <v>2</v>
      </c>
      <c r="T321" s="11">
        <v>2</v>
      </c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</row>
    <row r="322" spans="1:68" ht="12.75" customHeight="1">
      <c r="A322" s="12">
        <f t="shared" si="517"/>
        <v>320</v>
      </c>
      <c r="B322" s="11" t="str">
        <f t="shared" ref="B322:D322" si="647">IF(ISERROR(B321),IF(ISERROR(B320),IF(ISERROR(B319),"BLANK",B319),B320),B321)</f>
        <v>Em Lim</v>
      </c>
      <c r="C322" s="11" t="str">
        <f t="shared" si="647"/>
        <v>Claire Attridge</v>
      </c>
      <c r="D322" s="11" t="str">
        <f t="shared" si="647"/>
        <v>BMSC11</v>
      </c>
      <c r="E322" s="12" t="str">
        <f>IF(ISERROR(VLOOKUP($D322,SITES!$A:$E,2,FALSE)),"",VLOOKUP($D322,SITES!$A:$E,2,FALSE))</f>
        <v>Wizard Island South</v>
      </c>
      <c r="F322" s="10">
        <f>IF(ISERROR(VLOOKUP($D322,SITES!$A:$E,3,FALSE)),"",VLOOKUP($D322,SITES!$A:$E,3,FALSE))</f>
        <v>48.857467651367102</v>
      </c>
      <c r="G322" s="13">
        <f>IF(ISERROR(VLOOKUP($D322,SITES!$A:$E,4,FALSE)),"",VLOOKUP($D322,SITES!$A:$E,4,FALSE))</f>
        <v>-125.158233642578</v>
      </c>
      <c r="H322" s="14" t="str">
        <f t="shared" si="626"/>
        <v>26/04/2024</v>
      </c>
      <c r="I322" s="11">
        <f t="shared" ref="I322:O322" si="648">IF(ISERROR(I321),IF(ISERROR(I320),IF(ISERROR(I319),"BLANK",I319),I320),I321)</f>
        <v>1.5</v>
      </c>
      <c r="J322" s="11" t="str">
        <f t="shared" si="648"/>
        <v>SW</v>
      </c>
      <c r="K322" s="18">
        <f t="shared" si="648"/>
        <v>0.4916666666666667</v>
      </c>
      <c r="L322" s="11" t="str">
        <f t="shared" si="648"/>
        <v>CMA</v>
      </c>
      <c r="M322" s="11">
        <f t="shared" si="648"/>
        <v>7.5</v>
      </c>
      <c r="N322" s="11">
        <f t="shared" si="648"/>
        <v>2</v>
      </c>
      <c r="O322" s="11">
        <f t="shared" si="648"/>
        <v>1</v>
      </c>
      <c r="P322" s="11" t="s">
        <v>47</v>
      </c>
      <c r="Q322" s="19" t="str">
        <f>IF($N322=1,IF(ISERROR(VLOOKUP($P322,'M1'!$A:$C,Q$2,FALSE)),"NOT PRESENT",VLOOKUP($P322,'M1'!$A:$C,Q$2,FALSE)),IF($N322=2,IF(ISERROR(VLOOKUP(DATA!$P322,'M2'!$A:$C,Q$2,FALSE)),"NOT PRESENT",VLOOKUP(DATA!$P322,'M2'!$A:$C,Q$2,FALSE)),IF($N322=0,IF(ISERROR(VLOOKUP($P322,'M1'!$A:$C,Q$2,FALSE)),IF(ISERROR(VLOOKUP(DATA!$P322,'M2'!$A:$C,Q$2,FALSE)),"NOT PRESENT",VLOOKUP(DATA!$P322,'M2'!$A:$C,Q$2,FALSE)),VLOOKUP($P322,'M1'!$A:$C,Q$2,FALSE)),"SPECIFY METHOD")))</f>
        <v>Glebocarcinus oregonensis</v>
      </c>
      <c r="R322" s="12" t="str">
        <f>IF($N322=1,IF(ISERROR(VLOOKUP($P322,'M1'!$A:$C,R$2,FALSE)),"NOT PRESENT",VLOOKUP($P322,'M1'!$A:$C,R$2,FALSE)),IF($N322=2,IF(ISERROR(VLOOKUP(DATA!$P322,'M2'!$A:$C,R$2,FALSE)),"NOT PRESENT",VLOOKUP(DATA!$P322,'M2'!$A:$C,R$2,FALSE)),IF($N322=0,IF(ISERROR(VLOOKUP($P322,'M1'!$A:$C,R$2,FALSE)),IF(ISERROR(VLOOKUP(DATA!$P322,'M2'!$A:$C,R$2,FALSE)),"NOT PRESENT",VLOOKUP(DATA!$P322,'M2'!$A:$C,R$2,FALSE)),VLOOKUP($P322,'M1'!$A:$C,R$2,FALSE)),"SPECIFY METHOD")))</f>
        <v>Pygmy rock crab</v>
      </c>
      <c r="S322" s="20">
        <f t="shared" si="520"/>
        <v>8</v>
      </c>
      <c r="T322" s="11">
        <v>8</v>
      </c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</row>
    <row r="323" spans="1:68" ht="12.75" customHeight="1">
      <c r="A323" s="12">
        <f t="shared" si="517"/>
        <v>321</v>
      </c>
      <c r="B323" s="11" t="str">
        <f t="shared" ref="B323:D323" si="649">IF(ISERROR(B322),IF(ISERROR(B321),IF(ISERROR(B320),"BLANK",B320),B321),B322)</f>
        <v>Em Lim</v>
      </c>
      <c r="C323" s="11" t="str">
        <f t="shared" si="649"/>
        <v>Claire Attridge</v>
      </c>
      <c r="D323" s="11" t="str">
        <f t="shared" si="649"/>
        <v>BMSC11</v>
      </c>
      <c r="E323" s="12" t="str">
        <f>IF(ISERROR(VLOOKUP($D323,SITES!$A:$E,2,FALSE)),"",VLOOKUP($D323,SITES!$A:$E,2,FALSE))</f>
        <v>Wizard Island South</v>
      </c>
      <c r="F323" s="10">
        <f>IF(ISERROR(VLOOKUP($D323,SITES!$A:$E,3,FALSE)),"",VLOOKUP($D323,SITES!$A:$E,3,FALSE))</f>
        <v>48.857467651367102</v>
      </c>
      <c r="G323" s="13">
        <f>IF(ISERROR(VLOOKUP($D323,SITES!$A:$E,4,FALSE)),"",VLOOKUP($D323,SITES!$A:$E,4,FALSE))</f>
        <v>-125.158233642578</v>
      </c>
      <c r="H323" s="14" t="str">
        <f t="shared" si="626"/>
        <v>26/04/2024</v>
      </c>
      <c r="I323" s="11">
        <f t="shared" ref="I323:O323" si="650">IF(ISERROR(I322),IF(ISERROR(I321),IF(ISERROR(I320),"BLANK",I320),I321),I322)</f>
        <v>1.5</v>
      </c>
      <c r="J323" s="11" t="str">
        <f t="shared" si="650"/>
        <v>SW</v>
      </c>
      <c r="K323" s="18">
        <f t="shared" si="650"/>
        <v>0.4916666666666667</v>
      </c>
      <c r="L323" s="11" t="str">
        <f t="shared" si="650"/>
        <v>CMA</v>
      </c>
      <c r="M323" s="11">
        <f t="shared" si="650"/>
        <v>7.5</v>
      </c>
      <c r="N323" s="11">
        <f t="shared" si="650"/>
        <v>2</v>
      </c>
      <c r="O323" s="11">
        <f t="shared" si="650"/>
        <v>1</v>
      </c>
      <c r="P323" s="11" t="s">
        <v>59</v>
      </c>
      <c r="Q323" s="19" t="str">
        <f>IF($N323=1,IF(ISERROR(VLOOKUP($P323,'M1'!$A:$C,Q$2,FALSE)),"NOT PRESENT",VLOOKUP($P323,'M1'!$A:$C,Q$2,FALSE)),IF($N323=2,IF(ISERROR(VLOOKUP(DATA!$P323,'M2'!$A:$C,Q$2,FALSE)),"NOT PRESENT",VLOOKUP(DATA!$P323,'M2'!$A:$C,Q$2,FALSE)),IF($N323=0,IF(ISERROR(VLOOKUP($P323,'M1'!$A:$C,Q$2,FALSE)),IF(ISERROR(VLOOKUP(DATA!$P323,'M2'!$A:$C,Q$2,FALSE)),"NOT PRESENT",VLOOKUP(DATA!$P323,'M2'!$A:$C,Q$2,FALSE)),VLOOKUP($P323,'M1'!$A:$C,Q$2,FALSE)),"SPECIFY METHOD")))</f>
        <v>Scyra acutifrons</v>
      </c>
      <c r="R323" s="12" t="str">
        <f>IF($N323=1,IF(ISERROR(VLOOKUP($P323,'M1'!$A:$C,R$2,FALSE)),"NOT PRESENT",VLOOKUP($P323,'M1'!$A:$C,R$2,FALSE)),IF($N323=2,IF(ISERROR(VLOOKUP(DATA!$P323,'M2'!$A:$C,R$2,FALSE)),"NOT PRESENT",VLOOKUP(DATA!$P323,'M2'!$A:$C,R$2,FALSE)),IF($N323=0,IF(ISERROR(VLOOKUP($P323,'M1'!$A:$C,R$2,FALSE)),IF(ISERROR(VLOOKUP(DATA!$P323,'M2'!$A:$C,R$2,FALSE)),"NOT PRESENT",VLOOKUP(DATA!$P323,'M2'!$A:$C,R$2,FALSE)),VLOOKUP($P323,'M1'!$A:$C,R$2,FALSE)),"SPECIFY METHOD")))</f>
        <v>Sharpnose crab</v>
      </c>
      <c r="S323" s="20">
        <f t="shared" si="520"/>
        <v>3</v>
      </c>
      <c r="T323" s="11">
        <v>3</v>
      </c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</row>
    <row r="324" spans="1:68" ht="12.75" customHeight="1">
      <c r="A324" s="12">
        <f t="shared" si="517"/>
        <v>322</v>
      </c>
      <c r="B324" s="11" t="str">
        <f t="shared" ref="B324:D324" si="651">IF(ISERROR(B323),IF(ISERROR(B322),IF(ISERROR(B321),"BLANK",B321),B322),B323)</f>
        <v>Em Lim</v>
      </c>
      <c r="C324" s="11" t="str">
        <f t="shared" si="651"/>
        <v>Claire Attridge</v>
      </c>
      <c r="D324" s="11" t="str">
        <f t="shared" si="651"/>
        <v>BMSC11</v>
      </c>
      <c r="E324" s="12" t="str">
        <f>IF(ISERROR(VLOOKUP($D324,SITES!$A:$E,2,FALSE)),"",VLOOKUP($D324,SITES!$A:$E,2,FALSE))</f>
        <v>Wizard Island South</v>
      </c>
      <c r="F324" s="10">
        <f>IF(ISERROR(VLOOKUP($D324,SITES!$A:$E,3,FALSE)),"",VLOOKUP($D324,SITES!$A:$E,3,FALSE))</f>
        <v>48.857467651367102</v>
      </c>
      <c r="G324" s="13">
        <f>IF(ISERROR(VLOOKUP($D324,SITES!$A:$E,4,FALSE)),"",VLOOKUP($D324,SITES!$A:$E,4,FALSE))</f>
        <v>-125.158233642578</v>
      </c>
      <c r="H324" s="14" t="str">
        <f t="shared" si="626"/>
        <v>26/04/2024</v>
      </c>
      <c r="I324" s="11">
        <f t="shared" ref="I324:O324" si="652">IF(ISERROR(I323),IF(ISERROR(I322),IF(ISERROR(I321),"BLANK",I321),I322),I323)</f>
        <v>1.5</v>
      </c>
      <c r="J324" s="11" t="str">
        <f t="shared" si="652"/>
        <v>SW</v>
      </c>
      <c r="K324" s="18">
        <f t="shared" si="652"/>
        <v>0.4916666666666667</v>
      </c>
      <c r="L324" s="11" t="str">
        <f t="shared" si="652"/>
        <v>CMA</v>
      </c>
      <c r="M324" s="11">
        <f t="shared" si="652"/>
        <v>7.5</v>
      </c>
      <c r="N324" s="11">
        <f t="shared" si="652"/>
        <v>2</v>
      </c>
      <c r="O324" s="11">
        <f t="shared" si="652"/>
        <v>1</v>
      </c>
      <c r="P324" s="11" t="s">
        <v>34</v>
      </c>
      <c r="Q324" s="19" t="str">
        <f>IF($N324=1,IF(ISERROR(VLOOKUP($P324,'M1'!$A:$C,Q$2,FALSE)),"NOT PRESENT",VLOOKUP($P324,'M1'!$A:$C,Q$2,FALSE)),IF($N324=2,IF(ISERROR(VLOOKUP(DATA!$P324,'M2'!$A:$C,Q$2,FALSE)),"NOT PRESENT",VLOOKUP(DATA!$P324,'M2'!$A:$C,Q$2,FALSE)),IF($N324=0,IF(ISERROR(VLOOKUP($P324,'M1'!$A:$C,Q$2,FALSE)),IF(ISERROR(VLOOKUP(DATA!$P324,'M2'!$A:$C,Q$2,FALSE)),"NOT PRESENT",VLOOKUP(DATA!$P324,'M2'!$A:$C,Q$2,FALSE)),VLOOKUP($P324,'M1'!$A:$C,Q$2,FALSE)),"SPECIFY METHOD")))</f>
        <v>Pagurus hemphilli</v>
      </c>
      <c r="R324" s="12" t="str">
        <f>IF($N324=1,IF(ISERROR(VLOOKUP($P324,'M1'!$A:$C,R$2,FALSE)),"NOT PRESENT",VLOOKUP($P324,'M1'!$A:$C,R$2,FALSE)),IF($N324=2,IF(ISERROR(VLOOKUP(DATA!$P324,'M2'!$A:$C,R$2,FALSE)),"NOT PRESENT",VLOOKUP(DATA!$P324,'M2'!$A:$C,R$2,FALSE)),IF($N324=0,IF(ISERROR(VLOOKUP($P324,'M1'!$A:$C,R$2,FALSE)),IF(ISERROR(VLOOKUP(DATA!$P324,'M2'!$A:$C,R$2,FALSE)),"NOT PRESENT",VLOOKUP(DATA!$P324,'M2'!$A:$C,R$2,FALSE)),VLOOKUP($P324,'M1'!$A:$C,R$2,FALSE)),"SPECIFY METHOD")))</f>
        <v>Maroon hermit</v>
      </c>
      <c r="S324" s="20">
        <f t="shared" si="520"/>
        <v>3</v>
      </c>
      <c r="T324" s="11">
        <v>3</v>
      </c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</row>
    <row r="325" spans="1:68" ht="12.75" customHeight="1">
      <c r="A325" s="12">
        <f t="shared" si="517"/>
        <v>323</v>
      </c>
      <c r="B325" s="11" t="str">
        <f t="shared" ref="B325:D325" si="653">IF(ISERROR(B324),IF(ISERROR(B323),IF(ISERROR(B322),"BLANK",B322),B323),B324)</f>
        <v>Em Lim</v>
      </c>
      <c r="C325" s="11" t="str">
        <f t="shared" si="653"/>
        <v>Claire Attridge</v>
      </c>
      <c r="D325" s="11" t="str">
        <f t="shared" si="653"/>
        <v>BMSC11</v>
      </c>
      <c r="E325" s="12" t="str">
        <f>IF(ISERROR(VLOOKUP($D325,SITES!$A:$E,2,FALSE)),"",VLOOKUP($D325,SITES!$A:$E,2,FALSE))</f>
        <v>Wizard Island South</v>
      </c>
      <c r="F325" s="10">
        <f>IF(ISERROR(VLOOKUP($D325,SITES!$A:$E,3,FALSE)),"",VLOOKUP($D325,SITES!$A:$E,3,FALSE))</f>
        <v>48.857467651367102</v>
      </c>
      <c r="G325" s="13">
        <f>IF(ISERROR(VLOOKUP($D325,SITES!$A:$E,4,FALSE)),"",VLOOKUP($D325,SITES!$A:$E,4,FALSE))</f>
        <v>-125.158233642578</v>
      </c>
      <c r="H325" s="14" t="str">
        <f t="shared" si="626"/>
        <v>26/04/2024</v>
      </c>
      <c r="I325" s="11">
        <f t="shared" ref="I325:O325" si="654">IF(ISERROR(I324),IF(ISERROR(I323),IF(ISERROR(I322),"BLANK",I322),I323),I324)</f>
        <v>1.5</v>
      </c>
      <c r="J325" s="11" t="str">
        <f t="shared" si="654"/>
        <v>SW</v>
      </c>
      <c r="K325" s="18">
        <f t="shared" si="654"/>
        <v>0.4916666666666667</v>
      </c>
      <c r="L325" s="11" t="str">
        <f t="shared" si="654"/>
        <v>CMA</v>
      </c>
      <c r="M325" s="11">
        <f t="shared" si="654"/>
        <v>7.5</v>
      </c>
      <c r="N325" s="11">
        <f t="shared" si="654"/>
        <v>2</v>
      </c>
      <c r="O325" s="11">
        <f t="shared" si="654"/>
        <v>1</v>
      </c>
      <c r="P325" s="11" t="s">
        <v>120</v>
      </c>
      <c r="Q325" s="19" t="str">
        <f>IF($N325=1,IF(ISERROR(VLOOKUP($P325,'M1'!$A:$C,Q$2,FALSE)),"NOT PRESENT",VLOOKUP($P325,'M1'!$A:$C,Q$2,FALSE)),IF($N325=2,IF(ISERROR(VLOOKUP(DATA!$P325,'M2'!$A:$C,Q$2,FALSE)),"NOT PRESENT",VLOOKUP(DATA!$P325,'M2'!$A:$C,Q$2,FALSE)),IF($N325=0,IF(ISERROR(VLOOKUP($P325,'M1'!$A:$C,Q$2,FALSE)),IF(ISERROR(VLOOKUP(DATA!$P325,'M2'!$A:$C,Q$2,FALSE)),"NOT PRESENT",VLOOKUP(DATA!$P325,'M2'!$A:$C,Q$2,FALSE)),VLOOKUP($P325,'M1'!$A:$C,Q$2,FALSE)),"SPECIFY METHOD")))</f>
        <v>Antiopella fusca</v>
      </c>
      <c r="R325" s="12" t="str">
        <f>IF($N325=1,IF(ISERROR(VLOOKUP($P325,'M1'!$A:$C,R$2,FALSE)),"NOT PRESENT",VLOOKUP($P325,'M1'!$A:$C,R$2,FALSE)),IF($N325=2,IF(ISERROR(VLOOKUP(DATA!$P325,'M2'!$A:$C,R$2,FALSE)),"NOT PRESENT",VLOOKUP(DATA!$P325,'M2'!$A:$C,R$2,FALSE)),IF($N325=0,IF(ISERROR(VLOOKUP($P325,'M1'!$A:$C,R$2,FALSE)),IF(ISERROR(VLOOKUP(DATA!$P325,'M2'!$A:$C,R$2,FALSE)),"NOT PRESENT",VLOOKUP(DATA!$P325,'M2'!$A:$C,R$2,FALSE)),VLOOKUP($P325,'M1'!$A:$C,R$2,FALSE)),"SPECIFY METHOD")))</f>
        <v>White-and-orange-tipped nudibranch</v>
      </c>
      <c r="S325" s="20">
        <f t="shared" si="520"/>
        <v>1</v>
      </c>
      <c r="T325" s="11">
        <v>1</v>
      </c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</row>
    <row r="326" spans="1:68" ht="12.75" customHeight="1">
      <c r="A326" s="12">
        <f t="shared" si="517"/>
        <v>324</v>
      </c>
      <c r="B326" s="11" t="str">
        <f t="shared" ref="B326:D326" si="655">IF(ISERROR(B325),IF(ISERROR(B324),IF(ISERROR(B323),"BLANK",B323),B324),B325)</f>
        <v>Em Lim</v>
      </c>
      <c r="C326" s="11" t="str">
        <f t="shared" si="655"/>
        <v>Claire Attridge</v>
      </c>
      <c r="D326" s="11" t="str">
        <f t="shared" si="655"/>
        <v>BMSC11</v>
      </c>
      <c r="E326" s="12" t="str">
        <f>IF(ISERROR(VLOOKUP($D326,SITES!$A:$E,2,FALSE)),"",VLOOKUP($D326,SITES!$A:$E,2,FALSE))</f>
        <v>Wizard Island South</v>
      </c>
      <c r="F326" s="10">
        <f>IF(ISERROR(VLOOKUP($D326,SITES!$A:$E,3,FALSE)),"",VLOOKUP($D326,SITES!$A:$E,3,FALSE))</f>
        <v>48.857467651367102</v>
      </c>
      <c r="G326" s="13">
        <f>IF(ISERROR(VLOOKUP($D326,SITES!$A:$E,4,FALSE)),"",VLOOKUP($D326,SITES!$A:$E,4,FALSE))</f>
        <v>-125.158233642578</v>
      </c>
      <c r="H326" s="14" t="str">
        <f t="shared" si="626"/>
        <v>26/04/2024</v>
      </c>
      <c r="I326" s="11">
        <f t="shared" ref="I326:O326" si="656">IF(ISERROR(I325),IF(ISERROR(I324),IF(ISERROR(I323),"BLANK",I323),I324),I325)</f>
        <v>1.5</v>
      </c>
      <c r="J326" s="11" t="str">
        <f t="shared" si="656"/>
        <v>SW</v>
      </c>
      <c r="K326" s="18">
        <f t="shared" si="656"/>
        <v>0.4916666666666667</v>
      </c>
      <c r="L326" s="11" t="str">
        <f t="shared" si="656"/>
        <v>CMA</v>
      </c>
      <c r="M326" s="11">
        <f t="shared" si="656"/>
        <v>7.5</v>
      </c>
      <c r="N326" s="11">
        <f t="shared" si="656"/>
        <v>2</v>
      </c>
      <c r="O326" s="11">
        <f t="shared" si="656"/>
        <v>1</v>
      </c>
      <c r="P326" s="11" t="s">
        <v>121</v>
      </c>
      <c r="Q326" s="19" t="str">
        <f>IF($N326=1,IF(ISERROR(VLOOKUP($P326,'M1'!$A:$C,Q$2,FALSE)),"NOT PRESENT",VLOOKUP($P326,'M1'!$A:$C,Q$2,FALSE)),IF($N326=2,IF(ISERROR(VLOOKUP(DATA!$P326,'M2'!$A:$C,Q$2,FALSE)),"NOT PRESENT",VLOOKUP(DATA!$P326,'M2'!$A:$C,Q$2,FALSE)),IF($N326=0,IF(ISERROR(VLOOKUP($P326,'M1'!$A:$C,Q$2,FALSE)),IF(ISERROR(VLOOKUP(DATA!$P326,'M2'!$A:$C,Q$2,FALSE)),"NOT PRESENT",VLOOKUP(DATA!$P326,'M2'!$A:$C,Q$2,FALSE)),VLOOKUP($P326,'M1'!$A:$C,Q$2,FALSE)),"SPECIFY METHOD")))</f>
        <v>Chlamys spp.</v>
      </c>
      <c r="R326" s="12" t="str">
        <f>IF($N326=1,IF(ISERROR(VLOOKUP($P326,'M1'!$A:$C,R$2,FALSE)),"NOT PRESENT",VLOOKUP($P326,'M1'!$A:$C,R$2,FALSE)),IF($N326=2,IF(ISERROR(VLOOKUP(DATA!$P326,'M2'!$A:$C,R$2,FALSE)),"NOT PRESENT",VLOOKUP(DATA!$P326,'M2'!$A:$C,R$2,FALSE)),IF($N326=0,IF(ISERROR(VLOOKUP($P326,'M1'!$A:$C,R$2,FALSE)),IF(ISERROR(VLOOKUP(DATA!$P326,'M2'!$A:$C,R$2,FALSE)),"NOT PRESENT",VLOOKUP(DATA!$P326,'M2'!$A:$C,R$2,FALSE)),VLOOKUP($P326,'M1'!$A:$C,R$2,FALSE)),"SPECIFY METHOD")))</f>
        <v>Unidentified scallop</v>
      </c>
      <c r="S326" s="20">
        <f t="shared" si="520"/>
        <v>1</v>
      </c>
      <c r="T326" s="11">
        <v>0</v>
      </c>
      <c r="U326" s="11"/>
      <c r="V326" s="11">
        <v>1</v>
      </c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</row>
    <row r="327" spans="1:68" ht="12.75" customHeight="1">
      <c r="A327" s="12">
        <f t="shared" si="517"/>
        <v>325</v>
      </c>
      <c r="B327" s="11" t="str">
        <f t="shared" ref="B327:D327" si="657">IF(ISERROR(B326),IF(ISERROR(B325),IF(ISERROR(B324),"BLANK",B324),B325),B326)</f>
        <v>Em Lim</v>
      </c>
      <c r="C327" s="11" t="str">
        <f t="shared" si="657"/>
        <v>Claire Attridge</v>
      </c>
      <c r="D327" s="11" t="str">
        <f t="shared" si="657"/>
        <v>BMSC11</v>
      </c>
      <c r="E327" s="12" t="str">
        <f>IF(ISERROR(VLOOKUP($D327,SITES!$A:$E,2,FALSE)),"",VLOOKUP($D327,SITES!$A:$E,2,FALSE))</f>
        <v>Wizard Island South</v>
      </c>
      <c r="F327" s="10">
        <f>IF(ISERROR(VLOOKUP($D327,SITES!$A:$E,3,FALSE)),"",VLOOKUP($D327,SITES!$A:$E,3,FALSE))</f>
        <v>48.857467651367102</v>
      </c>
      <c r="G327" s="13">
        <f>IF(ISERROR(VLOOKUP($D327,SITES!$A:$E,4,FALSE)),"",VLOOKUP($D327,SITES!$A:$E,4,FALSE))</f>
        <v>-125.158233642578</v>
      </c>
      <c r="H327" s="14" t="str">
        <f t="shared" si="626"/>
        <v>26/04/2024</v>
      </c>
      <c r="I327" s="11">
        <f t="shared" ref="I327:O327" si="658">IF(ISERROR(I326),IF(ISERROR(I325),IF(ISERROR(I324),"BLANK",I324),I325),I326)</f>
        <v>1.5</v>
      </c>
      <c r="J327" s="11" t="str">
        <f t="shared" si="658"/>
        <v>SW</v>
      </c>
      <c r="K327" s="18">
        <f t="shared" si="658"/>
        <v>0.4916666666666667</v>
      </c>
      <c r="L327" s="11" t="str">
        <f t="shared" si="658"/>
        <v>CMA</v>
      </c>
      <c r="M327" s="11">
        <f t="shared" si="658"/>
        <v>7.5</v>
      </c>
      <c r="N327" s="11">
        <f t="shared" si="658"/>
        <v>2</v>
      </c>
      <c r="O327" s="11">
        <f t="shared" si="658"/>
        <v>1</v>
      </c>
      <c r="P327" s="11" t="s">
        <v>90</v>
      </c>
      <c r="Q327" s="19" t="str">
        <f>IF($N327=1,IF(ISERROR(VLOOKUP($P327,'M1'!$A:$C,Q$2,FALSE)),"NOT PRESENT",VLOOKUP($P327,'M1'!$A:$C,Q$2,FALSE)),IF($N327=2,IF(ISERROR(VLOOKUP(DATA!$P327,'M2'!$A:$C,Q$2,FALSE)),"NOT PRESENT",VLOOKUP(DATA!$P327,'M2'!$A:$C,Q$2,FALSE)),IF($N327=0,IF(ISERROR(VLOOKUP($P327,'M1'!$A:$C,Q$2,FALSE)),IF(ISERROR(VLOOKUP(DATA!$P327,'M2'!$A:$C,Q$2,FALSE)),"NOT PRESENT",VLOOKUP(DATA!$P327,'M2'!$A:$C,Q$2,FALSE)),VLOOKUP($P327,'M1'!$A:$C,Q$2,FALSE)),"SPECIFY METHOD")))</f>
        <v>Polycera tricolor</v>
      </c>
      <c r="R327" s="12" t="str">
        <f>IF($N327=1,IF(ISERROR(VLOOKUP($P327,'M1'!$A:$C,R$2,FALSE)),"NOT PRESENT",VLOOKUP($P327,'M1'!$A:$C,R$2,FALSE)),IF($N327=2,IF(ISERROR(VLOOKUP(DATA!$P327,'M2'!$A:$C,R$2,FALSE)),"NOT PRESENT",VLOOKUP(DATA!$P327,'M2'!$A:$C,R$2,FALSE)),IF($N327=0,IF(ISERROR(VLOOKUP($P327,'M1'!$A:$C,R$2,FALSE)),IF(ISERROR(VLOOKUP(DATA!$P327,'M2'!$A:$C,R$2,FALSE)),"NOT PRESENT",VLOOKUP(DATA!$P327,'M2'!$A:$C,R$2,FALSE)),VLOOKUP($P327,'M1'!$A:$C,R$2,FALSE)),"SPECIFY METHOD")))</f>
        <v>Tricolour nudibranch</v>
      </c>
      <c r="S327" s="20">
        <f t="shared" si="520"/>
        <v>1</v>
      </c>
      <c r="T327" s="11">
        <v>1</v>
      </c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</row>
    <row r="328" spans="1:68" ht="12.75" customHeight="1">
      <c r="A328" s="12">
        <f t="shared" si="517"/>
        <v>326</v>
      </c>
      <c r="B328" s="11" t="str">
        <f t="shared" ref="B328:D328" si="659">IF(ISERROR(B327),IF(ISERROR(B326),IF(ISERROR(B325),"BLANK",B325),B326),B327)</f>
        <v>Em Lim</v>
      </c>
      <c r="C328" s="11" t="str">
        <f t="shared" si="659"/>
        <v>Claire Attridge</v>
      </c>
      <c r="D328" s="11" t="str">
        <f t="shared" si="659"/>
        <v>BMSC11</v>
      </c>
      <c r="E328" s="12" t="str">
        <f>IF(ISERROR(VLOOKUP($D328,SITES!$A:$E,2,FALSE)),"",VLOOKUP($D328,SITES!$A:$E,2,FALSE))</f>
        <v>Wizard Island South</v>
      </c>
      <c r="F328" s="10">
        <f>IF(ISERROR(VLOOKUP($D328,SITES!$A:$E,3,FALSE)),"",VLOOKUP($D328,SITES!$A:$E,3,FALSE))</f>
        <v>48.857467651367102</v>
      </c>
      <c r="G328" s="13">
        <f>IF(ISERROR(VLOOKUP($D328,SITES!$A:$E,4,FALSE)),"",VLOOKUP($D328,SITES!$A:$E,4,FALSE))</f>
        <v>-125.158233642578</v>
      </c>
      <c r="H328" s="14" t="str">
        <f t="shared" si="626"/>
        <v>26/04/2024</v>
      </c>
      <c r="I328" s="11">
        <f t="shared" ref="I328:O328" si="660">IF(ISERROR(I327),IF(ISERROR(I326),IF(ISERROR(I325),"BLANK",I325),I326),I327)</f>
        <v>1.5</v>
      </c>
      <c r="J328" s="11" t="str">
        <f t="shared" si="660"/>
        <v>SW</v>
      </c>
      <c r="K328" s="18">
        <f t="shared" si="660"/>
        <v>0.4916666666666667</v>
      </c>
      <c r="L328" s="11" t="str">
        <f t="shared" si="660"/>
        <v>CMA</v>
      </c>
      <c r="M328" s="11">
        <f t="shared" si="660"/>
        <v>7.5</v>
      </c>
      <c r="N328" s="11">
        <f t="shared" si="660"/>
        <v>2</v>
      </c>
      <c r="O328" s="11">
        <f t="shared" si="660"/>
        <v>1</v>
      </c>
      <c r="P328" s="11" t="s">
        <v>94</v>
      </c>
      <c r="Q328" s="19" t="str">
        <f>IF($N328=1,IF(ISERROR(VLOOKUP($P328,'M1'!$A:$C,Q$2,FALSE)),"NOT PRESENT",VLOOKUP($P328,'M1'!$A:$C,Q$2,FALSE)),IF($N328=2,IF(ISERROR(VLOOKUP(DATA!$P328,'M2'!$A:$C,Q$2,FALSE)),"NOT PRESENT",VLOOKUP(DATA!$P328,'M2'!$A:$C,Q$2,FALSE)),IF($N328=0,IF(ISERROR(VLOOKUP($P328,'M1'!$A:$C,Q$2,FALSE)),IF(ISERROR(VLOOKUP(DATA!$P328,'M2'!$A:$C,Q$2,FALSE)),"NOT PRESENT",VLOOKUP(DATA!$P328,'M2'!$A:$C,Q$2,FALSE)),VLOOKUP($P328,'M1'!$A:$C,Q$2,FALSE)),"SPECIFY METHOD")))</f>
        <v>Dirona albolineata</v>
      </c>
      <c r="R328" s="12" t="str">
        <f>IF($N328=1,IF(ISERROR(VLOOKUP($P328,'M1'!$A:$C,R$2,FALSE)),"NOT PRESENT",VLOOKUP($P328,'M1'!$A:$C,R$2,FALSE)),IF($N328=2,IF(ISERROR(VLOOKUP(DATA!$P328,'M2'!$A:$C,R$2,FALSE)),"NOT PRESENT",VLOOKUP(DATA!$P328,'M2'!$A:$C,R$2,FALSE)),IF($N328=0,IF(ISERROR(VLOOKUP($P328,'M1'!$A:$C,R$2,FALSE)),IF(ISERROR(VLOOKUP(DATA!$P328,'M2'!$A:$C,R$2,FALSE)),"NOT PRESENT",VLOOKUP(DATA!$P328,'M2'!$A:$C,R$2,FALSE)),VLOOKUP($P328,'M1'!$A:$C,R$2,FALSE)),"SPECIFY METHOD")))</f>
        <v>White-line dirona</v>
      </c>
      <c r="S328" s="20">
        <f t="shared" si="520"/>
        <v>1</v>
      </c>
      <c r="T328" s="11">
        <v>1</v>
      </c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</row>
    <row r="329" spans="1:68" ht="12.75" customHeight="1">
      <c r="A329" s="12">
        <f t="shared" si="517"/>
        <v>327</v>
      </c>
      <c r="B329" s="11" t="str">
        <f t="shared" ref="B329:D329" si="661">IF(ISERROR(B328),IF(ISERROR(B327),IF(ISERROR(B326),"BLANK",B326),B327),B328)</f>
        <v>Em Lim</v>
      </c>
      <c r="C329" s="11" t="str">
        <f t="shared" si="661"/>
        <v>Claire Attridge</v>
      </c>
      <c r="D329" s="11" t="str">
        <f t="shared" si="661"/>
        <v>BMSC11</v>
      </c>
      <c r="E329" s="12" t="str">
        <f>IF(ISERROR(VLOOKUP($D329,SITES!$A:$E,2,FALSE)),"",VLOOKUP($D329,SITES!$A:$E,2,FALSE))</f>
        <v>Wizard Island South</v>
      </c>
      <c r="F329" s="10">
        <f>IF(ISERROR(VLOOKUP($D329,SITES!$A:$E,3,FALSE)),"",VLOOKUP($D329,SITES!$A:$E,3,FALSE))</f>
        <v>48.857467651367102</v>
      </c>
      <c r="G329" s="13">
        <f>IF(ISERROR(VLOOKUP($D329,SITES!$A:$E,4,FALSE)),"",VLOOKUP($D329,SITES!$A:$E,4,FALSE))</f>
        <v>-125.158233642578</v>
      </c>
      <c r="H329" s="14" t="str">
        <f t="shared" si="626"/>
        <v>26/04/2024</v>
      </c>
      <c r="I329" s="11">
        <f t="shared" ref="I329:O329" si="662">IF(ISERROR(I328),IF(ISERROR(I327),IF(ISERROR(I326),"BLANK",I326),I327),I328)</f>
        <v>1.5</v>
      </c>
      <c r="J329" s="11" t="str">
        <f t="shared" si="662"/>
        <v>SW</v>
      </c>
      <c r="K329" s="18">
        <f t="shared" si="662"/>
        <v>0.4916666666666667</v>
      </c>
      <c r="L329" s="11" t="str">
        <f t="shared" si="662"/>
        <v>CMA</v>
      </c>
      <c r="M329" s="11">
        <f t="shared" si="662"/>
        <v>7.5</v>
      </c>
      <c r="N329" s="11">
        <f t="shared" si="662"/>
        <v>2</v>
      </c>
      <c r="O329" s="11">
        <f t="shared" si="662"/>
        <v>1</v>
      </c>
      <c r="P329" s="11" t="s">
        <v>122</v>
      </c>
      <c r="Q329" s="19" t="str">
        <f>IF($N329=1,IF(ISERROR(VLOOKUP($P329,'M1'!$A:$C,Q$2,FALSE)),"NOT PRESENT",VLOOKUP($P329,'M1'!$A:$C,Q$2,FALSE)),IF($N329=2,IF(ISERROR(VLOOKUP(DATA!$P329,'M2'!$A:$C,Q$2,FALSE)),"NOT PRESENT",VLOOKUP(DATA!$P329,'M2'!$A:$C,Q$2,FALSE)),IF($N329=0,IF(ISERROR(VLOOKUP($P329,'M1'!$A:$C,Q$2,FALSE)),IF(ISERROR(VLOOKUP(DATA!$P329,'M2'!$A:$C,Q$2,FALSE)),"NOT PRESENT",VLOOKUP(DATA!$P329,'M2'!$A:$C,Q$2,FALSE)),VLOOKUP($P329,'M1'!$A:$C,Q$2,FALSE)),"SPECIFY METHOD")))</f>
        <v>Pteraster tesselatus</v>
      </c>
      <c r="R329" s="12" t="str">
        <f>IF($N329=1,IF(ISERROR(VLOOKUP($P329,'M1'!$A:$C,R$2,FALSE)),"NOT PRESENT",VLOOKUP($P329,'M1'!$A:$C,R$2,FALSE)),IF($N329=2,IF(ISERROR(VLOOKUP(DATA!$P329,'M2'!$A:$C,R$2,FALSE)),"NOT PRESENT",VLOOKUP(DATA!$P329,'M2'!$A:$C,R$2,FALSE)),IF($N329=0,IF(ISERROR(VLOOKUP($P329,'M1'!$A:$C,R$2,FALSE)),IF(ISERROR(VLOOKUP(DATA!$P329,'M2'!$A:$C,R$2,FALSE)),"NOT PRESENT",VLOOKUP(DATA!$P329,'M2'!$A:$C,R$2,FALSE)),VLOOKUP($P329,'M1'!$A:$C,R$2,FALSE)),"SPECIFY METHOD")))</f>
        <v>Slime star</v>
      </c>
      <c r="S329" s="20">
        <f t="shared" si="520"/>
        <v>1</v>
      </c>
      <c r="T329" s="11">
        <v>1</v>
      </c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</row>
    <row r="330" spans="1:68" ht="12.75" customHeight="1">
      <c r="A330" s="12">
        <f t="shared" si="517"/>
        <v>328</v>
      </c>
      <c r="B330" s="11" t="str">
        <f t="shared" ref="B330:D330" si="663">IF(ISERROR(B329),IF(ISERROR(B328),IF(ISERROR(B327),"BLANK",B327),B328),B329)</f>
        <v>Em Lim</v>
      </c>
      <c r="C330" s="11" t="str">
        <f t="shared" si="663"/>
        <v>Claire Attridge</v>
      </c>
      <c r="D330" s="11" t="str">
        <f t="shared" si="663"/>
        <v>BMSC11</v>
      </c>
      <c r="E330" s="12" t="str">
        <f>IF(ISERROR(VLOOKUP($D330,SITES!$A:$E,2,FALSE)),"",VLOOKUP($D330,SITES!$A:$E,2,FALSE))</f>
        <v>Wizard Island South</v>
      </c>
      <c r="F330" s="10">
        <f>IF(ISERROR(VLOOKUP($D330,SITES!$A:$E,3,FALSE)),"",VLOOKUP($D330,SITES!$A:$E,3,FALSE))</f>
        <v>48.857467651367102</v>
      </c>
      <c r="G330" s="13">
        <f>IF(ISERROR(VLOOKUP($D330,SITES!$A:$E,4,FALSE)),"",VLOOKUP($D330,SITES!$A:$E,4,FALSE))</f>
        <v>-125.158233642578</v>
      </c>
      <c r="H330" s="14" t="str">
        <f t="shared" si="626"/>
        <v>26/04/2024</v>
      </c>
      <c r="I330" s="11">
        <f t="shared" ref="I330:O330" si="664">IF(ISERROR(I329),IF(ISERROR(I328),IF(ISERROR(I327),"BLANK",I327),I328),I329)</f>
        <v>1.5</v>
      </c>
      <c r="J330" s="11" t="str">
        <f t="shared" si="664"/>
        <v>SW</v>
      </c>
      <c r="K330" s="18">
        <f t="shared" si="664"/>
        <v>0.4916666666666667</v>
      </c>
      <c r="L330" s="11" t="str">
        <f t="shared" si="664"/>
        <v>CMA</v>
      </c>
      <c r="M330" s="11">
        <f t="shared" si="664"/>
        <v>7.5</v>
      </c>
      <c r="N330" s="11">
        <f t="shared" si="664"/>
        <v>2</v>
      </c>
      <c r="O330" s="11">
        <f t="shared" si="664"/>
        <v>1</v>
      </c>
      <c r="P330" s="11" t="s">
        <v>36</v>
      </c>
      <c r="Q330" s="19" t="str">
        <f>IF($N330=1,IF(ISERROR(VLOOKUP($P330,'M1'!$A:$C,Q$2,FALSE)),"NOT PRESENT",VLOOKUP($P330,'M1'!$A:$C,Q$2,FALSE)),IF($N330=2,IF(ISERROR(VLOOKUP(DATA!$P330,'M2'!$A:$C,Q$2,FALSE)),"NOT PRESENT",VLOOKUP(DATA!$P330,'M2'!$A:$C,Q$2,FALSE)),IF($N330=0,IF(ISERROR(VLOOKUP($P330,'M1'!$A:$C,Q$2,FALSE)),IF(ISERROR(VLOOKUP(DATA!$P330,'M2'!$A:$C,Q$2,FALSE)),"NOT PRESENT",VLOOKUP(DATA!$P330,'M2'!$A:$C,Q$2,FALSE)),VLOOKUP($P330,'M1'!$A:$C,Q$2,FALSE)),"SPECIFY METHOD")))</f>
        <v>Haliotis kamtschatkana</v>
      </c>
      <c r="R330" s="12" t="str">
        <f>IF($N330=1,IF(ISERROR(VLOOKUP($P330,'M1'!$A:$C,R$2,FALSE)),"NOT PRESENT",VLOOKUP($P330,'M1'!$A:$C,R$2,FALSE)),IF($N330=2,IF(ISERROR(VLOOKUP(DATA!$P330,'M2'!$A:$C,R$2,FALSE)),"NOT PRESENT",VLOOKUP(DATA!$P330,'M2'!$A:$C,R$2,FALSE)),IF($N330=0,IF(ISERROR(VLOOKUP($P330,'M1'!$A:$C,R$2,FALSE)),IF(ISERROR(VLOOKUP(DATA!$P330,'M2'!$A:$C,R$2,FALSE)),"NOT PRESENT",VLOOKUP(DATA!$P330,'M2'!$A:$C,R$2,FALSE)),VLOOKUP($P330,'M1'!$A:$C,R$2,FALSE)),"SPECIFY METHOD")))</f>
        <v>Pinto abalone</v>
      </c>
      <c r="S330" s="20">
        <f t="shared" si="520"/>
        <v>11</v>
      </c>
      <c r="T330" s="11">
        <v>0</v>
      </c>
      <c r="U330" s="11"/>
      <c r="V330" s="11">
        <v>7</v>
      </c>
      <c r="W330" s="11">
        <v>4</v>
      </c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</row>
    <row r="331" spans="1:68" ht="12.75" customHeight="1">
      <c r="A331" s="12">
        <f t="shared" si="517"/>
        <v>329</v>
      </c>
      <c r="B331" s="11" t="str">
        <f t="shared" ref="B331:D331" si="665">IF(ISERROR(B330),IF(ISERROR(B329),IF(ISERROR(B328),"BLANK",B328),B329),B330)</f>
        <v>Em Lim</v>
      </c>
      <c r="C331" s="11" t="str">
        <f t="shared" si="665"/>
        <v>Claire Attridge</v>
      </c>
      <c r="D331" s="11" t="str">
        <f t="shared" si="665"/>
        <v>BMSC11</v>
      </c>
      <c r="E331" s="12" t="str">
        <f>IF(ISERROR(VLOOKUP($D331,SITES!$A:$E,2,FALSE)),"",VLOOKUP($D331,SITES!$A:$E,2,FALSE))</f>
        <v>Wizard Island South</v>
      </c>
      <c r="F331" s="10">
        <f>IF(ISERROR(VLOOKUP($D331,SITES!$A:$E,3,FALSE)),"",VLOOKUP($D331,SITES!$A:$E,3,FALSE))</f>
        <v>48.857467651367102</v>
      </c>
      <c r="G331" s="13">
        <f>IF(ISERROR(VLOOKUP($D331,SITES!$A:$E,4,FALSE)),"",VLOOKUP($D331,SITES!$A:$E,4,FALSE))</f>
        <v>-125.158233642578</v>
      </c>
      <c r="H331" s="14" t="str">
        <f t="shared" si="626"/>
        <v>26/04/2024</v>
      </c>
      <c r="I331" s="11">
        <f t="shared" ref="I331:O331" si="666">IF(ISERROR(I330),IF(ISERROR(I329),IF(ISERROR(I328),"BLANK",I328),I329),I330)</f>
        <v>1.5</v>
      </c>
      <c r="J331" s="11" t="str">
        <f t="shared" si="666"/>
        <v>SW</v>
      </c>
      <c r="K331" s="18">
        <f t="shared" si="666"/>
        <v>0.4916666666666667</v>
      </c>
      <c r="L331" s="11" t="str">
        <f t="shared" si="666"/>
        <v>CMA</v>
      </c>
      <c r="M331" s="11">
        <f t="shared" si="666"/>
        <v>7.5</v>
      </c>
      <c r="N331" s="11">
        <f t="shared" si="666"/>
        <v>2</v>
      </c>
      <c r="O331" s="11">
        <f t="shared" si="666"/>
        <v>1</v>
      </c>
      <c r="P331" s="11" t="s">
        <v>28</v>
      </c>
      <c r="Q331" s="19" t="str">
        <f>IF($N331=1,IF(ISERROR(VLOOKUP($P331,'M1'!$A:$C,Q$2,FALSE)),"NOT PRESENT",VLOOKUP($P331,'M1'!$A:$C,Q$2,FALSE)),IF($N331=2,IF(ISERROR(VLOOKUP(DATA!$P331,'M2'!$A:$C,Q$2,FALSE)),"NOT PRESENT",VLOOKUP(DATA!$P331,'M2'!$A:$C,Q$2,FALSE)),IF($N331=0,IF(ISERROR(VLOOKUP($P331,'M1'!$A:$C,Q$2,FALSE)),IF(ISERROR(VLOOKUP(DATA!$P331,'M2'!$A:$C,Q$2,FALSE)),"NOT PRESENT",VLOOKUP(DATA!$P331,'M2'!$A:$C,Q$2,FALSE)),VLOOKUP($P331,'M1'!$A:$C,Q$2,FALSE)),"SPECIFY METHOD")))</f>
        <v>Artedius harringtoni</v>
      </c>
      <c r="R331" s="12" t="str">
        <f>IF($N331=1,IF(ISERROR(VLOOKUP($P331,'M1'!$A:$C,R$2,FALSE)),"NOT PRESENT",VLOOKUP($P331,'M1'!$A:$C,R$2,FALSE)),IF($N331=2,IF(ISERROR(VLOOKUP(DATA!$P331,'M2'!$A:$C,R$2,FALSE)),"NOT PRESENT",VLOOKUP(DATA!$P331,'M2'!$A:$C,R$2,FALSE)),IF($N331=0,IF(ISERROR(VLOOKUP($P331,'M1'!$A:$C,R$2,FALSE)),IF(ISERROR(VLOOKUP(DATA!$P331,'M2'!$A:$C,R$2,FALSE)),"NOT PRESENT",VLOOKUP(DATA!$P331,'M2'!$A:$C,R$2,FALSE)),VLOOKUP($P331,'M1'!$A:$C,R$2,FALSE)),"SPECIFY METHOD")))</f>
        <v>Scalyhead sculpin</v>
      </c>
      <c r="S331" s="20">
        <f t="shared" si="520"/>
        <v>1</v>
      </c>
      <c r="T331" s="11">
        <v>0</v>
      </c>
      <c r="U331" s="11"/>
      <c r="V331" s="11">
        <v>1</v>
      </c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</row>
    <row r="332" spans="1:68" ht="12.75" customHeight="1">
      <c r="A332" s="12">
        <f t="shared" si="517"/>
        <v>330</v>
      </c>
      <c r="B332" s="11" t="str">
        <f t="shared" ref="B332:D332" si="667">IF(ISERROR(B331),IF(ISERROR(B330),IF(ISERROR(B329),"BLANK",B329),B330),B331)</f>
        <v>Em Lim</v>
      </c>
      <c r="C332" s="11" t="str">
        <f t="shared" si="667"/>
        <v>Claire Attridge</v>
      </c>
      <c r="D332" s="11" t="str">
        <f t="shared" si="667"/>
        <v>BMSC11</v>
      </c>
      <c r="E332" s="12" t="str">
        <f>IF(ISERROR(VLOOKUP($D332,SITES!$A:$E,2,FALSE)),"",VLOOKUP($D332,SITES!$A:$E,2,FALSE))</f>
        <v>Wizard Island South</v>
      </c>
      <c r="F332" s="10">
        <f>IF(ISERROR(VLOOKUP($D332,SITES!$A:$E,3,FALSE)),"",VLOOKUP($D332,SITES!$A:$E,3,FALSE))</f>
        <v>48.857467651367102</v>
      </c>
      <c r="G332" s="13">
        <f>IF(ISERROR(VLOOKUP($D332,SITES!$A:$E,4,FALSE)),"",VLOOKUP($D332,SITES!$A:$E,4,FALSE))</f>
        <v>-125.158233642578</v>
      </c>
      <c r="H332" s="14" t="str">
        <f t="shared" si="626"/>
        <v>26/04/2024</v>
      </c>
      <c r="I332" s="11">
        <f t="shared" ref="I332:O332" si="668">IF(ISERROR(I331),IF(ISERROR(I330),IF(ISERROR(I329),"BLANK",I329),I330),I331)</f>
        <v>1.5</v>
      </c>
      <c r="J332" s="11" t="str">
        <f t="shared" si="668"/>
        <v>SW</v>
      </c>
      <c r="K332" s="18">
        <f t="shared" si="668"/>
        <v>0.4916666666666667</v>
      </c>
      <c r="L332" s="11" t="str">
        <f t="shared" si="668"/>
        <v>CMA</v>
      </c>
      <c r="M332" s="11">
        <f t="shared" si="668"/>
        <v>7.5</v>
      </c>
      <c r="N332" s="11">
        <f t="shared" si="668"/>
        <v>2</v>
      </c>
      <c r="O332" s="11">
        <f t="shared" si="668"/>
        <v>1</v>
      </c>
      <c r="P332" s="11" t="s">
        <v>118</v>
      </c>
      <c r="Q332" s="19" t="str">
        <f>IF($N332=1,IF(ISERROR(VLOOKUP($P332,'M1'!$A:$C,Q$2,FALSE)),"NOT PRESENT",VLOOKUP($P332,'M1'!$A:$C,Q$2,FALSE)),IF($N332=2,IF(ISERROR(VLOOKUP(DATA!$P332,'M2'!$A:$C,Q$2,FALSE)),"NOT PRESENT",VLOOKUP(DATA!$P332,'M2'!$A:$C,Q$2,FALSE)),IF($N332=0,IF(ISERROR(VLOOKUP($P332,'M1'!$A:$C,Q$2,FALSE)),IF(ISERROR(VLOOKUP(DATA!$P332,'M2'!$A:$C,Q$2,FALSE)),"NOT PRESENT",VLOOKUP(DATA!$P332,'M2'!$A:$C,Q$2,FALSE)),VLOOKUP($P332,'M1'!$A:$C,Q$2,FALSE)),"SPECIFY METHOD")))</f>
        <v>Pachycheles pubescens</v>
      </c>
      <c r="R332" s="12" t="str">
        <f>IF($N332=1,IF(ISERROR(VLOOKUP($P332,'M1'!$A:$C,R$2,FALSE)),"NOT PRESENT",VLOOKUP($P332,'M1'!$A:$C,R$2,FALSE)),IF($N332=2,IF(ISERROR(VLOOKUP(DATA!$P332,'M2'!$A:$C,R$2,FALSE)),"NOT PRESENT",VLOOKUP(DATA!$P332,'M2'!$A:$C,R$2,FALSE)),IF($N332=0,IF(ISERROR(VLOOKUP($P332,'M1'!$A:$C,R$2,FALSE)),IF(ISERROR(VLOOKUP(DATA!$P332,'M2'!$A:$C,R$2,FALSE)),"NOT PRESENT",VLOOKUP(DATA!$P332,'M2'!$A:$C,R$2,FALSE)),VLOOKUP($P332,'M1'!$A:$C,R$2,FALSE)),"SPECIFY METHOD")))</f>
        <v>Pubescent porcelain crab</v>
      </c>
      <c r="S332" s="20">
        <f t="shared" si="520"/>
        <v>2</v>
      </c>
      <c r="T332" s="11">
        <v>2</v>
      </c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</row>
    <row r="333" spans="1:68" ht="12.75" customHeight="1">
      <c r="A333" s="12">
        <f t="shared" si="517"/>
        <v>331</v>
      </c>
      <c r="B333" s="11" t="str">
        <f t="shared" ref="B333:D333" si="669">IF(ISERROR(B332),IF(ISERROR(B331),IF(ISERROR(B330),"BLANK",B330),B331),B332)</f>
        <v>Em Lim</v>
      </c>
      <c r="C333" s="11" t="str">
        <f t="shared" si="669"/>
        <v>Claire Attridge</v>
      </c>
      <c r="D333" s="11" t="str">
        <f t="shared" si="669"/>
        <v>BMSC11</v>
      </c>
      <c r="E333" s="12" t="str">
        <f>IF(ISERROR(VLOOKUP($D333,SITES!$A:$E,2,FALSE)),"",VLOOKUP($D333,SITES!$A:$E,2,FALSE))</f>
        <v>Wizard Island South</v>
      </c>
      <c r="F333" s="10">
        <f>IF(ISERROR(VLOOKUP($D333,SITES!$A:$E,3,FALSE)),"",VLOOKUP($D333,SITES!$A:$E,3,FALSE))</f>
        <v>48.857467651367102</v>
      </c>
      <c r="G333" s="13">
        <f>IF(ISERROR(VLOOKUP($D333,SITES!$A:$E,4,FALSE)),"",VLOOKUP($D333,SITES!$A:$E,4,FALSE))</f>
        <v>-125.158233642578</v>
      </c>
      <c r="H333" s="14" t="str">
        <f t="shared" si="626"/>
        <v>26/04/2024</v>
      </c>
      <c r="I333" s="11">
        <f t="shared" ref="I333:O333" si="670">IF(ISERROR(I332),IF(ISERROR(I331),IF(ISERROR(I330),"BLANK",I330),I331),I332)</f>
        <v>1.5</v>
      </c>
      <c r="J333" s="11" t="str">
        <f t="shared" si="670"/>
        <v>SW</v>
      </c>
      <c r="K333" s="18">
        <f t="shared" si="670"/>
        <v>0.4916666666666667</v>
      </c>
      <c r="L333" s="11" t="str">
        <f t="shared" si="670"/>
        <v>CMA</v>
      </c>
      <c r="M333" s="11">
        <f t="shared" si="670"/>
        <v>7.5</v>
      </c>
      <c r="N333" s="11">
        <f t="shared" si="670"/>
        <v>2</v>
      </c>
      <c r="O333" s="11">
        <f t="shared" si="670"/>
        <v>1</v>
      </c>
      <c r="P333" s="11" t="s">
        <v>32</v>
      </c>
      <c r="Q333" s="19" t="str">
        <f>IF($N333=1,IF(ISERROR(VLOOKUP($P333,'M1'!$A:$C,Q$2,FALSE)),"NOT PRESENT",VLOOKUP($P333,'M1'!$A:$C,Q$2,FALSE)),IF($N333=2,IF(ISERROR(VLOOKUP(DATA!$P333,'M2'!$A:$C,Q$2,FALSE)),"NOT PRESENT",VLOOKUP(DATA!$P333,'M2'!$A:$C,Q$2,FALSE)),IF($N333=0,IF(ISERROR(VLOOKUP($P333,'M1'!$A:$C,Q$2,FALSE)),IF(ISERROR(VLOOKUP(DATA!$P333,'M2'!$A:$C,Q$2,FALSE)),"NOT PRESENT",VLOOKUP(DATA!$P333,'M2'!$A:$C,Q$2,FALSE)),VLOOKUP($P333,'M1'!$A:$C,Q$2,FALSE)),"SPECIFY METHOD")))</f>
        <v>Acmaea mitra</v>
      </c>
      <c r="R333" s="12" t="str">
        <f>IF($N333=1,IF(ISERROR(VLOOKUP($P333,'M1'!$A:$C,R$2,FALSE)),"NOT PRESENT",VLOOKUP($P333,'M1'!$A:$C,R$2,FALSE)),IF($N333=2,IF(ISERROR(VLOOKUP(DATA!$P333,'M2'!$A:$C,R$2,FALSE)),"NOT PRESENT",VLOOKUP(DATA!$P333,'M2'!$A:$C,R$2,FALSE)),IF($N333=0,IF(ISERROR(VLOOKUP($P333,'M1'!$A:$C,R$2,FALSE)),IF(ISERROR(VLOOKUP(DATA!$P333,'M2'!$A:$C,R$2,FALSE)),"NOT PRESENT",VLOOKUP(DATA!$P333,'M2'!$A:$C,R$2,FALSE)),VLOOKUP($P333,'M1'!$A:$C,R$2,FALSE)),"SPECIFY METHOD")))</f>
        <v>Whitecap limpet</v>
      </c>
      <c r="S333" s="20">
        <f t="shared" si="520"/>
        <v>2</v>
      </c>
      <c r="T333" s="11">
        <v>2</v>
      </c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</row>
    <row r="334" spans="1:68" ht="12.75" customHeight="1">
      <c r="A334" s="12">
        <f t="shared" si="517"/>
        <v>332</v>
      </c>
      <c r="B334" s="11" t="str">
        <f t="shared" ref="B334:D334" si="671">IF(ISERROR(B333),IF(ISERROR(B332),IF(ISERROR(B331),"BLANK",B331),B332),B333)</f>
        <v>Em Lim</v>
      </c>
      <c r="C334" s="11" t="str">
        <f t="shared" si="671"/>
        <v>Claire Attridge</v>
      </c>
      <c r="D334" s="11" t="str">
        <f t="shared" si="671"/>
        <v>BMSC11</v>
      </c>
      <c r="E334" s="12" t="str">
        <f>IF(ISERROR(VLOOKUP($D334,SITES!$A:$E,2,FALSE)),"",VLOOKUP($D334,SITES!$A:$E,2,FALSE))</f>
        <v>Wizard Island South</v>
      </c>
      <c r="F334" s="10">
        <f>IF(ISERROR(VLOOKUP($D334,SITES!$A:$E,3,FALSE)),"",VLOOKUP($D334,SITES!$A:$E,3,FALSE))</f>
        <v>48.857467651367102</v>
      </c>
      <c r="G334" s="13">
        <f>IF(ISERROR(VLOOKUP($D334,SITES!$A:$E,4,FALSE)),"",VLOOKUP($D334,SITES!$A:$E,4,FALSE))</f>
        <v>-125.158233642578</v>
      </c>
      <c r="H334" s="14" t="str">
        <f t="shared" si="626"/>
        <v>26/04/2024</v>
      </c>
      <c r="I334" s="11">
        <f t="shared" ref="I334:O334" si="672">IF(ISERROR(I333),IF(ISERROR(I332),IF(ISERROR(I331),"BLANK",I331),I332),I333)</f>
        <v>1.5</v>
      </c>
      <c r="J334" s="11" t="str">
        <f t="shared" si="672"/>
        <v>SW</v>
      </c>
      <c r="K334" s="18">
        <f t="shared" si="672"/>
        <v>0.4916666666666667</v>
      </c>
      <c r="L334" s="11" t="str">
        <f t="shared" si="672"/>
        <v>CMA</v>
      </c>
      <c r="M334" s="11">
        <f t="shared" si="672"/>
        <v>7.5</v>
      </c>
      <c r="N334" s="11">
        <f t="shared" si="672"/>
        <v>2</v>
      </c>
      <c r="O334" s="11">
        <f t="shared" si="672"/>
        <v>1</v>
      </c>
      <c r="P334" s="11" t="s">
        <v>80</v>
      </c>
      <c r="Q334" s="19" t="str">
        <f>IF($N334=1,IF(ISERROR(VLOOKUP($P334,'M1'!$A:$C,Q$2,FALSE)),"NOT PRESENT",VLOOKUP($P334,'M1'!$A:$C,Q$2,FALSE)),IF($N334=2,IF(ISERROR(VLOOKUP(DATA!$P334,'M2'!$A:$C,Q$2,FALSE)),"NOT PRESENT",VLOOKUP(DATA!$P334,'M2'!$A:$C,Q$2,FALSE)),IF($N334=0,IF(ISERROR(VLOOKUP($P334,'M1'!$A:$C,Q$2,FALSE)),IF(ISERROR(VLOOKUP(DATA!$P334,'M2'!$A:$C,Q$2,FALSE)),"NOT PRESENT",VLOOKUP(DATA!$P334,'M2'!$A:$C,Q$2,FALSE)),VLOOKUP($P334,'M1'!$A:$C,Q$2,FALSE)),"SPECIFY METHOD")))</f>
        <v>Doris montereyensis</v>
      </c>
      <c r="R334" s="12" t="str">
        <f>IF($N334=1,IF(ISERROR(VLOOKUP($P334,'M1'!$A:$C,R$2,FALSE)),"NOT PRESENT",VLOOKUP($P334,'M1'!$A:$C,R$2,FALSE)),IF($N334=2,IF(ISERROR(VLOOKUP(DATA!$P334,'M2'!$A:$C,R$2,FALSE)),"NOT PRESENT",VLOOKUP(DATA!$P334,'M2'!$A:$C,R$2,FALSE)),IF($N334=0,IF(ISERROR(VLOOKUP($P334,'M1'!$A:$C,R$2,FALSE)),IF(ISERROR(VLOOKUP(DATA!$P334,'M2'!$A:$C,R$2,FALSE)),"NOT PRESENT",VLOOKUP(DATA!$P334,'M2'!$A:$C,R$2,FALSE)),VLOOKUP($P334,'M1'!$A:$C,R$2,FALSE)),"SPECIFY METHOD")))</f>
        <v>Monterey sea lemon</v>
      </c>
      <c r="S334" s="20">
        <f t="shared" si="520"/>
        <v>1</v>
      </c>
      <c r="T334" s="11">
        <v>1</v>
      </c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</row>
    <row r="335" spans="1:68" ht="12.75" customHeight="1">
      <c r="A335" s="12">
        <f t="shared" si="517"/>
        <v>333</v>
      </c>
      <c r="B335" s="11" t="str">
        <f t="shared" ref="B335:D335" si="673">IF(ISERROR(B334),IF(ISERROR(B333),IF(ISERROR(B332),"BLANK",B332),B333),B334)</f>
        <v>Em Lim</v>
      </c>
      <c r="C335" s="11" t="str">
        <f t="shared" si="673"/>
        <v>Claire Attridge</v>
      </c>
      <c r="D335" s="11" t="str">
        <f t="shared" si="673"/>
        <v>BMSC11</v>
      </c>
      <c r="E335" s="12" t="str">
        <f>IF(ISERROR(VLOOKUP($D335,SITES!$A:$E,2,FALSE)),"",VLOOKUP($D335,SITES!$A:$E,2,FALSE))</f>
        <v>Wizard Island South</v>
      </c>
      <c r="F335" s="10">
        <f>IF(ISERROR(VLOOKUP($D335,SITES!$A:$E,3,FALSE)),"",VLOOKUP($D335,SITES!$A:$E,3,FALSE))</f>
        <v>48.857467651367102</v>
      </c>
      <c r="G335" s="13">
        <f>IF(ISERROR(VLOOKUP($D335,SITES!$A:$E,4,FALSE)),"",VLOOKUP($D335,SITES!$A:$E,4,FALSE))</f>
        <v>-125.158233642578</v>
      </c>
      <c r="H335" s="14" t="str">
        <f t="shared" si="626"/>
        <v>26/04/2024</v>
      </c>
      <c r="I335" s="11">
        <f t="shared" ref="I335:O335" si="674">IF(ISERROR(I334),IF(ISERROR(I333),IF(ISERROR(I332),"BLANK",I332),I333),I334)</f>
        <v>1.5</v>
      </c>
      <c r="J335" s="11" t="str">
        <f t="shared" si="674"/>
        <v>SW</v>
      </c>
      <c r="K335" s="18">
        <f t="shared" si="674"/>
        <v>0.4916666666666667</v>
      </c>
      <c r="L335" s="11" t="str">
        <f t="shared" si="674"/>
        <v>CMA</v>
      </c>
      <c r="M335" s="11">
        <f t="shared" si="674"/>
        <v>7.5</v>
      </c>
      <c r="N335" s="11">
        <f t="shared" si="674"/>
        <v>2</v>
      </c>
      <c r="O335" s="11">
        <f t="shared" si="674"/>
        <v>1</v>
      </c>
      <c r="P335" s="11" t="s">
        <v>106</v>
      </c>
      <c r="Q335" s="19" t="str">
        <f>IF($N335=1,IF(ISERROR(VLOOKUP($P335,'M1'!$A:$C,Q$2,FALSE)),"NOT PRESENT",VLOOKUP($P335,'M1'!$A:$C,Q$2,FALSE)),IF($N335=2,IF(ISERROR(VLOOKUP(DATA!$P335,'M2'!$A:$C,Q$2,FALSE)),"NOT PRESENT",VLOOKUP(DATA!$P335,'M2'!$A:$C,Q$2,FALSE)),IF($N335=0,IF(ISERROR(VLOOKUP($P335,'M1'!$A:$C,Q$2,FALSE)),IF(ISERROR(VLOOKUP(DATA!$P335,'M2'!$A:$C,Q$2,FALSE)),"NOT PRESENT",VLOOKUP(DATA!$P335,'M2'!$A:$C,Q$2,FALSE)),VLOOKUP($P335,'M1'!$A:$C,Q$2,FALSE)),"SPECIFY METHOD")))</f>
        <v>Peltodoris nobilis</v>
      </c>
      <c r="R335" s="12" t="str">
        <f>IF($N335=1,IF(ISERROR(VLOOKUP($P335,'M1'!$A:$C,R$2,FALSE)),"NOT PRESENT",VLOOKUP($P335,'M1'!$A:$C,R$2,FALSE)),IF($N335=2,IF(ISERROR(VLOOKUP(DATA!$P335,'M2'!$A:$C,R$2,FALSE)),"NOT PRESENT",VLOOKUP(DATA!$P335,'M2'!$A:$C,R$2,FALSE)),IF($N335=0,IF(ISERROR(VLOOKUP($P335,'M1'!$A:$C,R$2,FALSE)),IF(ISERROR(VLOOKUP(DATA!$P335,'M2'!$A:$C,R$2,FALSE)),"NOT PRESENT",VLOOKUP(DATA!$P335,'M2'!$A:$C,R$2,FALSE)),VLOOKUP($P335,'M1'!$A:$C,R$2,FALSE)),"SPECIFY METHOD")))</f>
        <v>Noble sea lemon</v>
      </c>
      <c r="S335" s="20">
        <f t="shared" si="520"/>
        <v>1</v>
      </c>
      <c r="T335" s="11">
        <v>1</v>
      </c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</row>
    <row r="336" spans="1:68" ht="12.75" customHeight="1">
      <c r="A336" s="12">
        <f t="shared" si="517"/>
        <v>334</v>
      </c>
      <c r="B336" s="11" t="str">
        <f t="shared" ref="B336:D336" si="675">IF(ISERROR(B335),IF(ISERROR(B334),IF(ISERROR(B333),"BLANK",B333),B334),B335)</f>
        <v>Em Lim</v>
      </c>
      <c r="C336" s="11" t="str">
        <f t="shared" si="675"/>
        <v>Claire Attridge</v>
      </c>
      <c r="D336" s="11" t="str">
        <f t="shared" si="675"/>
        <v>BMSC11</v>
      </c>
      <c r="E336" s="12" t="str">
        <f>IF(ISERROR(VLOOKUP($D336,SITES!$A:$E,2,FALSE)),"",VLOOKUP($D336,SITES!$A:$E,2,FALSE))</f>
        <v>Wizard Island South</v>
      </c>
      <c r="F336" s="10">
        <f>IF(ISERROR(VLOOKUP($D336,SITES!$A:$E,3,FALSE)),"",VLOOKUP($D336,SITES!$A:$E,3,FALSE))</f>
        <v>48.857467651367102</v>
      </c>
      <c r="G336" s="13">
        <f>IF(ISERROR(VLOOKUP($D336,SITES!$A:$E,4,FALSE)),"",VLOOKUP($D336,SITES!$A:$E,4,FALSE))</f>
        <v>-125.158233642578</v>
      </c>
      <c r="H336" s="14" t="str">
        <f t="shared" si="626"/>
        <v>26/04/2024</v>
      </c>
      <c r="I336" s="11">
        <f t="shared" ref="I336:O336" si="676">IF(ISERROR(I335),IF(ISERROR(I334),IF(ISERROR(I333),"BLANK",I333),I334),I335)</f>
        <v>1.5</v>
      </c>
      <c r="J336" s="11" t="str">
        <f t="shared" si="676"/>
        <v>SW</v>
      </c>
      <c r="K336" s="18">
        <f t="shared" si="676"/>
        <v>0.4916666666666667</v>
      </c>
      <c r="L336" s="11" t="str">
        <f t="shared" si="676"/>
        <v>CMA</v>
      </c>
      <c r="M336" s="11">
        <f t="shared" si="676"/>
        <v>7.5</v>
      </c>
      <c r="N336" s="11">
        <f t="shared" si="676"/>
        <v>2</v>
      </c>
      <c r="O336" s="11">
        <f t="shared" si="676"/>
        <v>1</v>
      </c>
      <c r="P336" s="11" t="s">
        <v>31</v>
      </c>
      <c r="Q336" s="19" t="str">
        <f>IF($N336=1,IF(ISERROR(VLOOKUP($P336,'M1'!$A:$C,Q$2,FALSE)),"NOT PRESENT",VLOOKUP($P336,'M1'!$A:$C,Q$2,FALSE)),IF($N336=2,IF(ISERROR(VLOOKUP(DATA!$P336,'M2'!$A:$C,Q$2,FALSE)),"NOT PRESENT",VLOOKUP(DATA!$P336,'M2'!$A:$C,Q$2,FALSE)),IF($N336=0,IF(ISERROR(VLOOKUP($P336,'M1'!$A:$C,Q$2,FALSE)),IF(ISERROR(VLOOKUP(DATA!$P336,'M2'!$A:$C,Q$2,FALSE)),"NOT PRESENT",VLOOKUP(DATA!$P336,'M2'!$A:$C,Q$2,FALSE)),VLOOKUP($P336,'M1'!$A:$C,Q$2,FALSE)),"SPECIFY METHOD")))</f>
        <v>Patiria miniata</v>
      </c>
      <c r="R336" s="12" t="str">
        <f>IF($N336=1,IF(ISERROR(VLOOKUP($P336,'M1'!$A:$C,R$2,FALSE)),"NOT PRESENT",VLOOKUP($P336,'M1'!$A:$C,R$2,FALSE)),IF($N336=2,IF(ISERROR(VLOOKUP(DATA!$P336,'M2'!$A:$C,R$2,FALSE)),"NOT PRESENT",VLOOKUP(DATA!$P336,'M2'!$A:$C,R$2,FALSE)),IF($N336=0,IF(ISERROR(VLOOKUP($P336,'M1'!$A:$C,R$2,FALSE)),IF(ISERROR(VLOOKUP(DATA!$P336,'M2'!$A:$C,R$2,FALSE)),"NOT PRESENT",VLOOKUP(DATA!$P336,'M2'!$A:$C,R$2,FALSE)),VLOOKUP($P336,'M1'!$A:$C,R$2,FALSE)),"SPECIFY METHOD")))</f>
        <v>Bat star</v>
      </c>
      <c r="S336" s="20">
        <f t="shared" si="520"/>
        <v>1</v>
      </c>
      <c r="T336" s="11">
        <v>1</v>
      </c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</row>
    <row r="337" spans="1:68" ht="12.75" customHeight="1">
      <c r="A337" s="12">
        <f t="shared" si="517"/>
        <v>335</v>
      </c>
      <c r="B337" s="11" t="str">
        <f t="shared" ref="B337:D337" si="677">IF(ISERROR(B336),IF(ISERROR(B335),IF(ISERROR(B334),"BLANK",B334),B335),B336)</f>
        <v>Em Lim</v>
      </c>
      <c r="C337" s="11" t="str">
        <f t="shared" si="677"/>
        <v>Claire Attridge</v>
      </c>
      <c r="D337" s="11" t="str">
        <f t="shared" si="677"/>
        <v>BMSC11</v>
      </c>
      <c r="E337" s="12" t="str">
        <f>IF(ISERROR(VLOOKUP($D337,SITES!$A:$E,2,FALSE)),"",VLOOKUP($D337,SITES!$A:$E,2,FALSE))</f>
        <v>Wizard Island South</v>
      </c>
      <c r="F337" s="10">
        <f>IF(ISERROR(VLOOKUP($D337,SITES!$A:$E,3,FALSE)),"",VLOOKUP($D337,SITES!$A:$E,3,FALSE))</f>
        <v>48.857467651367102</v>
      </c>
      <c r="G337" s="13">
        <f>IF(ISERROR(VLOOKUP($D337,SITES!$A:$E,4,FALSE)),"",VLOOKUP($D337,SITES!$A:$E,4,FALSE))</f>
        <v>-125.158233642578</v>
      </c>
      <c r="H337" s="14" t="str">
        <f t="shared" si="626"/>
        <v>26/04/2024</v>
      </c>
      <c r="I337" s="11">
        <f t="shared" ref="I337:O337" si="678">IF(ISERROR(I336),IF(ISERROR(I335),IF(ISERROR(I334),"BLANK",I334),I335),I336)</f>
        <v>1.5</v>
      </c>
      <c r="J337" s="11" t="str">
        <f t="shared" si="678"/>
        <v>SW</v>
      </c>
      <c r="K337" s="18">
        <f t="shared" si="678"/>
        <v>0.4916666666666667</v>
      </c>
      <c r="L337" s="11" t="str">
        <f t="shared" si="678"/>
        <v>CMA</v>
      </c>
      <c r="M337" s="11">
        <f t="shared" si="678"/>
        <v>7.5</v>
      </c>
      <c r="N337" s="11">
        <f t="shared" si="678"/>
        <v>2</v>
      </c>
      <c r="O337" s="11">
        <f t="shared" si="678"/>
        <v>1</v>
      </c>
      <c r="P337" s="11" t="s">
        <v>123</v>
      </c>
      <c r="Q337" s="19" t="str">
        <f>IF($N337=1,IF(ISERROR(VLOOKUP($P337,'M1'!$A:$C,Q$2,FALSE)),"NOT PRESENT",VLOOKUP($P337,'M1'!$A:$C,Q$2,FALSE)),IF($N337=2,IF(ISERROR(VLOOKUP(DATA!$P337,'M2'!$A:$C,Q$2,FALSE)),"NOT PRESENT",VLOOKUP(DATA!$P337,'M2'!$A:$C,Q$2,FALSE)),IF($N337=0,IF(ISERROR(VLOOKUP($P337,'M1'!$A:$C,Q$2,FALSE)),IF(ISERROR(VLOOKUP(DATA!$P337,'M2'!$A:$C,Q$2,FALSE)),"NOT PRESENT",VLOOKUP(DATA!$P337,'M2'!$A:$C,Q$2,FALSE)),VLOOKUP($P337,'M1'!$A:$C,Q$2,FALSE)),"SPECIFY METHOD")))</f>
        <v>Dendronotus iris</v>
      </c>
      <c r="R337" s="12" t="str">
        <f>IF($N337=1,IF(ISERROR(VLOOKUP($P337,'M1'!$A:$C,R$2,FALSE)),"NOT PRESENT",VLOOKUP($P337,'M1'!$A:$C,R$2,FALSE)),IF($N337=2,IF(ISERROR(VLOOKUP(DATA!$P337,'M2'!$A:$C,R$2,FALSE)),"NOT PRESENT",VLOOKUP(DATA!$P337,'M2'!$A:$C,R$2,FALSE)),IF($N337=0,IF(ISERROR(VLOOKUP($P337,'M1'!$A:$C,R$2,FALSE)),IF(ISERROR(VLOOKUP(DATA!$P337,'M2'!$A:$C,R$2,FALSE)),"NOT PRESENT",VLOOKUP(DATA!$P337,'M2'!$A:$C,R$2,FALSE)),VLOOKUP($P337,'M1'!$A:$C,R$2,FALSE)),"SPECIFY METHOD")))</f>
        <v>Giant frond-aeolis</v>
      </c>
      <c r="S337" s="20">
        <f t="shared" si="520"/>
        <v>1</v>
      </c>
      <c r="T337" s="11">
        <v>1</v>
      </c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</row>
    <row r="338" spans="1:68" ht="12.75" customHeight="1">
      <c r="A338" s="12">
        <f t="shared" si="517"/>
        <v>336</v>
      </c>
      <c r="B338" s="11" t="str">
        <f t="shared" ref="B338:D338" si="679">IF(ISERROR(B337),IF(ISERROR(B336),IF(ISERROR(B335),"BLANK",B335),B336),B337)</f>
        <v>Em Lim</v>
      </c>
      <c r="C338" s="11" t="str">
        <f t="shared" si="679"/>
        <v>Claire Attridge</v>
      </c>
      <c r="D338" s="11" t="str">
        <f t="shared" si="679"/>
        <v>BMSC11</v>
      </c>
      <c r="E338" s="12" t="str">
        <f>IF(ISERROR(VLOOKUP($D338,SITES!$A:$E,2,FALSE)),"",VLOOKUP($D338,SITES!$A:$E,2,FALSE))</f>
        <v>Wizard Island South</v>
      </c>
      <c r="F338" s="10">
        <f>IF(ISERROR(VLOOKUP($D338,SITES!$A:$E,3,FALSE)),"",VLOOKUP($D338,SITES!$A:$E,3,FALSE))</f>
        <v>48.857467651367102</v>
      </c>
      <c r="G338" s="13">
        <f>IF(ISERROR(VLOOKUP($D338,SITES!$A:$E,4,FALSE)),"",VLOOKUP($D338,SITES!$A:$E,4,FALSE))</f>
        <v>-125.158233642578</v>
      </c>
      <c r="H338" s="14" t="str">
        <f t="shared" si="626"/>
        <v>26/04/2024</v>
      </c>
      <c r="I338" s="11">
        <f t="shared" ref="I338:O338" si="680">IF(ISERROR(I337),IF(ISERROR(I336),IF(ISERROR(I335),"BLANK",I335),I336),I337)</f>
        <v>1.5</v>
      </c>
      <c r="J338" s="11" t="str">
        <f t="shared" si="680"/>
        <v>SW</v>
      </c>
      <c r="K338" s="18">
        <f t="shared" si="680"/>
        <v>0.4916666666666667</v>
      </c>
      <c r="L338" s="11" t="str">
        <f t="shared" si="680"/>
        <v>CMA</v>
      </c>
      <c r="M338" s="11">
        <f t="shared" si="680"/>
        <v>7.5</v>
      </c>
      <c r="N338" s="11">
        <f t="shared" si="680"/>
        <v>2</v>
      </c>
      <c r="O338" s="11">
        <f t="shared" si="680"/>
        <v>1</v>
      </c>
      <c r="P338" s="11" t="s">
        <v>49</v>
      </c>
      <c r="Q338" s="19" t="str">
        <f>IF($N338=1,IF(ISERROR(VLOOKUP($P338,'M1'!$A:$C,Q$2,FALSE)),"NOT PRESENT",VLOOKUP($P338,'M1'!$A:$C,Q$2,FALSE)),IF($N338=2,IF(ISERROR(VLOOKUP(DATA!$P338,'M2'!$A:$C,Q$2,FALSE)),"NOT PRESENT",VLOOKUP(DATA!$P338,'M2'!$A:$C,Q$2,FALSE)),IF($N338=0,IF(ISERROR(VLOOKUP($P338,'M1'!$A:$C,Q$2,FALSE)),IF(ISERROR(VLOOKUP(DATA!$P338,'M2'!$A:$C,Q$2,FALSE)),"NOT PRESENT",VLOOKUP(DATA!$P338,'M2'!$A:$C,Q$2,FALSE)),VLOOKUP($P338,'M1'!$A:$C,Q$2,FALSE)),"SPECIFY METHOD")))</f>
        <v>Debris - Zero</v>
      </c>
      <c r="R338" s="12" t="str">
        <f>IF($N338=1,IF(ISERROR(VLOOKUP($P338,'M1'!$A:$C,R$2,FALSE)),"NOT PRESENT",VLOOKUP($P338,'M1'!$A:$C,R$2,FALSE)),IF($N338=2,IF(ISERROR(VLOOKUP(DATA!$P338,'M2'!$A:$C,R$2,FALSE)),"NOT PRESENT",VLOOKUP(DATA!$P338,'M2'!$A:$C,R$2,FALSE)),IF($N338=0,IF(ISERROR(VLOOKUP($P338,'M1'!$A:$C,R$2,FALSE)),IF(ISERROR(VLOOKUP(DATA!$P338,'M2'!$A:$C,R$2,FALSE)),"NOT PRESENT",VLOOKUP(DATA!$P338,'M2'!$A:$C,R$2,FALSE)),VLOOKUP($P338,'M1'!$A:$C,R$2,FALSE)),"SPECIFY METHOD")))</f>
        <v>No Debris found</v>
      </c>
      <c r="S338" s="20">
        <f t="shared" si="520"/>
        <v>1</v>
      </c>
      <c r="T338" s="11">
        <v>1</v>
      </c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</row>
    <row r="339" spans="1:68" ht="12.75" customHeight="1">
      <c r="A339" s="12">
        <f t="shared" si="517"/>
        <v>337</v>
      </c>
      <c r="B339" s="11" t="str">
        <f t="shared" ref="B339:D339" si="681">IF(ISERROR(B338),IF(ISERROR(B337),IF(ISERROR(B336),"BLANK",B336),B337),B338)</f>
        <v>Em Lim</v>
      </c>
      <c r="C339" s="11" t="str">
        <f t="shared" si="681"/>
        <v>Claire Attridge</v>
      </c>
      <c r="D339" s="11" t="str">
        <f t="shared" si="681"/>
        <v>BMSC11</v>
      </c>
      <c r="E339" s="12" t="str">
        <f>IF(ISERROR(VLOOKUP($D339,SITES!$A:$E,2,FALSE)),"",VLOOKUP($D339,SITES!$A:$E,2,FALSE))</f>
        <v>Wizard Island South</v>
      </c>
      <c r="F339" s="10">
        <f>IF(ISERROR(VLOOKUP($D339,SITES!$A:$E,3,FALSE)),"",VLOOKUP($D339,SITES!$A:$E,3,FALSE))</f>
        <v>48.857467651367102</v>
      </c>
      <c r="G339" s="13">
        <f>IF(ISERROR(VLOOKUP($D339,SITES!$A:$E,4,FALSE)),"",VLOOKUP($D339,SITES!$A:$E,4,FALSE))</f>
        <v>-125.158233642578</v>
      </c>
      <c r="H339" s="14" t="str">
        <f t="shared" si="626"/>
        <v>26/04/2024</v>
      </c>
      <c r="I339" s="11">
        <f t="shared" ref="I339:M339" si="682">IF(ISERROR(I338),IF(ISERROR(I337),IF(ISERROR(I336),"BLANK",I336),I337),I338)</f>
        <v>1.5</v>
      </c>
      <c r="J339" s="11" t="str">
        <f t="shared" si="682"/>
        <v>SW</v>
      </c>
      <c r="K339" s="18">
        <f t="shared" si="682"/>
        <v>0.4916666666666667</v>
      </c>
      <c r="L339" s="11" t="str">
        <f t="shared" si="682"/>
        <v>CMA</v>
      </c>
      <c r="M339" s="11">
        <f t="shared" si="682"/>
        <v>7.5</v>
      </c>
      <c r="N339" s="11">
        <v>0</v>
      </c>
      <c r="O339" s="11">
        <f>IF(ISERROR(O338),IF(ISERROR(O337),IF(ISERROR(O336),"BLANK",O336),O337),O338)</f>
        <v>1</v>
      </c>
      <c r="P339" s="11" t="s">
        <v>76</v>
      </c>
      <c r="Q339" s="19" t="str">
        <f>IF($N339=1,IF(ISERROR(VLOOKUP($P339,'M1'!$A:$C,Q$2,FALSE)),"NOT PRESENT",VLOOKUP($P339,'M1'!$A:$C,Q$2,FALSE)),IF($N339=2,IF(ISERROR(VLOOKUP(DATA!$P339,'M2'!$A:$C,Q$2,FALSE)),"NOT PRESENT",VLOOKUP(DATA!$P339,'M2'!$A:$C,Q$2,FALSE)),IF($N339=0,IF(ISERROR(VLOOKUP($P339,'M1'!$A:$C,Q$2,FALSE)),IF(ISERROR(VLOOKUP(DATA!$P339,'M2'!$A:$C,Q$2,FALSE)),"NOT PRESENT",VLOOKUP(DATA!$P339,'M2'!$A:$C,Q$2,FALSE)),VLOOKUP($P339,'M1'!$A:$C,Q$2,FALSE)),"SPECIFY METHOD")))</f>
        <v>Diaulula sandiegensis</v>
      </c>
      <c r="R339" s="12" t="str">
        <f>IF($N339=1,IF(ISERROR(VLOOKUP($P339,'M1'!$A:$C,R$2,FALSE)),"NOT PRESENT",VLOOKUP($P339,'M1'!$A:$C,R$2,FALSE)),IF($N339=2,IF(ISERROR(VLOOKUP(DATA!$P339,'M2'!$A:$C,R$2,FALSE)),"NOT PRESENT",VLOOKUP(DATA!$P339,'M2'!$A:$C,R$2,FALSE)),IF($N339=0,IF(ISERROR(VLOOKUP($P339,'M1'!$A:$C,R$2,FALSE)),IF(ISERROR(VLOOKUP(DATA!$P339,'M2'!$A:$C,R$2,FALSE)),"NOT PRESENT",VLOOKUP(DATA!$P339,'M2'!$A:$C,R$2,FALSE)),VLOOKUP($P339,'M1'!$A:$C,R$2,FALSE)),"SPECIFY METHOD")))</f>
        <v>Ringed doris</v>
      </c>
      <c r="S339" s="20">
        <f t="shared" si="520"/>
        <v>1</v>
      </c>
      <c r="T339" s="11">
        <v>1</v>
      </c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</row>
    <row r="340" spans="1:68" ht="12.75" customHeight="1">
      <c r="A340" s="12">
        <f t="shared" si="517"/>
        <v>338</v>
      </c>
      <c r="B340" s="11" t="str">
        <f t="shared" ref="B340:C340" si="683">IF(ISERROR(B339),IF(ISERROR(B338),IF(ISERROR(B337),"BLANK",B337),B338),B339)</f>
        <v>Em Lim</v>
      </c>
      <c r="C340" s="11" t="str">
        <f t="shared" si="683"/>
        <v>Claire Attridge</v>
      </c>
      <c r="D340" s="11" t="s">
        <v>124</v>
      </c>
      <c r="E340" s="12" t="str">
        <f>IF(ISERROR(VLOOKUP($D340,SITES!$A:$E,2,FALSE)),"",VLOOKUP($D340,SITES!$A:$E,2,FALSE))</f>
        <v>Ross Islets Slug Island</v>
      </c>
      <c r="F340" s="10">
        <f>IF(ISERROR(VLOOKUP($D340,SITES!$A:$E,3,FALSE)),"",VLOOKUP($D340,SITES!$A:$E,3,FALSE))</f>
        <v>48.870517730712798</v>
      </c>
      <c r="G340" s="13">
        <f>IF(ISERROR(VLOOKUP($D340,SITES!$A:$E,4,FALSE)),"",VLOOKUP($D340,SITES!$A:$E,4,FALSE))</f>
        <v>-125.160346984863</v>
      </c>
      <c r="H340" s="14" t="str">
        <f t="shared" si="626"/>
        <v>26/04/2024</v>
      </c>
      <c r="I340" s="11">
        <v>2</v>
      </c>
      <c r="J340" s="11" t="s">
        <v>108</v>
      </c>
      <c r="K340" s="18">
        <v>0.58750000000000002</v>
      </c>
      <c r="L340" s="11" t="s">
        <v>105</v>
      </c>
      <c r="M340" s="11">
        <v>4.5</v>
      </c>
      <c r="N340" s="11">
        <v>1</v>
      </c>
      <c r="O340" s="11">
        <v>1</v>
      </c>
      <c r="P340" s="11" t="s">
        <v>27</v>
      </c>
      <c r="Q340" s="19" t="str">
        <f>IF($N340=1,IF(ISERROR(VLOOKUP($P340,'M1'!$A:$C,Q$2,FALSE)),"NOT PRESENT",VLOOKUP($P340,'M1'!$A:$C,Q$2,FALSE)),IF($N340=2,IF(ISERROR(VLOOKUP(DATA!$P340,'M2'!$A:$C,Q$2,FALSE)),"NOT PRESENT",VLOOKUP(DATA!$P340,'M2'!$A:$C,Q$2,FALSE)),IF($N340=0,IF(ISERROR(VLOOKUP($P340,'M1'!$A:$C,Q$2,FALSE)),IF(ISERROR(VLOOKUP(DATA!$P340,'M2'!$A:$C,Q$2,FALSE)),"NOT PRESENT",VLOOKUP(DATA!$P340,'M2'!$A:$C,Q$2,FALSE)),VLOOKUP($P340,'M1'!$A:$C,Q$2,FALSE)),"SPECIFY METHOD")))</f>
        <v>Hexagrammos decagrammus</v>
      </c>
      <c r="R340" s="12" t="str">
        <f>IF($N340=1,IF(ISERROR(VLOOKUP($P340,'M1'!$A:$C,R$2,FALSE)),"NOT PRESENT",VLOOKUP($P340,'M1'!$A:$C,R$2,FALSE)),IF($N340=2,IF(ISERROR(VLOOKUP(DATA!$P340,'M2'!$A:$C,R$2,FALSE)),"NOT PRESENT",VLOOKUP(DATA!$P340,'M2'!$A:$C,R$2,FALSE)),IF($N340=0,IF(ISERROR(VLOOKUP($P340,'M1'!$A:$C,R$2,FALSE)),IF(ISERROR(VLOOKUP(DATA!$P340,'M2'!$A:$C,R$2,FALSE)),"NOT PRESENT",VLOOKUP(DATA!$P340,'M2'!$A:$C,R$2,FALSE)),VLOOKUP($P340,'M1'!$A:$C,R$2,FALSE)),"SPECIFY METHOD")))</f>
        <v>Kelp greenling</v>
      </c>
      <c r="S340" s="20">
        <f t="shared" si="520"/>
        <v>6</v>
      </c>
      <c r="T340" s="11">
        <v>0</v>
      </c>
      <c r="U340" s="11"/>
      <c r="V340" s="11"/>
      <c r="W340" s="11"/>
      <c r="X340" s="11"/>
      <c r="Y340" s="11"/>
      <c r="Z340" s="11">
        <v>1</v>
      </c>
      <c r="AA340" s="11">
        <v>2</v>
      </c>
      <c r="AB340" s="11">
        <v>2</v>
      </c>
      <c r="AC340" s="11">
        <v>1</v>
      </c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</row>
    <row r="341" spans="1:68" ht="12.75" customHeight="1">
      <c r="A341" s="12">
        <f t="shared" si="517"/>
        <v>339</v>
      </c>
      <c r="B341" s="11" t="str">
        <f t="shared" ref="B341:D341" si="684">IF(ISERROR(B340),IF(ISERROR(B339),IF(ISERROR(B338),"BLANK",B338),B339),B340)</f>
        <v>Em Lim</v>
      </c>
      <c r="C341" s="11" t="str">
        <f t="shared" si="684"/>
        <v>Claire Attridge</v>
      </c>
      <c r="D341" s="11" t="str">
        <f t="shared" si="684"/>
        <v>BMSC10</v>
      </c>
      <c r="E341" s="12" t="str">
        <f>IF(ISERROR(VLOOKUP($D341,SITES!$A:$E,2,FALSE)),"",VLOOKUP($D341,SITES!$A:$E,2,FALSE))</f>
        <v>Ross Islets Slug Island</v>
      </c>
      <c r="F341" s="10">
        <f>IF(ISERROR(VLOOKUP($D341,SITES!$A:$E,3,FALSE)),"",VLOOKUP($D341,SITES!$A:$E,3,FALSE))</f>
        <v>48.870517730712798</v>
      </c>
      <c r="G341" s="13">
        <f>IF(ISERROR(VLOOKUP($D341,SITES!$A:$E,4,FALSE)),"",VLOOKUP($D341,SITES!$A:$E,4,FALSE))</f>
        <v>-125.160346984863</v>
      </c>
      <c r="H341" s="14" t="str">
        <f t="shared" si="626"/>
        <v>26/04/2024</v>
      </c>
      <c r="I341" s="11">
        <f t="shared" ref="I341:O341" si="685">IF(ISERROR(I340),IF(ISERROR(I339),IF(ISERROR(I338),"BLANK",I338),I339),I340)</f>
        <v>2</v>
      </c>
      <c r="J341" s="11" t="str">
        <f t="shared" si="685"/>
        <v>W</v>
      </c>
      <c r="K341" s="18">
        <f t="shared" si="685"/>
        <v>0.58750000000000002</v>
      </c>
      <c r="L341" s="11" t="str">
        <f t="shared" si="685"/>
        <v>CMA</v>
      </c>
      <c r="M341" s="11">
        <f t="shared" si="685"/>
        <v>4.5</v>
      </c>
      <c r="N341" s="11">
        <f t="shared" si="685"/>
        <v>1</v>
      </c>
      <c r="O341" s="11">
        <f t="shared" si="685"/>
        <v>1</v>
      </c>
      <c r="P341" s="11" t="s">
        <v>53</v>
      </c>
      <c r="Q341" s="19" t="str">
        <f>IF($N341=1,IF(ISERROR(VLOOKUP($P341,'M1'!$A:$C,Q$2,FALSE)),"NOT PRESENT",VLOOKUP($P341,'M1'!$A:$C,Q$2,FALSE)),IF($N341=2,IF(ISERROR(VLOOKUP(DATA!$P341,'M2'!$A:$C,Q$2,FALSE)),"NOT PRESENT",VLOOKUP(DATA!$P341,'M2'!$A:$C,Q$2,FALSE)),IF($N341=0,IF(ISERROR(VLOOKUP($P341,'M1'!$A:$C,Q$2,FALSE)),IF(ISERROR(VLOOKUP(DATA!$P341,'M2'!$A:$C,Q$2,FALSE)),"NOT PRESENT",VLOOKUP(DATA!$P341,'M2'!$A:$C,Q$2,FALSE)),VLOOKUP($P341,'M1'!$A:$C,Q$2,FALSE)),"SPECIFY METHOD")))</f>
        <v>Rhinogobiops nicholsii</v>
      </c>
      <c r="R341" s="12" t="str">
        <f>IF($N341=1,IF(ISERROR(VLOOKUP($P341,'M1'!$A:$C,R$2,FALSE)),"NOT PRESENT",VLOOKUP($P341,'M1'!$A:$C,R$2,FALSE)),IF($N341=2,IF(ISERROR(VLOOKUP(DATA!$P341,'M2'!$A:$C,R$2,FALSE)),"NOT PRESENT",VLOOKUP(DATA!$P341,'M2'!$A:$C,R$2,FALSE)),IF($N341=0,IF(ISERROR(VLOOKUP($P341,'M1'!$A:$C,R$2,FALSE)),IF(ISERROR(VLOOKUP(DATA!$P341,'M2'!$A:$C,R$2,FALSE)),"NOT PRESENT",VLOOKUP(DATA!$P341,'M2'!$A:$C,R$2,FALSE)),VLOOKUP($P341,'M1'!$A:$C,R$2,FALSE)),"SPECIFY METHOD")))</f>
        <v>Blackeye goby</v>
      </c>
      <c r="S341" s="20">
        <f t="shared" si="520"/>
        <v>42</v>
      </c>
      <c r="T341" s="11">
        <v>0</v>
      </c>
      <c r="U341" s="11">
        <v>5</v>
      </c>
      <c r="V341" s="11">
        <v>18</v>
      </c>
      <c r="W341" s="11">
        <v>16</v>
      </c>
      <c r="X341" s="11">
        <v>3</v>
      </c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</row>
    <row r="342" spans="1:68" ht="12.75" customHeight="1">
      <c r="A342" s="12">
        <f t="shared" si="517"/>
        <v>340</v>
      </c>
      <c r="B342" s="11" t="str">
        <f t="shared" ref="B342:D342" si="686">IF(ISERROR(B341),IF(ISERROR(B340),IF(ISERROR(B339),"BLANK",B339),B340),B341)</f>
        <v>Em Lim</v>
      </c>
      <c r="C342" s="11" t="str">
        <f t="shared" si="686"/>
        <v>Claire Attridge</v>
      </c>
      <c r="D342" s="11" t="str">
        <f t="shared" si="686"/>
        <v>BMSC10</v>
      </c>
      <c r="E342" s="12" t="str">
        <f>IF(ISERROR(VLOOKUP($D342,SITES!$A:$E,2,FALSE)),"",VLOOKUP($D342,SITES!$A:$E,2,FALSE))</f>
        <v>Ross Islets Slug Island</v>
      </c>
      <c r="F342" s="10">
        <f>IF(ISERROR(VLOOKUP($D342,SITES!$A:$E,3,FALSE)),"",VLOOKUP($D342,SITES!$A:$E,3,FALSE))</f>
        <v>48.870517730712798</v>
      </c>
      <c r="G342" s="13">
        <f>IF(ISERROR(VLOOKUP($D342,SITES!$A:$E,4,FALSE)),"",VLOOKUP($D342,SITES!$A:$E,4,FALSE))</f>
        <v>-125.160346984863</v>
      </c>
      <c r="H342" s="14" t="str">
        <f t="shared" si="626"/>
        <v>26/04/2024</v>
      </c>
      <c r="I342" s="11">
        <f t="shared" ref="I342:O342" si="687">IF(ISERROR(I341),IF(ISERROR(I340),IF(ISERROR(I339),"BLANK",I339),I340),I341)</f>
        <v>2</v>
      </c>
      <c r="J342" s="11" t="str">
        <f t="shared" si="687"/>
        <v>W</v>
      </c>
      <c r="K342" s="18">
        <f t="shared" si="687"/>
        <v>0.58750000000000002</v>
      </c>
      <c r="L342" s="11" t="str">
        <f t="shared" si="687"/>
        <v>CMA</v>
      </c>
      <c r="M342" s="11">
        <f t="shared" si="687"/>
        <v>4.5</v>
      </c>
      <c r="N342" s="11">
        <f t="shared" si="687"/>
        <v>1</v>
      </c>
      <c r="O342" s="11">
        <f t="shared" si="687"/>
        <v>1</v>
      </c>
      <c r="P342" s="11" t="s">
        <v>52</v>
      </c>
      <c r="Q342" s="19" t="str">
        <f>IF($N342=1,IF(ISERROR(VLOOKUP($P342,'M1'!$A:$C,Q$2,FALSE)),"NOT PRESENT",VLOOKUP($P342,'M1'!$A:$C,Q$2,FALSE)),IF($N342=2,IF(ISERROR(VLOOKUP(DATA!$P342,'M2'!$A:$C,Q$2,FALSE)),"NOT PRESENT",VLOOKUP(DATA!$P342,'M2'!$A:$C,Q$2,FALSE)),IF($N342=0,IF(ISERROR(VLOOKUP($P342,'M1'!$A:$C,Q$2,FALSE)),IF(ISERROR(VLOOKUP(DATA!$P342,'M2'!$A:$C,Q$2,FALSE)),"NOT PRESENT",VLOOKUP(DATA!$P342,'M2'!$A:$C,Q$2,FALSE)),VLOOKUP($P342,'M1'!$A:$C,Q$2,FALSE)),"SPECIFY METHOD")))</f>
        <v>Sebastes caurinus</v>
      </c>
      <c r="R342" s="12" t="str">
        <f>IF($N342=1,IF(ISERROR(VLOOKUP($P342,'M1'!$A:$C,R$2,FALSE)),"NOT PRESENT",VLOOKUP($P342,'M1'!$A:$C,R$2,FALSE)),IF($N342=2,IF(ISERROR(VLOOKUP(DATA!$P342,'M2'!$A:$C,R$2,FALSE)),"NOT PRESENT",VLOOKUP(DATA!$P342,'M2'!$A:$C,R$2,FALSE)),IF($N342=0,IF(ISERROR(VLOOKUP($P342,'M1'!$A:$C,R$2,FALSE)),IF(ISERROR(VLOOKUP(DATA!$P342,'M2'!$A:$C,R$2,FALSE)),"NOT PRESENT",VLOOKUP(DATA!$P342,'M2'!$A:$C,R$2,FALSE)),VLOOKUP($P342,'M1'!$A:$C,R$2,FALSE)),"SPECIFY METHOD")))</f>
        <v>Copper rockfish</v>
      </c>
      <c r="S342" s="20">
        <f t="shared" si="520"/>
        <v>2</v>
      </c>
      <c r="T342" s="11">
        <v>0</v>
      </c>
      <c r="U342" s="11"/>
      <c r="V342" s="11"/>
      <c r="W342" s="11">
        <v>1</v>
      </c>
      <c r="X342" s="11"/>
      <c r="Y342" s="11"/>
      <c r="Z342" s="11">
        <v>1</v>
      </c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</row>
    <row r="343" spans="1:68" ht="12.75" customHeight="1">
      <c r="A343" s="12">
        <f t="shared" si="517"/>
        <v>341</v>
      </c>
      <c r="B343" s="11" t="str">
        <f t="shared" ref="B343:D343" si="688">IF(ISERROR(B342),IF(ISERROR(B341),IF(ISERROR(B340),"BLANK",B340),B341),B342)</f>
        <v>Em Lim</v>
      </c>
      <c r="C343" s="11" t="str">
        <f t="shared" si="688"/>
        <v>Claire Attridge</v>
      </c>
      <c r="D343" s="11" t="str">
        <f t="shared" si="688"/>
        <v>BMSC10</v>
      </c>
      <c r="E343" s="12" t="str">
        <f>IF(ISERROR(VLOOKUP($D343,SITES!$A:$E,2,FALSE)),"",VLOOKUP($D343,SITES!$A:$E,2,FALSE))</f>
        <v>Ross Islets Slug Island</v>
      </c>
      <c r="F343" s="10">
        <f>IF(ISERROR(VLOOKUP($D343,SITES!$A:$E,3,FALSE)),"",VLOOKUP($D343,SITES!$A:$E,3,FALSE))</f>
        <v>48.870517730712798</v>
      </c>
      <c r="G343" s="13">
        <f>IF(ISERROR(VLOOKUP($D343,SITES!$A:$E,4,FALSE)),"",VLOOKUP($D343,SITES!$A:$E,4,FALSE))</f>
        <v>-125.160346984863</v>
      </c>
      <c r="H343" s="14" t="str">
        <f t="shared" si="626"/>
        <v>26/04/2024</v>
      </c>
      <c r="I343" s="11">
        <f t="shared" ref="I343:O343" si="689">IF(ISERROR(I342),IF(ISERROR(I341),IF(ISERROR(I340),"BLANK",I340),I341),I342)</f>
        <v>2</v>
      </c>
      <c r="J343" s="11" t="str">
        <f t="shared" si="689"/>
        <v>W</v>
      </c>
      <c r="K343" s="18">
        <f t="shared" si="689"/>
        <v>0.58750000000000002</v>
      </c>
      <c r="L343" s="11" t="str">
        <f t="shared" si="689"/>
        <v>CMA</v>
      </c>
      <c r="M343" s="11">
        <f t="shared" si="689"/>
        <v>4.5</v>
      </c>
      <c r="N343" s="11">
        <f t="shared" si="689"/>
        <v>1</v>
      </c>
      <c r="O343" s="11">
        <f t="shared" si="689"/>
        <v>1</v>
      </c>
      <c r="P343" s="11" t="s">
        <v>56</v>
      </c>
      <c r="Q343" s="19" t="str">
        <f>IF($N343=1,IF(ISERROR(VLOOKUP($P343,'M1'!$A:$C,Q$2,FALSE)),"NOT PRESENT",VLOOKUP($P343,'M1'!$A:$C,Q$2,FALSE)),IF($N343=2,IF(ISERROR(VLOOKUP(DATA!$P343,'M2'!$A:$C,Q$2,FALSE)),"NOT PRESENT",VLOOKUP(DATA!$P343,'M2'!$A:$C,Q$2,FALSE)),IF($N343=0,IF(ISERROR(VLOOKUP($P343,'M1'!$A:$C,Q$2,FALSE)),IF(ISERROR(VLOOKUP(DATA!$P343,'M2'!$A:$C,Q$2,FALSE)),"NOT PRESENT",VLOOKUP(DATA!$P343,'M2'!$A:$C,Q$2,FALSE)),VLOOKUP($P343,'M1'!$A:$C,Q$2,FALSE)),"SPECIFY METHOD")))</f>
        <v>Sebastes maliger</v>
      </c>
      <c r="R343" s="12" t="str">
        <f>IF($N343=1,IF(ISERROR(VLOOKUP($P343,'M1'!$A:$C,R$2,FALSE)),"NOT PRESENT",VLOOKUP($P343,'M1'!$A:$C,R$2,FALSE)),IF($N343=2,IF(ISERROR(VLOOKUP(DATA!$P343,'M2'!$A:$C,R$2,FALSE)),"NOT PRESENT",VLOOKUP(DATA!$P343,'M2'!$A:$C,R$2,FALSE)),IF($N343=0,IF(ISERROR(VLOOKUP($P343,'M1'!$A:$C,R$2,FALSE)),IF(ISERROR(VLOOKUP(DATA!$P343,'M2'!$A:$C,R$2,FALSE)),"NOT PRESENT",VLOOKUP(DATA!$P343,'M2'!$A:$C,R$2,FALSE)),VLOOKUP($P343,'M1'!$A:$C,R$2,FALSE)),"SPECIFY METHOD")))</f>
        <v>Quillback rockfish</v>
      </c>
      <c r="S343" s="20">
        <f t="shared" si="520"/>
        <v>2</v>
      </c>
      <c r="T343" s="11">
        <v>0</v>
      </c>
      <c r="U343" s="11"/>
      <c r="V343" s="11"/>
      <c r="W343" s="11">
        <v>1</v>
      </c>
      <c r="X343" s="11">
        <v>1</v>
      </c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</row>
    <row r="344" spans="1:68" ht="12.75" customHeight="1">
      <c r="A344" s="12">
        <f t="shared" si="517"/>
        <v>342</v>
      </c>
      <c r="B344" s="11" t="str">
        <f t="shared" ref="B344:D344" si="690">IF(ISERROR(B343),IF(ISERROR(B342),IF(ISERROR(B341),"BLANK",B341),B342),B343)</f>
        <v>Em Lim</v>
      </c>
      <c r="C344" s="11" t="str">
        <f t="shared" si="690"/>
        <v>Claire Attridge</v>
      </c>
      <c r="D344" s="11" t="str">
        <f t="shared" si="690"/>
        <v>BMSC10</v>
      </c>
      <c r="E344" s="12" t="str">
        <f>IF(ISERROR(VLOOKUP($D344,SITES!$A:$E,2,FALSE)),"",VLOOKUP($D344,SITES!$A:$E,2,FALSE))</f>
        <v>Ross Islets Slug Island</v>
      </c>
      <c r="F344" s="10">
        <f>IF(ISERROR(VLOOKUP($D344,SITES!$A:$E,3,FALSE)),"",VLOOKUP($D344,SITES!$A:$E,3,FALSE))</f>
        <v>48.870517730712798</v>
      </c>
      <c r="G344" s="13">
        <f>IF(ISERROR(VLOOKUP($D344,SITES!$A:$E,4,FALSE)),"",VLOOKUP($D344,SITES!$A:$E,4,FALSE))</f>
        <v>-125.160346984863</v>
      </c>
      <c r="H344" s="14" t="str">
        <f t="shared" si="626"/>
        <v>26/04/2024</v>
      </c>
      <c r="I344" s="11">
        <f t="shared" ref="I344:M344" si="691">IF(ISERROR(I343),IF(ISERROR(I342),IF(ISERROR(I341),"BLANK",I341),I342),I343)</f>
        <v>2</v>
      </c>
      <c r="J344" s="11" t="str">
        <f t="shared" si="691"/>
        <v>W</v>
      </c>
      <c r="K344" s="18">
        <f t="shared" si="691"/>
        <v>0.58750000000000002</v>
      </c>
      <c r="L344" s="11" t="str">
        <f t="shared" si="691"/>
        <v>CMA</v>
      </c>
      <c r="M344" s="11">
        <f t="shared" si="691"/>
        <v>4.5</v>
      </c>
      <c r="N344" s="11">
        <v>2</v>
      </c>
      <c r="O344" s="11">
        <f>IF(ISERROR(O343),IF(ISERROR(O342),IF(ISERROR(O341),"BLANK",O341),O342),O343)</f>
        <v>1</v>
      </c>
      <c r="P344" s="11" t="s">
        <v>29</v>
      </c>
      <c r="Q344" s="19" t="str">
        <f>IF($N344=1,IF(ISERROR(VLOOKUP($P344,'M1'!$A:$C,Q$2,FALSE)),"NOT PRESENT",VLOOKUP($P344,'M1'!$A:$C,Q$2,FALSE)),IF($N344=2,IF(ISERROR(VLOOKUP(DATA!$P344,'M2'!$A:$C,Q$2,FALSE)),"NOT PRESENT",VLOOKUP(DATA!$P344,'M2'!$A:$C,Q$2,FALSE)),IF($N344=0,IF(ISERROR(VLOOKUP($P344,'M1'!$A:$C,Q$2,FALSE)),IF(ISERROR(VLOOKUP(DATA!$P344,'M2'!$A:$C,Q$2,FALSE)),"NOT PRESENT",VLOOKUP(DATA!$P344,'M2'!$A:$C,Q$2,FALSE)),VLOOKUP($P344,'M1'!$A:$C,Q$2,FALSE)),"SPECIFY METHOD")))</f>
        <v>Mesocentrotus franciscanus</v>
      </c>
      <c r="R344" s="12" t="str">
        <f>IF($N344=1,IF(ISERROR(VLOOKUP($P344,'M1'!$A:$C,R$2,FALSE)),"NOT PRESENT",VLOOKUP($P344,'M1'!$A:$C,R$2,FALSE)),IF($N344=2,IF(ISERROR(VLOOKUP(DATA!$P344,'M2'!$A:$C,R$2,FALSE)),"NOT PRESENT",VLOOKUP(DATA!$P344,'M2'!$A:$C,R$2,FALSE)),IF($N344=0,IF(ISERROR(VLOOKUP($P344,'M1'!$A:$C,R$2,FALSE)),IF(ISERROR(VLOOKUP(DATA!$P344,'M2'!$A:$C,R$2,FALSE)),"NOT PRESENT",VLOOKUP(DATA!$P344,'M2'!$A:$C,R$2,FALSE)),VLOOKUP($P344,'M1'!$A:$C,R$2,FALSE)),"SPECIFY METHOD")))</f>
        <v>Red sea urchin</v>
      </c>
      <c r="S344" s="20">
        <f t="shared" si="520"/>
        <v>99</v>
      </c>
      <c r="T344" s="11">
        <v>99</v>
      </c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</row>
    <row r="345" spans="1:68" ht="12.75" customHeight="1">
      <c r="A345" s="12">
        <f t="shared" si="517"/>
        <v>343</v>
      </c>
      <c r="B345" s="11" t="str">
        <f t="shared" ref="B345:D345" si="692">IF(ISERROR(B344),IF(ISERROR(B343),IF(ISERROR(B342),"BLANK",B342),B343),B344)</f>
        <v>Em Lim</v>
      </c>
      <c r="C345" s="11" t="str">
        <f t="shared" si="692"/>
        <v>Claire Attridge</v>
      </c>
      <c r="D345" s="11" t="str">
        <f t="shared" si="692"/>
        <v>BMSC10</v>
      </c>
      <c r="E345" s="12" t="str">
        <f>IF(ISERROR(VLOOKUP($D345,SITES!$A:$E,2,FALSE)),"",VLOOKUP($D345,SITES!$A:$E,2,FALSE))</f>
        <v>Ross Islets Slug Island</v>
      </c>
      <c r="F345" s="10">
        <f>IF(ISERROR(VLOOKUP($D345,SITES!$A:$E,3,FALSE)),"",VLOOKUP($D345,SITES!$A:$E,3,FALSE))</f>
        <v>48.870517730712798</v>
      </c>
      <c r="G345" s="13">
        <f>IF(ISERROR(VLOOKUP($D345,SITES!$A:$E,4,FALSE)),"",VLOOKUP($D345,SITES!$A:$E,4,FALSE))</f>
        <v>-125.160346984863</v>
      </c>
      <c r="H345" s="14" t="str">
        <f t="shared" si="626"/>
        <v>26/04/2024</v>
      </c>
      <c r="I345" s="11">
        <f t="shared" ref="I345:O345" si="693">IF(ISERROR(I344),IF(ISERROR(I343),IF(ISERROR(I342),"BLANK",I342),I343),I344)</f>
        <v>2</v>
      </c>
      <c r="J345" s="11" t="str">
        <f t="shared" si="693"/>
        <v>W</v>
      </c>
      <c r="K345" s="18">
        <f t="shared" si="693"/>
        <v>0.58750000000000002</v>
      </c>
      <c r="L345" s="11" t="str">
        <f t="shared" si="693"/>
        <v>CMA</v>
      </c>
      <c r="M345" s="11">
        <f t="shared" si="693"/>
        <v>4.5</v>
      </c>
      <c r="N345" s="11">
        <f t="shared" si="693"/>
        <v>2</v>
      </c>
      <c r="O345" s="11">
        <f t="shared" si="693"/>
        <v>1</v>
      </c>
      <c r="P345" s="11" t="s">
        <v>31</v>
      </c>
      <c r="Q345" s="19" t="str">
        <f>IF($N345=1,IF(ISERROR(VLOOKUP($P345,'M1'!$A:$C,Q$2,FALSE)),"NOT PRESENT",VLOOKUP($P345,'M1'!$A:$C,Q$2,FALSE)),IF($N345=2,IF(ISERROR(VLOOKUP(DATA!$P345,'M2'!$A:$C,Q$2,FALSE)),"NOT PRESENT",VLOOKUP(DATA!$P345,'M2'!$A:$C,Q$2,FALSE)),IF($N345=0,IF(ISERROR(VLOOKUP($P345,'M1'!$A:$C,Q$2,FALSE)),IF(ISERROR(VLOOKUP(DATA!$P345,'M2'!$A:$C,Q$2,FALSE)),"NOT PRESENT",VLOOKUP(DATA!$P345,'M2'!$A:$C,Q$2,FALSE)),VLOOKUP($P345,'M1'!$A:$C,Q$2,FALSE)),"SPECIFY METHOD")))</f>
        <v>Patiria miniata</v>
      </c>
      <c r="R345" s="12" t="str">
        <f>IF($N345=1,IF(ISERROR(VLOOKUP($P345,'M1'!$A:$C,R$2,FALSE)),"NOT PRESENT",VLOOKUP($P345,'M1'!$A:$C,R$2,FALSE)),IF($N345=2,IF(ISERROR(VLOOKUP(DATA!$P345,'M2'!$A:$C,R$2,FALSE)),"NOT PRESENT",VLOOKUP(DATA!$P345,'M2'!$A:$C,R$2,FALSE)),IF($N345=0,IF(ISERROR(VLOOKUP($P345,'M1'!$A:$C,R$2,FALSE)),IF(ISERROR(VLOOKUP(DATA!$P345,'M2'!$A:$C,R$2,FALSE)),"NOT PRESENT",VLOOKUP(DATA!$P345,'M2'!$A:$C,R$2,FALSE)),VLOOKUP($P345,'M1'!$A:$C,R$2,FALSE)),"SPECIFY METHOD")))</f>
        <v>Bat star</v>
      </c>
      <c r="S345" s="20">
        <f t="shared" si="520"/>
        <v>33</v>
      </c>
      <c r="T345" s="11">
        <v>33</v>
      </c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</row>
    <row r="346" spans="1:68" ht="12.75" customHeight="1">
      <c r="A346" s="12">
        <f t="shared" si="517"/>
        <v>344</v>
      </c>
      <c r="B346" s="11" t="str">
        <f t="shared" ref="B346:D346" si="694">IF(ISERROR(B345),IF(ISERROR(B344),IF(ISERROR(B343),"BLANK",B343),B344),B345)</f>
        <v>Em Lim</v>
      </c>
      <c r="C346" s="11" t="str">
        <f t="shared" si="694"/>
        <v>Claire Attridge</v>
      </c>
      <c r="D346" s="11" t="str">
        <f t="shared" si="694"/>
        <v>BMSC10</v>
      </c>
      <c r="E346" s="12" t="str">
        <f>IF(ISERROR(VLOOKUP($D346,SITES!$A:$E,2,FALSE)),"",VLOOKUP($D346,SITES!$A:$E,2,FALSE))</f>
        <v>Ross Islets Slug Island</v>
      </c>
      <c r="F346" s="10">
        <f>IF(ISERROR(VLOOKUP($D346,SITES!$A:$E,3,FALSE)),"",VLOOKUP($D346,SITES!$A:$E,3,FALSE))</f>
        <v>48.870517730712798</v>
      </c>
      <c r="G346" s="13">
        <f>IF(ISERROR(VLOOKUP($D346,SITES!$A:$E,4,FALSE)),"",VLOOKUP($D346,SITES!$A:$E,4,FALSE))</f>
        <v>-125.160346984863</v>
      </c>
      <c r="H346" s="14" t="str">
        <f t="shared" si="626"/>
        <v>26/04/2024</v>
      </c>
      <c r="I346" s="11">
        <f t="shared" ref="I346:O346" si="695">IF(ISERROR(I345),IF(ISERROR(I344),IF(ISERROR(I343),"BLANK",I343),I344),I345)</f>
        <v>2</v>
      </c>
      <c r="J346" s="11" t="str">
        <f t="shared" si="695"/>
        <v>W</v>
      </c>
      <c r="K346" s="18">
        <f t="shared" si="695"/>
        <v>0.58750000000000002</v>
      </c>
      <c r="L346" s="11" t="str">
        <f t="shared" si="695"/>
        <v>CMA</v>
      </c>
      <c r="M346" s="11">
        <f t="shared" si="695"/>
        <v>4.5</v>
      </c>
      <c r="N346" s="11">
        <f t="shared" si="695"/>
        <v>2</v>
      </c>
      <c r="O346" s="11">
        <f t="shared" si="695"/>
        <v>1</v>
      </c>
      <c r="P346" s="11" t="s">
        <v>36</v>
      </c>
      <c r="Q346" s="19" t="str">
        <f>IF($N346=1,IF(ISERROR(VLOOKUP($P346,'M1'!$A:$C,Q$2,FALSE)),"NOT PRESENT",VLOOKUP($P346,'M1'!$A:$C,Q$2,FALSE)),IF($N346=2,IF(ISERROR(VLOOKUP(DATA!$P346,'M2'!$A:$C,Q$2,FALSE)),"NOT PRESENT",VLOOKUP(DATA!$P346,'M2'!$A:$C,Q$2,FALSE)),IF($N346=0,IF(ISERROR(VLOOKUP($P346,'M1'!$A:$C,Q$2,FALSE)),IF(ISERROR(VLOOKUP(DATA!$P346,'M2'!$A:$C,Q$2,FALSE)),"NOT PRESENT",VLOOKUP(DATA!$P346,'M2'!$A:$C,Q$2,FALSE)),VLOOKUP($P346,'M1'!$A:$C,Q$2,FALSE)),"SPECIFY METHOD")))</f>
        <v>Haliotis kamtschatkana</v>
      </c>
      <c r="R346" s="12" t="str">
        <f>IF($N346=1,IF(ISERROR(VLOOKUP($P346,'M1'!$A:$C,R$2,FALSE)),"NOT PRESENT",VLOOKUP($P346,'M1'!$A:$C,R$2,FALSE)),IF($N346=2,IF(ISERROR(VLOOKUP(DATA!$P346,'M2'!$A:$C,R$2,FALSE)),"NOT PRESENT",VLOOKUP(DATA!$P346,'M2'!$A:$C,R$2,FALSE)),IF($N346=0,IF(ISERROR(VLOOKUP($P346,'M1'!$A:$C,R$2,FALSE)),IF(ISERROR(VLOOKUP(DATA!$P346,'M2'!$A:$C,R$2,FALSE)),"NOT PRESENT",VLOOKUP(DATA!$P346,'M2'!$A:$C,R$2,FALSE)),VLOOKUP($P346,'M1'!$A:$C,R$2,FALSE)),"SPECIFY METHOD")))</f>
        <v>Pinto abalone</v>
      </c>
      <c r="S346" s="20">
        <f t="shared" si="520"/>
        <v>19</v>
      </c>
      <c r="T346" s="11">
        <v>0</v>
      </c>
      <c r="U346" s="11">
        <v>3</v>
      </c>
      <c r="V346" s="11">
        <v>10</v>
      </c>
      <c r="W346" s="11">
        <v>4</v>
      </c>
      <c r="X346" s="11">
        <v>2</v>
      </c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</row>
    <row r="347" spans="1:68" ht="12.75" customHeight="1">
      <c r="A347" s="12">
        <f t="shared" si="517"/>
        <v>345</v>
      </c>
      <c r="B347" s="11" t="str">
        <f t="shared" ref="B347:D347" si="696">IF(ISERROR(B346),IF(ISERROR(B345),IF(ISERROR(B344),"BLANK",B344),B345),B346)</f>
        <v>Em Lim</v>
      </c>
      <c r="C347" s="11" t="str">
        <f t="shared" si="696"/>
        <v>Claire Attridge</v>
      </c>
      <c r="D347" s="11" t="str">
        <f t="shared" si="696"/>
        <v>BMSC10</v>
      </c>
      <c r="E347" s="12" t="str">
        <f>IF(ISERROR(VLOOKUP($D347,SITES!$A:$E,2,FALSE)),"",VLOOKUP($D347,SITES!$A:$E,2,FALSE))</f>
        <v>Ross Islets Slug Island</v>
      </c>
      <c r="F347" s="10">
        <f>IF(ISERROR(VLOOKUP($D347,SITES!$A:$E,3,FALSE)),"",VLOOKUP($D347,SITES!$A:$E,3,FALSE))</f>
        <v>48.870517730712798</v>
      </c>
      <c r="G347" s="13">
        <f>IF(ISERROR(VLOOKUP($D347,SITES!$A:$E,4,FALSE)),"",VLOOKUP($D347,SITES!$A:$E,4,FALSE))</f>
        <v>-125.160346984863</v>
      </c>
      <c r="H347" s="14" t="str">
        <f t="shared" si="626"/>
        <v>26/04/2024</v>
      </c>
      <c r="I347" s="11">
        <f t="shared" ref="I347:O347" si="697">IF(ISERROR(I346),IF(ISERROR(I345),IF(ISERROR(I344),"BLANK",I344),I345),I346)</f>
        <v>2</v>
      </c>
      <c r="J347" s="11" t="str">
        <f t="shared" si="697"/>
        <v>W</v>
      </c>
      <c r="K347" s="18">
        <f t="shared" si="697"/>
        <v>0.58750000000000002</v>
      </c>
      <c r="L347" s="11" t="str">
        <f t="shared" si="697"/>
        <v>CMA</v>
      </c>
      <c r="M347" s="11">
        <f t="shared" si="697"/>
        <v>4.5</v>
      </c>
      <c r="N347" s="11">
        <f t="shared" si="697"/>
        <v>2</v>
      </c>
      <c r="O347" s="11">
        <f t="shared" si="697"/>
        <v>1</v>
      </c>
      <c r="P347" s="11" t="s">
        <v>33</v>
      </c>
      <c r="Q347" s="19" t="str">
        <f>IF($N347=1,IF(ISERROR(VLOOKUP($P347,'M1'!$A:$C,Q$2,FALSE)),"NOT PRESENT",VLOOKUP($P347,'M1'!$A:$C,Q$2,FALSE)),IF($N347=2,IF(ISERROR(VLOOKUP(DATA!$P347,'M2'!$A:$C,Q$2,FALSE)),"NOT PRESENT",VLOOKUP(DATA!$P347,'M2'!$A:$C,Q$2,FALSE)),IF($N347=0,IF(ISERROR(VLOOKUP($P347,'M1'!$A:$C,Q$2,FALSE)),IF(ISERROR(VLOOKUP(DATA!$P347,'M2'!$A:$C,Q$2,FALSE)),"NOT PRESENT",VLOOKUP(DATA!$P347,'M2'!$A:$C,Q$2,FALSE)),VLOOKUP($P347,'M1'!$A:$C,Q$2,FALSE)),"SPECIFY METHOD")))</f>
        <v>Apostichopus californicus</v>
      </c>
      <c r="R347" s="12" t="str">
        <f>IF($N347=1,IF(ISERROR(VLOOKUP($P347,'M1'!$A:$C,R$2,FALSE)),"NOT PRESENT",VLOOKUP($P347,'M1'!$A:$C,R$2,FALSE)),IF($N347=2,IF(ISERROR(VLOOKUP(DATA!$P347,'M2'!$A:$C,R$2,FALSE)),"NOT PRESENT",VLOOKUP(DATA!$P347,'M2'!$A:$C,R$2,FALSE)),IF($N347=0,IF(ISERROR(VLOOKUP($P347,'M1'!$A:$C,R$2,FALSE)),IF(ISERROR(VLOOKUP(DATA!$P347,'M2'!$A:$C,R$2,FALSE)),"NOT PRESENT",VLOOKUP(DATA!$P347,'M2'!$A:$C,R$2,FALSE)),VLOOKUP($P347,'M1'!$A:$C,R$2,FALSE)),"SPECIFY METHOD")))</f>
        <v>California sea cucumber</v>
      </c>
      <c r="S347" s="20">
        <f t="shared" si="520"/>
        <v>21</v>
      </c>
      <c r="T347" s="11">
        <v>21</v>
      </c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</row>
    <row r="348" spans="1:68" ht="12.75" customHeight="1">
      <c r="A348" s="12">
        <f t="shared" si="517"/>
        <v>346</v>
      </c>
      <c r="B348" s="11" t="str">
        <f t="shared" ref="B348:D348" si="698">IF(ISERROR(B347),IF(ISERROR(B346),IF(ISERROR(B345),"BLANK",B345),B346),B347)</f>
        <v>Em Lim</v>
      </c>
      <c r="C348" s="11" t="str">
        <f t="shared" si="698"/>
        <v>Claire Attridge</v>
      </c>
      <c r="D348" s="11" t="str">
        <f t="shared" si="698"/>
        <v>BMSC10</v>
      </c>
      <c r="E348" s="12" t="str">
        <f>IF(ISERROR(VLOOKUP($D348,SITES!$A:$E,2,FALSE)),"",VLOOKUP($D348,SITES!$A:$E,2,FALSE))</f>
        <v>Ross Islets Slug Island</v>
      </c>
      <c r="F348" s="10">
        <f>IF(ISERROR(VLOOKUP($D348,SITES!$A:$E,3,FALSE)),"",VLOOKUP($D348,SITES!$A:$E,3,FALSE))</f>
        <v>48.870517730712798</v>
      </c>
      <c r="G348" s="13">
        <f>IF(ISERROR(VLOOKUP($D348,SITES!$A:$E,4,FALSE)),"",VLOOKUP($D348,SITES!$A:$E,4,FALSE))</f>
        <v>-125.160346984863</v>
      </c>
      <c r="H348" s="14" t="str">
        <f t="shared" si="626"/>
        <v>26/04/2024</v>
      </c>
      <c r="I348" s="11">
        <f t="shared" ref="I348:O348" si="699">IF(ISERROR(I347),IF(ISERROR(I346),IF(ISERROR(I345),"BLANK",I345),I346),I347)</f>
        <v>2</v>
      </c>
      <c r="J348" s="11" t="str">
        <f t="shared" si="699"/>
        <v>W</v>
      </c>
      <c r="K348" s="18">
        <f t="shared" si="699"/>
        <v>0.58750000000000002</v>
      </c>
      <c r="L348" s="11" t="str">
        <f t="shared" si="699"/>
        <v>CMA</v>
      </c>
      <c r="M348" s="11">
        <f t="shared" si="699"/>
        <v>4.5</v>
      </c>
      <c r="N348" s="11">
        <f t="shared" si="699"/>
        <v>2</v>
      </c>
      <c r="O348" s="11">
        <f t="shared" si="699"/>
        <v>1</v>
      </c>
      <c r="P348" s="11" t="s">
        <v>53</v>
      </c>
      <c r="Q348" s="19" t="str">
        <f>IF($N348=1,IF(ISERROR(VLOOKUP($P348,'M1'!$A:$C,Q$2,FALSE)),"NOT PRESENT",VLOOKUP($P348,'M1'!$A:$C,Q$2,FALSE)),IF($N348=2,IF(ISERROR(VLOOKUP(DATA!$P348,'M2'!$A:$C,Q$2,FALSE)),"NOT PRESENT",VLOOKUP(DATA!$P348,'M2'!$A:$C,Q$2,FALSE)),IF($N348=0,IF(ISERROR(VLOOKUP($P348,'M1'!$A:$C,Q$2,FALSE)),IF(ISERROR(VLOOKUP(DATA!$P348,'M2'!$A:$C,Q$2,FALSE)),"NOT PRESENT",VLOOKUP(DATA!$P348,'M2'!$A:$C,Q$2,FALSE)),VLOOKUP($P348,'M1'!$A:$C,Q$2,FALSE)),"SPECIFY METHOD")))</f>
        <v>Rhinogobiops nicholsii</v>
      </c>
      <c r="R348" s="12" t="str">
        <f>IF($N348=1,IF(ISERROR(VLOOKUP($P348,'M1'!$A:$C,R$2,FALSE)),"NOT PRESENT",VLOOKUP($P348,'M1'!$A:$C,R$2,FALSE)),IF($N348=2,IF(ISERROR(VLOOKUP(DATA!$P348,'M2'!$A:$C,R$2,FALSE)),"NOT PRESENT",VLOOKUP(DATA!$P348,'M2'!$A:$C,R$2,FALSE)),IF($N348=0,IF(ISERROR(VLOOKUP($P348,'M1'!$A:$C,R$2,FALSE)),IF(ISERROR(VLOOKUP(DATA!$P348,'M2'!$A:$C,R$2,FALSE)),"NOT PRESENT",VLOOKUP(DATA!$P348,'M2'!$A:$C,R$2,FALSE)),VLOOKUP($P348,'M1'!$A:$C,R$2,FALSE)),"SPECIFY METHOD")))</f>
        <v>Blackeye goby</v>
      </c>
      <c r="S348" s="20">
        <f t="shared" si="520"/>
        <v>122</v>
      </c>
      <c r="T348" s="11">
        <v>0</v>
      </c>
      <c r="U348" s="11">
        <v>8</v>
      </c>
      <c r="V348" s="11">
        <v>58</v>
      </c>
      <c r="W348" s="11">
        <v>45</v>
      </c>
      <c r="X348" s="11">
        <v>10</v>
      </c>
      <c r="Y348" s="11">
        <v>1</v>
      </c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</row>
    <row r="349" spans="1:68" ht="12.75" customHeight="1">
      <c r="A349" s="12">
        <f t="shared" si="517"/>
        <v>347</v>
      </c>
      <c r="B349" s="11" t="str">
        <f t="shared" ref="B349:D349" si="700">IF(ISERROR(B348),IF(ISERROR(B347),IF(ISERROR(B346),"BLANK",B346),B347),B348)</f>
        <v>Em Lim</v>
      </c>
      <c r="C349" s="11" t="str">
        <f t="shared" si="700"/>
        <v>Claire Attridge</v>
      </c>
      <c r="D349" s="11" t="str">
        <f t="shared" si="700"/>
        <v>BMSC10</v>
      </c>
      <c r="E349" s="12" t="str">
        <f>IF(ISERROR(VLOOKUP($D349,SITES!$A:$E,2,FALSE)),"",VLOOKUP($D349,SITES!$A:$E,2,FALSE))</f>
        <v>Ross Islets Slug Island</v>
      </c>
      <c r="F349" s="10">
        <f>IF(ISERROR(VLOOKUP($D349,SITES!$A:$E,3,FALSE)),"",VLOOKUP($D349,SITES!$A:$E,3,FALSE))</f>
        <v>48.870517730712798</v>
      </c>
      <c r="G349" s="13">
        <f>IF(ISERROR(VLOOKUP($D349,SITES!$A:$E,4,FALSE)),"",VLOOKUP($D349,SITES!$A:$E,4,FALSE))</f>
        <v>-125.160346984863</v>
      </c>
      <c r="H349" s="14" t="str">
        <f t="shared" si="626"/>
        <v>26/04/2024</v>
      </c>
      <c r="I349" s="11">
        <f t="shared" ref="I349:O349" si="701">IF(ISERROR(I348),IF(ISERROR(I347),IF(ISERROR(I346),"BLANK",I346),I347),I348)</f>
        <v>2</v>
      </c>
      <c r="J349" s="11" t="str">
        <f t="shared" si="701"/>
        <v>W</v>
      </c>
      <c r="K349" s="18">
        <f t="shared" si="701"/>
        <v>0.58750000000000002</v>
      </c>
      <c r="L349" s="11" t="str">
        <f t="shared" si="701"/>
        <v>CMA</v>
      </c>
      <c r="M349" s="11">
        <f t="shared" si="701"/>
        <v>4.5</v>
      </c>
      <c r="N349" s="11">
        <f t="shared" si="701"/>
        <v>2</v>
      </c>
      <c r="O349" s="11">
        <f t="shared" si="701"/>
        <v>1</v>
      </c>
      <c r="P349" s="11" t="s">
        <v>38</v>
      </c>
      <c r="Q349" s="19" t="str">
        <f>IF($N349=1,IF(ISERROR(VLOOKUP($P349,'M1'!$A:$C,Q$2,FALSE)),"NOT PRESENT",VLOOKUP($P349,'M1'!$A:$C,Q$2,FALSE)),IF($N349=2,IF(ISERROR(VLOOKUP(DATA!$P349,'M2'!$A:$C,Q$2,FALSE)),"NOT PRESENT",VLOOKUP(DATA!$P349,'M2'!$A:$C,Q$2,FALSE)),IF($N349=0,IF(ISERROR(VLOOKUP($P349,'M1'!$A:$C,Q$2,FALSE)),IF(ISERROR(VLOOKUP(DATA!$P349,'M2'!$A:$C,Q$2,FALSE)),"NOT PRESENT",VLOOKUP(DATA!$P349,'M2'!$A:$C,Q$2,FALSE)),VLOOKUP($P349,'M1'!$A:$C,Q$2,FALSE)),"SPECIFY METHOD")))</f>
        <v>Crassadoma gigantea</v>
      </c>
      <c r="R349" s="12" t="str">
        <f>IF($N349=1,IF(ISERROR(VLOOKUP($P349,'M1'!$A:$C,R$2,FALSE)),"NOT PRESENT",VLOOKUP($P349,'M1'!$A:$C,R$2,FALSE)),IF($N349=2,IF(ISERROR(VLOOKUP(DATA!$P349,'M2'!$A:$C,R$2,FALSE)),"NOT PRESENT",VLOOKUP(DATA!$P349,'M2'!$A:$C,R$2,FALSE)),IF($N349=0,IF(ISERROR(VLOOKUP($P349,'M1'!$A:$C,R$2,FALSE)),IF(ISERROR(VLOOKUP(DATA!$P349,'M2'!$A:$C,R$2,FALSE)),"NOT PRESENT",VLOOKUP(DATA!$P349,'M2'!$A:$C,R$2,FALSE)),VLOOKUP($P349,'M1'!$A:$C,R$2,FALSE)),"SPECIFY METHOD")))</f>
        <v>Purple-hinged rock scallop</v>
      </c>
      <c r="S349" s="20">
        <f t="shared" si="520"/>
        <v>7</v>
      </c>
      <c r="T349" s="11">
        <v>0</v>
      </c>
      <c r="U349" s="11"/>
      <c r="V349" s="11"/>
      <c r="W349" s="11">
        <v>2</v>
      </c>
      <c r="X349" s="11">
        <v>2</v>
      </c>
      <c r="Y349" s="11">
        <v>1</v>
      </c>
      <c r="Z349" s="11">
        <v>2</v>
      </c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</row>
    <row r="350" spans="1:68" ht="12.75" customHeight="1">
      <c r="A350" s="12">
        <f t="shared" si="517"/>
        <v>348</v>
      </c>
      <c r="B350" s="11" t="str">
        <f t="shared" ref="B350:D350" si="702">IF(ISERROR(B349),IF(ISERROR(B348),IF(ISERROR(B347),"BLANK",B347),B348),B349)</f>
        <v>Em Lim</v>
      </c>
      <c r="C350" s="11" t="str">
        <f t="shared" si="702"/>
        <v>Claire Attridge</v>
      </c>
      <c r="D350" s="11" t="str">
        <f t="shared" si="702"/>
        <v>BMSC10</v>
      </c>
      <c r="E350" s="12" t="str">
        <f>IF(ISERROR(VLOOKUP($D350,SITES!$A:$E,2,FALSE)),"",VLOOKUP($D350,SITES!$A:$E,2,FALSE))</f>
        <v>Ross Islets Slug Island</v>
      </c>
      <c r="F350" s="10">
        <f>IF(ISERROR(VLOOKUP($D350,SITES!$A:$E,3,FALSE)),"",VLOOKUP($D350,SITES!$A:$E,3,FALSE))</f>
        <v>48.870517730712798</v>
      </c>
      <c r="G350" s="13">
        <f>IF(ISERROR(VLOOKUP($D350,SITES!$A:$E,4,FALSE)),"",VLOOKUP($D350,SITES!$A:$E,4,FALSE))</f>
        <v>-125.160346984863</v>
      </c>
      <c r="H350" s="14" t="str">
        <f t="shared" si="626"/>
        <v>26/04/2024</v>
      </c>
      <c r="I350" s="11">
        <f t="shared" ref="I350:O350" si="703">IF(ISERROR(I349),IF(ISERROR(I348),IF(ISERROR(I347),"BLANK",I347),I348),I349)</f>
        <v>2</v>
      </c>
      <c r="J350" s="11" t="str">
        <f t="shared" si="703"/>
        <v>W</v>
      </c>
      <c r="K350" s="18">
        <f t="shared" si="703"/>
        <v>0.58750000000000002</v>
      </c>
      <c r="L350" s="11" t="str">
        <f t="shared" si="703"/>
        <v>CMA</v>
      </c>
      <c r="M350" s="11">
        <f t="shared" si="703"/>
        <v>4.5</v>
      </c>
      <c r="N350" s="11">
        <f t="shared" si="703"/>
        <v>2</v>
      </c>
      <c r="O350" s="11">
        <f t="shared" si="703"/>
        <v>1</v>
      </c>
      <c r="P350" s="11" t="s">
        <v>68</v>
      </c>
      <c r="Q350" s="19" t="str">
        <f>IF($N350=1,IF(ISERROR(VLOOKUP($P350,'M1'!$A:$C,Q$2,FALSE)),"NOT PRESENT",VLOOKUP($P350,'M1'!$A:$C,Q$2,FALSE)),IF($N350=2,IF(ISERROR(VLOOKUP(DATA!$P350,'M2'!$A:$C,Q$2,FALSE)),"NOT PRESENT",VLOOKUP(DATA!$P350,'M2'!$A:$C,Q$2,FALSE)),IF($N350=0,IF(ISERROR(VLOOKUP($P350,'M1'!$A:$C,Q$2,FALSE)),IF(ISERROR(VLOOKUP(DATA!$P350,'M2'!$A:$C,Q$2,FALSE)),"NOT PRESENT",VLOOKUP(DATA!$P350,'M2'!$A:$C,Q$2,FALSE)),VLOOKUP($P350,'M1'!$A:$C,Q$2,FALSE)),"SPECIFY METHOD")))</f>
        <v>Evasterias troschelii</v>
      </c>
      <c r="R350" s="12" t="str">
        <f>IF($N350=1,IF(ISERROR(VLOOKUP($P350,'M1'!$A:$C,R$2,FALSE)),"NOT PRESENT",VLOOKUP($P350,'M1'!$A:$C,R$2,FALSE)),IF($N350=2,IF(ISERROR(VLOOKUP(DATA!$P350,'M2'!$A:$C,R$2,FALSE)),"NOT PRESENT",VLOOKUP(DATA!$P350,'M2'!$A:$C,R$2,FALSE)),IF($N350=0,IF(ISERROR(VLOOKUP($P350,'M1'!$A:$C,R$2,FALSE)),IF(ISERROR(VLOOKUP(DATA!$P350,'M2'!$A:$C,R$2,FALSE)),"NOT PRESENT",VLOOKUP(DATA!$P350,'M2'!$A:$C,R$2,FALSE)),VLOOKUP($P350,'M1'!$A:$C,R$2,FALSE)),"SPECIFY METHOD")))</f>
        <v>Mottled starfish</v>
      </c>
      <c r="S350" s="20">
        <f t="shared" si="520"/>
        <v>5</v>
      </c>
      <c r="T350" s="11">
        <v>5</v>
      </c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</row>
    <row r="351" spans="1:68" ht="12.75" customHeight="1">
      <c r="A351" s="12">
        <f t="shared" si="517"/>
        <v>349</v>
      </c>
      <c r="B351" s="11" t="str">
        <f t="shared" ref="B351:D351" si="704">IF(ISERROR(B350),IF(ISERROR(B349),IF(ISERROR(B348),"BLANK",B348),B349),B350)</f>
        <v>Em Lim</v>
      </c>
      <c r="C351" s="11" t="str">
        <f t="shared" si="704"/>
        <v>Claire Attridge</v>
      </c>
      <c r="D351" s="11" t="str">
        <f t="shared" si="704"/>
        <v>BMSC10</v>
      </c>
      <c r="E351" s="12" t="str">
        <f>IF(ISERROR(VLOOKUP($D351,SITES!$A:$E,2,FALSE)),"",VLOOKUP($D351,SITES!$A:$E,2,FALSE))</f>
        <v>Ross Islets Slug Island</v>
      </c>
      <c r="F351" s="10">
        <f>IF(ISERROR(VLOOKUP($D351,SITES!$A:$E,3,FALSE)),"",VLOOKUP($D351,SITES!$A:$E,3,FALSE))</f>
        <v>48.870517730712798</v>
      </c>
      <c r="G351" s="13">
        <f>IF(ISERROR(VLOOKUP($D351,SITES!$A:$E,4,FALSE)),"",VLOOKUP($D351,SITES!$A:$E,4,FALSE))</f>
        <v>-125.160346984863</v>
      </c>
      <c r="H351" s="14" t="str">
        <f t="shared" si="626"/>
        <v>26/04/2024</v>
      </c>
      <c r="I351" s="11">
        <f t="shared" ref="I351:O351" si="705">IF(ISERROR(I350),IF(ISERROR(I349),IF(ISERROR(I348),"BLANK",I348),I349),I350)</f>
        <v>2</v>
      </c>
      <c r="J351" s="11" t="str">
        <f t="shared" si="705"/>
        <v>W</v>
      </c>
      <c r="K351" s="18">
        <f t="shared" si="705"/>
        <v>0.58750000000000002</v>
      </c>
      <c r="L351" s="11" t="str">
        <f t="shared" si="705"/>
        <v>CMA</v>
      </c>
      <c r="M351" s="11">
        <f t="shared" si="705"/>
        <v>4.5</v>
      </c>
      <c r="N351" s="11">
        <f t="shared" si="705"/>
        <v>2</v>
      </c>
      <c r="O351" s="11">
        <f t="shared" si="705"/>
        <v>1</v>
      </c>
      <c r="P351" s="11" t="s">
        <v>37</v>
      </c>
      <c r="Q351" s="19" t="str">
        <f>IF($N351=1,IF(ISERROR(VLOOKUP($P351,'M1'!$A:$C,Q$2,FALSE)),"NOT PRESENT",VLOOKUP($P351,'M1'!$A:$C,Q$2,FALSE)),IF($N351=2,IF(ISERROR(VLOOKUP(DATA!$P351,'M2'!$A:$C,Q$2,FALSE)),"NOT PRESENT",VLOOKUP(DATA!$P351,'M2'!$A:$C,Q$2,FALSE)),IF($N351=0,IF(ISERROR(VLOOKUP($P351,'M1'!$A:$C,Q$2,FALSE)),IF(ISERROR(VLOOKUP(DATA!$P351,'M2'!$A:$C,Q$2,FALSE)),"NOT PRESENT",VLOOKUP(DATA!$P351,'M2'!$A:$C,Q$2,FALSE)),VLOOKUP($P351,'M1'!$A:$C,Q$2,FALSE)),"SPECIFY METHOD")))</f>
        <v>Ceratostoma foliatum</v>
      </c>
      <c r="R351" s="12" t="str">
        <f>IF($N351=1,IF(ISERROR(VLOOKUP($P351,'M1'!$A:$C,R$2,FALSE)),"NOT PRESENT",VLOOKUP($P351,'M1'!$A:$C,R$2,FALSE)),IF($N351=2,IF(ISERROR(VLOOKUP(DATA!$P351,'M2'!$A:$C,R$2,FALSE)),"NOT PRESENT",VLOOKUP(DATA!$P351,'M2'!$A:$C,R$2,FALSE)),IF($N351=0,IF(ISERROR(VLOOKUP($P351,'M1'!$A:$C,R$2,FALSE)),IF(ISERROR(VLOOKUP(DATA!$P351,'M2'!$A:$C,R$2,FALSE)),"NOT PRESENT",VLOOKUP(DATA!$P351,'M2'!$A:$C,R$2,FALSE)),VLOOKUP($P351,'M1'!$A:$C,R$2,FALSE)),"SPECIFY METHOD")))</f>
        <v>Leafy hornmouth</v>
      </c>
      <c r="S351" s="20">
        <f t="shared" si="520"/>
        <v>6</v>
      </c>
      <c r="T351" s="11">
        <v>6</v>
      </c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1"/>
      <c r="BE351" s="11"/>
      <c r="BF351" s="11"/>
      <c r="BG351" s="11"/>
      <c r="BH351" s="11"/>
      <c r="BI351" s="11"/>
      <c r="BJ351" s="11"/>
      <c r="BK351" s="11"/>
      <c r="BL351" s="11"/>
      <c r="BM351" s="11"/>
      <c r="BN351" s="11"/>
      <c r="BO351" s="11"/>
      <c r="BP351" s="11"/>
    </row>
    <row r="352" spans="1:68" ht="12.75" customHeight="1">
      <c r="A352" s="12">
        <f t="shared" si="517"/>
        <v>350</v>
      </c>
      <c r="B352" s="11" t="str">
        <f t="shared" ref="B352:D352" si="706">IF(ISERROR(B351),IF(ISERROR(B350),IF(ISERROR(B349),"BLANK",B349),B350),B351)</f>
        <v>Em Lim</v>
      </c>
      <c r="C352" s="11" t="str">
        <f t="shared" si="706"/>
        <v>Claire Attridge</v>
      </c>
      <c r="D352" s="11" t="str">
        <f t="shared" si="706"/>
        <v>BMSC10</v>
      </c>
      <c r="E352" s="12" t="str">
        <f>IF(ISERROR(VLOOKUP($D352,SITES!$A:$E,2,FALSE)),"",VLOOKUP($D352,SITES!$A:$E,2,FALSE))</f>
        <v>Ross Islets Slug Island</v>
      </c>
      <c r="F352" s="10">
        <f>IF(ISERROR(VLOOKUP($D352,SITES!$A:$E,3,FALSE)),"",VLOOKUP($D352,SITES!$A:$E,3,FALSE))</f>
        <v>48.870517730712798</v>
      </c>
      <c r="G352" s="13">
        <f>IF(ISERROR(VLOOKUP($D352,SITES!$A:$E,4,FALSE)),"",VLOOKUP($D352,SITES!$A:$E,4,FALSE))</f>
        <v>-125.160346984863</v>
      </c>
      <c r="H352" s="14" t="str">
        <f t="shared" si="626"/>
        <v>26/04/2024</v>
      </c>
      <c r="I352" s="11">
        <f t="shared" ref="I352:O352" si="707">IF(ISERROR(I351),IF(ISERROR(I350),IF(ISERROR(I349),"BLANK",I349),I350),I351)</f>
        <v>2</v>
      </c>
      <c r="J352" s="11" t="str">
        <f t="shared" si="707"/>
        <v>W</v>
      </c>
      <c r="K352" s="18">
        <f t="shared" si="707"/>
        <v>0.58750000000000002</v>
      </c>
      <c r="L352" s="11" t="str">
        <f t="shared" si="707"/>
        <v>CMA</v>
      </c>
      <c r="M352" s="11">
        <f t="shared" si="707"/>
        <v>4.5</v>
      </c>
      <c r="N352" s="11">
        <f t="shared" si="707"/>
        <v>2</v>
      </c>
      <c r="O352" s="11">
        <f t="shared" si="707"/>
        <v>1</v>
      </c>
      <c r="P352" s="11" t="s">
        <v>93</v>
      </c>
      <c r="Q352" s="19" t="str">
        <f>IF($N352=1,IF(ISERROR(VLOOKUP($P352,'M1'!$A:$C,Q$2,FALSE)),"NOT PRESENT",VLOOKUP($P352,'M1'!$A:$C,Q$2,FALSE)),IF($N352=2,IF(ISERROR(VLOOKUP(DATA!$P352,'M2'!$A:$C,Q$2,FALSE)),"NOT PRESENT",VLOOKUP(DATA!$P352,'M2'!$A:$C,Q$2,FALSE)),IF($N352=0,IF(ISERROR(VLOOKUP($P352,'M1'!$A:$C,Q$2,FALSE)),IF(ISERROR(VLOOKUP(DATA!$P352,'M2'!$A:$C,Q$2,FALSE)),"NOT PRESENT",VLOOKUP(DATA!$P352,'M2'!$A:$C,Q$2,FALSE)),VLOOKUP($P352,'M1'!$A:$C,Q$2,FALSE)),"SPECIFY METHOD")))</f>
        <v>Pycnopodia helianthoides</v>
      </c>
      <c r="R352" s="12" t="str">
        <f>IF($N352=1,IF(ISERROR(VLOOKUP($P352,'M1'!$A:$C,R$2,FALSE)),"NOT PRESENT",VLOOKUP($P352,'M1'!$A:$C,R$2,FALSE)),IF($N352=2,IF(ISERROR(VLOOKUP(DATA!$P352,'M2'!$A:$C,R$2,FALSE)),"NOT PRESENT",VLOOKUP(DATA!$P352,'M2'!$A:$C,R$2,FALSE)),IF($N352=0,IF(ISERROR(VLOOKUP($P352,'M1'!$A:$C,R$2,FALSE)),IF(ISERROR(VLOOKUP(DATA!$P352,'M2'!$A:$C,R$2,FALSE)),"NOT PRESENT",VLOOKUP(DATA!$P352,'M2'!$A:$C,R$2,FALSE)),VLOOKUP($P352,'M1'!$A:$C,R$2,FALSE)),"SPECIFY METHOD")))</f>
        <v>Sunflower star</v>
      </c>
      <c r="S352" s="20">
        <f t="shared" si="520"/>
        <v>1</v>
      </c>
      <c r="T352" s="11">
        <v>0</v>
      </c>
      <c r="U352" s="11"/>
      <c r="V352" s="11">
        <v>1</v>
      </c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</row>
    <row r="353" spans="1:68" ht="12.75" customHeight="1">
      <c r="A353" s="12">
        <f t="shared" si="517"/>
        <v>351</v>
      </c>
      <c r="B353" s="11" t="str">
        <f t="shared" ref="B353:D353" si="708">IF(ISERROR(B352),IF(ISERROR(B351),IF(ISERROR(B350),"BLANK",B350),B351),B352)</f>
        <v>Em Lim</v>
      </c>
      <c r="C353" s="11" t="str">
        <f t="shared" si="708"/>
        <v>Claire Attridge</v>
      </c>
      <c r="D353" s="11" t="str">
        <f t="shared" si="708"/>
        <v>BMSC10</v>
      </c>
      <c r="E353" s="12" t="str">
        <f>IF(ISERROR(VLOOKUP($D353,SITES!$A:$E,2,FALSE)),"",VLOOKUP($D353,SITES!$A:$E,2,FALSE))</f>
        <v>Ross Islets Slug Island</v>
      </c>
      <c r="F353" s="10">
        <f>IF(ISERROR(VLOOKUP($D353,SITES!$A:$E,3,FALSE)),"",VLOOKUP($D353,SITES!$A:$E,3,FALSE))</f>
        <v>48.870517730712798</v>
      </c>
      <c r="G353" s="13">
        <f>IF(ISERROR(VLOOKUP($D353,SITES!$A:$E,4,FALSE)),"",VLOOKUP($D353,SITES!$A:$E,4,FALSE))</f>
        <v>-125.160346984863</v>
      </c>
      <c r="H353" s="14" t="str">
        <f t="shared" si="626"/>
        <v>26/04/2024</v>
      </c>
      <c r="I353" s="11">
        <f t="shared" ref="I353:O353" si="709">IF(ISERROR(I352),IF(ISERROR(I351),IF(ISERROR(I350),"BLANK",I350),I351),I352)</f>
        <v>2</v>
      </c>
      <c r="J353" s="11" t="str">
        <f t="shared" si="709"/>
        <v>W</v>
      </c>
      <c r="K353" s="18">
        <f t="shared" si="709"/>
        <v>0.58750000000000002</v>
      </c>
      <c r="L353" s="11" t="str">
        <f t="shared" si="709"/>
        <v>CMA</v>
      </c>
      <c r="M353" s="11">
        <f t="shared" si="709"/>
        <v>4.5</v>
      </c>
      <c r="N353" s="11">
        <f t="shared" si="709"/>
        <v>2</v>
      </c>
      <c r="O353" s="11">
        <f t="shared" si="709"/>
        <v>1</v>
      </c>
      <c r="P353" s="11" t="s">
        <v>59</v>
      </c>
      <c r="Q353" s="19" t="str">
        <f>IF($N353=1,IF(ISERROR(VLOOKUP($P353,'M1'!$A:$C,Q$2,FALSE)),"NOT PRESENT",VLOOKUP($P353,'M1'!$A:$C,Q$2,FALSE)),IF($N353=2,IF(ISERROR(VLOOKUP(DATA!$P353,'M2'!$A:$C,Q$2,FALSE)),"NOT PRESENT",VLOOKUP(DATA!$P353,'M2'!$A:$C,Q$2,FALSE)),IF($N353=0,IF(ISERROR(VLOOKUP($P353,'M1'!$A:$C,Q$2,FALSE)),IF(ISERROR(VLOOKUP(DATA!$P353,'M2'!$A:$C,Q$2,FALSE)),"NOT PRESENT",VLOOKUP(DATA!$P353,'M2'!$A:$C,Q$2,FALSE)),VLOOKUP($P353,'M1'!$A:$C,Q$2,FALSE)),"SPECIFY METHOD")))</f>
        <v>Scyra acutifrons</v>
      </c>
      <c r="R353" s="12" t="str">
        <f>IF($N353=1,IF(ISERROR(VLOOKUP($P353,'M1'!$A:$C,R$2,FALSE)),"NOT PRESENT",VLOOKUP($P353,'M1'!$A:$C,R$2,FALSE)),IF($N353=2,IF(ISERROR(VLOOKUP(DATA!$P353,'M2'!$A:$C,R$2,FALSE)),"NOT PRESENT",VLOOKUP(DATA!$P353,'M2'!$A:$C,R$2,FALSE)),IF($N353=0,IF(ISERROR(VLOOKUP($P353,'M1'!$A:$C,R$2,FALSE)),IF(ISERROR(VLOOKUP(DATA!$P353,'M2'!$A:$C,R$2,FALSE)),"NOT PRESENT",VLOOKUP(DATA!$P353,'M2'!$A:$C,R$2,FALSE)),VLOOKUP($P353,'M1'!$A:$C,R$2,FALSE)),"SPECIFY METHOD")))</f>
        <v>Sharpnose crab</v>
      </c>
      <c r="S353" s="20">
        <f t="shared" si="520"/>
        <v>10</v>
      </c>
      <c r="T353" s="11">
        <v>10</v>
      </c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</row>
    <row r="354" spans="1:68" ht="12.75" customHeight="1">
      <c r="A354" s="12">
        <f t="shared" si="517"/>
        <v>352</v>
      </c>
      <c r="B354" s="11" t="str">
        <f t="shared" ref="B354:D354" si="710">IF(ISERROR(B353),IF(ISERROR(B352),IF(ISERROR(B351),"BLANK",B351),B352),B353)</f>
        <v>Em Lim</v>
      </c>
      <c r="C354" s="11" t="str">
        <f t="shared" si="710"/>
        <v>Claire Attridge</v>
      </c>
      <c r="D354" s="11" t="str">
        <f t="shared" si="710"/>
        <v>BMSC10</v>
      </c>
      <c r="E354" s="12" t="str">
        <f>IF(ISERROR(VLOOKUP($D354,SITES!$A:$E,2,FALSE)),"",VLOOKUP($D354,SITES!$A:$E,2,FALSE))</f>
        <v>Ross Islets Slug Island</v>
      </c>
      <c r="F354" s="10">
        <f>IF(ISERROR(VLOOKUP($D354,SITES!$A:$E,3,FALSE)),"",VLOOKUP($D354,SITES!$A:$E,3,FALSE))</f>
        <v>48.870517730712798</v>
      </c>
      <c r="G354" s="13">
        <f>IF(ISERROR(VLOOKUP($D354,SITES!$A:$E,4,FALSE)),"",VLOOKUP($D354,SITES!$A:$E,4,FALSE))</f>
        <v>-125.160346984863</v>
      </c>
      <c r="H354" s="14" t="str">
        <f t="shared" si="626"/>
        <v>26/04/2024</v>
      </c>
      <c r="I354" s="11">
        <f t="shared" ref="I354:O354" si="711">IF(ISERROR(I353),IF(ISERROR(I352),IF(ISERROR(I351),"BLANK",I351),I352),I353)</f>
        <v>2</v>
      </c>
      <c r="J354" s="11" t="str">
        <f t="shared" si="711"/>
        <v>W</v>
      </c>
      <c r="K354" s="18">
        <f t="shared" si="711"/>
        <v>0.58750000000000002</v>
      </c>
      <c r="L354" s="11" t="str">
        <f t="shared" si="711"/>
        <v>CMA</v>
      </c>
      <c r="M354" s="11">
        <f t="shared" si="711"/>
        <v>4.5</v>
      </c>
      <c r="N354" s="11">
        <f t="shared" si="711"/>
        <v>2</v>
      </c>
      <c r="O354" s="11">
        <f t="shared" si="711"/>
        <v>1</v>
      </c>
      <c r="P354" s="11" t="s">
        <v>114</v>
      </c>
      <c r="Q354" s="19" t="str">
        <f>IF($N354=1,IF(ISERROR(VLOOKUP($P354,'M1'!$A:$C,Q$2,FALSE)),"NOT PRESENT",VLOOKUP($P354,'M1'!$A:$C,Q$2,FALSE)),IF($N354=2,IF(ISERROR(VLOOKUP(DATA!$P354,'M2'!$A:$C,Q$2,FALSE)),"NOT PRESENT",VLOOKUP(DATA!$P354,'M2'!$A:$C,Q$2,FALSE)),IF($N354=0,IF(ISERROR(VLOOKUP($P354,'M1'!$A:$C,Q$2,FALSE)),IF(ISERROR(VLOOKUP(DATA!$P354,'M2'!$A:$C,Q$2,FALSE)),"NOT PRESENT",VLOOKUP(DATA!$P354,'M2'!$A:$C,Q$2,FALSE)),VLOOKUP($P354,'M1'!$A:$C,Q$2,FALSE)),"SPECIFY METHOD")))</f>
        <v>Pugettia richii</v>
      </c>
      <c r="R354" s="12" t="str">
        <f>IF($N354=1,IF(ISERROR(VLOOKUP($P354,'M1'!$A:$C,R$2,FALSE)),"NOT PRESENT",VLOOKUP($P354,'M1'!$A:$C,R$2,FALSE)),IF($N354=2,IF(ISERROR(VLOOKUP(DATA!$P354,'M2'!$A:$C,R$2,FALSE)),"NOT PRESENT",VLOOKUP(DATA!$P354,'M2'!$A:$C,R$2,FALSE)),IF($N354=0,IF(ISERROR(VLOOKUP($P354,'M1'!$A:$C,R$2,FALSE)),IF(ISERROR(VLOOKUP(DATA!$P354,'M2'!$A:$C,R$2,FALSE)),"NOT PRESENT",VLOOKUP(DATA!$P354,'M2'!$A:$C,R$2,FALSE)),VLOOKUP($P354,'M1'!$A:$C,R$2,FALSE)),"SPECIFY METHOD")))</f>
        <v>Cryptic kelp crab</v>
      </c>
      <c r="S354" s="20">
        <f t="shared" si="520"/>
        <v>6</v>
      </c>
      <c r="T354" s="11">
        <v>6</v>
      </c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</row>
    <row r="355" spans="1:68" ht="12.75" customHeight="1">
      <c r="A355" s="12">
        <f t="shared" si="517"/>
        <v>353</v>
      </c>
      <c r="B355" s="11" t="str">
        <f t="shared" ref="B355:D355" si="712">IF(ISERROR(B354),IF(ISERROR(B353),IF(ISERROR(B352),"BLANK",B352),B353),B354)</f>
        <v>Em Lim</v>
      </c>
      <c r="C355" s="11" t="str">
        <f t="shared" si="712"/>
        <v>Claire Attridge</v>
      </c>
      <c r="D355" s="11" t="str">
        <f t="shared" si="712"/>
        <v>BMSC10</v>
      </c>
      <c r="E355" s="12" t="str">
        <f>IF(ISERROR(VLOOKUP($D355,SITES!$A:$E,2,FALSE)),"",VLOOKUP($D355,SITES!$A:$E,2,FALSE))</f>
        <v>Ross Islets Slug Island</v>
      </c>
      <c r="F355" s="10">
        <f>IF(ISERROR(VLOOKUP($D355,SITES!$A:$E,3,FALSE)),"",VLOOKUP($D355,SITES!$A:$E,3,FALSE))</f>
        <v>48.870517730712798</v>
      </c>
      <c r="G355" s="13">
        <f>IF(ISERROR(VLOOKUP($D355,SITES!$A:$E,4,FALSE)),"",VLOOKUP($D355,SITES!$A:$E,4,FALSE))</f>
        <v>-125.160346984863</v>
      </c>
      <c r="H355" s="14" t="str">
        <f t="shared" si="626"/>
        <v>26/04/2024</v>
      </c>
      <c r="I355" s="11">
        <f t="shared" ref="I355:O355" si="713">IF(ISERROR(I354),IF(ISERROR(I353),IF(ISERROR(I352),"BLANK",I352),I353),I354)</f>
        <v>2</v>
      </c>
      <c r="J355" s="11" t="str">
        <f t="shared" si="713"/>
        <v>W</v>
      </c>
      <c r="K355" s="18">
        <f t="shared" si="713"/>
        <v>0.58750000000000002</v>
      </c>
      <c r="L355" s="11" t="str">
        <f t="shared" si="713"/>
        <v>CMA</v>
      </c>
      <c r="M355" s="11">
        <f t="shared" si="713"/>
        <v>4.5</v>
      </c>
      <c r="N355" s="11">
        <f t="shared" si="713"/>
        <v>2</v>
      </c>
      <c r="O355" s="11">
        <f t="shared" si="713"/>
        <v>1</v>
      </c>
      <c r="P355" s="11" t="s">
        <v>30</v>
      </c>
      <c r="Q355" s="19" t="str">
        <f>IF($N355=1,IF(ISERROR(VLOOKUP($P355,'M1'!$A:$C,Q$2,FALSE)),"NOT PRESENT",VLOOKUP($P355,'M1'!$A:$C,Q$2,FALSE)),IF($N355=2,IF(ISERROR(VLOOKUP(DATA!$P355,'M2'!$A:$C,Q$2,FALSE)),"NOT PRESENT",VLOOKUP(DATA!$P355,'M2'!$A:$C,Q$2,FALSE)),IF($N355=0,IF(ISERROR(VLOOKUP($P355,'M1'!$A:$C,Q$2,FALSE)),IF(ISERROR(VLOOKUP(DATA!$P355,'M2'!$A:$C,Q$2,FALSE)),"NOT PRESENT",VLOOKUP(DATA!$P355,'M2'!$A:$C,Q$2,FALSE)),VLOOKUP($P355,'M1'!$A:$C,Q$2,FALSE)),"SPECIFY METHOD")))</f>
        <v>Pomaulax gibberosus</v>
      </c>
      <c r="R355" s="12" t="str">
        <f>IF($N355=1,IF(ISERROR(VLOOKUP($P355,'M1'!$A:$C,R$2,FALSE)),"NOT PRESENT",VLOOKUP($P355,'M1'!$A:$C,R$2,FALSE)),IF($N355=2,IF(ISERROR(VLOOKUP(DATA!$P355,'M2'!$A:$C,R$2,FALSE)),"NOT PRESENT",VLOOKUP(DATA!$P355,'M2'!$A:$C,R$2,FALSE)),IF($N355=0,IF(ISERROR(VLOOKUP($P355,'M1'!$A:$C,R$2,FALSE)),IF(ISERROR(VLOOKUP(DATA!$P355,'M2'!$A:$C,R$2,FALSE)),"NOT PRESENT",VLOOKUP(DATA!$P355,'M2'!$A:$C,R$2,FALSE)),VLOOKUP($P355,'M1'!$A:$C,R$2,FALSE)),"SPECIFY METHOD")))</f>
        <v>Red turban shell</v>
      </c>
      <c r="S355" s="20">
        <f t="shared" si="520"/>
        <v>4</v>
      </c>
      <c r="T355" s="11">
        <v>4</v>
      </c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1"/>
      <c r="BE355" s="11"/>
      <c r="BF355" s="11"/>
      <c r="BG355" s="11"/>
      <c r="BH355" s="11"/>
      <c r="BI355" s="11"/>
      <c r="BJ355" s="11"/>
      <c r="BK355" s="11"/>
      <c r="BL355" s="11"/>
      <c r="BM355" s="11"/>
      <c r="BN355" s="11"/>
      <c r="BO355" s="11"/>
      <c r="BP355" s="11"/>
    </row>
    <row r="356" spans="1:68" ht="12.75" customHeight="1">
      <c r="A356" s="12">
        <f t="shared" si="517"/>
        <v>354</v>
      </c>
      <c r="B356" s="11" t="str">
        <f t="shared" ref="B356:D356" si="714">IF(ISERROR(B355),IF(ISERROR(B354),IF(ISERROR(B353),"BLANK",B353),B354),B355)</f>
        <v>Em Lim</v>
      </c>
      <c r="C356" s="11" t="str">
        <f t="shared" si="714"/>
        <v>Claire Attridge</v>
      </c>
      <c r="D356" s="11" t="str">
        <f t="shared" si="714"/>
        <v>BMSC10</v>
      </c>
      <c r="E356" s="12" t="str">
        <f>IF(ISERROR(VLOOKUP($D356,SITES!$A:$E,2,FALSE)),"",VLOOKUP($D356,SITES!$A:$E,2,FALSE))</f>
        <v>Ross Islets Slug Island</v>
      </c>
      <c r="F356" s="10">
        <f>IF(ISERROR(VLOOKUP($D356,SITES!$A:$E,3,FALSE)),"",VLOOKUP($D356,SITES!$A:$E,3,FALSE))</f>
        <v>48.870517730712798</v>
      </c>
      <c r="G356" s="13">
        <f>IF(ISERROR(VLOOKUP($D356,SITES!$A:$E,4,FALSE)),"",VLOOKUP($D356,SITES!$A:$E,4,FALSE))</f>
        <v>-125.160346984863</v>
      </c>
      <c r="H356" s="14" t="str">
        <f t="shared" si="626"/>
        <v>26/04/2024</v>
      </c>
      <c r="I356" s="11">
        <f t="shared" ref="I356:O356" si="715">IF(ISERROR(I355),IF(ISERROR(I354),IF(ISERROR(I353),"BLANK",I353),I354),I355)</f>
        <v>2</v>
      </c>
      <c r="J356" s="11" t="str">
        <f t="shared" si="715"/>
        <v>W</v>
      </c>
      <c r="K356" s="18">
        <f t="shared" si="715"/>
        <v>0.58750000000000002</v>
      </c>
      <c r="L356" s="11" t="str">
        <f t="shared" si="715"/>
        <v>CMA</v>
      </c>
      <c r="M356" s="11">
        <f t="shared" si="715"/>
        <v>4.5</v>
      </c>
      <c r="N356" s="11">
        <f t="shared" si="715"/>
        <v>2</v>
      </c>
      <c r="O356" s="11">
        <f t="shared" si="715"/>
        <v>1</v>
      </c>
      <c r="P356" s="11" t="s">
        <v>45</v>
      </c>
      <c r="Q356" s="19" t="str">
        <f>IF($N356=1,IF(ISERROR(VLOOKUP($P356,'M1'!$A:$C,Q$2,FALSE)),"NOT PRESENT",VLOOKUP($P356,'M1'!$A:$C,Q$2,FALSE)),IF($N356=2,IF(ISERROR(VLOOKUP(DATA!$P356,'M2'!$A:$C,Q$2,FALSE)),"NOT PRESENT",VLOOKUP(DATA!$P356,'M2'!$A:$C,Q$2,FALSE)),IF($N356=0,IF(ISERROR(VLOOKUP($P356,'M1'!$A:$C,Q$2,FALSE)),IF(ISERROR(VLOOKUP(DATA!$P356,'M2'!$A:$C,Q$2,FALSE)),"NOT PRESENT",VLOOKUP(DATA!$P356,'M2'!$A:$C,Q$2,FALSE)),VLOOKUP($P356,'M1'!$A:$C,Q$2,FALSE)),"SPECIFY METHOD")))</f>
        <v>Diodora aspera</v>
      </c>
      <c r="R356" s="12" t="str">
        <f>IF($N356=1,IF(ISERROR(VLOOKUP($P356,'M1'!$A:$C,R$2,FALSE)),"NOT PRESENT",VLOOKUP($P356,'M1'!$A:$C,R$2,FALSE)),IF($N356=2,IF(ISERROR(VLOOKUP(DATA!$P356,'M2'!$A:$C,R$2,FALSE)),"NOT PRESENT",VLOOKUP(DATA!$P356,'M2'!$A:$C,R$2,FALSE)),IF($N356=0,IF(ISERROR(VLOOKUP($P356,'M1'!$A:$C,R$2,FALSE)),IF(ISERROR(VLOOKUP(DATA!$P356,'M2'!$A:$C,R$2,FALSE)),"NOT PRESENT",VLOOKUP(DATA!$P356,'M2'!$A:$C,R$2,FALSE)),VLOOKUP($P356,'M1'!$A:$C,R$2,FALSE)),"SPECIFY METHOD")))</f>
        <v>Rough keyhole limpet</v>
      </c>
      <c r="S356" s="20">
        <f t="shared" si="520"/>
        <v>14</v>
      </c>
      <c r="T356" s="11">
        <v>14</v>
      </c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1"/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</row>
    <row r="357" spans="1:68" ht="12.75" customHeight="1">
      <c r="A357" s="12">
        <f t="shared" si="517"/>
        <v>355</v>
      </c>
      <c r="B357" s="11" t="str">
        <f t="shared" ref="B357:D357" si="716">IF(ISERROR(B356),IF(ISERROR(B355),IF(ISERROR(B354),"BLANK",B354),B355),B356)</f>
        <v>Em Lim</v>
      </c>
      <c r="C357" s="11" t="str">
        <f t="shared" si="716"/>
        <v>Claire Attridge</v>
      </c>
      <c r="D357" s="11" t="str">
        <f t="shared" si="716"/>
        <v>BMSC10</v>
      </c>
      <c r="E357" s="12" t="str">
        <f>IF(ISERROR(VLOOKUP($D357,SITES!$A:$E,2,FALSE)),"",VLOOKUP($D357,SITES!$A:$E,2,FALSE))</f>
        <v>Ross Islets Slug Island</v>
      </c>
      <c r="F357" s="10">
        <f>IF(ISERROR(VLOOKUP($D357,SITES!$A:$E,3,FALSE)),"",VLOOKUP($D357,SITES!$A:$E,3,FALSE))</f>
        <v>48.870517730712798</v>
      </c>
      <c r="G357" s="13">
        <f>IF(ISERROR(VLOOKUP($D357,SITES!$A:$E,4,FALSE)),"",VLOOKUP($D357,SITES!$A:$E,4,FALSE))</f>
        <v>-125.160346984863</v>
      </c>
      <c r="H357" s="14" t="str">
        <f t="shared" si="626"/>
        <v>26/04/2024</v>
      </c>
      <c r="I357" s="11">
        <f t="shared" ref="I357:O357" si="717">IF(ISERROR(I356),IF(ISERROR(I355),IF(ISERROR(I354),"BLANK",I354),I355),I356)</f>
        <v>2</v>
      </c>
      <c r="J357" s="11" t="str">
        <f t="shared" si="717"/>
        <v>W</v>
      </c>
      <c r="K357" s="18">
        <f t="shared" si="717"/>
        <v>0.58750000000000002</v>
      </c>
      <c r="L357" s="11" t="str">
        <f t="shared" si="717"/>
        <v>CMA</v>
      </c>
      <c r="M357" s="11">
        <f t="shared" si="717"/>
        <v>4.5</v>
      </c>
      <c r="N357" s="11">
        <f t="shared" si="717"/>
        <v>2</v>
      </c>
      <c r="O357" s="11">
        <f t="shared" si="717"/>
        <v>1</v>
      </c>
      <c r="P357" s="11" t="s">
        <v>42</v>
      </c>
      <c r="Q357" s="19" t="str">
        <f>IF($N357=1,IF(ISERROR(VLOOKUP($P357,'M1'!$A:$C,Q$2,FALSE)),"NOT PRESENT",VLOOKUP($P357,'M1'!$A:$C,Q$2,FALSE)),IF($N357=2,IF(ISERROR(VLOOKUP(DATA!$P357,'M2'!$A:$C,Q$2,FALSE)),"NOT PRESENT",VLOOKUP(DATA!$P357,'M2'!$A:$C,Q$2,FALSE)),IF($N357=0,IF(ISERROR(VLOOKUP($P357,'M1'!$A:$C,Q$2,FALSE)),IF(ISERROR(VLOOKUP(DATA!$P357,'M2'!$A:$C,Q$2,FALSE)),"NOT PRESENT",VLOOKUP(DATA!$P357,'M2'!$A:$C,Q$2,FALSE)),VLOOKUP($P357,'M1'!$A:$C,Q$2,FALSE)),"SPECIFY METHOD")))</f>
        <v>Dermasterias imbricata</v>
      </c>
      <c r="R357" s="12" t="str">
        <f>IF($N357=1,IF(ISERROR(VLOOKUP($P357,'M1'!$A:$C,R$2,FALSE)),"NOT PRESENT",VLOOKUP($P357,'M1'!$A:$C,R$2,FALSE)),IF($N357=2,IF(ISERROR(VLOOKUP(DATA!$P357,'M2'!$A:$C,R$2,FALSE)),"NOT PRESENT",VLOOKUP(DATA!$P357,'M2'!$A:$C,R$2,FALSE)),IF($N357=0,IF(ISERROR(VLOOKUP($P357,'M1'!$A:$C,R$2,FALSE)),IF(ISERROR(VLOOKUP(DATA!$P357,'M2'!$A:$C,R$2,FALSE)),"NOT PRESENT",VLOOKUP(DATA!$P357,'M2'!$A:$C,R$2,FALSE)),VLOOKUP($P357,'M1'!$A:$C,R$2,FALSE)),"SPECIFY METHOD")))</f>
        <v>Leather star</v>
      </c>
      <c r="S357" s="20">
        <f t="shared" si="520"/>
        <v>3</v>
      </c>
      <c r="T357" s="11">
        <v>3</v>
      </c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1"/>
      <c r="BE357" s="11"/>
      <c r="BF357" s="11"/>
      <c r="BG357" s="11"/>
      <c r="BH357" s="11"/>
      <c r="BI357" s="11"/>
      <c r="BJ357" s="11"/>
      <c r="BK357" s="11"/>
      <c r="BL357" s="11"/>
      <c r="BM357" s="11"/>
      <c r="BN357" s="11"/>
      <c r="BO357" s="11"/>
      <c r="BP357" s="11"/>
    </row>
    <row r="358" spans="1:68" ht="12.75" customHeight="1">
      <c r="A358" s="12">
        <f t="shared" si="517"/>
        <v>356</v>
      </c>
      <c r="B358" s="11" t="str">
        <f t="shared" ref="B358:D358" si="718">IF(ISERROR(B357),IF(ISERROR(B356),IF(ISERROR(B355),"BLANK",B355),B356),B357)</f>
        <v>Em Lim</v>
      </c>
      <c r="C358" s="11" t="str">
        <f t="shared" si="718"/>
        <v>Claire Attridge</v>
      </c>
      <c r="D358" s="11" t="str">
        <f t="shared" si="718"/>
        <v>BMSC10</v>
      </c>
      <c r="E358" s="12" t="str">
        <f>IF(ISERROR(VLOOKUP($D358,SITES!$A:$E,2,FALSE)),"",VLOOKUP($D358,SITES!$A:$E,2,FALSE))</f>
        <v>Ross Islets Slug Island</v>
      </c>
      <c r="F358" s="10">
        <f>IF(ISERROR(VLOOKUP($D358,SITES!$A:$E,3,FALSE)),"",VLOOKUP($D358,SITES!$A:$E,3,FALSE))</f>
        <v>48.870517730712798</v>
      </c>
      <c r="G358" s="13">
        <f>IF(ISERROR(VLOOKUP($D358,SITES!$A:$E,4,FALSE)),"",VLOOKUP($D358,SITES!$A:$E,4,FALSE))</f>
        <v>-125.160346984863</v>
      </c>
      <c r="H358" s="14" t="str">
        <f t="shared" si="626"/>
        <v>26/04/2024</v>
      </c>
      <c r="I358" s="11">
        <f t="shared" ref="I358:O358" si="719">IF(ISERROR(I357),IF(ISERROR(I356),IF(ISERROR(I355),"BLANK",I355),I356),I357)</f>
        <v>2</v>
      </c>
      <c r="J358" s="11" t="str">
        <f t="shared" si="719"/>
        <v>W</v>
      </c>
      <c r="K358" s="18">
        <f t="shared" si="719"/>
        <v>0.58750000000000002</v>
      </c>
      <c r="L358" s="11" t="str">
        <f t="shared" si="719"/>
        <v>CMA</v>
      </c>
      <c r="M358" s="11">
        <f t="shared" si="719"/>
        <v>4.5</v>
      </c>
      <c r="N358" s="11">
        <f t="shared" si="719"/>
        <v>2</v>
      </c>
      <c r="O358" s="11">
        <f t="shared" si="719"/>
        <v>1</v>
      </c>
      <c r="P358" s="11" t="s">
        <v>125</v>
      </c>
      <c r="Q358" s="19" t="str">
        <f>IF($N358=1,IF(ISERROR(VLOOKUP($P358,'M1'!$A:$C,Q$2,FALSE)),"NOT PRESENT",VLOOKUP($P358,'M1'!$A:$C,Q$2,FALSE)),IF($N358=2,IF(ISERROR(VLOOKUP(DATA!$P358,'M2'!$A:$C,Q$2,FALSE)),"NOT PRESENT",VLOOKUP(DATA!$P358,'M2'!$A:$C,Q$2,FALSE)),IF($N358=0,IF(ISERROR(VLOOKUP($P358,'M1'!$A:$C,Q$2,FALSE)),IF(ISERROR(VLOOKUP(DATA!$P358,'M2'!$A:$C,Q$2,FALSE)),"NOT PRESENT",VLOOKUP(DATA!$P358,'M2'!$A:$C,Q$2,FALSE)),VLOOKUP($P358,'M1'!$A:$C,Q$2,FALSE)),"SPECIFY METHOD")))</f>
        <v>Pholis laeta</v>
      </c>
      <c r="R358" s="12" t="str">
        <f>IF($N358=1,IF(ISERROR(VLOOKUP($P358,'M1'!$A:$C,R$2,FALSE)),"NOT PRESENT",VLOOKUP($P358,'M1'!$A:$C,R$2,FALSE)),IF($N358=2,IF(ISERROR(VLOOKUP(DATA!$P358,'M2'!$A:$C,R$2,FALSE)),"NOT PRESENT",VLOOKUP(DATA!$P358,'M2'!$A:$C,R$2,FALSE)),IF($N358=0,IF(ISERROR(VLOOKUP($P358,'M1'!$A:$C,R$2,FALSE)),IF(ISERROR(VLOOKUP(DATA!$P358,'M2'!$A:$C,R$2,FALSE)),"NOT PRESENT",VLOOKUP(DATA!$P358,'M2'!$A:$C,R$2,FALSE)),VLOOKUP($P358,'M1'!$A:$C,R$2,FALSE)),"SPECIFY METHOD")))</f>
        <v>Crescent gunnel</v>
      </c>
      <c r="S358" s="20">
        <f t="shared" si="520"/>
        <v>2</v>
      </c>
      <c r="T358" s="11">
        <v>0</v>
      </c>
      <c r="U358" s="11"/>
      <c r="V358" s="11"/>
      <c r="W358" s="11">
        <v>1</v>
      </c>
      <c r="X358" s="11"/>
      <c r="Y358" s="11">
        <v>1</v>
      </c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</row>
    <row r="359" spans="1:68" ht="12.75" customHeight="1">
      <c r="A359" s="12">
        <f t="shared" si="517"/>
        <v>357</v>
      </c>
      <c r="B359" s="11" t="str">
        <f t="shared" ref="B359:D359" si="720">IF(ISERROR(B358),IF(ISERROR(B357),IF(ISERROR(B356),"BLANK",B356),B357),B358)</f>
        <v>Em Lim</v>
      </c>
      <c r="C359" s="11" t="str">
        <f t="shared" si="720"/>
        <v>Claire Attridge</v>
      </c>
      <c r="D359" s="11" t="str">
        <f t="shared" si="720"/>
        <v>BMSC10</v>
      </c>
      <c r="E359" s="12" t="str">
        <f>IF(ISERROR(VLOOKUP($D359,SITES!$A:$E,2,FALSE)),"",VLOOKUP($D359,SITES!$A:$E,2,FALSE))</f>
        <v>Ross Islets Slug Island</v>
      </c>
      <c r="F359" s="10">
        <f>IF(ISERROR(VLOOKUP($D359,SITES!$A:$E,3,FALSE)),"",VLOOKUP($D359,SITES!$A:$E,3,FALSE))</f>
        <v>48.870517730712798</v>
      </c>
      <c r="G359" s="13">
        <f>IF(ISERROR(VLOOKUP($D359,SITES!$A:$E,4,FALSE)),"",VLOOKUP($D359,SITES!$A:$E,4,FALSE))</f>
        <v>-125.160346984863</v>
      </c>
      <c r="H359" s="14" t="str">
        <f t="shared" si="626"/>
        <v>26/04/2024</v>
      </c>
      <c r="I359" s="11">
        <f t="shared" ref="I359:O359" si="721">IF(ISERROR(I358),IF(ISERROR(I357),IF(ISERROR(I356),"BLANK",I356),I357),I358)</f>
        <v>2</v>
      </c>
      <c r="J359" s="11" t="str">
        <f t="shared" si="721"/>
        <v>W</v>
      </c>
      <c r="K359" s="18">
        <f t="shared" si="721"/>
        <v>0.58750000000000002</v>
      </c>
      <c r="L359" s="11" t="str">
        <f t="shared" si="721"/>
        <v>CMA</v>
      </c>
      <c r="M359" s="11">
        <f t="shared" si="721"/>
        <v>4.5</v>
      </c>
      <c r="N359" s="11">
        <f t="shared" si="721"/>
        <v>2</v>
      </c>
      <c r="O359" s="11">
        <f t="shared" si="721"/>
        <v>1</v>
      </c>
      <c r="P359" s="11" t="s">
        <v>63</v>
      </c>
      <c r="Q359" s="19" t="str">
        <f>IF($N359=1,IF(ISERROR(VLOOKUP($P359,'M1'!$A:$C,Q$2,FALSE)),"NOT PRESENT",VLOOKUP($P359,'M1'!$A:$C,Q$2,FALSE)),IF($N359=2,IF(ISERROR(VLOOKUP(DATA!$P359,'M2'!$A:$C,Q$2,FALSE)),"NOT PRESENT",VLOOKUP(DATA!$P359,'M2'!$A:$C,Q$2,FALSE)),IF($N359=0,IF(ISERROR(VLOOKUP($P359,'M1'!$A:$C,Q$2,FALSE)),IF(ISERROR(VLOOKUP(DATA!$P359,'M2'!$A:$C,Q$2,FALSE)),"NOT PRESENT",VLOOKUP(DATA!$P359,'M2'!$A:$C,Q$2,FALSE)),VLOOKUP($P359,'M1'!$A:$C,Q$2,FALSE)),"SPECIFY METHOD")))</f>
        <v>Paguroidea spp.</v>
      </c>
      <c r="R359" s="12" t="str">
        <f>IF($N359=1,IF(ISERROR(VLOOKUP($P359,'M1'!$A:$C,R$2,FALSE)),"NOT PRESENT",VLOOKUP($P359,'M1'!$A:$C,R$2,FALSE)),IF($N359=2,IF(ISERROR(VLOOKUP(DATA!$P359,'M2'!$A:$C,R$2,FALSE)),"NOT PRESENT",VLOOKUP(DATA!$P359,'M2'!$A:$C,R$2,FALSE)),IF($N359=0,IF(ISERROR(VLOOKUP($P359,'M1'!$A:$C,R$2,FALSE)),IF(ISERROR(VLOOKUP(DATA!$P359,'M2'!$A:$C,R$2,FALSE)),"NOT PRESENT",VLOOKUP(DATA!$P359,'M2'!$A:$C,R$2,FALSE)),VLOOKUP($P359,'M1'!$A:$C,R$2,FALSE)),"SPECIFY METHOD")))</f>
        <v>Unidentified hermit crab</v>
      </c>
      <c r="S359" s="20">
        <f t="shared" si="520"/>
        <v>3</v>
      </c>
      <c r="T359" s="11">
        <v>3</v>
      </c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</row>
    <row r="360" spans="1:68" ht="12.75" customHeight="1">
      <c r="A360" s="12">
        <f t="shared" si="517"/>
        <v>358</v>
      </c>
      <c r="B360" s="11" t="str">
        <f t="shared" ref="B360:D360" si="722">IF(ISERROR(B359),IF(ISERROR(B358),IF(ISERROR(B357),"BLANK",B357),B358),B359)</f>
        <v>Em Lim</v>
      </c>
      <c r="C360" s="11" t="str">
        <f t="shared" si="722"/>
        <v>Claire Attridge</v>
      </c>
      <c r="D360" s="11" t="str">
        <f t="shared" si="722"/>
        <v>BMSC10</v>
      </c>
      <c r="E360" s="12" t="str">
        <f>IF(ISERROR(VLOOKUP($D360,SITES!$A:$E,2,FALSE)),"",VLOOKUP($D360,SITES!$A:$E,2,FALSE))</f>
        <v>Ross Islets Slug Island</v>
      </c>
      <c r="F360" s="10">
        <f>IF(ISERROR(VLOOKUP($D360,SITES!$A:$E,3,FALSE)),"",VLOOKUP($D360,SITES!$A:$E,3,FALSE))</f>
        <v>48.870517730712798</v>
      </c>
      <c r="G360" s="13">
        <f>IF(ISERROR(VLOOKUP($D360,SITES!$A:$E,4,FALSE)),"",VLOOKUP($D360,SITES!$A:$E,4,FALSE))</f>
        <v>-125.160346984863</v>
      </c>
      <c r="H360" s="14" t="str">
        <f t="shared" si="626"/>
        <v>26/04/2024</v>
      </c>
      <c r="I360" s="11">
        <f t="shared" ref="I360:O360" si="723">IF(ISERROR(I359),IF(ISERROR(I358),IF(ISERROR(I357),"BLANK",I357),I358),I359)</f>
        <v>2</v>
      </c>
      <c r="J360" s="11" t="str">
        <f t="shared" si="723"/>
        <v>W</v>
      </c>
      <c r="K360" s="18">
        <f t="shared" si="723"/>
        <v>0.58750000000000002</v>
      </c>
      <c r="L360" s="11" t="str">
        <f t="shared" si="723"/>
        <v>CMA</v>
      </c>
      <c r="M360" s="11">
        <f t="shared" si="723"/>
        <v>4.5</v>
      </c>
      <c r="N360" s="11">
        <f t="shared" si="723"/>
        <v>2</v>
      </c>
      <c r="O360" s="11">
        <f t="shared" si="723"/>
        <v>1</v>
      </c>
      <c r="P360" s="11" t="s">
        <v>123</v>
      </c>
      <c r="Q360" s="19" t="str">
        <f>IF($N360=1,IF(ISERROR(VLOOKUP($P360,'M1'!$A:$C,Q$2,FALSE)),"NOT PRESENT",VLOOKUP($P360,'M1'!$A:$C,Q$2,FALSE)),IF($N360=2,IF(ISERROR(VLOOKUP(DATA!$P360,'M2'!$A:$C,Q$2,FALSE)),"NOT PRESENT",VLOOKUP(DATA!$P360,'M2'!$A:$C,Q$2,FALSE)),IF($N360=0,IF(ISERROR(VLOOKUP($P360,'M1'!$A:$C,Q$2,FALSE)),IF(ISERROR(VLOOKUP(DATA!$P360,'M2'!$A:$C,Q$2,FALSE)),"NOT PRESENT",VLOOKUP(DATA!$P360,'M2'!$A:$C,Q$2,FALSE)),VLOOKUP($P360,'M1'!$A:$C,Q$2,FALSE)),"SPECIFY METHOD")))</f>
        <v>Dendronotus iris</v>
      </c>
      <c r="R360" s="12" t="str">
        <f>IF($N360=1,IF(ISERROR(VLOOKUP($P360,'M1'!$A:$C,R$2,FALSE)),"NOT PRESENT",VLOOKUP($P360,'M1'!$A:$C,R$2,FALSE)),IF($N360=2,IF(ISERROR(VLOOKUP(DATA!$P360,'M2'!$A:$C,R$2,FALSE)),"NOT PRESENT",VLOOKUP(DATA!$P360,'M2'!$A:$C,R$2,FALSE)),IF($N360=0,IF(ISERROR(VLOOKUP($P360,'M1'!$A:$C,R$2,FALSE)),IF(ISERROR(VLOOKUP(DATA!$P360,'M2'!$A:$C,R$2,FALSE)),"NOT PRESENT",VLOOKUP(DATA!$P360,'M2'!$A:$C,R$2,FALSE)),VLOOKUP($P360,'M1'!$A:$C,R$2,FALSE)),"SPECIFY METHOD")))</f>
        <v>Giant frond-aeolis</v>
      </c>
      <c r="S360" s="20">
        <f t="shared" si="520"/>
        <v>1</v>
      </c>
      <c r="T360" s="11">
        <v>1</v>
      </c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</row>
    <row r="361" spans="1:68" ht="12.75" customHeight="1">
      <c r="A361" s="12">
        <f t="shared" si="517"/>
        <v>359</v>
      </c>
      <c r="B361" s="11" t="str">
        <f t="shared" ref="B361:D361" si="724">IF(ISERROR(B360),IF(ISERROR(B359),IF(ISERROR(B358),"BLANK",B358),B359),B360)</f>
        <v>Em Lim</v>
      </c>
      <c r="C361" s="11" t="str">
        <f t="shared" si="724"/>
        <v>Claire Attridge</v>
      </c>
      <c r="D361" s="11" t="str">
        <f t="shared" si="724"/>
        <v>BMSC10</v>
      </c>
      <c r="E361" s="12" t="str">
        <f>IF(ISERROR(VLOOKUP($D361,SITES!$A:$E,2,FALSE)),"",VLOOKUP($D361,SITES!$A:$E,2,FALSE))</f>
        <v>Ross Islets Slug Island</v>
      </c>
      <c r="F361" s="10">
        <f>IF(ISERROR(VLOOKUP($D361,SITES!$A:$E,3,FALSE)),"",VLOOKUP($D361,SITES!$A:$E,3,FALSE))</f>
        <v>48.870517730712798</v>
      </c>
      <c r="G361" s="13">
        <f>IF(ISERROR(VLOOKUP($D361,SITES!$A:$E,4,FALSE)),"",VLOOKUP($D361,SITES!$A:$E,4,FALSE))</f>
        <v>-125.160346984863</v>
      </c>
      <c r="H361" s="14" t="str">
        <f t="shared" si="626"/>
        <v>26/04/2024</v>
      </c>
      <c r="I361" s="11">
        <f t="shared" ref="I361:O361" si="725">IF(ISERROR(I360),IF(ISERROR(I359),IF(ISERROR(I358),"BLANK",I358),I359),I360)</f>
        <v>2</v>
      </c>
      <c r="J361" s="11" t="str">
        <f t="shared" si="725"/>
        <v>W</v>
      </c>
      <c r="K361" s="18">
        <f t="shared" si="725"/>
        <v>0.58750000000000002</v>
      </c>
      <c r="L361" s="11" t="str">
        <f t="shared" si="725"/>
        <v>CMA</v>
      </c>
      <c r="M361" s="11">
        <f t="shared" si="725"/>
        <v>4.5</v>
      </c>
      <c r="N361" s="11">
        <f t="shared" si="725"/>
        <v>2</v>
      </c>
      <c r="O361" s="11">
        <f t="shared" si="725"/>
        <v>1</v>
      </c>
      <c r="P361" s="11" t="s">
        <v>80</v>
      </c>
      <c r="Q361" s="19" t="str">
        <f>IF($N361=1,IF(ISERROR(VLOOKUP($P361,'M1'!$A:$C,Q$2,FALSE)),"NOT PRESENT",VLOOKUP($P361,'M1'!$A:$C,Q$2,FALSE)),IF($N361=2,IF(ISERROR(VLOOKUP(DATA!$P361,'M2'!$A:$C,Q$2,FALSE)),"NOT PRESENT",VLOOKUP(DATA!$P361,'M2'!$A:$C,Q$2,FALSE)),IF($N361=0,IF(ISERROR(VLOOKUP($P361,'M1'!$A:$C,Q$2,FALSE)),IF(ISERROR(VLOOKUP(DATA!$P361,'M2'!$A:$C,Q$2,FALSE)),"NOT PRESENT",VLOOKUP(DATA!$P361,'M2'!$A:$C,Q$2,FALSE)),VLOOKUP($P361,'M1'!$A:$C,Q$2,FALSE)),"SPECIFY METHOD")))</f>
        <v>Doris montereyensis</v>
      </c>
      <c r="R361" s="12" t="str">
        <f>IF($N361=1,IF(ISERROR(VLOOKUP($P361,'M1'!$A:$C,R$2,FALSE)),"NOT PRESENT",VLOOKUP($P361,'M1'!$A:$C,R$2,FALSE)),IF($N361=2,IF(ISERROR(VLOOKUP(DATA!$P361,'M2'!$A:$C,R$2,FALSE)),"NOT PRESENT",VLOOKUP(DATA!$P361,'M2'!$A:$C,R$2,FALSE)),IF($N361=0,IF(ISERROR(VLOOKUP($P361,'M1'!$A:$C,R$2,FALSE)),IF(ISERROR(VLOOKUP(DATA!$P361,'M2'!$A:$C,R$2,FALSE)),"NOT PRESENT",VLOOKUP(DATA!$P361,'M2'!$A:$C,R$2,FALSE)),VLOOKUP($P361,'M1'!$A:$C,R$2,FALSE)),"SPECIFY METHOD")))</f>
        <v>Monterey sea lemon</v>
      </c>
      <c r="S361" s="20">
        <f t="shared" si="520"/>
        <v>1</v>
      </c>
      <c r="T361" s="11">
        <v>1</v>
      </c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1"/>
      <c r="BE361" s="11"/>
      <c r="BF361" s="11"/>
      <c r="BG361" s="11"/>
      <c r="BH361" s="11"/>
      <c r="BI361" s="11"/>
      <c r="BJ361" s="11"/>
      <c r="BK361" s="11"/>
      <c r="BL361" s="11"/>
      <c r="BM361" s="11"/>
      <c r="BN361" s="11"/>
      <c r="BO361" s="11"/>
      <c r="BP361" s="11"/>
    </row>
    <row r="362" spans="1:68" ht="12.75" customHeight="1">
      <c r="A362" s="12">
        <f t="shared" si="517"/>
        <v>360</v>
      </c>
      <c r="B362" s="11" t="str">
        <f t="shared" ref="B362:D362" si="726">IF(ISERROR(B361),IF(ISERROR(B360),IF(ISERROR(B359),"BLANK",B359),B360),B361)</f>
        <v>Em Lim</v>
      </c>
      <c r="C362" s="11" t="str">
        <f t="shared" si="726"/>
        <v>Claire Attridge</v>
      </c>
      <c r="D362" s="11" t="str">
        <f t="shared" si="726"/>
        <v>BMSC10</v>
      </c>
      <c r="E362" s="12" t="str">
        <f>IF(ISERROR(VLOOKUP($D362,SITES!$A:$E,2,FALSE)),"",VLOOKUP($D362,SITES!$A:$E,2,FALSE))</f>
        <v>Ross Islets Slug Island</v>
      </c>
      <c r="F362" s="10">
        <f>IF(ISERROR(VLOOKUP($D362,SITES!$A:$E,3,FALSE)),"",VLOOKUP($D362,SITES!$A:$E,3,FALSE))</f>
        <v>48.870517730712798</v>
      </c>
      <c r="G362" s="13">
        <f>IF(ISERROR(VLOOKUP($D362,SITES!$A:$E,4,FALSE)),"",VLOOKUP($D362,SITES!$A:$E,4,FALSE))</f>
        <v>-125.160346984863</v>
      </c>
      <c r="H362" s="14" t="str">
        <f t="shared" si="626"/>
        <v>26/04/2024</v>
      </c>
      <c r="I362" s="11">
        <f t="shared" ref="I362:O362" si="727">IF(ISERROR(I361),IF(ISERROR(I360),IF(ISERROR(I359),"BLANK",I359),I360),I361)</f>
        <v>2</v>
      </c>
      <c r="J362" s="11" t="str">
        <f t="shared" si="727"/>
        <v>W</v>
      </c>
      <c r="K362" s="18">
        <f t="shared" si="727"/>
        <v>0.58750000000000002</v>
      </c>
      <c r="L362" s="11" t="str">
        <f t="shared" si="727"/>
        <v>CMA</v>
      </c>
      <c r="M362" s="11">
        <f t="shared" si="727"/>
        <v>4.5</v>
      </c>
      <c r="N362" s="11">
        <f t="shared" si="727"/>
        <v>2</v>
      </c>
      <c r="O362" s="11">
        <f t="shared" si="727"/>
        <v>1</v>
      </c>
      <c r="P362" s="11" t="s">
        <v>32</v>
      </c>
      <c r="Q362" s="19" t="str">
        <f>IF($N362=1,IF(ISERROR(VLOOKUP($P362,'M1'!$A:$C,Q$2,FALSE)),"NOT PRESENT",VLOOKUP($P362,'M1'!$A:$C,Q$2,FALSE)),IF($N362=2,IF(ISERROR(VLOOKUP(DATA!$P362,'M2'!$A:$C,Q$2,FALSE)),"NOT PRESENT",VLOOKUP(DATA!$P362,'M2'!$A:$C,Q$2,FALSE)),IF($N362=0,IF(ISERROR(VLOOKUP($P362,'M1'!$A:$C,Q$2,FALSE)),IF(ISERROR(VLOOKUP(DATA!$P362,'M2'!$A:$C,Q$2,FALSE)),"NOT PRESENT",VLOOKUP(DATA!$P362,'M2'!$A:$C,Q$2,FALSE)),VLOOKUP($P362,'M1'!$A:$C,Q$2,FALSE)),"SPECIFY METHOD")))</f>
        <v>Acmaea mitra</v>
      </c>
      <c r="R362" s="12" t="str">
        <f>IF($N362=1,IF(ISERROR(VLOOKUP($P362,'M1'!$A:$C,R$2,FALSE)),"NOT PRESENT",VLOOKUP($P362,'M1'!$A:$C,R$2,FALSE)),IF($N362=2,IF(ISERROR(VLOOKUP(DATA!$P362,'M2'!$A:$C,R$2,FALSE)),"NOT PRESENT",VLOOKUP(DATA!$P362,'M2'!$A:$C,R$2,FALSE)),IF($N362=0,IF(ISERROR(VLOOKUP($P362,'M1'!$A:$C,R$2,FALSE)),IF(ISERROR(VLOOKUP(DATA!$P362,'M2'!$A:$C,R$2,FALSE)),"NOT PRESENT",VLOOKUP(DATA!$P362,'M2'!$A:$C,R$2,FALSE)),VLOOKUP($P362,'M1'!$A:$C,R$2,FALSE)),"SPECIFY METHOD")))</f>
        <v>Whitecap limpet</v>
      </c>
      <c r="S362" s="20">
        <f t="shared" si="520"/>
        <v>3</v>
      </c>
      <c r="T362" s="11">
        <v>3</v>
      </c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</row>
    <row r="363" spans="1:68" ht="12.75" customHeight="1">
      <c r="A363" s="12">
        <f t="shared" si="517"/>
        <v>361</v>
      </c>
      <c r="B363" s="11" t="str">
        <f t="shared" ref="B363:D363" si="728">IF(ISERROR(B362),IF(ISERROR(B361),IF(ISERROR(B360),"BLANK",B360),B361),B362)</f>
        <v>Em Lim</v>
      </c>
      <c r="C363" s="11" t="str">
        <f t="shared" si="728"/>
        <v>Claire Attridge</v>
      </c>
      <c r="D363" s="11" t="str">
        <f t="shared" si="728"/>
        <v>BMSC10</v>
      </c>
      <c r="E363" s="12" t="str">
        <f>IF(ISERROR(VLOOKUP($D363,SITES!$A:$E,2,FALSE)),"",VLOOKUP($D363,SITES!$A:$E,2,FALSE))</f>
        <v>Ross Islets Slug Island</v>
      </c>
      <c r="F363" s="10">
        <f>IF(ISERROR(VLOOKUP($D363,SITES!$A:$E,3,FALSE)),"",VLOOKUP($D363,SITES!$A:$E,3,FALSE))</f>
        <v>48.870517730712798</v>
      </c>
      <c r="G363" s="13">
        <f>IF(ISERROR(VLOOKUP($D363,SITES!$A:$E,4,FALSE)),"",VLOOKUP($D363,SITES!$A:$E,4,FALSE))</f>
        <v>-125.160346984863</v>
      </c>
      <c r="H363" s="14" t="str">
        <f t="shared" si="626"/>
        <v>26/04/2024</v>
      </c>
      <c r="I363" s="11">
        <f t="shared" ref="I363:O363" si="729">IF(ISERROR(I362),IF(ISERROR(I361),IF(ISERROR(I360),"BLANK",I360),I361),I362)</f>
        <v>2</v>
      </c>
      <c r="J363" s="11" t="str">
        <f t="shared" si="729"/>
        <v>W</v>
      </c>
      <c r="K363" s="18">
        <f t="shared" si="729"/>
        <v>0.58750000000000002</v>
      </c>
      <c r="L363" s="11" t="str">
        <f t="shared" si="729"/>
        <v>CMA</v>
      </c>
      <c r="M363" s="11">
        <f t="shared" si="729"/>
        <v>4.5</v>
      </c>
      <c r="N363" s="11">
        <f t="shared" si="729"/>
        <v>2</v>
      </c>
      <c r="O363" s="11">
        <f t="shared" si="729"/>
        <v>1</v>
      </c>
      <c r="P363" s="11" t="s">
        <v>35</v>
      </c>
      <c r="Q363" s="19" t="str">
        <f>IF($N363=1,IF(ISERROR(VLOOKUP($P363,'M1'!$A:$C,Q$2,FALSE)),"NOT PRESENT",VLOOKUP($P363,'M1'!$A:$C,Q$2,FALSE)),IF($N363=2,IF(ISERROR(VLOOKUP(DATA!$P363,'M2'!$A:$C,Q$2,FALSE)),"NOT PRESENT",VLOOKUP(DATA!$P363,'M2'!$A:$C,Q$2,FALSE)),IF($N363=0,IF(ISERROR(VLOOKUP($P363,'M1'!$A:$C,Q$2,FALSE)),IF(ISERROR(VLOOKUP(DATA!$P363,'M2'!$A:$C,Q$2,FALSE)),"NOT PRESENT",VLOOKUP(DATA!$P363,'M2'!$A:$C,Q$2,FALSE)),VLOOKUP($P363,'M1'!$A:$C,Q$2,FALSE)),"SPECIFY METHOD")))</f>
        <v>Orthasterias koehleri</v>
      </c>
      <c r="R363" s="12" t="str">
        <f>IF($N363=1,IF(ISERROR(VLOOKUP($P363,'M1'!$A:$C,R$2,FALSE)),"NOT PRESENT",VLOOKUP($P363,'M1'!$A:$C,R$2,FALSE)),IF($N363=2,IF(ISERROR(VLOOKUP(DATA!$P363,'M2'!$A:$C,R$2,FALSE)),"NOT PRESENT",VLOOKUP(DATA!$P363,'M2'!$A:$C,R$2,FALSE)),IF($N363=0,IF(ISERROR(VLOOKUP($P363,'M1'!$A:$C,R$2,FALSE)),IF(ISERROR(VLOOKUP(DATA!$P363,'M2'!$A:$C,R$2,FALSE)),"NOT PRESENT",VLOOKUP(DATA!$P363,'M2'!$A:$C,R$2,FALSE)),VLOOKUP($P363,'M1'!$A:$C,R$2,FALSE)),"SPECIFY METHOD")))</f>
        <v>Rainbow star</v>
      </c>
      <c r="S363" s="20">
        <f t="shared" si="520"/>
        <v>1</v>
      </c>
      <c r="T363" s="11">
        <v>1</v>
      </c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</row>
    <row r="364" spans="1:68" ht="12.75" customHeight="1">
      <c r="A364" s="12">
        <f t="shared" si="517"/>
        <v>362</v>
      </c>
      <c r="B364" s="11" t="str">
        <f t="shared" ref="B364:D364" si="730">IF(ISERROR(B363),IF(ISERROR(B362),IF(ISERROR(B361),"BLANK",B361),B362),B363)</f>
        <v>Em Lim</v>
      </c>
      <c r="C364" s="11" t="str">
        <f t="shared" si="730"/>
        <v>Claire Attridge</v>
      </c>
      <c r="D364" s="11" t="str">
        <f t="shared" si="730"/>
        <v>BMSC10</v>
      </c>
      <c r="E364" s="12" t="str">
        <f>IF(ISERROR(VLOOKUP($D364,SITES!$A:$E,2,FALSE)),"",VLOOKUP($D364,SITES!$A:$E,2,FALSE))</f>
        <v>Ross Islets Slug Island</v>
      </c>
      <c r="F364" s="10">
        <f>IF(ISERROR(VLOOKUP($D364,SITES!$A:$E,3,FALSE)),"",VLOOKUP($D364,SITES!$A:$E,3,FALSE))</f>
        <v>48.870517730712798</v>
      </c>
      <c r="G364" s="13">
        <f>IF(ISERROR(VLOOKUP($D364,SITES!$A:$E,4,FALSE)),"",VLOOKUP($D364,SITES!$A:$E,4,FALSE))</f>
        <v>-125.160346984863</v>
      </c>
      <c r="H364" s="14" t="str">
        <f t="shared" si="626"/>
        <v>26/04/2024</v>
      </c>
      <c r="I364" s="11">
        <f t="shared" ref="I364:O364" si="731">IF(ISERROR(I363),IF(ISERROR(I362),IF(ISERROR(I361),"BLANK",I361),I362),I363)</f>
        <v>2</v>
      </c>
      <c r="J364" s="11" t="str">
        <f t="shared" si="731"/>
        <v>W</v>
      </c>
      <c r="K364" s="18">
        <f t="shared" si="731"/>
        <v>0.58750000000000002</v>
      </c>
      <c r="L364" s="11" t="str">
        <f t="shared" si="731"/>
        <v>CMA</v>
      </c>
      <c r="M364" s="11">
        <f t="shared" si="731"/>
        <v>4.5</v>
      </c>
      <c r="N364" s="11">
        <f t="shared" si="731"/>
        <v>2</v>
      </c>
      <c r="O364" s="11">
        <f t="shared" si="731"/>
        <v>1</v>
      </c>
      <c r="P364" s="11" t="s">
        <v>126</v>
      </c>
      <c r="Q364" s="19" t="str">
        <f>IF($N364=1,IF(ISERROR(VLOOKUP($P364,'M1'!$A:$C,Q$2,FALSE)),"NOT PRESENT",VLOOKUP($P364,'M1'!$A:$C,Q$2,FALSE)),IF($N364=2,IF(ISERROR(VLOOKUP(DATA!$P364,'M2'!$A:$C,Q$2,FALSE)),"NOT PRESENT",VLOOKUP(DATA!$P364,'M2'!$A:$C,Q$2,FALSE)),IF($N364=0,IF(ISERROR(VLOOKUP($P364,'M1'!$A:$C,Q$2,FALSE)),IF(ISERROR(VLOOKUP(DATA!$P364,'M2'!$A:$C,Q$2,FALSE)),"NOT PRESENT",VLOOKUP(DATA!$P364,'M2'!$A:$C,Q$2,FALSE)),VLOOKUP($P364,'M1'!$A:$C,Q$2,FALSE)),"SPECIFY METHOD")))</f>
        <v>Debris - Other</v>
      </c>
      <c r="R364" s="12" t="str">
        <f>IF($N364=1,IF(ISERROR(VLOOKUP($P364,'M1'!$A:$C,R$2,FALSE)),"NOT PRESENT",VLOOKUP($P364,'M1'!$A:$C,R$2,FALSE)),IF($N364=2,IF(ISERROR(VLOOKUP(DATA!$P364,'M2'!$A:$C,R$2,FALSE)),"NOT PRESENT",VLOOKUP(DATA!$P364,'M2'!$A:$C,R$2,FALSE)),IF($N364=0,IF(ISERROR(VLOOKUP($P364,'M1'!$A:$C,R$2,FALSE)),IF(ISERROR(VLOOKUP(DATA!$P364,'M2'!$A:$C,R$2,FALSE)),"NOT PRESENT",VLOOKUP(DATA!$P364,'M2'!$A:$C,R$2,FALSE)),VLOOKUP($P364,'M1'!$A:$C,R$2,FALSE)),"SPECIFY METHOD")))</f>
        <v>Any debris OTHER THAN fishing gear, made of plastic, cloth, metal, glass or timber</v>
      </c>
      <c r="S364" s="20">
        <f t="shared" si="520"/>
        <v>1</v>
      </c>
      <c r="T364" s="11">
        <v>1</v>
      </c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</row>
    <row r="365" spans="1:68" ht="12.75" customHeight="1">
      <c r="A365" s="12">
        <f t="shared" si="517"/>
        <v>363</v>
      </c>
      <c r="B365" s="11" t="str">
        <f t="shared" ref="B365:D365" si="732">IF(ISERROR(B363),IF(ISERROR(B362),IF(ISERROR(B361),"BLANK",B361),B362),B363)</f>
        <v>Em Lim</v>
      </c>
      <c r="C365" s="11" t="str">
        <f t="shared" si="732"/>
        <v>Claire Attridge</v>
      </c>
      <c r="D365" s="11" t="str">
        <f t="shared" si="732"/>
        <v>BMSC10</v>
      </c>
      <c r="E365" s="12" t="str">
        <f>IF(ISERROR(VLOOKUP($D365,SITES!$A:$E,2,FALSE)),"",VLOOKUP($D365,SITES!$A:$E,2,FALSE))</f>
        <v>Ross Islets Slug Island</v>
      </c>
      <c r="F365" s="10">
        <f>IF(ISERROR(VLOOKUP($D365,SITES!$A:$E,3,FALSE)),"",VLOOKUP($D365,SITES!$A:$E,3,FALSE))</f>
        <v>48.870517730712798</v>
      </c>
      <c r="G365" s="13">
        <f>IF(ISERROR(VLOOKUP($D365,SITES!$A:$E,4,FALSE)),"",VLOOKUP($D365,SITES!$A:$E,4,FALSE))</f>
        <v>-125.160346984863</v>
      </c>
      <c r="H365" s="14" t="str">
        <f t="shared" ref="H365:O365" si="733">IF(ISERROR(H363),IF(ISERROR(H362),IF(ISERROR(H361),"BLANK",H361),H362),H363)</f>
        <v>26/04/2024</v>
      </c>
      <c r="I365" s="11">
        <f t="shared" si="733"/>
        <v>2</v>
      </c>
      <c r="J365" s="11" t="str">
        <f t="shared" si="733"/>
        <v>W</v>
      </c>
      <c r="K365" s="18">
        <f t="shared" si="733"/>
        <v>0.58750000000000002</v>
      </c>
      <c r="L365" s="11" t="str">
        <f t="shared" si="733"/>
        <v>CMA</v>
      </c>
      <c r="M365" s="11">
        <f t="shared" si="733"/>
        <v>4.5</v>
      </c>
      <c r="N365" s="11">
        <f t="shared" si="733"/>
        <v>2</v>
      </c>
      <c r="O365" s="11">
        <f t="shared" si="733"/>
        <v>1</v>
      </c>
      <c r="P365" s="11" t="s">
        <v>127</v>
      </c>
      <c r="Q365" s="19" t="str">
        <f>IF($N365=1,IF(ISERROR(VLOOKUP($P365,'M1'!$A:$C,Q$2,FALSE)),"NOT PRESENT",VLOOKUP($P365,'M1'!$A:$C,Q$2,FALSE)),IF($N365=2,IF(ISERROR(VLOOKUP(DATA!$P365,'M2'!$A:$C,Q$2,FALSE)),"NOT PRESENT",VLOOKUP(DATA!$P365,'M2'!$A:$C,Q$2,FALSE)),IF($N365=0,IF(ISERROR(VLOOKUP($P365,'M1'!$A:$C,Q$2,FALSE)),IF(ISERROR(VLOOKUP(DATA!$P365,'M2'!$A:$C,Q$2,FALSE)),"NOT PRESENT",VLOOKUP(DATA!$P365,'M2'!$A:$C,Q$2,FALSE)),VLOOKUP($P365,'M1'!$A:$C,Q$2,FALSE)),"SPECIFY METHOD")))</f>
        <v>Neverita lewisii</v>
      </c>
      <c r="R365" s="12" t="str">
        <f>IF($N365=1,IF(ISERROR(VLOOKUP($P365,'M1'!$A:$C,R$2,FALSE)),"NOT PRESENT",VLOOKUP($P365,'M1'!$A:$C,R$2,FALSE)),IF($N365=2,IF(ISERROR(VLOOKUP(DATA!$P365,'M2'!$A:$C,R$2,FALSE)),"NOT PRESENT",VLOOKUP(DATA!$P365,'M2'!$A:$C,R$2,FALSE)),IF($N365=0,IF(ISERROR(VLOOKUP($P365,'M1'!$A:$C,R$2,FALSE)),IF(ISERROR(VLOOKUP(DATA!$P365,'M2'!$A:$C,R$2,FALSE)),"NOT PRESENT",VLOOKUP(DATA!$P365,'M2'!$A:$C,R$2,FALSE)),VLOOKUP($P365,'M1'!$A:$C,R$2,FALSE)),"SPECIFY METHOD")))</f>
        <v>Lewis' Moon snail</v>
      </c>
      <c r="S365" s="20">
        <f t="shared" si="520"/>
        <v>1</v>
      </c>
      <c r="T365" s="11">
        <v>1</v>
      </c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1"/>
      <c r="BE365" s="11"/>
      <c r="BF365" s="11"/>
      <c r="BG365" s="11"/>
      <c r="BH365" s="11"/>
      <c r="BI365" s="11"/>
      <c r="BJ365" s="11"/>
      <c r="BK365" s="11"/>
      <c r="BL365" s="11"/>
      <c r="BM365" s="11"/>
      <c r="BN365" s="11"/>
      <c r="BO365" s="11"/>
      <c r="BP365" s="11"/>
    </row>
    <row r="366" spans="1:68" ht="12.75" customHeight="1">
      <c r="A366" s="12">
        <f t="shared" si="517"/>
        <v>364</v>
      </c>
      <c r="B366" s="11" t="str">
        <f t="shared" ref="B366:D366" si="734">IF(ISERROR(B364),IF(ISERROR(B363),IF(ISERROR(B362),"BLANK",B362),B363),B364)</f>
        <v>Em Lim</v>
      </c>
      <c r="C366" s="11" t="str">
        <f t="shared" si="734"/>
        <v>Claire Attridge</v>
      </c>
      <c r="D366" s="11" t="str">
        <f t="shared" si="734"/>
        <v>BMSC10</v>
      </c>
      <c r="E366" s="12" t="str">
        <f>IF(ISERROR(VLOOKUP($D366,SITES!$A:$E,2,FALSE)),"",VLOOKUP($D366,SITES!$A:$E,2,FALSE))</f>
        <v>Ross Islets Slug Island</v>
      </c>
      <c r="F366" s="10">
        <f>IF(ISERROR(VLOOKUP($D366,SITES!$A:$E,3,FALSE)),"",VLOOKUP($D366,SITES!$A:$E,3,FALSE))</f>
        <v>48.870517730712798</v>
      </c>
      <c r="G366" s="13">
        <f>IF(ISERROR(VLOOKUP($D366,SITES!$A:$E,4,FALSE)),"",VLOOKUP($D366,SITES!$A:$E,4,FALSE))</f>
        <v>-125.160346984863</v>
      </c>
      <c r="H366" s="14" t="str">
        <f t="shared" ref="H366:O366" si="735">IF(ISERROR(H364),IF(ISERROR(H363),IF(ISERROR(H362),"BLANK",H362),H363),H364)</f>
        <v>26/04/2024</v>
      </c>
      <c r="I366" s="11">
        <f t="shared" si="735"/>
        <v>2</v>
      </c>
      <c r="J366" s="11" t="str">
        <f t="shared" si="735"/>
        <v>W</v>
      </c>
      <c r="K366" s="18">
        <f t="shared" si="735"/>
        <v>0.58750000000000002</v>
      </c>
      <c r="L366" s="11" t="str">
        <f t="shared" si="735"/>
        <v>CMA</v>
      </c>
      <c r="M366" s="11">
        <f t="shared" si="735"/>
        <v>4.5</v>
      </c>
      <c r="N366" s="11">
        <f t="shared" si="735"/>
        <v>2</v>
      </c>
      <c r="O366" s="11">
        <f t="shared" si="735"/>
        <v>1</v>
      </c>
      <c r="P366" s="11" t="s">
        <v>128</v>
      </c>
      <c r="Q366" s="19" t="str">
        <f>IF($N366=1,IF(ISERROR(VLOOKUP($P366,'M1'!$A:$C,Q$2,FALSE)),"NOT PRESENT",VLOOKUP($P366,'M1'!$A:$C,Q$2,FALSE)),IF($N366=2,IF(ISERROR(VLOOKUP(DATA!$P366,'M2'!$A:$C,Q$2,FALSE)),"NOT PRESENT",VLOOKUP(DATA!$P366,'M2'!$A:$C,Q$2,FALSE)),IF($N366=0,IF(ISERROR(VLOOKUP($P366,'M1'!$A:$C,Q$2,FALSE)),IF(ISERROR(VLOOKUP(DATA!$P366,'M2'!$A:$C,Q$2,FALSE)),"NOT PRESENT",VLOOKUP(DATA!$P366,'M2'!$A:$C,Q$2,FALSE)),VLOOKUP($P366,'M1'!$A:$C,Q$2,FALSE)),"SPECIFY METHOD")))</f>
        <v>Enteroctopus dofleini</v>
      </c>
      <c r="R366" s="12" t="str">
        <f>IF($N366=1,IF(ISERROR(VLOOKUP($P366,'M1'!$A:$C,R$2,FALSE)),"NOT PRESENT",VLOOKUP($P366,'M1'!$A:$C,R$2,FALSE)),IF($N366=2,IF(ISERROR(VLOOKUP(DATA!$P366,'M2'!$A:$C,R$2,FALSE)),"NOT PRESENT",VLOOKUP(DATA!$P366,'M2'!$A:$C,R$2,FALSE)),IF($N366=0,IF(ISERROR(VLOOKUP($P366,'M1'!$A:$C,R$2,FALSE)),IF(ISERROR(VLOOKUP(DATA!$P366,'M2'!$A:$C,R$2,FALSE)),"NOT PRESENT",VLOOKUP(DATA!$P366,'M2'!$A:$C,R$2,FALSE)),VLOOKUP($P366,'M1'!$A:$C,R$2,FALSE)),"SPECIFY METHOD")))</f>
        <v>Giant pacific octopus</v>
      </c>
      <c r="S366" s="20">
        <f t="shared" si="520"/>
        <v>1</v>
      </c>
      <c r="T366" s="11">
        <v>1</v>
      </c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</row>
    <row r="367" spans="1:68" ht="12.75" customHeight="1">
      <c r="A367" s="12">
        <f t="shared" si="517"/>
        <v>365</v>
      </c>
      <c r="B367" s="11" t="str">
        <f t="shared" ref="B367:D367" si="736">IF(ISERROR(B366),IF(ISERROR(B364),IF(ISERROR(B363),"BLANK",B363),B364),B366)</f>
        <v>Em Lim</v>
      </c>
      <c r="C367" s="11" t="str">
        <f t="shared" si="736"/>
        <v>Claire Attridge</v>
      </c>
      <c r="D367" s="11" t="str">
        <f t="shared" si="736"/>
        <v>BMSC10</v>
      </c>
      <c r="E367" s="12" t="str">
        <f>IF(ISERROR(VLOOKUP($D367,SITES!$A:$E,2,FALSE)),"",VLOOKUP($D367,SITES!$A:$E,2,FALSE))</f>
        <v>Ross Islets Slug Island</v>
      </c>
      <c r="F367" s="10">
        <f>IF(ISERROR(VLOOKUP($D367,SITES!$A:$E,3,FALSE)),"",VLOOKUP($D367,SITES!$A:$E,3,FALSE))</f>
        <v>48.870517730712798</v>
      </c>
      <c r="G367" s="13">
        <f>IF(ISERROR(VLOOKUP($D367,SITES!$A:$E,4,FALSE)),"",VLOOKUP($D367,SITES!$A:$E,4,FALSE))</f>
        <v>-125.160346984863</v>
      </c>
      <c r="H367" s="14" t="str">
        <f t="shared" ref="H367:O367" si="737">IF(ISERROR(H366),IF(ISERROR(H364),IF(ISERROR(H363),"BLANK",H363),H364),H366)</f>
        <v>26/04/2024</v>
      </c>
      <c r="I367" s="11">
        <f t="shared" si="737"/>
        <v>2</v>
      </c>
      <c r="J367" s="11" t="str">
        <f t="shared" si="737"/>
        <v>W</v>
      </c>
      <c r="K367" s="18">
        <f t="shared" si="737"/>
        <v>0.58750000000000002</v>
      </c>
      <c r="L367" s="11" t="str">
        <f t="shared" si="737"/>
        <v>CMA</v>
      </c>
      <c r="M367" s="11">
        <f t="shared" si="737"/>
        <v>4.5</v>
      </c>
      <c r="N367" s="11">
        <f t="shared" si="737"/>
        <v>2</v>
      </c>
      <c r="O367" s="11">
        <f t="shared" si="737"/>
        <v>1</v>
      </c>
      <c r="P367" s="11" t="s">
        <v>34</v>
      </c>
      <c r="Q367" s="19" t="str">
        <f>IF($N367=1,IF(ISERROR(VLOOKUP($P367,'M1'!$A:$C,Q$2,FALSE)),"NOT PRESENT",VLOOKUP($P367,'M1'!$A:$C,Q$2,FALSE)),IF($N367=2,IF(ISERROR(VLOOKUP(DATA!$P367,'M2'!$A:$C,Q$2,FALSE)),"NOT PRESENT",VLOOKUP(DATA!$P367,'M2'!$A:$C,Q$2,FALSE)),IF($N367=0,IF(ISERROR(VLOOKUP($P367,'M1'!$A:$C,Q$2,FALSE)),IF(ISERROR(VLOOKUP(DATA!$P367,'M2'!$A:$C,Q$2,FALSE)),"NOT PRESENT",VLOOKUP(DATA!$P367,'M2'!$A:$C,Q$2,FALSE)),VLOOKUP($P367,'M1'!$A:$C,Q$2,FALSE)),"SPECIFY METHOD")))</f>
        <v>Pagurus hemphilli</v>
      </c>
      <c r="R367" s="12" t="str">
        <f>IF($N367=1,IF(ISERROR(VLOOKUP($P367,'M1'!$A:$C,R$2,FALSE)),"NOT PRESENT",VLOOKUP($P367,'M1'!$A:$C,R$2,FALSE)),IF($N367=2,IF(ISERROR(VLOOKUP(DATA!$P367,'M2'!$A:$C,R$2,FALSE)),"NOT PRESENT",VLOOKUP(DATA!$P367,'M2'!$A:$C,R$2,FALSE)),IF($N367=0,IF(ISERROR(VLOOKUP($P367,'M1'!$A:$C,R$2,FALSE)),IF(ISERROR(VLOOKUP(DATA!$P367,'M2'!$A:$C,R$2,FALSE)),"NOT PRESENT",VLOOKUP(DATA!$P367,'M2'!$A:$C,R$2,FALSE)),VLOOKUP($P367,'M1'!$A:$C,R$2,FALSE)),"SPECIFY METHOD")))</f>
        <v>Maroon hermit</v>
      </c>
      <c r="S367" s="20">
        <f t="shared" si="520"/>
        <v>1</v>
      </c>
      <c r="T367" s="11">
        <v>1</v>
      </c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</row>
    <row r="368" spans="1:68" ht="12.75" customHeight="1">
      <c r="A368" s="12">
        <f t="shared" si="517"/>
        <v>366</v>
      </c>
      <c r="B368" s="11" t="str">
        <f t="shared" ref="B368:D368" si="738">IF(ISERROR(B367),IF(ISERROR(B366),IF(ISERROR(B364),"BLANK",B364),B366),B367)</f>
        <v>Em Lim</v>
      </c>
      <c r="C368" s="11" t="str">
        <f t="shared" si="738"/>
        <v>Claire Attridge</v>
      </c>
      <c r="D368" s="11" t="str">
        <f t="shared" si="738"/>
        <v>BMSC10</v>
      </c>
      <c r="E368" s="12" t="str">
        <f>IF(ISERROR(VLOOKUP($D368,SITES!$A:$E,2,FALSE)),"",VLOOKUP($D368,SITES!$A:$E,2,FALSE))</f>
        <v>Ross Islets Slug Island</v>
      </c>
      <c r="F368" s="10">
        <f>IF(ISERROR(VLOOKUP($D368,SITES!$A:$E,3,FALSE)),"",VLOOKUP($D368,SITES!$A:$E,3,FALSE))</f>
        <v>48.870517730712798</v>
      </c>
      <c r="G368" s="13">
        <f>IF(ISERROR(VLOOKUP($D368,SITES!$A:$E,4,FALSE)),"",VLOOKUP($D368,SITES!$A:$E,4,FALSE))</f>
        <v>-125.160346984863</v>
      </c>
      <c r="H368" s="14" t="str">
        <f t="shared" ref="H368:M368" si="739">IF(ISERROR(H367),IF(ISERROR(H366),IF(ISERROR(H364),"BLANK",H364),H366),H367)</f>
        <v>26/04/2024</v>
      </c>
      <c r="I368" s="11">
        <f t="shared" si="739"/>
        <v>2</v>
      </c>
      <c r="J368" s="11" t="str">
        <f t="shared" si="739"/>
        <v>W</v>
      </c>
      <c r="K368" s="18">
        <f t="shared" si="739"/>
        <v>0.58750000000000002</v>
      </c>
      <c r="L368" s="11" t="str">
        <f t="shared" si="739"/>
        <v>CMA</v>
      </c>
      <c r="M368" s="11">
        <f t="shared" si="739"/>
        <v>4.5</v>
      </c>
      <c r="N368" s="11">
        <v>0</v>
      </c>
      <c r="O368" s="11">
        <v>0</v>
      </c>
      <c r="P368" s="11" t="s">
        <v>76</v>
      </c>
      <c r="Q368" s="19" t="str">
        <f>IF($N368=1,IF(ISERROR(VLOOKUP($P368,'M1'!$A:$C,Q$2,FALSE)),"NOT PRESENT",VLOOKUP($P368,'M1'!$A:$C,Q$2,FALSE)),IF($N368=2,IF(ISERROR(VLOOKUP(DATA!$P368,'M2'!$A:$C,Q$2,FALSE)),"NOT PRESENT",VLOOKUP(DATA!$P368,'M2'!$A:$C,Q$2,FALSE)),IF($N368=0,IF(ISERROR(VLOOKUP($P368,'M1'!$A:$C,Q$2,FALSE)),IF(ISERROR(VLOOKUP(DATA!$P368,'M2'!$A:$C,Q$2,FALSE)),"NOT PRESENT",VLOOKUP(DATA!$P368,'M2'!$A:$C,Q$2,FALSE)),VLOOKUP($P368,'M1'!$A:$C,Q$2,FALSE)),"SPECIFY METHOD")))</f>
        <v>Diaulula sandiegensis</v>
      </c>
      <c r="R368" s="12" t="str">
        <f>IF($N368=1,IF(ISERROR(VLOOKUP($P368,'M1'!$A:$C,R$2,FALSE)),"NOT PRESENT",VLOOKUP($P368,'M1'!$A:$C,R$2,FALSE)),IF($N368=2,IF(ISERROR(VLOOKUP(DATA!$P368,'M2'!$A:$C,R$2,FALSE)),"NOT PRESENT",VLOOKUP(DATA!$P368,'M2'!$A:$C,R$2,FALSE)),IF($N368=0,IF(ISERROR(VLOOKUP($P368,'M1'!$A:$C,R$2,FALSE)),IF(ISERROR(VLOOKUP(DATA!$P368,'M2'!$A:$C,R$2,FALSE)),"NOT PRESENT",VLOOKUP(DATA!$P368,'M2'!$A:$C,R$2,FALSE)),VLOOKUP($P368,'M1'!$A:$C,R$2,FALSE)),"SPECIFY METHOD")))</f>
        <v>Ringed doris</v>
      </c>
      <c r="S368" s="20">
        <f t="shared" si="520"/>
        <v>1</v>
      </c>
      <c r="T368" s="11">
        <v>1</v>
      </c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</row>
    <row r="369" spans="1:68" ht="12.75" customHeight="1">
      <c r="A369" s="12">
        <f t="shared" si="517"/>
        <v>367</v>
      </c>
      <c r="B369" s="11" t="str">
        <f t="shared" ref="B369:B449" si="740">IF(ISERROR(B368),IF(ISERROR(B367),IF(ISERROR(B366),"BLANK",B366),B367),B368)</f>
        <v>Em Lim</v>
      </c>
      <c r="C369" s="11" t="s">
        <v>102</v>
      </c>
      <c r="D369" s="11" t="s">
        <v>129</v>
      </c>
      <c r="E369" s="12" t="str">
        <f>IF(ISERROR(VLOOKUP($D369,SITES!$A:$E,2,FALSE)),"",VLOOKUP($D369,SITES!$A:$E,2,FALSE))</f>
        <v>Kii xin</v>
      </c>
      <c r="F369" s="10">
        <f>IF(ISERROR(VLOOKUP($D369,SITES!$A:$E,3,FALSE)),"",VLOOKUP($D369,SITES!$A:$E,3,FALSE))</f>
        <v>48.815116882324197</v>
      </c>
      <c r="G369" s="13">
        <f>IF(ISERROR(VLOOKUP($D369,SITES!$A:$E,4,FALSE)),"",VLOOKUP($D369,SITES!$A:$E,4,FALSE))</f>
        <v>-125.175331115722</v>
      </c>
      <c r="H369" s="14" t="s">
        <v>130</v>
      </c>
      <c r="I369" s="11">
        <v>3</v>
      </c>
      <c r="J369" s="11" t="s">
        <v>99</v>
      </c>
      <c r="K369" s="18">
        <v>0.42291666666666666</v>
      </c>
      <c r="L369" s="11" t="s">
        <v>105</v>
      </c>
      <c r="M369" s="11">
        <v>8.5</v>
      </c>
      <c r="N369" s="11">
        <v>1</v>
      </c>
      <c r="O369" s="11">
        <v>1</v>
      </c>
      <c r="P369" s="11" t="s">
        <v>27</v>
      </c>
      <c r="Q369" s="19" t="str">
        <f>IF($N369=1,IF(ISERROR(VLOOKUP($P369,'M1'!$A:$C,Q$2,FALSE)),"NOT PRESENT",VLOOKUP($P369,'M1'!$A:$C,Q$2,FALSE)),IF($N369=2,IF(ISERROR(VLOOKUP(DATA!$P369,'M2'!$A:$C,Q$2,FALSE)),"NOT PRESENT",VLOOKUP(DATA!$P369,'M2'!$A:$C,Q$2,FALSE)),IF($N369=0,IF(ISERROR(VLOOKUP($P369,'M1'!$A:$C,Q$2,FALSE)),IF(ISERROR(VLOOKUP(DATA!$P369,'M2'!$A:$C,Q$2,FALSE)),"NOT PRESENT",VLOOKUP(DATA!$P369,'M2'!$A:$C,Q$2,FALSE)),VLOOKUP($P369,'M1'!$A:$C,Q$2,FALSE)),"SPECIFY METHOD")))</f>
        <v>Hexagrammos decagrammus</v>
      </c>
      <c r="R369" s="12" t="str">
        <f>IF($N369=1,IF(ISERROR(VLOOKUP($P369,'M1'!$A:$C,R$2,FALSE)),"NOT PRESENT",VLOOKUP($P369,'M1'!$A:$C,R$2,FALSE)),IF($N369=2,IF(ISERROR(VLOOKUP(DATA!$P369,'M2'!$A:$C,R$2,FALSE)),"NOT PRESENT",VLOOKUP(DATA!$P369,'M2'!$A:$C,R$2,FALSE)),IF($N369=0,IF(ISERROR(VLOOKUP($P369,'M1'!$A:$C,R$2,FALSE)),IF(ISERROR(VLOOKUP(DATA!$P369,'M2'!$A:$C,R$2,FALSE)),"NOT PRESENT",VLOOKUP(DATA!$P369,'M2'!$A:$C,R$2,FALSE)),VLOOKUP($P369,'M1'!$A:$C,R$2,FALSE)),"SPECIFY METHOD")))</f>
        <v>Kelp greenling</v>
      </c>
      <c r="S369" s="20">
        <f t="shared" si="520"/>
        <v>6</v>
      </c>
      <c r="T369" s="11">
        <v>0</v>
      </c>
      <c r="U369" s="11"/>
      <c r="V369" s="11"/>
      <c r="W369" s="11"/>
      <c r="X369" s="11"/>
      <c r="Y369" s="11"/>
      <c r="Z369" s="11"/>
      <c r="AA369" s="11">
        <v>1</v>
      </c>
      <c r="AB369" s="11">
        <v>2</v>
      </c>
      <c r="AC369" s="11">
        <v>3</v>
      </c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1"/>
      <c r="BE369" s="11"/>
      <c r="BF369" s="11"/>
      <c r="BG369" s="11"/>
      <c r="BH369" s="11"/>
      <c r="BI369" s="11"/>
      <c r="BJ369" s="11"/>
      <c r="BK369" s="11"/>
      <c r="BL369" s="11"/>
      <c r="BM369" s="11"/>
      <c r="BN369" s="11"/>
      <c r="BO369" s="11"/>
      <c r="BP369" s="11"/>
    </row>
    <row r="370" spans="1:68" ht="12.75" customHeight="1">
      <c r="A370" s="12">
        <f t="shared" si="517"/>
        <v>368</v>
      </c>
      <c r="B370" s="11" t="str">
        <f t="shared" si="740"/>
        <v>Em Lim</v>
      </c>
      <c r="C370" s="11" t="str">
        <f t="shared" ref="C370:D370" si="741">IF(ISERROR(C369),IF(ISERROR(C368),IF(ISERROR(C367),"BLANK",C367),C368),C369)</f>
        <v>Claire Attridge</v>
      </c>
      <c r="D370" s="11" t="str">
        <f t="shared" si="741"/>
        <v>BMSC4</v>
      </c>
      <c r="E370" s="12" t="str">
        <f>IF(ISERROR(VLOOKUP($D370,SITES!$A:$E,2,FALSE)),"",VLOOKUP($D370,SITES!$A:$E,2,FALSE))</f>
        <v>Kii xin</v>
      </c>
      <c r="F370" s="10">
        <f>IF(ISERROR(VLOOKUP($D370,SITES!$A:$E,3,FALSE)),"",VLOOKUP($D370,SITES!$A:$E,3,FALSE))</f>
        <v>48.815116882324197</v>
      </c>
      <c r="G370" s="13">
        <f>IF(ISERROR(VLOOKUP($D370,SITES!$A:$E,4,FALSE)),"",VLOOKUP($D370,SITES!$A:$E,4,FALSE))</f>
        <v>-125.175331115722</v>
      </c>
      <c r="H370" s="14" t="str">
        <f t="shared" ref="H370:M370" si="742">IF(ISERROR(H369),IF(ISERROR(H368),IF(ISERROR(H367),"BLANK",H367),H368),H369)</f>
        <v>29/04/2024</v>
      </c>
      <c r="I370" s="11">
        <f t="shared" si="742"/>
        <v>3</v>
      </c>
      <c r="J370" s="11" t="str">
        <f t="shared" si="742"/>
        <v>NE</v>
      </c>
      <c r="K370" s="18">
        <f t="shared" si="742"/>
        <v>0.42291666666666666</v>
      </c>
      <c r="L370" s="11" t="str">
        <f t="shared" si="742"/>
        <v>CMA</v>
      </c>
      <c r="M370" s="11">
        <f t="shared" si="742"/>
        <v>8.5</v>
      </c>
      <c r="N370" s="11">
        <v>2</v>
      </c>
      <c r="O370" s="11">
        <f>IF(ISERROR(O369),IF(ISERROR(O368),IF(ISERROR(O367),"BLANK",O367),O368),O369)</f>
        <v>1</v>
      </c>
      <c r="P370" s="11" t="s">
        <v>29</v>
      </c>
      <c r="Q370" s="19" t="str">
        <f>IF($N370=1,IF(ISERROR(VLOOKUP($P370,'M1'!$A:$C,Q$2,FALSE)),"NOT PRESENT",VLOOKUP($P370,'M1'!$A:$C,Q$2,FALSE)),IF($N370=2,IF(ISERROR(VLOOKUP(DATA!$P370,'M2'!$A:$C,Q$2,FALSE)),"NOT PRESENT",VLOOKUP(DATA!$P370,'M2'!$A:$C,Q$2,FALSE)),IF($N370=0,IF(ISERROR(VLOOKUP($P370,'M1'!$A:$C,Q$2,FALSE)),IF(ISERROR(VLOOKUP(DATA!$P370,'M2'!$A:$C,Q$2,FALSE)),"NOT PRESENT",VLOOKUP(DATA!$P370,'M2'!$A:$C,Q$2,FALSE)),VLOOKUP($P370,'M1'!$A:$C,Q$2,FALSE)),"SPECIFY METHOD")))</f>
        <v>Mesocentrotus franciscanus</v>
      </c>
      <c r="R370" s="12" t="str">
        <f>IF($N370=1,IF(ISERROR(VLOOKUP($P370,'M1'!$A:$C,R$2,FALSE)),"NOT PRESENT",VLOOKUP($P370,'M1'!$A:$C,R$2,FALSE)),IF($N370=2,IF(ISERROR(VLOOKUP(DATA!$P370,'M2'!$A:$C,R$2,FALSE)),"NOT PRESENT",VLOOKUP(DATA!$P370,'M2'!$A:$C,R$2,FALSE)),IF($N370=0,IF(ISERROR(VLOOKUP($P370,'M1'!$A:$C,R$2,FALSE)),IF(ISERROR(VLOOKUP(DATA!$P370,'M2'!$A:$C,R$2,FALSE)),"NOT PRESENT",VLOOKUP(DATA!$P370,'M2'!$A:$C,R$2,FALSE)),VLOOKUP($P370,'M1'!$A:$C,R$2,FALSE)),"SPECIFY METHOD")))</f>
        <v>Red sea urchin</v>
      </c>
      <c r="S370" s="20">
        <f t="shared" si="520"/>
        <v>142</v>
      </c>
      <c r="T370" s="11">
        <v>142</v>
      </c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</row>
    <row r="371" spans="1:68" ht="12.75" customHeight="1">
      <c r="A371" s="12">
        <f t="shared" si="517"/>
        <v>369</v>
      </c>
      <c r="B371" s="11" t="str">
        <f t="shared" si="740"/>
        <v>Em Lim</v>
      </c>
      <c r="C371" s="11" t="str">
        <f t="shared" ref="C371:D371" si="743">IF(ISERROR(C370),IF(ISERROR(C369),IF(ISERROR(C368),"BLANK",C368),C369),C370)</f>
        <v>Claire Attridge</v>
      </c>
      <c r="D371" s="11" t="str">
        <f t="shared" si="743"/>
        <v>BMSC4</v>
      </c>
      <c r="E371" s="12" t="str">
        <f>IF(ISERROR(VLOOKUP($D371,SITES!$A:$E,2,FALSE)),"",VLOOKUP($D371,SITES!$A:$E,2,FALSE))</f>
        <v>Kii xin</v>
      </c>
      <c r="F371" s="10">
        <f>IF(ISERROR(VLOOKUP($D371,SITES!$A:$E,3,FALSE)),"",VLOOKUP($D371,SITES!$A:$E,3,FALSE))</f>
        <v>48.815116882324197</v>
      </c>
      <c r="G371" s="13">
        <f>IF(ISERROR(VLOOKUP($D371,SITES!$A:$E,4,FALSE)),"",VLOOKUP($D371,SITES!$A:$E,4,FALSE))</f>
        <v>-125.175331115722</v>
      </c>
      <c r="H371" s="14" t="str">
        <f t="shared" ref="H371:O371" si="744">IF(ISERROR(H370),IF(ISERROR(H369),IF(ISERROR(H368),"BLANK",H368),H369),H370)</f>
        <v>29/04/2024</v>
      </c>
      <c r="I371" s="11">
        <f t="shared" si="744"/>
        <v>3</v>
      </c>
      <c r="J371" s="11" t="str">
        <f t="shared" si="744"/>
        <v>NE</v>
      </c>
      <c r="K371" s="18">
        <f t="shared" si="744"/>
        <v>0.42291666666666666</v>
      </c>
      <c r="L371" s="11" t="str">
        <f t="shared" si="744"/>
        <v>CMA</v>
      </c>
      <c r="M371" s="11">
        <f t="shared" si="744"/>
        <v>8.5</v>
      </c>
      <c r="N371" s="11">
        <f t="shared" si="744"/>
        <v>2</v>
      </c>
      <c r="O371" s="11">
        <f t="shared" si="744"/>
        <v>1</v>
      </c>
      <c r="P371" s="11" t="s">
        <v>120</v>
      </c>
      <c r="Q371" s="19" t="str">
        <f>IF($N371=1,IF(ISERROR(VLOOKUP($P371,'M1'!$A:$C,Q$2,FALSE)),"NOT PRESENT",VLOOKUP($P371,'M1'!$A:$C,Q$2,FALSE)),IF($N371=2,IF(ISERROR(VLOOKUP(DATA!$P371,'M2'!$A:$C,Q$2,FALSE)),"NOT PRESENT",VLOOKUP(DATA!$P371,'M2'!$A:$C,Q$2,FALSE)),IF($N371=0,IF(ISERROR(VLOOKUP($P371,'M1'!$A:$C,Q$2,FALSE)),IF(ISERROR(VLOOKUP(DATA!$P371,'M2'!$A:$C,Q$2,FALSE)),"NOT PRESENT",VLOOKUP(DATA!$P371,'M2'!$A:$C,Q$2,FALSE)),VLOOKUP($P371,'M1'!$A:$C,Q$2,FALSE)),"SPECIFY METHOD")))</f>
        <v>Antiopella fusca</v>
      </c>
      <c r="R371" s="12" t="str">
        <f>IF($N371=1,IF(ISERROR(VLOOKUP($P371,'M1'!$A:$C,R$2,FALSE)),"NOT PRESENT",VLOOKUP($P371,'M1'!$A:$C,R$2,FALSE)),IF($N371=2,IF(ISERROR(VLOOKUP(DATA!$P371,'M2'!$A:$C,R$2,FALSE)),"NOT PRESENT",VLOOKUP(DATA!$P371,'M2'!$A:$C,R$2,FALSE)),IF($N371=0,IF(ISERROR(VLOOKUP($P371,'M1'!$A:$C,R$2,FALSE)),IF(ISERROR(VLOOKUP(DATA!$P371,'M2'!$A:$C,R$2,FALSE)),"NOT PRESENT",VLOOKUP(DATA!$P371,'M2'!$A:$C,R$2,FALSE)),VLOOKUP($P371,'M1'!$A:$C,R$2,FALSE)),"SPECIFY METHOD")))</f>
        <v>White-and-orange-tipped nudibranch</v>
      </c>
      <c r="S371" s="20">
        <f t="shared" si="520"/>
        <v>3</v>
      </c>
      <c r="T371" s="11">
        <v>3</v>
      </c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</row>
    <row r="372" spans="1:68" ht="12.75" customHeight="1">
      <c r="A372" s="12">
        <f t="shared" si="517"/>
        <v>370</v>
      </c>
      <c r="B372" s="11" t="str">
        <f t="shared" si="740"/>
        <v>Em Lim</v>
      </c>
      <c r="C372" s="11" t="str">
        <f t="shared" ref="C372:D372" si="745">IF(ISERROR(C371),IF(ISERROR(C370),IF(ISERROR(C369),"BLANK",C369),C370),C371)</f>
        <v>Claire Attridge</v>
      </c>
      <c r="D372" s="11" t="str">
        <f t="shared" si="745"/>
        <v>BMSC4</v>
      </c>
      <c r="E372" s="12" t="str">
        <f>IF(ISERROR(VLOOKUP($D372,SITES!$A:$E,2,FALSE)),"",VLOOKUP($D372,SITES!$A:$E,2,FALSE))</f>
        <v>Kii xin</v>
      </c>
      <c r="F372" s="10">
        <f>IF(ISERROR(VLOOKUP($D372,SITES!$A:$E,3,FALSE)),"",VLOOKUP($D372,SITES!$A:$E,3,FALSE))</f>
        <v>48.815116882324197</v>
      </c>
      <c r="G372" s="13">
        <f>IF(ISERROR(VLOOKUP($D372,SITES!$A:$E,4,FALSE)),"",VLOOKUP($D372,SITES!$A:$E,4,FALSE))</f>
        <v>-125.175331115722</v>
      </c>
      <c r="H372" s="14" t="str">
        <f t="shared" ref="H372:O372" si="746">IF(ISERROR(H371),IF(ISERROR(H370),IF(ISERROR(H369),"BLANK",H369),H370),H371)</f>
        <v>29/04/2024</v>
      </c>
      <c r="I372" s="11">
        <f t="shared" si="746"/>
        <v>3</v>
      </c>
      <c r="J372" s="11" t="str">
        <f t="shared" si="746"/>
        <v>NE</v>
      </c>
      <c r="K372" s="18">
        <f t="shared" si="746"/>
        <v>0.42291666666666666</v>
      </c>
      <c r="L372" s="11" t="str">
        <f t="shared" si="746"/>
        <v>CMA</v>
      </c>
      <c r="M372" s="11">
        <f t="shared" si="746"/>
        <v>8.5</v>
      </c>
      <c r="N372" s="11">
        <f t="shared" si="746"/>
        <v>2</v>
      </c>
      <c r="O372" s="11">
        <f t="shared" si="746"/>
        <v>1</v>
      </c>
      <c r="P372" s="11" t="s">
        <v>42</v>
      </c>
      <c r="Q372" s="19" t="str">
        <f>IF($N372=1,IF(ISERROR(VLOOKUP($P372,'M1'!$A:$C,Q$2,FALSE)),"NOT PRESENT",VLOOKUP($P372,'M1'!$A:$C,Q$2,FALSE)),IF($N372=2,IF(ISERROR(VLOOKUP(DATA!$P372,'M2'!$A:$C,Q$2,FALSE)),"NOT PRESENT",VLOOKUP(DATA!$P372,'M2'!$A:$C,Q$2,FALSE)),IF($N372=0,IF(ISERROR(VLOOKUP($P372,'M1'!$A:$C,Q$2,FALSE)),IF(ISERROR(VLOOKUP(DATA!$P372,'M2'!$A:$C,Q$2,FALSE)),"NOT PRESENT",VLOOKUP(DATA!$P372,'M2'!$A:$C,Q$2,FALSE)),VLOOKUP($P372,'M1'!$A:$C,Q$2,FALSE)),"SPECIFY METHOD")))</f>
        <v>Dermasterias imbricata</v>
      </c>
      <c r="R372" s="12" t="str">
        <f>IF($N372=1,IF(ISERROR(VLOOKUP($P372,'M1'!$A:$C,R$2,FALSE)),"NOT PRESENT",VLOOKUP($P372,'M1'!$A:$C,R$2,FALSE)),IF($N372=2,IF(ISERROR(VLOOKUP(DATA!$P372,'M2'!$A:$C,R$2,FALSE)),"NOT PRESENT",VLOOKUP(DATA!$P372,'M2'!$A:$C,R$2,FALSE)),IF($N372=0,IF(ISERROR(VLOOKUP($P372,'M1'!$A:$C,R$2,FALSE)),IF(ISERROR(VLOOKUP(DATA!$P372,'M2'!$A:$C,R$2,FALSE)),"NOT PRESENT",VLOOKUP(DATA!$P372,'M2'!$A:$C,R$2,FALSE)),VLOOKUP($P372,'M1'!$A:$C,R$2,FALSE)),"SPECIFY METHOD")))</f>
        <v>Leather star</v>
      </c>
      <c r="S372" s="20">
        <f t="shared" si="520"/>
        <v>25</v>
      </c>
      <c r="T372" s="11">
        <v>25</v>
      </c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</row>
    <row r="373" spans="1:68" ht="12.75" customHeight="1">
      <c r="A373" s="12">
        <f t="shared" si="517"/>
        <v>371</v>
      </c>
      <c r="B373" s="11" t="str">
        <f t="shared" si="740"/>
        <v>Em Lim</v>
      </c>
      <c r="C373" s="11" t="str">
        <f t="shared" ref="C373:D373" si="747">IF(ISERROR(C372),IF(ISERROR(C371),IF(ISERROR(C370),"BLANK",C370),C371),C372)</f>
        <v>Claire Attridge</v>
      </c>
      <c r="D373" s="11" t="str">
        <f t="shared" si="747"/>
        <v>BMSC4</v>
      </c>
      <c r="E373" s="12" t="str">
        <f>IF(ISERROR(VLOOKUP($D373,SITES!$A:$E,2,FALSE)),"",VLOOKUP($D373,SITES!$A:$E,2,FALSE))</f>
        <v>Kii xin</v>
      </c>
      <c r="F373" s="10">
        <f>IF(ISERROR(VLOOKUP($D373,SITES!$A:$E,3,FALSE)),"",VLOOKUP($D373,SITES!$A:$E,3,FALSE))</f>
        <v>48.815116882324197</v>
      </c>
      <c r="G373" s="13">
        <f>IF(ISERROR(VLOOKUP($D373,SITES!$A:$E,4,FALSE)),"",VLOOKUP($D373,SITES!$A:$E,4,FALSE))</f>
        <v>-125.175331115722</v>
      </c>
      <c r="H373" s="14" t="str">
        <f t="shared" ref="H373:O373" si="748">IF(ISERROR(H372),IF(ISERROR(H371),IF(ISERROR(H370),"BLANK",H370),H371),H372)</f>
        <v>29/04/2024</v>
      </c>
      <c r="I373" s="11">
        <f t="shared" si="748"/>
        <v>3</v>
      </c>
      <c r="J373" s="11" t="str">
        <f t="shared" si="748"/>
        <v>NE</v>
      </c>
      <c r="K373" s="18">
        <f t="shared" si="748"/>
        <v>0.42291666666666666</v>
      </c>
      <c r="L373" s="11" t="str">
        <f t="shared" si="748"/>
        <v>CMA</v>
      </c>
      <c r="M373" s="11">
        <f t="shared" si="748"/>
        <v>8.5</v>
      </c>
      <c r="N373" s="11">
        <f t="shared" si="748"/>
        <v>2</v>
      </c>
      <c r="O373" s="11">
        <f t="shared" si="748"/>
        <v>1</v>
      </c>
      <c r="P373" s="11" t="s">
        <v>32</v>
      </c>
      <c r="Q373" s="19" t="str">
        <f>IF($N373=1,IF(ISERROR(VLOOKUP($P373,'M1'!$A:$C,Q$2,FALSE)),"NOT PRESENT",VLOOKUP($P373,'M1'!$A:$C,Q$2,FALSE)),IF($N373=2,IF(ISERROR(VLOOKUP(DATA!$P373,'M2'!$A:$C,Q$2,FALSE)),"NOT PRESENT",VLOOKUP(DATA!$P373,'M2'!$A:$C,Q$2,FALSE)),IF($N373=0,IF(ISERROR(VLOOKUP($P373,'M1'!$A:$C,Q$2,FALSE)),IF(ISERROR(VLOOKUP(DATA!$P373,'M2'!$A:$C,Q$2,FALSE)),"NOT PRESENT",VLOOKUP(DATA!$P373,'M2'!$A:$C,Q$2,FALSE)),VLOOKUP($P373,'M1'!$A:$C,Q$2,FALSE)),"SPECIFY METHOD")))</f>
        <v>Acmaea mitra</v>
      </c>
      <c r="R373" s="12" t="str">
        <f>IF($N373=1,IF(ISERROR(VLOOKUP($P373,'M1'!$A:$C,R$2,FALSE)),"NOT PRESENT",VLOOKUP($P373,'M1'!$A:$C,R$2,FALSE)),IF($N373=2,IF(ISERROR(VLOOKUP(DATA!$P373,'M2'!$A:$C,R$2,FALSE)),"NOT PRESENT",VLOOKUP(DATA!$P373,'M2'!$A:$C,R$2,FALSE)),IF($N373=0,IF(ISERROR(VLOOKUP($P373,'M1'!$A:$C,R$2,FALSE)),IF(ISERROR(VLOOKUP(DATA!$P373,'M2'!$A:$C,R$2,FALSE)),"NOT PRESENT",VLOOKUP(DATA!$P373,'M2'!$A:$C,R$2,FALSE)),VLOOKUP($P373,'M1'!$A:$C,R$2,FALSE)),"SPECIFY METHOD")))</f>
        <v>Whitecap limpet</v>
      </c>
      <c r="S373" s="20">
        <f t="shared" si="520"/>
        <v>6</v>
      </c>
      <c r="T373" s="11">
        <v>6</v>
      </c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1"/>
      <c r="BE373" s="11"/>
      <c r="BF373" s="11"/>
      <c r="BG373" s="11"/>
      <c r="BH373" s="11"/>
      <c r="BI373" s="11"/>
      <c r="BJ373" s="11"/>
      <c r="BK373" s="11"/>
      <c r="BL373" s="11"/>
      <c r="BM373" s="11"/>
      <c r="BN373" s="11"/>
      <c r="BO373" s="11"/>
      <c r="BP373" s="11"/>
    </row>
    <row r="374" spans="1:68" ht="12.75" customHeight="1">
      <c r="A374" s="12">
        <f t="shared" si="517"/>
        <v>372</v>
      </c>
      <c r="B374" s="11" t="str">
        <f t="shared" si="740"/>
        <v>Em Lim</v>
      </c>
      <c r="C374" s="11" t="str">
        <f t="shared" ref="C374:D374" si="749">IF(ISERROR(C373),IF(ISERROR(C372),IF(ISERROR(C371),"BLANK",C371),C372),C373)</f>
        <v>Claire Attridge</v>
      </c>
      <c r="D374" s="11" t="str">
        <f t="shared" si="749"/>
        <v>BMSC4</v>
      </c>
      <c r="E374" s="12" t="str">
        <f>IF(ISERROR(VLOOKUP($D374,SITES!$A:$E,2,FALSE)),"",VLOOKUP($D374,SITES!$A:$E,2,FALSE))</f>
        <v>Kii xin</v>
      </c>
      <c r="F374" s="10">
        <f>IF(ISERROR(VLOOKUP($D374,SITES!$A:$E,3,FALSE)),"",VLOOKUP($D374,SITES!$A:$E,3,FALSE))</f>
        <v>48.815116882324197</v>
      </c>
      <c r="G374" s="13">
        <f>IF(ISERROR(VLOOKUP($D374,SITES!$A:$E,4,FALSE)),"",VLOOKUP($D374,SITES!$A:$E,4,FALSE))</f>
        <v>-125.175331115722</v>
      </c>
      <c r="H374" s="14" t="str">
        <f t="shared" ref="H374:O374" si="750">IF(ISERROR(H373),IF(ISERROR(H372),IF(ISERROR(H371),"BLANK",H371),H372),H373)</f>
        <v>29/04/2024</v>
      </c>
      <c r="I374" s="11">
        <f t="shared" si="750"/>
        <v>3</v>
      </c>
      <c r="J374" s="11" t="str">
        <f t="shared" si="750"/>
        <v>NE</v>
      </c>
      <c r="K374" s="18">
        <f t="shared" si="750"/>
        <v>0.42291666666666666</v>
      </c>
      <c r="L374" s="11" t="str">
        <f t="shared" si="750"/>
        <v>CMA</v>
      </c>
      <c r="M374" s="11">
        <f t="shared" si="750"/>
        <v>8.5</v>
      </c>
      <c r="N374" s="11">
        <f t="shared" si="750"/>
        <v>2</v>
      </c>
      <c r="O374" s="11">
        <f t="shared" si="750"/>
        <v>1</v>
      </c>
      <c r="P374" s="11" t="s">
        <v>47</v>
      </c>
      <c r="Q374" s="19" t="str">
        <f>IF($N374=1,IF(ISERROR(VLOOKUP($P374,'M1'!$A:$C,Q$2,FALSE)),"NOT PRESENT",VLOOKUP($P374,'M1'!$A:$C,Q$2,FALSE)),IF($N374=2,IF(ISERROR(VLOOKUP(DATA!$P374,'M2'!$A:$C,Q$2,FALSE)),"NOT PRESENT",VLOOKUP(DATA!$P374,'M2'!$A:$C,Q$2,FALSE)),IF($N374=0,IF(ISERROR(VLOOKUP($P374,'M1'!$A:$C,Q$2,FALSE)),IF(ISERROR(VLOOKUP(DATA!$P374,'M2'!$A:$C,Q$2,FALSE)),"NOT PRESENT",VLOOKUP(DATA!$P374,'M2'!$A:$C,Q$2,FALSE)),VLOOKUP($P374,'M1'!$A:$C,Q$2,FALSE)),"SPECIFY METHOD")))</f>
        <v>Glebocarcinus oregonensis</v>
      </c>
      <c r="R374" s="12" t="str">
        <f>IF($N374=1,IF(ISERROR(VLOOKUP($P374,'M1'!$A:$C,R$2,FALSE)),"NOT PRESENT",VLOOKUP($P374,'M1'!$A:$C,R$2,FALSE)),IF($N374=2,IF(ISERROR(VLOOKUP(DATA!$P374,'M2'!$A:$C,R$2,FALSE)),"NOT PRESENT",VLOOKUP(DATA!$P374,'M2'!$A:$C,R$2,FALSE)),IF($N374=0,IF(ISERROR(VLOOKUP($P374,'M1'!$A:$C,R$2,FALSE)),IF(ISERROR(VLOOKUP(DATA!$P374,'M2'!$A:$C,R$2,FALSE)),"NOT PRESENT",VLOOKUP(DATA!$P374,'M2'!$A:$C,R$2,FALSE)),VLOOKUP($P374,'M1'!$A:$C,R$2,FALSE)),"SPECIFY METHOD")))</f>
        <v>Pygmy rock crab</v>
      </c>
      <c r="S374" s="20">
        <f t="shared" si="520"/>
        <v>49</v>
      </c>
      <c r="T374" s="11">
        <v>49</v>
      </c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</row>
    <row r="375" spans="1:68" ht="12.75" customHeight="1">
      <c r="A375" s="12">
        <f t="shared" si="517"/>
        <v>373</v>
      </c>
      <c r="B375" s="11" t="str">
        <f t="shared" si="740"/>
        <v>Em Lim</v>
      </c>
      <c r="C375" s="11" t="str">
        <f t="shared" ref="C375:D375" si="751">IF(ISERROR(C374),IF(ISERROR(C373),IF(ISERROR(C372),"BLANK",C372),C373),C374)</f>
        <v>Claire Attridge</v>
      </c>
      <c r="D375" s="11" t="str">
        <f t="shared" si="751"/>
        <v>BMSC4</v>
      </c>
      <c r="E375" s="12" t="str">
        <f>IF(ISERROR(VLOOKUP($D375,SITES!$A:$E,2,FALSE)),"",VLOOKUP($D375,SITES!$A:$E,2,FALSE))</f>
        <v>Kii xin</v>
      </c>
      <c r="F375" s="10">
        <f>IF(ISERROR(VLOOKUP($D375,SITES!$A:$E,3,FALSE)),"",VLOOKUP($D375,SITES!$A:$E,3,FALSE))</f>
        <v>48.815116882324197</v>
      </c>
      <c r="G375" s="13">
        <f>IF(ISERROR(VLOOKUP($D375,SITES!$A:$E,4,FALSE)),"",VLOOKUP($D375,SITES!$A:$E,4,FALSE))</f>
        <v>-125.175331115722</v>
      </c>
      <c r="H375" s="14" t="str">
        <f t="shared" ref="H375:O375" si="752">IF(ISERROR(H374),IF(ISERROR(H373),IF(ISERROR(H372),"BLANK",H372),H373),H374)</f>
        <v>29/04/2024</v>
      </c>
      <c r="I375" s="11">
        <f t="shared" si="752"/>
        <v>3</v>
      </c>
      <c r="J375" s="11" t="str">
        <f t="shared" si="752"/>
        <v>NE</v>
      </c>
      <c r="K375" s="18">
        <f t="shared" si="752"/>
        <v>0.42291666666666666</v>
      </c>
      <c r="L375" s="11" t="str">
        <f t="shared" si="752"/>
        <v>CMA</v>
      </c>
      <c r="M375" s="11">
        <f t="shared" si="752"/>
        <v>8.5</v>
      </c>
      <c r="N375" s="11">
        <f t="shared" si="752"/>
        <v>2</v>
      </c>
      <c r="O375" s="11">
        <f t="shared" si="752"/>
        <v>1</v>
      </c>
      <c r="P375" s="11" t="s">
        <v>37</v>
      </c>
      <c r="Q375" s="19" t="str">
        <f>IF($N375=1,IF(ISERROR(VLOOKUP($P375,'M1'!$A:$C,Q$2,FALSE)),"NOT PRESENT",VLOOKUP($P375,'M1'!$A:$C,Q$2,FALSE)),IF($N375=2,IF(ISERROR(VLOOKUP(DATA!$P375,'M2'!$A:$C,Q$2,FALSE)),"NOT PRESENT",VLOOKUP(DATA!$P375,'M2'!$A:$C,Q$2,FALSE)),IF($N375=0,IF(ISERROR(VLOOKUP($P375,'M1'!$A:$C,Q$2,FALSE)),IF(ISERROR(VLOOKUP(DATA!$P375,'M2'!$A:$C,Q$2,FALSE)),"NOT PRESENT",VLOOKUP(DATA!$P375,'M2'!$A:$C,Q$2,FALSE)),VLOOKUP($P375,'M1'!$A:$C,Q$2,FALSE)),"SPECIFY METHOD")))</f>
        <v>Ceratostoma foliatum</v>
      </c>
      <c r="R375" s="12" t="str">
        <f>IF($N375=1,IF(ISERROR(VLOOKUP($P375,'M1'!$A:$C,R$2,FALSE)),"NOT PRESENT",VLOOKUP($P375,'M1'!$A:$C,R$2,FALSE)),IF($N375=2,IF(ISERROR(VLOOKUP(DATA!$P375,'M2'!$A:$C,R$2,FALSE)),"NOT PRESENT",VLOOKUP(DATA!$P375,'M2'!$A:$C,R$2,FALSE)),IF($N375=0,IF(ISERROR(VLOOKUP($P375,'M1'!$A:$C,R$2,FALSE)),IF(ISERROR(VLOOKUP(DATA!$P375,'M2'!$A:$C,R$2,FALSE)),"NOT PRESENT",VLOOKUP(DATA!$P375,'M2'!$A:$C,R$2,FALSE)),VLOOKUP($P375,'M1'!$A:$C,R$2,FALSE)),"SPECIFY METHOD")))</f>
        <v>Leafy hornmouth</v>
      </c>
      <c r="S375" s="20">
        <f t="shared" si="520"/>
        <v>12</v>
      </c>
      <c r="T375" s="11">
        <v>12</v>
      </c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</row>
    <row r="376" spans="1:68" ht="12.75" customHeight="1">
      <c r="A376" s="12">
        <f t="shared" si="517"/>
        <v>374</v>
      </c>
      <c r="B376" s="11" t="str">
        <f t="shared" si="740"/>
        <v>Em Lim</v>
      </c>
      <c r="C376" s="11" t="str">
        <f t="shared" ref="C376:D376" si="753">IF(ISERROR(C375),IF(ISERROR(C374),IF(ISERROR(C373),"BLANK",C373),C374),C375)</f>
        <v>Claire Attridge</v>
      </c>
      <c r="D376" s="11" t="str">
        <f t="shared" si="753"/>
        <v>BMSC4</v>
      </c>
      <c r="E376" s="12" t="str">
        <f>IF(ISERROR(VLOOKUP($D376,SITES!$A:$E,2,FALSE)),"",VLOOKUP($D376,SITES!$A:$E,2,FALSE))</f>
        <v>Kii xin</v>
      </c>
      <c r="F376" s="10">
        <f>IF(ISERROR(VLOOKUP($D376,SITES!$A:$E,3,FALSE)),"",VLOOKUP($D376,SITES!$A:$E,3,FALSE))</f>
        <v>48.815116882324197</v>
      </c>
      <c r="G376" s="13">
        <f>IF(ISERROR(VLOOKUP($D376,SITES!$A:$E,4,FALSE)),"",VLOOKUP($D376,SITES!$A:$E,4,FALSE))</f>
        <v>-125.175331115722</v>
      </c>
      <c r="H376" s="14" t="str">
        <f t="shared" ref="H376:O376" si="754">IF(ISERROR(H375),IF(ISERROR(H374),IF(ISERROR(H373),"BLANK",H373),H374),H375)</f>
        <v>29/04/2024</v>
      </c>
      <c r="I376" s="11">
        <f t="shared" si="754"/>
        <v>3</v>
      </c>
      <c r="J376" s="11" t="str">
        <f t="shared" si="754"/>
        <v>NE</v>
      </c>
      <c r="K376" s="18">
        <f t="shared" si="754"/>
        <v>0.42291666666666666</v>
      </c>
      <c r="L376" s="11" t="str">
        <f t="shared" si="754"/>
        <v>CMA</v>
      </c>
      <c r="M376" s="11">
        <f t="shared" si="754"/>
        <v>8.5</v>
      </c>
      <c r="N376" s="11">
        <f t="shared" si="754"/>
        <v>2</v>
      </c>
      <c r="O376" s="11">
        <f t="shared" si="754"/>
        <v>1</v>
      </c>
      <c r="P376" s="11" t="s">
        <v>81</v>
      </c>
      <c r="Q376" s="19" t="str">
        <f>IF($N376=1,IF(ISERROR(VLOOKUP($P376,'M1'!$A:$C,Q$2,FALSE)),"NOT PRESENT",VLOOKUP($P376,'M1'!$A:$C,Q$2,FALSE)),IF($N376=2,IF(ISERROR(VLOOKUP(DATA!$P376,'M2'!$A:$C,Q$2,FALSE)),"NOT PRESENT",VLOOKUP(DATA!$P376,'M2'!$A:$C,Q$2,FALSE)),IF($N376=0,IF(ISERROR(VLOOKUP($P376,'M1'!$A:$C,Q$2,FALSE)),IF(ISERROR(VLOOKUP(DATA!$P376,'M2'!$A:$C,Q$2,FALSE)),"NOT PRESENT",VLOOKUP(DATA!$P376,'M2'!$A:$C,Q$2,FALSE)),VLOOKUP($P376,'M1'!$A:$C,Q$2,FALSE)),"SPECIFY METHOD")))</f>
        <v>Chirolophis nugator</v>
      </c>
      <c r="R376" s="12" t="str">
        <f>IF($N376=1,IF(ISERROR(VLOOKUP($P376,'M1'!$A:$C,R$2,FALSE)),"NOT PRESENT",VLOOKUP($P376,'M1'!$A:$C,R$2,FALSE)),IF($N376=2,IF(ISERROR(VLOOKUP(DATA!$P376,'M2'!$A:$C,R$2,FALSE)),"NOT PRESENT",VLOOKUP(DATA!$P376,'M2'!$A:$C,R$2,FALSE)),IF($N376=0,IF(ISERROR(VLOOKUP($P376,'M1'!$A:$C,R$2,FALSE)),IF(ISERROR(VLOOKUP(DATA!$P376,'M2'!$A:$C,R$2,FALSE)),"NOT PRESENT",VLOOKUP(DATA!$P376,'M2'!$A:$C,R$2,FALSE)),VLOOKUP($P376,'M1'!$A:$C,R$2,FALSE)),"SPECIFY METHOD")))</f>
        <v>Mosshead warbonnet</v>
      </c>
      <c r="S376" s="20">
        <f t="shared" si="520"/>
        <v>1</v>
      </c>
      <c r="T376" s="11">
        <v>0</v>
      </c>
      <c r="U376" s="11"/>
      <c r="V376" s="11"/>
      <c r="W376" s="11">
        <v>1</v>
      </c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</row>
    <row r="377" spans="1:68" ht="12.75" customHeight="1">
      <c r="A377" s="12">
        <f t="shared" si="517"/>
        <v>375</v>
      </c>
      <c r="B377" s="11" t="str">
        <f t="shared" si="740"/>
        <v>Em Lim</v>
      </c>
      <c r="C377" s="11" t="str">
        <f t="shared" ref="C377:D377" si="755">IF(ISERROR(C376),IF(ISERROR(C375),IF(ISERROR(C374),"BLANK",C374),C375),C376)</f>
        <v>Claire Attridge</v>
      </c>
      <c r="D377" s="11" t="str">
        <f t="shared" si="755"/>
        <v>BMSC4</v>
      </c>
      <c r="E377" s="12" t="str">
        <f>IF(ISERROR(VLOOKUP($D377,SITES!$A:$E,2,FALSE)),"",VLOOKUP($D377,SITES!$A:$E,2,FALSE))</f>
        <v>Kii xin</v>
      </c>
      <c r="F377" s="10">
        <f>IF(ISERROR(VLOOKUP($D377,SITES!$A:$E,3,FALSE)),"",VLOOKUP($D377,SITES!$A:$E,3,FALSE))</f>
        <v>48.815116882324197</v>
      </c>
      <c r="G377" s="13">
        <f>IF(ISERROR(VLOOKUP($D377,SITES!$A:$E,4,FALSE)),"",VLOOKUP($D377,SITES!$A:$E,4,FALSE))</f>
        <v>-125.175331115722</v>
      </c>
      <c r="H377" s="14" t="str">
        <f t="shared" ref="H377:O377" si="756">IF(ISERROR(H376),IF(ISERROR(H375),IF(ISERROR(H374),"BLANK",H374),H375),H376)</f>
        <v>29/04/2024</v>
      </c>
      <c r="I377" s="11">
        <f t="shared" si="756"/>
        <v>3</v>
      </c>
      <c r="J377" s="11" t="str">
        <f t="shared" si="756"/>
        <v>NE</v>
      </c>
      <c r="K377" s="18">
        <f t="shared" si="756"/>
        <v>0.42291666666666666</v>
      </c>
      <c r="L377" s="11" t="str">
        <f t="shared" si="756"/>
        <v>CMA</v>
      </c>
      <c r="M377" s="11">
        <f t="shared" si="756"/>
        <v>8.5</v>
      </c>
      <c r="N377" s="11">
        <f t="shared" si="756"/>
        <v>2</v>
      </c>
      <c r="O377" s="11">
        <f t="shared" si="756"/>
        <v>1</v>
      </c>
      <c r="P377" s="11" t="s">
        <v>33</v>
      </c>
      <c r="Q377" s="19" t="str">
        <f>IF($N377=1,IF(ISERROR(VLOOKUP($P377,'M1'!$A:$C,Q$2,FALSE)),"NOT PRESENT",VLOOKUP($P377,'M1'!$A:$C,Q$2,FALSE)),IF($N377=2,IF(ISERROR(VLOOKUP(DATA!$P377,'M2'!$A:$C,Q$2,FALSE)),"NOT PRESENT",VLOOKUP(DATA!$P377,'M2'!$A:$C,Q$2,FALSE)),IF($N377=0,IF(ISERROR(VLOOKUP($P377,'M1'!$A:$C,Q$2,FALSE)),IF(ISERROR(VLOOKUP(DATA!$P377,'M2'!$A:$C,Q$2,FALSE)),"NOT PRESENT",VLOOKUP(DATA!$P377,'M2'!$A:$C,Q$2,FALSE)),VLOOKUP($P377,'M1'!$A:$C,Q$2,FALSE)),"SPECIFY METHOD")))</f>
        <v>Apostichopus californicus</v>
      </c>
      <c r="R377" s="12" t="str">
        <f>IF($N377=1,IF(ISERROR(VLOOKUP($P377,'M1'!$A:$C,R$2,FALSE)),"NOT PRESENT",VLOOKUP($P377,'M1'!$A:$C,R$2,FALSE)),IF($N377=2,IF(ISERROR(VLOOKUP(DATA!$P377,'M2'!$A:$C,R$2,FALSE)),"NOT PRESENT",VLOOKUP(DATA!$P377,'M2'!$A:$C,R$2,FALSE)),IF($N377=0,IF(ISERROR(VLOOKUP($P377,'M1'!$A:$C,R$2,FALSE)),IF(ISERROR(VLOOKUP(DATA!$P377,'M2'!$A:$C,R$2,FALSE)),"NOT PRESENT",VLOOKUP(DATA!$P377,'M2'!$A:$C,R$2,FALSE)),VLOOKUP($P377,'M1'!$A:$C,R$2,FALSE)),"SPECIFY METHOD")))</f>
        <v>California sea cucumber</v>
      </c>
      <c r="S377" s="20">
        <f t="shared" si="520"/>
        <v>10</v>
      </c>
      <c r="T377" s="11">
        <v>10</v>
      </c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1"/>
      <c r="BK377" s="11"/>
      <c r="BL377" s="11"/>
      <c r="BM377" s="11"/>
      <c r="BN377" s="11"/>
      <c r="BO377" s="11"/>
      <c r="BP377" s="11"/>
    </row>
    <row r="378" spans="1:68" ht="12.75" customHeight="1">
      <c r="A378" s="12">
        <f t="shared" si="517"/>
        <v>376</v>
      </c>
      <c r="B378" s="11" t="str">
        <f t="shared" si="740"/>
        <v>Em Lim</v>
      </c>
      <c r="C378" s="11" t="str">
        <f t="shared" ref="C378:D378" si="757">IF(ISERROR(C377),IF(ISERROR(C376),IF(ISERROR(C375),"BLANK",C375),C376),C377)</f>
        <v>Claire Attridge</v>
      </c>
      <c r="D378" s="11" t="str">
        <f t="shared" si="757"/>
        <v>BMSC4</v>
      </c>
      <c r="E378" s="12" t="str">
        <f>IF(ISERROR(VLOOKUP($D378,SITES!$A:$E,2,FALSE)),"",VLOOKUP($D378,SITES!$A:$E,2,FALSE))</f>
        <v>Kii xin</v>
      </c>
      <c r="F378" s="10">
        <f>IF(ISERROR(VLOOKUP($D378,SITES!$A:$E,3,FALSE)),"",VLOOKUP($D378,SITES!$A:$E,3,FALSE))</f>
        <v>48.815116882324197</v>
      </c>
      <c r="G378" s="13">
        <f>IF(ISERROR(VLOOKUP($D378,SITES!$A:$E,4,FALSE)),"",VLOOKUP($D378,SITES!$A:$E,4,FALSE))</f>
        <v>-125.175331115722</v>
      </c>
      <c r="H378" s="14" t="str">
        <f t="shared" ref="H378:O378" si="758">IF(ISERROR(H377),IF(ISERROR(H376),IF(ISERROR(H375),"BLANK",H375),H376),H377)</f>
        <v>29/04/2024</v>
      </c>
      <c r="I378" s="11">
        <f t="shared" si="758"/>
        <v>3</v>
      </c>
      <c r="J378" s="11" t="str">
        <f t="shared" si="758"/>
        <v>NE</v>
      </c>
      <c r="K378" s="18">
        <f t="shared" si="758"/>
        <v>0.42291666666666666</v>
      </c>
      <c r="L378" s="11" t="str">
        <f t="shared" si="758"/>
        <v>CMA</v>
      </c>
      <c r="M378" s="11">
        <f t="shared" si="758"/>
        <v>8.5</v>
      </c>
      <c r="N378" s="11">
        <f t="shared" si="758"/>
        <v>2</v>
      </c>
      <c r="O378" s="11">
        <f t="shared" si="758"/>
        <v>1</v>
      </c>
      <c r="P378" s="11" t="s">
        <v>39</v>
      </c>
      <c r="Q378" s="19" t="str">
        <f>IF($N378=1,IF(ISERROR(VLOOKUP($P378,'M1'!$A:$C,Q$2,FALSE)),"NOT PRESENT",VLOOKUP($P378,'M1'!$A:$C,Q$2,FALSE)),IF($N378=2,IF(ISERROR(VLOOKUP(DATA!$P378,'M2'!$A:$C,Q$2,FALSE)),"NOT PRESENT",VLOOKUP(DATA!$P378,'M2'!$A:$C,Q$2,FALSE)),IF($N378=0,IF(ISERROR(VLOOKUP($P378,'M1'!$A:$C,Q$2,FALSE)),IF(ISERROR(VLOOKUP(DATA!$P378,'M2'!$A:$C,Q$2,FALSE)),"NOT PRESENT",VLOOKUP(DATA!$P378,'M2'!$A:$C,Q$2,FALSE)),VLOOKUP($P378,'M1'!$A:$C,Q$2,FALSE)),"SPECIFY METHOD")))</f>
        <v>Hermissenda crassicornis</v>
      </c>
      <c r="R378" s="12" t="str">
        <f>IF($N378=1,IF(ISERROR(VLOOKUP($P378,'M1'!$A:$C,R$2,FALSE)),"NOT PRESENT",VLOOKUP($P378,'M1'!$A:$C,R$2,FALSE)),IF($N378=2,IF(ISERROR(VLOOKUP(DATA!$P378,'M2'!$A:$C,R$2,FALSE)),"NOT PRESENT",VLOOKUP(DATA!$P378,'M2'!$A:$C,R$2,FALSE)),IF($N378=0,IF(ISERROR(VLOOKUP($P378,'M1'!$A:$C,R$2,FALSE)),IF(ISERROR(VLOOKUP(DATA!$P378,'M2'!$A:$C,R$2,FALSE)),"NOT PRESENT",VLOOKUP(DATA!$P378,'M2'!$A:$C,R$2,FALSE)),VLOOKUP($P378,'M1'!$A:$C,R$2,FALSE)),"SPECIFY METHOD")))</f>
        <v>Opalescent nudibranch</v>
      </c>
      <c r="S378" s="20">
        <f t="shared" si="520"/>
        <v>5</v>
      </c>
      <c r="T378" s="11">
        <v>5</v>
      </c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/>
      <c r="BE378" s="11"/>
      <c r="BF378" s="11"/>
      <c r="BG378" s="11"/>
      <c r="BH378" s="11"/>
      <c r="BI378" s="11"/>
      <c r="BJ378" s="11"/>
      <c r="BK378" s="11"/>
      <c r="BL378" s="11"/>
      <c r="BM378" s="11"/>
      <c r="BN378" s="11"/>
      <c r="BO378" s="11"/>
      <c r="BP378" s="11"/>
    </row>
    <row r="379" spans="1:68" ht="12.75" customHeight="1">
      <c r="A379" s="12">
        <f t="shared" si="517"/>
        <v>377</v>
      </c>
      <c r="B379" s="11" t="str">
        <f t="shared" si="740"/>
        <v>Em Lim</v>
      </c>
      <c r="C379" s="11" t="str">
        <f t="shared" ref="C379:D379" si="759">IF(ISERROR(C378),IF(ISERROR(C377),IF(ISERROR(C376),"BLANK",C376),C377),C378)</f>
        <v>Claire Attridge</v>
      </c>
      <c r="D379" s="11" t="str">
        <f t="shared" si="759"/>
        <v>BMSC4</v>
      </c>
      <c r="E379" s="12" t="str">
        <f>IF(ISERROR(VLOOKUP($D379,SITES!$A:$E,2,FALSE)),"",VLOOKUP($D379,SITES!$A:$E,2,FALSE))</f>
        <v>Kii xin</v>
      </c>
      <c r="F379" s="10">
        <f>IF(ISERROR(VLOOKUP($D379,SITES!$A:$E,3,FALSE)),"",VLOOKUP($D379,SITES!$A:$E,3,FALSE))</f>
        <v>48.815116882324197</v>
      </c>
      <c r="G379" s="13">
        <f>IF(ISERROR(VLOOKUP($D379,SITES!$A:$E,4,FALSE)),"",VLOOKUP($D379,SITES!$A:$E,4,FALSE))</f>
        <v>-125.175331115722</v>
      </c>
      <c r="H379" s="14" t="str">
        <f t="shared" ref="H379:O379" si="760">IF(ISERROR(H378),IF(ISERROR(H377),IF(ISERROR(H376),"BLANK",H376),H377),H378)</f>
        <v>29/04/2024</v>
      </c>
      <c r="I379" s="11">
        <f t="shared" si="760"/>
        <v>3</v>
      </c>
      <c r="J379" s="11" t="str">
        <f t="shared" si="760"/>
        <v>NE</v>
      </c>
      <c r="K379" s="18">
        <f t="shared" si="760"/>
        <v>0.42291666666666666</v>
      </c>
      <c r="L379" s="11" t="str">
        <f t="shared" si="760"/>
        <v>CMA</v>
      </c>
      <c r="M379" s="11">
        <f t="shared" si="760"/>
        <v>8.5</v>
      </c>
      <c r="N379" s="11">
        <f t="shared" si="760"/>
        <v>2</v>
      </c>
      <c r="O379" s="11">
        <f t="shared" si="760"/>
        <v>1</v>
      </c>
      <c r="P379" s="11" t="s">
        <v>79</v>
      </c>
      <c r="Q379" s="19" t="str">
        <f>IF($N379=1,IF(ISERROR(VLOOKUP($P379,'M1'!$A:$C,Q$2,FALSE)),"NOT PRESENT",VLOOKUP($P379,'M1'!$A:$C,Q$2,FALSE)),IF($N379=2,IF(ISERROR(VLOOKUP(DATA!$P379,'M2'!$A:$C,Q$2,FALSE)),"NOT PRESENT",VLOOKUP(DATA!$P379,'M2'!$A:$C,Q$2,FALSE)),IF($N379=0,IF(ISERROR(VLOOKUP($P379,'M1'!$A:$C,Q$2,FALSE)),IF(ISERROR(VLOOKUP(DATA!$P379,'M2'!$A:$C,Q$2,FALSE)),"NOT PRESENT",VLOOKUP(DATA!$P379,'M2'!$A:$C,Q$2,FALSE)),VLOOKUP($P379,'M1'!$A:$C,Q$2,FALSE)),"SPECIFY METHOD")))</f>
        <v>Discorsopagurus schmitti</v>
      </c>
      <c r="R379" s="12" t="str">
        <f>IF($N379=1,IF(ISERROR(VLOOKUP($P379,'M1'!$A:$C,R$2,FALSE)),"NOT PRESENT",VLOOKUP($P379,'M1'!$A:$C,R$2,FALSE)),IF($N379=2,IF(ISERROR(VLOOKUP(DATA!$P379,'M2'!$A:$C,R$2,FALSE)),"NOT PRESENT",VLOOKUP(DATA!$P379,'M2'!$A:$C,R$2,FALSE)),IF($N379=0,IF(ISERROR(VLOOKUP($P379,'M1'!$A:$C,R$2,FALSE)),IF(ISERROR(VLOOKUP(DATA!$P379,'M2'!$A:$C,R$2,FALSE)),"NOT PRESENT",VLOOKUP(DATA!$P379,'M2'!$A:$C,R$2,FALSE)),VLOOKUP($P379,'M1'!$A:$C,R$2,FALSE)),"SPECIFY METHOD")))</f>
        <v>Tubeworm hermit</v>
      </c>
      <c r="S379" s="20">
        <f t="shared" si="520"/>
        <v>1</v>
      </c>
      <c r="T379" s="11">
        <v>1</v>
      </c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1"/>
      <c r="BE379" s="11"/>
      <c r="BF379" s="11"/>
      <c r="BG379" s="11"/>
      <c r="BH379" s="11"/>
      <c r="BI379" s="11"/>
      <c r="BJ379" s="11"/>
      <c r="BK379" s="11"/>
      <c r="BL379" s="11"/>
      <c r="BM379" s="11"/>
      <c r="BN379" s="11"/>
      <c r="BO379" s="11"/>
      <c r="BP379" s="11"/>
    </row>
    <row r="380" spans="1:68" ht="12.75" customHeight="1">
      <c r="A380" s="12">
        <f t="shared" si="517"/>
        <v>378</v>
      </c>
      <c r="B380" s="11" t="str">
        <f t="shared" si="740"/>
        <v>Em Lim</v>
      </c>
      <c r="C380" s="11" t="str">
        <f t="shared" ref="C380:D380" si="761">IF(ISERROR(C379),IF(ISERROR(C378),IF(ISERROR(C377),"BLANK",C377),C378),C379)</f>
        <v>Claire Attridge</v>
      </c>
      <c r="D380" s="11" t="str">
        <f t="shared" si="761"/>
        <v>BMSC4</v>
      </c>
      <c r="E380" s="12" t="str">
        <f>IF(ISERROR(VLOOKUP($D380,SITES!$A:$E,2,FALSE)),"",VLOOKUP($D380,SITES!$A:$E,2,FALSE))</f>
        <v>Kii xin</v>
      </c>
      <c r="F380" s="10">
        <f>IF(ISERROR(VLOOKUP($D380,SITES!$A:$E,3,FALSE)),"",VLOOKUP($D380,SITES!$A:$E,3,FALSE))</f>
        <v>48.815116882324197</v>
      </c>
      <c r="G380" s="13">
        <f>IF(ISERROR(VLOOKUP($D380,SITES!$A:$E,4,FALSE)),"",VLOOKUP($D380,SITES!$A:$E,4,FALSE))</f>
        <v>-125.175331115722</v>
      </c>
      <c r="H380" s="14" t="str">
        <f t="shared" ref="H380:O380" si="762">IF(ISERROR(H379),IF(ISERROR(H378),IF(ISERROR(H377),"BLANK",H377),H378),H379)</f>
        <v>29/04/2024</v>
      </c>
      <c r="I380" s="11">
        <f t="shared" si="762"/>
        <v>3</v>
      </c>
      <c r="J380" s="11" t="str">
        <f t="shared" si="762"/>
        <v>NE</v>
      </c>
      <c r="K380" s="18">
        <f t="shared" si="762"/>
        <v>0.42291666666666666</v>
      </c>
      <c r="L380" s="11" t="str">
        <f t="shared" si="762"/>
        <v>CMA</v>
      </c>
      <c r="M380" s="11">
        <f t="shared" si="762"/>
        <v>8.5</v>
      </c>
      <c r="N380" s="11">
        <f t="shared" si="762"/>
        <v>2</v>
      </c>
      <c r="O380" s="11">
        <f t="shared" si="762"/>
        <v>1</v>
      </c>
      <c r="P380" s="11" t="s">
        <v>118</v>
      </c>
      <c r="Q380" s="19" t="str">
        <f>IF($N380=1,IF(ISERROR(VLOOKUP($P380,'M1'!$A:$C,Q$2,FALSE)),"NOT PRESENT",VLOOKUP($P380,'M1'!$A:$C,Q$2,FALSE)),IF($N380=2,IF(ISERROR(VLOOKUP(DATA!$P380,'M2'!$A:$C,Q$2,FALSE)),"NOT PRESENT",VLOOKUP(DATA!$P380,'M2'!$A:$C,Q$2,FALSE)),IF($N380=0,IF(ISERROR(VLOOKUP($P380,'M1'!$A:$C,Q$2,FALSE)),IF(ISERROR(VLOOKUP(DATA!$P380,'M2'!$A:$C,Q$2,FALSE)),"NOT PRESENT",VLOOKUP(DATA!$P380,'M2'!$A:$C,Q$2,FALSE)),VLOOKUP($P380,'M1'!$A:$C,Q$2,FALSE)),"SPECIFY METHOD")))</f>
        <v>Pachycheles pubescens</v>
      </c>
      <c r="R380" s="12" t="str">
        <f>IF($N380=1,IF(ISERROR(VLOOKUP($P380,'M1'!$A:$C,R$2,FALSE)),"NOT PRESENT",VLOOKUP($P380,'M1'!$A:$C,R$2,FALSE)),IF($N380=2,IF(ISERROR(VLOOKUP(DATA!$P380,'M2'!$A:$C,R$2,FALSE)),"NOT PRESENT",VLOOKUP(DATA!$P380,'M2'!$A:$C,R$2,FALSE)),IF($N380=0,IF(ISERROR(VLOOKUP($P380,'M1'!$A:$C,R$2,FALSE)),IF(ISERROR(VLOOKUP(DATA!$P380,'M2'!$A:$C,R$2,FALSE)),"NOT PRESENT",VLOOKUP(DATA!$P380,'M2'!$A:$C,R$2,FALSE)),VLOOKUP($P380,'M1'!$A:$C,R$2,FALSE)),"SPECIFY METHOD")))</f>
        <v>Pubescent porcelain crab</v>
      </c>
      <c r="S380" s="20">
        <f t="shared" si="520"/>
        <v>4</v>
      </c>
      <c r="T380" s="11">
        <v>4</v>
      </c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</row>
    <row r="381" spans="1:68" ht="12.75" customHeight="1">
      <c r="A381" s="12">
        <f t="shared" si="517"/>
        <v>379</v>
      </c>
      <c r="B381" s="11" t="str">
        <f t="shared" si="740"/>
        <v>Em Lim</v>
      </c>
      <c r="C381" s="11" t="str">
        <f t="shared" ref="C381:D381" si="763">IF(ISERROR(C380),IF(ISERROR(C379),IF(ISERROR(C378),"BLANK",C378),C379),C380)</f>
        <v>Claire Attridge</v>
      </c>
      <c r="D381" s="11" t="str">
        <f t="shared" si="763"/>
        <v>BMSC4</v>
      </c>
      <c r="E381" s="12" t="str">
        <f>IF(ISERROR(VLOOKUP($D381,SITES!$A:$E,2,FALSE)),"",VLOOKUP($D381,SITES!$A:$E,2,FALSE))</f>
        <v>Kii xin</v>
      </c>
      <c r="F381" s="10">
        <f>IF(ISERROR(VLOOKUP($D381,SITES!$A:$E,3,FALSE)),"",VLOOKUP($D381,SITES!$A:$E,3,FALSE))</f>
        <v>48.815116882324197</v>
      </c>
      <c r="G381" s="13">
        <f>IF(ISERROR(VLOOKUP($D381,SITES!$A:$E,4,FALSE)),"",VLOOKUP($D381,SITES!$A:$E,4,FALSE))</f>
        <v>-125.175331115722</v>
      </c>
      <c r="H381" s="14" t="str">
        <f t="shared" ref="H381:O381" si="764">IF(ISERROR(H380),IF(ISERROR(H379),IF(ISERROR(H378),"BLANK",H378),H379),H380)</f>
        <v>29/04/2024</v>
      </c>
      <c r="I381" s="11">
        <f t="shared" si="764"/>
        <v>3</v>
      </c>
      <c r="J381" s="11" t="str">
        <f t="shared" si="764"/>
        <v>NE</v>
      </c>
      <c r="K381" s="18">
        <f t="shared" si="764"/>
        <v>0.42291666666666666</v>
      </c>
      <c r="L381" s="11" t="str">
        <f t="shared" si="764"/>
        <v>CMA</v>
      </c>
      <c r="M381" s="11">
        <f t="shared" si="764"/>
        <v>8.5</v>
      </c>
      <c r="N381" s="11">
        <f t="shared" si="764"/>
        <v>2</v>
      </c>
      <c r="O381" s="11">
        <f t="shared" si="764"/>
        <v>1</v>
      </c>
      <c r="P381" s="11" t="s">
        <v>35</v>
      </c>
      <c r="Q381" s="19" t="str">
        <f>IF($N381=1,IF(ISERROR(VLOOKUP($P381,'M1'!$A:$C,Q$2,FALSE)),"NOT PRESENT",VLOOKUP($P381,'M1'!$A:$C,Q$2,FALSE)),IF($N381=2,IF(ISERROR(VLOOKUP(DATA!$P381,'M2'!$A:$C,Q$2,FALSE)),"NOT PRESENT",VLOOKUP(DATA!$P381,'M2'!$A:$C,Q$2,FALSE)),IF($N381=0,IF(ISERROR(VLOOKUP($P381,'M1'!$A:$C,Q$2,FALSE)),IF(ISERROR(VLOOKUP(DATA!$P381,'M2'!$A:$C,Q$2,FALSE)),"NOT PRESENT",VLOOKUP(DATA!$P381,'M2'!$A:$C,Q$2,FALSE)),VLOOKUP($P381,'M1'!$A:$C,Q$2,FALSE)),"SPECIFY METHOD")))</f>
        <v>Orthasterias koehleri</v>
      </c>
      <c r="R381" s="12" t="str">
        <f>IF($N381=1,IF(ISERROR(VLOOKUP($P381,'M1'!$A:$C,R$2,FALSE)),"NOT PRESENT",VLOOKUP($P381,'M1'!$A:$C,R$2,FALSE)),IF($N381=2,IF(ISERROR(VLOOKUP(DATA!$P381,'M2'!$A:$C,R$2,FALSE)),"NOT PRESENT",VLOOKUP(DATA!$P381,'M2'!$A:$C,R$2,FALSE)),IF($N381=0,IF(ISERROR(VLOOKUP($P381,'M1'!$A:$C,R$2,FALSE)),IF(ISERROR(VLOOKUP(DATA!$P381,'M2'!$A:$C,R$2,FALSE)),"NOT PRESENT",VLOOKUP(DATA!$P381,'M2'!$A:$C,R$2,FALSE)),VLOOKUP($P381,'M1'!$A:$C,R$2,FALSE)),"SPECIFY METHOD")))</f>
        <v>Rainbow star</v>
      </c>
      <c r="S381" s="20">
        <f t="shared" si="520"/>
        <v>2</v>
      </c>
      <c r="T381" s="11">
        <v>2</v>
      </c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</row>
    <row r="382" spans="1:68" ht="12.75" customHeight="1">
      <c r="A382" s="12">
        <f t="shared" si="517"/>
        <v>380</v>
      </c>
      <c r="B382" s="11" t="str">
        <f t="shared" si="740"/>
        <v>Em Lim</v>
      </c>
      <c r="C382" s="11" t="str">
        <f t="shared" ref="C382:D382" si="765">IF(ISERROR(C381),IF(ISERROR(C380),IF(ISERROR(C379),"BLANK",C379),C380),C381)</f>
        <v>Claire Attridge</v>
      </c>
      <c r="D382" s="11" t="str">
        <f t="shared" si="765"/>
        <v>BMSC4</v>
      </c>
      <c r="E382" s="12" t="str">
        <f>IF(ISERROR(VLOOKUP($D382,SITES!$A:$E,2,FALSE)),"",VLOOKUP($D382,SITES!$A:$E,2,FALSE))</f>
        <v>Kii xin</v>
      </c>
      <c r="F382" s="10">
        <f>IF(ISERROR(VLOOKUP($D382,SITES!$A:$E,3,FALSE)),"",VLOOKUP($D382,SITES!$A:$E,3,FALSE))</f>
        <v>48.815116882324197</v>
      </c>
      <c r="G382" s="13">
        <f>IF(ISERROR(VLOOKUP($D382,SITES!$A:$E,4,FALSE)),"",VLOOKUP($D382,SITES!$A:$E,4,FALSE))</f>
        <v>-125.175331115722</v>
      </c>
      <c r="H382" s="14" t="str">
        <f t="shared" ref="H382:O382" si="766">IF(ISERROR(H381),IF(ISERROR(H380),IF(ISERROR(H379),"BLANK",H379),H380),H381)</f>
        <v>29/04/2024</v>
      </c>
      <c r="I382" s="11">
        <f t="shared" si="766"/>
        <v>3</v>
      </c>
      <c r="J382" s="11" t="str">
        <f t="shared" si="766"/>
        <v>NE</v>
      </c>
      <c r="K382" s="18">
        <f t="shared" si="766"/>
        <v>0.42291666666666666</v>
      </c>
      <c r="L382" s="11" t="str">
        <f t="shared" si="766"/>
        <v>CMA</v>
      </c>
      <c r="M382" s="11">
        <f t="shared" si="766"/>
        <v>8.5</v>
      </c>
      <c r="N382" s="11">
        <f t="shared" si="766"/>
        <v>2</v>
      </c>
      <c r="O382" s="11">
        <f t="shared" si="766"/>
        <v>1</v>
      </c>
      <c r="P382" s="11" t="s">
        <v>131</v>
      </c>
      <c r="Q382" s="19" t="str">
        <f>IF($N382=1,IF(ISERROR(VLOOKUP($P382,'M1'!$A:$C,Q$2,FALSE)),"NOT PRESENT",VLOOKUP($P382,'M1'!$A:$C,Q$2,FALSE)),IF($N382=2,IF(ISERROR(VLOOKUP(DATA!$P382,'M2'!$A:$C,Q$2,FALSE)),"NOT PRESENT",VLOOKUP(DATA!$P382,'M2'!$A:$C,Q$2,FALSE)),IF($N382=0,IF(ISERROR(VLOOKUP($P382,'M1'!$A:$C,Q$2,FALSE)),IF(ISERROR(VLOOKUP(DATA!$P382,'M2'!$A:$C,Q$2,FALSE)),"NOT PRESENT",VLOOKUP(DATA!$P382,'M2'!$A:$C,Q$2,FALSE)),VLOOKUP($P382,'M1'!$A:$C,Q$2,FALSE)),"SPECIFY METHOD")))</f>
        <v>Nucella lamellosa</v>
      </c>
      <c r="R382" s="12" t="str">
        <f>IF($N382=1,IF(ISERROR(VLOOKUP($P382,'M1'!$A:$C,R$2,FALSE)),"NOT PRESENT",VLOOKUP($P382,'M1'!$A:$C,R$2,FALSE)),IF($N382=2,IF(ISERROR(VLOOKUP(DATA!$P382,'M2'!$A:$C,R$2,FALSE)),"NOT PRESENT",VLOOKUP(DATA!$P382,'M2'!$A:$C,R$2,FALSE)),IF($N382=0,IF(ISERROR(VLOOKUP($P382,'M1'!$A:$C,R$2,FALSE)),IF(ISERROR(VLOOKUP(DATA!$P382,'M2'!$A:$C,R$2,FALSE)),"NOT PRESENT",VLOOKUP(DATA!$P382,'M2'!$A:$C,R$2,FALSE)),VLOOKUP($P382,'M1'!$A:$C,R$2,FALSE)),"SPECIFY METHOD")))</f>
        <v>Frilled dogwinkle</v>
      </c>
      <c r="S382" s="20">
        <f t="shared" si="520"/>
        <v>17</v>
      </c>
      <c r="T382" s="11">
        <v>17</v>
      </c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</row>
    <row r="383" spans="1:68" ht="12.75" customHeight="1">
      <c r="A383" s="12">
        <f t="shared" si="517"/>
        <v>381</v>
      </c>
      <c r="B383" s="11" t="str">
        <f t="shared" si="740"/>
        <v>Em Lim</v>
      </c>
      <c r="C383" s="11" t="str">
        <f t="shared" ref="C383:D383" si="767">IF(ISERROR(C382),IF(ISERROR(C381),IF(ISERROR(C380),"BLANK",C380),C381),C382)</f>
        <v>Claire Attridge</v>
      </c>
      <c r="D383" s="11" t="str">
        <f t="shared" si="767"/>
        <v>BMSC4</v>
      </c>
      <c r="E383" s="12" t="str">
        <f>IF(ISERROR(VLOOKUP($D383,SITES!$A:$E,2,FALSE)),"",VLOOKUP($D383,SITES!$A:$E,2,FALSE))</f>
        <v>Kii xin</v>
      </c>
      <c r="F383" s="10">
        <f>IF(ISERROR(VLOOKUP($D383,SITES!$A:$E,3,FALSE)),"",VLOOKUP($D383,SITES!$A:$E,3,FALSE))</f>
        <v>48.815116882324197</v>
      </c>
      <c r="G383" s="13">
        <f>IF(ISERROR(VLOOKUP($D383,SITES!$A:$E,4,FALSE)),"",VLOOKUP($D383,SITES!$A:$E,4,FALSE))</f>
        <v>-125.175331115722</v>
      </c>
      <c r="H383" s="14" t="str">
        <f t="shared" ref="H383:O383" si="768">IF(ISERROR(H382),IF(ISERROR(H381),IF(ISERROR(H380),"BLANK",H380),H381),H382)</f>
        <v>29/04/2024</v>
      </c>
      <c r="I383" s="11">
        <f t="shared" si="768"/>
        <v>3</v>
      </c>
      <c r="J383" s="11" t="str">
        <f t="shared" si="768"/>
        <v>NE</v>
      </c>
      <c r="K383" s="18">
        <f t="shared" si="768"/>
        <v>0.42291666666666666</v>
      </c>
      <c r="L383" s="11" t="str">
        <f t="shared" si="768"/>
        <v>CMA</v>
      </c>
      <c r="M383" s="11">
        <f t="shared" si="768"/>
        <v>8.5</v>
      </c>
      <c r="N383" s="11">
        <f t="shared" si="768"/>
        <v>2</v>
      </c>
      <c r="O383" s="11">
        <f t="shared" si="768"/>
        <v>1</v>
      </c>
      <c r="P383" s="11" t="s">
        <v>61</v>
      </c>
      <c r="Q383" s="19" t="str">
        <f>IF($N383=1,IF(ISERROR(VLOOKUP($P383,'M1'!$A:$C,Q$2,FALSE)),"NOT PRESENT",VLOOKUP($P383,'M1'!$A:$C,Q$2,FALSE)),IF($N383=2,IF(ISERROR(VLOOKUP(DATA!$P383,'M2'!$A:$C,Q$2,FALSE)),"NOT PRESENT",VLOOKUP(DATA!$P383,'M2'!$A:$C,Q$2,FALSE)),IF($N383=0,IF(ISERROR(VLOOKUP($P383,'M1'!$A:$C,Q$2,FALSE)),IF(ISERROR(VLOOKUP(DATA!$P383,'M2'!$A:$C,Q$2,FALSE)),"NOT PRESENT",VLOOKUP(DATA!$P383,'M2'!$A:$C,Q$2,FALSE)),VLOOKUP($P383,'M1'!$A:$C,Q$2,FALSE)),"SPECIFY METHOD")))</f>
        <v>Henricia spp.</v>
      </c>
      <c r="R383" s="12" t="str">
        <f>IF($N383=1,IF(ISERROR(VLOOKUP($P383,'M1'!$A:$C,R$2,FALSE)),"NOT PRESENT",VLOOKUP($P383,'M1'!$A:$C,R$2,FALSE)),IF($N383=2,IF(ISERROR(VLOOKUP(DATA!$P383,'M2'!$A:$C,R$2,FALSE)),"NOT PRESENT",VLOOKUP(DATA!$P383,'M2'!$A:$C,R$2,FALSE)),IF($N383=0,IF(ISERROR(VLOOKUP($P383,'M1'!$A:$C,R$2,FALSE)),IF(ISERROR(VLOOKUP(DATA!$P383,'M2'!$A:$C,R$2,FALSE)),"NOT PRESENT",VLOOKUP(DATA!$P383,'M2'!$A:$C,R$2,FALSE)),VLOOKUP($P383,'M1'!$A:$C,R$2,FALSE)),"SPECIFY METHOD")))</f>
        <v>Unidentified blood star</v>
      </c>
      <c r="S383" s="20">
        <f t="shared" si="520"/>
        <v>10</v>
      </c>
      <c r="T383" s="11">
        <v>10</v>
      </c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1"/>
      <c r="BE383" s="11"/>
      <c r="BF383" s="11"/>
      <c r="BG383" s="11"/>
      <c r="BH383" s="11"/>
      <c r="BI383" s="11"/>
      <c r="BJ383" s="11"/>
      <c r="BK383" s="11"/>
      <c r="BL383" s="11"/>
      <c r="BM383" s="11"/>
      <c r="BN383" s="11"/>
      <c r="BO383" s="11"/>
      <c r="BP383" s="11"/>
    </row>
    <row r="384" spans="1:68" ht="12.75" customHeight="1">
      <c r="A384" s="12">
        <f t="shared" si="517"/>
        <v>382</v>
      </c>
      <c r="B384" s="11" t="str">
        <f t="shared" si="740"/>
        <v>Em Lim</v>
      </c>
      <c r="C384" s="11" t="str">
        <f t="shared" ref="C384:D384" si="769">IF(ISERROR(C383),IF(ISERROR(C382),IF(ISERROR(C381),"BLANK",C381),C382),C383)</f>
        <v>Claire Attridge</v>
      </c>
      <c r="D384" s="11" t="str">
        <f t="shared" si="769"/>
        <v>BMSC4</v>
      </c>
      <c r="E384" s="12" t="str">
        <f>IF(ISERROR(VLOOKUP($D384,SITES!$A:$E,2,FALSE)),"",VLOOKUP($D384,SITES!$A:$E,2,FALSE))</f>
        <v>Kii xin</v>
      </c>
      <c r="F384" s="10">
        <f>IF(ISERROR(VLOOKUP($D384,SITES!$A:$E,3,FALSE)),"",VLOOKUP($D384,SITES!$A:$E,3,FALSE))</f>
        <v>48.815116882324197</v>
      </c>
      <c r="G384" s="13">
        <f>IF(ISERROR(VLOOKUP($D384,SITES!$A:$E,4,FALSE)),"",VLOOKUP($D384,SITES!$A:$E,4,FALSE))</f>
        <v>-125.175331115722</v>
      </c>
      <c r="H384" s="14" t="str">
        <f t="shared" ref="H384:O384" si="770">IF(ISERROR(H383),IF(ISERROR(H382),IF(ISERROR(H381),"BLANK",H381),H382),H383)</f>
        <v>29/04/2024</v>
      </c>
      <c r="I384" s="11">
        <f t="shared" si="770"/>
        <v>3</v>
      </c>
      <c r="J384" s="11" t="str">
        <f t="shared" si="770"/>
        <v>NE</v>
      </c>
      <c r="K384" s="18">
        <f t="shared" si="770"/>
        <v>0.42291666666666666</v>
      </c>
      <c r="L384" s="11" t="str">
        <f t="shared" si="770"/>
        <v>CMA</v>
      </c>
      <c r="M384" s="11">
        <f t="shared" si="770"/>
        <v>8.5</v>
      </c>
      <c r="N384" s="11">
        <f t="shared" si="770"/>
        <v>2</v>
      </c>
      <c r="O384" s="11">
        <f t="shared" si="770"/>
        <v>1</v>
      </c>
      <c r="P384" s="11" t="s">
        <v>31</v>
      </c>
      <c r="Q384" s="19" t="str">
        <f>IF($N384=1,IF(ISERROR(VLOOKUP($P384,'M1'!$A:$C,Q$2,FALSE)),"NOT PRESENT",VLOOKUP($P384,'M1'!$A:$C,Q$2,FALSE)),IF($N384=2,IF(ISERROR(VLOOKUP(DATA!$P384,'M2'!$A:$C,Q$2,FALSE)),"NOT PRESENT",VLOOKUP(DATA!$P384,'M2'!$A:$C,Q$2,FALSE)),IF($N384=0,IF(ISERROR(VLOOKUP($P384,'M1'!$A:$C,Q$2,FALSE)),IF(ISERROR(VLOOKUP(DATA!$P384,'M2'!$A:$C,Q$2,FALSE)),"NOT PRESENT",VLOOKUP(DATA!$P384,'M2'!$A:$C,Q$2,FALSE)),VLOOKUP($P384,'M1'!$A:$C,Q$2,FALSE)),"SPECIFY METHOD")))</f>
        <v>Patiria miniata</v>
      </c>
      <c r="R384" s="12" t="str">
        <f>IF($N384=1,IF(ISERROR(VLOOKUP($P384,'M1'!$A:$C,R$2,FALSE)),"NOT PRESENT",VLOOKUP($P384,'M1'!$A:$C,R$2,FALSE)),IF($N384=2,IF(ISERROR(VLOOKUP(DATA!$P384,'M2'!$A:$C,R$2,FALSE)),"NOT PRESENT",VLOOKUP(DATA!$P384,'M2'!$A:$C,R$2,FALSE)),IF($N384=0,IF(ISERROR(VLOOKUP($P384,'M1'!$A:$C,R$2,FALSE)),IF(ISERROR(VLOOKUP(DATA!$P384,'M2'!$A:$C,R$2,FALSE)),"NOT PRESENT",VLOOKUP(DATA!$P384,'M2'!$A:$C,R$2,FALSE)),VLOOKUP($P384,'M1'!$A:$C,R$2,FALSE)),"SPECIFY METHOD")))</f>
        <v>Bat star</v>
      </c>
      <c r="S384" s="20">
        <f t="shared" si="520"/>
        <v>2</v>
      </c>
      <c r="T384" s="11">
        <v>2</v>
      </c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</row>
    <row r="385" spans="1:68" ht="12.75" customHeight="1">
      <c r="A385" s="12">
        <f t="shared" si="517"/>
        <v>383</v>
      </c>
      <c r="B385" s="11" t="str">
        <f t="shared" si="740"/>
        <v>Em Lim</v>
      </c>
      <c r="C385" s="11" t="str">
        <f t="shared" ref="C385:D385" si="771">IF(ISERROR(C384),IF(ISERROR(C383),IF(ISERROR(C382),"BLANK",C382),C383),C384)</f>
        <v>Claire Attridge</v>
      </c>
      <c r="D385" s="11" t="str">
        <f t="shared" si="771"/>
        <v>BMSC4</v>
      </c>
      <c r="E385" s="12" t="str">
        <f>IF(ISERROR(VLOOKUP($D385,SITES!$A:$E,2,FALSE)),"",VLOOKUP($D385,SITES!$A:$E,2,FALSE))</f>
        <v>Kii xin</v>
      </c>
      <c r="F385" s="10">
        <f>IF(ISERROR(VLOOKUP($D385,SITES!$A:$E,3,FALSE)),"",VLOOKUP($D385,SITES!$A:$E,3,FALSE))</f>
        <v>48.815116882324197</v>
      </c>
      <c r="G385" s="13">
        <f>IF(ISERROR(VLOOKUP($D385,SITES!$A:$E,4,FALSE)),"",VLOOKUP($D385,SITES!$A:$E,4,FALSE))</f>
        <v>-125.175331115722</v>
      </c>
      <c r="H385" s="14" t="str">
        <f t="shared" ref="H385:O385" si="772">IF(ISERROR(H384),IF(ISERROR(H383),IF(ISERROR(H382),"BLANK",H382),H383),H384)</f>
        <v>29/04/2024</v>
      </c>
      <c r="I385" s="11">
        <f t="shared" si="772"/>
        <v>3</v>
      </c>
      <c r="J385" s="11" t="str">
        <f t="shared" si="772"/>
        <v>NE</v>
      </c>
      <c r="K385" s="18">
        <f t="shared" si="772"/>
        <v>0.42291666666666666</v>
      </c>
      <c r="L385" s="11" t="str">
        <f t="shared" si="772"/>
        <v>CMA</v>
      </c>
      <c r="M385" s="11">
        <f t="shared" si="772"/>
        <v>8.5</v>
      </c>
      <c r="N385" s="11">
        <f t="shared" si="772"/>
        <v>2</v>
      </c>
      <c r="O385" s="11">
        <f t="shared" si="772"/>
        <v>1</v>
      </c>
      <c r="P385" s="11" t="s">
        <v>36</v>
      </c>
      <c r="Q385" s="19" t="str">
        <f>IF($N385=1,IF(ISERROR(VLOOKUP($P385,'M1'!$A:$C,Q$2,FALSE)),"NOT PRESENT",VLOOKUP($P385,'M1'!$A:$C,Q$2,FALSE)),IF($N385=2,IF(ISERROR(VLOOKUP(DATA!$P385,'M2'!$A:$C,Q$2,FALSE)),"NOT PRESENT",VLOOKUP(DATA!$P385,'M2'!$A:$C,Q$2,FALSE)),IF($N385=0,IF(ISERROR(VLOOKUP($P385,'M1'!$A:$C,Q$2,FALSE)),IF(ISERROR(VLOOKUP(DATA!$P385,'M2'!$A:$C,Q$2,FALSE)),"NOT PRESENT",VLOOKUP(DATA!$P385,'M2'!$A:$C,Q$2,FALSE)),VLOOKUP($P385,'M1'!$A:$C,Q$2,FALSE)),"SPECIFY METHOD")))</f>
        <v>Haliotis kamtschatkana</v>
      </c>
      <c r="R385" s="12" t="str">
        <f>IF($N385=1,IF(ISERROR(VLOOKUP($P385,'M1'!$A:$C,R$2,FALSE)),"NOT PRESENT",VLOOKUP($P385,'M1'!$A:$C,R$2,FALSE)),IF($N385=2,IF(ISERROR(VLOOKUP(DATA!$P385,'M2'!$A:$C,R$2,FALSE)),"NOT PRESENT",VLOOKUP(DATA!$P385,'M2'!$A:$C,R$2,FALSE)),IF($N385=0,IF(ISERROR(VLOOKUP($P385,'M1'!$A:$C,R$2,FALSE)),IF(ISERROR(VLOOKUP(DATA!$P385,'M2'!$A:$C,R$2,FALSE)),"NOT PRESENT",VLOOKUP(DATA!$P385,'M2'!$A:$C,R$2,FALSE)),VLOOKUP($P385,'M1'!$A:$C,R$2,FALSE)),"SPECIFY METHOD")))</f>
        <v>Pinto abalone</v>
      </c>
      <c r="S385" s="20">
        <f t="shared" si="520"/>
        <v>2</v>
      </c>
      <c r="T385" s="11">
        <v>0</v>
      </c>
      <c r="U385" s="11"/>
      <c r="V385" s="11"/>
      <c r="W385" s="11">
        <v>1</v>
      </c>
      <c r="X385" s="11">
        <v>1</v>
      </c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</row>
    <row r="386" spans="1:68" ht="12.75" customHeight="1">
      <c r="A386" s="12">
        <f t="shared" si="517"/>
        <v>384</v>
      </c>
      <c r="B386" s="11" t="str">
        <f t="shared" si="740"/>
        <v>Em Lim</v>
      </c>
      <c r="C386" s="11" t="str">
        <f t="shared" ref="C386:D386" si="773">IF(ISERROR(C385),IF(ISERROR(C384),IF(ISERROR(C383),"BLANK",C383),C384),C385)</f>
        <v>Claire Attridge</v>
      </c>
      <c r="D386" s="11" t="str">
        <f t="shared" si="773"/>
        <v>BMSC4</v>
      </c>
      <c r="E386" s="12" t="str">
        <f>IF(ISERROR(VLOOKUP($D386,SITES!$A:$E,2,FALSE)),"",VLOOKUP($D386,SITES!$A:$E,2,FALSE))</f>
        <v>Kii xin</v>
      </c>
      <c r="F386" s="10">
        <f>IF(ISERROR(VLOOKUP($D386,SITES!$A:$E,3,FALSE)),"",VLOOKUP($D386,SITES!$A:$E,3,FALSE))</f>
        <v>48.815116882324197</v>
      </c>
      <c r="G386" s="13">
        <f>IF(ISERROR(VLOOKUP($D386,SITES!$A:$E,4,FALSE)),"",VLOOKUP($D386,SITES!$A:$E,4,FALSE))</f>
        <v>-125.175331115722</v>
      </c>
      <c r="H386" s="14" t="str">
        <f t="shared" ref="H386:O386" si="774">IF(ISERROR(H385),IF(ISERROR(H384),IF(ISERROR(H383),"BLANK",H383),H384),H385)</f>
        <v>29/04/2024</v>
      </c>
      <c r="I386" s="11">
        <f t="shared" si="774"/>
        <v>3</v>
      </c>
      <c r="J386" s="11" t="str">
        <f t="shared" si="774"/>
        <v>NE</v>
      </c>
      <c r="K386" s="18">
        <f t="shared" si="774"/>
        <v>0.42291666666666666</v>
      </c>
      <c r="L386" s="11" t="str">
        <f t="shared" si="774"/>
        <v>CMA</v>
      </c>
      <c r="M386" s="11">
        <f t="shared" si="774"/>
        <v>8.5</v>
      </c>
      <c r="N386" s="11">
        <f t="shared" si="774"/>
        <v>2</v>
      </c>
      <c r="O386" s="11">
        <f t="shared" si="774"/>
        <v>1</v>
      </c>
      <c r="P386" s="11" t="s">
        <v>41</v>
      </c>
      <c r="Q386" s="19" t="str">
        <f>IF($N386=1,IF(ISERROR(VLOOKUP($P386,'M1'!$A:$C,Q$2,FALSE)),"NOT PRESENT",VLOOKUP($P386,'M1'!$A:$C,Q$2,FALSE)),IF($N386=2,IF(ISERROR(VLOOKUP(DATA!$P386,'M2'!$A:$C,Q$2,FALSE)),"NOT PRESENT",VLOOKUP(DATA!$P386,'M2'!$A:$C,Q$2,FALSE)),IF($N386=0,IF(ISERROR(VLOOKUP($P386,'M1'!$A:$C,Q$2,FALSE)),IF(ISERROR(VLOOKUP(DATA!$P386,'M2'!$A:$C,Q$2,FALSE)),"NOT PRESENT",VLOOKUP(DATA!$P386,'M2'!$A:$C,Q$2,FALSE)),VLOOKUP($P386,'M1'!$A:$C,Q$2,FALSE)),"SPECIFY METHOD")))</f>
        <v>Pisaster ochraceus</v>
      </c>
      <c r="R386" s="12" t="str">
        <f>IF($N386=1,IF(ISERROR(VLOOKUP($P386,'M1'!$A:$C,R$2,FALSE)),"NOT PRESENT",VLOOKUP($P386,'M1'!$A:$C,R$2,FALSE)),IF($N386=2,IF(ISERROR(VLOOKUP(DATA!$P386,'M2'!$A:$C,R$2,FALSE)),"NOT PRESENT",VLOOKUP(DATA!$P386,'M2'!$A:$C,R$2,FALSE)),IF($N386=0,IF(ISERROR(VLOOKUP($P386,'M1'!$A:$C,R$2,FALSE)),IF(ISERROR(VLOOKUP(DATA!$P386,'M2'!$A:$C,R$2,FALSE)),"NOT PRESENT",VLOOKUP(DATA!$P386,'M2'!$A:$C,R$2,FALSE)),VLOOKUP($P386,'M1'!$A:$C,R$2,FALSE)),"SPECIFY METHOD")))</f>
        <v>Purple sea star</v>
      </c>
      <c r="S386" s="20">
        <f t="shared" si="520"/>
        <v>6</v>
      </c>
      <c r="T386" s="11">
        <v>6</v>
      </c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</row>
    <row r="387" spans="1:68" ht="12.75" customHeight="1">
      <c r="A387" s="12">
        <f t="shared" si="517"/>
        <v>385</v>
      </c>
      <c r="B387" s="11" t="str">
        <f t="shared" si="740"/>
        <v>Em Lim</v>
      </c>
      <c r="C387" s="11" t="str">
        <f t="shared" ref="C387:D387" si="775">IF(ISERROR(C386),IF(ISERROR(C385),IF(ISERROR(C384),"BLANK",C384),C385),C386)</f>
        <v>Claire Attridge</v>
      </c>
      <c r="D387" s="11" t="str">
        <f t="shared" si="775"/>
        <v>BMSC4</v>
      </c>
      <c r="E387" s="12" t="str">
        <f>IF(ISERROR(VLOOKUP($D387,SITES!$A:$E,2,FALSE)),"",VLOOKUP($D387,SITES!$A:$E,2,FALSE))</f>
        <v>Kii xin</v>
      </c>
      <c r="F387" s="10">
        <f>IF(ISERROR(VLOOKUP($D387,SITES!$A:$E,3,FALSE)),"",VLOOKUP($D387,SITES!$A:$E,3,FALSE))</f>
        <v>48.815116882324197</v>
      </c>
      <c r="G387" s="13">
        <f>IF(ISERROR(VLOOKUP($D387,SITES!$A:$E,4,FALSE)),"",VLOOKUP($D387,SITES!$A:$E,4,FALSE))</f>
        <v>-125.175331115722</v>
      </c>
      <c r="H387" s="14" t="str">
        <f t="shared" ref="H387:O387" si="776">IF(ISERROR(H386),IF(ISERROR(H385),IF(ISERROR(H384),"BLANK",H384),H385),H386)</f>
        <v>29/04/2024</v>
      </c>
      <c r="I387" s="11">
        <f t="shared" si="776"/>
        <v>3</v>
      </c>
      <c r="J387" s="11" t="str">
        <f t="shared" si="776"/>
        <v>NE</v>
      </c>
      <c r="K387" s="18">
        <f t="shared" si="776"/>
        <v>0.42291666666666666</v>
      </c>
      <c r="L387" s="11" t="str">
        <f t="shared" si="776"/>
        <v>CMA</v>
      </c>
      <c r="M387" s="11">
        <f t="shared" si="776"/>
        <v>8.5</v>
      </c>
      <c r="N387" s="11">
        <f t="shared" si="776"/>
        <v>2</v>
      </c>
      <c r="O387" s="11">
        <f t="shared" si="776"/>
        <v>1</v>
      </c>
      <c r="P387" s="11" t="s">
        <v>38</v>
      </c>
      <c r="Q387" s="19" t="str">
        <f>IF($N387=1,IF(ISERROR(VLOOKUP($P387,'M1'!$A:$C,Q$2,FALSE)),"NOT PRESENT",VLOOKUP($P387,'M1'!$A:$C,Q$2,FALSE)),IF($N387=2,IF(ISERROR(VLOOKUP(DATA!$P387,'M2'!$A:$C,Q$2,FALSE)),"NOT PRESENT",VLOOKUP(DATA!$P387,'M2'!$A:$C,Q$2,FALSE)),IF($N387=0,IF(ISERROR(VLOOKUP($P387,'M1'!$A:$C,Q$2,FALSE)),IF(ISERROR(VLOOKUP(DATA!$P387,'M2'!$A:$C,Q$2,FALSE)),"NOT PRESENT",VLOOKUP(DATA!$P387,'M2'!$A:$C,Q$2,FALSE)),VLOOKUP($P387,'M1'!$A:$C,Q$2,FALSE)),"SPECIFY METHOD")))</f>
        <v>Crassadoma gigantea</v>
      </c>
      <c r="R387" s="12" t="str">
        <f>IF($N387=1,IF(ISERROR(VLOOKUP($P387,'M1'!$A:$C,R$2,FALSE)),"NOT PRESENT",VLOOKUP($P387,'M1'!$A:$C,R$2,FALSE)),IF($N387=2,IF(ISERROR(VLOOKUP(DATA!$P387,'M2'!$A:$C,R$2,FALSE)),"NOT PRESENT",VLOOKUP(DATA!$P387,'M2'!$A:$C,R$2,FALSE)),IF($N387=0,IF(ISERROR(VLOOKUP($P387,'M1'!$A:$C,R$2,FALSE)),IF(ISERROR(VLOOKUP(DATA!$P387,'M2'!$A:$C,R$2,FALSE)),"NOT PRESENT",VLOOKUP(DATA!$P387,'M2'!$A:$C,R$2,FALSE)),VLOOKUP($P387,'M1'!$A:$C,R$2,FALSE)),"SPECIFY METHOD")))</f>
        <v>Purple-hinged rock scallop</v>
      </c>
      <c r="S387" s="20">
        <f t="shared" si="520"/>
        <v>1</v>
      </c>
      <c r="T387" s="11">
        <v>0</v>
      </c>
      <c r="U387" s="11"/>
      <c r="V387" s="11"/>
      <c r="W387" s="11"/>
      <c r="X387" s="11"/>
      <c r="Y387" s="11">
        <v>1</v>
      </c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1"/>
      <c r="BE387" s="11"/>
      <c r="BF387" s="11"/>
      <c r="BG387" s="11"/>
      <c r="BH387" s="11"/>
      <c r="BI387" s="11"/>
      <c r="BJ387" s="11"/>
      <c r="BK387" s="11"/>
      <c r="BL387" s="11"/>
      <c r="BM387" s="11"/>
      <c r="BN387" s="11"/>
      <c r="BO387" s="11"/>
      <c r="BP387" s="11"/>
    </row>
    <row r="388" spans="1:68" ht="12.75" customHeight="1">
      <c r="A388" s="12">
        <f t="shared" si="517"/>
        <v>386</v>
      </c>
      <c r="B388" s="11" t="str">
        <f t="shared" si="740"/>
        <v>Em Lim</v>
      </c>
      <c r="C388" s="11" t="str">
        <f t="shared" ref="C388:D388" si="777">IF(ISERROR(C387),IF(ISERROR(C386),IF(ISERROR(C385),"BLANK",C385),C386),C387)</f>
        <v>Claire Attridge</v>
      </c>
      <c r="D388" s="11" t="str">
        <f t="shared" si="777"/>
        <v>BMSC4</v>
      </c>
      <c r="E388" s="12" t="str">
        <f>IF(ISERROR(VLOOKUP($D388,SITES!$A:$E,2,FALSE)),"",VLOOKUP($D388,SITES!$A:$E,2,FALSE))</f>
        <v>Kii xin</v>
      </c>
      <c r="F388" s="10">
        <f>IF(ISERROR(VLOOKUP($D388,SITES!$A:$E,3,FALSE)),"",VLOOKUP($D388,SITES!$A:$E,3,FALSE))</f>
        <v>48.815116882324197</v>
      </c>
      <c r="G388" s="13">
        <f>IF(ISERROR(VLOOKUP($D388,SITES!$A:$E,4,FALSE)),"",VLOOKUP($D388,SITES!$A:$E,4,FALSE))</f>
        <v>-125.175331115722</v>
      </c>
      <c r="H388" s="14" t="str">
        <f t="shared" ref="H388:O388" si="778">IF(ISERROR(H387),IF(ISERROR(H386),IF(ISERROR(H385),"BLANK",H385),H386),H387)</f>
        <v>29/04/2024</v>
      </c>
      <c r="I388" s="11">
        <f t="shared" si="778"/>
        <v>3</v>
      </c>
      <c r="J388" s="11" t="str">
        <f t="shared" si="778"/>
        <v>NE</v>
      </c>
      <c r="K388" s="18">
        <f t="shared" si="778"/>
        <v>0.42291666666666666</v>
      </c>
      <c r="L388" s="11" t="str">
        <f t="shared" si="778"/>
        <v>CMA</v>
      </c>
      <c r="M388" s="11">
        <f t="shared" si="778"/>
        <v>8.5</v>
      </c>
      <c r="N388" s="11">
        <f t="shared" si="778"/>
        <v>2</v>
      </c>
      <c r="O388" s="11">
        <f t="shared" si="778"/>
        <v>1</v>
      </c>
      <c r="P388" s="11" t="s">
        <v>132</v>
      </c>
      <c r="Q388" s="19" t="str">
        <f>IF($N388=1,IF(ISERROR(VLOOKUP($P388,'M1'!$A:$C,Q$2,FALSE)),"NOT PRESENT",VLOOKUP($P388,'M1'!$A:$C,Q$2,FALSE)),IF($N388=2,IF(ISERROR(VLOOKUP(DATA!$P388,'M2'!$A:$C,Q$2,FALSE)),"NOT PRESENT",VLOOKUP(DATA!$P388,'M2'!$A:$C,Q$2,FALSE)),IF($N388=0,IF(ISERROR(VLOOKUP($P388,'M1'!$A:$C,Q$2,FALSE)),IF(ISERROR(VLOOKUP(DATA!$P388,'M2'!$A:$C,Q$2,FALSE)),"NOT PRESENT",VLOOKUP(DATA!$P388,'M2'!$A:$C,Q$2,FALSE)),VLOOKUP($P388,'M1'!$A:$C,Q$2,FALSE)),"SPECIFY METHOD")))</f>
        <v>Orienthella trilineata</v>
      </c>
      <c r="R388" s="12" t="str">
        <f>IF($N388=1,IF(ISERROR(VLOOKUP($P388,'M1'!$A:$C,R$2,FALSE)),"NOT PRESENT",VLOOKUP($P388,'M1'!$A:$C,R$2,FALSE)),IF($N388=2,IF(ISERROR(VLOOKUP(DATA!$P388,'M2'!$A:$C,R$2,FALSE)),"NOT PRESENT",VLOOKUP(DATA!$P388,'M2'!$A:$C,R$2,FALSE)),IF($N388=0,IF(ISERROR(VLOOKUP($P388,'M1'!$A:$C,R$2,FALSE)),IF(ISERROR(VLOOKUP(DATA!$P388,'M2'!$A:$C,R$2,FALSE)),"NOT PRESENT",VLOOKUP(DATA!$P388,'M2'!$A:$C,R$2,FALSE)),VLOOKUP($P388,'M1'!$A:$C,R$2,FALSE)),"SPECIFY METHOD")))</f>
        <v>Three-lined aeolid</v>
      </c>
      <c r="S388" s="20">
        <f t="shared" si="520"/>
        <v>1</v>
      </c>
      <c r="T388" s="11">
        <v>1</v>
      </c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</row>
    <row r="389" spans="1:68" ht="12.75" customHeight="1">
      <c r="A389" s="12">
        <f t="shared" si="517"/>
        <v>387</v>
      </c>
      <c r="B389" s="11" t="str">
        <f t="shared" si="740"/>
        <v>Em Lim</v>
      </c>
      <c r="C389" s="11" t="str">
        <f t="shared" ref="C389:D389" si="779">IF(ISERROR(C388),IF(ISERROR(C387),IF(ISERROR(C386),"BLANK",C386),C387),C388)</f>
        <v>Claire Attridge</v>
      </c>
      <c r="D389" s="11" t="str">
        <f t="shared" si="779"/>
        <v>BMSC4</v>
      </c>
      <c r="E389" s="12" t="str">
        <f>IF(ISERROR(VLOOKUP($D389,SITES!$A:$E,2,FALSE)),"",VLOOKUP($D389,SITES!$A:$E,2,FALSE))</f>
        <v>Kii xin</v>
      </c>
      <c r="F389" s="10">
        <f>IF(ISERROR(VLOOKUP($D389,SITES!$A:$E,3,FALSE)),"",VLOOKUP($D389,SITES!$A:$E,3,FALSE))</f>
        <v>48.815116882324197</v>
      </c>
      <c r="G389" s="13">
        <f>IF(ISERROR(VLOOKUP($D389,SITES!$A:$E,4,FALSE)),"",VLOOKUP($D389,SITES!$A:$E,4,FALSE))</f>
        <v>-125.175331115722</v>
      </c>
      <c r="H389" s="14" t="str">
        <f t="shared" ref="H389:O389" si="780">IF(ISERROR(H388),IF(ISERROR(H387),IF(ISERROR(H386),"BLANK",H386),H387),H388)</f>
        <v>29/04/2024</v>
      </c>
      <c r="I389" s="11">
        <f t="shared" si="780"/>
        <v>3</v>
      </c>
      <c r="J389" s="11" t="str">
        <f t="shared" si="780"/>
        <v>NE</v>
      </c>
      <c r="K389" s="18">
        <f t="shared" si="780"/>
        <v>0.42291666666666666</v>
      </c>
      <c r="L389" s="11" t="str">
        <f t="shared" si="780"/>
        <v>CMA</v>
      </c>
      <c r="M389" s="11">
        <f t="shared" si="780"/>
        <v>8.5</v>
      </c>
      <c r="N389" s="11">
        <f t="shared" si="780"/>
        <v>2</v>
      </c>
      <c r="O389" s="11">
        <f t="shared" si="780"/>
        <v>1</v>
      </c>
      <c r="P389" s="11" t="s">
        <v>40</v>
      </c>
      <c r="Q389" s="19" t="str">
        <f>IF($N389=1,IF(ISERROR(VLOOKUP($P389,'M1'!$A:$C,Q$2,FALSE)),"NOT PRESENT",VLOOKUP($P389,'M1'!$A:$C,Q$2,FALSE)),IF($N389=2,IF(ISERROR(VLOOKUP(DATA!$P389,'M2'!$A:$C,Q$2,FALSE)),"NOT PRESENT",VLOOKUP(DATA!$P389,'M2'!$A:$C,Q$2,FALSE)),IF($N389=0,IF(ISERROR(VLOOKUP($P389,'M1'!$A:$C,Q$2,FALSE)),IF(ISERROR(VLOOKUP(DATA!$P389,'M2'!$A:$C,Q$2,FALSE)),"NOT PRESENT",VLOOKUP(DATA!$P389,'M2'!$A:$C,Q$2,FALSE)),VLOOKUP($P389,'M1'!$A:$C,Q$2,FALSE)),"SPECIFY METHOD")))</f>
        <v>Pagurus beringanus</v>
      </c>
      <c r="R389" s="12" t="str">
        <f>IF($N389=1,IF(ISERROR(VLOOKUP($P389,'M1'!$A:$C,R$2,FALSE)),"NOT PRESENT",VLOOKUP($P389,'M1'!$A:$C,R$2,FALSE)),IF($N389=2,IF(ISERROR(VLOOKUP(DATA!$P389,'M2'!$A:$C,R$2,FALSE)),"NOT PRESENT",VLOOKUP(DATA!$P389,'M2'!$A:$C,R$2,FALSE)),IF($N389=0,IF(ISERROR(VLOOKUP($P389,'M1'!$A:$C,R$2,FALSE)),IF(ISERROR(VLOOKUP(DATA!$P389,'M2'!$A:$C,R$2,FALSE)),"NOT PRESENT",VLOOKUP(DATA!$P389,'M2'!$A:$C,R$2,FALSE)),VLOOKUP($P389,'M1'!$A:$C,R$2,FALSE)),"SPECIFY METHOD")))</f>
        <v>Bering hermit crab</v>
      </c>
      <c r="S389" s="20">
        <f t="shared" si="520"/>
        <v>2</v>
      </c>
      <c r="T389" s="11">
        <v>2</v>
      </c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</row>
    <row r="390" spans="1:68" ht="12.75" customHeight="1">
      <c r="A390" s="12">
        <f t="shared" si="517"/>
        <v>388</v>
      </c>
      <c r="B390" s="11" t="str">
        <f t="shared" si="740"/>
        <v>Em Lim</v>
      </c>
      <c r="C390" s="11" t="str">
        <f t="shared" ref="C390:D390" si="781">IF(ISERROR(C389),IF(ISERROR(C388),IF(ISERROR(C387),"BLANK",C387),C388),C389)</f>
        <v>Claire Attridge</v>
      </c>
      <c r="D390" s="11" t="str">
        <f t="shared" si="781"/>
        <v>BMSC4</v>
      </c>
      <c r="E390" s="12" t="str">
        <f>IF(ISERROR(VLOOKUP($D390,SITES!$A:$E,2,FALSE)),"",VLOOKUP($D390,SITES!$A:$E,2,FALSE))</f>
        <v>Kii xin</v>
      </c>
      <c r="F390" s="10">
        <f>IF(ISERROR(VLOOKUP($D390,SITES!$A:$E,3,FALSE)),"",VLOOKUP($D390,SITES!$A:$E,3,FALSE))</f>
        <v>48.815116882324197</v>
      </c>
      <c r="G390" s="13">
        <f>IF(ISERROR(VLOOKUP($D390,SITES!$A:$E,4,FALSE)),"",VLOOKUP($D390,SITES!$A:$E,4,FALSE))</f>
        <v>-125.175331115722</v>
      </c>
      <c r="H390" s="14" t="str">
        <f t="shared" ref="H390:O390" si="782">IF(ISERROR(H389),IF(ISERROR(H388),IF(ISERROR(H387),"BLANK",H387),H388),H389)</f>
        <v>29/04/2024</v>
      </c>
      <c r="I390" s="11">
        <f t="shared" si="782"/>
        <v>3</v>
      </c>
      <c r="J390" s="11" t="str">
        <f t="shared" si="782"/>
        <v>NE</v>
      </c>
      <c r="K390" s="18">
        <f t="shared" si="782"/>
        <v>0.42291666666666666</v>
      </c>
      <c r="L390" s="11" t="str">
        <f t="shared" si="782"/>
        <v>CMA</v>
      </c>
      <c r="M390" s="11">
        <f t="shared" si="782"/>
        <v>8.5</v>
      </c>
      <c r="N390" s="11">
        <f t="shared" si="782"/>
        <v>2</v>
      </c>
      <c r="O390" s="11">
        <f t="shared" si="782"/>
        <v>1</v>
      </c>
      <c r="P390" s="11" t="s">
        <v>59</v>
      </c>
      <c r="Q390" s="19" t="str">
        <f>IF($N390=1,IF(ISERROR(VLOOKUP($P390,'M1'!$A:$C,Q$2,FALSE)),"NOT PRESENT",VLOOKUP($P390,'M1'!$A:$C,Q$2,FALSE)),IF($N390=2,IF(ISERROR(VLOOKUP(DATA!$P390,'M2'!$A:$C,Q$2,FALSE)),"NOT PRESENT",VLOOKUP(DATA!$P390,'M2'!$A:$C,Q$2,FALSE)),IF($N390=0,IF(ISERROR(VLOOKUP($P390,'M1'!$A:$C,Q$2,FALSE)),IF(ISERROR(VLOOKUP(DATA!$P390,'M2'!$A:$C,Q$2,FALSE)),"NOT PRESENT",VLOOKUP(DATA!$P390,'M2'!$A:$C,Q$2,FALSE)),VLOOKUP($P390,'M1'!$A:$C,Q$2,FALSE)),"SPECIFY METHOD")))</f>
        <v>Scyra acutifrons</v>
      </c>
      <c r="R390" s="12" t="str">
        <f>IF($N390=1,IF(ISERROR(VLOOKUP($P390,'M1'!$A:$C,R$2,FALSE)),"NOT PRESENT",VLOOKUP($P390,'M1'!$A:$C,R$2,FALSE)),IF($N390=2,IF(ISERROR(VLOOKUP(DATA!$P390,'M2'!$A:$C,R$2,FALSE)),"NOT PRESENT",VLOOKUP(DATA!$P390,'M2'!$A:$C,R$2,FALSE)),IF($N390=0,IF(ISERROR(VLOOKUP($P390,'M1'!$A:$C,R$2,FALSE)),IF(ISERROR(VLOOKUP(DATA!$P390,'M2'!$A:$C,R$2,FALSE)),"NOT PRESENT",VLOOKUP(DATA!$P390,'M2'!$A:$C,R$2,FALSE)),VLOOKUP($P390,'M1'!$A:$C,R$2,FALSE)),"SPECIFY METHOD")))</f>
        <v>Sharpnose crab</v>
      </c>
      <c r="S390" s="20">
        <f t="shared" si="520"/>
        <v>1</v>
      </c>
      <c r="T390" s="11">
        <v>1</v>
      </c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</row>
    <row r="391" spans="1:68" ht="12.75" customHeight="1">
      <c r="A391" s="12">
        <f t="shared" si="517"/>
        <v>389</v>
      </c>
      <c r="B391" s="11" t="str">
        <f t="shared" si="740"/>
        <v>Em Lim</v>
      </c>
      <c r="C391" s="11" t="str">
        <f t="shared" ref="C391:D391" si="783">IF(ISERROR(C390),IF(ISERROR(C389),IF(ISERROR(C388),"BLANK",C388),C389),C390)</f>
        <v>Claire Attridge</v>
      </c>
      <c r="D391" s="11" t="str">
        <f t="shared" si="783"/>
        <v>BMSC4</v>
      </c>
      <c r="E391" s="12" t="str">
        <f>IF(ISERROR(VLOOKUP($D391,SITES!$A:$E,2,FALSE)),"",VLOOKUP($D391,SITES!$A:$E,2,FALSE))</f>
        <v>Kii xin</v>
      </c>
      <c r="F391" s="10">
        <f>IF(ISERROR(VLOOKUP($D391,SITES!$A:$E,3,FALSE)),"",VLOOKUP($D391,SITES!$A:$E,3,FALSE))</f>
        <v>48.815116882324197</v>
      </c>
      <c r="G391" s="13">
        <f>IF(ISERROR(VLOOKUP($D391,SITES!$A:$E,4,FALSE)),"",VLOOKUP($D391,SITES!$A:$E,4,FALSE))</f>
        <v>-125.175331115722</v>
      </c>
      <c r="H391" s="14" t="str">
        <f t="shared" ref="H391:O391" si="784">IF(ISERROR(H390),IF(ISERROR(H389),IF(ISERROR(H388),"BLANK",H388),H389),H390)</f>
        <v>29/04/2024</v>
      </c>
      <c r="I391" s="11">
        <f t="shared" si="784"/>
        <v>3</v>
      </c>
      <c r="J391" s="11" t="str">
        <f t="shared" si="784"/>
        <v>NE</v>
      </c>
      <c r="K391" s="18">
        <f t="shared" si="784"/>
        <v>0.42291666666666666</v>
      </c>
      <c r="L391" s="11" t="str">
        <f t="shared" si="784"/>
        <v>CMA</v>
      </c>
      <c r="M391" s="11">
        <f t="shared" si="784"/>
        <v>8.5</v>
      </c>
      <c r="N391" s="11">
        <f t="shared" si="784"/>
        <v>2</v>
      </c>
      <c r="O391" s="11">
        <f t="shared" si="784"/>
        <v>1</v>
      </c>
      <c r="P391" s="11" t="s">
        <v>106</v>
      </c>
      <c r="Q391" s="19" t="str">
        <f>IF($N391=1,IF(ISERROR(VLOOKUP($P391,'M1'!$A:$C,Q$2,FALSE)),"NOT PRESENT",VLOOKUP($P391,'M1'!$A:$C,Q$2,FALSE)),IF($N391=2,IF(ISERROR(VLOOKUP(DATA!$P391,'M2'!$A:$C,Q$2,FALSE)),"NOT PRESENT",VLOOKUP(DATA!$P391,'M2'!$A:$C,Q$2,FALSE)),IF($N391=0,IF(ISERROR(VLOOKUP($P391,'M1'!$A:$C,Q$2,FALSE)),IF(ISERROR(VLOOKUP(DATA!$P391,'M2'!$A:$C,Q$2,FALSE)),"NOT PRESENT",VLOOKUP(DATA!$P391,'M2'!$A:$C,Q$2,FALSE)),VLOOKUP($P391,'M1'!$A:$C,Q$2,FALSE)),"SPECIFY METHOD")))</f>
        <v>Peltodoris nobilis</v>
      </c>
      <c r="R391" s="12" t="str">
        <f>IF($N391=1,IF(ISERROR(VLOOKUP($P391,'M1'!$A:$C,R$2,FALSE)),"NOT PRESENT",VLOOKUP($P391,'M1'!$A:$C,R$2,FALSE)),IF($N391=2,IF(ISERROR(VLOOKUP(DATA!$P391,'M2'!$A:$C,R$2,FALSE)),"NOT PRESENT",VLOOKUP(DATA!$P391,'M2'!$A:$C,R$2,FALSE)),IF($N391=0,IF(ISERROR(VLOOKUP($P391,'M1'!$A:$C,R$2,FALSE)),IF(ISERROR(VLOOKUP(DATA!$P391,'M2'!$A:$C,R$2,FALSE)),"NOT PRESENT",VLOOKUP(DATA!$P391,'M2'!$A:$C,R$2,FALSE)),VLOOKUP($P391,'M1'!$A:$C,R$2,FALSE)),"SPECIFY METHOD")))</f>
        <v>Noble sea lemon</v>
      </c>
      <c r="S391" s="20">
        <f t="shared" si="520"/>
        <v>1</v>
      </c>
      <c r="T391" s="11">
        <v>1</v>
      </c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1"/>
      <c r="BE391" s="11"/>
      <c r="BF391" s="11"/>
      <c r="BG391" s="11"/>
      <c r="BH391" s="11"/>
      <c r="BI391" s="11"/>
      <c r="BJ391" s="11"/>
      <c r="BK391" s="11"/>
      <c r="BL391" s="11"/>
      <c r="BM391" s="11"/>
      <c r="BN391" s="11"/>
      <c r="BO391" s="11"/>
      <c r="BP391" s="11"/>
    </row>
    <row r="392" spans="1:68" ht="12.75" customHeight="1">
      <c r="A392" s="12">
        <f t="shared" si="517"/>
        <v>390</v>
      </c>
      <c r="B392" s="11" t="str">
        <f t="shared" si="740"/>
        <v>Em Lim</v>
      </c>
      <c r="C392" s="11" t="str">
        <f t="shared" ref="C392:D392" si="785">IF(ISERROR(C391),IF(ISERROR(C390),IF(ISERROR(C389),"BLANK",C389),C390),C391)</f>
        <v>Claire Attridge</v>
      </c>
      <c r="D392" s="11" t="str">
        <f t="shared" si="785"/>
        <v>BMSC4</v>
      </c>
      <c r="E392" s="12" t="str">
        <f>IF(ISERROR(VLOOKUP($D392,SITES!$A:$E,2,FALSE)),"",VLOOKUP($D392,SITES!$A:$E,2,FALSE))</f>
        <v>Kii xin</v>
      </c>
      <c r="F392" s="10">
        <f>IF(ISERROR(VLOOKUP($D392,SITES!$A:$E,3,FALSE)),"",VLOOKUP($D392,SITES!$A:$E,3,FALSE))</f>
        <v>48.815116882324197</v>
      </c>
      <c r="G392" s="13">
        <f>IF(ISERROR(VLOOKUP($D392,SITES!$A:$E,4,FALSE)),"",VLOOKUP($D392,SITES!$A:$E,4,FALSE))</f>
        <v>-125.175331115722</v>
      </c>
      <c r="H392" s="14" t="str">
        <f t="shared" ref="H392:O392" si="786">IF(ISERROR(H391),IF(ISERROR(H390),IF(ISERROR(H389),"BLANK",H389),H390),H391)</f>
        <v>29/04/2024</v>
      </c>
      <c r="I392" s="11">
        <f t="shared" si="786"/>
        <v>3</v>
      </c>
      <c r="J392" s="11" t="str">
        <f t="shared" si="786"/>
        <v>NE</v>
      </c>
      <c r="K392" s="18">
        <f t="shared" si="786"/>
        <v>0.42291666666666666</v>
      </c>
      <c r="L392" s="11" t="str">
        <f t="shared" si="786"/>
        <v>CMA</v>
      </c>
      <c r="M392" s="11">
        <f t="shared" si="786"/>
        <v>8.5</v>
      </c>
      <c r="N392" s="11">
        <f t="shared" si="786"/>
        <v>2</v>
      </c>
      <c r="O392" s="11">
        <f t="shared" si="786"/>
        <v>1</v>
      </c>
      <c r="P392" s="11" t="s">
        <v>63</v>
      </c>
      <c r="Q392" s="19" t="str">
        <f>IF($N392=1,IF(ISERROR(VLOOKUP($P392,'M1'!$A:$C,Q$2,FALSE)),"NOT PRESENT",VLOOKUP($P392,'M1'!$A:$C,Q$2,FALSE)),IF($N392=2,IF(ISERROR(VLOOKUP(DATA!$P392,'M2'!$A:$C,Q$2,FALSE)),"NOT PRESENT",VLOOKUP(DATA!$P392,'M2'!$A:$C,Q$2,FALSE)),IF($N392=0,IF(ISERROR(VLOOKUP($P392,'M1'!$A:$C,Q$2,FALSE)),IF(ISERROR(VLOOKUP(DATA!$P392,'M2'!$A:$C,Q$2,FALSE)),"NOT PRESENT",VLOOKUP(DATA!$P392,'M2'!$A:$C,Q$2,FALSE)),VLOOKUP($P392,'M1'!$A:$C,Q$2,FALSE)),"SPECIFY METHOD")))</f>
        <v>Paguroidea spp.</v>
      </c>
      <c r="R392" s="12" t="str">
        <f>IF($N392=1,IF(ISERROR(VLOOKUP($P392,'M1'!$A:$C,R$2,FALSE)),"NOT PRESENT",VLOOKUP($P392,'M1'!$A:$C,R$2,FALSE)),IF($N392=2,IF(ISERROR(VLOOKUP(DATA!$P392,'M2'!$A:$C,R$2,FALSE)),"NOT PRESENT",VLOOKUP(DATA!$P392,'M2'!$A:$C,R$2,FALSE)),IF($N392=0,IF(ISERROR(VLOOKUP($P392,'M1'!$A:$C,R$2,FALSE)),IF(ISERROR(VLOOKUP(DATA!$P392,'M2'!$A:$C,R$2,FALSE)),"NOT PRESENT",VLOOKUP(DATA!$P392,'M2'!$A:$C,R$2,FALSE)),VLOOKUP($P392,'M1'!$A:$C,R$2,FALSE)),"SPECIFY METHOD")))</f>
        <v>Unidentified hermit crab</v>
      </c>
      <c r="S392" s="20">
        <f t="shared" si="520"/>
        <v>5</v>
      </c>
      <c r="T392" s="11">
        <v>5</v>
      </c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</row>
    <row r="393" spans="1:68" ht="12.75" customHeight="1">
      <c r="A393" s="12">
        <f t="shared" si="517"/>
        <v>391</v>
      </c>
      <c r="B393" s="11" t="str">
        <f t="shared" si="740"/>
        <v>Em Lim</v>
      </c>
      <c r="C393" s="11" t="str">
        <f t="shared" ref="C393:D393" si="787">IF(ISERROR(C392),IF(ISERROR(C391),IF(ISERROR(C390),"BLANK",C390),C391),C392)</f>
        <v>Claire Attridge</v>
      </c>
      <c r="D393" s="11" t="str">
        <f t="shared" si="787"/>
        <v>BMSC4</v>
      </c>
      <c r="E393" s="12" t="str">
        <f>IF(ISERROR(VLOOKUP($D393,SITES!$A:$E,2,FALSE)),"",VLOOKUP($D393,SITES!$A:$E,2,FALSE))</f>
        <v>Kii xin</v>
      </c>
      <c r="F393" s="10">
        <f>IF(ISERROR(VLOOKUP($D393,SITES!$A:$E,3,FALSE)),"",VLOOKUP($D393,SITES!$A:$E,3,FALSE))</f>
        <v>48.815116882324197</v>
      </c>
      <c r="G393" s="13">
        <f>IF(ISERROR(VLOOKUP($D393,SITES!$A:$E,4,FALSE)),"",VLOOKUP($D393,SITES!$A:$E,4,FALSE))</f>
        <v>-125.175331115722</v>
      </c>
      <c r="H393" s="14" t="str">
        <f t="shared" ref="H393:O393" si="788">IF(ISERROR(H392),IF(ISERROR(H391),IF(ISERROR(H390),"BLANK",H390),H391),H392)</f>
        <v>29/04/2024</v>
      </c>
      <c r="I393" s="11">
        <f t="shared" si="788"/>
        <v>3</v>
      </c>
      <c r="J393" s="11" t="str">
        <f t="shared" si="788"/>
        <v>NE</v>
      </c>
      <c r="K393" s="18">
        <f t="shared" si="788"/>
        <v>0.42291666666666666</v>
      </c>
      <c r="L393" s="11" t="str">
        <f t="shared" si="788"/>
        <v>CMA</v>
      </c>
      <c r="M393" s="11">
        <f t="shared" si="788"/>
        <v>8.5</v>
      </c>
      <c r="N393" s="11">
        <f t="shared" si="788"/>
        <v>2</v>
      </c>
      <c r="O393" s="11">
        <f t="shared" si="788"/>
        <v>1</v>
      </c>
      <c r="P393" s="11" t="s">
        <v>49</v>
      </c>
      <c r="Q393" s="19" t="str">
        <f>IF($N393=1,IF(ISERROR(VLOOKUP($P393,'M1'!$A:$C,Q$2,FALSE)),"NOT PRESENT",VLOOKUP($P393,'M1'!$A:$C,Q$2,FALSE)),IF($N393=2,IF(ISERROR(VLOOKUP(DATA!$P393,'M2'!$A:$C,Q$2,FALSE)),"NOT PRESENT",VLOOKUP(DATA!$P393,'M2'!$A:$C,Q$2,FALSE)),IF($N393=0,IF(ISERROR(VLOOKUP($P393,'M1'!$A:$C,Q$2,FALSE)),IF(ISERROR(VLOOKUP(DATA!$P393,'M2'!$A:$C,Q$2,FALSE)),"NOT PRESENT",VLOOKUP(DATA!$P393,'M2'!$A:$C,Q$2,FALSE)),VLOOKUP($P393,'M1'!$A:$C,Q$2,FALSE)),"SPECIFY METHOD")))</f>
        <v>Debris - Zero</v>
      </c>
      <c r="R393" s="12" t="str">
        <f>IF($N393=1,IF(ISERROR(VLOOKUP($P393,'M1'!$A:$C,R$2,FALSE)),"NOT PRESENT",VLOOKUP($P393,'M1'!$A:$C,R$2,FALSE)),IF($N393=2,IF(ISERROR(VLOOKUP(DATA!$P393,'M2'!$A:$C,R$2,FALSE)),"NOT PRESENT",VLOOKUP(DATA!$P393,'M2'!$A:$C,R$2,FALSE)),IF($N393=0,IF(ISERROR(VLOOKUP($P393,'M1'!$A:$C,R$2,FALSE)),IF(ISERROR(VLOOKUP(DATA!$P393,'M2'!$A:$C,R$2,FALSE)),"NOT PRESENT",VLOOKUP(DATA!$P393,'M2'!$A:$C,R$2,FALSE)),VLOOKUP($P393,'M1'!$A:$C,R$2,FALSE)),"SPECIFY METHOD")))</f>
        <v>No Debris found</v>
      </c>
      <c r="S393" s="20">
        <f t="shared" si="520"/>
        <v>1</v>
      </c>
      <c r="T393" s="11">
        <v>1</v>
      </c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</row>
    <row r="394" spans="1:68" ht="12.75" customHeight="1">
      <c r="A394" s="12">
        <f t="shared" si="517"/>
        <v>392</v>
      </c>
      <c r="B394" s="11" t="str">
        <f t="shared" si="740"/>
        <v>Em Lim</v>
      </c>
      <c r="C394" s="11" t="str">
        <f t="shared" ref="C394:C449" si="789">IF(ISERROR(C393),IF(ISERROR(C392),IF(ISERROR(C391),"BLANK",C391),C392),C393)</f>
        <v>Claire Attridge</v>
      </c>
      <c r="D394" s="11" t="s">
        <v>133</v>
      </c>
      <c r="E394" s="12" t="str">
        <f>IF(ISERROR(VLOOKUP($D394,SITES!$A:$E,2,FALSE)),"",VLOOKUP($D394,SITES!$A:$E,2,FALSE))</f>
        <v>Ohiat</v>
      </c>
      <c r="F394" s="10">
        <f>IF(ISERROR(VLOOKUP($D394,SITES!$A:$E,3,FALSE)),"",VLOOKUP($D394,SITES!$A:$E,3,FALSE))</f>
        <v>48.855583190917898</v>
      </c>
      <c r="G394" s="13">
        <f>IF(ISERROR(VLOOKUP($D394,SITES!$A:$E,4,FALSE)),"",VLOOKUP($D394,SITES!$A:$E,4,FALSE))</f>
        <v>-125.183799743652</v>
      </c>
      <c r="H394" s="14" t="str">
        <f t="shared" ref="H394:H449" si="790">IF(ISERROR(H393),IF(ISERROR(H392),IF(ISERROR(H391),"BLANK",H391),H392),H393)</f>
        <v>29/04/2024</v>
      </c>
      <c r="I394" s="11">
        <v>3.5</v>
      </c>
      <c r="J394" s="11" t="s">
        <v>108</v>
      </c>
      <c r="K394" s="18">
        <v>0.51597222222222217</v>
      </c>
      <c r="L394" s="11" t="s">
        <v>105</v>
      </c>
      <c r="M394" s="11">
        <v>6</v>
      </c>
      <c r="N394" s="11">
        <v>1</v>
      </c>
      <c r="O394" s="11">
        <v>1</v>
      </c>
      <c r="P394" s="11" t="s">
        <v>74</v>
      </c>
      <c r="Q394" s="19" t="str">
        <f>IF($N394=1,IF(ISERROR(VLOOKUP($P394,'M1'!$A:$C,Q$2,FALSE)),"NOT PRESENT",VLOOKUP($P394,'M1'!$A:$C,Q$2,FALSE)),IF($N394=2,IF(ISERROR(VLOOKUP(DATA!$P394,'M2'!$A:$C,Q$2,FALSE)),"NOT PRESENT",VLOOKUP(DATA!$P394,'M2'!$A:$C,Q$2,FALSE)),IF($N394=0,IF(ISERROR(VLOOKUP($P394,'M1'!$A:$C,Q$2,FALSE)),IF(ISERROR(VLOOKUP(DATA!$P394,'M2'!$A:$C,Q$2,FALSE)),"NOT PRESENT",VLOOKUP(DATA!$P394,'M2'!$A:$C,Q$2,FALSE)),VLOOKUP($P394,'M1'!$A:$C,Q$2,FALSE)),"SPECIFY METHOD")))</f>
        <v>Sebastes melanops</v>
      </c>
      <c r="R394" s="12" t="str">
        <f>IF($N394=1,IF(ISERROR(VLOOKUP($P394,'M1'!$A:$C,R$2,FALSE)),"NOT PRESENT",VLOOKUP($P394,'M1'!$A:$C,R$2,FALSE)),IF($N394=2,IF(ISERROR(VLOOKUP(DATA!$P394,'M2'!$A:$C,R$2,FALSE)),"NOT PRESENT",VLOOKUP(DATA!$P394,'M2'!$A:$C,R$2,FALSE)),IF($N394=0,IF(ISERROR(VLOOKUP($P394,'M1'!$A:$C,R$2,FALSE)),IF(ISERROR(VLOOKUP(DATA!$P394,'M2'!$A:$C,R$2,FALSE)),"NOT PRESENT",VLOOKUP(DATA!$P394,'M2'!$A:$C,R$2,FALSE)),VLOOKUP($P394,'M1'!$A:$C,R$2,FALSE)),"SPECIFY METHOD")))</f>
        <v>Black rockfish</v>
      </c>
      <c r="S394" s="20">
        <f t="shared" si="520"/>
        <v>49</v>
      </c>
      <c r="T394" s="11">
        <v>0</v>
      </c>
      <c r="U394" s="11"/>
      <c r="V394" s="11"/>
      <c r="W394" s="11"/>
      <c r="X394" s="11"/>
      <c r="Y394" s="11"/>
      <c r="Z394" s="11">
        <v>2</v>
      </c>
      <c r="AA394" s="11">
        <v>5</v>
      </c>
      <c r="AB394" s="11">
        <v>26</v>
      </c>
      <c r="AC394" s="11">
        <v>15</v>
      </c>
      <c r="AD394" s="11">
        <v>1</v>
      </c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</row>
    <row r="395" spans="1:68" ht="12.75" customHeight="1">
      <c r="A395" s="12">
        <f t="shared" si="517"/>
        <v>393</v>
      </c>
      <c r="B395" s="11" t="str">
        <f t="shared" si="740"/>
        <v>Em Lim</v>
      </c>
      <c r="C395" s="11" t="str">
        <f t="shared" si="789"/>
        <v>Claire Attridge</v>
      </c>
      <c r="D395" s="11" t="str">
        <f t="shared" ref="D395:D423" si="791">IF(ISERROR(D394),IF(ISERROR(D393),IF(ISERROR(D392),"BLANK",D392),D393),D394)</f>
        <v>BMSC3</v>
      </c>
      <c r="E395" s="12" t="str">
        <f>IF(ISERROR(VLOOKUP($D395,SITES!$A:$E,2,FALSE)),"",VLOOKUP($D395,SITES!$A:$E,2,FALSE))</f>
        <v>Ohiat</v>
      </c>
      <c r="F395" s="10">
        <f>IF(ISERROR(VLOOKUP($D395,SITES!$A:$E,3,FALSE)),"",VLOOKUP($D395,SITES!$A:$E,3,FALSE))</f>
        <v>48.855583190917898</v>
      </c>
      <c r="G395" s="13">
        <f>IF(ISERROR(VLOOKUP($D395,SITES!$A:$E,4,FALSE)),"",VLOOKUP($D395,SITES!$A:$E,4,FALSE))</f>
        <v>-125.183799743652</v>
      </c>
      <c r="H395" s="14" t="str">
        <f t="shared" si="790"/>
        <v>29/04/2024</v>
      </c>
      <c r="I395" s="11">
        <f t="shared" ref="I395:O395" si="792">IF(ISERROR(I394),IF(ISERROR(I393),IF(ISERROR(I392),"BLANK",I392),I393),I394)</f>
        <v>3.5</v>
      </c>
      <c r="J395" s="11" t="str">
        <f t="shared" si="792"/>
        <v>W</v>
      </c>
      <c r="K395" s="18">
        <f t="shared" si="792"/>
        <v>0.51597222222222217</v>
      </c>
      <c r="L395" s="11" t="str">
        <f t="shared" si="792"/>
        <v>CMA</v>
      </c>
      <c r="M395" s="11">
        <f t="shared" si="792"/>
        <v>6</v>
      </c>
      <c r="N395" s="11">
        <f t="shared" si="792"/>
        <v>1</v>
      </c>
      <c r="O395" s="11">
        <f t="shared" si="792"/>
        <v>1</v>
      </c>
      <c r="P395" s="11" t="s">
        <v>134</v>
      </c>
      <c r="Q395" s="19" t="str">
        <f>IF($N395=1,IF(ISERROR(VLOOKUP($P395,'M1'!$A:$C,Q$2,FALSE)),"NOT PRESENT",VLOOKUP($P395,'M1'!$A:$C,Q$2,FALSE)),IF($N395=2,IF(ISERROR(VLOOKUP(DATA!$P395,'M2'!$A:$C,Q$2,FALSE)),"NOT PRESENT",VLOOKUP(DATA!$P395,'M2'!$A:$C,Q$2,FALSE)),IF($N395=0,IF(ISERROR(VLOOKUP($P395,'M1'!$A:$C,Q$2,FALSE)),IF(ISERROR(VLOOKUP(DATA!$P395,'M2'!$A:$C,Q$2,FALSE)),"NOT PRESENT",VLOOKUP(DATA!$P395,'M2'!$A:$C,Q$2,FALSE)),VLOOKUP($P395,'M1'!$A:$C,Q$2,FALSE)),"SPECIFY METHOD")))</f>
        <v>Aequorea victoria</v>
      </c>
      <c r="R395" s="12" t="str">
        <f>IF($N395=1,IF(ISERROR(VLOOKUP($P395,'M1'!$A:$C,R$2,FALSE)),"NOT PRESENT",VLOOKUP($P395,'M1'!$A:$C,R$2,FALSE)),IF($N395=2,IF(ISERROR(VLOOKUP(DATA!$P395,'M2'!$A:$C,R$2,FALSE)),"NOT PRESENT",VLOOKUP(DATA!$P395,'M2'!$A:$C,R$2,FALSE)),IF($N395=0,IF(ISERROR(VLOOKUP($P395,'M1'!$A:$C,R$2,FALSE)),IF(ISERROR(VLOOKUP(DATA!$P395,'M2'!$A:$C,R$2,FALSE)),"NOT PRESENT",VLOOKUP(DATA!$P395,'M2'!$A:$C,R$2,FALSE)),VLOOKUP($P395,'M1'!$A:$C,R$2,FALSE)),"SPECIFY METHOD")))</f>
        <v>Victoria's crystal jelly</v>
      </c>
      <c r="S395" s="20">
        <f t="shared" si="520"/>
        <v>1</v>
      </c>
      <c r="T395" s="11">
        <v>0</v>
      </c>
      <c r="U395" s="11"/>
      <c r="V395" s="11"/>
      <c r="W395" s="11">
        <v>1</v>
      </c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1"/>
      <c r="BE395" s="11"/>
      <c r="BF395" s="11"/>
      <c r="BG395" s="11"/>
      <c r="BH395" s="11"/>
      <c r="BI395" s="11"/>
      <c r="BJ395" s="11"/>
      <c r="BK395" s="11"/>
      <c r="BL395" s="11"/>
      <c r="BM395" s="11"/>
      <c r="BN395" s="11"/>
      <c r="BO395" s="11"/>
      <c r="BP395" s="11"/>
    </row>
    <row r="396" spans="1:68" ht="12.75" customHeight="1">
      <c r="A396" s="12">
        <f t="shared" si="517"/>
        <v>394</v>
      </c>
      <c r="B396" s="11" t="str">
        <f t="shared" si="740"/>
        <v>Em Lim</v>
      </c>
      <c r="C396" s="11" t="str">
        <f t="shared" si="789"/>
        <v>Claire Attridge</v>
      </c>
      <c r="D396" s="11" t="str">
        <f t="shared" si="791"/>
        <v>BMSC3</v>
      </c>
      <c r="E396" s="12" t="str">
        <f>IF(ISERROR(VLOOKUP($D396,SITES!$A:$E,2,FALSE)),"",VLOOKUP($D396,SITES!$A:$E,2,FALSE))</f>
        <v>Ohiat</v>
      </c>
      <c r="F396" s="10">
        <f>IF(ISERROR(VLOOKUP($D396,SITES!$A:$E,3,FALSE)),"",VLOOKUP($D396,SITES!$A:$E,3,FALSE))</f>
        <v>48.855583190917898</v>
      </c>
      <c r="G396" s="13">
        <f>IF(ISERROR(VLOOKUP($D396,SITES!$A:$E,4,FALSE)),"",VLOOKUP($D396,SITES!$A:$E,4,FALSE))</f>
        <v>-125.183799743652</v>
      </c>
      <c r="H396" s="14" t="str">
        <f t="shared" si="790"/>
        <v>29/04/2024</v>
      </c>
      <c r="I396" s="11">
        <f t="shared" ref="I396:O396" si="793">IF(ISERROR(I395),IF(ISERROR(I394),IF(ISERROR(I393),"BLANK",I393),I394),I395)</f>
        <v>3.5</v>
      </c>
      <c r="J396" s="11" t="str">
        <f t="shared" si="793"/>
        <v>W</v>
      </c>
      <c r="K396" s="18">
        <f t="shared" si="793"/>
        <v>0.51597222222222217</v>
      </c>
      <c r="L396" s="11" t="str">
        <f t="shared" si="793"/>
        <v>CMA</v>
      </c>
      <c r="M396" s="11">
        <f t="shared" si="793"/>
        <v>6</v>
      </c>
      <c r="N396" s="11">
        <f t="shared" si="793"/>
        <v>1</v>
      </c>
      <c r="O396" s="11">
        <f t="shared" si="793"/>
        <v>1</v>
      </c>
      <c r="P396" s="11" t="s">
        <v>57</v>
      </c>
      <c r="Q396" s="19" t="str">
        <f>IF($N396=1,IF(ISERROR(VLOOKUP($P396,'M1'!$A:$C,Q$2,FALSE)),"NOT PRESENT",VLOOKUP($P396,'M1'!$A:$C,Q$2,FALSE)),IF($N396=2,IF(ISERROR(VLOOKUP(DATA!$P396,'M2'!$A:$C,Q$2,FALSE)),"NOT PRESENT",VLOOKUP(DATA!$P396,'M2'!$A:$C,Q$2,FALSE)),IF($N396=0,IF(ISERROR(VLOOKUP($P396,'M1'!$A:$C,Q$2,FALSE)),IF(ISERROR(VLOOKUP(DATA!$P396,'M2'!$A:$C,Q$2,FALSE)),"NOT PRESENT",VLOOKUP(DATA!$P396,'M2'!$A:$C,Q$2,FALSE)),VLOOKUP($P396,'M1'!$A:$C,Q$2,FALSE)),"SPECIFY METHOD")))</f>
        <v>Embiotoca lateralis</v>
      </c>
      <c r="R396" s="12" t="str">
        <f>IF($N396=1,IF(ISERROR(VLOOKUP($P396,'M1'!$A:$C,R$2,FALSE)),"NOT PRESENT",VLOOKUP($P396,'M1'!$A:$C,R$2,FALSE)),IF($N396=2,IF(ISERROR(VLOOKUP(DATA!$P396,'M2'!$A:$C,R$2,FALSE)),"NOT PRESENT",VLOOKUP(DATA!$P396,'M2'!$A:$C,R$2,FALSE)),IF($N396=0,IF(ISERROR(VLOOKUP($P396,'M1'!$A:$C,R$2,FALSE)),IF(ISERROR(VLOOKUP(DATA!$P396,'M2'!$A:$C,R$2,FALSE)),"NOT PRESENT",VLOOKUP(DATA!$P396,'M2'!$A:$C,R$2,FALSE)),VLOOKUP($P396,'M1'!$A:$C,R$2,FALSE)),"SPECIFY METHOD")))</f>
        <v>Striped seaperch</v>
      </c>
      <c r="S396" s="20">
        <f t="shared" si="520"/>
        <v>1</v>
      </c>
      <c r="T396" s="11">
        <v>0</v>
      </c>
      <c r="U396" s="11"/>
      <c r="V396" s="11"/>
      <c r="W396" s="11"/>
      <c r="X396" s="11"/>
      <c r="Y396" s="11"/>
      <c r="Z396" s="11"/>
      <c r="AA396" s="11">
        <v>1</v>
      </c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1"/>
      <c r="BE396" s="11"/>
      <c r="BF396" s="11"/>
      <c r="BG396" s="11"/>
      <c r="BH396" s="11"/>
      <c r="BI396" s="11"/>
      <c r="BJ396" s="11"/>
      <c r="BK396" s="11"/>
      <c r="BL396" s="11"/>
      <c r="BM396" s="11"/>
      <c r="BN396" s="11"/>
      <c r="BO396" s="11"/>
      <c r="BP396" s="11"/>
    </row>
    <row r="397" spans="1:68" ht="12.75" customHeight="1">
      <c r="A397" s="12">
        <f t="shared" si="517"/>
        <v>395</v>
      </c>
      <c r="B397" s="11" t="str">
        <f t="shared" si="740"/>
        <v>Em Lim</v>
      </c>
      <c r="C397" s="11" t="str">
        <f t="shared" si="789"/>
        <v>Claire Attridge</v>
      </c>
      <c r="D397" s="11" t="str">
        <f t="shared" si="791"/>
        <v>BMSC3</v>
      </c>
      <c r="E397" s="12" t="str">
        <f>IF(ISERROR(VLOOKUP($D397,SITES!$A:$E,2,FALSE)),"",VLOOKUP($D397,SITES!$A:$E,2,FALSE))</f>
        <v>Ohiat</v>
      </c>
      <c r="F397" s="10">
        <f>IF(ISERROR(VLOOKUP($D397,SITES!$A:$E,3,FALSE)),"",VLOOKUP($D397,SITES!$A:$E,3,FALSE))</f>
        <v>48.855583190917898</v>
      </c>
      <c r="G397" s="13">
        <f>IF(ISERROR(VLOOKUP($D397,SITES!$A:$E,4,FALSE)),"",VLOOKUP($D397,SITES!$A:$E,4,FALSE))</f>
        <v>-125.183799743652</v>
      </c>
      <c r="H397" s="14" t="str">
        <f t="shared" si="790"/>
        <v>29/04/2024</v>
      </c>
      <c r="I397" s="11">
        <f t="shared" ref="I397:O397" si="794">IF(ISERROR(I396),IF(ISERROR(I395),IF(ISERROR(I394),"BLANK",I394),I395),I396)</f>
        <v>3.5</v>
      </c>
      <c r="J397" s="11" t="str">
        <f t="shared" si="794"/>
        <v>W</v>
      </c>
      <c r="K397" s="18">
        <f t="shared" si="794"/>
        <v>0.51597222222222217</v>
      </c>
      <c r="L397" s="11" t="str">
        <f t="shared" si="794"/>
        <v>CMA</v>
      </c>
      <c r="M397" s="11">
        <f t="shared" si="794"/>
        <v>6</v>
      </c>
      <c r="N397" s="11">
        <f t="shared" si="794"/>
        <v>1</v>
      </c>
      <c r="O397" s="11">
        <f t="shared" si="794"/>
        <v>1</v>
      </c>
      <c r="P397" s="11" t="s">
        <v>27</v>
      </c>
      <c r="Q397" s="19" t="str">
        <f>IF($N397=1,IF(ISERROR(VLOOKUP($P397,'M1'!$A:$C,Q$2,FALSE)),"NOT PRESENT",VLOOKUP($P397,'M1'!$A:$C,Q$2,FALSE)),IF($N397=2,IF(ISERROR(VLOOKUP(DATA!$P397,'M2'!$A:$C,Q$2,FALSE)),"NOT PRESENT",VLOOKUP(DATA!$P397,'M2'!$A:$C,Q$2,FALSE)),IF($N397=0,IF(ISERROR(VLOOKUP($P397,'M1'!$A:$C,Q$2,FALSE)),IF(ISERROR(VLOOKUP(DATA!$P397,'M2'!$A:$C,Q$2,FALSE)),"NOT PRESENT",VLOOKUP(DATA!$P397,'M2'!$A:$C,Q$2,FALSE)),VLOOKUP($P397,'M1'!$A:$C,Q$2,FALSE)),"SPECIFY METHOD")))</f>
        <v>Hexagrammos decagrammus</v>
      </c>
      <c r="R397" s="12" t="str">
        <f>IF($N397=1,IF(ISERROR(VLOOKUP($P397,'M1'!$A:$C,R$2,FALSE)),"NOT PRESENT",VLOOKUP($P397,'M1'!$A:$C,R$2,FALSE)),IF($N397=2,IF(ISERROR(VLOOKUP(DATA!$P397,'M2'!$A:$C,R$2,FALSE)),"NOT PRESENT",VLOOKUP(DATA!$P397,'M2'!$A:$C,R$2,FALSE)),IF($N397=0,IF(ISERROR(VLOOKUP($P397,'M1'!$A:$C,R$2,FALSE)),IF(ISERROR(VLOOKUP(DATA!$P397,'M2'!$A:$C,R$2,FALSE)),"NOT PRESENT",VLOOKUP(DATA!$P397,'M2'!$A:$C,R$2,FALSE)),VLOOKUP($P397,'M1'!$A:$C,R$2,FALSE)),"SPECIFY METHOD")))</f>
        <v>Kelp greenling</v>
      </c>
      <c r="S397" s="20">
        <f t="shared" si="520"/>
        <v>1</v>
      </c>
      <c r="T397" s="11">
        <v>0</v>
      </c>
      <c r="U397" s="11"/>
      <c r="V397" s="11"/>
      <c r="W397" s="11"/>
      <c r="X397" s="11"/>
      <c r="Y397" s="11"/>
      <c r="Z397" s="11"/>
      <c r="AA397" s="11">
        <v>1</v>
      </c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</row>
    <row r="398" spans="1:68" ht="12.75" customHeight="1">
      <c r="A398" s="12">
        <f t="shared" si="517"/>
        <v>396</v>
      </c>
      <c r="B398" s="11" t="str">
        <f t="shared" si="740"/>
        <v>Em Lim</v>
      </c>
      <c r="C398" s="11" t="str">
        <f t="shared" si="789"/>
        <v>Claire Attridge</v>
      </c>
      <c r="D398" s="11" t="str">
        <f t="shared" si="791"/>
        <v>BMSC3</v>
      </c>
      <c r="E398" s="12" t="str">
        <f>IF(ISERROR(VLOOKUP($D398,SITES!$A:$E,2,FALSE)),"",VLOOKUP($D398,SITES!$A:$E,2,FALSE))</f>
        <v>Ohiat</v>
      </c>
      <c r="F398" s="10">
        <f>IF(ISERROR(VLOOKUP($D398,SITES!$A:$E,3,FALSE)),"",VLOOKUP($D398,SITES!$A:$E,3,FALSE))</f>
        <v>48.855583190917898</v>
      </c>
      <c r="G398" s="13">
        <f>IF(ISERROR(VLOOKUP($D398,SITES!$A:$E,4,FALSE)),"",VLOOKUP($D398,SITES!$A:$E,4,FALSE))</f>
        <v>-125.183799743652</v>
      </c>
      <c r="H398" s="14" t="str">
        <f t="shared" si="790"/>
        <v>29/04/2024</v>
      </c>
      <c r="I398" s="11">
        <f t="shared" ref="I398:M398" si="795">IF(ISERROR(I397),IF(ISERROR(I396),IF(ISERROR(I395),"BLANK",I395),I396),I397)</f>
        <v>3.5</v>
      </c>
      <c r="J398" s="11" t="str">
        <f t="shared" si="795"/>
        <v>W</v>
      </c>
      <c r="K398" s="18">
        <f t="shared" si="795"/>
        <v>0.51597222222222217</v>
      </c>
      <c r="L398" s="11" t="str">
        <f t="shared" si="795"/>
        <v>CMA</v>
      </c>
      <c r="M398" s="11">
        <f t="shared" si="795"/>
        <v>6</v>
      </c>
      <c r="N398" s="11">
        <v>2</v>
      </c>
      <c r="O398" s="11">
        <f>IF(ISERROR(O397),IF(ISERROR(O396),IF(ISERROR(O395),"BLANK",O395),O396),O397)</f>
        <v>1</v>
      </c>
      <c r="P398" s="11" t="s">
        <v>29</v>
      </c>
      <c r="Q398" s="19" t="str">
        <f>IF($N398=1,IF(ISERROR(VLOOKUP($P398,'M1'!$A:$C,Q$2,FALSE)),"NOT PRESENT",VLOOKUP($P398,'M1'!$A:$C,Q$2,FALSE)),IF($N398=2,IF(ISERROR(VLOOKUP(DATA!$P398,'M2'!$A:$C,Q$2,FALSE)),"NOT PRESENT",VLOOKUP(DATA!$P398,'M2'!$A:$C,Q$2,FALSE)),IF($N398=0,IF(ISERROR(VLOOKUP($P398,'M1'!$A:$C,Q$2,FALSE)),IF(ISERROR(VLOOKUP(DATA!$P398,'M2'!$A:$C,Q$2,FALSE)),"NOT PRESENT",VLOOKUP(DATA!$P398,'M2'!$A:$C,Q$2,FALSE)),VLOOKUP($P398,'M1'!$A:$C,Q$2,FALSE)),"SPECIFY METHOD")))</f>
        <v>Mesocentrotus franciscanus</v>
      </c>
      <c r="R398" s="12" t="str">
        <f>IF($N398=1,IF(ISERROR(VLOOKUP($P398,'M1'!$A:$C,R$2,FALSE)),"NOT PRESENT",VLOOKUP($P398,'M1'!$A:$C,R$2,FALSE)),IF($N398=2,IF(ISERROR(VLOOKUP(DATA!$P398,'M2'!$A:$C,R$2,FALSE)),"NOT PRESENT",VLOOKUP(DATA!$P398,'M2'!$A:$C,R$2,FALSE)),IF($N398=0,IF(ISERROR(VLOOKUP($P398,'M1'!$A:$C,R$2,FALSE)),IF(ISERROR(VLOOKUP(DATA!$P398,'M2'!$A:$C,R$2,FALSE)),"NOT PRESENT",VLOOKUP(DATA!$P398,'M2'!$A:$C,R$2,FALSE)),VLOOKUP($P398,'M1'!$A:$C,R$2,FALSE)),"SPECIFY METHOD")))</f>
        <v>Red sea urchin</v>
      </c>
      <c r="S398" s="20">
        <f t="shared" si="520"/>
        <v>396</v>
      </c>
      <c r="T398" s="11">
        <v>396</v>
      </c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</row>
    <row r="399" spans="1:68" ht="12.75" customHeight="1">
      <c r="A399" s="12">
        <f t="shared" si="517"/>
        <v>397</v>
      </c>
      <c r="B399" s="11" t="str">
        <f t="shared" si="740"/>
        <v>Em Lim</v>
      </c>
      <c r="C399" s="11" t="str">
        <f t="shared" si="789"/>
        <v>Claire Attridge</v>
      </c>
      <c r="D399" s="11" t="str">
        <f t="shared" si="791"/>
        <v>BMSC3</v>
      </c>
      <c r="E399" s="12" t="str">
        <f>IF(ISERROR(VLOOKUP($D399,SITES!$A:$E,2,FALSE)),"",VLOOKUP($D399,SITES!$A:$E,2,FALSE))</f>
        <v>Ohiat</v>
      </c>
      <c r="F399" s="10">
        <f>IF(ISERROR(VLOOKUP($D399,SITES!$A:$E,3,FALSE)),"",VLOOKUP($D399,SITES!$A:$E,3,FALSE))</f>
        <v>48.855583190917898</v>
      </c>
      <c r="G399" s="13">
        <f>IF(ISERROR(VLOOKUP($D399,SITES!$A:$E,4,FALSE)),"",VLOOKUP($D399,SITES!$A:$E,4,FALSE))</f>
        <v>-125.183799743652</v>
      </c>
      <c r="H399" s="14" t="str">
        <f t="shared" si="790"/>
        <v>29/04/2024</v>
      </c>
      <c r="I399" s="11">
        <f t="shared" ref="I399:O399" si="796">IF(ISERROR(I398),IF(ISERROR(I397),IF(ISERROR(I396),"BLANK",I396),I397),I398)</f>
        <v>3.5</v>
      </c>
      <c r="J399" s="11" t="str">
        <f t="shared" si="796"/>
        <v>W</v>
      </c>
      <c r="K399" s="18">
        <f t="shared" si="796"/>
        <v>0.51597222222222217</v>
      </c>
      <c r="L399" s="11" t="str">
        <f t="shared" si="796"/>
        <v>CMA</v>
      </c>
      <c r="M399" s="11">
        <f t="shared" si="796"/>
        <v>6</v>
      </c>
      <c r="N399" s="11">
        <f t="shared" si="796"/>
        <v>2</v>
      </c>
      <c r="O399" s="11">
        <f t="shared" si="796"/>
        <v>1</v>
      </c>
      <c r="P399" s="11" t="s">
        <v>33</v>
      </c>
      <c r="Q399" s="19" t="str">
        <f>IF($N399=1,IF(ISERROR(VLOOKUP($P399,'M1'!$A:$C,Q$2,FALSE)),"NOT PRESENT",VLOOKUP($P399,'M1'!$A:$C,Q$2,FALSE)),IF($N399=2,IF(ISERROR(VLOOKUP(DATA!$P399,'M2'!$A:$C,Q$2,FALSE)),"NOT PRESENT",VLOOKUP(DATA!$P399,'M2'!$A:$C,Q$2,FALSE)),IF($N399=0,IF(ISERROR(VLOOKUP($P399,'M1'!$A:$C,Q$2,FALSE)),IF(ISERROR(VLOOKUP(DATA!$P399,'M2'!$A:$C,Q$2,FALSE)),"NOT PRESENT",VLOOKUP(DATA!$P399,'M2'!$A:$C,Q$2,FALSE)),VLOOKUP($P399,'M1'!$A:$C,Q$2,FALSE)),"SPECIFY METHOD")))</f>
        <v>Apostichopus californicus</v>
      </c>
      <c r="R399" s="12" t="str">
        <f>IF($N399=1,IF(ISERROR(VLOOKUP($P399,'M1'!$A:$C,R$2,FALSE)),"NOT PRESENT",VLOOKUP($P399,'M1'!$A:$C,R$2,FALSE)),IF($N399=2,IF(ISERROR(VLOOKUP(DATA!$P399,'M2'!$A:$C,R$2,FALSE)),"NOT PRESENT",VLOOKUP(DATA!$P399,'M2'!$A:$C,R$2,FALSE)),IF($N399=0,IF(ISERROR(VLOOKUP($P399,'M1'!$A:$C,R$2,FALSE)),IF(ISERROR(VLOOKUP(DATA!$P399,'M2'!$A:$C,R$2,FALSE)),"NOT PRESENT",VLOOKUP(DATA!$P399,'M2'!$A:$C,R$2,FALSE)),VLOOKUP($P399,'M1'!$A:$C,R$2,FALSE)),"SPECIFY METHOD")))</f>
        <v>California sea cucumber</v>
      </c>
      <c r="S399" s="20">
        <f t="shared" si="520"/>
        <v>18</v>
      </c>
      <c r="T399" s="11">
        <v>18</v>
      </c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</row>
    <row r="400" spans="1:68" ht="12.75" customHeight="1">
      <c r="A400" s="12">
        <f t="shared" si="517"/>
        <v>398</v>
      </c>
      <c r="B400" s="11" t="str">
        <f t="shared" si="740"/>
        <v>Em Lim</v>
      </c>
      <c r="C400" s="11" t="str">
        <f t="shared" si="789"/>
        <v>Claire Attridge</v>
      </c>
      <c r="D400" s="11" t="str">
        <f t="shared" si="791"/>
        <v>BMSC3</v>
      </c>
      <c r="E400" s="12" t="str">
        <f>IF(ISERROR(VLOOKUP($D400,SITES!$A:$E,2,FALSE)),"",VLOOKUP($D400,SITES!$A:$E,2,FALSE))</f>
        <v>Ohiat</v>
      </c>
      <c r="F400" s="10">
        <f>IF(ISERROR(VLOOKUP($D400,SITES!$A:$E,3,FALSE)),"",VLOOKUP($D400,SITES!$A:$E,3,FALSE))</f>
        <v>48.855583190917898</v>
      </c>
      <c r="G400" s="13">
        <f>IF(ISERROR(VLOOKUP($D400,SITES!$A:$E,4,FALSE)),"",VLOOKUP($D400,SITES!$A:$E,4,FALSE))</f>
        <v>-125.183799743652</v>
      </c>
      <c r="H400" s="14" t="str">
        <f t="shared" si="790"/>
        <v>29/04/2024</v>
      </c>
      <c r="I400" s="11">
        <f t="shared" ref="I400:O400" si="797">IF(ISERROR(I399),IF(ISERROR(I398),IF(ISERROR(I397),"BLANK",I397),I398),I399)</f>
        <v>3.5</v>
      </c>
      <c r="J400" s="11" t="str">
        <f t="shared" si="797"/>
        <v>W</v>
      </c>
      <c r="K400" s="18">
        <f t="shared" si="797"/>
        <v>0.51597222222222217</v>
      </c>
      <c r="L400" s="11" t="str">
        <f t="shared" si="797"/>
        <v>CMA</v>
      </c>
      <c r="M400" s="11">
        <f t="shared" si="797"/>
        <v>6</v>
      </c>
      <c r="N400" s="11">
        <f t="shared" si="797"/>
        <v>2</v>
      </c>
      <c r="O400" s="11">
        <f t="shared" si="797"/>
        <v>1</v>
      </c>
      <c r="P400" s="11" t="s">
        <v>30</v>
      </c>
      <c r="Q400" s="19" t="str">
        <f>IF($N400=1,IF(ISERROR(VLOOKUP($P400,'M1'!$A:$C,Q$2,FALSE)),"NOT PRESENT",VLOOKUP($P400,'M1'!$A:$C,Q$2,FALSE)),IF($N400=2,IF(ISERROR(VLOOKUP(DATA!$P400,'M2'!$A:$C,Q$2,FALSE)),"NOT PRESENT",VLOOKUP(DATA!$P400,'M2'!$A:$C,Q$2,FALSE)),IF($N400=0,IF(ISERROR(VLOOKUP($P400,'M1'!$A:$C,Q$2,FALSE)),IF(ISERROR(VLOOKUP(DATA!$P400,'M2'!$A:$C,Q$2,FALSE)),"NOT PRESENT",VLOOKUP(DATA!$P400,'M2'!$A:$C,Q$2,FALSE)),VLOOKUP($P400,'M1'!$A:$C,Q$2,FALSE)),"SPECIFY METHOD")))</f>
        <v>Pomaulax gibberosus</v>
      </c>
      <c r="R400" s="12" t="str">
        <f>IF($N400=1,IF(ISERROR(VLOOKUP($P400,'M1'!$A:$C,R$2,FALSE)),"NOT PRESENT",VLOOKUP($P400,'M1'!$A:$C,R$2,FALSE)),IF($N400=2,IF(ISERROR(VLOOKUP(DATA!$P400,'M2'!$A:$C,R$2,FALSE)),"NOT PRESENT",VLOOKUP(DATA!$P400,'M2'!$A:$C,R$2,FALSE)),IF($N400=0,IF(ISERROR(VLOOKUP($P400,'M1'!$A:$C,R$2,FALSE)),IF(ISERROR(VLOOKUP(DATA!$P400,'M2'!$A:$C,R$2,FALSE)),"NOT PRESENT",VLOOKUP(DATA!$P400,'M2'!$A:$C,R$2,FALSE)),VLOOKUP($P400,'M1'!$A:$C,R$2,FALSE)),"SPECIFY METHOD")))</f>
        <v>Red turban shell</v>
      </c>
      <c r="S400" s="20">
        <f t="shared" si="520"/>
        <v>52</v>
      </c>
      <c r="T400" s="11">
        <v>52</v>
      </c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</row>
    <row r="401" spans="1:68" ht="12.75" customHeight="1">
      <c r="A401" s="12">
        <f t="shared" si="517"/>
        <v>399</v>
      </c>
      <c r="B401" s="11" t="str">
        <f t="shared" si="740"/>
        <v>Em Lim</v>
      </c>
      <c r="C401" s="11" t="str">
        <f t="shared" si="789"/>
        <v>Claire Attridge</v>
      </c>
      <c r="D401" s="11" t="str">
        <f t="shared" si="791"/>
        <v>BMSC3</v>
      </c>
      <c r="E401" s="12" t="str">
        <f>IF(ISERROR(VLOOKUP($D401,SITES!$A:$E,2,FALSE)),"",VLOOKUP($D401,SITES!$A:$E,2,FALSE))</f>
        <v>Ohiat</v>
      </c>
      <c r="F401" s="10">
        <f>IF(ISERROR(VLOOKUP($D401,SITES!$A:$E,3,FALSE)),"",VLOOKUP($D401,SITES!$A:$E,3,FALSE))</f>
        <v>48.855583190917898</v>
      </c>
      <c r="G401" s="13">
        <f>IF(ISERROR(VLOOKUP($D401,SITES!$A:$E,4,FALSE)),"",VLOOKUP($D401,SITES!$A:$E,4,FALSE))</f>
        <v>-125.183799743652</v>
      </c>
      <c r="H401" s="14" t="str">
        <f t="shared" si="790"/>
        <v>29/04/2024</v>
      </c>
      <c r="I401" s="11">
        <f t="shared" ref="I401:O401" si="798">IF(ISERROR(I400),IF(ISERROR(I399),IF(ISERROR(I398),"BLANK",I398),I399),I400)</f>
        <v>3.5</v>
      </c>
      <c r="J401" s="11" t="str">
        <f t="shared" si="798"/>
        <v>W</v>
      </c>
      <c r="K401" s="18">
        <f t="shared" si="798"/>
        <v>0.51597222222222217</v>
      </c>
      <c r="L401" s="11" t="str">
        <f t="shared" si="798"/>
        <v>CMA</v>
      </c>
      <c r="M401" s="11">
        <f t="shared" si="798"/>
        <v>6</v>
      </c>
      <c r="N401" s="11">
        <f t="shared" si="798"/>
        <v>2</v>
      </c>
      <c r="O401" s="11">
        <f t="shared" si="798"/>
        <v>1</v>
      </c>
      <c r="P401" s="11" t="s">
        <v>32</v>
      </c>
      <c r="Q401" s="19" t="str">
        <f>IF($N401=1,IF(ISERROR(VLOOKUP($P401,'M1'!$A:$C,Q$2,FALSE)),"NOT PRESENT",VLOOKUP($P401,'M1'!$A:$C,Q$2,FALSE)),IF($N401=2,IF(ISERROR(VLOOKUP(DATA!$P401,'M2'!$A:$C,Q$2,FALSE)),"NOT PRESENT",VLOOKUP(DATA!$P401,'M2'!$A:$C,Q$2,FALSE)),IF($N401=0,IF(ISERROR(VLOOKUP($P401,'M1'!$A:$C,Q$2,FALSE)),IF(ISERROR(VLOOKUP(DATA!$P401,'M2'!$A:$C,Q$2,FALSE)),"NOT PRESENT",VLOOKUP(DATA!$P401,'M2'!$A:$C,Q$2,FALSE)),VLOOKUP($P401,'M1'!$A:$C,Q$2,FALSE)),"SPECIFY METHOD")))</f>
        <v>Acmaea mitra</v>
      </c>
      <c r="R401" s="12" t="str">
        <f>IF($N401=1,IF(ISERROR(VLOOKUP($P401,'M1'!$A:$C,R$2,FALSE)),"NOT PRESENT",VLOOKUP($P401,'M1'!$A:$C,R$2,FALSE)),IF($N401=2,IF(ISERROR(VLOOKUP(DATA!$P401,'M2'!$A:$C,R$2,FALSE)),"NOT PRESENT",VLOOKUP(DATA!$P401,'M2'!$A:$C,R$2,FALSE)),IF($N401=0,IF(ISERROR(VLOOKUP($P401,'M1'!$A:$C,R$2,FALSE)),IF(ISERROR(VLOOKUP(DATA!$P401,'M2'!$A:$C,R$2,FALSE)),"NOT PRESENT",VLOOKUP(DATA!$P401,'M2'!$A:$C,R$2,FALSE)),VLOOKUP($P401,'M1'!$A:$C,R$2,FALSE)),"SPECIFY METHOD")))</f>
        <v>Whitecap limpet</v>
      </c>
      <c r="S401" s="20">
        <f t="shared" si="520"/>
        <v>17</v>
      </c>
      <c r="T401" s="11">
        <v>17</v>
      </c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</row>
    <row r="402" spans="1:68" ht="12.75" customHeight="1">
      <c r="A402" s="12">
        <f t="shared" si="517"/>
        <v>400</v>
      </c>
      <c r="B402" s="11" t="str">
        <f t="shared" si="740"/>
        <v>Em Lim</v>
      </c>
      <c r="C402" s="11" t="str">
        <f t="shared" si="789"/>
        <v>Claire Attridge</v>
      </c>
      <c r="D402" s="11" t="str">
        <f t="shared" si="791"/>
        <v>BMSC3</v>
      </c>
      <c r="E402" s="12" t="str">
        <f>IF(ISERROR(VLOOKUP($D402,SITES!$A:$E,2,FALSE)),"",VLOOKUP($D402,SITES!$A:$E,2,FALSE))</f>
        <v>Ohiat</v>
      </c>
      <c r="F402" s="10">
        <f>IF(ISERROR(VLOOKUP($D402,SITES!$A:$E,3,FALSE)),"",VLOOKUP($D402,SITES!$A:$E,3,FALSE))</f>
        <v>48.855583190917898</v>
      </c>
      <c r="G402" s="13">
        <f>IF(ISERROR(VLOOKUP($D402,SITES!$A:$E,4,FALSE)),"",VLOOKUP($D402,SITES!$A:$E,4,FALSE))</f>
        <v>-125.183799743652</v>
      </c>
      <c r="H402" s="14" t="str">
        <f t="shared" si="790"/>
        <v>29/04/2024</v>
      </c>
      <c r="I402" s="11">
        <f t="shared" ref="I402:O402" si="799">IF(ISERROR(I401),IF(ISERROR(I400),IF(ISERROR(I399),"BLANK",I399),I400),I401)</f>
        <v>3.5</v>
      </c>
      <c r="J402" s="11" t="str">
        <f t="shared" si="799"/>
        <v>W</v>
      </c>
      <c r="K402" s="18">
        <f t="shared" si="799"/>
        <v>0.51597222222222217</v>
      </c>
      <c r="L402" s="11" t="str">
        <f t="shared" si="799"/>
        <v>CMA</v>
      </c>
      <c r="M402" s="11">
        <f t="shared" si="799"/>
        <v>6</v>
      </c>
      <c r="N402" s="11">
        <f t="shared" si="799"/>
        <v>2</v>
      </c>
      <c r="O402" s="11">
        <f t="shared" si="799"/>
        <v>1</v>
      </c>
      <c r="P402" s="11" t="s">
        <v>53</v>
      </c>
      <c r="Q402" s="19" t="str">
        <f>IF($N402=1,IF(ISERROR(VLOOKUP($P402,'M1'!$A:$C,Q$2,FALSE)),"NOT PRESENT",VLOOKUP($P402,'M1'!$A:$C,Q$2,FALSE)),IF($N402=2,IF(ISERROR(VLOOKUP(DATA!$P402,'M2'!$A:$C,Q$2,FALSE)),"NOT PRESENT",VLOOKUP(DATA!$P402,'M2'!$A:$C,Q$2,FALSE)),IF($N402=0,IF(ISERROR(VLOOKUP($P402,'M1'!$A:$C,Q$2,FALSE)),IF(ISERROR(VLOOKUP(DATA!$P402,'M2'!$A:$C,Q$2,FALSE)),"NOT PRESENT",VLOOKUP(DATA!$P402,'M2'!$A:$C,Q$2,FALSE)),VLOOKUP($P402,'M1'!$A:$C,Q$2,FALSE)),"SPECIFY METHOD")))</f>
        <v>Rhinogobiops nicholsii</v>
      </c>
      <c r="R402" s="12" t="str">
        <f>IF($N402=1,IF(ISERROR(VLOOKUP($P402,'M1'!$A:$C,R$2,FALSE)),"NOT PRESENT",VLOOKUP($P402,'M1'!$A:$C,R$2,FALSE)),IF($N402=2,IF(ISERROR(VLOOKUP(DATA!$P402,'M2'!$A:$C,R$2,FALSE)),"NOT PRESENT",VLOOKUP(DATA!$P402,'M2'!$A:$C,R$2,FALSE)),IF($N402=0,IF(ISERROR(VLOOKUP($P402,'M1'!$A:$C,R$2,FALSE)),IF(ISERROR(VLOOKUP(DATA!$P402,'M2'!$A:$C,R$2,FALSE)),"NOT PRESENT",VLOOKUP(DATA!$P402,'M2'!$A:$C,R$2,FALSE)),VLOOKUP($P402,'M1'!$A:$C,R$2,FALSE)),"SPECIFY METHOD")))</f>
        <v>Blackeye goby</v>
      </c>
      <c r="S402" s="20">
        <f t="shared" si="520"/>
        <v>3</v>
      </c>
      <c r="T402" s="11">
        <v>0</v>
      </c>
      <c r="U402" s="11"/>
      <c r="V402" s="11">
        <v>3</v>
      </c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</row>
    <row r="403" spans="1:68" ht="12.75" customHeight="1">
      <c r="A403" s="12">
        <f t="shared" si="517"/>
        <v>401</v>
      </c>
      <c r="B403" s="11" t="str">
        <f t="shared" si="740"/>
        <v>Em Lim</v>
      </c>
      <c r="C403" s="11" t="str">
        <f t="shared" si="789"/>
        <v>Claire Attridge</v>
      </c>
      <c r="D403" s="11" t="str">
        <f t="shared" si="791"/>
        <v>BMSC3</v>
      </c>
      <c r="E403" s="12" t="str">
        <f>IF(ISERROR(VLOOKUP($D403,SITES!$A:$E,2,FALSE)),"",VLOOKUP($D403,SITES!$A:$E,2,FALSE))</f>
        <v>Ohiat</v>
      </c>
      <c r="F403" s="10">
        <f>IF(ISERROR(VLOOKUP($D403,SITES!$A:$E,3,FALSE)),"",VLOOKUP($D403,SITES!$A:$E,3,FALSE))</f>
        <v>48.855583190917898</v>
      </c>
      <c r="G403" s="13">
        <f>IF(ISERROR(VLOOKUP($D403,SITES!$A:$E,4,FALSE)),"",VLOOKUP($D403,SITES!$A:$E,4,FALSE))</f>
        <v>-125.183799743652</v>
      </c>
      <c r="H403" s="14" t="str">
        <f t="shared" si="790"/>
        <v>29/04/2024</v>
      </c>
      <c r="I403" s="11">
        <f t="shared" ref="I403:O403" si="800">IF(ISERROR(I402),IF(ISERROR(I401),IF(ISERROR(I400),"BLANK",I400),I401),I402)</f>
        <v>3.5</v>
      </c>
      <c r="J403" s="11" t="str">
        <f t="shared" si="800"/>
        <v>W</v>
      </c>
      <c r="K403" s="18">
        <f t="shared" si="800"/>
        <v>0.51597222222222217</v>
      </c>
      <c r="L403" s="11" t="str">
        <f t="shared" si="800"/>
        <v>CMA</v>
      </c>
      <c r="M403" s="11">
        <f t="shared" si="800"/>
        <v>6</v>
      </c>
      <c r="N403" s="11">
        <f t="shared" si="800"/>
        <v>2</v>
      </c>
      <c r="O403" s="11">
        <f t="shared" si="800"/>
        <v>1</v>
      </c>
      <c r="P403" s="11" t="s">
        <v>39</v>
      </c>
      <c r="Q403" s="19" t="str">
        <f>IF($N403=1,IF(ISERROR(VLOOKUP($P403,'M1'!$A:$C,Q$2,FALSE)),"NOT PRESENT",VLOOKUP($P403,'M1'!$A:$C,Q$2,FALSE)),IF($N403=2,IF(ISERROR(VLOOKUP(DATA!$P403,'M2'!$A:$C,Q$2,FALSE)),"NOT PRESENT",VLOOKUP(DATA!$P403,'M2'!$A:$C,Q$2,FALSE)),IF($N403=0,IF(ISERROR(VLOOKUP($P403,'M1'!$A:$C,Q$2,FALSE)),IF(ISERROR(VLOOKUP(DATA!$P403,'M2'!$A:$C,Q$2,FALSE)),"NOT PRESENT",VLOOKUP(DATA!$P403,'M2'!$A:$C,Q$2,FALSE)),VLOOKUP($P403,'M1'!$A:$C,Q$2,FALSE)),"SPECIFY METHOD")))</f>
        <v>Hermissenda crassicornis</v>
      </c>
      <c r="R403" s="12" t="str">
        <f>IF($N403=1,IF(ISERROR(VLOOKUP($P403,'M1'!$A:$C,R$2,FALSE)),"NOT PRESENT",VLOOKUP($P403,'M1'!$A:$C,R$2,FALSE)),IF($N403=2,IF(ISERROR(VLOOKUP(DATA!$P403,'M2'!$A:$C,R$2,FALSE)),"NOT PRESENT",VLOOKUP(DATA!$P403,'M2'!$A:$C,R$2,FALSE)),IF($N403=0,IF(ISERROR(VLOOKUP($P403,'M1'!$A:$C,R$2,FALSE)),IF(ISERROR(VLOOKUP(DATA!$P403,'M2'!$A:$C,R$2,FALSE)),"NOT PRESENT",VLOOKUP(DATA!$P403,'M2'!$A:$C,R$2,FALSE)),VLOOKUP($P403,'M1'!$A:$C,R$2,FALSE)),"SPECIFY METHOD")))</f>
        <v>Opalescent nudibranch</v>
      </c>
      <c r="S403" s="20">
        <f t="shared" si="520"/>
        <v>21</v>
      </c>
      <c r="T403" s="11">
        <v>21</v>
      </c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</row>
    <row r="404" spans="1:68" ht="12.75" customHeight="1">
      <c r="A404" s="12">
        <f t="shared" si="517"/>
        <v>402</v>
      </c>
      <c r="B404" s="11" t="str">
        <f t="shared" si="740"/>
        <v>Em Lim</v>
      </c>
      <c r="C404" s="11" t="str">
        <f t="shared" si="789"/>
        <v>Claire Attridge</v>
      </c>
      <c r="D404" s="11" t="str">
        <f t="shared" si="791"/>
        <v>BMSC3</v>
      </c>
      <c r="E404" s="12" t="str">
        <f>IF(ISERROR(VLOOKUP($D404,SITES!$A:$E,2,FALSE)),"",VLOOKUP($D404,SITES!$A:$E,2,FALSE))</f>
        <v>Ohiat</v>
      </c>
      <c r="F404" s="10">
        <f>IF(ISERROR(VLOOKUP($D404,SITES!$A:$E,3,FALSE)),"",VLOOKUP($D404,SITES!$A:$E,3,FALSE))</f>
        <v>48.855583190917898</v>
      </c>
      <c r="G404" s="13">
        <f>IF(ISERROR(VLOOKUP($D404,SITES!$A:$E,4,FALSE)),"",VLOOKUP($D404,SITES!$A:$E,4,FALSE))</f>
        <v>-125.183799743652</v>
      </c>
      <c r="H404" s="14" t="str">
        <f t="shared" si="790"/>
        <v>29/04/2024</v>
      </c>
      <c r="I404" s="11">
        <f t="shared" ref="I404:O404" si="801">IF(ISERROR(I403),IF(ISERROR(I402),IF(ISERROR(I401),"BLANK",I401),I402),I403)</f>
        <v>3.5</v>
      </c>
      <c r="J404" s="11" t="str">
        <f t="shared" si="801"/>
        <v>W</v>
      </c>
      <c r="K404" s="18">
        <f t="shared" si="801"/>
        <v>0.51597222222222217</v>
      </c>
      <c r="L404" s="11" t="str">
        <f t="shared" si="801"/>
        <v>CMA</v>
      </c>
      <c r="M404" s="11">
        <f t="shared" si="801"/>
        <v>6</v>
      </c>
      <c r="N404" s="11">
        <f t="shared" si="801"/>
        <v>2</v>
      </c>
      <c r="O404" s="11">
        <f t="shared" si="801"/>
        <v>1</v>
      </c>
      <c r="P404" s="11" t="s">
        <v>42</v>
      </c>
      <c r="Q404" s="19" t="str">
        <f>IF($N404=1,IF(ISERROR(VLOOKUP($P404,'M1'!$A:$C,Q$2,FALSE)),"NOT PRESENT",VLOOKUP($P404,'M1'!$A:$C,Q$2,FALSE)),IF($N404=2,IF(ISERROR(VLOOKUP(DATA!$P404,'M2'!$A:$C,Q$2,FALSE)),"NOT PRESENT",VLOOKUP(DATA!$P404,'M2'!$A:$C,Q$2,FALSE)),IF($N404=0,IF(ISERROR(VLOOKUP($P404,'M1'!$A:$C,Q$2,FALSE)),IF(ISERROR(VLOOKUP(DATA!$P404,'M2'!$A:$C,Q$2,FALSE)),"NOT PRESENT",VLOOKUP(DATA!$P404,'M2'!$A:$C,Q$2,FALSE)),VLOOKUP($P404,'M1'!$A:$C,Q$2,FALSE)),"SPECIFY METHOD")))</f>
        <v>Dermasterias imbricata</v>
      </c>
      <c r="R404" s="12" t="str">
        <f>IF($N404=1,IF(ISERROR(VLOOKUP($P404,'M1'!$A:$C,R$2,FALSE)),"NOT PRESENT",VLOOKUP($P404,'M1'!$A:$C,R$2,FALSE)),IF($N404=2,IF(ISERROR(VLOOKUP(DATA!$P404,'M2'!$A:$C,R$2,FALSE)),"NOT PRESENT",VLOOKUP(DATA!$P404,'M2'!$A:$C,R$2,FALSE)),IF($N404=0,IF(ISERROR(VLOOKUP($P404,'M1'!$A:$C,R$2,FALSE)),IF(ISERROR(VLOOKUP(DATA!$P404,'M2'!$A:$C,R$2,FALSE)),"NOT PRESENT",VLOOKUP(DATA!$P404,'M2'!$A:$C,R$2,FALSE)),VLOOKUP($P404,'M1'!$A:$C,R$2,FALSE)),"SPECIFY METHOD")))</f>
        <v>Leather star</v>
      </c>
      <c r="S404" s="20">
        <f t="shared" si="520"/>
        <v>16</v>
      </c>
      <c r="T404" s="11">
        <v>16</v>
      </c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</row>
    <row r="405" spans="1:68" ht="12.75" customHeight="1">
      <c r="A405" s="12">
        <f t="shared" si="517"/>
        <v>403</v>
      </c>
      <c r="B405" s="11" t="str">
        <f t="shared" si="740"/>
        <v>Em Lim</v>
      </c>
      <c r="C405" s="11" t="str">
        <f t="shared" si="789"/>
        <v>Claire Attridge</v>
      </c>
      <c r="D405" s="11" t="str">
        <f t="shared" si="791"/>
        <v>BMSC3</v>
      </c>
      <c r="E405" s="12" t="str">
        <f>IF(ISERROR(VLOOKUP($D405,SITES!$A:$E,2,FALSE)),"",VLOOKUP($D405,SITES!$A:$E,2,FALSE))</f>
        <v>Ohiat</v>
      </c>
      <c r="F405" s="10">
        <f>IF(ISERROR(VLOOKUP($D405,SITES!$A:$E,3,FALSE)),"",VLOOKUP($D405,SITES!$A:$E,3,FALSE))</f>
        <v>48.855583190917898</v>
      </c>
      <c r="G405" s="13">
        <f>IF(ISERROR(VLOOKUP($D405,SITES!$A:$E,4,FALSE)),"",VLOOKUP($D405,SITES!$A:$E,4,FALSE))</f>
        <v>-125.183799743652</v>
      </c>
      <c r="H405" s="14" t="str">
        <f t="shared" si="790"/>
        <v>29/04/2024</v>
      </c>
      <c r="I405" s="11">
        <f t="shared" ref="I405:O405" si="802">IF(ISERROR(I404),IF(ISERROR(I403),IF(ISERROR(I402),"BLANK",I402),I403),I404)</f>
        <v>3.5</v>
      </c>
      <c r="J405" s="11" t="str">
        <f t="shared" si="802"/>
        <v>W</v>
      </c>
      <c r="K405" s="18">
        <f t="shared" si="802"/>
        <v>0.51597222222222217</v>
      </c>
      <c r="L405" s="11" t="str">
        <f t="shared" si="802"/>
        <v>CMA</v>
      </c>
      <c r="M405" s="11">
        <f t="shared" si="802"/>
        <v>6</v>
      </c>
      <c r="N405" s="11">
        <f t="shared" si="802"/>
        <v>2</v>
      </c>
      <c r="O405" s="11">
        <f t="shared" si="802"/>
        <v>1</v>
      </c>
      <c r="P405" s="11" t="s">
        <v>37</v>
      </c>
      <c r="Q405" s="19" t="str">
        <f>IF($N405=1,IF(ISERROR(VLOOKUP($P405,'M1'!$A:$C,Q$2,FALSE)),"NOT PRESENT",VLOOKUP($P405,'M1'!$A:$C,Q$2,FALSE)),IF($N405=2,IF(ISERROR(VLOOKUP(DATA!$P405,'M2'!$A:$C,Q$2,FALSE)),"NOT PRESENT",VLOOKUP(DATA!$P405,'M2'!$A:$C,Q$2,FALSE)),IF($N405=0,IF(ISERROR(VLOOKUP($P405,'M1'!$A:$C,Q$2,FALSE)),IF(ISERROR(VLOOKUP(DATA!$P405,'M2'!$A:$C,Q$2,FALSE)),"NOT PRESENT",VLOOKUP(DATA!$P405,'M2'!$A:$C,Q$2,FALSE)),VLOOKUP($P405,'M1'!$A:$C,Q$2,FALSE)),"SPECIFY METHOD")))</f>
        <v>Ceratostoma foliatum</v>
      </c>
      <c r="R405" s="12" t="str">
        <f>IF($N405=1,IF(ISERROR(VLOOKUP($P405,'M1'!$A:$C,R$2,FALSE)),"NOT PRESENT",VLOOKUP($P405,'M1'!$A:$C,R$2,FALSE)),IF($N405=2,IF(ISERROR(VLOOKUP(DATA!$P405,'M2'!$A:$C,R$2,FALSE)),"NOT PRESENT",VLOOKUP(DATA!$P405,'M2'!$A:$C,R$2,FALSE)),IF($N405=0,IF(ISERROR(VLOOKUP($P405,'M1'!$A:$C,R$2,FALSE)),IF(ISERROR(VLOOKUP(DATA!$P405,'M2'!$A:$C,R$2,FALSE)),"NOT PRESENT",VLOOKUP(DATA!$P405,'M2'!$A:$C,R$2,FALSE)),VLOOKUP($P405,'M1'!$A:$C,R$2,FALSE)),"SPECIFY METHOD")))</f>
        <v>Leafy hornmouth</v>
      </c>
      <c r="S405" s="20">
        <f t="shared" si="520"/>
        <v>18</v>
      </c>
      <c r="T405" s="11">
        <v>18</v>
      </c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</row>
    <row r="406" spans="1:68" ht="12.75" customHeight="1">
      <c r="A406" s="12">
        <f t="shared" si="517"/>
        <v>404</v>
      </c>
      <c r="B406" s="11" t="str">
        <f t="shared" si="740"/>
        <v>Em Lim</v>
      </c>
      <c r="C406" s="11" t="str">
        <f t="shared" si="789"/>
        <v>Claire Attridge</v>
      </c>
      <c r="D406" s="11" t="str">
        <f t="shared" si="791"/>
        <v>BMSC3</v>
      </c>
      <c r="E406" s="12" t="str">
        <f>IF(ISERROR(VLOOKUP($D406,SITES!$A:$E,2,FALSE)),"",VLOOKUP($D406,SITES!$A:$E,2,FALSE))</f>
        <v>Ohiat</v>
      </c>
      <c r="F406" s="10">
        <f>IF(ISERROR(VLOOKUP($D406,SITES!$A:$E,3,FALSE)),"",VLOOKUP($D406,SITES!$A:$E,3,FALSE))</f>
        <v>48.855583190917898</v>
      </c>
      <c r="G406" s="13">
        <f>IF(ISERROR(VLOOKUP($D406,SITES!$A:$E,4,FALSE)),"",VLOOKUP($D406,SITES!$A:$E,4,FALSE))</f>
        <v>-125.183799743652</v>
      </c>
      <c r="H406" s="14" t="str">
        <f t="shared" si="790"/>
        <v>29/04/2024</v>
      </c>
      <c r="I406" s="11">
        <f t="shared" ref="I406:O406" si="803">IF(ISERROR(I405),IF(ISERROR(I404),IF(ISERROR(I403),"BLANK",I403),I404),I405)</f>
        <v>3.5</v>
      </c>
      <c r="J406" s="11" t="str">
        <f t="shared" si="803"/>
        <v>W</v>
      </c>
      <c r="K406" s="18">
        <f t="shared" si="803"/>
        <v>0.51597222222222217</v>
      </c>
      <c r="L406" s="11" t="str">
        <f t="shared" si="803"/>
        <v>CMA</v>
      </c>
      <c r="M406" s="11">
        <f t="shared" si="803"/>
        <v>6</v>
      </c>
      <c r="N406" s="11">
        <f t="shared" si="803"/>
        <v>2</v>
      </c>
      <c r="O406" s="11">
        <f t="shared" si="803"/>
        <v>1</v>
      </c>
      <c r="P406" s="11" t="s">
        <v>36</v>
      </c>
      <c r="Q406" s="19" t="str">
        <f>IF($N406=1,IF(ISERROR(VLOOKUP($P406,'M1'!$A:$C,Q$2,FALSE)),"NOT PRESENT",VLOOKUP($P406,'M1'!$A:$C,Q$2,FALSE)),IF($N406=2,IF(ISERROR(VLOOKUP(DATA!$P406,'M2'!$A:$C,Q$2,FALSE)),"NOT PRESENT",VLOOKUP(DATA!$P406,'M2'!$A:$C,Q$2,FALSE)),IF($N406=0,IF(ISERROR(VLOOKUP($P406,'M1'!$A:$C,Q$2,FALSE)),IF(ISERROR(VLOOKUP(DATA!$P406,'M2'!$A:$C,Q$2,FALSE)),"NOT PRESENT",VLOOKUP(DATA!$P406,'M2'!$A:$C,Q$2,FALSE)),VLOOKUP($P406,'M1'!$A:$C,Q$2,FALSE)),"SPECIFY METHOD")))</f>
        <v>Haliotis kamtschatkana</v>
      </c>
      <c r="R406" s="12" t="str">
        <f>IF($N406=1,IF(ISERROR(VLOOKUP($P406,'M1'!$A:$C,R$2,FALSE)),"NOT PRESENT",VLOOKUP($P406,'M1'!$A:$C,R$2,FALSE)),IF($N406=2,IF(ISERROR(VLOOKUP(DATA!$P406,'M2'!$A:$C,R$2,FALSE)),"NOT PRESENT",VLOOKUP(DATA!$P406,'M2'!$A:$C,R$2,FALSE)),IF($N406=0,IF(ISERROR(VLOOKUP($P406,'M1'!$A:$C,R$2,FALSE)),IF(ISERROR(VLOOKUP(DATA!$P406,'M2'!$A:$C,R$2,FALSE)),"NOT PRESENT",VLOOKUP(DATA!$P406,'M2'!$A:$C,R$2,FALSE)),VLOOKUP($P406,'M1'!$A:$C,R$2,FALSE)),"SPECIFY METHOD")))</f>
        <v>Pinto abalone</v>
      </c>
      <c r="S406" s="20">
        <f t="shared" si="520"/>
        <v>22</v>
      </c>
      <c r="T406" s="11">
        <v>0</v>
      </c>
      <c r="U406" s="11">
        <v>10</v>
      </c>
      <c r="V406" s="11">
        <v>9</v>
      </c>
      <c r="W406" s="11">
        <v>3</v>
      </c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</row>
    <row r="407" spans="1:68" ht="12.75" customHeight="1">
      <c r="A407" s="12">
        <f t="shared" si="517"/>
        <v>405</v>
      </c>
      <c r="B407" s="11" t="str">
        <f t="shared" si="740"/>
        <v>Em Lim</v>
      </c>
      <c r="C407" s="11" t="str">
        <f t="shared" si="789"/>
        <v>Claire Attridge</v>
      </c>
      <c r="D407" s="11" t="str">
        <f t="shared" si="791"/>
        <v>BMSC3</v>
      </c>
      <c r="E407" s="12" t="str">
        <f>IF(ISERROR(VLOOKUP($D407,SITES!$A:$E,2,FALSE)),"",VLOOKUP($D407,SITES!$A:$E,2,FALSE))</f>
        <v>Ohiat</v>
      </c>
      <c r="F407" s="10">
        <f>IF(ISERROR(VLOOKUP($D407,SITES!$A:$E,3,FALSE)),"",VLOOKUP($D407,SITES!$A:$E,3,FALSE))</f>
        <v>48.855583190917898</v>
      </c>
      <c r="G407" s="13">
        <f>IF(ISERROR(VLOOKUP($D407,SITES!$A:$E,4,FALSE)),"",VLOOKUP($D407,SITES!$A:$E,4,FALSE))</f>
        <v>-125.183799743652</v>
      </c>
      <c r="H407" s="14" t="str">
        <f t="shared" si="790"/>
        <v>29/04/2024</v>
      </c>
      <c r="I407" s="11">
        <f t="shared" ref="I407:O407" si="804">IF(ISERROR(I406),IF(ISERROR(I405),IF(ISERROR(I404),"BLANK",I404),I405),I406)</f>
        <v>3.5</v>
      </c>
      <c r="J407" s="11" t="str">
        <f t="shared" si="804"/>
        <v>W</v>
      </c>
      <c r="K407" s="18">
        <f t="shared" si="804"/>
        <v>0.51597222222222217</v>
      </c>
      <c r="L407" s="11" t="str">
        <f t="shared" si="804"/>
        <v>CMA</v>
      </c>
      <c r="M407" s="11">
        <f t="shared" si="804"/>
        <v>6</v>
      </c>
      <c r="N407" s="11">
        <f t="shared" si="804"/>
        <v>2</v>
      </c>
      <c r="O407" s="11">
        <f t="shared" si="804"/>
        <v>1</v>
      </c>
      <c r="P407" s="11" t="s">
        <v>31</v>
      </c>
      <c r="Q407" s="19" t="str">
        <f>IF($N407=1,IF(ISERROR(VLOOKUP($P407,'M1'!$A:$C,Q$2,FALSE)),"NOT PRESENT",VLOOKUP($P407,'M1'!$A:$C,Q$2,FALSE)),IF($N407=2,IF(ISERROR(VLOOKUP(DATA!$P407,'M2'!$A:$C,Q$2,FALSE)),"NOT PRESENT",VLOOKUP(DATA!$P407,'M2'!$A:$C,Q$2,FALSE)),IF($N407=0,IF(ISERROR(VLOOKUP($P407,'M1'!$A:$C,Q$2,FALSE)),IF(ISERROR(VLOOKUP(DATA!$P407,'M2'!$A:$C,Q$2,FALSE)),"NOT PRESENT",VLOOKUP(DATA!$P407,'M2'!$A:$C,Q$2,FALSE)),VLOOKUP($P407,'M1'!$A:$C,Q$2,FALSE)),"SPECIFY METHOD")))</f>
        <v>Patiria miniata</v>
      </c>
      <c r="R407" s="12" t="str">
        <f>IF($N407=1,IF(ISERROR(VLOOKUP($P407,'M1'!$A:$C,R$2,FALSE)),"NOT PRESENT",VLOOKUP($P407,'M1'!$A:$C,R$2,FALSE)),IF($N407=2,IF(ISERROR(VLOOKUP(DATA!$P407,'M2'!$A:$C,R$2,FALSE)),"NOT PRESENT",VLOOKUP(DATA!$P407,'M2'!$A:$C,R$2,FALSE)),IF($N407=0,IF(ISERROR(VLOOKUP($P407,'M1'!$A:$C,R$2,FALSE)),IF(ISERROR(VLOOKUP(DATA!$P407,'M2'!$A:$C,R$2,FALSE)),"NOT PRESENT",VLOOKUP(DATA!$P407,'M2'!$A:$C,R$2,FALSE)),VLOOKUP($P407,'M1'!$A:$C,R$2,FALSE)),"SPECIFY METHOD")))</f>
        <v>Bat star</v>
      </c>
      <c r="S407" s="20">
        <f t="shared" si="520"/>
        <v>18</v>
      </c>
      <c r="T407" s="11">
        <v>18</v>
      </c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</row>
    <row r="408" spans="1:68" ht="12.75" customHeight="1">
      <c r="A408" s="12">
        <f t="shared" si="517"/>
        <v>406</v>
      </c>
      <c r="B408" s="11" t="str">
        <f t="shared" si="740"/>
        <v>Em Lim</v>
      </c>
      <c r="C408" s="11" t="str">
        <f t="shared" si="789"/>
        <v>Claire Attridge</v>
      </c>
      <c r="D408" s="11" t="str">
        <f t="shared" si="791"/>
        <v>BMSC3</v>
      </c>
      <c r="E408" s="12" t="str">
        <f>IF(ISERROR(VLOOKUP($D408,SITES!$A:$E,2,FALSE)),"",VLOOKUP($D408,SITES!$A:$E,2,FALSE))</f>
        <v>Ohiat</v>
      </c>
      <c r="F408" s="10">
        <f>IF(ISERROR(VLOOKUP($D408,SITES!$A:$E,3,FALSE)),"",VLOOKUP($D408,SITES!$A:$E,3,FALSE))</f>
        <v>48.855583190917898</v>
      </c>
      <c r="G408" s="13">
        <f>IF(ISERROR(VLOOKUP($D408,SITES!$A:$E,4,FALSE)),"",VLOOKUP($D408,SITES!$A:$E,4,FALSE))</f>
        <v>-125.183799743652</v>
      </c>
      <c r="H408" s="14" t="str">
        <f t="shared" si="790"/>
        <v>29/04/2024</v>
      </c>
      <c r="I408" s="11">
        <f t="shared" ref="I408:O408" si="805">IF(ISERROR(I407),IF(ISERROR(I406),IF(ISERROR(I405),"BLANK",I405),I406),I407)</f>
        <v>3.5</v>
      </c>
      <c r="J408" s="11" t="str">
        <f t="shared" si="805"/>
        <v>W</v>
      </c>
      <c r="K408" s="18">
        <f t="shared" si="805"/>
        <v>0.51597222222222217</v>
      </c>
      <c r="L408" s="11" t="str">
        <f t="shared" si="805"/>
        <v>CMA</v>
      </c>
      <c r="M408" s="11">
        <f t="shared" si="805"/>
        <v>6</v>
      </c>
      <c r="N408" s="11">
        <f t="shared" si="805"/>
        <v>2</v>
      </c>
      <c r="O408" s="11">
        <f t="shared" si="805"/>
        <v>1</v>
      </c>
      <c r="P408" s="11" t="s">
        <v>35</v>
      </c>
      <c r="Q408" s="19" t="str">
        <f>IF($N408=1,IF(ISERROR(VLOOKUP($P408,'M1'!$A:$C,Q$2,FALSE)),"NOT PRESENT",VLOOKUP($P408,'M1'!$A:$C,Q$2,FALSE)),IF($N408=2,IF(ISERROR(VLOOKUP(DATA!$P408,'M2'!$A:$C,Q$2,FALSE)),"NOT PRESENT",VLOOKUP(DATA!$P408,'M2'!$A:$C,Q$2,FALSE)),IF($N408=0,IF(ISERROR(VLOOKUP($P408,'M1'!$A:$C,Q$2,FALSE)),IF(ISERROR(VLOOKUP(DATA!$P408,'M2'!$A:$C,Q$2,FALSE)),"NOT PRESENT",VLOOKUP(DATA!$P408,'M2'!$A:$C,Q$2,FALSE)),VLOOKUP($P408,'M1'!$A:$C,Q$2,FALSE)),"SPECIFY METHOD")))</f>
        <v>Orthasterias koehleri</v>
      </c>
      <c r="R408" s="12" t="str">
        <f>IF($N408=1,IF(ISERROR(VLOOKUP($P408,'M1'!$A:$C,R$2,FALSE)),"NOT PRESENT",VLOOKUP($P408,'M1'!$A:$C,R$2,FALSE)),IF($N408=2,IF(ISERROR(VLOOKUP(DATA!$P408,'M2'!$A:$C,R$2,FALSE)),"NOT PRESENT",VLOOKUP(DATA!$P408,'M2'!$A:$C,R$2,FALSE)),IF($N408=0,IF(ISERROR(VLOOKUP($P408,'M1'!$A:$C,R$2,FALSE)),IF(ISERROR(VLOOKUP(DATA!$P408,'M2'!$A:$C,R$2,FALSE)),"NOT PRESENT",VLOOKUP(DATA!$P408,'M2'!$A:$C,R$2,FALSE)),VLOOKUP($P408,'M1'!$A:$C,R$2,FALSE)),"SPECIFY METHOD")))</f>
        <v>Rainbow star</v>
      </c>
      <c r="S408" s="20">
        <f t="shared" si="520"/>
        <v>7</v>
      </c>
      <c r="T408" s="11">
        <v>7</v>
      </c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</row>
    <row r="409" spans="1:68" ht="12.75" customHeight="1">
      <c r="A409" s="12">
        <f t="shared" si="517"/>
        <v>407</v>
      </c>
      <c r="B409" s="11" t="str">
        <f t="shared" si="740"/>
        <v>Em Lim</v>
      </c>
      <c r="C409" s="11" t="str">
        <f t="shared" si="789"/>
        <v>Claire Attridge</v>
      </c>
      <c r="D409" s="11" t="str">
        <f t="shared" si="791"/>
        <v>BMSC3</v>
      </c>
      <c r="E409" s="12" t="str">
        <f>IF(ISERROR(VLOOKUP($D409,SITES!$A:$E,2,FALSE)),"",VLOOKUP($D409,SITES!$A:$E,2,FALSE))</f>
        <v>Ohiat</v>
      </c>
      <c r="F409" s="10">
        <f>IF(ISERROR(VLOOKUP($D409,SITES!$A:$E,3,FALSE)),"",VLOOKUP($D409,SITES!$A:$E,3,FALSE))</f>
        <v>48.855583190917898</v>
      </c>
      <c r="G409" s="13">
        <f>IF(ISERROR(VLOOKUP($D409,SITES!$A:$E,4,FALSE)),"",VLOOKUP($D409,SITES!$A:$E,4,FALSE))</f>
        <v>-125.183799743652</v>
      </c>
      <c r="H409" s="14" t="str">
        <f t="shared" si="790"/>
        <v>29/04/2024</v>
      </c>
      <c r="I409" s="11">
        <f t="shared" ref="I409:O409" si="806">IF(ISERROR(I408),IF(ISERROR(I407),IF(ISERROR(I406),"BLANK",I406),I407),I408)</f>
        <v>3.5</v>
      </c>
      <c r="J409" s="11" t="str">
        <f t="shared" si="806"/>
        <v>W</v>
      </c>
      <c r="K409" s="18">
        <f t="shared" si="806"/>
        <v>0.51597222222222217</v>
      </c>
      <c r="L409" s="11" t="str">
        <f t="shared" si="806"/>
        <v>CMA</v>
      </c>
      <c r="M409" s="11">
        <f t="shared" si="806"/>
        <v>6</v>
      </c>
      <c r="N409" s="11">
        <f t="shared" si="806"/>
        <v>2</v>
      </c>
      <c r="O409" s="11">
        <f t="shared" si="806"/>
        <v>1</v>
      </c>
      <c r="P409" s="11" t="s">
        <v>38</v>
      </c>
      <c r="Q409" s="19" t="str">
        <f>IF($N409=1,IF(ISERROR(VLOOKUP($P409,'M1'!$A:$C,Q$2,FALSE)),"NOT PRESENT",VLOOKUP($P409,'M1'!$A:$C,Q$2,FALSE)),IF($N409=2,IF(ISERROR(VLOOKUP(DATA!$P409,'M2'!$A:$C,Q$2,FALSE)),"NOT PRESENT",VLOOKUP(DATA!$P409,'M2'!$A:$C,Q$2,FALSE)),IF($N409=0,IF(ISERROR(VLOOKUP($P409,'M1'!$A:$C,Q$2,FALSE)),IF(ISERROR(VLOOKUP(DATA!$P409,'M2'!$A:$C,Q$2,FALSE)),"NOT PRESENT",VLOOKUP(DATA!$P409,'M2'!$A:$C,Q$2,FALSE)),VLOOKUP($P409,'M1'!$A:$C,Q$2,FALSE)),"SPECIFY METHOD")))</f>
        <v>Crassadoma gigantea</v>
      </c>
      <c r="R409" s="12" t="str">
        <f>IF($N409=1,IF(ISERROR(VLOOKUP($P409,'M1'!$A:$C,R$2,FALSE)),"NOT PRESENT",VLOOKUP($P409,'M1'!$A:$C,R$2,FALSE)),IF($N409=2,IF(ISERROR(VLOOKUP(DATA!$P409,'M2'!$A:$C,R$2,FALSE)),"NOT PRESENT",VLOOKUP(DATA!$P409,'M2'!$A:$C,R$2,FALSE)),IF($N409=0,IF(ISERROR(VLOOKUP($P409,'M1'!$A:$C,R$2,FALSE)),IF(ISERROR(VLOOKUP(DATA!$P409,'M2'!$A:$C,R$2,FALSE)),"NOT PRESENT",VLOOKUP(DATA!$P409,'M2'!$A:$C,R$2,FALSE)),VLOOKUP($P409,'M1'!$A:$C,R$2,FALSE)),"SPECIFY METHOD")))</f>
        <v>Purple-hinged rock scallop</v>
      </c>
      <c r="S409" s="20">
        <f t="shared" si="520"/>
        <v>14</v>
      </c>
      <c r="T409" s="11">
        <v>0</v>
      </c>
      <c r="U409" s="11">
        <v>2</v>
      </c>
      <c r="V409" s="11">
        <v>5</v>
      </c>
      <c r="W409" s="11">
        <v>3</v>
      </c>
      <c r="X409" s="11">
        <v>3</v>
      </c>
      <c r="Y409" s="11">
        <v>1</v>
      </c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1"/>
      <c r="BE409" s="11"/>
      <c r="BF409" s="11"/>
      <c r="BG409" s="11"/>
      <c r="BH409" s="11"/>
      <c r="BI409" s="11"/>
      <c r="BJ409" s="11"/>
      <c r="BK409" s="11"/>
      <c r="BL409" s="11"/>
      <c r="BM409" s="11"/>
      <c r="BN409" s="11"/>
      <c r="BO409" s="11"/>
      <c r="BP409" s="11"/>
    </row>
    <row r="410" spans="1:68" ht="12.75" customHeight="1">
      <c r="A410" s="12">
        <f t="shared" si="517"/>
        <v>408</v>
      </c>
      <c r="B410" s="11" t="str">
        <f t="shared" si="740"/>
        <v>Em Lim</v>
      </c>
      <c r="C410" s="11" t="str">
        <f t="shared" si="789"/>
        <v>Claire Attridge</v>
      </c>
      <c r="D410" s="11" t="str">
        <f t="shared" si="791"/>
        <v>BMSC3</v>
      </c>
      <c r="E410" s="12" t="str">
        <f>IF(ISERROR(VLOOKUP($D410,SITES!$A:$E,2,FALSE)),"",VLOOKUP($D410,SITES!$A:$E,2,FALSE))</f>
        <v>Ohiat</v>
      </c>
      <c r="F410" s="10">
        <f>IF(ISERROR(VLOOKUP($D410,SITES!$A:$E,3,FALSE)),"",VLOOKUP($D410,SITES!$A:$E,3,FALSE))</f>
        <v>48.855583190917898</v>
      </c>
      <c r="G410" s="13">
        <f>IF(ISERROR(VLOOKUP($D410,SITES!$A:$E,4,FALSE)),"",VLOOKUP($D410,SITES!$A:$E,4,FALSE))</f>
        <v>-125.183799743652</v>
      </c>
      <c r="H410" s="14" t="str">
        <f t="shared" si="790"/>
        <v>29/04/2024</v>
      </c>
      <c r="I410" s="11">
        <f t="shared" ref="I410:O410" si="807">IF(ISERROR(I409),IF(ISERROR(I408),IF(ISERROR(I407),"BLANK",I407),I408),I409)</f>
        <v>3.5</v>
      </c>
      <c r="J410" s="11" t="str">
        <f t="shared" si="807"/>
        <v>W</v>
      </c>
      <c r="K410" s="18">
        <f t="shared" si="807"/>
        <v>0.51597222222222217</v>
      </c>
      <c r="L410" s="11" t="str">
        <f t="shared" si="807"/>
        <v>CMA</v>
      </c>
      <c r="M410" s="11">
        <f t="shared" si="807"/>
        <v>6</v>
      </c>
      <c r="N410" s="11">
        <f t="shared" si="807"/>
        <v>2</v>
      </c>
      <c r="O410" s="11">
        <f t="shared" si="807"/>
        <v>1</v>
      </c>
      <c r="P410" s="11" t="s">
        <v>28</v>
      </c>
      <c r="Q410" s="19" t="str">
        <f>IF($N410=1,IF(ISERROR(VLOOKUP($P410,'M1'!$A:$C,Q$2,FALSE)),"NOT PRESENT",VLOOKUP($P410,'M1'!$A:$C,Q$2,FALSE)),IF($N410=2,IF(ISERROR(VLOOKUP(DATA!$P410,'M2'!$A:$C,Q$2,FALSE)),"NOT PRESENT",VLOOKUP(DATA!$P410,'M2'!$A:$C,Q$2,FALSE)),IF($N410=0,IF(ISERROR(VLOOKUP($P410,'M1'!$A:$C,Q$2,FALSE)),IF(ISERROR(VLOOKUP(DATA!$P410,'M2'!$A:$C,Q$2,FALSE)),"NOT PRESENT",VLOOKUP(DATA!$P410,'M2'!$A:$C,Q$2,FALSE)),VLOOKUP($P410,'M1'!$A:$C,Q$2,FALSE)),"SPECIFY METHOD")))</f>
        <v>Artedius harringtoni</v>
      </c>
      <c r="R410" s="12" t="str">
        <f>IF($N410=1,IF(ISERROR(VLOOKUP($P410,'M1'!$A:$C,R$2,FALSE)),"NOT PRESENT",VLOOKUP($P410,'M1'!$A:$C,R$2,FALSE)),IF($N410=2,IF(ISERROR(VLOOKUP(DATA!$P410,'M2'!$A:$C,R$2,FALSE)),"NOT PRESENT",VLOOKUP(DATA!$P410,'M2'!$A:$C,R$2,FALSE)),IF($N410=0,IF(ISERROR(VLOOKUP($P410,'M1'!$A:$C,R$2,FALSE)),IF(ISERROR(VLOOKUP(DATA!$P410,'M2'!$A:$C,R$2,FALSE)),"NOT PRESENT",VLOOKUP(DATA!$P410,'M2'!$A:$C,R$2,FALSE)),VLOOKUP($P410,'M1'!$A:$C,R$2,FALSE)),"SPECIFY METHOD")))</f>
        <v>Scalyhead sculpin</v>
      </c>
      <c r="S410" s="20">
        <f t="shared" si="520"/>
        <v>12</v>
      </c>
      <c r="T410" s="11">
        <v>0</v>
      </c>
      <c r="U410" s="11">
        <v>6</v>
      </c>
      <c r="V410" s="11">
        <v>5</v>
      </c>
      <c r="W410" s="11">
        <v>1</v>
      </c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</row>
    <row r="411" spans="1:68" ht="12.75" customHeight="1">
      <c r="A411" s="12">
        <f t="shared" si="517"/>
        <v>409</v>
      </c>
      <c r="B411" s="11" t="str">
        <f t="shared" si="740"/>
        <v>Em Lim</v>
      </c>
      <c r="C411" s="11" t="str">
        <f t="shared" si="789"/>
        <v>Claire Attridge</v>
      </c>
      <c r="D411" s="11" t="str">
        <f t="shared" si="791"/>
        <v>BMSC3</v>
      </c>
      <c r="E411" s="12" t="str">
        <f>IF(ISERROR(VLOOKUP($D411,SITES!$A:$E,2,FALSE)),"",VLOOKUP($D411,SITES!$A:$E,2,FALSE))</f>
        <v>Ohiat</v>
      </c>
      <c r="F411" s="10">
        <f>IF(ISERROR(VLOOKUP($D411,SITES!$A:$E,3,FALSE)),"",VLOOKUP($D411,SITES!$A:$E,3,FALSE))</f>
        <v>48.855583190917898</v>
      </c>
      <c r="G411" s="13">
        <f>IF(ISERROR(VLOOKUP($D411,SITES!$A:$E,4,FALSE)),"",VLOOKUP($D411,SITES!$A:$E,4,FALSE))</f>
        <v>-125.183799743652</v>
      </c>
      <c r="H411" s="14" t="str">
        <f t="shared" si="790"/>
        <v>29/04/2024</v>
      </c>
      <c r="I411" s="11">
        <f t="shared" ref="I411:O411" si="808">IF(ISERROR(I410),IF(ISERROR(I409),IF(ISERROR(I408),"BLANK",I408),I409),I410)</f>
        <v>3.5</v>
      </c>
      <c r="J411" s="11" t="str">
        <f t="shared" si="808"/>
        <v>W</v>
      </c>
      <c r="K411" s="18">
        <f t="shared" si="808"/>
        <v>0.51597222222222217</v>
      </c>
      <c r="L411" s="11" t="str">
        <f t="shared" si="808"/>
        <v>CMA</v>
      </c>
      <c r="M411" s="11">
        <f t="shared" si="808"/>
        <v>6</v>
      </c>
      <c r="N411" s="11">
        <f t="shared" si="808"/>
        <v>2</v>
      </c>
      <c r="O411" s="11">
        <f t="shared" si="808"/>
        <v>1</v>
      </c>
      <c r="P411" s="11" t="s">
        <v>41</v>
      </c>
      <c r="Q411" s="19" t="str">
        <f>IF($N411=1,IF(ISERROR(VLOOKUP($P411,'M1'!$A:$C,Q$2,FALSE)),"NOT PRESENT",VLOOKUP($P411,'M1'!$A:$C,Q$2,FALSE)),IF($N411=2,IF(ISERROR(VLOOKUP(DATA!$P411,'M2'!$A:$C,Q$2,FALSE)),"NOT PRESENT",VLOOKUP(DATA!$P411,'M2'!$A:$C,Q$2,FALSE)),IF($N411=0,IF(ISERROR(VLOOKUP($P411,'M1'!$A:$C,Q$2,FALSE)),IF(ISERROR(VLOOKUP(DATA!$P411,'M2'!$A:$C,Q$2,FALSE)),"NOT PRESENT",VLOOKUP(DATA!$P411,'M2'!$A:$C,Q$2,FALSE)),VLOOKUP($P411,'M1'!$A:$C,Q$2,FALSE)),"SPECIFY METHOD")))</f>
        <v>Pisaster ochraceus</v>
      </c>
      <c r="R411" s="12" t="str">
        <f>IF($N411=1,IF(ISERROR(VLOOKUP($P411,'M1'!$A:$C,R$2,FALSE)),"NOT PRESENT",VLOOKUP($P411,'M1'!$A:$C,R$2,FALSE)),IF($N411=2,IF(ISERROR(VLOOKUP(DATA!$P411,'M2'!$A:$C,R$2,FALSE)),"NOT PRESENT",VLOOKUP(DATA!$P411,'M2'!$A:$C,R$2,FALSE)),IF($N411=0,IF(ISERROR(VLOOKUP($P411,'M1'!$A:$C,R$2,FALSE)),IF(ISERROR(VLOOKUP(DATA!$P411,'M2'!$A:$C,R$2,FALSE)),"NOT PRESENT",VLOOKUP(DATA!$P411,'M2'!$A:$C,R$2,FALSE)),VLOOKUP($P411,'M1'!$A:$C,R$2,FALSE)),"SPECIFY METHOD")))</f>
        <v>Purple sea star</v>
      </c>
      <c r="S411" s="20">
        <f t="shared" si="520"/>
        <v>1</v>
      </c>
      <c r="T411" s="11">
        <v>1</v>
      </c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</row>
    <row r="412" spans="1:68" ht="12.75" customHeight="1">
      <c r="A412" s="12">
        <f t="shared" si="517"/>
        <v>410</v>
      </c>
      <c r="B412" s="11" t="str">
        <f t="shared" si="740"/>
        <v>Em Lim</v>
      </c>
      <c r="C412" s="11" t="str">
        <f t="shared" si="789"/>
        <v>Claire Attridge</v>
      </c>
      <c r="D412" s="11" t="str">
        <f t="shared" si="791"/>
        <v>BMSC3</v>
      </c>
      <c r="E412" s="12" t="str">
        <f>IF(ISERROR(VLOOKUP($D412,SITES!$A:$E,2,FALSE)),"",VLOOKUP($D412,SITES!$A:$E,2,FALSE))</f>
        <v>Ohiat</v>
      </c>
      <c r="F412" s="10">
        <f>IF(ISERROR(VLOOKUP($D412,SITES!$A:$E,3,FALSE)),"",VLOOKUP($D412,SITES!$A:$E,3,FALSE))</f>
        <v>48.855583190917898</v>
      </c>
      <c r="G412" s="13">
        <f>IF(ISERROR(VLOOKUP($D412,SITES!$A:$E,4,FALSE)),"",VLOOKUP($D412,SITES!$A:$E,4,FALSE))</f>
        <v>-125.183799743652</v>
      </c>
      <c r="H412" s="14" t="str">
        <f t="shared" si="790"/>
        <v>29/04/2024</v>
      </c>
      <c r="I412" s="11">
        <f t="shared" ref="I412:O412" si="809">IF(ISERROR(I411),IF(ISERROR(I410),IF(ISERROR(I409),"BLANK",I409),I410),I411)</f>
        <v>3.5</v>
      </c>
      <c r="J412" s="11" t="str">
        <f t="shared" si="809"/>
        <v>W</v>
      </c>
      <c r="K412" s="18">
        <f t="shared" si="809"/>
        <v>0.51597222222222217</v>
      </c>
      <c r="L412" s="11" t="str">
        <f t="shared" si="809"/>
        <v>CMA</v>
      </c>
      <c r="M412" s="11">
        <f t="shared" si="809"/>
        <v>6</v>
      </c>
      <c r="N412" s="11">
        <f t="shared" si="809"/>
        <v>2</v>
      </c>
      <c r="O412" s="11">
        <f t="shared" si="809"/>
        <v>1</v>
      </c>
      <c r="P412" s="11" t="s">
        <v>40</v>
      </c>
      <c r="Q412" s="19" t="str">
        <f>IF($N412=1,IF(ISERROR(VLOOKUP($P412,'M1'!$A:$C,Q$2,FALSE)),"NOT PRESENT",VLOOKUP($P412,'M1'!$A:$C,Q$2,FALSE)),IF($N412=2,IF(ISERROR(VLOOKUP(DATA!$P412,'M2'!$A:$C,Q$2,FALSE)),"NOT PRESENT",VLOOKUP(DATA!$P412,'M2'!$A:$C,Q$2,FALSE)),IF($N412=0,IF(ISERROR(VLOOKUP($P412,'M1'!$A:$C,Q$2,FALSE)),IF(ISERROR(VLOOKUP(DATA!$P412,'M2'!$A:$C,Q$2,FALSE)),"NOT PRESENT",VLOOKUP(DATA!$P412,'M2'!$A:$C,Q$2,FALSE)),VLOOKUP($P412,'M1'!$A:$C,Q$2,FALSE)),"SPECIFY METHOD")))</f>
        <v>Pagurus beringanus</v>
      </c>
      <c r="R412" s="12" t="str">
        <f>IF($N412=1,IF(ISERROR(VLOOKUP($P412,'M1'!$A:$C,R$2,FALSE)),"NOT PRESENT",VLOOKUP($P412,'M1'!$A:$C,R$2,FALSE)),IF($N412=2,IF(ISERROR(VLOOKUP(DATA!$P412,'M2'!$A:$C,R$2,FALSE)),"NOT PRESENT",VLOOKUP(DATA!$P412,'M2'!$A:$C,R$2,FALSE)),IF($N412=0,IF(ISERROR(VLOOKUP($P412,'M1'!$A:$C,R$2,FALSE)),IF(ISERROR(VLOOKUP(DATA!$P412,'M2'!$A:$C,R$2,FALSE)),"NOT PRESENT",VLOOKUP(DATA!$P412,'M2'!$A:$C,R$2,FALSE)),VLOOKUP($P412,'M1'!$A:$C,R$2,FALSE)),"SPECIFY METHOD")))</f>
        <v>Bering hermit crab</v>
      </c>
      <c r="S412" s="20">
        <f t="shared" si="520"/>
        <v>1</v>
      </c>
      <c r="T412" s="11">
        <v>1</v>
      </c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</row>
    <row r="413" spans="1:68" ht="12.75" customHeight="1">
      <c r="A413" s="12">
        <f t="shared" si="517"/>
        <v>411</v>
      </c>
      <c r="B413" s="11" t="str">
        <f t="shared" si="740"/>
        <v>Em Lim</v>
      </c>
      <c r="C413" s="11" t="str">
        <f t="shared" si="789"/>
        <v>Claire Attridge</v>
      </c>
      <c r="D413" s="11" t="str">
        <f t="shared" si="791"/>
        <v>BMSC3</v>
      </c>
      <c r="E413" s="12" t="str">
        <f>IF(ISERROR(VLOOKUP($D413,SITES!$A:$E,2,FALSE)),"",VLOOKUP($D413,SITES!$A:$E,2,FALSE))</f>
        <v>Ohiat</v>
      </c>
      <c r="F413" s="10">
        <f>IF(ISERROR(VLOOKUP($D413,SITES!$A:$E,3,FALSE)),"",VLOOKUP($D413,SITES!$A:$E,3,FALSE))</f>
        <v>48.855583190917898</v>
      </c>
      <c r="G413" s="13">
        <f>IF(ISERROR(VLOOKUP($D413,SITES!$A:$E,4,FALSE)),"",VLOOKUP($D413,SITES!$A:$E,4,FALSE))</f>
        <v>-125.183799743652</v>
      </c>
      <c r="H413" s="14" t="str">
        <f t="shared" si="790"/>
        <v>29/04/2024</v>
      </c>
      <c r="I413" s="11">
        <f t="shared" ref="I413:O413" si="810">IF(ISERROR(I412),IF(ISERROR(I411),IF(ISERROR(I410),"BLANK",I410),I411),I412)</f>
        <v>3.5</v>
      </c>
      <c r="J413" s="11" t="str">
        <f t="shared" si="810"/>
        <v>W</v>
      </c>
      <c r="K413" s="18">
        <f t="shared" si="810"/>
        <v>0.51597222222222217</v>
      </c>
      <c r="L413" s="11" t="str">
        <f t="shared" si="810"/>
        <v>CMA</v>
      </c>
      <c r="M413" s="11">
        <f t="shared" si="810"/>
        <v>6</v>
      </c>
      <c r="N413" s="11">
        <f t="shared" si="810"/>
        <v>2</v>
      </c>
      <c r="O413" s="11">
        <f t="shared" si="810"/>
        <v>1</v>
      </c>
      <c r="P413" s="11" t="s">
        <v>45</v>
      </c>
      <c r="Q413" s="19" t="str">
        <f>IF($N413=1,IF(ISERROR(VLOOKUP($P413,'M1'!$A:$C,Q$2,FALSE)),"NOT PRESENT",VLOOKUP($P413,'M1'!$A:$C,Q$2,FALSE)),IF($N413=2,IF(ISERROR(VLOOKUP(DATA!$P413,'M2'!$A:$C,Q$2,FALSE)),"NOT PRESENT",VLOOKUP(DATA!$P413,'M2'!$A:$C,Q$2,FALSE)),IF($N413=0,IF(ISERROR(VLOOKUP($P413,'M1'!$A:$C,Q$2,FALSE)),IF(ISERROR(VLOOKUP(DATA!$P413,'M2'!$A:$C,Q$2,FALSE)),"NOT PRESENT",VLOOKUP(DATA!$P413,'M2'!$A:$C,Q$2,FALSE)),VLOOKUP($P413,'M1'!$A:$C,Q$2,FALSE)),"SPECIFY METHOD")))</f>
        <v>Diodora aspera</v>
      </c>
      <c r="R413" s="12" t="str">
        <f>IF($N413=1,IF(ISERROR(VLOOKUP($P413,'M1'!$A:$C,R$2,FALSE)),"NOT PRESENT",VLOOKUP($P413,'M1'!$A:$C,R$2,FALSE)),IF($N413=2,IF(ISERROR(VLOOKUP(DATA!$P413,'M2'!$A:$C,R$2,FALSE)),"NOT PRESENT",VLOOKUP(DATA!$P413,'M2'!$A:$C,R$2,FALSE)),IF($N413=0,IF(ISERROR(VLOOKUP($P413,'M1'!$A:$C,R$2,FALSE)),IF(ISERROR(VLOOKUP(DATA!$P413,'M2'!$A:$C,R$2,FALSE)),"NOT PRESENT",VLOOKUP(DATA!$P413,'M2'!$A:$C,R$2,FALSE)),VLOOKUP($P413,'M1'!$A:$C,R$2,FALSE)),"SPECIFY METHOD")))</f>
        <v>Rough keyhole limpet</v>
      </c>
      <c r="S413" s="20">
        <f t="shared" si="520"/>
        <v>4</v>
      </c>
      <c r="T413" s="11">
        <v>4</v>
      </c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1"/>
      <c r="BE413" s="11"/>
      <c r="BF413" s="11"/>
      <c r="BG413" s="11"/>
      <c r="BH413" s="11"/>
      <c r="BI413" s="11"/>
      <c r="BJ413" s="11"/>
      <c r="BK413" s="11"/>
      <c r="BL413" s="11"/>
      <c r="BM413" s="11"/>
      <c r="BN413" s="11"/>
      <c r="BO413" s="11"/>
      <c r="BP413" s="11"/>
    </row>
    <row r="414" spans="1:68" ht="12.75" customHeight="1">
      <c r="A414" s="12">
        <f t="shared" si="517"/>
        <v>412</v>
      </c>
      <c r="B414" s="11" t="str">
        <f t="shared" si="740"/>
        <v>Em Lim</v>
      </c>
      <c r="C414" s="11" t="str">
        <f t="shared" si="789"/>
        <v>Claire Attridge</v>
      </c>
      <c r="D414" s="11" t="str">
        <f t="shared" si="791"/>
        <v>BMSC3</v>
      </c>
      <c r="E414" s="12" t="str">
        <f>IF(ISERROR(VLOOKUP($D414,SITES!$A:$E,2,FALSE)),"",VLOOKUP($D414,SITES!$A:$E,2,FALSE))</f>
        <v>Ohiat</v>
      </c>
      <c r="F414" s="10">
        <f>IF(ISERROR(VLOOKUP($D414,SITES!$A:$E,3,FALSE)),"",VLOOKUP($D414,SITES!$A:$E,3,FALSE))</f>
        <v>48.855583190917898</v>
      </c>
      <c r="G414" s="13">
        <f>IF(ISERROR(VLOOKUP($D414,SITES!$A:$E,4,FALSE)),"",VLOOKUP($D414,SITES!$A:$E,4,FALSE))</f>
        <v>-125.183799743652</v>
      </c>
      <c r="H414" s="14" t="str">
        <f t="shared" si="790"/>
        <v>29/04/2024</v>
      </c>
      <c r="I414" s="11">
        <f t="shared" ref="I414:O414" si="811">IF(ISERROR(I413),IF(ISERROR(I412),IF(ISERROR(I411),"BLANK",I411),I412),I413)</f>
        <v>3.5</v>
      </c>
      <c r="J414" s="11" t="str">
        <f t="shared" si="811"/>
        <v>W</v>
      </c>
      <c r="K414" s="18">
        <f t="shared" si="811"/>
        <v>0.51597222222222217</v>
      </c>
      <c r="L414" s="11" t="str">
        <f t="shared" si="811"/>
        <v>CMA</v>
      </c>
      <c r="M414" s="11">
        <f t="shared" si="811"/>
        <v>6</v>
      </c>
      <c r="N414" s="11">
        <f t="shared" si="811"/>
        <v>2</v>
      </c>
      <c r="O414" s="11">
        <f t="shared" si="811"/>
        <v>1</v>
      </c>
      <c r="P414" s="11" t="s">
        <v>44</v>
      </c>
      <c r="Q414" s="19" t="str">
        <f>IF($N414=1,IF(ISERROR(VLOOKUP($P414,'M1'!$A:$C,Q$2,FALSE)),"NOT PRESENT",VLOOKUP($P414,'M1'!$A:$C,Q$2,FALSE)),IF($N414=2,IF(ISERROR(VLOOKUP(DATA!$P414,'M2'!$A:$C,Q$2,FALSE)),"NOT PRESENT",VLOOKUP(DATA!$P414,'M2'!$A:$C,Q$2,FALSE)),IF($N414=0,IF(ISERROR(VLOOKUP($P414,'M1'!$A:$C,Q$2,FALSE)),IF(ISERROR(VLOOKUP(DATA!$P414,'M2'!$A:$C,Q$2,FALSE)),"NOT PRESENT",VLOOKUP(DATA!$P414,'M2'!$A:$C,Q$2,FALSE)),VLOOKUP($P414,'M1'!$A:$C,Q$2,FALSE)),"SPECIFY METHOD")))</f>
        <v>Strongylocentrotus purpuratus</v>
      </c>
      <c r="R414" s="12" t="str">
        <f>IF($N414=1,IF(ISERROR(VLOOKUP($P414,'M1'!$A:$C,R$2,FALSE)),"NOT PRESENT",VLOOKUP($P414,'M1'!$A:$C,R$2,FALSE)),IF($N414=2,IF(ISERROR(VLOOKUP(DATA!$P414,'M2'!$A:$C,R$2,FALSE)),"NOT PRESENT",VLOOKUP(DATA!$P414,'M2'!$A:$C,R$2,FALSE)),IF($N414=0,IF(ISERROR(VLOOKUP($P414,'M1'!$A:$C,R$2,FALSE)),IF(ISERROR(VLOOKUP(DATA!$P414,'M2'!$A:$C,R$2,FALSE)),"NOT PRESENT",VLOOKUP(DATA!$P414,'M2'!$A:$C,R$2,FALSE)),VLOOKUP($P414,'M1'!$A:$C,R$2,FALSE)),"SPECIFY METHOD")))</f>
        <v>Purple sea urchin (?)</v>
      </c>
      <c r="S414" s="20">
        <f t="shared" si="520"/>
        <v>1</v>
      </c>
      <c r="T414" s="11">
        <v>1</v>
      </c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</row>
    <row r="415" spans="1:68" ht="12.75" customHeight="1">
      <c r="A415" s="12">
        <f t="shared" si="517"/>
        <v>413</v>
      </c>
      <c r="B415" s="11" t="str">
        <f t="shared" si="740"/>
        <v>Em Lim</v>
      </c>
      <c r="C415" s="11" t="str">
        <f t="shared" si="789"/>
        <v>Claire Attridge</v>
      </c>
      <c r="D415" s="11" t="str">
        <f t="shared" si="791"/>
        <v>BMSC3</v>
      </c>
      <c r="E415" s="12" t="str">
        <f>IF(ISERROR(VLOOKUP($D415,SITES!$A:$E,2,FALSE)),"",VLOOKUP($D415,SITES!$A:$E,2,FALSE))</f>
        <v>Ohiat</v>
      </c>
      <c r="F415" s="10">
        <f>IF(ISERROR(VLOOKUP($D415,SITES!$A:$E,3,FALSE)),"",VLOOKUP($D415,SITES!$A:$E,3,FALSE))</f>
        <v>48.855583190917898</v>
      </c>
      <c r="G415" s="13">
        <f>IF(ISERROR(VLOOKUP($D415,SITES!$A:$E,4,FALSE)),"",VLOOKUP($D415,SITES!$A:$E,4,FALSE))</f>
        <v>-125.183799743652</v>
      </c>
      <c r="H415" s="14" t="str">
        <f t="shared" si="790"/>
        <v>29/04/2024</v>
      </c>
      <c r="I415" s="11">
        <f t="shared" ref="I415:O415" si="812">IF(ISERROR(I414),IF(ISERROR(I413),IF(ISERROR(I412),"BLANK",I412),I413),I414)</f>
        <v>3.5</v>
      </c>
      <c r="J415" s="11" t="str">
        <f t="shared" si="812"/>
        <v>W</v>
      </c>
      <c r="K415" s="18">
        <f t="shared" si="812"/>
        <v>0.51597222222222217</v>
      </c>
      <c r="L415" s="11" t="str">
        <f t="shared" si="812"/>
        <v>CMA</v>
      </c>
      <c r="M415" s="11">
        <f t="shared" si="812"/>
        <v>6</v>
      </c>
      <c r="N415" s="11">
        <f t="shared" si="812"/>
        <v>2</v>
      </c>
      <c r="O415" s="11">
        <f t="shared" si="812"/>
        <v>1</v>
      </c>
      <c r="P415" s="11" t="s">
        <v>59</v>
      </c>
      <c r="Q415" s="19" t="str">
        <f>IF($N415=1,IF(ISERROR(VLOOKUP($P415,'M1'!$A:$C,Q$2,FALSE)),"NOT PRESENT",VLOOKUP($P415,'M1'!$A:$C,Q$2,FALSE)),IF($N415=2,IF(ISERROR(VLOOKUP(DATA!$P415,'M2'!$A:$C,Q$2,FALSE)),"NOT PRESENT",VLOOKUP(DATA!$P415,'M2'!$A:$C,Q$2,FALSE)),IF($N415=0,IF(ISERROR(VLOOKUP($P415,'M1'!$A:$C,Q$2,FALSE)),IF(ISERROR(VLOOKUP(DATA!$P415,'M2'!$A:$C,Q$2,FALSE)),"NOT PRESENT",VLOOKUP(DATA!$P415,'M2'!$A:$C,Q$2,FALSE)),VLOOKUP($P415,'M1'!$A:$C,Q$2,FALSE)),"SPECIFY METHOD")))</f>
        <v>Scyra acutifrons</v>
      </c>
      <c r="R415" s="12" t="str">
        <f>IF($N415=1,IF(ISERROR(VLOOKUP($P415,'M1'!$A:$C,R$2,FALSE)),"NOT PRESENT",VLOOKUP($P415,'M1'!$A:$C,R$2,FALSE)),IF($N415=2,IF(ISERROR(VLOOKUP(DATA!$P415,'M2'!$A:$C,R$2,FALSE)),"NOT PRESENT",VLOOKUP(DATA!$P415,'M2'!$A:$C,R$2,FALSE)),IF($N415=0,IF(ISERROR(VLOOKUP($P415,'M1'!$A:$C,R$2,FALSE)),IF(ISERROR(VLOOKUP(DATA!$P415,'M2'!$A:$C,R$2,FALSE)),"NOT PRESENT",VLOOKUP(DATA!$P415,'M2'!$A:$C,R$2,FALSE)),VLOOKUP($P415,'M1'!$A:$C,R$2,FALSE)),"SPECIFY METHOD")))</f>
        <v>Sharpnose crab</v>
      </c>
      <c r="S415" s="20">
        <f t="shared" si="520"/>
        <v>9</v>
      </c>
      <c r="T415" s="11">
        <v>9</v>
      </c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</row>
    <row r="416" spans="1:68" ht="12.75" customHeight="1">
      <c r="A416" s="12">
        <f t="shared" si="517"/>
        <v>414</v>
      </c>
      <c r="B416" s="11" t="str">
        <f t="shared" si="740"/>
        <v>Em Lim</v>
      </c>
      <c r="C416" s="11" t="str">
        <f t="shared" si="789"/>
        <v>Claire Attridge</v>
      </c>
      <c r="D416" s="11" t="str">
        <f t="shared" si="791"/>
        <v>BMSC3</v>
      </c>
      <c r="E416" s="12" t="str">
        <f>IF(ISERROR(VLOOKUP($D416,SITES!$A:$E,2,FALSE)),"",VLOOKUP($D416,SITES!$A:$E,2,FALSE))</f>
        <v>Ohiat</v>
      </c>
      <c r="F416" s="10">
        <f>IF(ISERROR(VLOOKUP($D416,SITES!$A:$E,3,FALSE)),"",VLOOKUP($D416,SITES!$A:$E,3,FALSE))</f>
        <v>48.855583190917898</v>
      </c>
      <c r="G416" s="13">
        <f>IF(ISERROR(VLOOKUP($D416,SITES!$A:$E,4,FALSE)),"",VLOOKUP($D416,SITES!$A:$E,4,FALSE))</f>
        <v>-125.183799743652</v>
      </c>
      <c r="H416" s="14" t="str">
        <f t="shared" si="790"/>
        <v>29/04/2024</v>
      </c>
      <c r="I416" s="11">
        <f t="shared" ref="I416:O416" si="813">IF(ISERROR(I415),IF(ISERROR(I414),IF(ISERROR(I413),"BLANK",I413),I414),I415)</f>
        <v>3.5</v>
      </c>
      <c r="J416" s="11" t="str">
        <f t="shared" si="813"/>
        <v>W</v>
      </c>
      <c r="K416" s="18">
        <f t="shared" si="813"/>
        <v>0.51597222222222217</v>
      </c>
      <c r="L416" s="11" t="str">
        <f t="shared" si="813"/>
        <v>CMA</v>
      </c>
      <c r="M416" s="11">
        <f t="shared" si="813"/>
        <v>6</v>
      </c>
      <c r="N416" s="11">
        <f t="shared" si="813"/>
        <v>2</v>
      </c>
      <c r="O416" s="11">
        <f t="shared" si="813"/>
        <v>1</v>
      </c>
      <c r="P416" s="11" t="s">
        <v>135</v>
      </c>
      <c r="Q416" s="19" t="str">
        <f>IF($N416=1,IF(ISERROR(VLOOKUP($P416,'M1'!$A:$C,Q$2,FALSE)),"NOT PRESENT",VLOOKUP($P416,'M1'!$A:$C,Q$2,FALSE)),IF($N416=2,IF(ISERROR(VLOOKUP(DATA!$P416,'M2'!$A:$C,Q$2,FALSE)),"NOT PRESENT",VLOOKUP(DATA!$P416,'M2'!$A:$C,Q$2,FALSE)),IF($N416=0,IF(ISERROR(VLOOKUP($P416,'M1'!$A:$C,Q$2,FALSE)),IF(ISERROR(VLOOKUP(DATA!$P416,'M2'!$A:$C,Q$2,FALSE)),"NOT PRESENT",VLOOKUP(DATA!$P416,'M2'!$A:$C,Q$2,FALSE)),VLOOKUP($P416,'M1'!$A:$C,Q$2,FALSE)),"SPECIFY METHOD")))</f>
        <v>Rostanga pulchra</v>
      </c>
      <c r="R416" s="12" t="str">
        <f>IF($N416=1,IF(ISERROR(VLOOKUP($P416,'M1'!$A:$C,R$2,FALSE)),"NOT PRESENT",VLOOKUP($P416,'M1'!$A:$C,R$2,FALSE)),IF($N416=2,IF(ISERROR(VLOOKUP(DATA!$P416,'M2'!$A:$C,R$2,FALSE)),"NOT PRESENT",VLOOKUP(DATA!$P416,'M2'!$A:$C,R$2,FALSE)),IF($N416=0,IF(ISERROR(VLOOKUP($P416,'M1'!$A:$C,R$2,FALSE)),IF(ISERROR(VLOOKUP(DATA!$P416,'M2'!$A:$C,R$2,FALSE)),"NOT PRESENT",VLOOKUP(DATA!$P416,'M2'!$A:$C,R$2,FALSE)),VLOOKUP($P416,'M1'!$A:$C,R$2,FALSE)),"SPECIFY METHOD")))</f>
        <v>Red sponge dorid</v>
      </c>
      <c r="S416" s="20">
        <f t="shared" si="520"/>
        <v>1</v>
      </c>
      <c r="T416" s="11">
        <v>1</v>
      </c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</row>
    <row r="417" spans="1:68" ht="12.75" customHeight="1">
      <c r="A417" s="12">
        <f t="shared" si="517"/>
        <v>415</v>
      </c>
      <c r="B417" s="11" t="str">
        <f t="shared" si="740"/>
        <v>Em Lim</v>
      </c>
      <c r="C417" s="11" t="str">
        <f t="shared" si="789"/>
        <v>Claire Attridge</v>
      </c>
      <c r="D417" s="11" t="str">
        <f t="shared" si="791"/>
        <v>BMSC3</v>
      </c>
      <c r="E417" s="12" t="str">
        <f>IF(ISERROR(VLOOKUP($D417,SITES!$A:$E,2,FALSE)),"",VLOOKUP($D417,SITES!$A:$E,2,FALSE))</f>
        <v>Ohiat</v>
      </c>
      <c r="F417" s="10">
        <f>IF(ISERROR(VLOOKUP($D417,SITES!$A:$E,3,FALSE)),"",VLOOKUP($D417,SITES!$A:$E,3,FALSE))</f>
        <v>48.855583190917898</v>
      </c>
      <c r="G417" s="13">
        <f>IF(ISERROR(VLOOKUP($D417,SITES!$A:$E,4,FALSE)),"",VLOOKUP($D417,SITES!$A:$E,4,FALSE))</f>
        <v>-125.183799743652</v>
      </c>
      <c r="H417" s="14" t="str">
        <f t="shared" si="790"/>
        <v>29/04/2024</v>
      </c>
      <c r="I417" s="11">
        <f t="shared" ref="I417:O417" si="814">IF(ISERROR(I416),IF(ISERROR(I415),IF(ISERROR(I414),"BLANK",I414),I415),I416)</f>
        <v>3.5</v>
      </c>
      <c r="J417" s="11" t="str">
        <f t="shared" si="814"/>
        <v>W</v>
      </c>
      <c r="K417" s="18">
        <f t="shared" si="814"/>
        <v>0.51597222222222217</v>
      </c>
      <c r="L417" s="11" t="str">
        <f t="shared" si="814"/>
        <v>CMA</v>
      </c>
      <c r="M417" s="11">
        <f t="shared" si="814"/>
        <v>6</v>
      </c>
      <c r="N417" s="11">
        <f t="shared" si="814"/>
        <v>2</v>
      </c>
      <c r="O417" s="11">
        <f t="shared" si="814"/>
        <v>1</v>
      </c>
      <c r="P417" s="11" t="s">
        <v>61</v>
      </c>
      <c r="Q417" s="19" t="str">
        <f>IF($N417=1,IF(ISERROR(VLOOKUP($P417,'M1'!$A:$C,Q$2,FALSE)),"NOT PRESENT",VLOOKUP($P417,'M1'!$A:$C,Q$2,FALSE)),IF($N417=2,IF(ISERROR(VLOOKUP(DATA!$P417,'M2'!$A:$C,Q$2,FALSE)),"NOT PRESENT",VLOOKUP(DATA!$P417,'M2'!$A:$C,Q$2,FALSE)),IF($N417=0,IF(ISERROR(VLOOKUP($P417,'M1'!$A:$C,Q$2,FALSE)),IF(ISERROR(VLOOKUP(DATA!$P417,'M2'!$A:$C,Q$2,FALSE)),"NOT PRESENT",VLOOKUP(DATA!$P417,'M2'!$A:$C,Q$2,FALSE)),VLOOKUP($P417,'M1'!$A:$C,Q$2,FALSE)),"SPECIFY METHOD")))</f>
        <v>Henricia spp.</v>
      </c>
      <c r="R417" s="12" t="str">
        <f>IF($N417=1,IF(ISERROR(VLOOKUP($P417,'M1'!$A:$C,R$2,FALSE)),"NOT PRESENT",VLOOKUP($P417,'M1'!$A:$C,R$2,FALSE)),IF($N417=2,IF(ISERROR(VLOOKUP(DATA!$P417,'M2'!$A:$C,R$2,FALSE)),"NOT PRESENT",VLOOKUP(DATA!$P417,'M2'!$A:$C,R$2,FALSE)),IF($N417=0,IF(ISERROR(VLOOKUP($P417,'M1'!$A:$C,R$2,FALSE)),IF(ISERROR(VLOOKUP(DATA!$P417,'M2'!$A:$C,R$2,FALSE)),"NOT PRESENT",VLOOKUP(DATA!$P417,'M2'!$A:$C,R$2,FALSE)),VLOOKUP($P417,'M1'!$A:$C,R$2,FALSE)),"SPECIFY METHOD")))</f>
        <v>Unidentified blood star</v>
      </c>
      <c r="S417" s="20">
        <f t="shared" si="520"/>
        <v>1</v>
      </c>
      <c r="T417" s="11">
        <v>1</v>
      </c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1"/>
      <c r="BE417" s="11"/>
      <c r="BF417" s="11"/>
      <c r="BG417" s="11"/>
      <c r="BH417" s="11"/>
      <c r="BI417" s="11"/>
      <c r="BJ417" s="11"/>
      <c r="BK417" s="11"/>
      <c r="BL417" s="11"/>
      <c r="BM417" s="11"/>
      <c r="BN417" s="11"/>
      <c r="BO417" s="11"/>
      <c r="BP417" s="11"/>
    </row>
    <row r="418" spans="1:68" ht="12.75" customHeight="1">
      <c r="A418" s="12">
        <f t="shared" si="517"/>
        <v>416</v>
      </c>
      <c r="B418" s="11" t="str">
        <f t="shared" si="740"/>
        <v>Em Lim</v>
      </c>
      <c r="C418" s="11" t="str">
        <f t="shared" si="789"/>
        <v>Claire Attridge</v>
      </c>
      <c r="D418" s="11" t="str">
        <f t="shared" si="791"/>
        <v>BMSC3</v>
      </c>
      <c r="E418" s="12" t="str">
        <f>IF(ISERROR(VLOOKUP($D418,SITES!$A:$E,2,FALSE)),"",VLOOKUP($D418,SITES!$A:$E,2,FALSE))</f>
        <v>Ohiat</v>
      </c>
      <c r="F418" s="10">
        <f>IF(ISERROR(VLOOKUP($D418,SITES!$A:$E,3,FALSE)),"",VLOOKUP($D418,SITES!$A:$E,3,FALSE))</f>
        <v>48.855583190917898</v>
      </c>
      <c r="G418" s="13">
        <f>IF(ISERROR(VLOOKUP($D418,SITES!$A:$E,4,FALSE)),"",VLOOKUP($D418,SITES!$A:$E,4,FALSE))</f>
        <v>-125.183799743652</v>
      </c>
      <c r="H418" s="14" t="str">
        <f t="shared" si="790"/>
        <v>29/04/2024</v>
      </c>
      <c r="I418" s="11">
        <f t="shared" ref="I418:O418" si="815">IF(ISERROR(I417),IF(ISERROR(I416),IF(ISERROR(I415),"BLANK",I415),I416),I417)</f>
        <v>3.5</v>
      </c>
      <c r="J418" s="11" t="str">
        <f t="shared" si="815"/>
        <v>W</v>
      </c>
      <c r="K418" s="18">
        <f t="shared" si="815"/>
        <v>0.51597222222222217</v>
      </c>
      <c r="L418" s="11" t="str">
        <f t="shared" si="815"/>
        <v>CMA</v>
      </c>
      <c r="M418" s="11">
        <f t="shared" si="815"/>
        <v>6</v>
      </c>
      <c r="N418" s="11">
        <f t="shared" si="815"/>
        <v>2</v>
      </c>
      <c r="O418" s="11">
        <f t="shared" si="815"/>
        <v>1</v>
      </c>
      <c r="P418" s="11" t="s">
        <v>63</v>
      </c>
      <c r="Q418" s="19" t="str">
        <f>IF($N418=1,IF(ISERROR(VLOOKUP($P418,'M1'!$A:$C,Q$2,FALSE)),"NOT PRESENT",VLOOKUP($P418,'M1'!$A:$C,Q$2,FALSE)),IF($N418=2,IF(ISERROR(VLOOKUP(DATA!$P418,'M2'!$A:$C,Q$2,FALSE)),"NOT PRESENT",VLOOKUP(DATA!$P418,'M2'!$A:$C,Q$2,FALSE)),IF($N418=0,IF(ISERROR(VLOOKUP($P418,'M1'!$A:$C,Q$2,FALSE)),IF(ISERROR(VLOOKUP(DATA!$P418,'M2'!$A:$C,Q$2,FALSE)),"NOT PRESENT",VLOOKUP(DATA!$P418,'M2'!$A:$C,Q$2,FALSE)),VLOOKUP($P418,'M1'!$A:$C,Q$2,FALSE)),"SPECIFY METHOD")))</f>
        <v>Paguroidea spp.</v>
      </c>
      <c r="R418" s="12" t="str">
        <f>IF($N418=1,IF(ISERROR(VLOOKUP($P418,'M1'!$A:$C,R$2,FALSE)),"NOT PRESENT",VLOOKUP($P418,'M1'!$A:$C,R$2,FALSE)),IF($N418=2,IF(ISERROR(VLOOKUP(DATA!$P418,'M2'!$A:$C,R$2,FALSE)),"NOT PRESENT",VLOOKUP(DATA!$P418,'M2'!$A:$C,R$2,FALSE)),IF($N418=0,IF(ISERROR(VLOOKUP($P418,'M1'!$A:$C,R$2,FALSE)),IF(ISERROR(VLOOKUP(DATA!$P418,'M2'!$A:$C,R$2,FALSE)),"NOT PRESENT",VLOOKUP(DATA!$P418,'M2'!$A:$C,R$2,FALSE)),VLOOKUP($P418,'M1'!$A:$C,R$2,FALSE)),"SPECIFY METHOD")))</f>
        <v>Unidentified hermit crab</v>
      </c>
      <c r="S418" s="20">
        <f t="shared" si="520"/>
        <v>1</v>
      </c>
      <c r="T418" s="11">
        <v>1</v>
      </c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</row>
    <row r="419" spans="1:68" ht="12.75" customHeight="1">
      <c r="A419" s="12">
        <f t="shared" si="517"/>
        <v>417</v>
      </c>
      <c r="B419" s="11" t="str">
        <f t="shared" si="740"/>
        <v>Em Lim</v>
      </c>
      <c r="C419" s="11" t="str">
        <f t="shared" si="789"/>
        <v>Claire Attridge</v>
      </c>
      <c r="D419" s="11" t="str">
        <f t="shared" si="791"/>
        <v>BMSC3</v>
      </c>
      <c r="E419" s="12" t="str">
        <f>IF(ISERROR(VLOOKUP($D419,SITES!$A:$E,2,FALSE)),"",VLOOKUP($D419,SITES!$A:$E,2,FALSE))</f>
        <v>Ohiat</v>
      </c>
      <c r="F419" s="10">
        <f>IF(ISERROR(VLOOKUP($D419,SITES!$A:$E,3,FALSE)),"",VLOOKUP($D419,SITES!$A:$E,3,FALSE))</f>
        <v>48.855583190917898</v>
      </c>
      <c r="G419" s="13">
        <f>IF(ISERROR(VLOOKUP($D419,SITES!$A:$E,4,FALSE)),"",VLOOKUP($D419,SITES!$A:$E,4,FALSE))</f>
        <v>-125.183799743652</v>
      </c>
      <c r="H419" s="14" t="str">
        <f t="shared" si="790"/>
        <v>29/04/2024</v>
      </c>
      <c r="I419" s="11">
        <f t="shared" ref="I419:O419" si="816">IF(ISERROR(I418),IF(ISERROR(I417),IF(ISERROR(I416),"BLANK",I416),I417),I418)</f>
        <v>3.5</v>
      </c>
      <c r="J419" s="11" t="str">
        <f t="shared" si="816"/>
        <v>W</v>
      </c>
      <c r="K419" s="18">
        <f t="shared" si="816"/>
        <v>0.51597222222222217</v>
      </c>
      <c r="L419" s="11" t="str">
        <f t="shared" si="816"/>
        <v>CMA</v>
      </c>
      <c r="M419" s="11">
        <f t="shared" si="816"/>
        <v>6</v>
      </c>
      <c r="N419" s="11">
        <f t="shared" si="816"/>
        <v>2</v>
      </c>
      <c r="O419" s="11">
        <f t="shared" si="816"/>
        <v>1</v>
      </c>
      <c r="P419" s="11" t="s">
        <v>47</v>
      </c>
      <c r="Q419" s="19" t="str">
        <f>IF($N419=1,IF(ISERROR(VLOOKUP($P419,'M1'!$A:$C,Q$2,FALSE)),"NOT PRESENT",VLOOKUP($P419,'M1'!$A:$C,Q$2,FALSE)),IF($N419=2,IF(ISERROR(VLOOKUP(DATA!$P419,'M2'!$A:$C,Q$2,FALSE)),"NOT PRESENT",VLOOKUP(DATA!$P419,'M2'!$A:$C,Q$2,FALSE)),IF($N419=0,IF(ISERROR(VLOOKUP($P419,'M1'!$A:$C,Q$2,FALSE)),IF(ISERROR(VLOOKUP(DATA!$P419,'M2'!$A:$C,Q$2,FALSE)),"NOT PRESENT",VLOOKUP(DATA!$P419,'M2'!$A:$C,Q$2,FALSE)),VLOOKUP($P419,'M1'!$A:$C,Q$2,FALSE)),"SPECIFY METHOD")))</f>
        <v>Glebocarcinus oregonensis</v>
      </c>
      <c r="R419" s="12" t="str">
        <f>IF($N419=1,IF(ISERROR(VLOOKUP($P419,'M1'!$A:$C,R$2,FALSE)),"NOT PRESENT",VLOOKUP($P419,'M1'!$A:$C,R$2,FALSE)),IF($N419=2,IF(ISERROR(VLOOKUP(DATA!$P419,'M2'!$A:$C,R$2,FALSE)),"NOT PRESENT",VLOOKUP(DATA!$P419,'M2'!$A:$C,R$2,FALSE)),IF($N419=0,IF(ISERROR(VLOOKUP($P419,'M1'!$A:$C,R$2,FALSE)),IF(ISERROR(VLOOKUP(DATA!$P419,'M2'!$A:$C,R$2,FALSE)),"NOT PRESENT",VLOOKUP(DATA!$P419,'M2'!$A:$C,R$2,FALSE)),VLOOKUP($P419,'M1'!$A:$C,R$2,FALSE)),"SPECIFY METHOD")))</f>
        <v>Pygmy rock crab</v>
      </c>
      <c r="S419" s="20">
        <f t="shared" si="520"/>
        <v>2</v>
      </c>
      <c r="T419" s="11">
        <v>2</v>
      </c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</row>
    <row r="420" spans="1:68" ht="12.75" customHeight="1">
      <c r="A420" s="12">
        <f t="shared" si="517"/>
        <v>418</v>
      </c>
      <c r="B420" s="11" t="str">
        <f t="shared" si="740"/>
        <v>Em Lim</v>
      </c>
      <c r="C420" s="11" t="str">
        <f t="shared" si="789"/>
        <v>Claire Attridge</v>
      </c>
      <c r="D420" s="11" t="str">
        <f t="shared" si="791"/>
        <v>BMSC3</v>
      </c>
      <c r="E420" s="12" t="str">
        <f>IF(ISERROR(VLOOKUP($D420,SITES!$A:$E,2,FALSE)),"",VLOOKUP($D420,SITES!$A:$E,2,FALSE))</f>
        <v>Ohiat</v>
      </c>
      <c r="F420" s="10">
        <f>IF(ISERROR(VLOOKUP($D420,SITES!$A:$E,3,FALSE)),"",VLOOKUP($D420,SITES!$A:$E,3,FALSE))</f>
        <v>48.855583190917898</v>
      </c>
      <c r="G420" s="13">
        <f>IF(ISERROR(VLOOKUP($D420,SITES!$A:$E,4,FALSE)),"",VLOOKUP($D420,SITES!$A:$E,4,FALSE))</f>
        <v>-125.183799743652</v>
      </c>
      <c r="H420" s="14" t="str">
        <f t="shared" si="790"/>
        <v>29/04/2024</v>
      </c>
      <c r="I420" s="11">
        <f t="shared" ref="I420:O420" si="817">IF(ISERROR(I419),IF(ISERROR(I418),IF(ISERROR(I417),"BLANK",I417),I418),I419)</f>
        <v>3.5</v>
      </c>
      <c r="J420" s="11" t="str">
        <f t="shared" si="817"/>
        <v>W</v>
      </c>
      <c r="K420" s="18">
        <f t="shared" si="817"/>
        <v>0.51597222222222217</v>
      </c>
      <c r="L420" s="11" t="str">
        <f t="shared" si="817"/>
        <v>CMA</v>
      </c>
      <c r="M420" s="11">
        <f t="shared" si="817"/>
        <v>6</v>
      </c>
      <c r="N420" s="11">
        <f t="shared" si="817"/>
        <v>2</v>
      </c>
      <c r="O420" s="11">
        <f t="shared" si="817"/>
        <v>1</v>
      </c>
      <c r="P420" s="11" t="s">
        <v>58</v>
      </c>
      <c r="Q420" s="19" t="str">
        <f>IF($N420=1,IF(ISERROR(VLOOKUP($P420,'M1'!$A:$C,Q$2,FALSE)),"NOT PRESENT",VLOOKUP($P420,'M1'!$A:$C,Q$2,FALSE)),IF($N420=2,IF(ISERROR(VLOOKUP(DATA!$P420,'M2'!$A:$C,Q$2,FALSE)),"NOT PRESENT",VLOOKUP(DATA!$P420,'M2'!$A:$C,Q$2,FALSE)),IF($N420=0,IF(ISERROR(VLOOKUP($P420,'M1'!$A:$C,Q$2,FALSE)),IF(ISERROR(VLOOKUP(DATA!$P420,'M2'!$A:$C,Q$2,FALSE)),"NOT PRESENT",VLOOKUP(DATA!$P420,'M2'!$A:$C,Q$2,FALSE)),VLOOKUP($P420,'M1'!$A:$C,Q$2,FALSE)),"SPECIFY METHOD")))</f>
        <v>Jordania zonope</v>
      </c>
      <c r="R420" s="12" t="str">
        <f>IF($N420=1,IF(ISERROR(VLOOKUP($P420,'M1'!$A:$C,R$2,FALSE)),"NOT PRESENT",VLOOKUP($P420,'M1'!$A:$C,R$2,FALSE)),IF($N420=2,IF(ISERROR(VLOOKUP(DATA!$P420,'M2'!$A:$C,R$2,FALSE)),"NOT PRESENT",VLOOKUP(DATA!$P420,'M2'!$A:$C,R$2,FALSE)),IF($N420=0,IF(ISERROR(VLOOKUP($P420,'M1'!$A:$C,R$2,FALSE)),IF(ISERROR(VLOOKUP(DATA!$P420,'M2'!$A:$C,R$2,FALSE)),"NOT PRESENT",VLOOKUP(DATA!$P420,'M2'!$A:$C,R$2,FALSE)),VLOOKUP($P420,'M1'!$A:$C,R$2,FALSE)),"SPECIFY METHOD")))</f>
        <v>Longfin sculpin</v>
      </c>
      <c r="S420" s="20">
        <f t="shared" si="520"/>
        <v>3</v>
      </c>
      <c r="T420" s="11">
        <v>0</v>
      </c>
      <c r="U420" s="11">
        <v>1</v>
      </c>
      <c r="V420" s="11">
        <v>2</v>
      </c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</row>
    <row r="421" spans="1:68" ht="12.75" customHeight="1">
      <c r="A421" s="12">
        <f t="shared" si="517"/>
        <v>419</v>
      </c>
      <c r="B421" s="11" t="str">
        <f t="shared" si="740"/>
        <v>Em Lim</v>
      </c>
      <c r="C421" s="11" t="str">
        <f t="shared" si="789"/>
        <v>Claire Attridge</v>
      </c>
      <c r="D421" s="11" t="str">
        <f t="shared" si="791"/>
        <v>BMSC3</v>
      </c>
      <c r="E421" s="12" t="str">
        <f>IF(ISERROR(VLOOKUP($D421,SITES!$A:$E,2,FALSE)),"",VLOOKUP($D421,SITES!$A:$E,2,FALSE))</f>
        <v>Ohiat</v>
      </c>
      <c r="F421" s="10">
        <f>IF(ISERROR(VLOOKUP($D421,SITES!$A:$E,3,FALSE)),"",VLOOKUP($D421,SITES!$A:$E,3,FALSE))</f>
        <v>48.855583190917898</v>
      </c>
      <c r="G421" s="13">
        <f>IF(ISERROR(VLOOKUP($D421,SITES!$A:$E,4,FALSE)),"",VLOOKUP($D421,SITES!$A:$E,4,FALSE))</f>
        <v>-125.183799743652</v>
      </c>
      <c r="H421" s="14" t="str">
        <f t="shared" si="790"/>
        <v>29/04/2024</v>
      </c>
      <c r="I421" s="11">
        <f t="shared" ref="I421:O421" si="818">IF(ISERROR(I420),IF(ISERROR(I419),IF(ISERROR(I418),"BLANK",I418),I419),I420)</f>
        <v>3.5</v>
      </c>
      <c r="J421" s="11" t="str">
        <f t="shared" si="818"/>
        <v>W</v>
      </c>
      <c r="K421" s="18">
        <f t="shared" si="818"/>
        <v>0.51597222222222217</v>
      </c>
      <c r="L421" s="11" t="str">
        <f t="shared" si="818"/>
        <v>CMA</v>
      </c>
      <c r="M421" s="11">
        <f t="shared" si="818"/>
        <v>6</v>
      </c>
      <c r="N421" s="11">
        <f t="shared" si="818"/>
        <v>2</v>
      </c>
      <c r="O421" s="11">
        <f t="shared" si="818"/>
        <v>1</v>
      </c>
      <c r="P421" s="11" t="s">
        <v>43</v>
      </c>
      <c r="Q421" s="19" t="str">
        <f>IF($N421=1,IF(ISERROR(VLOOKUP($P421,'M1'!$A:$C,Q$2,FALSE)),"NOT PRESENT",VLOOKUP($P421,'M1'!$A:$C,Q$2,FALSE)),IF($N421=2,IF(ISERROR(VLOOKUP(DATA!$P421,'M2'!$A:$C,Q$2,FALSE)),"NOT PRESENT",VLOOKUP(DATA!$P421,'M2'!$A:$C,Q$2,FALSE)),IF($N421=0,IF(ISERROR(VLOOKUP($P421,'M1'!$A:$C,Q$2,FALSE)),IF(ISERROR(VLOOKUP(DATA!$P421,'M2'!$A:$C,Q$2,FALSE)),"NOT PRESENT",VLOOKUP(DATA!$P421,'M2'!$A:$C,Q$2,FALSE)),VLOOKUP($P421,'M1'!$A:$C,Q$2,FALSE)),"SPECIFY METHOD")))</f>
        <v>Strongylocentrotus droebachiensis</v>
      </c>
      <c r="R421" s="12" t="str">
        <f>IF($N421=1,IF(ISERROR(VLOOKUP($P421,'M1'!$A:$C,R$2,FALSE)),"NOT PRESENT",VLOOKUP($P421,'M1'!$A:$C,R$2,FALSE)),IF($N421=2,IF(ISERROR(VLOOKUP(DATA!$P421,'M2'!$A:$C,R$2,FALSE)),"NOT PRESENT",VLOOKUP(DATA!$P421,'M2'!$A:$C,R$2,FALSE)),IF($N421=0,IF(ISERROR(VLOOKUP($P421,'M1'!$A:$C,R$2,FALSE)),IF(ISERROR(VLOOKUP(DATA!$P421,'M2'!$A:$C,R$2,FALSE)),"NOT PRESENT",VLOOKUP(DATA!$P421,'M2'!$A:$C,R$2,FALSE)),VLOOKUP($P421,'M1'!$A:$C,R$2,FALSE)),"SPECIFY METHOD")))</f>
        <v>Northern sea urchin</v>
      </c>
      <c r="S421" s="20">
        <f t="shared" si="520"/>
        <v>1</v>
      </c>
      <c r="T421" s="11">
        <v>1</v>
      </c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1"/>
      <c r="BE421" s="11"/>
      <c r="BF421" s="11"/>
      <c r="BG421" s="11"/>
      <c r="BH421" s="11"/>
      <c r="BI421" s="11"/>
      <c r="BJ421" s="11"/>
      <c r="BK421" s="11"/>
      <c r="BL421" s="11"/>
      <c r="BM421" s="11"/>
      <c r="BN421" s="11"/>
      <c r="BO421" s="11"/>
      <c r="BP421" s="11"/>
    </row>
    <row r="422" spans="1:68" ht="12.75" customHeight="1">
      <c r="A422" s="12">
        <f t="shared" si="517"/>
        <v>420</v>
      </c>
      <c r="B422" s="11" t="str">
        <f t="shared" si="740"/>
        <v>Em Lim</v>
      </c>
      <c r="C422" s="11" t="str">
        <f t="shared" si="789"/>
        <v>Claire Attridge</v>
      </c>
      <c r="D422" s="11" t="str">
        <f t="shared" si="791"/>
        <v>BMSC3</v>
      </c>
      <c r="E422" s="12" t="str">
        <f>IF(ISERROR(VLOOKUP($D422,SITES!$A:$E,2,FALSE)),"",VLOOKUP($D422,SITES!$A:$E,2,FALSE))</f>
        <v>Ohiat</v>
      </c>
      <c r="F422" s="10">
        <f>IF(ISERROR(VLOOKUP($D422,SITES!$A:$E,3,FALSE)),"",VLOOKUP($D422,SITES!$A:$E,3,FALSE))</f>
        <v>48.855583190917898</v>
      </c>
      <c r="G422" s="13">
        <f>IF(ISERROR(VLOOKUP($D422,SITES!$A:$E,4,FALSE)),"",VLOOKUP($D422,SITES!$A:$E,4,FALSE))</f>
        <v>-125.183799743652</v>
      </c>
      <c r="H422" s="14" t="str">
        <f t="shared" si="790"/>
        <v>29/04/2024</v>
      </c>
      <c r="I422" s="11">
        <f t="shared" ref="I422:O422" si="819">IF(ISERROR(I421),IF(ISERROR(I420),IF(ISERROR(I419),"BLANK",I419),I420),I421)</f>
        <v>3.5</v>
      </c>
      <c r="J422" s="11" t="str">
        <f t="shared" si="819"/>
        <v>W</v>
      </c>
      <c r="K422" s="18">
        <f t="shared" si="819"/>
        <v>0.51597222222222217</v>
      </c>
      <c r="L422" s="11" t="str">
        <f t="shared" si="819"/>
        <v>CMA</v>
      </c>
      <c r="M422" s="11">
        <f t="shared" si="819"/>
        <v>6</v>
      </c>
      <c r="N422" s="11">
        <f t="shared" si="819"/>
        <v>2</v>
      </c>
      <c r="O422" s="11">
        <f t="shared" si="819"/>
        <v>1</v>
      </c>
      <c r="P422" s="11" t="s">
        <v>136</v>
      </c>
      <c r="Q422" s="19" t="str">
        <f>IF($N422=1,IF(ISERROR(VLOOKUP($P422,'M1'!$A:$C,Q$2,FALSE)),"NOT PRESENT",VLOOKUP($P422,'M1'!$A:$C,Q$2,FALSE)),IF($N422=2,IF(ISERROR(VLOOKUP(DATA!$P422,'M2'!$A:$C,Q$2,FALSE)),"NOT PRESENT",VLOOKUP(DATA!$P422,'M2'!$A:$C,Q$2,FALSE)),IF($N422=0,IF(ISERROR(VLOOKUP($P422,'M1'!$A:$C,Q$2,FALSE)),IF(ISERROR(VLOOKUP(DATA!$P422,'M2'!$A:$C,Q$2,FALSE)),"NOT PRESENT",VLOOKUP(DATA!$P422,'M2'!$A:$C,Q$2,FALSE)),VLOOKUP($P422,'M1'!$A:$C,Q$2,FALSE)),"SPECIFY METHOD")))</f>
        <v>Phyllolithodes papillosus</v>
      </c>
      <c r="R422" s="12" t="str">
        <f>IF($N422=1,IF(ISERROR(VLOOKUP($P422,'M1'!$A:$C,R$2,FALSE)),"NOT PRESENT",VLOOKUP($P422,'M1'!$A:$C,R$2,FALSE)),IF($N422=2,IF(ISERROR(VLOOKUP(DATA!$P422,'M2'!$A:$C,R$2,FALSE)),"NOT PRESENT",VLOOKUP(DATA!$P422,'M2'!$A:$C,R$2,FALSE)),IF($N422=0,IF(ISERROR(VLOOKUP($P422,'M1'!$A:$C,R$2,FALSE)),IF(ISERROR(VLOOKUP(DATA!$P422,'M2'!$A:$C,R$2,FALSE)),"NOT PRESENT",VLOOKUP(DATA!$P422,'M2'!$A:$C,R$2,FALSE)),VLOOKUP($P422,'M1'!$A:$C,R$2,FALSE)),"SPECIFY METHOD")))</f>
        <v>Heart crab</v>
      </c>
      <c r="S422" s="20">
        <f t="shared" si="520"/>
        <v>1</v>
      </c>
      <c r="T422" s="11">
        <v>1</v>
      </c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1"/>
      <c r="BE422" s="11"/>
      <c r="BF422" s="11"/>
      <c r="BG422" s="11"/>
      <c r="BH422" s="11"/>
      <c r="BI422" s="11"/>
      <c r="BJ422" s="11"/>
      <c r="BK422" s="11"/>
      <c r="BL422" s="11"/>
      <c r="BM422" s="11"/>
      <c r="BN422" s="11"/>
      <c r="BO422" s="11"/>
      <c r="BP422" s="11"/>
    </row>
    <row r="423" spans="1:68" ht="12.75" customHeight="1">
      <c r="A423" s="12">
        <f t="shared" si="517"/>
        <v>421</v>
      </c>
      <c r="B423" s="11" t="str">
        <f t="shared" si="740"/>
        <v>Em Lim</v>
      </c>
      <c r="C423" s="11" t="str">
        <f t="shared" si="789"/>
        <v>Claire Attridge</v>
      </c>
      <c r="D423" s="11" t="str">
        <f t="shared" si="791"/>
        <v>BMSC3</v>
      </c>
      <c r="E423" s="12" t="str">
        <f>IF(ISERROR(VLOOKUP($D423,SITES!$A:$E,2,FALSE)),"",VLOOKUP($D423,SITES!$A:$E,2,FALSE))</f>
        <v>Ohiat</v>
      </c>
      <c r="F423" s="10">
        <f>IF(ISERROR(VLOOKUP($D423,SITES!$A:$E,3,FALSE)),"",VLOOKUP($D423,SITES!$A:$E,3,FALSE))</f>
        <v>48.855583190917898</v>
      </c>
      <c r="G423" s="13">
        <f>IF(ISERROR(VLOOKUP($D423,SITES!$A:$E,4,FALSE)),"",VLOOKUP($D423,SITES!$A:$E,4,FALSE))</f>
        <v>-125.183799743652</v>
      </c>
      <c r="H423" s="14" t="str">
        <f t="shared" si="790"/>
        <v>29/04/2024</v>
      </c>
      <c r="I423" s="11">
        <f t="shared" ref="I423:O423" si="820">IF(ISERROR(I422),IF(ISERROR(I421),IF(ISERROR(I420),"BLANK",I420),I421),I422)</f>
        <v>3.5</v>
      </c>
      <c r="J423" s="11" t="str">
        <f t="shared" si="820"/>
        <v>W</v>
      </c>
      <c r="K423" s="18">
        <f t="shared" si="820"/>
        <v>0.51597222222222217</v>
      </c>
      <c r="L423" s="11" t="str">
        <f t="shared" si="820"/>
        <v>CMA</v>
      </c>
      <c r="M423" s="11">
        <f t="shared" si="820"/>
        <v>6</v>
      </c>
      <c r="N423" s="11">
        <f t="shared" si="820"/>
        <v>2</v>
      </c>
      <c r="O423" s="11">
        <f t="shared" si="820"/>
        <v>1</v>
      </c>
      <c r="P423" s="11" t="s">
        <v>49</v>
      </c>
      <c r="Q423" s="19" t="str">
        <f>IF($N423=1,IF(ISERROR(VLOOKUP($P423,'M1'!$A:$C,Q$2,FALSE)),"NOT PRESENT",VLOOKUP($P423,'M1'!$A:$C,Q$2,FALSE)),IF($N423=2,IF(ISERROR(VLOOKUP(DATA!$P423,'M2'!$A:$C,Q$2,FALSE)),"NOT PRESENT",VLOOKUP(DATA!$P423,'M2'!$A:$C,Q$2,FALSE)),IF($N423=0,IF(ISERROR(VLOOKUP($P423,'M1'!$A:$C,Q$2,FALSE)),IF(ISERROR(VLOOKUP(DATA!$P423,'M2'!$A:$C,Q$2,FALSE)),"NOT PRESENT",VLOOKUP(DATA!$P423,'M2'!$A:$C,Q$2,FALSE)),VLOOKUP($P423,'M1'!$A:$C,Q$2,FALSE)),"SPECIFY METHOD")))</f>
        <v>Debris - Zero</v>
      </c>
      <c r="R423" s="12" t="str">
        <f>IF($N423=1,IF(ISERROR(VLOOKUP($P423,'M1'!$A:$C,R$2,FALSE)),"NOT PRESENT",VLOOKUP($P423,'M1'!$A:$C,R$2,FALSE)),IF($N423=2,IF(ISERROR(VLOOKUP(DATA!$P423,'M2'!$A:$C,R$2,FALSE)),"NOT PRESENT",VLOOKUP(DATA!$P423,'M2'!$A:$C,R$2,FALSE)),IF($N423=0,IF(ISERROR(VLOOKUP($P423,'M1'!$A:$C,R$2,FALSE)),IF(ISERROR(VLOOKUP(DATA!$P423,'M2'!$A:$C,R$2,FALSE)),"NOT PRESENT",VLOOKUP(DATA!$P423,'M2'!$A:$C,R$2,FALSE)),VLOOKUP($P423,'M1'!$A:$C,R$2,FALSE)),"SPECIFY METHOD")))</f>
        <v>No Debris found</v>
      </c>
      <c r="S423" s="20">
        <f t="shared" si="520"/>
        <v>1</v>
      </c>
      <c r="T423" s="11">
        <v>1</v>
      </c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1"/>
      <c r="BE423" s="11"/>
      <c r="BF423" s="11"/>
      <c r="BG423" s="11"/>
      <c r="BH423" s="11"/>
      <c r="BI423" s="11"/>
      <c r="BJ423" s="11"/>
      <c r="BK423" s="11"/>
      <c r="BL423" s="11"/>
      <c r="BM423" s="11"/>
      <c r="BN423" s="11"/>
      <c r="BO423" s="11"/>
      <c r="BP423" s="11"/>
    </row>
    <row r="424" spans="1:68" ht="12.75" customHeight="1">
      <c r="A424" s="12">
        <f t="shared" si="517"/>
        <v>422</v>
      </c>
      <c r="B424" s="11" t="str">
        <f t="shared" si="740"/>
        <v>Em Lim</v>
      </c>
      <c r="C424" s="11" t="str">
        <f t="shared" si="789"/>
        <v>Claire Attridge</v>
      </c>
      <c r="D424" s="11" t="s">
        <v>137</v>
      </c>
      <c r="E424" s="12" t="str">
        <f>IF(ISERROR(VLOOKUP($D424,SITES!$A:$E,2,FALSE)),"",VLOOKUP($D424,SITES!$A:$E,2,FALSE))</f>
        <v>Kirby</v>
      </c>
      <c r="F424" s="10">
        <f>IF(ISERROR(VLOOKUP($D424,SITES!$A:$E,3,FALSE)),"",VLOOKUP($D424,SITES!$A:$E,3,FALSE))</f>
        <v>48.850399017333899</v>
      </c>
      <c r="G424" s="13">
        <f>IF(ISERROR(VLOOKUP($D424,SITES!$A:$E,4,FALSE)),"",VLOOKUP($D424,SITES!$A:$E,4,FALSE))</f>
        <v>-125.198768615722</v>
      </c>
      <c r="H424" s="14" t="str">
        <f t="shared" si="790"/>
        <v>29/04/2024</v>
      </c>
      <c r="I424" s="11">
        <f t="shared" ref="I424:I449" si="821">IF(ISERROR(I423),IF(ISERROR(I422),IF(ISERROR(I421),"BLANK",I421),I422),I423)</f>
        <v>3.5</v>
      </c>
      <c r="J424" s="11" t="s">
        <v>138</v>
      </c>
      <c r="K424" s="18">
        <v>0.61875000000000002</v>
      </c>
      <c r="L424" s="11" t="str">
        <f>IF(ISERROR(L423),IF(ISERROR(L422),IF(ISERROR(L421),"BLANK",L421),L422),L423)</f>
        <v>CMA</v>
      </c>
      <c r="M424" s="11">
        <v>4</v>
      </c>
      <c r="N424" s="11">
        <v>1</v>
      </c>
      <c r="O424" s="11">
        <f>IF(ISERROR(O423),IF(ISERROR(O422),IF(ISERROR(O421),"BLANK",O421),O422),O423)</f>
        <v>1</v>
      </c>
      <c r="P424" s="11" t="s">
        <v>27</v>
      </c>
      <c r="Q424" s="19" t="str">
        <f>IF($N424=1,IF(ISERROR(VLOOKUP($P424,'M1'!$A:$C,Q$2,FALSE)),"NOT PRESENT",VLOOKUP($P424,'M1'!$A:$C,Q$2,FALSE)),IF($N424=2,IF(ISERROR(VLOOKUP(DATA!$P424,'M2'!$A:$C,Q$2,FALSE)),"NOT PRESENT",VLOOKUP(DATA!$P424,'M2'!$A:$C,Q$2,FALSE)),IF($N424=0,IF(ISERROR(VLOOKUP($P424,'M1'!$A:$C,Q$2,FALSE)),IF(ISERROR(VLOOKUP(DATA!$P424,'M2'!$A:$C,Q$2,FALSE)),"NOT PRESENT",VLOOKUP(DATA!$P424,'M2'!$A:$C,Q$2,FALSE)),VLOOKUP($P424,'M1'!$A:$C,Q$2,FALSE)),"SPECIFY METHOD")))</f>
        <v>Hexagrammos decagrammus</v>
      </c>
      <c r="R424" s="12" t="str">
        <f>IF($N424=1,IF(ISERROR(VLOOKUP($P424,'M1'!$A:$C,R$2,FALSE)),"NOT PRESENT",VLOOKUP($P424,'M1'!$A:$C,R$2,FALSE)),IF($N424=2,IF(ISERROR(VLOOKUP(DATA!$P424,'M2'!$A:$C,R$2,FALSE)),"NOT PRESENT",VLOOKUP(DATA!$P424,'M2'!$A:$C,R$2,FALSE)),IF($N424=0,IF(ISERROR(VLOOKUP($P424,'M1'!$A:$C,R$2,FALSE)),IF(ISERROR(VLOOKUP(DATA!$P424,'M2'!$A:$C,R$2,FALSE)),"NOT PRESENT",VLOOKUP(DATA!$P424,'M2'!$A:$C,R$2,FALSE)),VLOOKUP($P424,'M1'!$A:$C,R$2,FALSE)),"SPECIFY METHOD")))</f>
        <v>Kelp greenling</v>
      </c>
      <c r="S424" s="20">
        <f t="shared" si="520"/>
        <v>10</v>
      </c>
      <c r="T424" s="11">
        <v>0</v>
      </c>
      <c r="U424" s="11"/>
      <c r="V424" s="11"/>
      <c r="W424" s="11"/>
      <c r="X424" s="11"/>
      <c r="Y424" s="11">
        <v>1</v>
      </c>
      <c r="Z424" s="11">
        <v>5</v>
      </c>
      <c r="AA424" s="11">
        <v>2</v>
      </c>
      <c r="AB424" s="11">
        <v>1</v>
      </c>
      <c r="AC424" s="11">
        <v>1</v>
      </c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</row>
    <row r="425" spans="1:68" ht="12.75" customHeight="1">
      <c r="A425" s="12">
        <f t="shared" si="517"/>
        <v>423</v>
      </c>
      <c r="B425" s="11" t="str">
        <f t="shared" si="740"/>
        <v>Em Lim</v>
      </c>
      <c r="C425" s="11" t="str">
        <f t="shared" si="789"/>
        <v>Claire Attridge</v>
      </c>
      <c r="D425" s="11" t="str">
        <f t="shared" ref="D425:D449" si="822">IF(ISERROR(D424),IF(ISERROR(D423),IF(ISERROR(D422),"BLANK",D422),D423),D424)</f>
        <v>BMSC2</v>
      </c>
      <c r="E425" s="12" t="str">
        <f>IF(ISERROR(VLOOKUP($D425,SITES!$A:$E,2,FALSE)),"",VLOOKUP($D425,SITES!$A:$E,2,FALSE))</f>
        <v>Kirby</v>
      </c>
      <c r="F425" s="10">
        <f>IF(ISERROR(VLOOKUP($D425,SITES!$A:$E,3,FALSE)),"",VLOOKUP($D425,SITES!$A:$E,3,FALSE))</f>
        <v>48.850399017333899</v>
      </c>
      <c r="G425" s="13">
        <f>IF(ISERROR(VLOOKUP($D425,SITES!$A:$E,4,FALSE)),"",VLOOKUP($D425,SITES!$A:$E,4,FALSE))</f>
        <v>-125.198768615722</v>
      </c>
      <c r="H425" s="14" t="str">
        <f t="shared" si="790"/>
        <v>29/04/2024</v>
      </c>
      <c r="I425" s="11">
        <f t="shared" si="821"/>
        <v>3.5</v>
      </c>
      <c r="J425" s="11" t="str">
        <f t="shared" ref="J425:O425" si="823">IF(ISERROR(J424),IF(ISERROR(J423),IF(ISERROR(J422),"BLANK",J422),J423),J424)</f>
        <v>N</v>
      </c>
      <c r="K425" s="18">
        <f t="shared" si="823"/>
        <v>0.61875000000000002</v>
      </c>
      <c r="L425" s="11" t="str">
        <f t="shared" si="823"/>
        <v>CMA</v>
      </c>
      <c r="M425" s="11">
        <f t="shared" si="823"/>
        <v>4</v>
      </c>
      <c r="N425" s="11">
        <f t="shared" si="823"/>
        <v>1</v>
      </c>
      <c r="O425" s="11">
        <f t="shared" si="823"/>
        <v>1</v>
      </c>
      <c r="P425" s="11" t="s">
        <v>54</v>
      </c>
      <c r="Q425" s="19" t="str">
        <f>IF($N425=1,IF(ISERROR(VLOOKUP($P425,'M1'!$A:$C,Q$2,FALSE)),"NOT PRESENT",VLOOKUP($P425,'M1'!$A:$C,Q$2,FALSE)),IF($N425=2,IF(ISERROR(VLOOKUP(DATA!$P425,'M2'!$A:$C,Q$2,FALSE)),"NOT PRESENT",VLOOKUP(DATA!$P425,'M2'!$A:$C,Q$2,FALSE)),IF($N425=0,IF(ISERROR(VLOOKUP($P425,'M1'!$A:$C,Q$2,FALSE)),IF(ISERROR(VLOOKUP(DATA!$P425,'M2'!$A:$C,Q$2,FALSE)),"NOT PRESENT",VLOOKUP(DATA!$P425,'M2'!$A:$C,Q$2,FALSE)),VLOOKUP($P425,'M1'!$A:$C,Q$2,FALSE)),"SPECIFY METHOD")))</f>
        <v>Ophiodon elongatus</v>
      </c>
      <c r="R425" s="12" t="str">
        <f>IF($N425=1,IF(ISERROR(VLOOKUP($P425,'M1'!$A:$C,R$2,FALSE)),"NOT PRESENT",VLOOKUP($P425,'M1'!$A:$C,R$2,FALSE)),IF($N425=2,IF(ISERROR(VLOOKUP(DATA!$P425,'M2'!$A:$C,R$2,FALSE)),"NOT PRESENT",VLOOKUP(DATA!$P425,'M2'!$A:$C,R$2,FALSE)),IF($N425=0,IF(ISERROR(VLOOKUP($P425,'M1'!$A:$C,R$2,FALSE)),IF(ISERROR(VLOOKUP(DATA!$P425,'M2'!$A:$C,R$2,FALSE)),"NOT PRESENT",VLOOKUP(DATA!$P425,'M2'!$A:$C,R$2,FALSE)),VLOOKUP($P425,'M1'!$A:$C,R$2,FALSE)),"SPECIFY METHOD")))</f>
        <v>Lingcod</v>
      </c>
      <c r="S425" s="20">
        <f t="shared" si="520"/>
        <v>1</v>
      </c>
      <c r="T425" s="11">
        <v>0</v>
      </c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>
        <v>1</v>
      </c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1"/>
      <c r="BE425" s="11"/>
      <c r="BF425" s="11"/>
      <c r="BG425" s="11"/>
      <c r="BH425" s="11"/>
      <c r="BI425" s="11"/>
      <c r="BJ425" s="11"/>
      <c r="BK425" s="11"/>
      <c r="BL425" s="11"/>
      <c r="BM425" s="11"/>
      <c r="BN425" s="11"/>
      <c r="BO425" s="11"/>
      <c r="BP425" s="11"/>
    </row>
    <row r="426" spans="1:68" ht="12.75" customHeight="1">
      <c r="A426" s="12">
        <f t="shared" si="517"/>
        <v>424</v>
      </c>
      <c r="B426" s="11" t="str">
        <f t="shared" si="740"/>
        <v>Em Lim</v>
      </c>
      <c r="C426" s="11" t="str">
        <f t="shared" si="789"/>
        <v>Claire Attridge</v>
      </c>
      <c r="D426" s="11" t="str">
        <f t="shared" si="822"/>
        <v>BMSC2</v>
      </c>
      <c r="E426" s="12" t="str">
        <f>IF(ISERROR(VLOOKUP($D426,SITES!$A:$E,2,FALSE)),"",VLOOKUP($D426,SITES!$A:$E,2,FALSE))</f>
        <v>Kirby</v>
      </c>
      <c r="F426" s="10">
        <f>IF(ISERROR(VLOOKUP($D426,SITES!$A:$E,3,FALSE)),"",VLOOKUP($D426,SITES!$A:$E,3,FALSE))</f>
        <v>48.850399017333899</v>
      </c>
      <c r="G426" s="13">
        <f>IF(ISERROR(VLOOKUP($D426,SITES!$A:$E,4,FALSE)),"",VLOOKUP($D426,SITES!$A:$E,4,FALSE))</f>
        <v>-125.198768615722</v>
      </c>
      <c r="H426" s="14" t="str">
        <f t="shared" si="790"/>
        <v>29/04/2024</v>
      </c>
      <c r="I426" s="11">
        <f t="shared" si="821"/>
        <v>3.5</v>
      </c>
      <c r="J426" s="11" t="str">
        <f t="shared" ref="J426:M426" si="824">IF(ISERROR(J425),IF(ISERROR(J424),IF(ISERROR(J423),"BLANK",J423),J424),J425)</f>
        <v>N</v>
      </c>
      <c r="K426" s="18">
        <f t="shared" si="824"/>
        <v>0.61875000000000002</v>
      </c>
      <c r="L426" s="11" t="str">
        <f t="shared" si="824"/>
        <v>CMA</v>
      </c>
      <c r="M426" s="11">
        <f t="shared" si="824"/>
        <v>4</v>
      </c>
      <c r="N426" s="11">
        <v>2</v>
      </c>
      <c r="O426" s="11">
        <f>IF(ISERROR(O425),IF(ISERROR(O424),IF(ISERROR(O423),"BLANK",O423),O424),O425)</f>
        <v>1</v>
      </c>
      <c r="P426" s="11" t="s">
        <v>29</v>
      </c>
      <c r="Q426" s="19" t="str">
        <f>IF($N426=1,IF(ISERROR(VLOOKUP($P426,'M1'!$A:$C,Q$2,FALSE)),"NOT PRESENT",VLOOKUP($P426,'M1'!$A:$C,Q$2,FALSE)),IF($N426=2,IF(ISERROR(VLOOKUP(DATA!$P426,'M2'!$A:$C,Q$2,FALSE)),"NOT PRESENT",VLOOKUP(DATA!$P426,'M2'!$A:$C,Q$2,FALSE)),IF($N426=0,IF(ISERROR(VLOOKUP($P426,'M1'!$A:$C,Q$2,FALSE)),IF(ISERROR(VLOOKUP(DATA!$P426,'M2'!$A:$C,Q$2,FALSE)),"NOT PRESENT",VLOOKUP(DATA!$P426,'M2'!$A:$C,Q$2,FALSE)),VLOOKUP($P426,'M1'!$A:$C,Q$2,FALSE)),"SPECIFY METHOD")))</f>
        <v>Mesocentrotus franciscanus</v>
      </c>
      <c r="R426" s="12" t="str">
        <f>IF($N426=1,IF(ISERROR(VLOOKUP($P426,'M1'!$A:$C,R$2,FALSE)),"NOT PRESENT",VLOOKUP($P426,'M1'!$A:$C,R$2,FALSE)),IF($N426=2,IF(ISERROR(VLOOKUP(DATA!$P426,'M2'!$A:$C,R$2,FALSE)),"NOT PRESENT",VLOOKUP(DATA!$P426,'M2'!$A:$C,R$2,FALSE)),IF($N426=0,IF(ISERROR(VLOOKUP($P426,'M1'!$A:$C,R$2,FALSE)),IF(ISERROR(VLOOKUP(DATA!$P426,'M2'!$A:$C,R$2,FALSE)),"NOT PRESENT",VLOOKUP(DATA!$P426,'M2'!$A:$C,R$2,FALSE)),VLOOKUP($P426,'M1'!$A:$C,R$2,FALSE)),"SPECIFY METHOD")))</f>
        <v>Red sea urchin</v>
      </c>
      <c r="S426" s="20">
        <f t="shared" si="520"/>
        <v>204</v>
      </c>
      <c r="T426" s="11">
        <v>204</v>
      </c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</row>
    <row r="427" spans="1:68" ht="12.75" customHeight="1">
      <c r="A427" s="12">
        <f t="shared" si="517"/>
        <v>425</v>
      </c>
      <c r="B427" s="11" t="str">
        <f t="shared" si="740"/>
        <v>Em Lim</v>
      </c>
      <c r="C427" s="11" t="str">
        <f t="shared" si="789"/>
        <v>Claire Attridge</v>
      </c>
      <c r="D427" s="11" t="str">
        <f t="shared" si="822"/>
        <v>BMSC2</v>
      </c>
      <c r="E427" s="12" t="str">
        <f>IF(ISERROR(VLOOKUP($D427,SITES!$A:$E,2,FALSE)),"",VLOOKUP($D427,SITES!$A:$E,2,FALSE))</f>
        <v>Kirby</v>
      </c>
      <c r="F427" s="10">
        <f>IF(ISERROR(VLOOKUP($D427,SITES!$A:$E,3,FALSE)),"",VLOOKUP($D427,SITES!$A:$E,3,FALSE))</f>
        <v>48.850399017333899</v>
      </c>
      <c r="G427" s="13">
        <f>IF(ISERROR(VLOOKUP($D427,SITES!$A:$E,4,FALSE)),"",VLOOKUP($D427,SITES!$A:$E,4,FALSE))</f>
        <v>-125.198768615722</v>
      </c>
      <c r="H427" s="14" t="str">
        <f t="shared" si="790"/>
        <v>29/04/2024</v>
      </c>
      <c r="I427" s="11">
        <f t="shared" si="821"/>
        <v>3.5</v>
      </c>
      <c r="J427" s="11" t="str">
        <f t="shared" ref="J427:O427" si="825">IF(ISERROR(J426),IF(ISERROR(J425),IF(ISERROR(J424),"BLANK",J424),J425),J426)</f>
        <v>N</v>
      </c>
      <c r="K427" s="18">
        <f t="shared" si="825"/>
        <v>0.61875000000000002</v>
      </c>
      <c r="L427" s="11" t="str">
        <f t="shared" si="825"/>
        <v>CMA</v>
      </c>
      <c r="M427" s="11">
        <f t="shared" si="825"/>
        <v>4</v>
      </c>
      <c r="N427" s="11">
        <f t="shared" si="825"/>
        <v>2</v>
      </c>
      <c r="O427" s="11">
        <f t="shared" si="825"/>
        <v>1</v>
      </c>
      <c r="P427" s="11" t="s">
        <v>31</v>
      </c>
      <c r="Q427" s="19" t="str">
        <f>IF($N427=1,IF(ISERROR(VLOOKUP($P427,'M1'!$A:$C,Q$2,FALSE)),"NOT PRESENT",VLOOKUP($P427,'M1'!$A:$C,Q$2,FALSE)),IF($N427=2,IF(ISERROR(VLOOKUP(DATA!$P427,'M2'!$A:$C,Q$2,FALSE)),"NOT PRESENT",VLOOKUP(DATA!$P427,'M2'!$A:$C,Q$2,FALSE)),IF($N427=0,IF(ISERROR(VLOOKUP($P427,'M1'!$A:$C,Q$2,FALSE)),IF(ISERROR(VLOOKUP(DATA!$P427,'M2'!$A:$C,Q$2,FALSE)),"NOT PRESENT",VLOOKUP(DATA!$P427,'M2'!$A:$C,Q$2,FALSE)),VLOOKUP($P427,'M1'!$A:$C,Q$2,FALSE)),"SPECIFY METHOD")))</f>
        <v>Patiria miniata</v>
      </c>
      <c r="R427" s="12" t="str">
        <f>IF($N427=1,IF(ISERROR(VLOOKUP($P427,'M1'!$A:$C,R$2,FALSE)),"NOT PRESENT",VLOOKUP($P427,'M1'!$A:$C,R$2,FALSE)),IF($N427=2,IF(ISERROR(VLOOKUP(DATA!$P427,'M2'!$A:$C,R$2,FALSE)),"NOT PRESENT",VLOOKUP(DATA!$P427,'M2'!$A:$C,R$2,FALSE)),IF($N427=0,IF(ISERROR(VLOOKUP($P427,'M1'!$A:$C,R$2,FALSE)),IF(ISERROR(VLOOKUP(DATA!$P427,'M2'!$A:$C,R$2,FALSE)),"NOT PRESENT",VLOOKUP(DATA!$P427,'M2'!$A:$C,R$2,FALSE)),VLOOKUP($P427,'M1'!$A:$C,R$2,FALSE)),"SPECIFY METHOD")))</f>
        <v>Bat star</v>
      </c>
      <c r="S427" s="20">
        <f t="shared" si="520"/>
        <v>20</v>
      </c>
      <c r="T427" s="11">
        <v>20</v>
      </c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1"/>
      <c r="BE427" s="11"/>
      <c r="BF427" s="11"/>
      <c r="BG427" s="11"/>
      <c r="BH427" s="11"/>
      <c r="BI427" s="11"/>
      <c r="BJ427" s="11"/>
      <c r="BK427" s="11"/>
      <c r="BL427" s="11"/>
      <c r="BM427" s="11"/>
      <c r="BN427" s="11"/>
      <c r="BO427" s="11"/>
      <c r="BP427" s="11"/>
    </row>
    <row r="428" spans="1:68" ht="12.75" customHeight="1">
      <c r="A428" s="12">
        <f t="shared" si="517"/>
        <v>426</v>
      </c>
      <c r="B428" s="11" t="str">
        <f t="shared" si="740"/>
        <v>Em Lim</v>
      </c>
      <c r="C428" s="11" t="str">
        <f t="shared" si="789"/>
        <v>Claire Attridge</v>
      </c>
      <c r="D428" s="11" t="str">
        <f t="shared" si="822"/>
        <v>BMSC2</v>
      </c>
      <c r="E428" s="12" t="str">
        <f>IF(ISERROR(VLOOKUP($D428,SITES!$A:$E,2,FALSE)),"",VLOOKUP($D428,SITES!$A:$E,2,FALSE))</f>
        <v>Kirby</v>
      </c>
      <c r="F428" s="10">
        <f>IF(ISERROR(VLOOKUP($D428,SITES!$A:$E,3,FALSE)),"",VLOOKUP($D428,SITES!$A:$E,3,FALSE))</f>
        <v>48.850399017333899</v>
      </c>
      <c r="G428" s="13">
        <f>IF(ISERROR(VLOOKUP($D428,SITES!$A:$E,4,FALSE)),"",VLOOKUP($D428,SITES!$A:$E,4,FALSE))</f>
        <v>-125.198768615722</v>
      </c>
      <c r="H428" s="14" t="str">
        <f t="shared" si="790"/>
        <v>29/04/2024</v>
      </c>
      <c r="I428" s="11">
        <f t="shared" si="821"/>
        <v>3.5</v>
      </c>
      <c r="J428" s="11" t="str">
        <f t="shared" ref="J428:O428" si="826">IF(ISERROR(J427),IF(ISERROR(J426),IF(ISERROR(J425),"BLANK",J425),J426),J427)</f>
        <v>N</v>
      </c>
      <c r="K428" s="18">
        <f t="shared" si="826"/>
        <v>0.61875000000000002</v>
      </c>
      <c r="L428" s="11" t="str">
        <f t="shared" si="826"/>
        <v>CMA</v>
      </c>
      <c r="M428" s="11">
        <f t="shared" si="826"/>
        <v>4</v>
      </c>
      <c r="N428" s="11">
        <f t="shared" si="826"/>
        <v>2</v>
      </c>
      <c r="O428" s="11">
        <f t="shared" si="826"/>
        <v>1</v>
      </c>
      <c r="P428" s="11" t="s">
        <v>30</v>
      </c>
      <c r="Q428" s="19" t="str">
        <f>IF($N428=1,IF(ISERROR(VLOOKUP($P428,'M1'!$A:$C,Q$2,FALSE)),"NOT PRESENT",VLOOKUP($P428,'M1'!$A:$C,Q$2,FALSE)),IF($N428=2,IF(ISERROR(VLOOKUP(DATA!$P428,'M2'!$A:$C,Q$2,FALSE)),"NOT PRESENT",VLOOKUP(DATA!$P428,'M2'!$A:$C,Q$2,FALSE)),IF($N428=0,IF(ISERROR(VLOOKUP($P428,'M1'!$A:$C,Q$2,FALSE)),IF(ISERROR(VLOOKUP(DATA!$P428,'M2'!$A:$C,Q$2,FALSE)),"NOT PRESENT",VLOOKUP(DATA!$P428,'M2'!$A:$C,Q$2,FALSE)),VLOOKUP($P428,'M1'!$A:$C,Q$2,FALSE)),"SPECIFY METHOD")))</f>
        <v>Pomaulax gibberosus</v>
      </c>
      <c r="R428" s="12" t="str">
        <f>IF($N428=1,IF(ISERROR(VLOOKUP($P428,'M1'!$A:$C,R$2,FALSE)),"NOT PRESENT",VLOOKUP($P428,'M1'!$A:$C,R$2,FALSE)),IF($N428=2,IF(ISERROR(VLOOKUP(DATA!$P428,'M2'!$A:$C,R$2,FALSE)),"NOT PRESENT",VLOOKUP(DATA!$P428,'M2'!$A:$C,R$2,FALSE)),IF($N428=0,IF(ISERROR(VLOOKUP($P428,'M1'!$A:$C,R$2,FALSE)),IF(ISERROR(VLOOKUP(DATA!$P428,'M2'!$A:$C,R$2,FALSE)),"NOT PRESENT",VLOOKUP(DATA!$P428,'M2'!$A:$C,R$2,FALSE)),VLOOKUP($P428,'M1'!$A:$C,R$2,FALSE)),"SPECIFY METHOD")))</f>
        <v>Red turban shell</v>
      </c>
      <c r="S428" s="20">
        <f t="shared" si="520"/>
        <v>118</v>
      </c>
      <c r="T428" s="11">
        <v>118</v>
      </c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</row>
    <row r="429" spans="1:68" ht="12.75" customHeight="1">
      <c r="A429" s="12">
        <f t="shared" si="517"/>
        <v>427</v>
      </c>
      <c r="B429" s="11" t="str">
        <f t="shared" si="740"/>
        <v>Em Lim</v>
      </c>
      <c r="C429" s="11" t="str">
        <f t="shared" si="789"/>
        <v>Claire Attridge</v>
      </c>
      <c r="D429" s="11" t="str">
        <f t="shared" si="822"/>
        <v>BMSC2</v>
      </c>
      <c r="E429" s="12" t="str">
        <f>IF(ISERROR(VLOOKUP($D429,SITES!$A:$E,2,FALSE)),"",VLOOKUP($D429,SITES!$A:$E,2,FALSE))</f>
        <v>Kirby</v>
      </c>
      <c r="F429" s="10">
        <f>IF(ISERROR(VLOOKUP($D429,SITES!$A:$E,3,FALSE)),"",VLOOKUP($D429,SITES!$A:$E,3,FALSE))</f>
        <v>48.850399017333899</v>
      </c>
      <c r="G429" s="13">
        <f>IF(ISERROR(VLOOKUP($D429,SITES!$A:$E,4,FALSE)),"",VLOOKUP($D429,SITES!$A:$E,4,FALSE))</f>
        <v>-125.198768615722</v>
      </c>
      <c r="H429" s="14" t="str">
        <f t="shared" si="790"/>
        <v>29/04/2024</v>
      </c>
      <c r="I429" s="11">
        <f t="shared" si="821"/>
        <v>3.5</v>
      </c>
      <c r="J429" s="11" t="str">
        <f t="shared" ref="J429:O429" si="827">IF(ISERROR(J428),IF(ISERROR(J427),IF(ISERROR(J426),"BLANK",J426),J427),J428)</f>
        <v>N</v>
      </c>
      <c r="K429" s="18">
        <f t="shared" si="827"/>
        <v>0.61875000000000002</v>
      </c>
      <c r="L429" s="11" t="str">
        <f t="shared" si="827"/>
        <v>CMA</v>
      </c>
      <c r="M429" s="11">
        <f t="shared" si="827"/>
        <v>4</v>
      </c>
      <c r="N429" s="11">
        <f t="shared" si="827"/>
        <v>2</v>
      </c>
      <c r="O429" s="11">
        <f t="shared" si="827"/>
        <v>1</v>
      </c>
      <c r="P429" s="11" t="s">
        <v>53</v>
      </c>
      <c r="Q429" s="19" t="str">
        <f>IF($N429=1,IF(ISERROR(VLOOKUP($P429,'M1'!$A:$C,Q$2,FALSE)),"NOT PRESENT",VLOOKUP($P429,'M1'!$A:$C,Q$2,FALSE)),IF($N429=2,IF(ISERROR(VLOOKUP(DATA!$P429,'M2'!$A:$C,Q$2,FALSE)),"NOT PRESENT",VLOOKUP(DATA!$P429,'M2'!$A:$C,Q$2,FALSE)),IF($N429=0,IF(ISERROR(VLOOKUP($P429,'M1'!$A:$C,Q$2,FALSE)),IF(ISERROR(VLOOKUP(DATA!$P429,'M2'!$A:$C,Q$2,FALSE)),"NOT PRESENT",VLOOKUP(DATA!$P429,'M2'!$A:$C,Q$2,FALSE)),VLOOKUP($P429,'M1'!$A:$C,Q$2,FALSE)),"SPECIFY METHOD")))</f>
        <v>Rhinogobiops nicholsii</v>
      </c>
      <c r="R429" s="12" t="str">
        <f>IF($N429=1,IF(ISERROR(VLOOKUP($P429,'M1'!$A:$C,R$2,FALSE)),"NOT PRESENT",VLOOKUP($P429,'M1'!$A:$C,R$2,FALSE)),IF($N429=2,IF(ISERROR(VLOOKUP(DATA!$P429,'M2'!$A:$C,R$2,FALSE)),"NOT PRESENT",VLOOKUP(DATA!$P429,'M2'!$A:$C,R$2,FALSE)),IF($N429=0,IF(ISERROR(VLOOKUP($P429,'M1'!$A:$C,R$2,FALSE)),IF(ISERROR(VLOOKUP(DATA!$P429,'M2'!$A:$C,R$2,FALSE)),"NOT PRESENT",VLOOKUP(DATA!$P429,'M2'!$A:$C,R$2,FALSE)),VLOOKUP($P429,'M1'!$A:$C,R$2,FALSE)),"SPECIFY METHOD")))</f>
        <v>Blackeye goby</v>
      </c>
      <c r="S429" s="20">
        <f t="shared" si="520"/>
        <v>14</v>
      </c>
      <c r="T429" s="11">
        <v>0</v>
      </c>
      <c r="U429" s="11">
        <v>1</v>
      </c>
      <c r="V429" s="11">
        <v>10</v>
      </c>
      <c r="W429" s="11">
        <v>3</v>
      </c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1"/>
      <c r="BE429" s="11"/>
      <c r="BF429" s="11"/>
      <c r="BG429" s="11"/>
      <c r="BH429" s="11"/>
      <c r="BI429" s="11"/>
      <c r="BJ429" s="11"/>
      <c r="BK429" s="11"/>
      <c r="BL429" s="11"/>
      <c r="BM429" s="11"/>
      <c r="BN429" s="11"/>
      <c r="BO429" s="11"/>
      <c r="BP429" s="11"/>
    </row>
    <row r="430" spans="1:68" ht="12.75" customHeight="1">
      <c r="A430" s="12">
        <f t="shared" si="517"/>
        <v>428</v>
      </c>
      <c r="B430" s="11" t="str">
        <f t="shared" si="740"/>
        <v>Em Lim</v>
      </c>
      <c r="C430" s="11" t="str">
        <f t="shared" si="789"/>
        <v>Claire Attridge</v>
      </c>
      <c r="D430" s="11" t="str">
        <f t="shared" si="822"/>
        <v>BMSC2</v>
      </c>
      <c r="E430" s="12" t="str">
        <f>IF(ISERROR(VLOOKUP($D430,SITES!$A:$E,2,FALSE)),"",VLOOKUP($D430,SITES!$A:$E,2,FALSE))</f>
        <v>Kirby</v>
      </c>
      <c r="F430" s="10">
        <f>IF(ISERROR(VLOOKUP($D430,SITES!$A:$E,3,FALSE)),"",VLOOKUP($D430,SITES!$A:$E,3,FALSE))</f>
        <v>48.850399017333899</v>
      </c>
      <c r="G430" s="13">
        <f>IF(ISERROR(VLOOKUP($D430,SITES!$A:$E,4,FALSE)),"",VLOOKUP($D430,SITES!$A:$E,4,FALSE))</f>
        <v>-125.198768615722</v>
      </c>
      <c r="H430" s="14" t="str">
        <f t="shared" si="790"/>
        <v>29/04/2024</v>
      </c>
      <c r="I430" s="11">
        <f t="shared" si="821"/>
        <v>3.5</v>
      </c>
      <c r="J430" s="11" t="str">
        <f t="shared" ref="J430:O430" si="828">IF(ISERROR(J429),IF(ISERROR(J428),IF(ISERROR(J427),"BLANK",J427),J428),J429)</f>
        <v>N</v>
      </c>
      <c r="K430" s="18">
        <f t="shared" si="828"/>
        <v>0.61875000000000002</v>
      </c>
      <c r="L430" s="11" t="str">
        <f t="shared" si="828"/>
        <v>CMA</v>
      </c>
      <c r="M430" s="11">
        <f t="shared" si="828"/>
        <v>4</v>
      </c>
      <c r="N430" s="11">
        <f t="shared" si="828"/>
        <v>2</v>
      </c>
      <c r="O430" s="11">
        <f t="shared" si="828"/>
        <v>1</v>
      </c>
      <c r="P430" s="11" t="s">
        <v>34</v>
      </c>
      <c r="Q430" s="19" t="str">
        <f>IF($N430=1,IF(ISERROR(VLOOKUP($P430,'M1'!$A:$C,Q$2,FALSE)),"NOT PRESENT",VLOOKUP($P430,'M1'!$A:$C,Q$2,FALSE)),IF($N430=2,IF(ISERROR(VLOOKUP(DATA!$P430,'M2'!$A:$C,Q$2,FALSE)),"NOT PRESENT",VLOOKUP(DATA!$P430,'M2'!$A:$C,Q$2,FALSE)),IF($N430=0,IF(ISERROR(VLOOKUP($P430,'M1'!$A:$C,Q$2,FALSE)),IF(ISERROR(VLOOKUP(DATA!$P430,'M2'!$A:$C,Q$2,FALSE)),"NOT PRESENT",VLOOKUP(DATA!$P430,'M2'!$A:$C,Q$2,FALSE)),VLOOKUP($P430,'M1'!$A:$C,Q$2,FALSE)),"SPECIFY METHOD")))</f>
        <v>Pagurus hemphilli</v>
      </c>
      <c r="R430" s="12" t="str">
        <f>IF($N430=1,IF(ISERROR(VLOOKUP($P430,'M1'!$A:$C,R$2,FALSE)),"NOT PRESENT",VLOOKUP($P430,'M1'!$A:$C,R$2,FALSE)),IF($N430=2,IF(ISERROR(VLOOKUP(DATA!$P430,'M2'!$A:$C,R$2,FALSE)),"NOT PRESENT",VLOOKUP(DATA!$P430,'M2'!$A:$C,R$2,FALSE)),IF($N430=0,IF(ISERROR(VLOOKUP($P430,'M1'!$A:$C,R$2,FALSE)),IF(ISERROR(VLOOKUP(DATA!$P430,'M2'!$A:$C,R$2,FALSE)),"NOT PRESENT",VLOOKUP(DATA!$P430,'M2'!$A:$C,R$2,FALSE)),VLOOKUP($P430,'M1'!$A:$C,R$2,FALSE)),"SPECIFY METHOD")))</f>
        <v>Maroon hermit</v>
      </c>
      <c r="S430" s="20">
        <f t="shared" si="520"/>
        <v>6</v>
      </c>
      <c r="T430" s="11">
        <v>6</v>
      </c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</row>
    <row r="431" spans="1:68" ht="12.75" customHeight="1">
      <c r="A431" s="12">
        <f t="shared" si="517"/>
        <v>429</v>
      </c>
      <c r="B431" s="11" t="str">
        <f t="shared" si="740"/>
        <v>Em Lim</v>
      </c>
      <c r="C431" s="11" t="str">
        <f t="shared" si="789"/>
        <v>Claire Attridge</v>
      </c>
      <c r="D431" s="11" t="str">
        <f t="shared" si="822"/>
        <v>BMSC2</v>
      </c>
      <c r="E431" s="12" t="str">
        <f>IF(ISERROR(VLOOKUP($D431,SITES!$A:$E,2,FALSE)),"",VLOOKUP($D431,SITES!$A:$E,2,FALSE))</f>
        <v>Kirby</v>
      </c>
      <c r="F431" s="10">
        <f>IF(ISERROR(VLOOKUP($D431,SITES!$A:$E,3,FALSE)),"",VLOOKUP($D431,SITES!$A:$E,3,FALSE))</f>
        <v>48.850399017333899</v>
      </c>
      <c r="G431" s="13">
        <f>IF(ISERROR(VLOOKUP($D431,SITES!$A:$E,4,FALSE)),"",VLOOKUP($D431,SITES!$A:$E,4,FALSE))</f>
        <v>-125.198768615722</v>
      </c>
      <c r="H431" s="14" t="str">
        <f t="shared" si="790"/>
        <v>29/04/2024</v>
      </c>
      <c r="I431" s="11">
        <f t="shared" si="821"/>
        <v>3.5</v>
      </c>
      <c r="J431" s="11" t="str">
        <f t="shared" ref="J431:O431" si="829">IF(ISERROR(J430),IF(ISERROR(J429),IF(ISERROR(J428),"BLANK",J428),J429),J430)</f>
        <v>N</v>
      </c>
      <c r="K431" s="18">
        <f t="shared" si="829"/>
        <v>0.61875000000000002</v>
      </c>
      <c r="L431" s="11" t="str">
        <f t="shared" si="829"/>
        <v>CMA</v>
      </c>
      <c r="M431" s="11">
        <f t="shared" si="829"/>
        <v>4</v>
      </c>
      <c r="N431" s="11">
        <f t="shared" si="829"/>
        <v>2</v>
      </c>
      <c r="O431" s="11">
        <f t="shared" si="829"/>
        <v>1</v>
      </c>
      <c r="P431" s="11" t="s">
        <v>32</v>
      </c>
      <c r="Q431" s="19" t="str">
        <f>IF($N431=1,IF(ISERROR(VLOOKUP($P431,'M1'!$A:$C,Q$2,FALSE)),"NOT PRESENT",VLOOKUP($P431,'M1'!$A:$C,Q$2,FALSE)),IF($N431=2,IF(ISERROR(VLOOKUP(DATA!$P431,'M2'!$A:$C,Q$2,FALSE)),"NOT PRESENT",VLOOKUP(DATA!$P431,'M2'!$A:$C,Q$2,FALSE)),IF($N431=0,IF(ISERROR(VLOOKUP($P431,'M1'!$A:$C,Q$2,FALSE)),IF(ISERROR(VLOOKUP(DATA!$P431,'M2'!$A:$C,Q$2,FALSE)),"NOT PRESENT",VLOOKUP(DATA!$P431,'M2'!$A:$C,Q$2,FALSE)),VLOOKUP($P431,'M1'!$A:$C,Q$2,FALSE)),"SPECIFY METHOD")))</f>
        <v>Acmaea mitra</v>
      </c>
      <c r="R431" s="12" t="str">
        <f>IF($N431=1,IF(ISERROR(VLOOKUP($P431,'M1'!$A:$C,R$2,FALSE)),"NOT PRESENT",VLOOKUP($P431,'M1'!$A:$C,R$2,FALSE)),IF($N431=2,IF(ISERROR(VLOOKUP(DATA!$P431,'M2'!$A:$C,R$2,FALSE)),"NOT PRESENT",VLOOKUP(DATA!$P431,'M2'!$A:$C,R$2,FALSE)),IF($N431=0,IF(ISERROR(VLOOKUP($P431,'M1'!$A:$C,R$2,FALSE)),IF(ISERROR(VLOOKUP(DATA!$P431,'M2'!$A:$C,R$2,FALSE)),"NOT PRESENT",VLOOKUP(DATA!$P431,'M2'!$A:$C,R$2,FALSE)),VLOOKUP($P431,'M1'!$A:$C,R$2,FALSE)),"SPECIFY METHOD")))</f>
        <v>Whitecap limpet</v>
      </c>
      <c r="S431" s="20">
        <f t="shared" si="520"/>
        <v>23</v>
      </c>
      <c r="T431" s="11">
        <v>23</v>
      </c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1"/>
      <c r="BE431" s="11"/>
      <c r="BF431" s="11"/>
      <c r="BG431" s="11"/>
      <c r="BH431" s="11"/>
      <c r="BI431" s="11"/>
      <c r="BJ431" s="11"/>
      <c r="BK431" s="11"/>
      <c r="BL431" s="11"/>
      <c r="BM431" s="11"/>
      <c r="BN431" s="11"/>
      <c r="BO431" s="11"/>
      <c r="BP431" s="11"/>
    </row>
    <row r="432" spans="1:68" ht="12.75" customHeight="1">
      <c r="A432" s="12">
        <f t="shared" si="517"/>
        <v>430</v>
      </c>
      <c r="B432" s="11" t="str">
        <f t="shared" si="740"/>
        <v>Em Lim</v>
      </c>
      <c r="C432" s="11" t="str">
        <f t="shared" si="789"/>
        <v>Claire Attridge</v>
      </c>
      <c r="D432" s="11" t="str">
        <f t="shared" si="822"/>
        <v>BMSC2</v>
      </c>
      <c r="E432" s="12" t="str">
        <f>IF(ISERROR(VLOOKUP($D432,SITES!$A:$E,2,FALSE)),"",VLOOKUP($D432,SITES!$A:$E,2,FALSE))</f>
        <v>Kirby</v>
      </c>
      <c r="F432" s="10">
        <f>IF(ISERROR(VLOOKUP($D432,SITES!$A:$E,3,FALSE)),"",VLOOKUP($D432,SITES!$A:$E,3,FALSE))</f>
        <v>48.850399017333899</v>
      </c>
      <c r="G432" s="13">
        <f>IF(ISERROR(VLOOKUP($D432,SITES!$A:$E,4,FALSE)),"",VLOOKUP($D432,SITES!$A:$E,4,FALSE))</f>
        <v>-125.198768615722</v>
      </c>
      <c r="H432" s="14" t="str">
        <f t="shared" si="790"/>
        <v>29/04/2024</v>
      </c>
      <c r="I432" s="11">
        <f t="shared" si="821"/>
        <v>3.5</v>
      </c>
      <c r="J432" s="11" t="str">
        <f t="shared" ref="J432:O432" si="830">IF(ISERROR(J431),IF(ISERROR(J430),IF(ISERROR(J429),"BLANK",J429),J430),J431)</f>
        <v>N</v>
      </c>
      <c r="K432" s="18">
        <f t="shared" si="830"/>
        <v>0.61875000000000002</v>
      </c>
      <c r="L432" s="11" t="str">
        <f t="shared" si="830"/>
        <v>CMA</v>
      </c>
      <c r="M432" s="11">
        <f t="shared" si="830"/>
        <v>4</v>
      </c>
      <c r="N432" s="11">
        <f t="shared" si="830"/>
        <v>2</v>
      </c>
      <c r="O432" s="11">
        <f t="shared" si="830"/>
        <v>1</v>
      </c>
      <c r="P432" s="11" t="s">
        <v>33</v>
      </c>
      <c r="Q432" s="19" t="str">
        <f>IF($N432=1,IF(ISERROR(VLOOKUP($P432,'M1'!$A:$C,Q$2,FALSE)),"NOT PRESENT",VLOOKUP($P432,'M1'!$A:$C,Q$2,FALSE)),IF($N432=2,IF(ISERROR(VLOOKUP(DATA!$P432,'M2'!$A:$C,Q$2,FALSE)),"NOT PRESENT",VLOOKUP(DATA!$P432,'M2'!$A:$C,Q$2,FALSE)),IF($N432=0,IF(ISERROR(VLOOKUP($P432,'M1'!$A:$C,Q$2,FALSE)),IF(ISERROR(VLOOKUP(DATA!$P432,'M2'!$A:$C,Q$2,FALSE)),"NOT PRESENT",VLOOKUP(DATA!$P432,'M2'!$A:$C,Q$2,FALSE)),VLOOKUP($P432,'M1'!$A:$C,Q$2,FALSE)),"SPECIFY METHOD")))</f>
        <v>Apostichopus californicus</v>
      </c>
      <c r="R432" s="12" t="str">
        <f>IF($N432=1,IF(ISERROR(VLOOKUP($P432,'M1'!$A:$C,R$2,FALSE)),"NOT PRESENT",VLOOKUP($P432,'M1'!$A:$C,R$2,FALSE)),IF($N432=2,IF(ISERROR(VLOOKUP(DATA!$P432,'M2'!$A:$C,R$2,FALSE)),"NOT PRESENT",VLOOKUP(DATA!$P432,'M2'!$A:$C,R$2,FALSE)),IF($N432=0,IF(ISERROR(VLOOKUP($P432,'M1'!$A:$C,R$2,FALSE)),IF(ISERROR(VLOOKUP(DATA!$P432,'M2'!$A:$C,R$2,FALSE)),"NOT PRESENT",VLOOKUP(DATA!$P432,'M2'!$A:$C,R$2,FALSE)),VLOOKUP($P432,'M1'!$A:$C,R$2,FALSE)),"SPECIFY METHOD")))</f>
        <v>California sea cucumber</v>
      </c>
      <c r="S432" s="20">
        <f t="shared" si="520"/>
        <v>7</v>
      </c>
      <c r="T432" s="11">
        <v>7</v>
      </c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</row>
    <row r="433" spans="1:68" ht="12.75" customHeight="1">
      <c r="A433" s="12">
        <f t="shared" si="517"/>
        <v>431</v>
      </c>
      <c r="B433" s="11" t="str">
        <f t="shared" si="740"/>
        <v>Em Lim</v>
      </c>
      <c r="C433" s="11" t="str">
        <f t="shared" si="789"/>
        <v>Claire Attridge</v>
      </c>
      <c r="D433" s="11" t="str">
        <f t="shared" si="822"/>
        <v>BMSC2</v>
      </c>
      <c r="E433" s="12" t="str">
        <f>IF(ISERROR(VLOOKUP($D433,SITES!$A:$E,2,FALSE)),"",VLOOKUP($D433,SITES!$A:$E,2,FALSE))</f>
        <v>Kirby</v>
      </c>
      <c r="F433" s="10">
        <f>IF(ISERROR(VLOOKUP($D433,SITES!$A:$E,3,FALSE)),"",VLOOKUP($D433,SITES!$A:$E,3,FALSE))</f>
        <v>48.850399017333899</v>
      </c>
      <c r="G433" s="13">
        <f>IF(ISERROR(VLOOKUP($D433,SITES!$A:$E,4,FALSE)),"",VLOOKUP($D433,SITES!$A:$E,4,FALSE))</f>
        <v>-125.198768615722</v>
      </c>
      <c r="H433" s="14" t="str">
        <f t="shared" si="790"/>
        <v>29/04/2024</v>
      </c>
      <c r="I433" s="11">
        <f t="shared" si="821"/>
        <v>3.5</v>
      </c>
      <c r="J433" s="11" t="str">
        <f t="shared" ref="J433:O433" si="831">IF(ISERROR(J432),IF(ISERROR(J431),IF(ISERROR(J430),"BLANK",J430),J431),J432)</f>
        <v>N</v>
      </c>
      <c r="K433" s="18">
        <f t="shared" si="831"/>
        <v>0.61875000000000002</v>
      </c>
      <c r="L433" s="11" t="str">
        <f t="shared" si="831"/>
        <v>CMA</v>
      </c>
      <c r="M433" s="11">
        <f t="shared" si="831"/>
        <v>4</v>
      </c>
      <c r="N433" s="11">
        <f t="shared" si="831"/>
        <v>2</v>
      </c>
      <c r="O433" s="11">
        <f t="shared" si="831"/>
        <v>1</v>
      </c>
      <c r="P433" s="11" t="s">
        <v>42</v>
      </c>
      <c r="Q433" s="19" t="str">
        <f>IF($N433=1,IF(ISERROR(VLOOKUP($P433,'M1'!$A:$C,Q$2,FALSE)),"NOT PRESENT",VLOOKUP($P433,'M1'!$A:$C,Q$2,FALSE)),IF($N433=2,IF(ISERROR(VLOOKUP(DATA!$P433,'M2'!$A:$C,Q$2,FALSE)),"NOT PRESENT",VLOOKUP(DATA!$P433,'M2'!$A:$C,Q$2,FALSE)),IF($N433=0,IF(ISERROR(VLOOKUP($P433,'M1'!$A:$C,Q$2,FALSE)),IF(ISERROR(VLOOKUP(DATA!$P433,'M2'!$A:$C,Q$2,FALSE)),"NOT PRESENT",VLOOKUP(DATA!$P433,'M2'!$A:$C,Q$2,FALSE)),VLOOKUP($P433,'M1'!$A:$C,Q$2,FALSE)),"SPECIFY METHOD")))</f>
        <v>Dermasterias imbricata</v>
      </c>
      <c r="R433" s="12" t="str">
        <f>IF($N433=1,IF(ISERROR(VLOOKUP($P433,'M1'!$A:$C,R$2,FALSE)),"NOT PRESENT",VLOOKUP($P433,'M1'!$A:$C,R$2,FALSE)),IF($N433=2,IF(ISERROR(VLOOKUP(DATA!$P433,'M2'!$A:$C,R$2,FALSE)),"NOT PRESENT",VLOOKUP(DATA!$P433,'M2'!$A:$C,R$2,FALSE)),IF($N433=0,IF(ISERROR(VLOOKUP($P433,'M1'!$A:$C,R$2,FALSE)),IF(ISERROR(VLOOKUP(DATA!$P433,'M2'!$A:$C,R$2,FALSE)),"NOT PRESENT",VLOOKUP(DATA!$P433,'M2'!$A:$C,R$2,FALSE)),VLOOKUP($P433,'M1'!$A:$C,R$2,FALSE)),"SPECIFY METHOD")))</f>
        <v>Leather star</v>
      </c>
      <c r="S433" s="20">
        <f t="shared" si="520"/>
        <v>4</v>
      </c>
      <c r="T433" s="11">
        <v>4</v>
      </c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1"/>
      <c r="BE433" s="11"/>
      <c r="BF433" s="11"/>
      <c r="BG433" s="11"/>
      <c r="BH433" s="11"/>
      <c r="BI433" s="11"/>
      <c r="BJ433" s="11"/>
      <c r="BK433" s="11"/>
      <c r="BL433" s="11"/>
      <c r="BM433" s="11"/>
      <c r="BN433" s="11"/>
      <c r="BO433" s="11"/>
      <c r="BP433" s="11"/>
    </row>
    <row r="434" spans="1:68" ht="12.75" customHeight="1">
      <c r="A434" s="12">
        <f t="shared" si="517"/>
        <v>432</v>
      </c>
      <c r="B434" s="11" t="str">
        <f t="shared" si="740"/>
        <v>Em Lim</v>
      </c>
      <c r="C434" s="11" t="str">
        <f t="shared" si="789"/>
        <v>Claire Attridge</v>
      </c>
      <c r="D434" s="11" t="str">
        <f t="shared" si="822"/>
        <v>BMSC2</v>
      </c>
      <c r="E434" s="12" t="str">
        <f>IF(ISERROR(VLOOKUP($D434,SITES!$A:$E,2,FALSE)),"",VLOOKUP($D434,SITES!$A:$E,2,FALSE))</f>
        <v>Kirby</v>
      </c>
      <c r="F434" s="10">
        <f>IF(ISERROR(VLOOKUP($D434,SITES!$A:$E,3,FALSE)),"",VLOOKUP($D434,SITES!$A:$E,3,FALSE))</f>
        <v>48.850399017333899</v>
      </c>
      <c r="G434" s="13">
        <f>IF(ISERROR(VLOOKUP($D434,SITES!$A:$E,4,FALSE)),"",VLOOKUP($D434,SITES!$A:$E,4,FALSE))</f>
        <v>-125.198768615722</v>
      </c>
      <c r="H434" s="14" t="str">
        <f t="shared" si="790"/>
        <v>29/04/2024</v>
      </c>
      <c r="I434" s="11">
        <f t="shared" si="821"/>
        <v>3.5</v>
      </c>
      <c r="J434" s="11" t="str">
        <f t="shared" ref="J434:O434" si="832">IF(ISERROR(J433),IF(ISERROR(J432),IF(ISERROR(J431),"BLANK",J431),J432),J433)</f>
        <v>N</v>
      </c>
      <c r="K434" s="18">
        <f t="shared" si="832"/>
        <v>0.61875000000000002</v>
      </c>
      <c r="L434" s="11" t="str">
        <f t="shared" si="832"/>
        <v>CMA</v>
      </c>
      <c r="M434" s="11">
        <f t="shared" si="832"/>
        <v>4</v>
      </c>
      <c r="N434" s="11">
        <f t="shared" si="832"/>
        <v>2</v>
      </c>
      <c r="O434" s="11">
        <f t="shared" si="832"/>
        <v>1</v>
      </c>
      <c r="P434" s="11" t="s">
        <v>127</v>
      </c>
      <c r="Q434" s="19" t="str">
        <f>IF($N434=1,IF(ISERROR(VLOOKUP($P434,'M1'!$A:$C,Q$2,FALSE)),"NOT PRESENT",VLOOKUP($P434,'M1'!$A:$C,Q$2,FALSE)),IF($N434=2,IF(ISERROR(VLOOKUP(DATA!$P434,'M2'!$A:$C,Q$2,FALSE)),"NOT PRESENT",VLOOKUP(DATA!$P434,'M2'!$A:$C,Q$2,FALSE)),IF($N434=0,IF(ISERROR(VLOOKUP($P434,'M1'!$A:$C,Q$2,FALSE)),IF(ISERROR(VLOOKUP(DATA!$P434,'M2'!$A:$C,Q$2,FALSE)),"NOT PRESENT",VLOOKUP(DATA!$P434,'M2'!$A:$C,Q$2,FALSE)),VLOOKUP($P434,'M1'!$A:$C,Q$2,FALSE)),"SPECIFY METHOD")))</f>
        <v>Neverita lewisii</v>
      </c>
      <c r="R434" s="12" t="str">
        <f>IF($N434=1,IF(ISERROR(VLOOKUP($P434,'M1'!$A:$C,R$2,FALSE)),"NOT PRESENT",VLOOKUP($P434,'M1'!$A:$C,R$2,FALSE)),IF($N434=2,IF(ISERROR(VLOOKUP(DATA!$P434,'M2'!$A:$C,R$2,FALSE)),"NOT PRESENT",VLOOKUP(DATA!$P434,'M2'!$A:$C,R$2,FALSE)),IF($N434=0,IF(ISERROR(VLOOKUP($P434,'M1'!$A:$C,R$2,FALSE)),IF(ISERROR(VLOOKUP(DATA!$P434,'M2'!$A:$C,R$2,FALSE)),"NOT PRESENT",VLOOKUP(DATA!$P434,'M2'!$A:$C,R$2,FALSE)),VLOOKUP($P434,'M1'!$A:$C,R$2,FALSE)),"SPECIFY METHOD")))</f>
        <v>Lewis' Moon snail</v>
      </c>
      <c r="S434" s="20">
        <f t="shared" si="520"/>
        <v>1</v>
      </c>
      <c r="T434" s="11">
        <v>1</v>
      </c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</row>
    <row r="435" spans="1:68" ht="12.75" customHeight="1">
      <c r="A435" s="12">
        <f t="shared" si="517"/>
        <v>433</v>
      </c>
      <c r="B435" s="11" t="str">
        <f t="shared" si="740"/>
        <v>Em Lim</v>
      </c>
      <c r="C435" s="11" t="str">
        <f t="shared" si="789"/>
        <v>Claire Attridge</v>
      </c>
      <c r="D435" s="11" t="str">
        <f t="shared" si="822"/>
        <v>BMSC2</v>
      </c>
      <c r="E435" s="12" t="str">
        <f>IF(ISERROR(VLOOKUP($D435,SITES!$A:$E,2,FALSE)),"",VLOOKUP($D435,SITES!$A:$E,2,FALSE))</f>
        <v>Kirby</v>
      </c>
      <c r="F435" s="10">
        <f>IF(ISERROR(VLOOKUP($D435,SITES!$A:$E,3,FALSE)),"",VLOOKUP($D435,SITES!$A:$E,3,FALSE))</f>
        <v>48.850399017333899</v>
      </c>
      <c r="G435" s="13">
        <f>IF(ISERROR(VLOOKUP($D435,SITES!$A:$E,4,FALSE)),"",VLOOKUP($D435,SITES!$A:$E,4,FALSE))</f>
        <v>-125.198768615722</v>
      </c>
      <c r="H435" s="14" t="str">
        <f t="shared" si="790"/>
        <v>29/04/2024</v>
      </c>
      <c r="I435" s="11">
        <f t="shared" si="821"/>
        <v>3.5</v>
      </c>
      <c r="J435" s="11" t="str">
        <f t="shared" ref="J435:O435" si="833">IF(ISERROR(J434),IF(ISERROR(J433),IF(ISERROR(J432),"BLANK",J432),J433),J434)</f>
        <v>N</v>
      </c>
      <c r="K435" s="18">
        <f t="shared" si="833"/>
        <v>0.61875000000000002</v>
      </c>
      <c r="L435" s="11" t="str">
        <f t="shared" si="833"/>
        <v>CMA</v>
      </c>
      <c r="M435" s="11">
        <f t="shared" si="833"/>
        <v>4</v>
      </c>
      <c r="N435" s="11">
        <f t="shared" si="833"/>
        <v>2</v>
      </c>
      <c r="O435" s="11">
        <f t="shared" si="833"/>
        <v>1</v>
      </c>
      <c r="P435" s="11" t="s">
        <v>39</v>
      </c>
      <c r="Q435" s="19" t="str">
        <f>IF($N435=1,IF(ISERROR(VLOOKUP($P435,'M1'!$A:$C,Q$2,FALSE)),"NOT PRESENT",VLOOKUP($P435,'M1'!$A:$C,Q$2,FALSE)),IF($N435=2,IF(ISERROR(VLOOKUP(DATA!$P435,'M2'!$A:$C,Q$2,FALSE)),"NOT PRESENT",VLOOKUP(DATA!$P435,'M2'!$A:$C,Q$2,FALSE)),IF($N435=0,IF(ISERROR(VLOOKUP($P435,'M1'!$A:$C,Q$2,FALSE)),IF(ISERROR(VLOOKUP(DATA!$P435,'M2'!$A:$C,Q$2,FALSE)),"NOT PRESENT",VLOOKUP(DATA!$P435,'M2'!$A:$C,Q$2,FALSE)),VLOOKUP($P435,'M1'!$A:$C,Q$2,FALSE)),"SPECIFY METHOD")))</f>
        <v>Hermissenda crassicornis</v>
      </c>
      <c r="R435" s="12" t="str">
        <f>IF($N435=1,IF(ISERROR(VLOOKUP($P435,'M1'!$A:$C,R$2,FALSE)),"NOT PRESENT",VLOOKUP($P435,'M1'!$A:$C,R$2,FALSE)),IF($N435=2,IF(ISERROR(VLOOKUP(DATA!$P435,'M2'!$A:$C,R$2,FALSE)),"NOT PRESENT",VLOOKUP(DATA!$P435,'M2'!$A:$C,R$2,FALSE)),IF($N435=0,IF(ISERROR(VLOOKUP($P435,'M1'!$A:$C,R$2,FALSE)),IF(ISERROR(VLOOKUP(DATA!$P435,'M2'!$A:$C,R$2,FALSE)),"NOT PRESENT",VLOOKUP(DATA!$P435,'M2'!$A:$C,R$2,FALSE)),VLOOKUP($P435,'M1'!$A:$C,R$2,FALSE)),"SPECIFY METHOD")))</f>
        <v>Opalescent nudibranch</v>
      </c>
      <c r="S435" s="20">
        <f t="shared" si="520"/>
        <v>3</v>
      </c>
      <c r="T435" s="11">
        <v>3</v>
      </c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1"/>
      <c r="BE435" s="11"/>
      <c r="BF435" s="11"/>
      <c r="BG435" s="11"/>
      <c r="BH435" s="11"/>
      <c r="BI435" s="11"/>
      <c r="BJ435" s="11"/>
      <c r="BK435" s="11"/>
      <c r="BL435" s="11"/>
      <c r="BM435" s="11"/>
      <c r="BN435" s="11"/>
      <c r="BO435" s="11"/>
      <c r="BP435" s="11"/>
    </row>
    <row r="436" spans="1:68" ht="12.75" customHeight="1">
      <c r="A436" s="12">
        <f t="shared" si="517"/>
        <v>434</v>
      </c>
      <c r="B436" s="11" t="str">
        <f t="shared" si="740"/>
        <v>Em Lim</v>
      </c>
      <c r="C436" s="11" t="str">
        <f t="shared" si="789"/>
        <v>Claire Attridge</v>
      </c>
      <c r="D436" s="11" t="str">
        <f t="shared" si="822"/>
        <v>BMSC2</v>
      </c>
      <c r="E436" s="12" t="str">
        <f>IF(ISERROR(VLOOKUP($D436,SITES!$A:$E,2,FALSE)),"",VLOOKUP($D436,SITES!$A:$E,2,FALSE))</f>
        <v>Kirby</v>
      </c>
      <c r="F436" s="10">
        <f>IF(ISERROR(VLOOKUP($D436,SITES!$A:$E,3,FALSE)),"",VLOOKUP($D436,SITES!$A:$E,3,FALSE))</f>
        <v>48.850399017333899</v>
      </c>
      <c r="G436" s="13">
        <f>IF(ISERROR(VLOOKUP($D436,SITES!$A:$E,4,FALSE)),"",VLOOKUP($D436,SITES!$A:$E,4,FALSE))</f>
        <v>-125.198768615722</v>
      </c>
      <c r="H436" s="14" t="str">
        <f t="shared" si="790"/>
        <v>29/04/2024</v>
      </c>
      <c r="I436" s="11">
        <f t="shared" si="821"/>
        <v>3.5</v>
      </c>
      <c r="J436" s="11" t="str">
        <f t="shared" ref="J436:O436" si="834">IF(ISERROR(J435),IF(ISERROR(J434),IF(ISERROR(J433),"BLANK",J433),J434),J435)</f>
        <v>N</v>
      </c>
      <c r="K436" s="18">
        <f t="shared" si="834"/>
        <v>0.61875000000000002</v>
      </c>
      <c r="L436" s="11" t="str">
        <f t="shared" si="834"/>
        <v>CMA</v>
      </c>
      <c r="M436" s="11">
        <f t="shared" si="834"/>
        <v>4</v>
      </c>
      <c r="N436" s="11">
        <f t="shared" si="834"/>
        <v>2</v>
      </c>
      <c r="O436" s="11">
        <f t="shared" si="834"/>
        <v>1</v>
      </c>
      <c r="P436" s="11" t="s">
        <v>37</v>
      </c>
      <c r="Q436" s="19" t="str">
        <f>IF($N436=1,IF(ISERROR(VLOOKUP($P436,'M1'!$A:$C,Q$2,FALSE)),"NOT PRESENT",VLOOKUP($P436,'M1'!$A:$C,Q$2,FALSE)),IF($N436=2,IF(ISERROR(VLOOKUP(DATA!$P436,'M2'!$A:$C,Q$2,FALSE)),"NOT PRESENT",VLOOKUP(DATA!$P436,'M2'!$A:$C,Q$2,FALSE)),IF($N436=0,IF(ISERROR(VLOOKUP($P436,'M1'!$A:$C,Q$2,FALSE)),IF(ISERROR(VLOOKUP(DATA!$P436,'M2'!$A:$C,Q$2,FALSE)),"NOT PRESENT",VLOOKUP(DATA!$P436,'M2'!$A:$C,Q$2,FALSE)),VLOOKUP($P436,'M1'!$A:$C,Q$2,FALSE)),"SPECIFY METHOD")))</f>
        <v>Ceratostoma foliatum</v>
      </c>
      <c r="R436" s="12" t="str">
        <f>IF($N436=1,IF(ISERROR(VLOOKUP($P436,'M1'!$A:$C,R$2,FALSE)),"NOT PRESENT",VLOOKUP($P436,'M1'!$A:$C,R$2,FALSE)),IF($N436=2,IF(ISERROR(VLOOKUP(DATA!$P436,'M2'!$A:$C,R$2,FALSE)),"NOT PRESENT",VLOOKUP(DATA!$P436,'M2'!$A:$C,R$2,FALSE)),IF($N436=0,IF(ISERROR(VLOOKUP($P436,'M1'!$A:$C,R$2,FALSE)),IF(ISERROR(VLOOKUP(DATA!$P436,'M2'!$A:$C,R$2,FALSE)),"NOT PRESENT",VLOOKUP(DATA!$P436,'M2'!$A:$C,R$2,FALSE)),VLOOKUP($P436,'M1'!$A:$C,R$2,FALSE)),"SPECIFY METHOD")))</f>
        <v>Leafy hornmouth</v>
      </c>
      <c r="S436" s="20">
        <f t="shared" si="520"/>
        <v>8</v>
      </c>
      <c r="T436" s="11">
        <v>8</v>
      </c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</row>
    <row r="437" spans="1:68" ht="12.75" customHeight="1">
      <c r="A437" s="12">
        <f t="shared" si="517"/>
        <v>435</v>
      </c>
      <c r="B437" s="11" t="str">
        <f t="shared" si="740"/>
        <v>Em Lim</v>
      </c>
      <c r="C437" s="11" t="str">
        <f t="shared" si="789"/>
        <v>Claire Attridge</v>
      </c>
      <c r="D437" s="11" t="str">
        <f t="shared" si="822"/>
        <v>BMSC2</v>
      </c>
      <c r="E437" s="12" t="str">
        <f>IF(ISERROR(VLOOKUP($D437,SITES!$A:$E,2,FALSE)),"",VLOOKUP($D437,SITES!$A:$E,2,FALSE))</f>
        <v>Kirby</v>
      </c>
      <c r="F437" s="10">
        <f>IF(ISERROR(VLOOKUP($D437,SITES!$A:$E,3,FALSE)),"",VLOOKUP($D437,SITES!$A:$E,3,FALSE))</f>
        <v>48.850399017333899</v>
      </c>
      <c r="G437" s="13">
        <f>IF(ISERROR(VLOOKUP($D437,SITES!$A:$E,4,FALSE)),"",VLOOKUP($D437,SITES!$A:$E,4,FALSE))</f>
        <v>-125.198768615722</v>
      </c>
      <c r="H437" s="14" t="str">
        <f t="shared" si="790"/>
        <v>29/04/2024</v>
      </c>
      <c r="I437" s="11">
        <f t="shared" si="821"/>
        <v>3.5</v>
      </c>
      <c r="J437" s="11" t="str">
        <f t="shared" ref="J437:O437" si="835">IF(ISERROR(J436),IF(ISERROR(J435),IF(ISERROR(J434),"BLANK",J434),J435),J436)</f>
        <v>N</v>
      </c>
      <c r="K437" s="18">
        <f t="shared" si="835"/>
        <v>0.61875000000000002</v>
      </c>
      <c r="L437" s="11" t="str">
        <f t="shared" si="835"/>
        <v>CMA</v>
      </c>
      <c r="M437" s="11">
        <f t="shared" si="835"/>
        <v>4</v>
      </c>
      <c r="N437" s="11">
        <f t="shared" si="835"/>
        <v>2</v>
      </c>
      <c r="O437" s="11">
        <f t="shared" si="835"/>
        <v>1</v>
      </c>
      <c r="P437" s="11" t="s">
        <v>59</v>
      </c>
      <c r="Q437" s="19" t="str">
        <f>IF($N437=1,IF(ISERROR(VLOOKUP($P437,'M1'!$A:$C,Q$2,FALSE)),"NOT PRESENT",VLOOKUP($P437,'M1'!$A:$C,Q$2,FALSE)),IF($N437=2,IF(ISERROR(VLOOKUP(DATA!$P437,'M2'!$A:$C,Q$2,FALSE)),"NOT PRESENT",VLOOKUP(DATA!$P437,'M2'!$A:$C,Q$2,FALSE)),IF($N437=0,IF(ISERROR(VLOOKUP($P437,'M1'!$A:$C,Q$2,FALSE)),IF(ISERROR(VLOOKUP(DATA!$P437,'M2'!$A:$C,Q$2,FALSE)),"NOT PRESENT",VLOOKUP(DATA!$P437,'M2'!$A:$C,Q$2,FALSE)),VLOOKUP($P437,'M1'!$A:$C,Q$2,FALSE)),"SPECIFY METHOD")))</f>
        <v>Scyra acutifrons</v>
      </c>
      <c r="R437" s="12" t="str">
        <f>IF($N437=1,IF(ISERROR(VLOOKUP($P437,'M1'!$A:$C,R$2,FALSE)),"NOT PRESENT",VLOOKUP($P437,'M1'!$A:$C,R$2,FALSE)),IF($N437=2,IF(ISERROR(VLOOKUP(DATA!$P437,'M2'!$A:$C,R$2,FALSE)),"NOT PRESENT",VLOOKUP(DATA!$P437,'M2'!$A:$C,R$2,FALSE)),IF($N437=0,IF(ISERROR(VLOOKUP($P437,'M1'!$A:$C,R$2,FALSE)),IF(ISERROR(VLOOKUP(DATA!$P437,'M2'!$A:$C,R$2,FALSE)),"NOT PRESENT",VLOOKUP(DATA!$P437,'M2'!$A:$C,R$2,FALSE)),VLOOKUP($P437,'M1'!$A:$C,R$2,FALSE)),"SPECIFY METHOD")))</f>
        <v>Sharpnose crab</v>
      </c>
      <c r="S437" s="20">
        <f t="shared" si="520"/>
        <v>3</v>
      </c>
      <c r="T437" s="11">
        <v>0</v>
      </c>
      <c r="U437" s="11"/>
      <c r="V437" s="11"/>
      <c r="W437" s="11">
        <v>1</v>
      </c>
      <c r="X437" s="11">
        <v>1</v>
      </c>
      <c r="Y437" s="11">
        <v>1</v>
      </c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1"/>
      <c r="BE437" s="11"/>
      <c r="BF437" s="11"/>
      <c r="BG437" s="11"/>
      <c r="BH437" s="11"/>
      <c r="BI437" s="11"/>
      <c r="BJ437" s="11"/>
      <c r="BK437" s="11"/>
      <c r="BL437" s="11"/>
      <c r="BM437" s="11"/>
      <c r="BN437" s="11"/>
      <c r="BO437" s="11"/>
      <c r="BP437" s="11"/>
    </row>
    <row r="438" spans="1:68" ht="12.75" customHeight="1">
      <c r="A438" s="12">
        <f t="shared" si="517"/>
        <v>436</v>
      </c>
      <c r="B438" s="11" t="str">
        <f t="shared" si="740"/>
        <v>Em Lim</v>
      </c>
      <c r="C438" s="11" t="str">
        <f t="shared" si="789"/>
        <v>Claire Attridge</v>
      </c>
      <c r="D438" s="11" t="str">
        <f t="shared" si="822"/>
        <v>BMSC2</v>
      </c>
      <c r="E438" s="12" t="str">
        <f>IF(ISERROR(VLOOKUP($D438,SITES!$A:$E,2,FALSE)),"",VLOOKUP($D438,SITES!$A:$E,2,FALSE))</f>
        <v>Kirby</v>
      </c>
      <c r="F438" s="10">
        <f>IF(ISERROR(VLOOKUP($D438,SITES!$A:$E,3,FALSE)),"",VLOOKUP($D438,SITES!$A:$E,3,FALSE))</f>
        <v>48.850399017333899</v>
      </c>
      <c r="G438" s="13">
        <f>IF(ISERROR(VLOOKUP($D438,SITES!$A:$E,4,FALSE)),"",VLOOKUP($D438,SITES!$A:$E,4,FALSE))</f>
        <v>-125.198768615722</v>
      </c>
      <c r="H438" s="14" t="str">
        <f t="shared" si="790"/>
        <v>29/04/2024</v>
      </c>
      <c r="I438" s="11">
        <f t="shared" si="821"/>
        <v>3.5</v>
      </c>
      <c r="J438" s="11" t="str">
        <f t="shared" ref="J438:O438" si="836">IF(ISERROR(J437),IF(ISERROR(J436),IF(ISERROR(J435),"BLANK",J435),J436),J437)</f>
        <v>N</v>
      </c>
      <c r="K438" s="18">
        <f t="shared" si="836"/>
        <v>0.61875000000000002</v>
      </c>
      <c r="L438" s="11" t="str">
        <f t="shared" si="836"/>
        <v>CMA</v>
      </c>
      <c r="M438" s="11">
        <f t="shared" si="836"/>
        <v>4</v>
      </c>
      <c r="N438" s="11">
        <f t="shared" si="836"/>
        <v>2</v>
      </c>
      <c r="O438" s="11">
        <f t="shared" si="836"/>
        <v>1</v>
      </c>
      <c r="P438" s="11" t="s">
        <v>70</v>
      </c>
      <c r="Q438" s="19" t="str">
        <f>IF($N438=1,IF(ISERROR(VLOOKUP($P438,'M1'!$A:$C,Q$2,FALSE)),"NOT PRESENT",VLOOKUP($P438,'M1'!$A:$C,Q$2,FALSE)),IF($N438=2,IF(ISERROR(VLOOKUP(DATA!$P438,'M2'!$A:$C,Q$2,FALSE)),"NOT PRESENT",VLOOKUP(DATA!$P438,'M2'!$A:$C,Q$2,FALSE)),IF($N438=0,IF(ISERROR(VLOOKUP($P438,'M1'!$A:$C,Q$2,FALSE)),IF(ISERROR(VLOOKUP(DATA!$P438,'M2'!$A:$C,Q$2,FALSE)),"NOT PRESENT",VLOOKUP(DATA!$P438,'M2'!$A:$C,Q$2,FALSE)),VLOOKUP($P438,'M1'!$A:$C,Q$2,FALSE)),"SPECIFY METHOD")))</f>
        <v>Cancer productus</v>
      </c>
      <c r="R438" s="12" t="str">
        <f>IF($N438=1,IF(ISERROR(VLOOKUP($P438,'M1'!$A:$C,R$2,FALSE)),"NOT PRESENT",VLOOKUP($P438,'M1'!$A:$C,R$2,FALSE)),IF($N438=2,IF(ISERROR(VLOOKUP(DATA!$P438,'M2'!$A:$C,R$2,FALSE)),"NOT PRESENT",VLOOKUP(DATA!$P438,'M2'!$A:$C,R$2,FALSE)),IF($N438=0,IF(ISERROR(VLOOKUP($P438,'M1'!$A:$C,R$2,FALSE)),IF(ISERROR(VLOOKUP(DATA!$P438,'M2'!$A:$C,R$2,FALSE)),"NOT PRESENT",VLOOKUP(DATA!$P438,'M2'!$A:$C,R$2,FALSE)),VLOOKUP($P438,'M1'!$A:$C,R$2,FALSE)),"SPECIFY METHOD")))</f>
        <v>Red rock crab</v>
      </c>
      <c r="S438" s="20">
        <f t="shared" si="520"/>
        <v>2</v>
      </c>
      <c r="T438" s="11">
        <v>2</v>
      </c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</row>
    <row r="439" spans="1:68" ht="12.75" customHeight="1">
      <c r="A439" s="12">
        <f t="shared" si="517"/>
        <v>437</v>
      </c>
      <c r="B439" s="11" t="str">
        <f t="shared" si="740"/>
        <v>Em Lim</v>
      </c>
      <c r="C439" s="11" t="str">
        <f t="shared" si="789"/>
        <v>Claire Attridge</v>
      </c>
      <c r="D439" s="11" t="str">
        <f t="shared" si="822"/>
        <v>BMSC2</v>
      </c>
      <c r="E439" s="12" t="str">
        <f>IF(ISERROR(VLOOKUP($D439,SITES!$A:$E,2,FALSE)),"",VLOOKUP($D439,SITES!$A:$E,2,FALSE))</f>
        <v>Kirby</v>
      </c>
      <c r="F439" s="10">
        <f>IF(ISERROR(VLOOKUP($D439,SITES!$A:$E,3,FALSE)),"",VLOOKUP($D439,SITES!$A:$E,3,FALSE))</f>
        <v>48.850399017333899</v>
      </c>
      <c r="G439" s="13">
        <f>IF(ISERROR(VLOOKUP($D439,SITES!$A:$E,4,FALSE)),"",VLOOKUP($D439,SITES!$A:$E,4,FALSE))</f>
        <v>-125.198768615722</v>
      </c>
      <c r="H439" s="14" t="str">
        <f t="shared" si="790"/>
        <v>29/04/2024</v>
      </c>
      <c r="I439" s="11">
        <f t="shared" si="821"/>
        <v>3.5</v>
      </c>
      <c r="J439" s="11" t="str">
        <f t="shared" ref="J439:O439" si="837">IF(ISERROR(J438),IF(ISERROR(J437),IF(ISERROR(J436),"BLANK",J436),J437),J438)</f>
        <v>N</v>
      </c>
      <c r="K439" s="18">
        <f t="shared" si="837"/>
        <v>0.61875000000000002</v>
      </c>
      <c r="L439" s="11" t="str">
        <f t="shared" si="837"/>
        <v>CMA</v>
      </c>
      <c r="M439" s="11">
        <f t="shared" si="837"/>
        <v>4</v>
      </c>
      <c r="N439" s="11">
        <f t="shared" si="837"/>
        <v>2</v>
      </c>
      <c r="O439" s="11">
        <f t="shared" si="837"/>
        <v>1</v>
      </c>
      <c r="P439" s="11" t="s">
        <v>41</v>
      </c>
      <c r="Q439" s="19" t="str">
        <f>IF($N439=1,IF(ISERROR(VLOOKUP($P439,'M1'!$A:$C,Q$2,FALSE)),"NOT PRESENT",VLOOKUP($P439,'M1'!$A:$C,Q$2,FALSE)),IF($N439=2,IF(ISERROR(VLOOKUP(DATA!$P439,'M2'!$A:$C,Q$2,FALSE)),"NOT PRESENT",VLOOKUP(DATA!$P439,'M2'!$A:$C,Q$2,FALSE)),IF($N439=0,IF(ISERROR(VLOOKUP($P439,'M1'!$A:$C,Q$2,FALSE)),IF(ISERROR(VLOOKUP(DATA!$P439,'M2'!$A:$C,Q$2,FALSE)),"NOT PRESENT",VLOOKUP(DATA!$P439,'M2'!$A:$C,Q$2,FALSE)),VLOOKUP($P439,'M1'!$A:$C,Q$2,FALSE)),"SPECIFY METHOD")))</f>
        <v>Pisaster ochraceus</v>
      </c>
      <c r="R439" s="12" t="str">
        <f>IF($N439=1,IF(ISERROR(VLOOKUP($P439,'M1'!$A:$C,R$2,FALSE)),"NOT PRESENT",VLOOKUP($P439,'M1'!$A:$C,R$2,FALSE)),IF($N439=2,IF(ISERROR(VLOOKUP(DATA!$P439,'M2'!$A:$C,R$2,FALSE)),"NOT PRESENT",VLOOKUP(DATA!$P439,'M2'!$A:$C,R$2,FALSE)),IF($N439=0,IF(ISERROR(VLOOKUP($P439,'M1'!$A:$C,R$2,FALSE)),IF(ISERROR(VLOOKUP(DATA!$P439,'M2'!$A:$C,R$2,FALSE)),"NOT PRESENT",VLOOKUP(DATA!$P439,'M2'!$A:$C,R$2,FALSE)),VLOOKUP($P439,'M1'!$A:$C,R$2,FALSE)),"SPECIFY METHOD")))</f>
        <v>Purple sea star</v>
      </c>
      <c r="S439" s="20">
        <f t="shared" si="520"/>
        <v>2</v>
      </c>
      <c r="T439" s="11">
        <v>2</v>
      </c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1"/>
      <c r="BE439" s="11"/>
      <c r="BF439" s="11"/>
      <c r="BG439" s="11"/>
      <c r="BH439" s="11"/>
      <c r="BI439" s="11"/>
      <c r="BJ439" s="11"/>
      <c r="BK439" s="11"/>
      <c r="BL439" s="11"/>
      <c r="BM439" s="11"/>
      <c r="BN439" s="11"/>
      <c r="BO439" s="11"/>
      <c r="BP439" s="11"/>
    </row>
    <row r="440" spans="1:68" ht="12.75" customHeight="1">
      <c r="A440" s="12">
        <f t="shared" si="517"/>
        <v>438</v>
      </c>
      <c r="B440" s="11" t="str">
        <f t="shared" si="740"/>
        <v>Em Lim</v>
      </c>
      <c r="C440" s="11" t="str">
        <f t="shared" si="789"/>
        <v>Claire Attridge</v>
      </c>
      <c r="D440" s="11" t="str">
        <f t="shared" si="822"/>
        <v>BMSC2</v>
      </c>
      <c r="E440" s="12" t="str">
        <f>IF(ISERROR(VLOOKUP($D440,SITES!$A:$E,2,FALSE)),"",VLOOKUP($D440,SITES!$A:$E,2,FALSE))</f>
        <v>Kirby</v>
      </c>
      <c r="F440" s="10">
        <f>IF(ISERROR(VLOOKUP($D440,SITES!$A:$E,3,FALSE)),"",VLOOKUP($D440,SITES!$A:$E,3,FALSE))</f>
        <v>48.850399017333899</v>
      </c>
      <c r="G440" s="13">
        <f>IF(ISERROR(VLOOKUP($D440,SITES!$A:$E,4,FALSE)),"",VLOOKUP($D440,SITES!$A:$E,4,FALSE))</f>
        <v>-125.198768615722</v>
      </c>
      <c r="H440" s="14" t="str">
        <f t="shared" si="790"/>
        <v>29/04/2024</v>
      </c>
      <c r="I440" s="11">
        <f t="shared" si="821"/>
        <v>3.5</v>
      </c>
      <c r="J440" s="11" t="str">
        <f t="shared" ref="J440:O440" si="838">IF(ISERROR(J439),IF(ISERROR(J438),IF(ISERROR(J437),"BLANK",J437),J438),J439)</f>
        <v>N</v>
      </c>
      <c r="K440" s="18">
        <f t="shared" si="838"/>
        <v>0.61875000000000002</v>
      </c>
      <c r="L440" s="11" t="str">
        <f t="shared" si="838"/>
        <v>CMA</v>
      </c>
      <c r="M440" s="11">
        <f t="shared" si="838"/>
        <v>4</v>
      </c>
      <c r="N440" s="11">
        <f t="shared" si="838"/>
        <v>2</v>
      </c>
      <c r="O440" s="11">
        <f t="shared" si="838"/>
        <v>1</v>
      </c>
      <c r="P440" s="11" t="s">
        <v>36</v>
      </c>
      <c r="Q440" s="19" t="str">
        <f>IF($N440=1,IF(ISERROR(VLOOKUP($P440,'M1'!$A:$C,Q$2,FALSE)),"NOT PRESENT",VLOOKUP($P440,'M1'!$A:$C,Q$2,FALSE)),IF($N440=2,IF(ISERROR(VLOOKUP(DATA!$P440,'M2'!$A:$C,Q$2,FALSE)),"NOT PRESENT",VLOOKUP(DATA!$P440,'M2'!$A:$C,Q$2,FALSE)),IF($N440=0,IF(ISERROR(VLOOKUP($P440,'M1'!$A:$C,Q$2,FALSE)),IF(ISERROR(VLOOKUP(DATA!$P440,'M2'!$A:$C,Q$2,FALSE)),"NOT PRESENT",VLOOKUP(DATA!$P440,'M2'!$A:$C,Q$2,FALSE)),VLOOKUP($P440,'M1'!$A:$C,Q$2,FALSE)),"SPECIFY METHOD")))</f>
        <v>Haliotis kamtschatkana</v>
      </c>
      <c r="R440" s="12" t="str">
        <f>IF($N440=1,IF(ISERROR(VLOOKUP($P440,'M1'!$A:$C,R$2,FALSE)),"NOT PRESENT",VLOOKUP($P440,'M1'!$A:$C,R$2,FALSE)),IF($N440=2,IF(ISERROR(VLOOKUP(DATA!$P440,'M2'!$A:$C,R$2,FALSE)),"NOT PRESENT",VLOOKUP(DATA!$P440,'M2'!$A:$C,R$2,FALSE)),IF($N440=0,IF(ISERROR(VLOOKUP($P440,'M1'!$A:$C,R$2,FALSE)),IF(ISERROR(VLOOKUP(DATA!$P440,'M2'!$A:$C,R$2,FALSE)),"NOT PRESENT",VLOOKUP(DATA!$P440,'M2'!$A:$C,R$2,FALSE)),VLOOKUP($P440,'M1'!$A:$C,R$2,FALSE)),"SPECIFY METHOD")))</f>
        <v>Pinto abalone</v>
      </c>
      <c r="S440" s="20">
        <f t="shared" si="520"/>
        <v>5</v>
      </c>
      <c r="T440" s="11">
        <v>0</v>
      </c>
      <c r="U440" s="11">
        <v>1</v>
      </c>
      <c r="V440" s="11">
        <v>3</v>
      </c>
      <c r="W440" s="11">
        <v>1</v>
      </c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</row>
    <row r="441" spans="1:68" ht="12.75" customHeight="1">
      <c r="A441" s="12">
        <f t="shared" si="517"/>
        <v>439</v>
      </c>
      <c r="B441" s="11" t="str">
        <f t="shared" si="740"/>
        <v>Em Lim</v>
      </c>
      <c r="C441" s="11" t="str">
        <f t="shared" si="789"/>
        <v>Claire Attridge</v>
      </c>
      <c r="D441" s="11" t="str">
        <f t="shared" si="822"/>
        <v>BMSC2</v>
      </c>
      <c r="E441" s="12" t="str">
        <f>IF(ISERROR(VLOOKUP($D441,SITES!$A:$E,2,FALSE)),"",VLOOKUP($D441,SITES!$A:$E,2,FALSE))</f>
        <v>Kirby</v>
      </c>
      <c r="F441" s="10">
        <f>IF(ISERROR(VLOOKUP($D441,SITES!$A:$E,3,FALSE)),"",VLOOKUP($D441,SITES!$A:$E,3,FALSE))</f>
        <v>48.850399017333899</v>
      </c>
      <c r="G441" s="13">
        <f>IF(ISERROR(VLOOKUP($D441,SITES!$A:$E,4,FALSE)),"",VLOOKUP($D441,SITES!$A:$E,4,FALSE))</f>
        <v>-125.198768615722</v>
      </c>
      <c r="H441" s="14" t="str">
        <f t="shared" si="790"/>
        <v>29/04/2024</v>
      </c>
      <c r="I441" s="11">
        <f t="shared" si="821"/>
        <v>3.5</v>
      </c>
      <c r="J441" s="11" t="str">
        <f t="shared" ref="J441:O441" si="839">IF(ISERROR(J440),IF(ISERROR(J439),IF(ISERROR(J438),"BLANK",J438),J439),J440)</f>
        <v>N</v>
      </c>
      <c r="K441" s="18">
        <f t="shared" si="839"/>
        <v>0.61875000000000002</v>
      </c>
      <c r="L441" s="11" t="str">
        <f t="shared" si="839"/>
        <v>CMA</v>
      </c>
      <c r="M441" s="11">
        <f t="shared" si="839"/>
        <v>4</v>
      </c>
      <c r="N441" s="11">
        <f t="shared" si="839"/>
        <v>2</v>
      </c>
      <c r="O441" s="11">
        <f t="shared" si="839"/>
        <v>1</v>
      </c>
      <c r="P441" s="11" t="s">
        <v>58</v>
      </c>
      <c r="Q441" s="19" t="str">
        <f>IF($N441=1,IF(ISERROR(VLOOKUP($P441,'M1'!$A:$C,Q$2,FALSE)),"NOT PRESENT",VLOOKUP($P441,'M1'!$A:$C,Q$2,FALSE)),IF($N441=2,IF(ISERROR(VLOOKUP(DATA!$P441,'M2'!$A:$C,Q$2,FALSE)),"NOT PRESENT",VLOOKUP(DATA!$P441,'M2'!$A:$C,Q$2,FALSE)),IF($N441=0,IF(ISERROR(VLOOKUP($P441,'M1'!$A:$C,Q$2,FALSE)),IF(ISERROR(VLOOKUP(DATA!$P441,'M2'!$A:$C,Q$2,FALSE)),"NOT PRESENT",VLOOKUP(DATA!$P441,'M2'!$A:$C,Q$2,FALSE)),VLOOKUP($P441,'M1'!$A:$C,Q$2,FALSE)),"SPECIFY METHOD")))</f>
        <v>Jordania zonope</v>
      </c>
      <c r="R441" s="12" t="str">
        <f>IF($N441=1,IF(ISERROR(VLOOKUP($P441,'M1'!$A:$C,R$2,FALSE)),"NOT PRESENT",VLOOKUP($P441,'M1'!$A:$C,R$2,FALSE)),IF($N441=2,IF(ISERROR(VLOOKUP(DATA!$P441,'M2'!$A:$C,R$2,FALSE)),"NOT PRESENT",VLOOKUP(DATA!$P441,'M2'!$A:$C,R$2,FALSE)),IF($N441=0,IF(ISERROR(VLOOKUP($P441,'M1'!$A:$C,R$2,FALSE)),IF(ISERROR(VLOOKUP(DATA!$P441,'M2'!$A:$C,R$2,FALSE)),"NOT PRESENT",VLOOKUP(DATA!$P441,'M2'!$A:$C,R$2,FALSE)),VLOOKUP($P441,'M1'!$A:$C,R$2,FALSE)),"SPECIFY METHOD")))</f>
        <v>Longfin sculpin</v>
      </c>
      <c r="S441" s="20">
        <f t="shared" si="520"/>
        <v>1</v>
      </c>
      <c r="T441" s="11">
        <v>0</v>
      </c>
      <c r="U441" s="11">
        <v>1</v>
      </c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1"/>
      <c r="BE441" s="11"/>
      <c r="BF441" s="11"/>
      <c r="BG441" s="11"/>
      <c r="BH441" s="11"/>
      <c r="BI441" s="11"/>
      <c r="BJ441" s="11"/>
      <c r="BK441" s="11"/>
      <c r="BL441" s="11"/>
      <c r="BM441" s="11"/>
      <c r="BN441" s="11"/>
      <c r="BO441" s="11"/>
      <c r="BP441" s="11"/>
    </row>
    <row r="442" spans="1:68" ht="12.75" customHeight="1">
      <c r="A442" s="12">
        <f t="shared" si="517"/>
        <v>440</v>
      </c>
      <c r="B442" s="11" t="str">
        <f t="shared" si="740"/>
        <v>Em Lim</v>
      </c>
      <c r="C442" s="11" t="str">
        <f t="shared" si="789"/>
        <v>Claire Attridge</v>
      </c>
      <c r="D442" s="11" t="str">
        <f t="shared" si="822"/>
        <v>BMSC2</v>
      </c>
      <c r="E442" s="12" t="str">
        <f>IF(ISERROR(VLOOKUP($D442,SITES!$A:$E,2,FALSE)),"",VLOOKUP($D442,SITES!$A:$E,2,FALSE))</f>
        <v>Kirby</v>
      </c>
      <c r="F442" s="10">
        <f>IF(ISERROR(VLOOKUP($D442,SITES!$A:$E,3,FALSE)),"",VLOOKUP($D442,SITES!$A:$E,3,FALSE))</f>
        <v>48.850399017333899</v>
      </c>
      <c r="G442" s="13">
        <f>IF(ISERROR(VLOOKUP($D442,SITES!$A:$E,4,FALSE)),"",VLOOKUP($D442,SITES!$A:$E,4,FALSE))</f>
        <v>-125.198768615722</v>
      </c>
      <c r="H442" s="14" t="str">
        <f t="shared" si="790"/>
        <v>29/04/2024</v>
      </c>
      <c r="I442" s="11">
        <f t="shared" si="821"/>
        <v>3.5</v>
      </c>
      <c r="J442" s="11" t="str">
        <f t="shared" ref="J442:O442" si="840">IF(ISERROR(J441),IF(ISERROR(J440),IF(ISERROR(J439),"BLANK",J439),J440),J441)</f>
        <v>N</v>
      </c>
      <c r="K442" s="18">
        <f t="shared" si="840"/>
        <v>0.61875000000000002</v>
      </c>
      <c r="L442" s="11" t="str">
        <f t="shared" si="840"/>
        <v>CMA</v>
      </c>
      <c r="M442" s="11">
        <f t="shared" si="840"/>
        <v>4</v>
      </c>
      <c r="N442" s="11">
        <f t="shared" si="840"/>
        <v>2</v>
      </c>
      <c r="O442" s="11">
        <f t="shared" si="840"/>
        <v>1</v>
      </c>
      <c r="P442" s="11" t="s">
        <v>118</v>
      </c>
      <c r="Q442" s="19" t="str">
        <f>IF($N442=1,IF(ISERROR(VLOOKUP($P442,'M1'!$A:$C,Q$2,FALSE)),"NOT PRESENT",VLOOKUP($P442,'M1'!$A:$C,Q$2,FALSE)),IF($N442=2,IF(ISERROR(VLOOKUP(DATA!$P442,'M2'!$A:$C,Q$2,FALSE)),"NOT PRESENT",VLOOKUP(DATA!$P442,'M2'!$A:$C,Q$2,FALSE)),IF($N442=0,IF(ISERROR(VLOOKUP($P442,'M1'!$A:$C,Q$2,FALSE)),IF(ISERROR(VLOOKUP(DATA!$P442,'M2'!$A:$C,Q$2,FALSE)),"NOT PRESENT",VLOOKUP(DATA!$P442,'M2'!$A:$C,Q$2,FALSE)),VLOOKUP($P442,'M1'!$A:$C,Q$2,FALSE)),"SPECIFY METHOD")))</f>
        <v>Pachycheles pubescens</v>
      </c>
      <c r="R442" s="12" t="str">
        <f>IF($N442=1,IF(ISERROR(VLOOKUP($P442,'M1'!$A:$C,R$2,FALSE)),"NOT PRESENT",VLOOKUP($P442,'M1'!$A:$C,R$2,FALSE)),IF($N442=2,IF(ISERROR(VLOOKUP(DATA!$P442,'M2'!$A:$C,R$2,FALSE)),"NOT PRESENT",VLOOKUP(DATA!$P442,'M2'!$A:$C,R$2,FALSE)),IF($N442=0,IF(ISERROR(VLOOKUP($P442,'M1'!$A:$C,R$2,FALSE)),IF(ISERROR(VLOOKUP(DATA!$P442,'M2'!$A:$C,R$2,FALSE)),"NOT PRESENT",VLOOKUP(DATA!$P442,'M2'!$A:$C,R$2,FALSE)),VLOOKUP($P442,'M1'!$A:$C,R$2,FALSE)),"SPECIFY METHOD")))</f>
        <v>Pubescent porcelain crab</v>
      </c>
      <c r="S442" s="20">
        <f t="shared" si="520"/>
        <v>1</v>
      </c>
      <c r="T442" s="11">
        <v>1</v>
      </c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</row>
    <row r="443" spans="1:68" ht="12.75" customHeight="1">
      <c r="A443" s="12">
        <f t="shared" si="517"/>
        <v>441</v>
      </c>
      <c r="B443" s="11" t="str">
        <f t="shared" si="740"/>
        <v>Em Lim</v>
      </c>
      <c r="C443" s="11" t="str">
        <f t="shared" si="789"/>
        <v>Claire Attridge</v>
      </c>
      <c r="D443" s="11" t="str">
        <f t="shared" si="822"/>
        <v>BMSC2</v>
      </c>
      <c r="E443" s="12" t="str">
        <f>IF(ISERROR(VLOOKUP($D443,SITES!$A:$E,2,FALSE)),"",VLOOKUP($D443,SITES!$A:$E,2,FALSE))</f>
        <v>Kirby</v>
      </c>
      <c r="F443" s="10">
        <f>IF(ISERROR(VLOOKUP($D443,SITES!$A:$E,3,FALSE)),"",VLOOKUP($D443,SITES!$A:$E,3,FALSE))</f>
        <v>48.850399017333899</v>
      </c>
      <c r="G443" s="13">
        <f>IF(ISERROR(VLOOKUP($D443,SITES!$A:$E,4,FALSE)),"",VLOOKUP($D443,SITES!$A:$E,4,FALSE))</f>
        <v>-125.198768615722</v>
      </c>
      <c r="H443" s="14" t="str">
        <f t="shared" si="790"/>
        <v>29/04/2024</v>
      </c>
      <c r="I443" s="11">
        <f t="shared" si="821"/>
        <v>3.5</v>
      </c>
      <c r="J443" s="11" t="str">
        <f t="shared" ref="J443:O443" si="841">IF(ISERROR(J442),IF(ISERROR(J441),IF(ISERROR(J440),"BLANK",J440),J441),J442)</f>
        <v>N</v>
      </c>
      <c r="K443" s="18">
        <f t="shared" si="841"/>
        <v>0.61875000000000002</v>
      </c>
      <c r="L443" s="11" t="str">
        <f t="shared" si="841"/>
        <v>CMA</v>
      </c>
      <c r="M443" s="11">
        <f t="shared" si="841"/>
        <v>4</v>
      </c>
      <c r="N443" s="11">
        <f t="shared" si="841"/>
        <v>2</v>
      </c>
      <c r="O443" s="11">
        <f t="shared" si="841"/>
        <v>1</v>
      </c>
      <c r="P443" s="11" t="s">
        <v>45</v>
      </c>
      <c r="Q443" s="19" t="str">
        <f>IF($N443=1,IF(ISERROR(VLOOKUP($P443,'M1'!$A:$C,Q$2,FALSE)),"NOT PRESENT",VLOOKUP($P443,'M1'!$A:$C,Q$2,FALSE)),IF($N443=2,IF(ISERROR(VLOOKUP(DATA!$P443,'M2'!$A:$C,Q$2,FALSE)),"NOT PRESENT",VLOOKUP(DATA!$P443,'M2'!$A:$C,Q$2,FALSE)),IF($N443=0,IF(ISERROR(VLOOKUP($P443,'M1'!$A:$C,Q$2,FALSE)),IF(ISERROR(VLOOKUP(DATA!$P443,'M2'!$A:$C,Q$2,FALSE)),"NOT PRESENT",VLOOKUP(DATA!$P443,'M2'!$A:$C,Q$2,FALSE)),VLOOKUP($P443,'M1'!$A:$C,Q$2,FALSE)),"SPECIFY METHOD")))</f>
        <v>Diodora aspera</v>
      </c>
      <c r="R443" s="12" t="str">
        <f>IF($N443=1,IF(ISERROR(VLOOKUP($P443,'M1'!$A:$C,R$2,FALSE)),"NOT PRESENT",VLOOKUP($P443,'M1'!$A:$C,R$2,FALSE)),IF($N443=2,IF(ISERROR(VLOOKUP(DATA!$P443,'M2'!$A:$C,R$2,FALSE)),"NOT PRESENT",VLOOKUP(DATA!$P443,'M2'!$A:$C,R$2,FALSE)),IF($N443=0,IF(ISERROR(VLOOKUP($P443,'M1'!$A:$C,R$2,FALSE)),IF(ISERROR(VLOOKUP(DATA!$P443,'M2'!$A:$C,R$2,FALSE)),"NOT PRESENT",VLOOKUP(DATA!$P443,'M2'!$A:$C,R$2,FALSE)),VLOOKUP($P443,'M1'!$A:$C,R$2,FALSE)),"SPECIFY METHOD")))</f>
        <v>Rough keyhole limpet</v>
      </c>
      <c r="S443" s="20">
        <f t="shared" si="520"/>
        <v>1</v>
      </c>
      <c r="T443" s="11">
        <v>1</v>
      </c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1"/>
      <c r="BE443" s="11"/>
      <c r="BF443" s="11"/>
      <c r="BG443" s="11"/>
      <c r="BH443" s="11"/>
      <c r="BI443" s="11"/>
      <c r="BJ443" s="11"/>
      <c r="BK443" s="11"/>
      <c r="BL443" s="11"/>
      <c r="BM443" s="11"/>
      <c r="BN443" s="11"/>
      <c r="BO443" s="11"/>
      <c r="BP443" s="11"/>
    </row>
    <row r="444" spans="1:68" ht="12.75" customHeight="1">
      <c r="A444" s="12">
        <f t="shared" si="517"/>
        <v>442</v>
      </c>
      <c r="B444" s="11" t="str">
        <f t="shared" si="740"/>
        <v>Em Lim</v>
      </c>
      <c r="C444" s="11" t="str">
        <f t="shared" si="789"/>
        <v>Claire Attridge</v>
      </c>
      <c r="D444" s="11" t="str">
        <f t="shared" si="822"/>
        <v>BMSC2</v>
      </c>
      <c r="E444" s="12" t="str">
        <f>IF(ISERROR(VLOOKUP($D444,SITES!$A:$E,2,FALSE)),"",VLOOKUP($D444,SITES!$A:$E,2,FALSE))</f>
        <v>Kirby</v>
      </c>
      <c r="F444" s="10">
        <f>IF(ISERROR(VLOOKUP($D444,SITES!$A:$E,3,FALSE)),"",VLOOKUP($D444,SITES!$A:$E,3,FALSE))</f>
        <v>48.850399017333899</v>
      </c>
      <c r="G444" s="13">
        <f>IF(ISERROR(VLOOKUP($D444,SITES!$A:$E,4,FALSE)),"",VLOOKUP($D444,SITES!$A:$E,4,FALSE))</f>
        <v>-125.198768615722</v>
      </c>
      <c r="H444" s="14" t="str">
        <f t="shared" si="790"/>
        <v>29/04/2024</v>
      </c>
      <c r="I444" s="11">
        <f t="shared" si="821"/>
        <v>3.5</v>
      </c>
      <c r="J444" s="11" t="str">
        <f t="shared" ref="J444:O444" si="842">IF(ISERROR(J443),IF(ISERROR(J442),IF(ISERROR(J441),"BLANK",J441),J442),J443)</f>
        <v>N</v>
      </c>
      <c r="K444" s="18">
        <f t="shared" si="842"/>
        <v>0.61875000000000002</v>
      </c>
      <c r="L444" s="11" t="str">
        <f t="shared" si="842"/>
        <v>CMA</v>
      </c>
      <c r="M444" s="11">
        <f t="shared" si="842"/>
        <v>4</v>
      </c>
      <c r="N444" s="11">
        <f t="shared" si="842"/>
        <v>2</v>
      </c>
      <c r="O444" s="11">
        <f t="shared" si="842"/>
        <v>1</v>
      </c>
      <c r="P444" s="11" t="s">
        <v>68</v>
      </c>
      <c r="Q444" s="19" t="str">
        <f>IF($N444=1,IF(ISERROR(VLOOKUP($P444,'M1'!$A:$C,Q$2,FALSE)),"NOT PRESENT",VLOOKUP($P444,'M1'!$A:$C,Q$2,FALSE)),IF($N444=2,IF(ISERROR(VLOOKUP(DATA!$P444,'M2'!$A:$C,Q$2,FALSE)),"NOT PRESENT",VLOOKUP(DATA!$P444,'M2'!$A:$C,Q$2,FALSE)),IF($N444=0,IF(ISERROR(VLOOKUP($P444,'M1'!$A:$C,Q$2,FALSE)),IF(ISERROR(VLOOKUP(DATA!$P444,'M2'!$A:$C,Q$2,FALSE)),"NOT PRESENT",VLOOKUP(DATA!$P444,'M2'!$A:$C,Q$2,FALSE)),VLOOKUP($P444,'M1'!$A:$C,Q$2,FALSE)),"SPECIFY METHOD")))</f>
        <v>Evasterias troschelii</v>
      </c>
      <c r="R444" s="12" t="str">
        <f>IF($N444=1,IF(ISERROR(VLOOKUP($P444,'M1'!$A:$C,R$2,FALSE)),"NOT PRESENT",VLOOKUP($P444,'M1'!$A:$C,R$2,FALSE)),IF($N444=2,IF(ISERROR(VLOOKUP(DATA!$P444,'M2'!$A:$C,R$2,FALSE)),"NOT PRESENT",VLOOKUP(DATA!$P444,'M2'!$A:$C,R$2,FALSE)),IF($N444=0,IF(ISERROR(VLOOKUP($P444,'M1'!$A:$C,R$2,FALSE)),IF(ISERROR(VLOOKUP(DATA!$P444,'M2'!$A:$C,R$2,FALSE)),"NOT PRESENT",VLOOKUP(DATA!$P444,'M2'!$A:$C,R$2,FALSE)),VLOOKUP($P444,'M1'!$A:$C,R$2,FALSE)),"SPECIFY METHOD")))</f>
        <v>Mottled starfish</v>
      </c>
      <c r="S444" s="20">
        <f t="shared" si="520"/>
        <v>2</v>
      </c>
      <c r="T444" s="11">
        <v>2</v>
      </c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</row>
    <row r="445" spans="1:68" ht="12.75" customHeight="1">
      <c r="A445" s="12">
        <f t="shared" si="517"/>
        <v>443</v>
      </c>
      <c r="B445" s="11" t="str">
        <f t="shared" si="740"/>
        <v>Em Lim</v>
      </c>
      <c r="C445" s="11" t="str">
        <f t="shared" si="789"/>
        <v>Claire Attridge</v>
      </c>
      <c r="D445" s="11" t="str">
        <f t="shared" si="822"/>
        <v>BMSC2</v>
      </c>
      <c r="E445" s="12" t="str">
        <f>IF(ISERROR(VLOOKUP($D445,SITES!$A:$E,2,FALSE)),"",VLOOKUP($D445,SITES!$A:$E,2,FALSE))</f>
        <v>Kirby</v>
      </c>
      <c r="F445" s="10">
        <f>IF(ISERROR(VLOOKUP($D445,SITES!$A:$E,3,FALSE)),"",VLOOKUP($D445,SITES!$A:$E,3,FALSE))</f>
        <v>48.850399017333899</v>
      </c>
      <c r="G445" s="13">
        <f>IF(ISERROR(VLOOKUP($D445,SITES!$A:$E,4,FALSE)),"",VLOOKUP($D445,SITES!$A:$E,4,FALSE))</f>
        <v>-125.198768615722</v>
      </c>
      <c r="H445" s="14" t="str">
        <f t="shared" si="790"/>
        <v>29/04/2024</v>
      </c>
      <c r="I445" s="11">
        <f t="shared" si="821"/>
        <v>3.5</v>
      </c>
      <c r="J445" s="11" t="str">
        <f t="shared" ref="J445:M445" si="843">IF(ISERROR(J444),IF(ISERROR(J443),IF(ISERROR(J442),"BLANK",J442),J443),J444)</f>
        <v>N</v>
      </c>
      <c r="K445" s="18">
        <f t="shared" si="843"/>
        <v>0.61875000000000002</v>
      </c>
      <c r="L445" s="11" t="str">
        <f t="shared" si="843"/>
        <v>CMA</v>
      </c>
      <c r="M445" s="11">
        <f t="shared" si="843"/>
        <v>4</v>
      </c>
      <c r="N445" s="11">
        <v>0</v>
      </c>
      <c r="O445" s="11">
        <f t="shared" ref="O445:O446" si="844">IF(ISERROR(O444),IF(ISERROR(O443),IF(ISERROR(O442),"BLANK",O442),O443),O444)</f>
        <v>1</v>
      </c>
      <c r="P445" s="11" t="s">
        <v>46</v>
      </c>
      <c r="Q445" s="19" t="str">
        <f>IF($N445=1,IF(ISERROR(VLOOKUP($P445,'M1'!$A:$C,Q$2,FALSE)),"NOT PRESENT",VLOOKUP($P445,'M1'!$A:$C,Q$2,FALSE)),IF($N445=2,IF(ISERROR(VLOOKUP(DATA!$P445,'M2'!$A:$C,Q$2,FALSE)),"NOT PRESENT",VLOOKUP(DATA!$P445,'M2'!$A:$C,Q$2,FALSE)),IF($N445=0,IF(ISERROR(VLOOKUP($P445,'M1'!$A:$C,Q$2,FALSE)),IF(ISERROR(VLOOKUP(DATA!$P445,'M2'!$A:$C,Q$2,FALSE)),"NOT PRESENT",VLOOKUP(DATA!$P445,'M2'!$A:$C,Q$2,FALSE)),VLOOKUP($P445,'M1'!$A:$C,Q$2,FALSE)),"SPECIFY METHOD")))</f>
        <v>Oxylebius pictus</v>
      </c>
      <c r="R445" s="12" t="str">
        <f>IF($N445=1,IF(ISERROR(VLOOKUP($P445,'M1'!$A:$C,R$2,FALSE)),"NOT PRESENT",VLOOKUP($P445,'M1'!$A:$C,R$2,FALSE)),IF($N445=2,IF(ISERROR(VLOOKUP(DATA!$P445,'M2'!$A:$C,R$2,FALSE)),"NOT PRESENT",VLOOKUP(DATA!$P445,'M2'!$A:$C,R$2,FALSE)),IF($N445=0,IF(ISERROR(VLOOKUP($P445,'M1'!$A:$C,R$2,FALSE)),IF(ISERROR(VLOOKUP(DATA!$P445,'M2'!$A:$C,R$2,FALSE)),"NOT PRESENT",VLOOKUP(DATA!$P445,'M2'!$A:$C,R$2,FALSE)),VLOOKUP($P445,'M1'!$A:$C,R$2,FALSE)),"SPECIFY METHOD")))</f>
        <v>Painted greenling</v>
      </c>
      <c r="S445" s="20">
        <f t="shared" si="520"/>
        <v>1</v>
      </c>
      <c r="T445" s="11">
        <v>0</v>
      </c>
      <c r="U445" s="11"/>
      <c r="V445" s="11"/>
      <c r="W445" s="11">
        <v>1</v>
      </c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1"/>
      <c r="BE445" s="11"/>
      <c r="BF445" s="11"/>
      <c r="BG445" s="11"/>
      <c r="BH445" s="11"/>
      <c r="BI445" s="11"/>
      <c r="BJ445" s="11"/>
      <c r="BK445" s="11"/>
      <c r="BL445" s="11"/>
      <c r="BM445" s="11"/>
      <c r="BN445" s="11"/>
      <c r="BO445" s="11"/>
      <c r="BP445" s="11"/>
    </row>
    <row r="446" spans="1:68" ht="12.75" customHeight="1">
      <c r="A446" s="12">
        <f t="shared" si="517"/>
        <v>444</v>
      </c>
      <c r="B446" s="11" t="str">
        <f t="shared" si="740"/>
        <v>Em Lim</v>
      </c>
      <c r="C446" s="11" t="str">
        <f t="shared" si="789"/>
        <v>Claire Attridge</v>
      </c>
      <c r="D446" s="11" t="str">
        <f t="shared" si="822"/>
        <v>BMSC2</v>
      </c>
      <c r="E446" s="12" t="str">
        <f>IF(ISERROR(VLOOKUP($D446,SITES!$A:$E,2,FALSE)),"",VLOOKUP($D446,SITES!$A:$E,2,FALSE))</f>
        <v>Kirby</v>
      </c>
      <c r="F446" s="10">
        <f>IF(ISERROR(VLOOKUP($D446,SITES!$A:$E,3,FALSE)),"",VLOOKUP($D446,SITES!$A:$E,3,FALSE))</f>
        <v>48.850399017333899</v>
      </c>
      <c r="G446" s="13">
        <f>IF(ISERROR(VLOOKUP($D446,SITES!$A:$E,4,FALSE)),"",VLOOKUP($D446,SITES!$A:$E,4,FALSE))</f>
        <v>-125.198768615722</v>
      </c>
      <c r="H446" s="14" t="str">
        <f t="shared" si="790"/>
        <v>29/04/2024</v>
      </c>
      <c r="I446" s="11">
        <f t="shared" si="821"/>
        <v>3.5</v>
      </c>
      <c r="J446" s="11" t="str">
        <f t="shared" ref="J446:M446" si="845">IF(ISERROR(J445),IF(ISERROR(J444),IF(ISERROR(J443),"BLANK",J443),J444),J445)</f>
        <v>N</v>
      </c>
      <c r="K446" s="18">
        <f t="shared" si="845"/>
        <v>0.61875000000000002</v>
      </c>
      <c r="L446" s="11" t="str">
        <f t="shared" si="845"/>
        <v>CMA</v>
      </c>
      <c r="M446" s="11">
        <f t="shared" si="845"/>
        <v>4</v>
      </c>
      <c r="N446" s="11">
        <v>2</v>
      </c>
      <c r="O446" s="11">
        <f t="shared" si="844"/>
        <v>1</v>
      </c>
      <c r="P446" s="11" t="s">
        <v>35</v>
      </c>
      <c r="Q446" s="19" t="str">
        <f>IF($N446=1,IF(ISERROR(VLOOKUP($P446,'M1'!$A:$C,Q$2,FALSE)),"NOT PRESENT",VLOOKUP($P446,'M1'!$A:$C,Q$2,FALSE)),IF($N446=2,IF(ISERROR(VLOOKUP(DATA!$P446,'M2'!$A:$C,Q$2,FALSE)),"NOT PRESENT",VLOOKUP(DATA!$P446,'M2'!$A:$C,Q$2,FALSE)),IF($N446=0,IF(ISERROR(VLOOKUP($P446,'M1'!$A:$C,Q$2,FALSE)),IF(ISERROR(VLOOKUP(DATA!$P446,'M2'!$A:$C,Q$2,FALSE)),"NOT PRESENT",VLOOKUP(DATA!$P446,'M2'!$A:$C,Q$2,FALSE)),VLOOKUP($P446,'M1'!$A:$C,Q$2,FALSE)),"SPECIFY METHOD")))</f>
        <v>Orthasterias koehleri</v>
      </c>
      <c r="R446" s="12" t="str">
        <f>IF($N446=1,IF(ISERROR(VLOOKUP($P446,'M1'!$A:$C,R$2,FALSE)),"NOT PRESENT",VLOOKUP($P446,'M1'!$A:$C,R$2,FALSE)),IF($N446=2,IF(ISERROR(VLOOKUP(DATA!$P446,'M2'!$A:$C,R$2,FALSE)),"NOT PRESENT",VLOOKUP(DATA!$P446,'M2'!$A:$C,R$2,FALSE)),IF($N446=0,IF(ISERROR(VLOOKUP($P446,'M1'!$A:$C,R$2,FALSE)),IF(ISERROR(VLOOKUP(DATA!$P446,'M2'!$A:$C,R$2,FALSE)),"NOT PRESENT",VLOOKUP(DATA!$P446,'M2'!$A:$C,R$2,FALSE)),VLOOKUP($P446,'M1'!$A:$C,R$2,FALSE)),"SPECIFY METHOD")))</f>
        <v>Rainbow star</v>
      </c>
      <c r="S446" s="20">
        <f t="shared" si="520"/>
        <v>1</v>
      </c>
      <c r="T446" s="11">
        <v>1</v>
      </c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</row>
    <row r="447" spans="1:68" ht="12.75" customHeight="1">
      <c r="A447" s="12">
        <f t="shared" si="517"/>
        <v>445</v>
      </c>
      <c r="B447" s="11" t="str">
        <f t="shared" si="740"/>
        <v>Em Lim</v>
      </c>
      <c r="C447" s="11" t="str">
        <f t="shared" si="789"/>
        <v>Claire Attridge</v>
      </c>
      <c r="D447" s="11" t="str">
        <f t="shared" si="822"/>
        <v>BMSC2</v>
      </c>
      <c r="E447" s="12" t="str">
        <f>IF(ISERROR(VLOOKUP($D447,SITES!$A:$E,2,FALSE)),"",VLOOKUP($D447,SITES!$A:$E,2,FALSE))</f>
        <v>Kirby</v>
      </c>
      <c r="F447" s="10">
        <f>IF(ISERROR(VLOOKUP($D447,SITES!$A:$E,3,FALSE)),"",VLOOKUP($D447,SITES!$A:$E,3,FALSE))</f>
        <v>48.850399017333899</v>
      </c>
      <c r="G447" s="13">
        <f>IF(ISERROR(VLOOKUP($D447,SITES!$A:$E,4,FALSE)),"",VLOOKUP($D447,SITES!$A:$E,4,FALSE))</f>
        <v>-125.198768615722</v>
      </c>
      <c r="H447" s="14" t="str">
        <f t="shared" si="790"/>
        <v>29/04/2024</v>
      </c>
      <c r="I447" s="11">
        <f t="shared" si="821"/>
        <v>3.5</v>
      </c>
      <c r="J447" s="11" t="str">
        <f t="shared" ref="J447:O447" si="846">IF(ISERROR(J446),IF(ISERROR(J445),IF(ISERROR(J444),"BLANK",J444),J445),J446)</f>
        <v>N</v>
      </c>
      <c r="K447" s="18">
        <f t="shared" si="846"/>
        <v>0.61875000000000002</v>
      </c>
      <c r="L447" s="11" t="str">
        <f t="shared" si="846"/>
        <v>CMA</v>
      </c>
      <c r="M447" s="11">
        <f t="shared" si="846"/>
        <v>4</v>
      </c>
      <c r="N447" s="11">
        <f t="shared" si="846"/>
        <v>2</v>
      </c>
      <c r="O447" s="11">
        <f t="shared" si="846"/>
        <v>1</v>
      </c>
      <c r="P447" s="11" t="s">
        <v>93</v>
      </c>
      <c r="Q447" s="19" t="str">
        <f>IF($N447=1,IF(ISERROR(VLOOKUP($P447,'M1'!$A:$C,Q$2,FALSE)),"NOT PRESENT",VLOOKUP($P447,'M1'!$A:$C,Q$2,FALSE)),IF($N447=2,IF(ISERROR(VLOOKUP(DATA!$P447,'M2'!$A:$C,Q$2,FALSE)),"NOT PRESENT",VLOOKUP(DATA!$P447,'M2'!$A:$C,Q$2,FALSE)),IF($N447=0,IF(ISERROR(VLOOKUP($P447,'M1'!$A:$C,Q$2,FALSE)),IF(ISERROR(VLOOKUP(DATA!$P447,'M2'!$A:$C,Q$2,FALSE)),"NOT PRESENT",VLOOKUP(DATA!$P447,'M2'!$A:$C,Q$2,FALSE)),VLOOKUP($P447,'M1'!$A:$C,Q$2,FALSE)),"SPECIFY METHOD")))</f>
        <v>Pycnopodia helianthoides</v>
      </c>
      <c r="R447" s="12" t="str">
        <f>IF($N447=1,IF(ISERROR(VLOOKUP($P447,'M1'!$A:$C,R$2,FALSE)),"NOT PRESENT",VLOOKUP($P447,'M1'!$A:$C,R$2,FALSE)),IF($N447=2,IF(ISERROR(VLOOKUP(DATA!$P447,'M2'!$A:$C,R$2,FALSE)),"NOT PRESENT",VLOOKUP(DATA!$P447,'M2'!$A:$C,R$2,FALSE)),IF($N447=0,IF(ISERROR(VLOOKUP($P447,'M1'!$A:$C,R$2,FALSE)),IF(ISERROR(VLOOKUP(DATA!$P447,'M2'!$A:$C,R$2,FALSE)),"NOT PRESENT",VLOOKUP(DATA!$P447,'M2'!$A:$C,R$2,FALSE)),VLOOKUP($P447,'M1'!$A:$C,R$2,FALSE)),"SPECIFY METHOD")))</f>
        <v>Sunflower star</v>
      </c>
      <c r="S447" s="20">
        <f t="shared" si="520"/>
        <v>1</v>
      </c>
      <c r="T447" s="11">
        <v>0</v>
      </c>
      <c r="U447" s="11"/>
      <c r="V447" s="11">
        <v>1</v>
      </c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1"/>
      <c r="BE447" s="11"/>
      <c r="BF447" s="11"/>
      <c r="BG447" s="11"/>
      <c r="BH447" s="11"/>
      <c r="BI447" s="11"/>
      <c r="BJ447" s="11"/>
      <c r="BK447" s="11"/>
      <c r="BL447" s="11"/>
      <c r="BM447" s="11"/>
      <c r="BN447" s="11"/>
      <c r="BO447" s="11"/>
      <c r="BP447" s="11"/>
    </row>
    <row r="448" spans="1:68" ht="12.75" customHeight="1">
      <c r="A448" s="12">
        <f t="shared" si="517"/>
        <v>446</v>
      </c>
      <c r="B448" s="11" t="str">
        <f t="shared" si="740"/>
        <v>Em Lim</v>
      </c>
      <c r="C448" s="11" t="str">
        <f t="shared" si="789"/>
        <v>Claire Attridge</v>
      </c>
      <c r="D448" s="11" t="str">
        <f t="shared" si="822"/>
        <v>BMSC2</v>
      </c>
      <c r="E448" s="12" t="str">
        <f>IF(ISERROR(VLOOKUP($D448,SITES!$A:$E,2,FALSE)),"",VLOOKUP($D448,SITES!$A:$E,2,FALSE))</f>
        <v>Kirby</v>
      </c>
      <c r="F448" s="10">
        <f>IF(ISERROR(VLOOKUP($D448,SITES!$A:$E,3,FALSE)),"",VLOOKUP($D448,SITES!$A:$E,3,FALSE))</f>
        <v>48.850399017333899</v>
      </c>
      <c r="G448" s="13">
        <f>IF(ISERROR(VLOOKUP($D448,SITES!$A:$E,4,FALSE)),"",VLOOKUP($D448,SITES!$A:$E,4,FALSE))</f>
        <v>-125.198768615722</v>
      </c>
      <c r="H448" s="14" t="str">
        <f t="shared" si="790"/>
        <v>29/04/2024</v>
      </c>
      <c r="I448" s="11">
        <f t="shared" si="821"/>
        <v>3.5</v>
      </c>
      <c r="J448" s="11" t="str">
        <f t="shared" ref="J448:O448" si="847">IF(ISERROR(J447),IF(ISERROR(J446),IF(ISERROR(J445),"BLANK",J445),J446),J447)</f>
        <v>N</v>
      </c>
      <c r="K448" s="18">
        <f t="shared" si="847"/>
        <v>0.61875000000000002</v>
      </c>
      <c r="L448" s="11" t="str">
        <f t="shared" si="847"/>
        <v>CMA</v>
      </c>
      <c r="M448" s="11">
        <f t="shared" si="847"/>
        <v>4</v>
      </c>
      <c r="N448" s="11">
        <f t="shared" si="847"/>
        <v>2</v>
      </c>
      <c r="O448" s="11">
        <f t="shared" si="847"/>
        <v>1</v>
      </c>
      <c r="P448" s="11" t="s">
        <v>114</v>
      </c>
      <c r="Q448" s="19" t="str">
        <f>IF($N448=1,IF(ISERROR(VLOOKUP($P448,'M1'!$A:$C,Q$2,FALSE)),"NOT PRESENT",VLOOKUP($P448,'M1'!$A:$C,Q$2,FALSE)),IF($N448=2,IF(ISERROR(VLOOKUP(DATA!$P448,'M2'!$A:$C,Q$2,FALSE)),"NOT PRESENT",VLOOKUP(DATA!$P448,'M2'!$A:$C,Q$2,FALSE)),IF($N448=0,IF(ISERROR(VLOOKUP($P448,'M1'!$A:$C,Q$2,FALSE)),IF(ISERROR(VLOOKUP(DATA!$P448,'M2'!$A:$C,Q$2,FALSE)),"NOT PRESENT",VLOOKUP(DATA!$P448,'M2'!$A:$C,Q$2,FALSE)),VLOOKUP($P448,'M1'!$A:$C,Q$2,FALSE)),"SPECIFY METHOD")))</f>
        <v>Pugettia richii</v>
      </c>
      <c r="R448" s="12" t="str">
        <f>IF($N448=1,IF(ISERROR(VLOOKUP($P448,'M1'!$A:$C,R$2,FALSE)),"NOT PRESENT",VLOOKUP($P448,'M1'!$A:$C,R$2,FALSE)),IF($N448=2,IF(ISERROR(VLOOKUP(DATA!$P448,'M2'!$A:$C,R$2,FALSE)),"NOT PRESENT",VLOOKUP(DATA!$P448,'M2'!$A:$C,R$2,FALSE)),IF($N448=0,IF(ISERROR(VLOOKUP($P448,'M1'!$A:$C,R$2,FALSE)),IF(ISERROR(VLOOKUP(DATA!$P448,'M2'!$A:$C,R$2,FALSE)),"NOT PRESENT",VLOOKUP(DATA!$P448,'M2'!$A:$C,R$2,FALSE)),VLOOKUP($P448,'M1'!$A:$C,R$2,FALSE)),"SPECIFY METHOD")))</f>
        <v>Cryptic kelp crab</v>
      </c>
      <c r="S448" s="20">
        <f t="shared" si="520"/>
        <v>1</v>
      </c>
      <c r="T448" s="11">
        <v>1</v>
      </c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1"/>
      <c r="BE448" s="11"/>
      <c r="BF448" s="11"/>
      <c r="BG448" s="11"/>
      <c r="BH448" s="11"/>
      <c r="BI448" s="11"/>
      <c r="BJ448" s="11"/>
      <c r="BK448" s="11"/>
      <c r="BL448" s="11"/>
      <c r="BM448" s="11"/>
      <c r="BN448" s="11"/>
      <c r="BO448" s="11"/>
      <c r="BP448" s="11"/>
    </row>
    <row r="449" spans="1:68" ht="12.75" customHeight="1">
      <c r="A449" s="12">
        <f t="shared" si="517"/>
        <v>447</v>
      </c>
      <c r="B449" s="11" t="str">
        <f t="shared" si="740"/>
        <v>Em Lim</v>
      </c>
      <c r="C449" s="11" t="str">
        <f t="shared" si="789"/>
        <v>Claire Attridge</v>
      </c>
      <c r="D449" s="11" t="str">
        <f t="shared" si="822"/>
        <v>BMSC2</v>
      </c>
      <c r="E449" s="12" t="str">
        <f>IF(ISERROR(VLOOKUP($D449,SITES!$A:$E,2,FALSE)),"",VLOOKUP($D449,SITES!$A:$E,2,FALSE))</f>
        <v>Kirby</v>
      </c>
      <c r="F449" s="10">
        <f>IF(ISERROR(VLOOKUP($D449,SITES!$A:$E,3,FALSE)),"",VLOOKUP($D449,SITES!$A:$E,3,FALSE))</f>
        <v>48.850399017333899</v>
      </c>
      <c r="G449" s="13">
        <f>IF(ISERROR(VLOOKUP($D449,SITES!$A:$E,4,FALSE)),"",VLOOKUP($D449,SITES!$A:$E,4,FALSE))</f>
        <v>-125.198768615722</v>
      </c>
      <c r="H449" s="14" t="str">
        <f t="shared" si="790"/>
        <v>29/04/2024</v>
      </c>
      <c r="I449" s="11">
        <f t="shared" si="821"/>
        <v>3.5</v>
      </c>
      <c r="J449" s="11" t="str">
        <f t="shared" ref="J449:O449" si="848">IF(ISERROR(J448),IF(ISERROR(J447),IF(ISERROR(J446),"BLANK",J446),J447),J448)</f>
        <v>N</v>
      </c>
      <c r="K449" s="18">
        <f t="shared" si="848"/>
        <v>0.61875000000000002</v>
      </c>
      <c r="L449" s="11" t="str">
        <f t="shared" si="848"/>
        <v>CMA</v>
      </c>
      <c r="M449" s="11">
        <f t="shared" si="848"/>
        <v>4</v>
      </c>
      <c r="N449" s="11">
        <f t="shared" si="848"/>
        <v>2</v>
      </c>
      <c r="O449" s="11">
        <f t="shared" si="848"/>
        <v>1</v>
      </c>
      <c r="P449" s="11" t="s">
        <v>49</v>
      </c>
      <c r="Q449" s="19" t="str">
        <f>IF($N449=1,IF(ISERROR(VLOOKUP($P449,'M1'!$A:$C,Q$2,FALSE)),"NOT PRESENT",VLOOKUP($P449,'M1'!$A:$C,Q$2,FALSE)),IF($N449=2,IF(ISERROR(VLOOKUP(DATA!$P449,'M2'!$A:$C,Q$2,FALSE)),"NOT PRESENT",VLOOKUP(DATA!$P449,'M2'!$A:$C,Q$2,FALSE)),IF($N449=0,IF(ISERROR(VLOOKUP($P449,'M1'!$A:$C,Q$2,FALSE)),IF(ISERROR(VLOOKUP(DATA!$P449,'M2'!$A:$C,Q$2,FALSE)),"NOT PRESENT",VLOOKUP(DATA!$P449,'M2'!$A:$C,Q$2,FALSE)),VLOOKUP($P449,'M1'!$A:$C,Q$2,FALSE)),"SPECIFY METHOD")))</f>
        <v>Debris - Zero</v>
      </c>
      <c r="R449" s="12" t="str">
        <f>IF($N449=1,IF(ISERROR(VLOOKUP($P449,'M1'!$A:$C,R$2,FALSE)),"NOT PRESENT",VLOOKUP($P449,'M1'!$A:$C,R$2,FALSE)),IF($N449=2,IF(ISERROR(VLOOKUP(DATA!$P449,'M2'!$A:$C,R$2,FALSE)),"NOT PRESENT",VLOOKUP(DATA!$P449,'M2'!$A:$C,R$2,FALSE)),IF($N449=0,IF(ISERROR(VLOOKUP($P449,'M1'!$A:$C,R$2,FALSE)),IF(ISERROR(VLOOKUP(DATA!$P449,'M2'!$A:$C,R$2,FALSE)),"NOT PRESENT",VLOOKUP(DATA!$P449,'M2'!$A:$C,R$2,FALSE)),VLOOKUP($P449,'M1'!$A:$C,R$2,FALSE)),"SPECIFY METHOD")))</f>
        <v>No Debris found</v>
      </c>
      <c r="S449" s="20">
        <f t="shared" si="520"/>
        <v>1</v>
      </c>
      <c r="T449" s="11">
        <v>1</v>
      </c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1"/>
      <c r="BE449" s="11"/>
      <c r="BF449" s="11"/>
      <c r="BG449" s="11"/>
      <c r="BH449" s="11"/>
      <c r="BI449" s="11"/>
      <c r="BJ449" s="11"/>
      <c r="BK449" s="11"/>
      <c r="BL449" s="11"/>
      <c r="BM449" s="11"/>
      <c r="BN449" s="11"/>
      <c r="BO449" s="11"/>
      <c r="BP449" s="11"/>
    </row>
    <row r="450" spans="1:68" ht="12.75" customHeight="1">
      <c r="A450" s="12">
        <f t="shared" si="517"/>
        <v>448</v>
      </c>
      <c r="B450" s="11" t="s">
        <v>21</v>
      </c>
      <c r="C450" s="11" t="s">
        <v>102</v>
      </c>
      <c r="D450" s="11" t="s">
        <v>139</v>
      </c>
      <c r="E450" s="12" t="str">
        <f>IF(ISERROR(VLOOKUP($D450,SITES!$A:$E,2,FALSE)),"",VLOOKUP($D450,SITES!$A:$E,2,FALSE))</f>
        <v>Dixon SW</v>
      </c>
      <c r="F450" s="10">
        <f>IF(ISERROR(VLOOKUP($D450,SITES!$A:$E,3,FALSE)),"",VLOOKUP($D450,SITES!$A:$E,3,FALSE))</f>
        <v>48.85205078125</v>
      </c>
      <c r="G450" s="13">
        <f>IF(ISERROR(VLOOKUP($D450,SITES!$A:$E,4,FALSE)),"",VLOOKUP($D450,SITES!$A:$E,4,FALSE))</f>
        <v>-125.123565673828</v>
      </c>
      <c r="H450" s="14" t="s">
        <v>140</v>
      </c>
      <c r="I450" s="11">
        <v>3.5</v>
      </c>
      <c r="J450" s="11" t="s">
        <v>66</v>
      </c>
      <c r="K450" s="18">
        <v>0.40347222222222223</v>
      </c>
      <c r="L450" s="11" t="s">
        <v>105</v>
      </c>
      <c r="M450" s="11">
        <v>6.5</v>
      </c>
      <c r="N450" s="11">
        <v>1</v>
      </c>
      <c r="O450" s="11">
        <v>1</v>
      </c>
      <c r="P450" s="11" t="s">
        <v>53</v>
      </c>
      <c r="Q450" s="19" t="str">
        <f>IF($N450=1,IF(ISERROR(VLOOKUP($P450,'M1'!$A:$C,Q$2,FALSE)),"NOT PRESENT",VLOOKUP($P450,'M1'!$A:$C,Q$2,FALSE)),IF($N450=2,IF(ISERROR(VLOOKUP(DATA!$P450,'M2'!$A:$C,Q$2,FALSE)),"NOT PRESENT",VLOOKUP(DATA!$P450,'M2'!$A:$C,Q$2,FALSE)),IF($N450=0,IF(ISERROR(VLOOKUP($P450,'M1'!$A:$C,Q$2,FALSE)),IF(ISERROR(VLOOKUP(DATA!$P450,'M2'!$A:$C,Q$2,FALSE)),"NOT PRESENT",VLOOKUP(DATA!$P450,'M2'!$A:$C,Q$2,FALSE)),VLOOKUP($P450,'M1'!$A:$C,Q$2,FALSE)),"SPECIFY METHOD")))</f>
        <v>Rhinogobiops nicholsii</v>
      </c>
      <c r="R450" s="12" t="str">
        <f>IF($N450=1,IF(ISERROR(VLOOKUP($P450,'M1'!$A:$C,R$2,FALSE)),"NOT PRESENT",VLOOKUP($P450,'M1'!$A:$C,R$2,FALSE)),IF($N450=2,IF(ISERROR(VLOOKUP(DATA!$P450,'M2'!$A:$C,R$2,FALSE)),"NOT PRESENT",VLOOKUP(DATA!$P450,'M2'!$A:$C,R$2,FALSE)),IF($N450=0,IF(ISERROR(VLOOKUP($P450,'M1'!$A:$C,R$2,FALSE)),IF(ISERROR(VLOOKUP(DATA!$P450,'M2'!$A:$C,R$2,FALSE)),"NOT PRESENT",VLOOKUP(DATA!$P450,'M2'!$A:$C,R$2,FALSE)),VLOOKUP($P450,'M1'!$A:$C,R$2,FALSE)),"SPECIFY METHOD")))</f>
        <v>Blackeye goby</v>
      </c>
      <c r="S450" s="20">
        <f t="shared" si="520"/>
        <v>6</v>
      </c>
      <c r="T450" s="11">
        <v>0</v>
      </c>
      <c r="U450" s="11"/>
      <c r="V450" s="11">
        <v>3</v>
      </c>
      <c r="W450" s="11">
        <v>3</v>
      </c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  <c r="BC450" s="11"/>
      <c r="BD450" s="11"/>
      <c r="BE450" s="11"/>
      <c r="BF450" s="11"/>
      <c r="BG450" s="11"/>
      <c r="BH450" s="11"/>
      <c r="BI450" s="11"/>
      <c r="BJ450" s="11"/>
      <c r="BK450" s="11"/>
      <c r="BL450" s="11"/>
      <c r="BM450" s="11"/>
      <c r="BN450" s="11"/>
      <c r="BO450" s="11"/>
      <c r="BP450" s="11"/>
    </row>
    <row r="451" spans="1:68" ht="12.75" customHeight="1">
      <c r="A451" s="12">
        <f t="shared" si="517"/>
        <v>449</v>
      </c>
      <c r="B451" s="11" t="str">
        <f t="shared" ref="B451:D451" si="849">IF(ISERROR(B450),IF(ISERROR(B449),IF(ISERROR(B448),"BLANK",B448),B449),B450)</f>
        <v>Em Lim</v>
      </c>
      <c r="C451" s="11" t="str">
        <f t="shared" si="849"/>
        <v>Claire Attridge</v>
      </c>
      <c r="D451" s="11" t="str">
        <f t="shared" si="849"/>
        <v>BMSC21</v>
      </c>
      <c r="E451" s="12" t="str">
        <f>IF(ISERROR(VLOOKUP($D451,SITES!$A:$E,2,FALSE)),"",VLOOKUP($D451,SITES!$A:$E,2,FALSE))</f>
        <v>Dixon SW</v>
      </c>
      <c r="F451" s="10">
        <f>IF(ISERROR(VLOOKUP($D451,SITES!$A:$E,3,FALSE)),"",VLOOKUP($D451,SITES!$A:$E,3,FALSE))</f>
        <v>48.85205078125</v>
      </c>
      <c r="G451" s="13">
        <f>IF(ISERROR(VLOOKUP($D451,SITES!$A:$E,4,FALSE)),"",VLOOKUP($D451,SITES!$A:$E,4,FALSE))</f>
        <v>-125.123565673828</v>
      </c>
      <c r="H451" s="14" t="str">
        <f t="shared" ref="H451:O451" si="850">IF(ISERROR(H450),IF(ISERROR(H449),IF(ISERROR(H448),"BLANK",H448),H449),H450)</f>
        <v>30/04/2024</v>
      </c>
      <c r="I451" s="11">
        <f t="shared" si="850"/>
        <v>3.5</v>
      </c>
      <c r="J451" s="11" t="str">
        <f t="shared" si="850"/>
        <v>E</v>
      </c>
      <c r="K451" s="18">
        <f t="shared" si="850"/>
        <v>0.40347222222222223</v>
      </c>
      <c r="L451" s="11" t="str">
        <f t="shared" si="850"/>
        <v>CMA</v>
      </c>
      <c r="M451" s="11">
        <f t="shared" si="850"/>
        <v>6.5</v>
      </c>
      <c r="N451" s="11">
        <f t="shared" si="850"/>
        <v>1</v>
      </c>
      <c r="O451" s="11">
        <f t="shared" si="850"/>
        <v>1</v>
      </c>
      <c r="P451" s="11" t="s">
        <v>27</v>
      </c>
      <c r="Q451" s="19" t="str">
        <f>IF($N451=1,IF(ISERROR(VLOOKUP($P451,'M1'!$A:$C,Q$2,FALSE)),"NOT PRESENT",VLOOKUP($P451,'M1'!$A:$C,Q$2,FALSE)),IF($N451=2,IF(ISERROR(VLOOKUP(DATA!$P451,'M2'!$A:$C,Q$2,FALSE)),"NOT PRESENT",VLOOKUP(DATA!$P451,'M2'!$A:$C,Q$2,FALSE)),IF($N451=0,IF(ISERROR(VLOOKUP($P451,'M1'!$A:$C,Q$2,FALSE)),IF(ISERROR(VLOOKUP(DATA!$P451,'M2'!$A:$C,Q$2,FALSE)),"NOT PRESENT",VLOOKUP(DATA!$P451,'M2'!$A:$C,Q$2,FALSE)),VLOOKUP($P451,'M1'!$A:$C,Q$2,FALSE)),"SPECIFY METHOD")))</f>
        <v>Hexagrammos decagrammus</v>
      </c>
      <c r="R451" s="12" t="str">
        <f>IF($N451=1,IF(ISERROR(VLOOKUP($P451,'M1'!$A:$C,R$2,FALSE)),"NOT PRESENT",VLOOKUP($P451,'M1'!$A:$C,R$2,FALSE)),IF($N451=2,IF(ISERROR(VLOOKUP(DATA!$P451,'M2'!$A:$C,R$2,FALSE)),"NOT PRESENT",VLOOKUP(DATA!$P451,'M2'!$A:$C,R$2,FALSE)),IF($N451=0,IF(ISERROR(VLOOKUP($P451,'M1'!$A:$C,R$2,FALSE)),IF(ISERROR(VLOOKUP(DATA!$P451,'M2'!$A:$C,R$2,FALSE)),"NOT PRESENT",VLOOKUP(DATA!$P451,'M2'!$A:$C,R$2,FALSE)),VLOOKUP($P451,'M1'!$A:$C,R$2,FALSE)),"SPECIFY METHOD")))</f>
        <v>Kelp greenling</v>
      </c>
      <c r="S451" s="20">
        <f t="shared" si="520"/>
        <v>15</v>
      </c>
      <c r="T451" s="11">
        <v>0</v>
      </c>
      <c r="U451" s="11"/>
      <c r="V451" s="11"/>
      <c r="W451" s="11"/>
      <c r="X451" s="11"/>
      <c r="Y451" s="11">
        <v>2</v>
      </c>
      <c r="Z451" s="11">
        <v>3</v>
      </c>
      <c r="AA451" s="11">
        <v>2</v>
      </c>
      <c r="AB451" s="11">
        <v>2</v>
      </c>
      <c r="AC451" s="11">
        <v>4</v>
      </c>
      <c r="AD451" s="11">
        <v>2</v>
      </c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  <c r="BC451" s="11"/>
      <c r="BD451" s="11"/>
      <c r="BE451" s="11"/>
      <c r="BF451" s="11"/>
      <c r="BG451" s="11"/>
      <c r="BH451" s="11"/>
      <c r="BI451" s="11"/>
      <c r="BJ451" s="11"/>
      <c r="BK451" s="11"/>
      <c r="BL451" s="11"/>
      <c r="BM451" s="11"/>
      <c r="BN451" s="11"/>
      <c r="BO451" s="11"/>
      <c r="BP451" s="11"/>
    </row>
    <row r="452" spans="1:68" ht="12.75" customHeight="1">
      <c r="A452" s="12">
        <f t="shared" si="517"/>
        <v>450</v>
      </c>
      <c r="B452" s="11" t="str">
        <f t="shared" ref="B452:D452" si="851">IF(ISERROR(B451),IF(ISERROR(B450),IF(ISERROR(B449),"BLANK",B449),B450),B451)</f>
        <v>Em Lim</v>
      </c>
      <c r="C452" s="11" t="str">
        <f t="shared" si="851"/>
        <v>Claire Attridge</v>
      </c>
      <c r="D452" s="11" t="str">
        <f t="shared" si="851"/>
        <v>BMSC21</v>
      </c>
      <c r="E452" s="12" t="str">
        <f>IF(ISERROR(VLOOKUP($D452,SITES!$A:$E,2,FALSE)),"",VLOOKUP($D452,SITES!$A:$E,2,FALSE))</f>
        <v>Dixon SW</v>
      </c>
      <c r="F452" s="10">
        <f>IF(ISERROR(VLOOKUP($D452,SITES!$A:$E,3,FALSE)),"",VLOOKUP($D452,SITES!$A:$E,3,FALSE))</f>
        <v>48.85205078125</v>
      </c>
      <c r="G452" s="13">
        <f>IF(ISERROR(VLOOKUP($D452,SITES!$A:$E,4,FALSE)),"",VLOOKUP($D452,SITES!$A:$E,4,FALSE))</f>
        <v>-125.123565673828</v>
      </c>
      <c r="H452" s="14" t="str">
        <f t="shared" ref="H452:M452" si="852">IF(ISERROR(H451),IF(ISERROR(H450),IF(ISERROR(H449),"BLANK",H449),H450),H451)</f>
        <v>30/04/2024</v>
      </c>
      <c r="I452" s="11">
        <f t="shared" si="852"/>
        <v>3.5</v>
      </c>
      <c r="J452" s="11" t="str">
        <f t="shared" si="852"/>
        <v>E</v>
      </c>
      <c r="K452" s="18">
        <f t="shared" si="852"/>
        <v>0.40347222222222223</v>
      </c>
      <c r="L452" s="11" t="str">
        <f t="shared" si="852"/>
        <v>CMA</v>
      </c>
      <c r="M452" s="11">
        <f t="shared" si="852"/>
        <v>6.5</v>
      </c>
      <c r="N452" s="11">
        <v>0</v>
      </c>
      <c r="O452" s="11">
        <f t="shared" ref="O452:O453" si="853">IF(ISERROR(O451),IF(ISERROR(O450),IF(ISERROR(O449),"BLANK",O449),O450),O451)</f>
        <v>1</v>
      </c>
      <c r="P452" s="11" t="s">
        <v>54</v>
      </c>
      <c r="Q452" s="19" t="str">
        <f>IF($N452=1,IF(ISERROR(VLOOKUP($P452,'M1'!$A:$C,Q$2,FALSE)),"NOT PRESENT",VLOOKUP($P452,'M1'!$A:$C,Q$2,FALSE)),IF($N452=2,IF(ISERROR(VLOOKUP(DATA!$P452,'M2'!$A:$C,Q$2,FALSE)),"NOT PRESENT",VLOOKUP(DATA!$P452,'M2'!$A:$C,Q$2,FALSE)),IF($N452=0,IF(ISERROR(VLOOKUP($P452,'M1'!$A:$C,Q$2,FALSE)),IF(ISERROR(VLOOKUP(DATA!$P452,'M2'!$A:$C,Q$2,FALSE)),"NOT PRESENT",VLOOKUP(DATA!$P452,'M2'!$A:$C,Q$2,FALSE)),VLOOKUP($P452,'M1'!$A:$C,Q$2,FALSE)),"SPECIFY METHOD")))</f>
        <v>Ophiodon elongatus</v>
      </c>
      <c r="R452" s="12" t="str">
        <f>IF($N452=1,IF(ISERROR(VLOOKUP($P452,'M1'!$A:$C,R$2,FALSE)),"NOT PRESENT",VLOOKUP($P452,'M1'!$A:$C,R$2,FALSE)),IF($N452=2,IF(ISERROR(VLOOKUP(DATA!$P452,'M2'!$A:$C,R$2,FALSE)),"NOT PRESENT",VLOOKUP(DATA!$P452,'M2'!$A:$C,R$2,FALSE)),IF($N452=0,IF(ISERROR(VLOOKUP($P452,'M1'!$A:$C,R$2,FALSE)),IF(ISERROR(VLOOKUP(DATA!$P452,'M2'!$A:$C,R$2,FALSE)),"NOT PRESENT",VLOOKUP(DATA!$P452,'M2'!$A:$C,R$2,FALSE)),VLOOKUP($P452,'M1'!$A:$C,R$2,FALSE)),"SPECIFY METHOD")))</f>
        <v>Lingcod</v>
      </c>
      <c r="S452" s="20">
        <f t="shared" si="520"/>
        <v>1</v>
      </c>
      <c r="T452" s="11">
        <v>0</v>
      </c>
      <c r="U452" s="11"/>
      <c r="V452" s="11"/>
      <c r="W452" s="11"/>
      <c r="X452" s="11"/>
      <c r="Y452" s="11"/>
      <c r="Z452" s="11"/>
      <c r="AA452" s="11"/>
      <c r="AB452" s="11"/>
      <c r="AC452" s="11"/>
      <c r="AD452" s="11">
        <v>1</v>
      </c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  <c r="BC452" s="11"/>
      <c r="BD452" s="11"/>
      <c r="BE452" s="11"/>
      <c r="BF452" s="11"/>
      <c r="BG452" s="11"/>
      <c r="BH452" s="11"/>
      <c r="BI452" s="11"/>
      <c r="BJ452" s="11"/>
      <c r="BK452" s="11"/>
      <c r="BL452" s="11"/>
      <c r="BM452" s="11"/>
      <c r="BN452" s="11"/>
      <c r="BO452" s="11"/>
      <c r="BP452" s="11"/>
    </row>
    <row r="453" spans="1:68" ht="12.75" customHeight="1">
      <c r="A453" s="12">
        <f t="shared" si="517"/>
        <v>451</v>
      </c>
      <c r="B453" s="11" t="str">
        <f t="shared" ref="B453:D453" si="854">IF(ISERROR(B452),IF(ISERROR(B451),IF(ISERROR(B450),"BLANK",B450),B451),B452)</f>
        <v>Em Lim</v>
      </c>
      <c r="C453" s="11" t="str">
        <f t="shared" si="854"/>
        <v>Claire Attridge</v>
      </c>
      <c r="D453" s="11" t="str">
        <f t="shared" si="854"/>
        <v>BMSC21</v>
      </c>
      <c r="E453" s="12" t="str">
        <f>IF(ISERROR(VLOOKUP($D453,SITES!$A:$E,2,FALSE)),"",VLOOKUP($D453,SITES!$A:$E,2,FALSE))</f>
        <v>Dixon SW</v>
      </c>
      <c r="F453" s="10">
        <f>IF(ISERROR(VLOOKUP($D453,SITES!$A:$E,3,FALSE)),"",VLOOKUP($D453,SITES!$A:$E,3,FALSE))</f>
        <v>48.85205078125</v>
      </c>
      <c r="G453" s="13">
        <f>IF(ISERROR(VLOOKUP($D453,SITES!$A:$E,4,FALSE)),"",VLOOKUP($D453,SITES!$A:$E,4,FALSE))</f>
        <v>-125.123565673828</v>
      </c>
      <c r="H453" s="14" t="str">
        <f t="shared" ref="H453:M453" si="855">IF(ISERROR(H452),IF(ISERROR(H451),IF(ISERROR(H450),"BLANK",H450),H451),H452)</f>
        <v>30/04/2024</v>
      </c>
      <c r="I453" s="11">
        <f t="shared" si="855"/>
        <v>3.5</v>
      </c>
      <c r="J453" s="11" t="str">
        <f t="shared" si="855"/>
        <v>E</v>
      </c>
      <c r="K453" s="18">
        <f t="shared" si="855"/>
        <v>0.40347222222222223</v>
      </c>
      <c r="L453" s="11" t="str">
        <f t="shared" si="855"/>
        <v>CMA</v>
      </c>
      <c r="M453" s="11">
        <f t="shared" si="855"/>
        <v>6.5</v>
      </c>
      <c r="N453" s="11">
        <v>2</v>
      </c>
      <c r="O453" s="11">
        <f t="shared" si="853"/>
        <v>1</v>
      </c>
      <c r="P453" s="11" t="s">
        <v>29</v>
      </c>
      <c r="Q453" s="19" t="str">
        <f>IF($N453=1,IF(ISERROR(VLOOKUP($P453,'M1'!$A:$C,Q$2,FALSE)),"NOT PRESENT",VLOOKUP($P453,'M1'!$A:$C,Q$2,FALSE)),IF($N453=2,IF(ISERROR(VLOOKUP(DATA!$P453,'M2'!$A:$C,Q$2,FALSE)),"NOT PRESENT",VLOOKUP(DATA!$P453,'M2'!$A:$C,Q$2,FALSE)),IF($N453=0,IF(ISERROR(VLOOKUP($P453,'M1'!$A:$C,Q$2,FALSE)),IF(ISERROR(VLOOKUP(DATA!$P453,'M2'!$A:$C,Q$2,FALSE)),"NOT PRESENT",VLOOKUP(DATA!$P453,'M2'!$A:$C,Q$2,FALSE)),VLOOKUP($P453,'M1'!$A:$C,Q$2,FALSE)),"SPECIFY METHOD")))</f>
        <v>Mesocentrotus franciscanus</v>
      </c>
      <c r="R453" s="12" t="str">
        <f>IF($N453=1,IF(ISERROR(VLOOKUP($P453,'M1'!$A:$C,R$2,FALSE)),"NOT PRESENT",VLOOKUP($P453,'M1'!$A:$C,R$2,FALSE)),IF($N453=2,IF(ISERROR(VLOOKUP(DATA!$P453,'M2'!$A:$C,R$2,FALSE)),"NOT PRESENT",VLOOKUP(DATA!$P453,'M2'!$A:$C,R$2,FALSE)),IF($N453=0,IF(ISERROR(VLOOKUP($P453,'M1'!$A:$C,R$2,FALSE)),IF(ISERROR(VLOOKUP(DATA!$P453,'M2'!$A:$C,R$2,FALSE)),"NOT PRESENT",VLOOKUP(DATA!$P453,'M2'!$A:$C,R$2,FALSE)),VLOOKUP($P453,'M1'!$A:$C,R$2,FALSE)),"SPECIFY METHOD")))</f>
        <v>Red sea urchin</v>
      </c>
      <c r="S453" s="20">
        <f t="shared" si="520"/>
        <v>198</v>
      </c>
      <c r="T453" s="11">
        <v>198</v>
      </c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  <c r="BC453" s="11"/>
      <c r="BD453" s="11"/>
      <c r="BE453" s="11"/>
      <c r="BF453" s="11"/>
      <c r="BG453" s="11"/>
      <c r="BH453" s="11"/>
      <c r="BI453" s="11"/>
      <c r="BJ453" s="11"/>
      <c r="BK453" s="11"/>
      <c r="BL453" s="11"/>
      <c r="BM453" s="11"/>
      <c r="BN453" s="11"/>
      <c r="BO453" s="11"/>
      <c r="BP453" s="11"/>
    </row>
    <row r="454" spans="1:68" ht="12.75" customHeight="1">
      <c r="A454" s="12">
        <f t="shared" si="517"/>
        <v>452</v>
      </c>
      <c r="B454" s="11" t="str">
        <f t="shared" ref="B454:D454" si="856">IF(ISERROR(B453),IF(ISERROR(B452),IF(ISERROR(B451),"BLANK",B451),B452),B453)</f>
        <v>Em Lim</v>
      </c>
      <c r="C454" s="11" t="str">
        <f t="shared" si="856"/>
        <v>Claire Attridge</v>
      </c>
      <c r="D454" s="11" t="str">
        <f t="shared" si="856"/>
        <v>BMSC21</v>
      </c>
      <c r="E454" s="12" t="str">
        <f>IF(ISERROR(VLOOKUP($D454,SITES!$A:$E,2,FALSE)),"",VLOOKUP($D454,SITES!$A:$E,2,FALSE))</f>
        <v>Dixon SW</v>
      </c>
      <c r="F454" s="10">
        <f>IF(ISERROR(VLOOKUP($D454,SITES!$A:$E,3,FALSE)),"",VLOOKUP($D454,SITES!$A:$E,3,FALSE))</f>
        <v>48.85205078125</v>
      </c>
      <c r="G454" s="13">
        <f>IF(ISERROR(VLOOKUP($D454,SITES!$A:$E,4,FALSE)),"",VLOOKUP($D454,SITES!$A:$E,4,FALSE))</f>
        <v>-125.123565673828</v>
      </c>
      <c r="H454" s="14" t="str">
        <f t="shared" ref="H454:O454" si="857">IF(ISERROR(H453),IF(ISERROR(H452),IF(ISERROR(H451),"BLANK",H451),H452),H453)</f>
        <v>30/04/2024</v>
      </c>
      <c r="I454" s="11">
        <f t="shared" si="857"/>
        <v>3.5</v>
      </c>
      <c r="J454" s="11" t="str">
        <f t="shared" si="857"/>
        <v>E</v>
      </c>
      <c r="K454" s="18">
        <f t="shared" si="857"/>
        <v>0.40347222222222223</v>
      </c>
      <c r="L454" s="11" t="str">
        <f t="shared" si="857"/>
        <v>CMA</v>
      </c>
      <c r="M454" s="11">
        <f t="shared" si="857"/>
        <v>6.5</v>
      </c>
      <c r="N454" s="11">
        <f t="shared" si="857"/>
        <v>2</v>
      </c>
      <c r="O454" s="11">
        <f t="shared" si="857"/>
        <v>1</v>
      </c>
      <c r="P454" s="11" t="s">
        <v>34</v>
      </c>
      <c r="Q454" s="19" t="str">
        <f>IF($N454=1,IF(ISERROR(VLOOKUP($P454,'M1'!$A:$C,Q$2,FALSE)),"NOT PRESENT",VLOOKUP($P454,'M1'!$A:$C,Q$2,FALSE)),IF($N454=2,IF(ISERROR(VLOOKUP(DATA!$P454,'M2'!$A:$C,Q$2,FALSE)),"NOT PRESENT",VLOOKUP(DATA!$P454,'M2'!$A:$C,Q$2,FALSE)),IF($N454=0,IF(ISERROR(VLOOKUP($P454,'M1'!$A:$C,Q$2,FALSE)),IF(ISERROR(VLOOKUP(DATA!$P454,'M2'!$A:$C,Q$2,FALSE)),"NOT PRESENT",VLOOKUP(DATA!$P454,'M2'!$A:$C,Q$2,FALSE)),VLOOKUP($P454,'M1'!$A:$C,Q$2,FALSE)),"SPECIFY METHOD")))</f>
        <v>Pagurus hemphilli</v>
      </c>
      <c r="R454" s="12" t="str">
        <f>IF($N454=1,IF(ISERROR(VLOOKUP($P454,'M1'!$A:$C,R$2,FALSE)),"NOT PRESENT",VLOOKUP($P454,'M1'!$A:$C,R$2,FALSE)),IF($N454=2,IF(ISERROR(VLOOKUP(DATA!$P454,'M2'!$A:$C,R$2,FALSE)),"NOT PRESENT",VLOOKUP(DATA!$P454,'M2'!$A:$C,R$2,FALSE)),IF($N454=0,IF(ISERROR(VLOOKUP($P454,'M1'!$A:$C,R$2,FALSE)),IF(ISERROR(VLOOKUP(DATA!$P454,'M2'!$A:$C,R$2,FALSE)),"NOT PRESENT",VLOOKUP(DATA!$P454,'M2'!$A:$C,R$2,FALSE)),VLOOKUP($P454,'M1'!$A:$C,R$2,FALSE)),"SPECIFY METHOD")))</f>
        <v>Maroon hermit</v>
      </c>
      <c r="S454" s="20">
        <f t="shared" si="520"/>
        <v>10</v>
      </c>
      <c r="T454" s="11">
        <v>10</v>
      </c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  <c r="BC454" s="11"/>
      <c r="BD454" s="11"/>
      <c r="BE454" s="11"/>
      <c r="BF454" s="11"/>
      <c r="BG454" s="11"/>
      <c r="BH454" s="11"/>
      <c r="BI454" s="11"/>
      <c r="BJ454" s="11"/>
      <c r="BK454" s="11"/>
      <c r="BL454" s="11"/>
      <c r="BM454" s="11"/>
      <c r="BN454" s="11"/>
      <c r="BO454" s="11"/>
      <c r="BP454" s="11"/>
    </row>
    <row r="455" spans="1:68" ht="12.75" customHeight="1">
      <c r="A455" s="12">
        <f t="shared" si="517"/>
        <v>453</v>
      </c>
      <c r="B455" s="11" t="str">
        <f t="shared" ref="B455:D455" si="858">IF(ISERROR(B454),IF(ISERROR(B453),IF(ISERROR(B452),"BLANK",B452),B453),B454)</f>
        <v>Em Lim</v>
      </c>
      <c r="C455" s="11" t="str">
        <f t="shared" si="858"/>
        <v>Claire Attridge</v>
      </c>
      <c r="D455" s="11" t="str">
        <f t="shared" si="858"/>
        <v>BMSC21</v>
      </c>
      <c r="E455" s="12" t="str">
        <f>IF(ISERROR(VLOOKUP($D455,SITES!$A:$E,2,FALSE)),"",VLOOKUP($D455,SITES!$A:$E,2,FALSE))</f>
        <v>Dixon SW</v>
      </c>
      <c r="F455" s="10">
        <f>IF(ISERROR(VLOOKUP($D455,SITES!$A:$E,3,FALSE)),"",VLOOKUP($D455,SITES!$A:$E,3,FALSE))</f>
        <v>48.85205078125</v>
      </c>
      <c r="G455" s="13">
        <f>IF(ISERROR(VLOOKUP($D455,SITES!$A:$E,4,FALSE)),"",VLOOKUP($D455,SITES!$A:$E,4,FALSE))</f>
        <v>-125.123565673828</v>
      </c>
      <c r="H455" s="14" t="str">
        <f t="shared" ref="H455:O455" si="859">IF(ISERROR(H454),IF(ISERROR(H453),IF(ISERROR(H452),"BLANK",H452),H453),H454)</f>
        <v>30/04/2024</v>
      </c>
      <c r="I455" s="11">
        <f t="shared" si="859"/>
        <v>3.5</v>
      </c>
      <c r="J455" s="11" t="str">
        <f t="shared" si="859"/>
        <v>E</v>
      </c>
      <c r="K455" s="18">
        <f t="shared" si="859"/>
        <v>0.40347222222222223</v>
      </c>
      <c r="L455" s="11" t="str">
        <f t="shared" si="859"/>
        <v>CMA</v>
      </c>
      <c r="M455" s="11">
        <f t="shared" si="859"/>
        <v>6.5</v>
      </c>
      <c r="N455" s="11">
        <f t="shared" si="859"/>
        <v>2</v>
      </c>
      <c r="O455" s="11">
        <f t="shared" si="859"/>
        <v>1</v>
      </c>
      <c r="P455" s="11" t="s">
        <v>36</v>
      </c>
      <c r="Q455" s="19" t="str">
        <f>IF($N455=1,IF(ISERROR(VLOOKUP($P455,'M1'!$A:$C,Q$2,FALSE)),"NOT PRESENT",VLOOKUP($P455,'M1'!$A:$C,Q$2,FALSE)),IF($N455=2,IF(ISERROR(VLOOKUP(DATA!$P455,'M2'!$A:$C,Q$2,FALSE)),"NOT PRESENT",VLOOKUP(DATA!$P455,'M2'!$A:$C,Q$2,FALSE)),IF($N455=0,IF(ISERROR(VLOOKUP($P455,'M1'!$A:$C,Q$2,FALSE)),IF(ISERROR(VLOOKUP(DATA!$P455,'M2'!$A:$C,Q$2,FALSE)),"NOT PRESENT",VLOOKUP(DATA!$P455,'M2'!$A:$C,Q$2,FALSE)),VLOOKUP($P455,'M1'!$A:$C,Q$2,FALSE)),"SPECIFY METHOD")))</f>
        <v>Haliotis kamtschatkana</v>
      </c>
      <c r="R455" s="12" t="str">
        <f>IF($N455=1,IF(ISERROR(VLOOKUP($P455,'M1'!$A:$C,R$2,FALSE)),"NOT PRESENT",VLOOKUP($P455,'M1'!$A:$C,R$2,FALSE)),IF($N455=2,IF(ISERROR(VLOOKUP(DATA!$P455,'M2'!$A:$C,R$2,FALSE)),"NOT PRESENT",VLOOKUP(DATA!$P455,'M2'!$A:$C,R$2,FALSE)),IF($N455=0,IF(ISERROR(VLOOKUP($P455,'M1'!$A:$C,R$2,FALSE)),IF(ISERROR(VLOOKUP(DATA!$P455,'M2'!$A:$C,R$2,FALSE)),"NOT PRESENT",VLOOKUP(DATA!$P455,'M2'!$A:$C,R$2,FALSE)),VLOOKUP($P455,'M1'!$A:$C,R$2,FALSE)),"SPECIFY METHOD")))</f>
        <v>Pinto abalone</v>
      </c>
      <c r="S455" s="20">
        <f t="shared" si="520"/>
        <v>29</v>
      </c>
      <c r="T455" s="11">
        <v>0</v>
      </c>
      <c r="U455" s="11">
        <v>10</v>
      </c>
      <c r="V455" s="11">
        <v>15</v>
      </c>
      <c r="W455" s="11">
        <v>4</v>
      </c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  <c r="BC455" s="11"/>
      <c r="BD455" s="11"/>
      <c r="BE455" s="11"/>
      <c r="BF455" s="11"/>
      <c r="BG455" s="11"/>
      <c r="BH455" s="11"/>
      <c r="BI455" s="11"/>
      <c r="BJ455" s="11"/>
      <c r="BK455" s="11"/>
      <c r="BL455" s="11"/>
      <c r="BM455" s="11"/>
      <c r="BN455" s="11"/>
      <c r="BO455" s="11"/>
      <c r="BP455" s="11"/>
    </row>
    <row r="456" spans="1:68" ht="12.75" customHeight="1">
      <c r="A456" s="12">
        <f t="shared" si="517"/>
        <v>454</v>
      </c>
      <c r="B456" s="11" t="str">
        <f t="shared" ref="B456:D456" si="860">IF(ISERROR(B455),IF(ISERROR(B454),IF(ISERROR(B453),"BLANK",B453),B454),B455)</f>
        <v>Em Lim</v>
      </c>
      <c r="C456" s="11" t="str">
        <f t="shared" si="860"/>
        <v>Claire Attridge</v>
      </c>
      <c r="D456" s="11" t="str">
        <f t="shared" si="860"/>
        <v>BMSC21</v>
      </c>
      <c r="E456" s="12" t="str">
        <f>IF(ISERROR(VLOOKUP($D456,SITES!$A:$E,2,FALSE)),"",VLOOKUP($D456,SITES!$A:$E,2,FALSE))</f>
        <v>Dixon SW</v>
      </c>
      <c r="F456" s="10">
        <f>IF(ISERROR(VLOOKUP($D456,SITES!$A:$E,3,FALSE)),"",VLOOKUP($D456,SITES!$A:$E,3,FALSE))</f>
        <v>48.85205078125</v>
      </c>
      <c r="G456" s="13">
        <f>IF(ISERROR(VLOOKUP($D456,SITES!$A:$E,4,FALSE)),"",VLOOKUP($D456,SITES!$A:$E,4,FALSE))</f>
        <v>-125.123565673828</v>
      </c>
      <c r="H456" s="14" t="str">
        <f t="shared" ref="H456:M456" si="861">IF(ISERROR(H455),IF(ISERROR(H454),IF(ISERROR(H453),"BLANK",H453),H454),H455)</f>
        <v>30/04/2024</v>
      </c>
      <c r="I456" s="11">
        <f t="shared" si="861"/>
        <v>3.5</v>
      </c>
      <c r="J456" s="11" t="str">
        <f t="shared" si="861"/>
        <v>E</v>
      </c>
      <c r="K456" s="18">
        <f t="shared" si="861"/>
        <v>0.40347222222222223</v>
      </c>
      <c r="L456" s="11" t="str">
        <f t="shared" si="861"/>
        <v>CMA</v>
      </c>
      <c r="M456" s="11">
        <f t="shared" si="861"/>
        <v>6.5</v>
      </c>
      <c r="N456" s="11">
        <v>0</v>
      </c>
      <c r="O456" s="11">
        <f t="shared" ref="O456:O457" si="862">IF(ISERROR(O455),IF(ISERROR(O454),IF(ISERROR(O453),"BLANK",O453),O454),O455)</f>
        <v>1</v>
      </c>
      <c r="P456" s="11" t="s">
        <v>52</v>
      </c>
      <c r="Q456" s="19" t="str">
        <f>IF($N456=1,IF(ISERROR(VLOOKUP($P456,'M1'!$A:$C,Q$2,FALSE)),"NOT PRESENT",VLOOKUP($P456,'M1'!$A:$C,Q$2,FALSE)),IF($N456=2,IF(ISERROR(VLOOKUP(DATA!$P456,'M2'!$A:$C,Q$2,FALSE)),"NOT PRESENT",VLOOKUP(DATA!$P456,'M2'!$A:$C,Q$2,FALSE)),IF($N456=0,IF(ISERROR(VLOOKUP($P456,'M1'!$A:$C,Q$2,FALSE)),IF(ISERROR(VLOOKUP(DATA!$P456,'M2'!$A:$C,Q$2,FALSE)),"NOT PRESENT",VLOOKUP(DATA!$P456,'M2'!$A:$C,Q$2,FALSE)),VLOOKUP($P456,'M1'!$A:$C,Q$2,FALSE)),"SPECIFY METHOD")))</f>
        <v>Sebastes caurinus</v>
      </c>
      <c r="R456" s="12" t="str">
        <f>IF($N456=1,IF(ISERROR(VLOOKUP($P456,'M1'!$A:$C,R$2,FALSE)),"NOT PRESENT",VLOOKUP($P456,'M1'!$A:$C,R$2,FALSE)),IF($N456=2,IF(ISERROR(VLOOKUP(DATA!$P456,'M2'!$A:$C,R$2,FALSE)),"NOT PRESENT",VLOOKUP(DATA!$P456,'M2'!$A:$C,R$2,FALSE)),IF($N456=0,IF(ISERROR(VLOOKUP($P456,'M1'!$A:$C,R$2,FALSE)),IF(ISERROR(VLOOKUP(DATA!$P456,'M2'!$A:$C,R$2,FALSE)),"NOT PRESENT",VLOOKUP(DATA!$P456,'M2'!$A:$C,R$2,FALSE)),VLOOKUP($P456,'M1'!$A:$C,R$2,FALSE)),"SPECIFY METHOD")))</f>
        <v>Copper rockfish</v>
      </c>
      <c r="S456" s="20">
        <f t="shared" si="520"/>
        <v>1</v>
      </c>
      <c r="T456" s="11">
        <v>0</v>
      </c>
      <c r="U456" s="11"/>
      <c r="V456" s="11"/>
      <c r="W456" s="11"/>
      <c r="X456" s="11"/>
      <c r="Y456" s="11"/>
      <c r="Z456" s="11">
        <v>1</v>
      </c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  <c r="BC456" s="11"/>
      <c r="BD456" s="11"/>
      <c r="BE456" s="11"/>
      <c r="BF456" s="11"/>
      <c r="BG456" s="11"/>
      <c r="BH456" s="11"/>
      <c r="BI456" s="11"/>
      <c r="BJ456" s="11"/>
      <c r="BK456" s="11"/>
      <c r="BL456" s="11"/>
      <c r="BM456" s="11"/>
      <c r="BN456" s="11"/>
      <c r="BO456" s="11"/>
      <c r="BP456" s="11"/>
    </row>
    <row r="457" spans="1:68" ht="12.75" customHeight="1">
      <c r="A457" s="12">
        <f t="shared" si="517"/>
        <v>455</v>
      </c>
      <c r="B457" s="11" t="str">
        <f t="shared" ref="B457:D457" si="863">IF(ISERROR(B456),IF(ISERROR(B455),IF(ISERROR(B454),"BLANK",B454),B455),B456)</f>
        <v>Em Lim</v>
      </c>
      <c r="C457" s="11" t="str">
        <f t="shared" si="863"/>
        <v>Claire Attridge</v>
      </c>
      <c r="D457" s="11" t="str">
        <f t="shared" si="863"/>
        <v>BMSC21</v>
      </c>
      <c r="E457" s="12" t="str">
        <f>IF(ISERROR(VLOOKUP($D457,SITES!$A:$E,2,FALSE)),"",VLOOKUP($D457,SITES!$A:$E,2,FALSE))</f>
        <v>Dixon SW</v>
      </c>
      <c r="F457" s="10">
        <f>IF(ISERROR(VLOOKUP($D457,SITES!$A:$E,3,FALSE)),"",VLOOKUP($D457,SITES!$A:$E,3,FALSE))</f>
        <v>48.85205078125</v>
      </c>
      <c r="G457" s="13">
        <f>IF(ISERROR(VLOOKUP($D457,SITES!$A:$E,4,FALSE)),"",VLOOKUP($D457,SITES!$A:$E,4,FALSE))</f>
        <v>-125.123565673828</v>
      </c>
      <c r="H457" s="14" t="str">
        <f t="shared" ref="H457:M457" si="864">IF(ISERROR(H456),IF(ISERROR(H455),IF(ISERROR(H454),"BLANK",H454),H455),H456)</f>
        <v>30/04/2024</v>
      </c>
      <c r="I457" s="11">
        <f t="shared" si="864"/>
        <v>3.5</v>
      </c>
      <c r="J457" s="11" t="str">
        <f t="shared" si="864"/>
        <v>E</v>
      </c>
      <c r="K457" s="18">
        <f t="shared" si="864"/>
        <v>0.40347222222222223</v>
      </c>
      <c r="L457" s="11" t="str">
        <f t="shared" si="864"/>
        <v>CMA</v>
      </c>
      <c r="M457" s="11">
        <f t="shared" si="864"/>
        <v>6.5</v>
      </c>
      <c r="N457" s="11">
        <v>2</v>
      </c>
      <c r="O457" s="11">
        <f t="shared" si="862"/>
        <v>1</v>
      </c>
      <c r="P457" s="11" t="s">
        <v>32</v>
      </c>
      <c r="Q457" s="19" t="str">
        <f>IF($N457=1,IF(ISERROR(VLOOKUP($P457,'M1'!$A:$C,Q$2,FALSE)),"NOT PRESENT",VLOOKUP($P457,'M1'!$A:$C,Q$2,FALSE)),IF($N457=2,IF(ISERROR(VLOOKUP(DATA!$P457,'M2'!$A:$C,Q$2,FALSE)),"NOT PRESENT",VLOOKUP(DATA!$P457,'M2'!$A:$C,Q$2,FALSE)),IF($N457=0,IF(ISERROR(VLOOKUP($P457,'M1'!$A:$C,Q$2,FALSE)),IF(ISERROR(VLOOKUP(DATA!$P457,'M2'!$A:$C,Q$2,FALSE)),"NOT PRESENT",VLOOKUP(DATA!$P457,'M2'!$A:$C,Q$2,FALSE)),VLOOKUP($P457,'M1'!$A:$C,Q$2,FALSE)),"SPECIFY METHOD")))</f>
        <v>Acmaea mitra</v>
      </c>
      <c r="R457" s="12" t="str">
        <f>IF($N457=1,IF(ISERROR(VLOOKUP($P457,'M1'!$A:$C,R$2,FALSE)),"NOT PRESENT",VLOOKUP($P457,'M1'!$A:$C,R$2,FALSE)),IF($N457=2,IF(ISERROR(VLOOKUP(DATA!$P457,'M2'!$A:$C,R$2,FALSE)),"NOT PRESENT",VLOOKUP(DATA!$P457,'M2'!$A:$C,R$2,FALSE)),IF($N457=0,IF(ISERROR(VLOOKUP($P457,'M1'!$A:$C,R$2,FALSE)),IF(ISERROR(VLOOKUP(DATA!$P457,'M2'!$A:$C,R$2,FALSE)),"NOT PRESENT",VLOOKUP(DATA!$P457,'M2'!$A:$C,R$2,FALSE)),VLOOKUP($P457,'M1'!$A:$C,R$2,FALSE)),"SPECIFY METHOD")))</f>
        <v>Whitecap limpet</v>
      </c>
      <c r="S457" s="20">
        <f t="shared" si="520"/>
        <v>24</v>
      </c>
      <c r="T457" s="11">
        <v>24</v>
      </c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  <c r="BC457" s="11"/>
      <c r="BD457" s="11"/>
      <c r="BE457" s="11"/>
      <c r="BF457" s="11"/>
      <c r="BG457" s="11"/>
      <c r="BH457" s="11"/>
      <c r="BI457" s="11"/>
      <c r="BJ457" s="11"/>
      <c r="BK457" s="11"/>
      <c r="BL457" s="11"/>
      <c r="BM457" s="11"/>
      <c r="BN457" s="11"/>
      <c r="BO457" s="11"/>
      <c r="BP457" s="11"/>
    </row>
    <row r="458" spans="1:68" ht="12.75" customHeight="1">
      <c r="A458" s="12">
        <f t="shared" si="517"/>
        <v>456</v>
      </c>
      <c r="B458" s="11" t="str">
        <f t="shared" ref="B458:D458" si="865">IF(ISERROR(B457),IF(ISERROR(B456),IF(ISERROR(B455),"BLANK",B455),B456),B457)</f>
        <v>Em Lim</v>
      </c>
      <c r="C458" s="11" t="str">
        <f t="shared" si="865"/>
        <v>Claire Attridge</v>
      </c>
      <c r="D458" s="11" t="str">
        <f t="shared" si="865"/>
        <v>BMSC21</v>
      </c>
      <c r="E458" s="12" t="str">
        <f>IF(ISERROR(VLOOKUP($D458,SITES!$A:$E,2,FALSE)),"",VLOOKUP($D458,SITES!$A:$E,2,FALSE))</f>
        <v>Dixon SW</v>
      </c>
      <c r="F458" s="10">
        <f>IF(ISERROR(VLOOKUP($D458,SITES!$A:$E,3,FALSE)),"",VLOOKUP($D458,SITES!$A:$E,3,FALSE))</f>
        <v>48.85205078125</v>
      </c>
      <c r="G458" s="13">
        <f>IF(ISERROR(VLOOKUP($D458,SITES!$A:$E,4,FALSE)),"",VLOOKUP($D458,SITES!$A:$E,4,FALSE))</f>
        <v>-125.123565673828</v>
      </c>
      <c r="H458" s="14" t="str">
        <f t="shared" ref="H458:O458" si="866">IF(ISERROR(H457),IF(ISERROR(H456),IF(ISERROR(H455),"BLANK",H455),H456),H457)</f>
        <v>30/04/2024</v>
      </c>
      <c r="I458" s="11">
        <f t="shared" si="866"/>
        <v>3.5</v>
      </c>
      <c r="J458" s="11" t="str">
        <f t="shared" si="866"/>
        <v>E</v>
      </c>
      <c r="K458" s="18">
        <f t="shared" si="866"/>
        <v>0.40347222222222223</v>
      </c>
      <c r="L458" s="11" t="str">
        <f t="shared" si="866"/>
        <v>CMA</v>
      </c>
      <c r="M458" s="11">
        <f t="shared" si="866"/>
        <v>6.5</v>
      </c>
      <c r="N458" s="11">
        <f t="shared" si="866"/>
        <v>2</v>
      </c>
      <c r="O458" s="11">
        <f t="shared" si="866"/>
        <v>1</v>
      </c>
      <c r="P458" s="11" t="s">
        <v>28</v>
      </c>
      <c r="Q458" s="19" t="str">
        <f>IF($N458=1,IF(ISERROR(VLOOKUP($P458,'M1'!$A:$C,Q$2,FALSE)),"NOT PRESENT",VLOOKUP($P458,'M1'!$A:$C,Q$2,FALSE)),IF($N458=2,IF(ISERROR(VLOOKUP(DATA!$P458,'M2'!$A:$C,Q$2,FALSE)),"NOT PRESENT",VLOOKUP(DATA!$P458,'M2'!$A:$C,Q$2,FALSE)),IF($N458=0,IF(ISERROR(VLOOKUP($P458,'M1'!$A:$C,Q$2,FALSE)),IF(ISERROR(VLOOKUP(DATA!$P458,'M2'!$A:$C,Q$2,FALSE)),"NOT PRESENT",VLOOKUP(DATA!$P458,'M2'!$A:$C,Q$2,FALSE)),VLOOKUP($P458,'M1'!$A:$C,Q$2,FALSE)),"SPECIFY METHOD")))</f>
        <v>Artedius harringtoni</v>
      </c>
      <c r="R458" s="12" t="str">
        <f>IF($N458=1,IF(ISERROR(VLOOKUP($P458,'M1'!$A:$C,R$2,FALSE)),"NOT PRESENT",VLOOKUP($P458,'M1'!$A:$C,R$2,FALSE)),IF($N458=2,IF(ISERROR(VLOOKUP(DATA!$P458,'M2'!$A:$C,R$2,FALSE)),"NOT PRESENT",VLOOKUP(DATA!$P458,'M2'!$A:$C,R$2,FALSE)),IF($N458=0,IF(ISERROR(VLOOKUP($P458,'M1'!$A:$C,R$2,FALSE)),IF(ISERROR(VLOOKUP(DATA!$P458,'M2'!$A:$C,R$2,FALSE)),"NOT PRESENT",VLOOKUP(DATA!$P458,'M2'!$A:$C,R$2,FALSE)),VLOOKUP($P458,'M1'!$A:$C,R$2,FALSE)),"SPECIFY METHOD")))</f>
        <v>Scalyhead sculpin</v>
      </c>
      <c r="S458" s="20">
        <f t="shared" si="520"/>
        <v>6</v>
      </c>
      <c r="T458" s="11">
        <v>0</v>
      </c>
      <c r="U458" s="11">
        <v>3</v>
      </c>
      <c r="V458" s="11">
        <v>3</v>
      </c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  <c r="BC458" s="11"/>
      <c r="BD458" s="11"/>
      <c r="BE458" s="11"/>
      <c r="BF458" s="11"/>
      <c r="BG458" s="11"/>
      <c r="BH458" s="11"/>
      <c r="BI458" s="11"/>
      <c r="BJ458" s="11"/>
      <c r="BK458" s="11"/>
      <c r="BL458" s="11"/>
      <c r="BM458" s="11"/>
      <c r="BN458" s="11"/>
      <c r="BO458" s="11"/>
      <c r="BP458" s="11"/>
    </row>
    <row r="459" spans="1:68" ht="12.75" customHeight="1">
      <c r="A459" s="12">
        <f t="shared" si="517"/>
        <v>457</v>
      </c>
      <c r="B459" s="11" t="str">
        <f t="shared" ref="B459:D459" si="867">IF(ISERROR(B458),IF(ISERROR(B457),IF(ISERROR(B456),"BLANK",B456),B457),B458)</f>
        <v>Em Lim</v>
      </c>
      <c r="C459" s="11" t="str">
        <f t="shared" si="867"/>
        <v>Claire Attridge</v>
      </c>
      <c r="D459" s="11" t="str">
        <f t="shared" si="867"/>
        <v>BMSC21</v>
      </c>
      <c r="E459" s="12" t="str">
        <f>IF(ISERROR(VLOOKUP($D459,SITES!$A:$E,2,FALSE)),"",VLOOKUP($D459,SITES!$A:$E,2,FALSE))</f>
        <v>Dixon SW</v>
      </c>
      <c r="F459" s="10">
        <f>IF(ISERROR(VLOOKUP($D459,SITES!$A:$E,3,FALSE)),"",VLOOKUP($D459,SITES!$A:$E,3,FALSE))</f>
        <v>48.85205078125</v>
      </c>
      <c r="G459" s="13">
        <f>IF(ISERROR(VLOOKUP($D459,SITES!$A:$E,4,FALSE)),"",VLOOKUP($D459,SITES!$A:$E,4,FALSE))</f>
        <v>-125.123565673828</v>
      </c>
      <c r="H459" s="14" t="str">
        <f t="shared" ref="H459:O459" si="868">IF(ISERROR(H458),IF(ISERROR(H457),IF(ISERROR(H456),"BLANK",H456),H457),H458)</f>
        <v>30/04/2024</v>
      </c>
      <c r="I459" s="11">
        <f t="shared" si="868"/>
        <v>3.5</v>
      </c>
      <c r="J459" s="11" t="str">
        <f t="shared" si="868"/>
        <v>E</v>
      </c>
      <c r="K459" s="18">
        <f t="shared" si="868"/>
        <v>0.40347222222222223</v>
      </c>
      <c r="L459" s="11" t="str">
        <f t="shared" si="868"/>
        <v>CMA</v>
      </c>
      <c r="M459" s="11">
        <f t="shared" si="868"/>
        <v>6.5</v>
      </c>
      <c r="N459" s="11">
        <f t="shared" si="868"/>
        <v>2</v>
      </c>
      <c r="O459" s="11">
        <f t="shared" si="868"/>
        <v>1</v>
      </c>
      <c r="P459" s="11" t="s">
        <v>75</v>
      </c>
      <c r="Q459" s="19" t="str">
        <f>IF($N459=1,IF(ISERROR(VLOOKUP($P459,'M1'!$A:$C,Q$2,FALSE)),"NOT PRESENT",VLOOKUP($P459,'M1'!$A:$C,Q$2,FALSE)),IF($N459=2,IF(ISERROR(VLOOKUP(DATA!$P459,'M2'!$A:$C,Q$2,FALSE)),"NOT PRESENT",VLOOKUP(DATA!$P459,'M2'!$A:$C,Q$2,FALSE)),IF($N459=0,IF(ISERROR(VLOOKUP($P459,'M1'!$A:$C,Q$2,FALSE)),IF(ISERROR(VLOOKUP(DATA!$P459,'M2'!$A:$C,Q$2,FALSE)),"NOT PRESENT",VLOOKUP(DATA!$P459,'M2'!$A:$C,Q$2,FALSE)),VLOOKUP($P459,'M1'!$A:$C,Q$2,FALSE)),"SPECIFY METHOD")))</f>
        <v>Debris - Fishing</v>
      </c>
      <c r="R459" s="12" t="str">
        <f>IF($N459=1,IF(ISERROR(VLOOKUP($P459,'M1'!$A:$C,R$2,FALSE)),"NOT PRESENT",VLOOKUP($P459,'M1'!$A:$C,R$2,FALSE)),IF($N459=2,IF(ISERROR(VLOOKUP(DATA!$P459,'M2'!$A:$C,R$2,FALSE)),"NOT PRESENT",VLOOKUP(DATA!$P459,'M2'!$A:$C,R$2,FALSE)),IF($N459=0,IF(ISERROR(VLOOKUP($P459,'M1'!$A:$C,R$2,FALSE)),IF(ISERROR(VLOOKUP(DATA!$P459,'M2'!$A:$C,R$2,FALSE)),"NOT PRESENT",VLOOKUP(DATA!$P459,'M2'!$A:$C,R$2,FALSE)),VLOOKUP($P459,'M1'!$A:$C,R$2,FALSE)),"SPECIFY METHOD")))</f>
        <v>Any fishing debris</v>
      </c>
      <c r="S459" s="20">
        <f t="shared" si="520"/>
        <v>3</v>
      </c>
      <c r="T459" s="11">
        <v>3</v>
      </c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  <c r="BC459" s="11"/>
      <c r="BD459" s="11"/>
      <c r="BE459" s="11"/>
      <c r="BF459" s="11"/>
      <c r="BG459" s="11"/>
      <c r="BH459" s="11"/>
      <c r="BI459" s="11"/>
      <c r="BJ459" s="11"/>
      <c r="BK459" s="11"/>
      <c r="BL459" s="11"/>
      <c r="BM459" s="11"/>
      <c r="BN459" s="11"/>
      <c r="BO459" s="11"/>
      <c r="BP459" s="11"/>
    </row>
    <row r="460" spans="1:68" ht="12.75" customHeight="1">
      <c r="A460" s="12">
        <f t="shared" si="517"/>
        <v>458</v>
      </c>
      <c r="B460" s="11" t="str">
        <f t="shared" ref="B460:D460" si="869">IF(ISERROR(B459),IF(ISERROR(B458),IF(ISERROR(B457),"BLANK",B457),B458),B459)</f>
        <v>Em Lim</v>
      </c>
      <c r="C460" s="11" t="str">
        <f t="shared" si="869"/>
        <v>Claire Attridge</v>
      </c>
      <c r="D460" s="11" t="str">
        <f t="shared" si="869"/>
        <v>BMSC21</v>
      </c>
      <c r="E460" s="12" t="str">
        <f>IF(ISERROR(VLOOKUP($D460,SITES!$A:$E,2,FALSE)),"",VLOOKUP($D460,SITES!$A:$E,2,FALSE))</f>
        <v>Dixon SW</v>
      </c>
      <c r="F460" s="10">
        <f>IF(ISERROR(VLOOKUP($D460,SITES!$A:$E,3,FALSE)),"",VLOOKUP($D460,SITES!$A:$E,3,FALSE))</f>
        <v>48.85205078125</v>
      </c>
      <c r="G460" s="13">
        <f>IF(ISERROR(VLOOKUP($D460,SITES!$A:$E,4,FALSE)),"",VLOOKUP($D460,SITES!$A:$E,4,FALSE))</f>
        <v>-125.123565673828</v>
      </c>
      <c r="H460" s="14" t="str">
        <f t="shared" ref="H460:O460" si="870">IF(ISERROR(H459),IF(ISERROR(H458),IF(ISERROR(H457),"BLANK",H457),H458),H459)</f>
        <v>30/04/2024</v>
      </c>
      <c r="I460" s="11">
        <f t="shared" si="870"/>
        <v>3.5</v>
      </c>
      <c r="J460" s="11" t="str">
        <f t="shared" si="870"/>
        <v>E</v>
      </c>
      <c r="K460" s="18">
        <f t="shared" si="870"/>
        <v>0.40347222222222223</v>
      </c>
      <c r="L460" s="11" t="str">
        <f t="shared" si="870"/>
        <v>CMA</v>
      </c>
      <c r="M460" s="11">
        <f t="shared" si="870"/>
        <v>6.5</v>
      </c>
      <c r="N460" s="11">
        <f t="shared" si="870"/>
        <v>2</v>
      </c>
      <c r="O460" s="11">
        <f t="shared" si="870"/>
        <v>1</v>
      </c>
      <c r="P460" s="11" t="s">
        <v>39</v>
      </c>
      <c r="Q460" s="19" t="str">
        <f>IF($N460=1,IF(ISERROR(VLOOKUP($P460,'M1'!$A:$C,Q$2,FALSE)),"NOT PRESENT",VLOOKUP($P460,'M1'!$A:$C,Q$2,FALSE)),IF($N460=2,IF(ISERROR(VLOOKUP(DATA!$P460,'M2'!$A:$C,Q$2,FALSE)),"NOT PRESENT",VLOOKUP(DATA!$P460,'M2'!$A:$C,Q$2,FALSE)),IF($N460=0,IF(ISERROR(VLOOKUP($P460,'M1'!$A:$C,Q$2,FALSE)),IF(ISERROR(VLOOKUP(DATA!$P460,'M2'!$A:$C,Q$2,FALSE)),"NOT PRESENT",VLOOKUP(DATA!$P460,'M2'!$A:$C,Q$2,FALSE)),VLOOKUP($P460,'M1'!$A:$C,Q$2,FALSE)),"SPECIFY METHOD")))</f>
        <v>Hermissenda crassicornis</v>
      </c>
      <c r="R460" s="12" t="str">
        <f>IF($N460=1,IF(ISERROR(VLOOKUP($P460,'M1'!$A:$C,R$2,FALSE)),"NOT PRESENT",VLOOKUP($P460,'M1'!$A:$C,R$2,FALSE)),IF($N460=2,IF(ISERROR(VLOOKUP(DATA!$P460,'M2'!$A:$C,R$2,FALSE)),"NOT PRESENT",VLOOKUP(DATA!$P460,'M2'!$A:$C,R$2,FALSE)),IF($N460=0,IF(ISERROR(VLOOKUP($P460,'M1'!$A:$C,R$2,FALSE)),IF(ISERROR(VLOOKUP(DATA!$P460,'M2'!$A:$C,R$2,FALSE)),"NOT PRESENT",VLOOKUP(DATA!$P460,'M2'!$A:$C,R$2,FALSE)),VLOOKUP($P460,'M1'!$A:$C,R$2,FALSE)),"SPECIFY METHOD")))</f>
        <v>Opalescent nudibranch</v>
      </c>
      <c r="S460" s="20">
        <f t="shared" si="520"/>
        <v>11</v>
      </c>
      <c r="T460" s="11">
        <v>11</v>
      </c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  <c r="BC460" s="11"/>
      <c r="BD460" s="11"/>
      <c r="BE460" s="11"/>
      <c r="BF460" s="11"/>
      <c r="BG460" s="11"/>
      <c r="BH460" s="11"/>
      <c r="BI460" s="11"/>
      <c r="BJ460" s="11"/>
      <c r="BK460" s="11"/>
      <c r="BL460" s="11"/>
      <c r="BM460" s="11"/>
      <c r="BN460" s="11"/>
      <c r="BO460" s="11"/>
      <c r="BP460" s="11"/>
    </row>
    <row r="461" spans="1:68" ht="12.75" customHeight="1">
      <c r="A461" s="12">
        <f t="shared" si="517"/>
        <v>459</v>
      </c>
      <c r="B461" s="11" t="str">
        <f t="shared" ref="B461:D461" si="871">IF(ISERROR(B460),IF(ISERROR(B459),IF(ISERROR(B458),"BLANK",B458),B459),B460)</f>
        <v>Em Lim</v>
      </c>
      <c r="C461" s="11" t="str">
        <f t="shared" si="871"/>
        <v>Claire Attridge</v>
      </c>
      <c r="D461" s="11" t="str">
        <f t="shared" si="871"/>
        <v>BMSC21</v>
      </c>
      <c r="E461" s="12" t="str">
        <f>IF(ISERROR(VLOOKUP($D461,SITES!$A:$E,2,FALSE)),"",VLOOKUP($D461,SITES!$A:$E,2,FALSE))</f>
        <v>Dixon SW</v>
      </c>
      <c r="F461" s="10">
        <f>IF(ISERROR(VLOOKUP($D461,SITES!$A:$E,3,FALSE)),"",VLOOKUP($D461,SITES!$A:$E,3,FALSE))</f>
        <v>48.85205078125</v>
      </c>
      <c r="G461" s="13">
        <f>IF(ISERROR(VLOOKUP($D461,SITES!$A:$E,4,FALSE)),"",VLOOKUP($D461,SITES!$A:$E,4,FALSE))</f>
        <v>-125.123565673828</v>
      </c>
      <c r="H461" s="14" t="str">
        <f t="shared" ref="H461:O461" si="872">IF(ISERROR(H460),IF(ISERROR(H459),IF(ISERROR(H458),"BLANK",H458),H459),H460)</f>
        <v>30/04/2024</v>
      </c>
      <c r="I461" s="11">
        <f t="shared" si="872"/>
        <v>3.5</v>
      </c>
      <c r="J461" s="11" t="str">
        <f t="shared" si="872"/>
        <v>E</v>
      </c>
      <c r="K461" s="18">
        <f t="shared" si="872"/>
        <v>0.40347222222222223</v>
      </c>
      <c r="L461" s="11" t="str">
        <f t="shared" si="872"/>
        <v>CMA</v>
      </c>
      <c r="M461" s="11">
        <f t="shared" si="872"/>
        <v>6.5</v>
      </c>
      <c r="N461" s="11">
        <f t="shared" si="872"/>
        <v>2</v>
      </c>
      <c r="O461" s="11">
        <f t="shared" si="872"/>
        <v>1</v>
      </c>
      <c r="P461" s="11" t="s">
        <v>33</v>
      </c>
      <c r="Q461" s="19" t="str">
        <f>IF($N461=1,IF(ISERROR(VLOOKUP($P461,'M1'!$A:$C,Q$2,FALSE)),"NOT PRESENT",VLOOKUP($P461,'M1'!$A:$C,Q$2,FALSE)),IF($N461=2,IF(ISERROR(VLOOKUP(DATA!$P461,'M2'!$A:$C,Q$2,FALSE)),"NOT PRESENT",VLOOKUP(DATA!$P461,'M2'!$A:$C,Q$2,FALSE)),IF($N461=0,IF(ISERROR(VLOOKUP($P461,'M1'!$A:$C,Q$2,FALSE)),IF(ISERROR(VLOOKUP(DATA!$P461,'M2'!$A:$C,Q$2,FALSE)),"NOT PRESENT",VLOOKUP(DATA!$P461,'M2'!$A:$C,Q$2,FALSE)),VLOOKUP($P461,'M1'!$A:$C,Q$2,FALSE)),"SPECIFY METHOD")))</f>
        <v>Apostichopus californicus</v>
      </c>
      <c r="R461" s="12" t="str">
        <f>IF($N461=1,IF(ISERROR(VLOOKUP($P461,'M1'!$A:$C,R$2,FALSE)),"NOT PRESENT",VLOOKUP($P461,'M1'!$A:$C,R$2,FALSE)),IF($N461=2,IF(ISERROR(VLOOKUP(DATA!$P461,'M2'!$A:$C,R$2,FALSE)),"NOT PRESENT",VLOOKUP(DATA!$P461,'M2'!$A:$C,R$2,FALSE)),IF($N461=0,IF(ISERROR(VLOOKUP($P461,'M1'!$A:$C,R$2,FALSE)),IF(ISERROR(VLOOKUP(DATA!$P461,'M2'!$A:$C,R$2,FALSE)),"NOT PRESENT",VLOOKUP(DATA!$P461,'M2'!$A:$C,R$2,FALSE)),VLOOKUP($P461,'M1'!$A:$C,R$2,FALSE)),"SPECIFY METHOD")))</f>
        <v>California sea cucumber</v>
      </c>
      <c r="S461" s="20">
        <f t="shared" si="520"/>
        <v>16</v>
      </c>
      <c r="T461" s="11">
        <v>16</v>
      </c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  <c r="BC461" s="11"/>
      <c r="BD461" s="11"/>
      <c r="BE461" s="11"/>
      <c r="BF461" s="11"/>
      <c r="BG461" s="11"/>
      <c r="BH461" s="11"/>
      <c r="BI461" s="11"/>
      <c r="BJ461" s="11"/>
      <c r="BK461" s="11"/>
      <c r="BL461" s="11"/>
      <c r="BM461" s="11"/>
      <c r="BN461" s="11"/>
      <c r="BO461" s="11"/>
      <c r="BP461" s="11"/>
    </row>
    <row r="462" spans="1:68" ht="12.75" customHeight="1">
      <c r="A462" s="12">
        <f t="shared" si="517"/>
        <v>460</v>
      </c>
      <c r="B462" s="11" t="str">
        <f t="shared" ref="B462:D462" si="873">IF(ISERROR(B461),IF(ISERROR(B460),IF(ISERROR(B459),"BLANK",B459),B460),B461)</f>
        <v>Em Lim</v>
      </c>
      <c r="C462" s="11" t="str">
        <f t="shared" si="873"/>
        <v>Claire Attridge</v>
      </c>
      <c r="D462" s="11" t="str">
        <f t="shared" si="873"/>
        <v>BMSC21</v>
      </c>
      <c r="E462" s="12" t="str">
        <f>IF(ISERROR(VLOOKUP($D462,SITES!$A:$E,2,FALSE)),"",VLOOKUP($D462,SITES!$A:$E,2,FALSE))</f>
        <v>Dixon SW</v>
      </c>
      <c r="F462" s="10">
        <f>IF(ISERROR(VLOOKUP($D462,SITES!$A:$E,3,FALSE)),"",VLOOKUP($D462,SITES!$A:$E,3,FALSE))</f>
        <v>48.85205078125</v>
      </c>
      <c r="G462" s="13">
        <f>IF(ISERROR(VLOOKUP($D462,SITES!$A:$E,4,FALSE)),"",VLOOKUP($D462,SITES!$A:$E,4,FALSE))</f>
        <v>-125.123565673828</v>
      </c>
      <c r="H462" s="14" t="str">
        <f t="shared" ref="H462:O462" si="874">IF(ISERROR(H461),IF(ISERROR(H460),IF(ISERROR(H459),"BLANK",H459),H460),H461)</f>
        <v>30/04/2024</v>
      </c>
      <c r="I462" s="11">
        <f t="shared" si="874"/>
        <v>3.5</v>
      </c>
      <c r="J462" s="11" t="str">
        <f t="shared" si="874"/>
        <v>E</v>
      </c>
      <c r="K462" s="18">
        <f t="shared" si="874"/>
        <v>0.40347222222222223</v>
      </c>
      <c r="L462" s="11" t="str">
        <f t="shared" si="874"/>
        <v>CMA</v>
      </c>
      <c r="M462" s="11">
        <f t="shared" si="874"/>
        <v>6.5</v>
      </c>
      <c r="N462" s="11">
        <f t="shared" si="874"/>
        <v>2</v>
      </c>
      <c r="O462" s="11">
        <f t="shared" si="874"/>
        <v>1</v>
      </c>
      <c r="P462" s="11" t="s">
        <v>38</v>
      </c>
      <c r="Q462" s="19" t="str">
        <f>IF($N462=1,IF(ISERROR(VLOOKUP($P462,'M1'!$A:$C,Q$2,FALSE)),"NOT PRESENT",VLOOKUP($P462,'M1'!$A:$C,Q$2,FALSE)),IF($N462=2,IF(ISERROR(VLOOKUP(DATA!$P462,'M2'!$A:$C,Q$2,FALSE)),"NOT PRESENT",VLOOKUP(DATA!$P462,'M2'!$A:$C,Q$2,FALSE)),IF($N462=0,IF(ISERROR(VLOOKUP($P462,'M1'!$A:$C,Q$2,FALSE)),IF(ISERROR(VLOOKUP(DATA!$P462,'M2'!$A:$C,Q$2,FALSE)),"NOT PRESENT",VLOOKUP(DATA!$P462,'M2'!$A:$C,Q$2,FALSE)),VLOOKUP($P462,'M1'!$A:$C,Q$2,FALSE)),"SPECIFY METHOD")))</f>
        <v>Crassadoma gigantea</v>
      </c>
      <c r="R462" s="12" t="str">
        <f>IF($N462=1,IF(ISERROR(VLOOKUP($P462,'M1'!$A:$C,R$2,FALSE)),"NOT PRESENT",VLOOKUP($P462,'M1'!$A:$C,R$2,FALSE)),IF($N462=2,IF(ISERROR(VLOOKUP(DATA!$P462,'M2'!$A:$C,R$2,FALSE)),"NOT PRESENT",VLOOKUP(DATA!$P462,'M2'!$A:$C,R$2,FALSE)),IF($N462=0,IF(ISERROR(VLOOKUP($P462,'M1'!$A:$C,R$2,FALSE)),IF(ISERROR(VLOOKUP(DATA!$P462,'M2'!$A:$C,R$2,FALSE)),"NOT PRESENT",VLOOKUP(DATA!$P462,'M2'!$A:$C,R$2,FALSE)),VLOOKUP($P462,'M1'!$A:$C,R$2,FALSE)),"SPECIFY METHOD")))</f>
        <v>Purple-hinged rock scallop</v>
      </c>
      <c r="S462" s="20">
        <f t="shared" si="520"/>
        <v>19</v>
      </c>
      <c r="T462" s="11">
        <v>0</v>
      </c>
      <c r="U462" s="11"/>
      <c r="V462" s="11">
        <v>1</v>
      </c>
      <c r="W462" s="11">
        <v>5</v>
      </c>
      <c r="X462" s="11">
        <v>6</v>
      </c>
      <c r="Y462" s="11">
        <v>5</v>
      </c>
      <c r="Z462" s="11">
        <v>2</v>
      </c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  <c r="BC462" s="11"/>
      <c r="BD462" s="11"/>
      <c r="BE462" s="11"/>
      <c r="BF462" s="11"/>
      <c r="BG462" s="11"/>
      <c r="BH462" s="11"/>
      <c r="BI462" s="11"/>
      <c r="BJ462" s="11"/>
      <c r="BK462" s="11"/>
      <c r="BL462" s="11"/>
      <c r="BM462" s="11"/>
      <c r="BN462" s="11"/>
      <c r="BO462" s="11"/>
      <c r="BP462" s="11"/>
    </row>
    <row r="463" spans="1:68" ht="12.75" customHeight="1">
      <c r="A463" s="12">
        <f t="shared" si="517"/>
        <v>461</v>
      </c>
      <c r="B463" s="11" t="str">
        <f t="shared" ref="B463:D463" si="875">IF(ISERROR(B462),IF(ISERROR(B461),IF(ISERROR(B460),"BLANK",B460),B461),B462)</f>
        <v>Em Lim</v>
      </c>
      <c r="C463" s="11" t="str">
        <f t="shared" si="875"/>
        <v>Claire Attridge</v>
      </c>
      <c r="D463" s="11" t="str">
        <f t="shared" si="875"/>
        <v>BMSC21</v>
      </c>
      <c r="E463" s="12" t="str">
        <f>IF(ISERROR(VLOOKUP($D463,SITES!$A:$E,2,FALSE)),"",VLOOKUP($D463,SITES!$A:$E,2,FALSE))</f>
        <v>Dixon SW</v>
      </c>
      <c r="F463" s="10">
        <f>IF(ISERROR(VLOOKUP($D463,SITES!$A:$E,3,FALSE)),"",VLOOKUP($D463,SITES!$A:$E,3,FALSE))</f>
        <v>48.85205078125</v>
      </c>
      <c r="G463" s="13">
        <f>IF(ISERROR(VLOOKUP($D463,SITES!$A:$E,4,FALSE)),"",VLOOKUP($D463,SITES!$A:$E,4,FALSE))</f>
        <v>-125.123565673828</v>
      </c>
      <c r="H463" s="14" t="str">
        <f t="shared" ref="H463:O463" si="876">IF(ISERROR(H462),IF(ISERROR(H461),IF(ISERROR(H460),"BLANK",H460),H461),H462)</f>
        <v>30/04/2024</v>
      </c>
      <c r="I463" s="11">
        <f t="shared" si="876"/>
        <v>3.5</v>
      </c>
      <c r="J463" s="11" t="str">
        <f t="shared" si="876"/>
        <v>E</v>
      </c>
      <c r="K463" s="18">
        <f t="shared" si="876"/>
        <v>0.40347222222222223</v>
      </c>
      <c r="L463" s="11" t="str">
        <f t="shared" si="876"/>
        <v>CMA</v>
      </c>
      <c r="M463" s="11">
        <f t="shared" si="876"/>
        <v>6.5</v>
      </c>
      <c r="N463" s="11">
        <f t="shared" si="876"/>
        <v>2</v>
      </c>
      <c r="O463" s="11">
        <f t="shared" si="876"/>
        <v>1</v>
      </c>
      <c r="P463" s="11" t="s">
        <v>61</v>
      </c>
      <c r="Q463" s="19" t="str">
        <f>IF($N463=1,IF(ISERROR(VLOOKUP($P463,'M1'!$A:$C,Q$2,FALSE)),"NOT PRESENT",VLOOKUP($P463,'M1'!$A:$C,Q$2,FALSE)),IF($N463=2,IF(ISERROR(VLOOKUP(DATA!$P463,'M2'!$A:$C,Q$2,FALSE)),"NOT PRESENT",VLOOKUP(DATA!$P463,'M2'!$A:$C,Q$2,FALSE)),IF($N463=0,IF(ISERROR(VLOOKUP($P463,'M1'!$A:$C,Q$2,FALSE)),IF(ISERROR(VLOOKUP(DATA!$P463,'M2'!$A:$C,Q$2,FALSE)),"NOT PRESENT",VLOOKUP(DATA!$P463,'M2'!$A:$C,Q$2,FALSE)),VLOOKUP($P463,'M1'!$A:$C,Q$2,FALSE)),"SPECIFY METHOD")))</f>
        <v>Henricia spp.</v>
      </c>
      <c r="R463" s="12" t="str">
        <f>IF($N463=1,IF(ISERROR(VLOOKUP($P463,'M1'!$A:$C,R$2,FALSE)),"NOT PRESENT",VLOOKUP($P463,'M1'!$A:$C,R$2,FALSE)),IF($N463=2,IF(ISERROR(VLOOKUP(DATA!$P463,'M2'!$A:$C,R$2,FALSE)),"NOT PRESENT",VLOOKUP(DATA!$P463,'M2'!$A:$C,R$2,FALSE)),IF($N463=0,IF(ISERROR(VLOOKUP($P463,'M1'!$A:$C,R$2,FALSE)),IF(ISERROR(VLOOKUP(DATA!$P463,'M2'!$A:$C,R$2,FALSE)),"NOT PRESENT",VLOOKUP(DATA!$P463,'M2'!$A:$C,R$2,FALSE)),VLOOKUP($P463,'M1'!$A:$C,R$2,FALSE)),"SPECIFY METHOD")))</f>
        <v>Unidentified blood star</v>
      </c>
      <c r="S463" s="20">
        <f t="shared" si="520"/>
        <v>2</v>
      </c>
      <c r="T463" s="11">
        <v>2</v>
      </c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  <c r="BC463" s="11"/>
      <c r="BD463" s="11"/>
      <c r="BE463" s="11"/>
      <c r="BF463" s="11"/>
      <c r="BG463" s="11"/>
      <c r="BH463" s="11"/>
      <c r="BI463" s="11"/>
      <c r="BJ463" s="11"/>
      <c r="BK463" s="11"/>
      <c r="BL463" s="11"/>
      <c r="BM463" s="11"/>
      <c r="BN463" s="11"/>
      <c r="BO463" s="11"/>
      <c r="BP463" s="11"/>
    </row>
    <row r="464" spans="1:68" ht="12.75" customHeight="1">
      <c r="A464" s="12">
        <f t="shared" si="517"/>
        <v>462</v>
      </c>
      <c r="B464" s="11" t="str">
        <f t="shared" ref="B464:D464" si="877">IF(ISERROR(B463),IF(ISERROR(B462),IF(ISERROR(B461),"BLANK",B461),B462),B463)</f>
        <v>Em Lim</v>
      </c>
      <c r="C464" s="11" t="str">
        <f t="shared" si="877"/>
        <v>Claire Attridge</v>
      </c>
      <c r="D464" s="11" t="str">
        <f t="shared" si="877"/>
        <v>BMSC21</v>
      </c>
      <c r="E464" s="12" t="str">
        <f>IF(ISERROR(VLOOKUP($D464,SITES!$A:$E,2,FALSE)),"",VLOOKUP($D464,SITES!$A:$E,2,FALSE))</f>
        <v>Dixon SW</v>
      </c>
      <c r="F464" s="10">
        <f>IF(ISERROR(VLOOKUP($D464,SITES!$A:$E,3,FALSE)),"",VLOOKUP($D464,SITES!$A:$E,3,FALSE))</f>
        <v>48.85205078125</v>
      </c>
      <c r="G464" s="13">
        <f>IF(ISERROR(VLOOKUP($D464,SITES!$A:$E,4,FALSE)),"",VLOOKUP($D464,SITES!$A:$E,4,FALSE))</f>
        <v>-125.123565673828</v>
      </c>
      <c r="H464" s="14" t="str">
        <f t="shared" ref="H464:O464" si="878">IF(ISERROR(H463),IF(ISERROR(H462),IF(ISERROR(H461),"BLANK",H461),H462),H463)</f>
        <v>30/04/2024</v>
      </c>
      <c r="I464" s="11">
        <f t="shared" si="878"/>
        <v>3.5</v>
      </c>
      <c r="J464" s="11" t="str">
        <f t="shared" si="878"/>
        <v>E</v>
      </c>
      <c r="K464" s="18">
        <f t="shared" si="878"/>
        <v>0.40347222222222223</v>
      </c>
      <c r="L464" s="11" t="str">
        <f t="shared" si="878"/>
        <v>CMA</v>
      </c>
      <c r="M464" s="11">
        <f t="shared" si="878"/>
        <v>6.5</v>
      </c>
      <c r="N464" s="11">
        <f t="shared" si="878"/>
        <v>2</v>
      </c>
      <c r="O464" s="11">
        <f t="shared" si="878"/>
        <v>1</v>
      </c>
      <c r="P464" s="11" t="s">
        <v>42</v>
      </c>
      <c r="Q464" s="19" t="str">
        <f>IF($N464=1,IF(ISERROR(VLOOKUP($P464,'M1'!$A:$C,Q$2,FALSE)),"NOT PRESENT",VLOOKUP($P464,'M1'!$A:$C,Q$2,FALSE)),IF($N464=2,IF(ISERROR(VLOOKUP(DATA!$P464,'M2'!$A:$C,Q$2,FALSE)),"NOT PRESENT",VLOOKUP(DATA!$P464,'M2'!$A:$C,Q$2,FALSE)),IF($N464=0,IF(ISERROR(VLOOKUP($P464,'M1'!$A:$C,Q$2,FALSE)),IF(ISERROR(VLOOKUP(DATA!$P464,'M2'!$A:$C,Q$2,FALSE)),"NOT PRESENT",VLOOKUP(DATA!$P464,'M2'!$A:$C,Q$2,FALSE)),VLOOKUP($P464,'M1'!$A:$C,Q$2,FALSE)),"SPECIFY METHOD")))</f>
        <v>Dermasterias imbricata</v>
      </c>
      <c r="R464" s="12" t="str">
        <f>IF($N464=1,IF(ISERROR(VLOOKUP($P464,'M1'!$A:$C,R$2,FALSE)),"NOT PRESENT",VLOOKUP($P464,'M1'!$A:$C,R$2,FALSE)),IF($N464=2,IF(ISERROR(VLOOKUP(DATA!$P464,'M2'!$A:$C,R$2,FALSE)),"NOT PRESENT",VLOOKUP(DATA!$P464,'M2'!$A:$C,R$2,FALSE)),IF($N464=0,IF(ISERROR(VLOOKUP($P464,'M1'!$A:$C,R$2,FALSE)),IF(ISERROR(VLOOKUP(DATA!$P464,'M2'!$A:$C,R$2,FALSE)),"NOT PRESENT",VLOOKUP(DATA!$P464,'M2'!$A:$C,R$2,FALSE)),VLOOKUP($P464,'M1'!$A:$C,R$2,FALSE)),"SPECIFY METHOD")))</f>
        <v>Leather star</v>
      </c>
      <c r="S464" s="20">
        <f t="shared" si="520"/>
        <v>7</v>
      </c>
      <c r="T464" s="11">
        <v>7</v>
      </c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  <c r="BC464" s="11"/>
      <c r="BD464" s="11"/>
      <c r="BE464" s="11"/>
      <c r="BF464" s="11"/>
      <c r="BG464" s="11"/>
      <c r="BH464" s="11"/>
      <c r="BI464" s="11"/>
      <c r="BJ464" s="11"/>
      <c r="BK464" s="11"/>
      <c r="BL464" s="11"/>
      <c r="BM464" s="11"/>
      <c r="BN464" s="11"/>
      <c r="BO464" s="11"/>
      <c r="BP464" s="11"/>
    </row>
    <row r="465" spans="1:68" ht="12.75" customHeight="1">
      <c r="A465" s="12">
        <f t="shared" si="517"/>
        <v>463</v>
      </c>
      <c r="B465" s="11" t="str">
        <f t="shared" ref="B465:D465" si="879">IF(ISERROR(B464),IF(ISERROR(B463),IF(ISERROR(B462),"BLANK",B462),B463),B464)</f>
        <v>Em Lim</v>
      </c>
      <c r="C465" s="11" t="str">
        <f t="shared" si="879"/>
        <v>Claire Attridge</v>
      </c>
      <c r="D465" s="11" t="str">
        <f t="shared" si="879"/>
        <v>BMSC21</v>
      </c>
      <c r="E465" s="12" t="str">
        <f>IF(ISERROR(VLOOKUP($D465,SITES!$A:$E,2,FALSE)),"",VLOOKUP($D465,SITES!$A:$E,2,FALSE))</f>
        <v>Dixon SW</v>
      </c>
      <c r="F465" s="10">
        <f>IF(ISERROR(VLOOKUP($D465,SITES!$A:$E,3,FALSE)),"",VLOOKUP($D465,SITES!$A:$E,3,FALSE))</f>
        <v>48.85205078125</v>
      </c>
      <c r="G465" s="13">
        <f>IF(ISERROR(VLOOKUP($D465,SITES!$A:$E,4,FALSE)),"",VLOOKUP($D465,SITES!$A:$E,4,FALSE))</f>
        <v>-125.123565673828</v>
      </c>
      <c r="H465" s="14" t="str">
        <f t="shared" ref="H465:O465" si="880">IF(ISERROR(H464),IF(ISERROR(H463),IF(ISERROR(H462),"BLANK",H462),H463),H464)</f>
        <v>30/04/2024</v>
      </c>
      <c r="I465" s="11">
        <f t="shared" si="880"/>
        <v>3.5</v>
      </c>
      <c r="J465" s="11" t="str">
        <f t="shared" si="880"/>
        <v>E</v>
      </c>
      <c r="K465" s="18">
        <f t="shared" si="880"/>
        <v>0.40347222222222223</v>
      </c>
      <c r="L465" s="11" t="str">
        <f t="shared" si="880"/>
        <v>CMA</v>
      </c>
      <c r="M465" s="11">
        <f t="shared" si="880"/>
        <v>6.5</v>
      </c>
      <c r="N465" s="11">
        <f t="shared" si="880"/>
        <v>2</v>
      </c>
      <c r="O465" s="11">
        <f t="shared" si="880"/>
        <v>1</v>
      </c>
      <c r="P465" s="11" t="s">
        <v>59</v>
      </c>
      <c r="Q465" s="19" t="str">
        <f>IF($N465=1,IF(ISERROR(VLOOKUP($P465,'M1'!$A:$C,Q$2,FALSE)),"NOT PRESENT",VLOOKUP($P465,'M1'!$A:$C,Q$2,FALSE)),IF($N465=2,IF(ISERROR(VLOOKUP(DATA!$P465,'M2'!$A:$C,Q$2,FALSE)),"NOT PRESENT",VLOOKUP(DATA!$P465,'M2'!$A:$C,Q$2,FALSE)),IF($N465=0,IF(ISERROR(VLOOKUP($P465,'M1'!$A:$C,Q$2,FALSE)),IF(ISERROR(VLOOKUP(DATA!$P465,'M2'!$A:$C,Q$2,FALSE)),"NOT PRESENT",VLOOKUP(DATA!$P465,'M2'!$A:$C,Q$2,FALSE)),VLOOKUP($P465,'M1'!$A:$C,Q$2,FALSE)),"SPECIFY METHOD")))</f>
        <v>Scyra acutifrons</v>
      </c>
      <c r="R465" s="12" t="str">
        <f>IF($N465=1,IF(ISERROR(VLOOKUP($P465,'M1'!$A:$C,R$2,FALSE)),"NOT PRESENT",VLOOKUP($P465,'M1'!$A:$C,R$2,FALSE)),IF($N465=2,IF(ISERROR(VLOOKUP(DATA!$P465,'M2'!$A:$C,R$2,FALSE)),"NOT PRESENT",VLOOKUP(DATA!$P465,'M2'!$A:$C,R$2,FALSE)),IF($N465=0,IF(ISERROR(VLOOKUP($P465,'M1'!$A:$C,R$2,FALSE)),IF(ISERROR(VLOOKUP(DATA!$P465,'M2'!$A:$C,R$2,FALSE)),"NOT PRESENT",VLOOKUP(DATA!$P465,'M2'!$A:$C,R$2,FALSE)),VLOOKUP($P465,'M1'!$A:$C,R$2,FALSE)),"SPECIFY METHOD")))</f>
        <v>Sharpnose crab</v>
      </c>
      <c r="S465" s="20">
        <f t="shared" si="520"/>
        <v>3</v>
      </c>
      <c r="T465" s="11">
        <v>3</v>
      </c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  <c r="BC465" s="11"/>
      <c r="BD465" s="11"/>
      <c r="BE465" s="11"/>
      <c r="BF465" s="11"/>
      <c r="BG465" s="11"/>
      <c r="BH465" s="11"/>
      <c r="BI465" s="11"/>
      <c r="BJ465" s="11"/>
      <c r="BK465" s="11"/>
      <c r="BL465" s="11"/>
      <c r="BM465" s="11"/>
      <c r="BN465" s="11"/>
      <c r="BO465" s="11"/>
      <c r="BP465" s="11"/>
    </row>
    <row r="466" spans="1:68" ht="12.75" customHeight="1">
      <c r="A466" s="12">
        <f t="shared" si="517"/>
        <v>464</v>
      </c>
      <c r="B466" s="11" t="str">
        <f t="shared" ref="B466:D466" si="881">IF(ISERROR(B465),IF(ISERROR(B464),IF(ISERROR(B463),"BLANK",B463),B464),B465)</f>
        <v>Em Lim</v>
      </c>
      <c r="C466" s="11" t="str">
        <f t="shared" si="881"/>
        <v>Claire Attridge</v>
      </c>
      <c r="D466" s="11" t="str">
        <f t="shared" si="881"/>
        <v>BMSC21</v>
      </c>
      <c r="E466" s="12" t="str">
        <f>IF(ISERROR(VLOOKUP($D466,SITES!$A:$E,2,FALSE)),"",VLOOKUP($D466,SITES!$A:$E,2,FALSE))</f>
        <v>Dixon SW</v>
      </c>
      <c r="F466" s="10">
        <f>IF(ISERROR(VLOOKUP($D466,SITES!$A:$E,3,FALSE)),"",VLOOKUP($D466,SITES!$A:$E,3,FALSE))</f>
        <v>48.85205078125</v>
      </c>
      <c r="G466" s="13">
        <f>IF(ISERROR(VLOOKUP($D466,SITES!$A:$E,4,FALSE)),"",VLOOKUP($D466,SITES!$A:$E,4,FALSE))</f>
        <v>-125.123565673828</v>
      </c>
      <c r="H466" s="14" t="str">
        <f t="shared" ref="H466:O466" si="882">IF(ISERROR(H465),IF(ISERROR(H464),IF(ISERROR(H463),"BLANK",H463),H464),H465)</f>
        <v>30/04/2024</v>
      </c>
      <c r="I466" s="11">
        <f t="shared" si="882"/>
        <v>3.5</v>
      </c>
      <c r="J466" s="11" t="str">
        <f t="shared" si="882"/>
        <v>E</v>
      </c>
      <c r="K466" s="18">
        <f t="shared" si="882"/>
        <v>0.40347222222222223</v>
      </c>
      <c r="L466" s="11" t="str">
        <f t="shared" si="882"/>
        <v>CMA</v>
      </c>
      <c r="M466" s="11">
        <f t="shared" si="882"/>
        <v>6.5</v>
      </c>
      <c r="N466" s="11">
        <f t="shared" si="882"/>
        <v>2</v>
      </c>
      <c r="O466" s="11">
        <f t="shared" si="882"/>
        <v>1</v>
      </c>
      <c r="P466" s="11" t="s">
        <v>53</v>
      </c>
      <c r="Q466" s="19" t="str">
        <f>IF($N466=1,IF(ISERROR(VLOOKUP($P466,'M1'!$A:$C,Q$2,FALSE)),"NOT PRESENT",VLOOKUP($P466,'M1'!$A:$C,Q$2,FALSE)),IF($N466=2,IF(ISERROR(VLOOKUP(DATA!$P466,'M2'!$A:$C,Q$2,FALSE)),"NOT PRESENT",VLOOKUP(DATA!$P466,'M2'!$A:$C,Q$2,FALSE)),IF($N466=0,IF(ISERROR(VLOOKUP($P466,'M1'!$A:$C,Q$2,FALSE)),IF(ISERROR(VLOOKUP(DATA!$P466,'M2'!$A:$C,Q$2,FALSE)),"NOT PRESENT",VLOOKUP(DATA!$P466,'M2'!$A:$C,Q$2,FALSE)),VLOOKUP($P466,'M1'!$A:$C,Q$2,FALSE)),"SPECIFY METHOD")))</f>
        <v>Rhinogobiops nicholsii</v>
      </c>
      <c r="R466" s="12" t="str">
        <f>IF($N466=1,IF(ISERROR(VLOOKUP($P466,'M1'!$A:$C,R$2,FALSE)),"NOT PRESENT",VLOOKUP($P466,'M1'!$A:$C,R$2,FALSE)),IF($N466=2,IF(ISERROR(VLOOKUP(DATA!$P466,'M2'!$A:$C,R$2,FALSE)),"NOT PRESENT",VLOOKUP(DATA!$P466,'M2'!$A:$C,R$2,FALSE)),IF($N466=0,IF(ISERROR(VLOOKUP($P466,'M1'!$A:$C,R$2,FALSE)),IF(ISERROR(VLOOKUP(DATA!$P466,'M2'!$A:$C,R$2,FALSE)),"NOT PRESENT",VLOOKUP(DATA!$P466,'M2'!$A:$C,R$2,FALSE)),VLOOKUP($P466,'M1'!$A:$C,R$2,FALSE)),"SPECIFY METHOD")))</f>
        <v>Blackeye goby</v>
      </c>
      <c r="S466" s="20">
        <f t="shared" si="520"/>
        <v>41</v>
      </c>
      <c r="T466" s="11">
        <v>0</v>
      </c>
      <c r="U466" s="11">
        <v>7</v>
      </c>
      <c r="V466" s="11">
        <v>25</v>
      </c>
      <c r="W466" s="11">
        <v>7</v>
      </c>
      <c r="X466" s="11">
        <v>2</v>
      </c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  <c r="BC466" s="11"/>
      <c r="BD466" s="11"/>
      <c r="BE466" s="11"/>
      <c r="BF466" s="11"/>
      <c r="BG466" s="11"/>
      <c r="BH466" s="11"/>
      <c r="BI466" s="11"/>
      <c r="BJ466" s="11"/>
      <c r="BK466" s="11"/>
      <c r="BL466" s="11"/>
      <c r="BM466" s="11"/>
      <c r="BN466" s="11"/>
      <c r="BO466" s="11"/>
      <c r="BP466" s="11"/>
    </row>
    <row r="467" spans="1:68" ht="12.75" customHeight="1">
      <c r="A467" s="12">
        <f t="shared" si="517"/>
        <v>465</v>
      </c>
      <c r="B467" s="11" t="str">
        <f t="shared" ref="B467:D467" si="883">IF(ISERROR(B466),IF(ISERROR(B465),IF(ISERROR(B464),"BLANK",B464),B465),B466)</f>
        <v>Em Lim</v>
      </c>
      <c r="C467" s="11" t="str">
        <f t="shared" si="883"/>
        <v>Claire Attridge</v>
      </c>
      <c r="D467" s="11" t="str">
        <f t="shared" si="883"/>
        <v>BMSC21</v>
      </c>
      <c r="E467" s="12" t="str">
        <f>IF(ISERROR(VLOOKUP($D467,SITES!$A:$E,2,FALSE)),"",VLOOKUP($D467,SITES!$A:$E,2,FALSE))</f>
        <v>Dixon SW</v>
      </c>
      <c r="F467" s="10">
        <f>IF(ISERROR(VLOOKUP($D467,SITES!$A:$E,3,FALSE)),"",VLOOKUP($D467,SITES!$A:$E,3,FALSE))</f>
        <v>48.85205078125</v>
      </c>
      <c r="G467" s="13">
        <f>IF(ISERROR(VLOOKUP($D467,SITES!$A:$E,4,FALSE)),"",VLOOKUP($D467,SITES!$A:$E,4,FALSE))</f>
        <v>-125.123565673828</v>
      </c>
      <c r="H467" s="14" t="str">
        <f t="shared" ref="H467:O467" si="884">IF(ISERROR(H466),IF(ISERROR(H465),IF(ISERROR(H464),"BLANK",H464),H465),H466)</f>
        <v>30/04/2024</v>
      </c>
      <c r="I467" s="11">
        <f t="shared" si="884"/>
        <v>3.5</v>
      </c>
      <c r="J467" s="11" t="str">
        <f t="shared" si="884"/>
        <v>E</v>
      </c>
      <c r="K467" s="18">
        <f t="shared" si="884"/>
        <v>0.40347222222222223</v>
      </c>
      <c r="L467" s="11" t="str">
        <f t="shared" si="884"/>
        <v>CMA</v>
      </c>
      <c r="M467" s="11">
        <f t="shared" si="884"/>
        <v>6.5</v>
      </c>
      <c r="N467" s="11">
        <f t="shared" si="884"/>
        <v>2</v>
      </c>
      <c r="O467" s="11">
        <f t="shared" si="884"/>
        <v>1</v>
      </c>
      <c r="P467" s="11" t="s">
        <v>37</v>
      </c>
      <c r="Q467" s="19" t="str">
        <f>IF($N467=1,IF(ISERROR(VLOOKUP($P467,'M1'!$A:$C,Q$2,FALSE)),"NOT PRESENT",VLOOKUP($P467,'M1'!$A:$C,Q$2,FALSE)),IF($N467=2,IF(ISERROR(VLOOKUP(DATA!$P467,'M2'!$A:$C,Q$2,FALSE)),"NOT PRESENT",VLOOKUP(DATA!$P467,'M2'!$A:$C,Q$2,FALSE)),IF($N467=0,IF(ISERROR(VLOOKUP($P467,'M1'!$A:$C,Q$2,FALSE)),IF(ISERROR(VLOOKUP(DATA!$P467,'M2'!$A:$C,Q$2,FALSE)),"NOT PRESENT",VLOOKUP(DATA!$P467,'M2'!$A:$C,Q$2,FALSE)),VLOOKUP($P467,'M1'!$A:$C,Q$2,FALSE)),"SPECIFY METHOD")))</f>
        <v>Ceratostoma foliatum</v>
      </c>
      <c r="R467" s="12" t="str">
        <f>IF($N467=1,IF(ISERROR(VLOOKUP($P467,'M1'!$A:$C,R$2,FALSE)),"NOT PRESENT",VLOOKUP($P467,'M1'!$A:$C,R$2,FALSE)),IF($N467=2,IF(ISERROR(VLOOKUP(DATA!$P467,'M2'!$A:$C,R$2,FALSE)),"NOT PRESENT",VLOOKUP(DATA!$P467,'M2'!$A:$C,R$2,FALSE)),IF($N467=0,IF(ISERROR(VLOOKUP($P467,'M1'!$A:$C,R$2,FALSE)),IF(ISERROR(VLOOKUP(DATA!$P467,'M2'!$A:$C,R$2,FALSE)),"NOT PRESENT",VLOOKUP(DATA!$P467,'M2'!$A:$C,R$2,FALSE)),VLOOKUP($P467,'M1'!$A:$C,R$2,FALSE)),"SPECIFY METHOD")))</f>
        <v>Leafy hornmouth</v>
      </c>
      <c r="S467" s="20">
        <f t="shared" si="520"/>
        <v>18</v>
      </c>
      <c r="T467" s="11">
        <v>18</v>
      </c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  <c r="BC467" s="11"/>
      <c r="BD467" s="11"/>
      <c r="BE467" s="11"/>
      <c r="BF467" s="11"/>
      <c r="BG467" s="11"/>
      <c r="BH467" s="11"/>
      <c r="BI467" s="11"/>
      <c r="BJ467" s="11"/>
      <c r="BK467" s="11"/>
      <c r="BL467" s="11"/>
      <c r="BM467" s="11"/>
      <c r="BN467" s="11"/>
      <c r="BO467" s="11"/>
      <c r="BP467" s="11"/>
    </row>
    <row r="468" spans="1:68" ht="12.75" customHeight="1">
      <c r="A468" s="12">
        <f t="shared" si="517"/>
        <v>466</v>
      </c>
      <c r="B468" s="11" t="str">
        <f t="shared" ref="B468:D468" si="885">IF(ISERROR(B467),IF(ISERROR(B466),IF(ISERROR(B465),"BLANK",B465),B466),B467)</f>
        <v>Em Lim</v>
      </c>
      <c r="C468" s="11" t="str">
        <f t="shared" si="885"/>
        <v>Claire Attridge</v>
      </c>
      <c r="D468" s="11" t="str">
        <f t="shared" si="885"/>
        <v>BMSC21</v>
      </c>
      <c r="E468" s="12" t="str">
        <f>IF(ISERROR(VLOOKUP($D468,SITES!$A:$E,2,FALSE)),"",VLOOKUP($D468,SITES!$A:$E,2,FALSE))</f>
        <v>Dixon SW</v>
      </c>
      <c r="F468" s="10">
        <f>IF(ISERROR(VLOOKUP($D468,SITES!$A:$E,3,FALSE)),"",VLOOKUP($D468,SITES!$A:$E,3,FALSE))</f>
        <v>48.85205078125</v>
      </c>
      <c r="G468" s="13">
        <f>IF(ISERROR(VLOOKUP($D468,SITES!$A:$E,4,FALSE)),"",VLOOKUP($D468,SITES!$A:$E,4,FALSE))</f>
        <v>-125.123565673828</v>
      </c>
      <c r="H468" s="14" t="str">
        <f t="shared" ref="H468:O468" si="886">IF(ISERROR(H467),IF(ISERROR(H466),IF(ISERROR(H465),"BLANK",H465),H466),H467)</f>
        <v>30/04/2024</v>
      </c>
      <c r="I468" s="11">
        <f t="shared" si="886"/>
        <v>3.5</v>
      </c>
      <c r="J468" s="11" t="str">
        <f t="shared" si="886"/>
        <v>E</v>
      </c>
      <c r="K468" s="18">
        <f t="shared" si="886"/>
        <v>0.40347222222222223</v>
      </c>
      <c r="L468" s="11" t="str">
        <f t="shared" si="886"/>
        <v>CMA</v>
      </c>
      <c r="M468" s="11">
        <f t="shared" si="886"/>
        <v>6.5</v>
      </c>
      <c r="N468" s="11">
        <f t="shared" si="886"/>
        <v>2</v>
      </c>
      <c r="O468" s="11">
        <f t="shared" si="886"/>
        <v>1</v>
      </c>
      <c r="P468" s="11" t="s">
        <v>30</v>
      </c>
      <c r="Q468" s="19" t="str">
        <f>IF($N468=1,IF(ISERROR(VLOOKUP($P468,'M1'!$A:$C,Q$2,FALSE)),"NOT PRESENT",VLOOKUP($P468,'M1'!$A:$C,Q$2,FALSE)),IF($N468=2,IF(ISERROR(VLOOKUP(DATA!$P468,'M2'!$A:$C,Q$2,FALSE)),"NOT PRESENT",VLOOKUP(DATA!$P468,'M2'!$A:$C,Q$2,FALSE)),IF($N468=0,IF(ISERROR(VLOOKUP($P468,'M1'!$A:$C,Q$2,FALSE)),IF(ISERROR(VLOOKUP(DATA!$P468,'M2'!$A:$C,Q$2,FALSE)),"NOT PRESENT",VLOOKUP(DATA!$P468,'M2'!$A:$C,Q$2,FALSE)),VLOOKUP($P468,'M1'!$A:$C,Q$2,FALSE)),"SPECIFY METHOD")))</f>
        <v>Pomaulax gibberosus</v>
      </c>
      <c r="R468" s="12" t="str">
        <f>IF($N468=1,IF(ISERROR(VLOOKUP($P468,'M1'!$A:$C,R$2,FALSE)),"NOT PRESENT",VLOOKUP($P468,'M1'!$A:$C,R$2,FALSE)),IF($N468=2,IF(ISERROR(VLOOKUP(DATA!$P468,'M2'!$A:$C,R$2,FALSE)),"NOT PRESENT",VLOOKUP(DATA!$P468,'M2'!$A:$C,R$2,FALSE)),IF($N468=0,IF(ISERROR(VLOOKUP($P468,'M1'!$A:$C,R$2,FALSE)),IF(ISERROR(VLOOKUP(DATA!$P468,'M2'!$A:$C,R$2,FALSE)),"NOT PRESENT",VLOOKUP(DATA!$P468,'M2'!$A:$C,R$2,FALSE)),VLOOKUP($P468,'M1'!$A:$C,R$2,FALSE)),"SPECIFY METHOD")))</f>
        <v>Red turban shell</v>
      </c>
      <c r="S468" s="20">
        <f t="shared" si="520"/>
        <v>5</v>
      </c>
      <c r="T468" s="11">
        <v>5</v>
      </c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  <c r="BC468" s="11"/>
      <c r="BD468" s="11"/>
      <c r="BE468" s="11"/>
      <c r="BF468" s="11"/>
      <c r="BG468" s="11"/>
      <c r="BH468" s="11"/>
      <c r="BI468" s="11"/>
      <c r="BJ468" s="11"/>
      <c r="BK468" s="11"/>
      <c r="BL468" s="11"/>
      <c r="BM468" s="11"/>
      <c r="BN468" s="11"/>
      <c r="BO468" s="11"/>
      <c r="BP468" s="11"/>
    </row>
    <row r="469" spans="1:68" ht="12.75" customHeight="1">
      <c r="A469" s="12">
        <f t="shared" si="517"/>
        <v>467</v>
      </c>
      <c r="B469" s="11" t="str">
        <f t="shared" ref="B469:D469" si="887">IF(ISERROR(B468),IF(ISERROR(B467),IF(ISERROR(B466),"BLANK",B466),B467),B468)</f>
        <v>Em Lim</v>
      </c>
      <c r="C469" s="11" t="str">
        <f t="shared" si="887"/>
        <v>Claire Attridge</v>
      </c>
      <c r="D469" s="11" t="str">
        <f t="shared" si="887"/>
        <v>BMSC21</v>
      </c>
      <c r="E469" s="12" t="str">
        <f>IF(ISERROR(VLOOKUP($D469,SITES!$A:$E,2,FALSE)),"",VLOOKUP($D469,SITES!$A:$E,2,FALSE))</f>
        <v>Dixon SW</v>
      </c>
      <c r="F469" s="10">
        <f>IF(ISERROR(VLOOKUP($D469,SITES!$A:$E,3,FALSE)),"",VLOOKUP($D469,SITES!$A:$E,3,FALSE))</f>
        <v>48.85205078125</v>
      </c>
      <c r="G469" s="13">
        <f>IF(ISERROR(VLOOKUP($D469,SITES!$A:$E,4,FALSE)),"",VLOOKUP($D469,SITES!$A:$E,4,FALSE))</f>
        <v>-125.123565673828</v>
      </c>
      <c r="H469" s="14" t="str">
        <f t="shared" ref="H469:O469" si="888">IF(ISERROR(H468),IF(ISERROR(H467),IF(ISERROR(H466),"BLANK",H466),H467),H468)</f>
        <v>30/04/2024</v>
      </c>
      <c r="I469" s="11">
        <f t="shared" si="888"/>
        <v>3.5</v>
      </c>
      <c r="J469" s="11" t="str">
        <f t="shared" si="888"/>
        <v>E</v>
      </c>
      <c r="K469" s="18">
        <f t="shared" si="888"/>
        <v>0.40347222222222223</v>
      </c>
      <c r="L469" s="11" t="str">
        <f t="shared" si="888"/>
        <v>CMA</v>
      </c>
      <c r="M469" s="11">
        <f t="shared" si="888"/>
        <v>6.5</v>
      </c>
      <c r="N469" s="11">
        <f t="shared" si="888"/>
        <v>2</v>
      </c>
      <c r="O469" s="11">
        <f t="shared" si="888"/>
        <v>1</v>
      </c>
      <c r="P469" s="11" t="s">
        <v>68</v>
      </c>
      <c r="Q469" s="19" t="str">
        <f>IF($N469=1,IF(ISERROR(VLOOKUP($P469,'M1'!$A:$C,Q$2,FALSE)),"NOT PRESENT",VLOOKUP($P469,'M1'!$A:$C,Q$2,FALSE)),IF($N469=2,IF(ISERROR(VLOOKUP(DATA!$P469,'M2'!$A:$C,Q$2,FALSE)),"NOT PRESENT",VLOOKUP(DATA!$P469,'M2'!$A:$C,Q$2,FALSE)),IF($N469=0,IF(ISERROR(VLOOKUP($P469,'M1'!$A:$C,Q$2,FALSE)),IF(ISERROR(VLOOKUP(DATA!$P469,'M2'!$A:$C,Q$2,FALSE)),"NOT PRESENT",VLOOKUP(DATA!$P469,'M2'!$A:$C,Q$2,FALSE)),VLOOKUP($P469,'M1'!$A:$C,Q$2,FALSE)),"SPECIFY METHOD")))</f>
        <v>Evasterias troschelii</v>
      </c>
      <c r="R469" s="12" t="str">
        <f>IF($N469=1,IF(ISERROR(VLOOKUP($P469,'M1'!$A:$C,R$2,FALSE)),"NOT PRESENT",VLOOKUP($P469,'M1'!$A:$C,R$2,FALSE)),IF($N469=2,IF(ISERROR(VLOOKUP(DATA!$P469,'M2'!$A:$C,R$2,FALSE)),"NOT PRESENT",VLOOKUP(DATA!$P469,'M2'!$A:$C,R$2,FALSE)),IF($N469=0,IF(ISERROR(VLOOKUP($P469,'M1'!$A:$C,R$2,FALSE)),IF(ISERROR(VLOOKUP(DATA!$P469,'M2'!$A:$C,R$2,FALSE)),"NOT PRESENT",VLOOKUP(DATA!$P469,'M2'!$A:$C,R$2,FALSE)),VLOOKUP($P469,'M1'!$A:$C,R$2,FALSE)),"SPECIFY METHOD")))</f>
        <v>Mottled starfish</v>
      </c>
      <c r="S469" s="20">
        <f t="shared" si="520"/>
        <v>1</v>
      </c>
      <c r="T469" s="11">
        <v>1</v>
      </c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  <c r="BC469" s="11"/>
      <c r="BD469" s="11"/>
      <c r="BE469" s="11"/>
      <c r="BF469" s="11"/>
      <c r="BG469" s="11"/>
      <c r="BH469" s="11"/>
      <c r="BI469" s="11"/>
      <c r="BJ469" s="11"/>
      <c r="BK469" s="11"/>
      <c r="BL469" s="11"/>
      <c r="BM469" s="11"/>
      <c r="BN469" s="11"/>
      <c r="BO469" s="11"/>
      <c r="BP469" s="11"/>
    </row>
    <row r="470" spans="1:68" ht="12.75" customHeight="1">
      <c r="A470" s="12">
        <f t="shared" si="517"/>
        <v>468</v>
      </c>
      <c r="B470" s="11" t="str">
        <f t="shared" ref="B470:D470" si="889">IF(ISERROR(B469),IF(ISERROR(B468),IF(ISERROR(B467),"BLANK",B467),B468),B469)</f>
        <v>Em Lim</v>
      </c>
      <c r="C470" s="11" t="str">
        <f t="shared" si="889"/>
        <v>Claire Attridge</v>
      </c>
      <c r="D470" s="11" t="str">
        <f t="shared" si="889"/>
        <v>BMSC21</v>
      </c>
      <c r="E470" s="12" t="str">
        <f>IF(ISERROR(VLOOKUP($D470,SITES!$A:$E,2,FALSE)),"",VLOOKUP($D470,SITES!$A:$E,2,FALSE))</f>
        <v>Dixon SW</v>
      </c>
      <c r="F470" s="10">
        <f>IF(ISERROR(VLOOKUP($D470,SITES!$A:$E,3,FALSE)),"",VLOOKUP($D470,SITES!$A:$E,3,FALSE))</f>
        <v>48.85205078125</v>
      </c>
      <c r="G470" s="13">
        <f>IF(ISERROR(VLOOKUP($D470,SITES!$A:$E,4,FALSE)),"",VLOOKUP($D470,SITES!$A:$E,4,FALSE))</f>
        <v>-125.123565673828</v>
      </c>
      <c r="H470" s="14" t="str">
        <f t="shared" ref="H470:O470" si="890">IF(ISERROR(H469),IF(ISERROR(H468),IF(ISERROR(H467),"BLANK",H467),H468),H469)</f>
        <v>30/04/2024</v>
      </c>
      <c r="I470" s="11">
        <f t="shared" si="890"/>
        <v>3.5</v>
      </c>
      <c r="J470" s="11" t="str">
        <f t="shared" si="890"/>
        <v>E</v>
      </c>
      <c r="K470" s="18">
        <f t="shared" si="890"/>
        <v>0.40347222222222223</v>
      </c>
      <c r="L470" s="11" t="str">
        <f t="shared" si="890"/>
        <v>CMA</v>
      </c>
      <c r="M470" s="11">
        <f t="shared" si="890"/>
        <v>6.5</v>
      </c>
      <c r="N470" s="11">
        <f t="shared" si="890"/>
        <v>2</v>
      </c>
      <c r="O470" s="11">
        <f t="shared" si="890"/>
        <v>1</v>
      </c>
      <c r="P470" s="11" t="s">
        <v>35</v>
      </c>
      <c r="Q470" s="19" t="str">
        <f>IF($N470=1,IF(ISERROR(VLOOKUP($P470,'M1'!$A:$C,Q$2,FALSE)),"NOT PRESENT",VLOOKUP($P470,'M1'!$A:$C,Q$2,FALSE)),IF($N470=2,IF(ISERROR(VLOOKUP(DATA!$P470,'M2'!$A:$C,Q$2,FALSE)),"NOT PRESENT",VLOOKUP(DATA!$P470,'M2'!$A:$C,Q$2,FALSE)),IF($N470=0,IF(ISERROR(VLOOKUP($P470,'M1'!$A:$C,Q$2,FALSE)),IF(ISERROR(VLOOKUP(DATA!$P470,'M2'!$A:$C,Q$2,FALSE)),"NOT PRESENT",VLOOKUP(DATA!$P470,'M2'!$A:$C,Q$2,FALSE)),VLOOKUP($P470,'M1'!$A:$C,Q$2,FALSE)),"SPECIFY METHOD")))</f>
        <v>Orthasterias koehleri</v>
      </c>
      <c r="R470" s="12" t="str">
        <f>IF($N470=1,IF(ISERROR(VLOOKUP($P470,'M1'!$A:$C,R$2,FALSE)),"NOT PRESENT",VLOOKUP($P470,'M1'!$A:$C,R$2,FALSE)),IF($N470=2,IF(ISERROR(VLOOKUP(DATA!$P470,'M2'!$A:$C,R$2,FALSE)),"NOT PRESENT",VLOOKUP(DATA!$P470,'M2'!$A:$C,R$2,FALSE)),IF($N470=0,IF(ISERROR(VLOOKUP($P470,'M1'!$A:$C,R$2,FALSE)),IF(ISERROR(VLOOKUP(DATA!$P470,'M2'!$A:$C,R$2,FALSE)),"NOT PRESENT",VLOOKUP(DATA!$P470,'M2'!$A:$C,R$2,FALSE)),VLOOKUP($P470,'M1'!$A:$C,R$2,FALSE)),"SPECIFY METHOD")))</f>
        <v>Rainbow star</v>
      </c>
      <c r="S470" s="20">
        <f t="shared" si="520"/>
        <v>3</v>
      </c>
      <c r="T470" s="11">
        <v>3</v>
      </c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  <c r="BC470" s="11"/>
      <c r="BD470" s="11"/>
      <c r="BE470" s="11"/>
      <c r="BF470" s="11"/>
      <c r="BG470" s="11"/>
      <c r="BH470" s="11"/>
      <c r="BI470" s="11"/>
      <c r="BJ470" s="11"/>
      <c r="BK470" s="11"/>
      <c r="BL470" s="11"/>
      <c r="BM470" s="11"/>
      <c r="BN470" s="11"/>
      <c r="BO470" s="11"/>
      <c r="BP470" s="11"/>
    </row>
    <row r="471" spans="1:68" ht="12.75" customHeight="1">
      <c r="A471" s="12">
        <f t="shared" si="517"/>
        <v>469</v>
      </c>
      <c r="B471" s="11" t="str">
        <f t="shared" ref="B471:D471" si="891">IF(ISERROR(B470),IF(ISERROR(B469),IF(ISERROR(B468),"BLANK",B468),B469),B470)</f>
        <v>Em Lim</v>
      </c>
      <c r="C471" s="11" t="str">
        <f t="shared" si="891"/>
        <v>Claire Attridge</v>
      </c>
      <c r="D471" s="11" t="str">
        <f t="shared" si="891"/>
        <v>BMSC21</v>
      </c>
      <c r="E471" s="12" t="str">
        <f>IF(ISERROR(VLOOKUP($D471,SITES!$A:$E,2,FALSE)),"",VLOOKUP($D471,SITES!$A:$E,2,FALSE))</f>
        <v>Dixon SW</v>
      </c>
      <c r="F471" s="10">
        <f>IF(ISERROR(VLOOKUP($D471,SITES!$A:$E,3,FALSE)),"",VLOOKUP($D471,SITES!$A:$E,3,FALSE))</f>
        <v>48.85205078125</v>
      </c>
      <c r="G471" s="13">
        <f>IF(ISERROR(VLOOKUP($D471,SITES!$A:$E,4,FALSE)),"",VLOOKUP($D471,SITES!$A:$E,4,FALSE))</f>
        <v>-125.123565673828</v>
      </c>
      <c r="H471" s="14" t="str">
        <f t="shared" ref="H471:O471" si="892">IF(ISERROR(H470),IF(ISERROR(H469),IF(ISERROR(H468),"BLANK",H468),H469),H470)</f>
        <v>30/04/2024</v>
      </c>
      <c r="I471" s="11">
        <f t="shared" si="892"/>
        <v>3.5</v>
      </c>
      <c r="J471" s="11" t="str">
        <f t="shared" si="892"/>
        <v>E</v>
      </c>
      <c r="K471" s="18">
        <f t="shared" si="892"/>
        <v>0.40347222222222223</v>
      </c>
      <c r="L471" s="11" t="str">
        <f t="shared" si="892"/>
        <v>CMA</v>
      </c>
      <c r="M471" s="11">
        <f t="shared" si="892"/>
        <v>6.5</v>
      </c>
      <c r="N471" s="11">
        <f t="shared" si="892"/>
        <v>2</v>
      </c>
      <c r="O471" s="11">
        <f t="shared" si="892"/>
        <v>1</v>
      </c>
      <c r="P471" s="11" t="s">
        <v>128</v>
      </c>
      <c r="Q471" s="19" t="str">
        <f>IF($N471=1,IF(ISERROR(VLOOKUP($P471,'M1'!$A:$C,Q$2,FALSE)),"NOT PRESENT",VLOOKUP($P471,'M1'!$A:$C,Q$2,FALSE)),IF($N471=2,IF(ISERROR(VLOOKUP(DATA!$P471,'M2'!$A:$C,Q$2,FALSE)),"NOT PRESENT",VLOOKUP(DATA!$P471,'M2'!$A:$C,Q$2,FALSE)),IF($N471=0,IF(ISERROR(VLOOKUP($P471,'M1'!$A:$C,Q$2,FALSE)),IF(ISERROR(VLOOKUP(DATA!$P471,'M2'!$A:$C,Q$2,FALSE)),"NOT PRESENT",VLOOKUP(DATA!$P471,'M2'!$A:$C,Q$2,FALSE)),VLOOKUP($P471,'M1'!$A:$C,Q$2,FALSE)),"SPECIFY METHOD")))</f>
        <v>Enteroctopus dofleini</v>
      </c>
      <c r="R471" s="12" t="str">
        <f>IF($N471=1,IF(ISERROR(VLOOKUP($P471,'M1'!$A:$C,R$2,FALSE)),"NOT PRESENT",VLOOKUP($P471,'M1'!$A:$C,R$2,FALSE)),IF($N471=2,IF(ISERROR(VLOOKUP(DATA!$P471,'M2'!$A:$C,R$2,FALSE)),"NOT PRESENT",VLOOKUP(DATA!$P471,'M2'!$A:$C,R$2,FALSE)),IF($N471=0,IF(ISERROR(VLOOKUP($P471,'M1'!$A:$C,R$2,FALSE)),IF(ISERROR(VLOOKUP(DATA!$P471,'M2'!$A:$C,R$2,FALSE)),"NOT PRESENT",VLOOKUP(DATA!$P471,'M2'!$A:$C,R$2,FALSE)),VLOOKUP($P471,'M1'!$A:$C,R$2,FALSE)),"SPECIFY METHOD")))</f>
        <v>Giant pacific octopus</v>
      </c>
      <c r="S471" s="20">
        <f t="shared" si="520"/>
        <v>1</v>
      </c>
      <c r="T471" s="11">
        <v>1</v>
      </c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  <c r="BC471" s="11"/>
      <c r="BD471" s="11"/>
      <c r="BE471" s="11"/>
      <c r="BF471" s="11"/>
      <c r="BG471" s="11"/>
      <c r="BH471" s="11"/>
      <c r="BI471" s="11"/>
      <c r="BJ471" s="11"/>
      <c r="BK471" s="11"/>
      <c r="BL471" s="11"/>
      <c r="BM471" s="11"/>
      <c r="BN471" s="11"/>
      <c r="BO471" s="11"/>
      <c r="BP471" s="11"/>
    </row>
    <row r="472" spans="1:68" ht="12.75" customHeight="1">
      <c r="A472" s="12">
        <f t="shared" si="517"/>
        <v>470</v>
      </c>
      <c r="B472" s="11" t="str">
        <f t="shared" ref="B472:D472" si="893">IF(ISERROR(B471),IF(ISERROR(B470),IF(ISERROR(B469),"BLANK",B469),B470),B471)</f>
        <v>Em Lim</v>
      </c>
      <c r="C472" s="11" t="str">
        <f t="shared" si="893"/>
        <v>Claire Attridge</v>
      </c>
      <c r="D472" s="11" t="str">
        <f t="shared" si="893"/>
        <v>BMSC21</v>
      </c>
      <c r="E472" s="12" t="str">
        <f>IF(ISERROR(VLOOKUP($D472,SITES!$A:$E,2,FALSE)),"",VLOOKUP($D472,SITES!$A:$E,2,FALSE))</f>
        <v>Dixon SW</v>
      </c>
      <c r="F472" s="10">
        <f>IF(ISERROR(VLOOKUP($D472,SITES!$A:$E,3,FALSE)),"",VLOOKUP($D472,SITES!$A:$E,3,FALSE))</f>
        <v>48.85205078125</v>
      </c>
      <c r="G472" s="13">
        <f>IF(ISERROR(VLOOKUP($D472,SITES!$A:$E,4,FALSE)),"",VLOOKUP($D472,SITES!$A:$E,4,FALSE))</f>
        <v>-125.123565673828</v>
      </c>
      <c r="H472" s="14" t="str">
        <f t="shared" ref="H472:O472" si="894">IF(ISERROR(H471),IF(ISERROR(H470),IF(ISERROR(H469),"BLANK",H469),H470),H471)</f>
        <v>30/04/2024</v>
      </c>
      <c r="I472" s="11">
        <f t="shared" si="894"/>
        <v>3.5</v>
      </c>
      <c r="J472" s="11" t="str">
        <f t="shared" si="894"/>
        <v>E</v>
      </c>
      <c r="K472" s="18">
        <f t="shared" si="894"/>
        <v>0.40347222222222223</v>
      </c>
      <c r="L472" s="11" t="str">
        <f t="shared" si="894"/>
        <v>CMA</v>
      </c>
      <c r="M472" s="11">
        <f t="shared" si="894"/>
        <v>6.5</v>
      </c>
      <c r="N472" s="11">
        <f t="shared" si="894"/>
        <v>2</v>
      </c>
      <c r="O472" s="11">
        <f t="shared" si="894"/>
        <v>1</v>
      </c>
      <c r="P472" s="11" t="s">
        <v>141</v>
      </c>
      <c r="Q472" s="19" t="str">
        <f>IF($N472=1,IF(ISERROR(VLOOKUP($P472,'M1'!$A:$C,Q$2,FALSE)),"NOT PRESENT",VLOOKUP($P472,'M1'!$A:$C,Q$2,FALSE)),IF($N472=2,IF(ISERROR(VLOOKUP(DATA!$P472,'M2'!$A:$C,Q$2,FALSE)),"NOT PRESENT",VLOOKUP(DATA!$P472,'M2'!$A:$C,Q$2,FALSE)),IF($N472=0,IF(ISERROR(VLOOKUP($P472,'M1'!$A:$C,Q$2,FALSE)),IF(ISERROR(VLOOKUP(DATA!$P472,'M2'!$A:$C,Q$2,FALSE)),"NOT PRESENT",VLOOKUP(DATA!$P472,'M2'!$A:$C,Q$2,FALSE)),VLOOKUP($P472,'M1'!$A:$C,Q$2,FALSE)),"SPECIFY METHOD")))</f>
        <v>Cryptonatica aleutica</v>
      </c>
      <c r="R472" s="12" t="str">
        <f>IF($N472=1,IF(ISERROR(VLOOKUP($P472,'M1'!$A:$C,R$2,FALSE)),"NOT PRESENT",VLOOKUP($P472,'M1'!$A:$C,R$2,FALSE)),IF($N472=2,IF(ISERROR(VLOOKUP(DATA!$P472,'M2'!$A:$C,R$2,FALSE)),"NOT PRESENT",VLOOKUP(DATA!$P472,'M2'!$A:$C,R$2,FALSE)),IF($N472=0,IF(ISERROR(VLOOKUP($P472,'M1'!$A:$C,R$2,FALSE)),IF(ISERROR(VLOOKUP(DATA!$P472,'M2'!$A:$C,R$2,FALSE)),"NOT PRESENT",VLOOKUP(DATA!$P472,'M2'!$A:$C,R$2,FALSE)),VLOOKUP($P472,'M1'!$A:$C,R$2,FALSE)),"SPECIFY METHOD")))</f>
        <v xml:space="preserve">Aleutian moonsnail </v>
      </c>
      <c r="S472" s="20">
        <f t="shared" si="520"/>
        <v>1</v>
      </c>
      <c r="T472" s="11">
        <v>1</v>
      </c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  <c r="BC472" s="11"/>
      <c r="BD472" s="11"/>
      <c r="BE472" s="11"/>
      <c r="BF472" s="11"/>
      <c r="BG472" s="11"/>
      <c r="BH472" s="11"/>
      <c r="BI472" s="11"/>
      <c r="BJ472" s="11"/>
      <c r="BK472" s="11"/>
      <c r="BL472" s="11"/>
      <c r="BM472" s="11"/>
      <c r="BN472" s="11"/>
      <c r="BO472" s="11"/>
      <c r="BP472" s="11"/>
    </row>
    <row r="473" spans="1:68" ht="12.75" customHeight="1">
      <c r="A473" s="12">
        <f t="shared" si="517"/>
        <v>471</v>
      </c>
      <c r="B473" s="11" t="str">
        <f t="shared" ref="B473:D473" si="895">IF(ISERROR(B472),IF(ISERROR(B471),IF(ISERROR(B470),"BLANK",B470),B471),B472)</f>
        <v>Em Lim</v>
      </c>
      <c r="C473" s="11" t="str">
        <f t="shared" si="895"/>
        <v>Claire Attridge</v>
      </c>
      <c r="D473" s="11" t="str">
        <f t="shared" si="895"/>
        <v>BMSC21</v>
      </c>
      <c r="E473" s="12" t="str">
        <f>IF(ISERROR(VLOOKUP($D473,SITES!$A:$E,2,FALSE)),"",VLOOKUP($D473,SITES!$A:$E,2,FALSE))</f>
        <v>Dixon SW</v>
      </c>
      <c r="F473" s="10">
        <f>IF(ISERROR(VLOOKUP($D473,SITES!$A:$E,3,FALSE)),"",VLOOKUP($D473,SITES!$A:$E,3,FALSE))</f>
        <v>48.85205078125</v>
      </c>
      <c r="G473" s="13">
        <f>IF(ISERROR(VLOOKUP($D473,SITES!$A:$E,4,FALSE)),"",VLOOKUP($D473,SITES!$A:$E,4,FALSE))</f>
        <v>-125.123565673828</v>
      </c>
      <c r="H473" s="14" t="str">
        <f t="shared" ref="H473:O473" si="896">IF(ISERROR(H472),IF(ISERROR(H471),IF(ISERROR(H470),"BLANK",H470),H471),H472)</f>
        <v>30/04/2024</v>
      </c>
      <c r="I473" s="11">
        <f t="shared" si="896"/>
        <v>3.5</v>
      </c>
      <c r="J473" s="11" t="str">
        <f t="shared" si="896"/>
        <v>E</v>
      </c>
      <c r="K473" s="18">
        <f t="shared" si="896"/>
        <v>0.40347222222222223</v>
      </c>
      <c r="L473" s="11" t="str">
        <f t="shared" si="896"/>
        <v>CMA</v>
      </c>
      <c r="M473" s="11">
        <f t="shared" si="896"/>
        <v>6.5</v>
      </c>
      <c r="N473" s="11">
        <f t="shared" si="896"/>
        <v>2</v>
      </c>
      <c r="O473" s="11">
        <f t="shared" si="896"/>
        <v>1</v>
      </c>
      <c r="P473" s="11" t="s">
        <v>142</v>
      </c>
      <c r="Q473" s="19" t="str">
        <f>IF($N473=1,IF(ISERROR(VLOOKUP($P473,'M1'!$A:$C,Q$2,FALSE)),"NOT PRESENT",VLOOKUP($P473,'M1'!$A:$C,Q$2,FALSE)),IF($N473=2,IF(ISERROR(VLOOKUP(DATA!$P473,'M2'!$A:$C,Q$2,FALSE)),"NOT PRESENT",VLOOKUP(DATA!$P473,'M2'!$A:$C,Q$2,FALSE)),IF($N473=0,IF(ISERROR(VLOOKUP($P473,'M1'!$A:$C,Q$2,FALSE)),IF(ISERROR(VLOOKUP(DATA!$P473,'M2'!$A:$C,Q$2,FALSE)),"NOT PRESENT",VLOOKUP(DATA!$P473,'M2'!$A:$C,Q$2,FALSE)),VLOOKUP($P473,'M1'!$A:$C,Q$2,FALSE)),"SPECIFY METHOD")))</f>
        <v>Pandalus danae</v>
      </c>
      <c r="R473" s="12" t="str">
        <f>IF($N473=1,IF(ISERROR(VLOOKUP($P473,'M1'!$A:$C,R$2,FALSE)),"NOT PRESENT",VLOOKUP($P473,'M1'!$A:$C,R$2,FALSE)),IF($N473=2,IF(ISERROR(VLOOKUP(DATA!$P473,'M2'!$A:$C,R$2,FALSE)),"NOT PRESENT",VLOOKUP(DATA!$P473,'M2'!$A:$C,R$2,FALSE)),IF($N473=0,IF(ISERROR(VLOOKUP($P473,'M1'!$A:$C,R$2,FALSE)),IF(ISERROR(VLOOKUP(DATA!$P473,'M2'!$A:$C,R$2,FALSE)),"NOT PRESENT",VLOOKUP(DATA!$P473,'M2'!$A:$C,R$2,FALSE)),VLOOKUP($P473,'M1'!$A:$C,R$2,FALSE)),"SPECIFY METHOD")))</f>
        <v>Dock shrimp</v>
      </c>
      <c r="S473" s="20">
        <f t="shared" si="520"/>
        <v>1</v>
      </c>
      <c r="T473" s="11">
        <v>1</v>
      </c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  <c r="BC473" s="11"/>
      <c r="BD473" s="11"/>
      <c r="BE473" s="11"/>
      <c r="BF473" s="11"/>
      <c r="BG473" s="11"/>
      <c r="BH473" s="11"/>
      <c r="BI473" s="11"/>
      <c r="BJ473" s="11"/>
      <c r="BK473" s="11"/>
      <c r="BL473" s="11"/>
      <c r="BM473" s="11"/>
      <c r="BN473" s="11"/>
      <c r="BO473" s="11"/>
      <c r="BP473" s="11"/>
    </row>
    <row r="474" spans="1:68" ht="12.75" customHeight="1">
      <c r="A474" s="12">
        <f t="shared" si="517"/>
        <v>472</v>
      </c>
      <c r="B474" s="11" t="str">
        <f t="shared" ref="B474:D474" si="897">IF(ISERROR(B473),IF(ISERROR(B472),IF(ISERROR(B471),"BLANK",B471),B472),B473)</f>
        <v>Em Lim</v>
      </c>
      <c r="C474" s="11" t="str">
        <f t="shared" si="897"/>
        <v>Claire Attridge</v>
      </c>
      <c r="D474" s="11" t="str">
        <f t="shared" si="897"/>
        <v>BMSC21</v>
      </c>
      <c r="E474" s="12" t="str">
        <f>IF(ISERROR(VLOOKUP($D474,SITES!$A:$E,2,FALSE)),"",VLOOKUP($D474,SITES!$A:$E,2,FALSE))</f>
        <v>Dixon SW</v>
      </c>
      <c r="F474" s="10">
        <f>IF(ISERROR(VLOOKUP($D474,SITES!$A:$E,3,FALSE)),"",VLOOKUP($D474,SITES!$A:$E,3,FALSE))</f>
        <v>48.85205078125</v>
      </c>
      <c r="G474" s="13">
        <f>IF(ISERROR(VLOOKUP($D474,SITES!$A:$E,4,FALSE)),"",VLOOKUP($D474,SITES!$A:$E,4,FALSE))</f>
        <v>-125.123565673828</v>
      </c>
      <c r="H474" s="14" t="str">
        <f t="shared" ref="H474:O474" si="898">IF(ISERROR(H473),IF(ISERROR(H472),IF(ISERROR(H471),"BLANK",H471),H472),H473)</f>
        <v>30/04/2024</v>
      </c>
      <c r="I474" s="11">
        <f t="shared" si="898"/>
        <v>3.5</v>
      </c>
      <c r="J474" s="11" t="str">
        <f t="shared" si="898"/>
        <v>E</v>
      </c>
      <c r="K474" s="18">
        <f t="shared" si="898"/>
        <v>0.40347222222222223</v>
      </c>
      <c r="L474" s="11" t="str">
        <f t="shared" si="898"/>
        <v>CMA</v>
      </c>
      <c r="M474" s="11">
        <f t="shared" si="898"/>
        <v>6.5</v>
      </c>
      <c r="N474" s="11">
        <f t="shared" si="898"/>
        <v>2</v>
      </c>
      <c r="O474" s="11">
        <f t="shared" si="898"/>
        <v>1</v>
      </c>
      <c r="P474" s="11" t="s">
        <v>40</v>
      </c>
      <c r="Q474" s="19" t="str">
        <f>IF($N474=1,IF(ISERROR(VLOOKUP($P474,'M1'!$A:$C,Q$2,FALSE)),"NOT PRESENT",VLOOKUP($P474,'M1'!$A:$C,Q$2,FALSE)),IF($N474=2,IF(ISERROR(VLOOKUP(DATA!$P474,'M2'!$A:$C,Q$2,FALSE)),"NOT PRESENT",VLOOKUP(DATA!$P474,'M2'!$A:$C,Q$2,FALSE)),IF($N474=0,IF(ISERROR(VLOOKUP($P474,'M1'!$A:$C,Q$2,FALSE)),IF(ISERROR(VLOOKUP(DATA!$P474,'M2'!$A:$C,Q$2,FALSE)),"NOT PRESENT",VLOOKUP(DATA!$P474,'M2'!$A:$C,Q$2,FALSE)),VLOOKUP($P474,'M1'!$A:$C,Q$2,FALSE)),"SPECIFY METHOD")))</f>
        <v>Pagurus beringanus</v>
      </c>
      <c r="R474" s="12" t="str">
        <f>IF($N474=1,IF(ISERROR(VLOOKUP($P474,'M1'!$A:$C,R$2,FALSE)),"NOT PRESENT",VLOOKUP($P474,'M1'!$A:$C,R$2,FALSE)),IF($N474=2,IF(ISERROR(VLOOKUP(DATA!$P474,'M2'!$A:$C,R$2,FALSE)),"NOT PRESENT",VLOOKUP(DATA!$P474,'M2'!$A:$C,R$2,FALSE)),IF($N474=0,IF(ISERROR(VLOOKUP($P474,'M1'!$A:$C,R$2,FALSE)),IF(ISERROR(VLOOKUP(DATA!$P474,'M2'!$A:$C,R$2,FALSE)),"NOT PRESENT",VLOOKUP(DATA!$P474,'M2'!$A:$C,R$2,FALSE)),VLOOKUP($P474,'M1'!$A:$C,R$2,FALSE)),"SPECIFY METHOD")))</f>
        <v>Bering hermit crab</v>
      </c>
      <c r="S474" s="20">
        <f t="shared" si="520"/>
        <v>6</v>
      </c>
      <c r="T474" s="11">
        <v>6</v>
      </c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  <c r="BC474" s="11"/>
      <c r="BD474" s="11"/>
      <c r="BE474" s="11"/>
      <c r="BF474" s="11"/>
      <c r="BG474" s="11"/>
      <c r="BH474" s="11"/>
      <c r="BI474" s="11"/>
      <c r="BJ474" s="11"/>
      <c r="BK474" s="11"/>
      <c r="BL474" s="11"/>
      <c r="BM474" s="11"/>
      <c r="BN474" s="11"/>
      <c r="BO474" s="11"/>
      <c r="BP474" s="11"/>
    </row>
    <row r="475" spans="1:68" ht="12.75" customHeight="1">
      <c r="A475" s="12">
        <f t="shared" si="517"/>
        <v>473</v>
      </c>
      <c r="B475" s="11" t="str">
        <f t="shared" ref="B475:D475" si="899">IF(ISERROR(B474),IF(ISERROR(B473),IF(ISERROR(B472),"BLANK",B472),B473),B474)</f>
        <v>Em Lim</v>
      </c>
      <c r="C475" s="11" t="str">
        <f t="shared" si="899"/>
        <v>Claire Attridge</v>
      </c>
      <c r="D475" s="11" t="str">
        <f t="shared" si="899"/>
        <v>BMSC21</v>
      </c>
      <c r="E475" s="12" t="str">
        <f>IF(ISERROR(VLOOKUP($D475,SITES!$A:$E,2,FALSE)),"",VLOOKUP($D475,SITES!$A:$E,2,FALSE))</f>
        <v>Dixon SW</v>
      </c>
      <c r="F475" s="10">
        <f>IF(ISERROR(VLOOKUP($D475,SITES!$A:$E,3,FALSE)),"",VLOOKUP($D475,SITES!$A:$E,3,FALSE))</f>
        <v>48.85205078125</v>
      </c>
      <c r="G475" s="13">
        <f>IF(ISERROR(VLOOKUP($D475,SITES!$A:$E,4,FALSE)),"",VLOOKUP($D475,SITES!$A:$E,4,FALSE))</f>
        <v>-125.123565673828</v>
      </c>
      <c r="H475" s="14" t="str">
        <f t="shared" ref="H475:O475" si="900">IF(ISERROR(H474),IF(ISERROR(H473),IF(ISERROR(H472),"BLANK",H472),H473),H474)</f>
        <v>30/04/2024</v>
      </c>
      <c r="I475" s="11">
        <f t="shared" si="900"/>
        <v>3.5</v>
      </c>
      <c r="J475" s="11" t="str">
        <f t="shared" si="900"/>
        <v>E</v>
      </c>
      <c r="K475" s="18">
        <f t="shared" si="900"/>
        <v>0.40347222222222223</v>
      </c>
      <c r="L475" s="11" t="str">
        <f t="shared" si="900"/>
        <v>CMA</v>
      </c>
      <c r="M475" s="11">
        <f t="shared" si="900"/>
        <v>6.5</v>
      </c>
      <c r="N475" s="11">
        <f t="shared" si="900"/>
        <v>2</v>
      </c>
      <c r="O475" s="11">
        <f t="shared" si="900"/>
        <v>1</v>
      </c>
      <c r="P475" s="11" t="s">
        <v>31</v>
      </c>
      <c r="Q475" s="19" t="str">
        <f>IF($N475=1,IF(ISERROR(VLOOKUP($P475,'M1'!$A:$C,Q$2,FALSE)),"NOT PRESENT",VLOOKUP($P475,'M1'!$A:$C,Q$2,FALSE)),IF($N475=2,IF(ISERROR(VLOOKUP(DATA!$P475,'M2'!$A:$C,Q$2,FALSE)),"NOT PRESENT",VLOOKUP(DATA!$P475,'M2'!$A:$C,Q$2,FALSE)),IF($N475=0,IF(ISERROR(VLOOKUP($P475,'M1'!$A:$C,Q$2,FALSE)),IF(ISERROR(VLOOKUP(DATA!$P475,'M2'!$A:$C,Q$2,FALSE)),"NOT PRESENT",VLOOKUP(DATA!$P475,'M2'!$A:$C,Q$2,FALSE)),VLOOKUP($P475,'M1'!$A:$C,Q$2,FALSE)),"SPECIFY METHOD")))</f>
        <v>Patiria miniata</v>
      </c>
      <c r="R475" s="12" t="str">
        <f>IF($N475=1,IF(ISERROR(VLOOKUP($P475,'M1'!$A:$C,R$2,FALSE)),"NOT PRESENT",VLOOKUP($P475,'M1'!$A:$C,R$2,FALSE)),IF($N475=2,IF(ISERROR(VLOOKUP(DATA!$P475,'M2'!$A:$C,R$2,FALSE)),"NOT PRESENT",VLOOKUP(DATA!$P475,'M2'!$A:$C,R$2,FALSE)),IF($N475=0,IF(ISERROR(VLOOKUP($P475,'M1'!$A:$C,R$2,FALSE)),IF(ISERROR(VLOOKUP(DATA!$P475,'M2'!$A:$C,R$2,FALSE)),"NOT PRESENT",VLOOKUP(DATA!$P475,'M2'!$A:$C,R$2,FALSE)),VLOOKUP($P475,'M1'!$A:$C,R$2,FALSE)),"SPECIFY METHOD")))</f>
        <v>Bat star</v>
      </c>
      <c r="S475" s="20">
        <f t="shared" si="520"/>
        <v>4</v>
      </c>
      <c r="T475" s="11">
        <v>4</v>
      </c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  <c r="BC475" s="11"/>
      <c r="BD475" s="11"/>
      <c r="BE475" s="11"/>
      <c r="BF475" s="11"/>
      <c r="BG475" s="11"/>
      <c r="BH475" s="11"/>
      <c r="BI475" s="11"/>
      <c r="BJ475" s="11"/>
      <c r="BK475" s="11"/>
      <c r="BL475" s="11"/>
      <c r="BM475" s="11"/>
      <c r="BN475" s="11"/>
      <c r="BO475" s="11"/>
      <c r="BP475" s="11"/>
    </row>
    <row r="476" spans="1:68" ht="12.75" customHeight="1">
      <c r="A476" s="12">
        <f t="shared" si="517"/>
        <v>474</v>
      </c>
      <c r="B476" s="11" t="str">
        <f t="shared" ref="B476:D476" si="901">IF(ISERROR(B475),IF(ISERROR(B474),IF(ISERROR(B473),"BLANK",B473),B474),B475)</f>
        <v>Em Lim</v>
      </c>
      <c r="C476" s="11" t="str">
        <f t="shared" si="901"/>
        <v>Claire Attridge</v>
      </c>
      <c r="D476" s="11" t="str">
        <f t="shared" si="901"/>
        <v>BMSC21</v>
      </c>
      <c r="E476" s="12" t="str">
        <f>IF(ISERROR(VLOOKUP($D476,SITES!$A:$E,2,FALSE)),"",VLOOKUP($D476,SITES!$A:$E,2,FALSE))</f>
        <v>Dixon SW</v>
      </c>
      <c r="F476" s="10">
        <f>IF(ISERROR(VLOOKUP($D476,SITES!$A:$E,3,FALSE)),"",VLOOKUP($D476,SITES!$A:$E,3,FALSE))</f>
        <v>48.85205078125</v>
      </c>
      <c r="G476" s="13">
        <f>IF(ISERROR(VLOOKUP($D476,SITES!$A:$E,4,FALSE)),"",VLOOKUP($D476,SITES!$A:$E,4,FALSE))</f>
        <v>-125.123565673828</v>
      </c>
      <c r="H476" s="14" t="str">
        <f t="shared" ref="H476:O476" si="902">IF(ISERROR(H475),IF(ISERROR(H474),IF(ISERROR(H473),"BLANK",H473),H474),H475)</f>
        <v>30/04/2024</v>
      </c>
      <c r="I476" s="11">
        <f t="shared" si="902"/>
        <v>3.5</v>
      </c>
      <c r="J476" s="11" t="str">
        <f t="shared" si="902"/>
        <v>E</v>
      </c>
      <c r="K476" s="18">
        <f t="shared" si="902"/>
        <v>0.40347222222222223</v>
      </c>
      <c r="L476" s="11" t="str">
        <f t="shared" si="902"/>
        <v>CMA</v>
      </c>
      <c r="M476" s="11">
        <f t="shared" si="902"/>
        <v>6.5</v>
      </c>
      <c r="N476" s="11">
        <f t="shared" si="902"/>
        <v>2</v>
      </c>
      <c r="O476" s="11">
        <f t="shared" si="902"/>
        <v>1</v>
      </c>
      <c r="P476" s="11" t="s">
        <v>45</v>
      </c>
      <c r="Q476" s="19" t="str">
        <f>IF($N476=1,IF(ISERROR(VLOOKUP($P476,'M1'!$A:$C,Q$2,FALSE)),"NOT PRESENT",VLOOKUP($P476,'M1'!$A:$C,Q$2,FALSE)),IF($N476=2,IF(ISERROR(VLOOKUP(DATA!$P476,'M2'!$A:$C,Q$2,FALSE)),"NOT PRESENT",VLOOKUP(DATA!$P476,'M2'!$A:$C,Q$2,FALSE)),IF($N476=0,IF(ISERROR(VLOOKUP($P476,'M1'!$A:$C,Q$2,FALSE)),IF(ISERROR(VLOOKUP(DATA!$P476,'M2'!$A:$C,Q$2,FALSE)),"NOT PRESENT",VLOOKUP(DATA!$P476,'M2'!$A:$C,Q$2,FALSE)),VLOOKUP($P476,'M1'!$A:$C,Q$2,FALSE)),"SPECIFY METHOD")))</f>
        <v>Diodora aspera</v>
      </c>
      <c r="R476" s="12" t="str">
        <f>IF($N476=1,IF(ISERROR(VLOOKUP($P476,'M1'!$A:$C,R$2,FALSE)),"NOT PRESENT",VLOOKUP($P476,'M1'!$A:$C,R$2,FALSE)),IF($N476=2,IF(ISERROR(VLOOKUP(DATA!$P476,'M2'!$A:$C,R$2,FALSE)),"NOT PRESENT",VLOOKUP(DATA!$P476,'M2'!$A:$C,R$2,FALSE)),IF($N476=0,IF(ISERROR(VLOOKUP($P476,'M1'!$A:$C,R$2,FALSE)),IF(ISERROR(VLOOKUP(DATA!$P476,'M2'!$A:$C,R$2,FALSE)),"NOT PRESENT",VLOOKUP(DATA!$P476,'M2'!$A:$C,R$2,FALSE)),VLOOKUP($P476,'M1'!$A:$C,R$2,FALSE)),"SPECIFY METHOD")))</f>
        <v>Rough keyhole limpet</v>
      </c>
      <c r="S476" s="20">
        <f t="shared" si="520"/>
        <v>1</v>
      </c>
      <c r="T476" s="11">
        <v>1</v>
      </c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  <c r="BC476" s="11"/>
      <c r="BD476" s="11"/>
      <c r="BE476" s="11"/>
      <c r="BF476" s="11"/>
      <c r="BG476" s="11"/>
      <c r="BH476" s="11"/>
      <c r="BI476" s="11"/>
      <c r="BJ476" s="11"/>
      <c r="BK476" s="11"/>
      <c r="BL476" s="11"/>
      <c r="BM476" s="11"/>
      <c r="BN476" s="11"/>
      <c r="BO476" s="11"/>
      <c r="BP476" s="11"/>
    </row>
    <row r="477" spans="1:68" ht="12.75" customHeight="1">
      <c r="A477" s="12">
        <f t="shared" si="517"/>
        <v>475</v>
      </c>
      <c r="B477" s="11" t="str">
        <f t="shared" ref="B477:D477" si="903">IF(ISERROR(B476),IF(ISERROR(B475),IF(ISERROR(B474),"BLANK",B474),B475),B476)</f>
        <v>Em Lim</v>
      </c>
      <c r="C477" s="11" t="str">
        <f t="shared" si="903"/>
        <v>Claire Attridge</v>
      </c>
      <c r="D477" s="11" t="str">
        <f t="shared" si="903"/>
        <v>BMSC21</v>
      </c>
      <c r="E477" s="12" t="str">
        <f>IF(ISERROR(VLOOKUP($D477,SITES!$A:$E,2,FALSE)),"",VLOOKUP($D477,SITES!$A:$E,2,FALSE))</f>
        <v>Dixon SW</v>
      </c>
      <c r="F477" s="10">
        <f>IF(ISERROR(VLOOKUP($D477,SITES!$A:$E,3,FALSE)),"",VLOOKUP($D477,SITES!$A:$E,3,FALSE))</f>
        <v>48.85205078125</v>
      </c>
      <c r="G477" s="13">
        <f>IF(ISERROR(VLOOKUP($D477,SITES!$A:$E,4,FALSE)),"",VLOOKUP($D477,SITES!$A:$E,4,FALSE))</f>
        <v>-125.123565673828</v>
      </c>
      <c r="H477" s="14" t="str">
        <f t="shared" ref="H477:M477" si="904">IF(ISERROR(H476),IF(ISERROR(H475),IF(ISERROR(H474),"BLANK",H474),H475),H476)</f>
        <v>30/04/2024</v>
      </c>
      <c r="I477" s="11">
        <f t="shared" si="904"/>
        <v>3.5</v>
      </c>
      <c r="J477" s="11" t="str">
        <f t="shared" si="904"/>
        <v>E</v>
      </c>
      <c r="K477" s="18">
        <f t="shared" si="904"/>
        <v>0.40347222222222223</v>
      </c>
      <c r="L477" s="11" t="str">
        <f t="shared" si="904"/>
        <v>CMA</v>
      </c>
      <c r="M477" s="11">
        <f t="shared" si="904"/>
        <v>6.5</v>
      </c>
      <c r="N477" s="11">
        <v>0</v>
      </c>
      <c r="O477" s="11">
        <f t="shared" ref="O477:O478" si="905">IF(ISERROR(O476),IF(ISERROR(O475),IF(ISERROR(O474),"BLANK",O474),O475),O476)</f>
        <v>1</v>
      </c>
      <c r="P477" s="11" t="s">
        <v>56</v>
      </c>
      <c r="Q477" s="19" t="str">
        <f>IF($N477=1,IF(ISERROR(VLOOKUP($P477,'M1'!$A:$C,Q$2,FALSE)),"NOT PRESENT",VLOOKUP($P477,'M1'!$A:$C,Q$2,FALSE)),IF($N477=2,IF(ISERROR(VLOOKUP(DATA!$P477,'M2'!$A:$C,Q$2,FALSE)),"NOT PRESENT",VLOOKUP(DATA!$P477,'M2'!$A:$C,Q$2,FALSE)),IF($N477=0,IF(ISERROR(VLOOKUP($P477,'M1'!$A:$C,Q$2,FALSE)),IF(ISERROR(VLOOKUP(DATA!$P477,'M2'!$A:$C,Q$2,FALSE)),"NOT PRESENT",VLOOKUP(DATA!$P477,'M2'!$A:$C,Q$2,FALSE)),VLOOKUP($P477,'M1'!$A:$C,Q$2,FALSE)),"SPECIFY METHOD")))</f>
        <v>Sebastes maliger</v>
      </c>
      <c r="R477" s="12" t="str">
        <f>IF($N477=1,IF(ISERROR(VLOOKUP($P477,'M1'!$A:$C,R$2,FALSE)),"NOT PRESENT",VLOOKUP($P477,'M1'!$A:$C,R$2,FALSE)),IF($N477=2,IF(ISERROR(VLOOKUP(DATA!$P477,'M2'!$A:$C,R$2,FALSE)),"NOT PRESENT",VLOOKUP(DATA!$P477,'M2'!$A:$C,R$2,FALSE)),IF($N477=0,IF(ISERROR(VLOOKUP($P477,'M1'!$A:$C,R$2,FALSE)),IF(ISERROR(VLOOKUP(DATA!$P477,'M2'!$A:$C,R$2,FALSE)),"NOT PRESENT",VLOOKUP(DATA!$P477,'M2'!$A:$C,R$2,FALSE)),VLOOKUP($P477,'M1'!$A:$C,R$2,FALSE)),"SPECIFY METHOD")))</f>
        <v>Quillback rockfish</v>
      </c>
      <c r="S477" s="20">
        <f t="shared" si="520"/>
        <v>1</v>
      </c>
      <c r="T477" s="11">
        <v>0</v>
      </c>
      <c r="U477" s="11"/>
      <c r="V477" s="11"/>
      <c r="W477" s="11"/>
      <c r="X477" s="11"/>
      <c r="Y477" s="11"/>
      <c r="Z477" s="11">
        <v>1</v>
      </c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</row>
    <row r="478" spans="1:68" ht="12.75" customHeight="1">
      <c r="A478" s="12">
        <f t="shared" si="517"/>
        <v>476</v>
      </c>
      <c r="B478" s="11" t="str">
        <f t="shared" ref="B478:D478" si="906">IF(ISERROR(B477),IF(ISERROR(B476),IF(ISERROR(B475),"BLANK",B475),B476),B477)</f>
        <v>Em Lim</v>
      </c>
      <c r="C478" s="11" t="str">
        <f t="shared" si="906"/>
        <v>Claire Attridge</v>
      </c>
      <c r="D478" s="11" t="str">
        <f t="shared" si="906"/>
        <v>BMSC21</v>
      </c>
      <c r="E478" s="12" t="str">
        <f>IF(ISERROR(VLOOKUP($D478,SITES!$A:$E,2,FALSE)),"",VLOOKUP($D478,SITES!$A:$E,2,FALSE))</f>
        <v>Dixon SW</v>
      </c>
      <c r="F478" s="10">
        <f>IF(ISERROR(VLOOKUP($D478,SITES!$A:$E,3,FALSE)),"",VLOOKUP($D478,SITES!$A:$E,3,FALSE))</f>
        <v>48.85205078125</v>
      </c>
      <c r="G478" s="13">
        <f>IF(ISERROR(VLOOKUP($D478,SITES!$A:$E,4,FALSE)),"",VLOOKUP($D478,SITES!$A:$E,4,FALSE))</f>
        <v>-125.123565673828</v>
      </c>
      <c r="H478" s="14" t="str">
        <f t="shared" ref="H478:M478" si="907">IF(ISERROR(H477),IF(ISERROR(H476),IF(ISERROR(H475),"BLANK",H475),H476),H477)</f>
        <v>30/04/2024</v>
      </c>
      <c r="I478" s="11">
        <f t="shared" si="907"/>
        <v>3.5</v>
      </c>
      <c r="J478" s="11" t="str">
        <f t="shared" si="907"/>
        <v>E</v>
      </c>
      <c r="K478" s="18">
        <f t="shared" si="907"/>
        <v>0.40347222222222223</v>
      </c>
      <c r="L478" s="11" t="str">
        <f t="shared" si="907"/>
        <v>CMA</v>
      </c>
      <c r="M478" s="11">
        <f t="shared" si="907"/>
        <v>6.5</v>
      </c>
      <c r="N478" s="11">
        <v>2</v>
      </c>
      <c r="O478" s="11">
        <f t="shared" si="905"/>
        <v>1</v>
      </c>
      <c r="P478" s="11" t="s">
        <v>76</v>
      </c>
      <c r="Q478" s="19" t="str">
        <f>IF($N478=1,IF(ISERROR(VLOOKUP($P478,'M1'!$A:$C,Q$2,FALSE)),"NOT PRESENT",VLOOKUP($P478,'M1'!$A:$C,Q$2,FALSE)),IF($N478=2,IF(ISERROR(VLOOKUP(DATA!$P478,'M2'!$A:$C,Q$2,FALSE)),"NOT PRESENT",VLOOKUP(DATA!$P478,'M2'!$A:$C,Q$2,FALSE)),IF($N478=0,IF(ISERROR(VLOOKUP($P478,'M1'!$A:$C,Q$2,FALSE)),IF(ISERROR(VLOOKUP(DATA!$P478,'M2'!$A:$C,Q$2,FALSE)),"NOT PRESENT",VLOOKUP(DATA!$P478,'M2'!$A:$C,Q$2,FALSE)),VLOOKUP($P478,'M1'!$A:$C,Q$2,FALSE)),"SPECIFY METHOD")))</f>
        <v>Diaulula sandiegensis</v>
      </c>
      <c r="R478" s="12" t="str">
        <f>IF($N478=1,IF(ISERROR(VLOOKUP($P478,'M1'!$A:$C,R$2,FALSE)),"NOT PRESENT",VLOOKUP($P478,'M1'!$A:$C,R$2,FALSE)),IF($N478=2,IF(ISERROR(VLOOKUP(DATA!$P478,'M2'!$A:$C,R$2,FALSE)),"NOT PRESENT",VLOOKUP(DATA!$P478,'M2'!$A:$C,R$2,FALSE)),IF($N478=0,IF(ISERROR(VLOOKUP($P478,'M1'!$A:$C,R$2,FALSE)),IF(ISERROR(VLOOKUP(DATA!$P478,'M2'!$A:$C,R$2,FALSE)),"NOT PRESENT",VLOOKUP(DATA!$P478,'M2'!$A:$C,R$2,FALSE)),VLOOKUP($P478,'M1'!$A:$C,R$2,FALSE)),"SPECIFY METHOD")))</f>
        <v>Ringed doris</v>
      </c>
      <c r="S478" s="20">
        <f t="shared" si="520"/>
        <v>2</v>
      </c>
      <c r="T478" s="11">
        <v>2</v>
      </c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  <c r="BC478" s="11"/>
      <c r="BD478" s="11"/>
      <c r="BE478" s="11"/>
      <c r="BF478" s="11"/>
      <c r="BG478" s="11"/>
      <c r="BH478" s="11"/>
      <c r="BI478" s="11"/>
      <c r="BJ478" s="11"/>
      <c r="BK478" s="11"/>
      <c r="BL478" s="11"/>
      <c r="BM478" s="11"/>
      <c r="BN478" s="11"/>
      <c r="BO478" s="11"/>
      <c r="BP478" s="11"/>
    </row>
    <row r="479" spans="1:68" ht="12.75" customHeight="1">
      <c r="A479" s="12">
        <f t="shared" si="517"/>
        <v>477</v>
      </c>
      <c r="B479" s="11" t="str">
        <f t="shared" ref="B479:D479" si="908">IF(ISERROR(B478),IF(ISERROR(B477),IF(ISERROR(B476),"BLANK",B476),B477),B478)</f>
        <v>Em Lim</v>
      </c>
      <c r="C479" s="11" t="str">
        <f t="shared" si="908"/>
        <v>Claire Attridge</v>
      </c>
      <c r="D479" s="11" t="str">
        <f t="shared" si="908"/>
        <v>BMSC21</v>
      </c>
      <c r="E479" s="12" t="str">
        <f>IF(ISERROR(VLOOKUP($D479,SITES!$A:$E,2,FALSE)),"",VLOOKUP($D479,SITES!$A:$E,2,FALSE))</f>
        <v>Dixon SW</v>
      </c>
      <c r="F479" s="10">
        <f>IF(ISERROR(VLOOKUP($D479,SITES!$A:$E,3,FALSE)),"",VLOOKUP($D479,SITES!$A:$E,3,FALSE))</f>
        <v>48.85205078125</v>
      </c>
      <c r="G479" s="13">
        <f>IF(ISERROR(VLOOKUP($D479,SITES!$A:$E,4,FALSE)),"",VLOOKUP($D479,SITES!$A:$E,4,FALSE))</f>
        <v>-125.123565673828</v>
      </c>
      <c r="H479" s="14" t="str">
        <f t="shared" ref="H479:O479" si="909">IF(ISERROR(H478),IF(ISERROR(H477),IF(ISERROR(H476),"BLANK",H476),H477),H478)</f>
        <v>30/04/2024</v>
      </c>
      <c r="I479" s="11">
        <f t="shared" si="909"/>
        <v>3.5</v>
      </c>
      <c r="J479" s="11" t="str">
        <f t="shared" si="909"/>
        <v>E</v>
      </c>
      <c r="K479" s="18">
        <f t="shared" si="909"/>
        <v>0.40347222222222223</v>
      </c>
      <c r="L479" s="11" t="str">
        <f t="shared" si="909"/>
        <v>CMA</v>
      </c>
      <c r="M479" s="11">
        <f t="shared" si="909"/>
        <v>6.5</v>
      </c>
      <c r="N479" s="11">
        <f t="shared" si="909"/>
        <v>2</v>
      </c>
      <c r="O479" s="11">
        <f t="shared" si="909"/>
        <v>1</v>
      </c>
      <c r="P479" s="11" t="s">
        <v>72</v>
      </c>
      <c r="Q479" s="19" t="str">
        <f>IF($N479=1,IF(ISERROR(VLOOKUP($P479,'M1'!$A:$C,Q$2,FALSE)),"NOT PRESENT",VLOOKUP($P479,'M1'!$A:$C,Q$2,FALSE)),IF($N479=2,IF(ISERROR(VLOOKUP(DATA!$P479,'M2'!$A:$C,Q$2,FALSE)),"NOT PRESENT",VLOOKUP(DATA!$P479,'M2'!$A:$C,Q$2,FALSE)),IF($N479=0,IF(ISERROR(VLOOKUP($P479,'M1'!$A:$C,Q$2,FALSE)),IF(ISERROR(VLOOKUP(DATA!$P479,'M2'!$A:$C,Q$2,FALSE)),"NOT PRESENT",VLOOKUP(DATA!$P479,'M2'!$A:$C,Q$2,FALSE)),VLOOKUP($P479,'M1'!$A:$C,Q$2,FALSE)),"SPECIFY METHOD")))</f>
        <v>Triopha catalinae</v>
      </c>
      <c r="R479" s="12" t="str">
        <f>IF($N479=1,IF(ISERROR(VLOOKUP($P479,'M1'!$A:$C,R$2,FALSE)),"NOT PRESENT",VLOOKUP($P479,'M1'!$A:$C,R$2,FALSE)),IF($N479=2,IF(ISERROR(VLOOKUP(DATA!$P479,'M2'!$A:$C,R$2,FALSE)),"NOT PRESENT",VLOOKUP(DATA!$P479,'M2'!$A:$C,R$2,FALSE)),IF($N479=0,IF(ISERROR(VLOOKUP($P479,'M1'!$A:$C,R$2,FALSE)),IF(ISERROR(VLOOKUP(DATA!$P479,'M2'!$A:$C,R$2,FALSE)),"NOT PRESENT",VLOOKUP(DATA!$P479,'M2'!$A:$C,R$2,FALSE)),VLOOKUP($P479,'M1'!$A:$C,R$2,FALSE)),"SPECIFY METHOD")))</f>
        <v>Sea-clown triopha</v>
      </c>
      <c r="S479" s="20">
        <f t="shared" si="520"/>
        <v>1</v>
      </c>
      <c r="T479" s="11">
        <v>1</v>
      </c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  <c r="BC479" s="11"/>
      <c r="BD479" s="11"/>
      <c r="BE479" s="11"/>
      <c r="BF479" s="11"/>
      <c r="BG479" s="11"/>
      <c r="BH479" s="11"/>
      <c r="BI479" s="11"/>
      <c r="BJ479" s="11"/>
      <c r="BK479" s="11"/>
      <c r="BL479" s="11"/>
      <c r="BM479" s="11"/>
      <c r="BN479" s="11"/>
      <c r="BO479" s="11"/>
      <c r="BP479" s="11"/>
    </row>
    <row r="480" spans="1:68" ht="12.75" customHeight="1">
      <c r="A480" s="12">
        <f t="shared" si="517"/>
        <v>478</v>
      </c>
      <c r="B480" s="11" t="str">
        <f t="shared" ref="B480:B571" si="910">IF(ISERROR(B479),IF(ISERROR(B478),IF(ISERROR(B477),"BLANK",B477),B478),B479)</f>
        <v>Em Lim</v>
      </c>
      <c r="C480" s="11" t="s">
        <v>143</v>
      </c>
      <c r="D480" s="11" t="s">
        <v>144</v>
      </c>
      <c r="E480" s="12" t="str">
        <f>IF(ISERROR(VLOOKUP($D480,SITES!$A:$E,2,FALSE)),"",VLOOKUP($D480,SITES!$A:$E,2,FALSE))</f>
        <v>Dixon Inside</v>
      </c>
      <c r="F480" s="10">
        <f>IF(ISERROR(VLOOKUP($D480,SITES!$A:$E,3,FALSE)),"",VLOOKUP($D480,SITES!$A:$E,3,FALSE))</f>
        <v>48.8542671203613</v>
      </c>
      <c r="G480" s="13">
        <f>IF(ISERROR(VLOOKUP($D480,SITES!$A:$E,4,FALSE)),"",VLOOKUP($D480,SITES!$A:$E,4,FALSE))</f>
        <v>-125.11703491210901</v>
      </c>
      <c r="H480" s="14" t="str">
        <f t="shared" ref="H480:H505" si="911">IF(ISERROR(H479),IF(ISERROR(H478),IF(ISERROR(H477),"BLANK",H477),H478),H479)</f>
        <v>30/04/2024</v>
      </c>
      <c r="I480" s="11">
        <v>2</v>
      </c>
      <c r="J480" s="11" t="s">
        <v>66</v>
      </c>
      <c r="K480" s="18">
        <v>0.49513888888888885</v>
      </c>
      <c r="L480" s="11" t="s">
        <v>145</v>
      </c>
      <c r="M480" s="11">
        <v>5.5</v>
      </c>
      <c r="N480" s="11">
        <v>1</v>
      </c>
      <c r="O480" s="11">
        <v>1</v>
      </c>
      <c r="P480" s="11" t="s">
        <v>53</v>
      </c>
      <c r="Q480" s="19" t="str">
        <f>IF($N480=1,IF(ISERROR(VLOOKUP($P480,'M1'!$A:$C,Q$2,FALSE)),"NOT PRESENT",VLOOKUP($P480,'M1'!$A:$C,Q$2,FALSE)),IF($N480=2,IF(ISERROR(VLOOKUP(DATA!$P480,'M2'!$A:$C,Q$2,FALSE)),"NOT PRESENT",VLOOKUP(DATA!$P480,'M2'!$A:$C,Q$2,FALSE)),IF($N480=0,IF(ISERROR(VLOOKUP($P480,'M1'!$A:$C,Q$2,FALSE)),IF(ISERROR(VLOOKUP(DATA!$P480,'M2'!$A:$C,Q$2,FALSE)),"NOT PRESENT",VLOOKUP(DATA!$P480,'M2'!$A:$C,Q$2,FALSE)),VLOOKUP($P480,'M1'!$A:$C,Q$2,FALSE)),"SPECIFY METHOD")))</f>
        <v>Rhinogobiops nicholsii</v>
      </c>
      <c r="R480" s="12" t="str">
        <f>IF($N480=1,IF(ISERROR(VLOOKUP($P480,'M1'!$A:$C,R$2,FALSE)),"NOT PRESENT",VLOOKUP($P480,'M1'!$A:$C,R$2,FALSE)),IF($N480=2,IF(ISERROR(VLOOKUP(DATA!$P480,'M2'!$A:$C,R$2,FALSE)),"NOT PRESENT",VLOOKUP(DATA!$P480,'M2'!$A:$C,R$2,FALSE)),IF($N480=0,IF(ISERROR(VLOOKUP($P480,'M1'!$A:$C,R$2,FALSE)),IF(ISERROR(VLOOKUP(DATA!$P480,'M2'!$A:$C,R$2,FALSE)),"NOT PRESENT",VLOOKUP(DATA!$P480,'M2'!$A:$C,R$2,FALSE)),VLOOKUP($P480,'M1'!$A:$C,R$2,FALSE)),"SPECIFY METHOD")))</f>
        <v>Blackeye goby</v>
      </c>
      <c r="S480" s="20">
        <f t="shared" si="520"/>
        <v>46</v>
      </c>
      <c r="T480" s="11">
        <v>0</v>
      </c>
      <c r="U480" s="11">
        <v>1</v>
      </c>
      <c r="V480" s="11">
        <v>17</v>
      </c>
      <c r="W480" s="11">
        <v>20</v>
      </c>
      <c r="X480" s="11">
        <v>8</v>
      </c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  <c r="BC480" s="11"/>
      <c r="BD480" s="11"/>
      <c r="BE480" s="11"/>
      <c r="BF480" s="11"/>
      <c r="BG480" s="11"/>
      <c r="BH480" s="11"/>
      <c r="BI480" s="11"/>
      <c r="BJ480" s="11"/>
      <c r="BK480" s="11"/>
      <c r="BL480" s="11"/>
      <c r="BM480" s="11"/>
      <c r="BN480" s="11"/>
      <c r="BO480" s="11"/>
      <c r="BP480" s="11"/>
    </row>
    <row r="481" spans="1:68" ht="12.75" customHeight="1">
      <c r="A481" s="12">
        <f t="shared" si="517"/>
        <v>479</v>
      </c>
      <c r="B481" s="11" t="str">
        <f t="shared" si="910"/>
        <v>Em Lim</v>
      </c>
      <c r="C481" s="11" t="str">
        <f t="shared" ref="C481:D481" si="912">IF(ISERROR(C480),IF(ISERROR(C479),IF(ISERROR(C478),"BLANK",C478),C479),C480)</f>
        <v>Valesca deGroot</v>
      </c>
      <c r="D481" s="11" t="str">
        <f t="shared" si="912"/>
        <v>BMSC22</v>
      </c>
      <c r="E481" s="12" t="str">
        <f>IF(ISERROR(VLOOKUP($D481,SITES!$A:$E,2,FALSE)),"",VLOOKUP($D481,SITES!$A:$E,2,FALSE))</f>
        <v>Dixon Inside</v>
      </c>
      <c r="F481" s="10">
        <f>IF(ISERROR(VLOOKUP($D481,SITES!$A:$E,3,FALSE)),"",VLOOKUP($D481,SITES!$A:$E,3,FALSE))</f>
        <v>48.8542671203613</v>
      </c>
      <c r="G481" s="13">
        <f>IF(ISERROR(VLOOKUP($D481,SITES!$A:$E,4,FALSE)),"",VLOOKUP($D481,SITES!$A:$E,4,FALSE))</f>
        <v>-125.11703491210901</v>
      </c>
      <c r="H481" s="14" t="str">
        <f t="shared" si="911"/>
        <v>30/04/2024</v>
      </c>
      <c r="I481" s="11">
        <f t="shared" ref="I481:M481" si="913">IF(ISERROR(I480),IF(ISERROR(I479),IF(ISERROR(I478),"BLANK",I478),I479),I480)</f>
        <v>2</v>
      </c>
      <c r="J481" s="11" t="str">
        <f t="shared" si="913"/>
        <v>E</v>
      </c>
      <c r="K481" s="18">
        <f t="shared" si="913"/>
        <v>0.49513888888888885</v>
      </c>
      <c r="L481" s="11" t="str">
        <f t="shared" si="913"/>
        <v>VDG</v>
      </c>
      <c r="M481" s="11">
        <f t="shared" si="913"/>
        <v>5.5</v>
      </c>
      <c r="N481" s="11">
        <v>2</v>
      </c>
      <c r="O481" s="11">
        <f>IF(ISERROR(O480),IF(ISERROR(O479),IF(ISERROR(O478),"BLANK",O478),O479),O480)</f>
        <v>1</v>
      </c>
      <c r="P481" s="11" t="s">
        <v>53</v>
      </c>
      <c r="Q481" s="19" t="str">
        <f>IF($N481=1,IF(ISERROR(VLOOKUP($P481,'M1'!$A:$C,Q$2,FALSE)),"NOT PRESENT",VLOOKUP($P481,'M1'!$A:$C,Q$2,FALSE)),IF($N481=2,IF(ISERROR(VLOOKUP(DATA!$P481,'M2'!$A:$C,Q$2,FALSE)),"NOT PRESENT",VLOOKUP(DATA!$P481,'M2'!$A:$C,Q$2,FALSE)),IF($N481=0,IF(ISERROR(VLOOKUP($P481,'M1'!$A:$C,Q$2,FALSE)),IF(ISERROR(VLOOKUP(DATA!$P481,'M2'!$A:$C,Q$2,FALSE)),"NOT PRESENT",VLOOKUP(DATA!$P481,'M2'!$A:$C,Q$2,FALSE)),VLOOKUP($P481,'M1'!$A:$C,Q$2,FALSE)),"SPECIFY METHOD")))</f>
        <v>Rhinogobiops nicholsii</v>
      </c>
      <c r="R481" s="12" t="str">
        <f>IF($N481=1,IF(ISERROR(VLOOKUP($P481,'M1'!$A:$C,R$2,FALSE)),"NOT PRESENT",VLOOKUP($P481,'M1'!$A:$C,R$2,FALSE)),IF($N481=2,IF(ISERROR(VLOOKUP(DATA!$P481,'M2'!$A:$C,R$2,FALSE)),"NOT PRESENT",VLOOKUP(DATA!$P481,'M2'!$A:$C,R$2,FALSE)),IF($N481=0,IF(ISERROR(VLOOKUP($P481,'M1'!$A:$C,R$2,FALSE)),IF(ISERROR(VLOOKUP(DATA!$P481,'M2'!$A:$C,R$2,FALSE)),"NOT PRESENT",VLOOKUP(DATA!$P481,'M2'!$A:$C,R$2,FALSE)),VLOOKUP($P481,'M1'!$A:$C,R$2,FALSE)),"SPECIFY METHOD")))</f>
        <v>Blackeye goby</v>
      </c>
      <c r="S481" s="20">
        <f t="shared" si="520"/>
        <v>131</v>
      </c>
      <c r="T481" s="11">
        <v>0</v>
      </c>
      <c r="U481" s="11">
        <v>25</v>
      </c>
      <c r="V481" s="11">
        <v>70</v>
      </c>
      <c r="W481" s="11">
        <v>32</v>
      </c>
      <c r="X481" s="11">
        <v>4</v>
      </c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  <c r="BC481" s="11"/>
      <c r="BD481" s="11"/>
      <c r="BE481" s="11"/>
      <c r="BF481" s="11"/>
      <c r="BG481" s="11"/>
      <c r="BH481" s="11"/>
      <c r="BI481" s="11"/>
      <c r="BJ481" s="11"/>
      <c r="BK481" s="11"/>
      <c r="BL481" s="11"/>
      <c r="BM481" s="11"/>
      <c r="BN481" s="11"/>
      <c r="BO481" s="11"/>
      <c r="BP481" s="11"/>
    </row>
    <row r="482" spans="1:68" ht="12.75" customHeight="1">
      <c r="A482" s="12">
        <f t="shared" si="517"/>
        <v>480</v>
      </c>
      <c r="B482" s="11" t="str">
        <f t="shared" si="910"/>
        <v>Em Lim</v>
      </c>
      <c r="C482" s="11" t="str">
        <f t="shared" ref="C482:D482" si="914">IF(ISERROR(C481),IF(ISERROR(C480),IF(ISERROR(C479),"BLANK",C479),C480),C481)</f>
        <v>Valesca deGroot</v>
      </c>
      <c r="D482" s="11" t="str">
        <f t="shared" si="914"/>
        <v>BMSC22</v>
      </c>
      <c r="E482" s="12" t="str">
        <f>IF(ISERROR(VLOOKUP($D482,SITES!$A:$E,2,FALSE)),"",VLOOKUP($D482,SITES!$A:$E,2,FALSE))</f>
        <v>Dixon Inside</v>
      </c>
      <c r="F482" s="10">
        <f>IF(ISERROR(VLOOKUP($D482,SITES!$A:$E,3,FALSE)),"",VLOOKUP($D482,SITES!$A:$E,3,FALSE))</f>
        <v>48.8542671203613</v>
      </c>
      <c r="G482" s="13">
        <f>IF(ISERROR(VLOOKUP($D482,SITES!$A:$E,4,FALSE)),"",VLOOKUP($D482,SITES!$A:$E,4,FALSE))</f>
        <v>-125.11703491210901</v>
      </c>
      <c r="H482" s="14" t="str">
        <f t="shared" si="911"/>
        <v>30/04/2024</v>
      </c>
      <c r="I482" s="11">
        <f t="shared" ref="I482:O482" si="915">IF(ISERROR(I481),IF(ISERROR(I480),IF(ISERROR(I479),"BLANK",I479),I480),I481)</f>
        <v>2</v>
      </c>
      <c r="J482" s="11" t="str">
        <f t="shared" si="915"/>
        <v>E</v>
      </c>
      <c r="K482" s="18">
        <f t="shared" si="915"/>
        <v>0.49513888888888885</v>
      </c>
      <c r="L482" s="11" t="str">
        <f t="shared" si="915"/>
        <v>VDG</v>
      </c>
      <c r="M482" s="11">
        <f t="shared" si="915"/>
        <v>5.5</v>
      </c>
      <c r="N482" s="11">
        <f t="shared" si="915"/>
        <v>2</v>
      </c>
      <c r="O482" s="11">
        <f t="shared" si="915"/>
        <v>1</v>
      </c>
      <c r="P482" s="11" t="s">
        <v>30</v>
      </c>
      <c r="Q482" s="19" t="str">
        <f>IF($N482=1,IF(ISERROR(VLOOKUP($P482,'M1'!$A:$C,Q$2,FALSE)),"NOT PRESENT",VLOOKUP($P482,'M1'!$A:$C,Q$2,FALSE)),IF($N482=2,IF(ISERROR(VLOOKUP(DATA!$P482,'M2'!$A:$C,Q$2,FALSE)),"NOT PRESENT",VLOOKUP(DATA!$P482,'M2'!$A:$C,Q$2,FALSE)),IF($N482=0,IF(ISERROR(VLOOKUP($P482,'M1'!$A:$C,Q$2,FALSE)),IF(ISERROR(VLOOKUP(DATA!$P482,'M2'!$A:$C,Q$2,FALSE)),"NOT PRESENT",VLOOKUP(DATA!$P482,'M2'!$A:$C,Q$2,FALSE)),VLOOKUP($P482,'M1'!$A:$C,Q$2,FALSE)),"SPECIFY METHOD")))</f>
        <v>Pomaulax gibberosus</v>
      </c>
      <c r="R482" s="12" t="str">
        <f>IF($N482=1,IF(ISERROR(VLOOKUP($P482,'M1'!$A:$C,R$2,FALSE)),"NOT PRESENT",VLOOKUP($P482,'M1'!$A:$C,R$2,FALSE)),IF($N482=2,IF(ISERROR(VLOOKUP(DATA!$P482,'M2'!$A:$C,R$2,FALSE)),"NOT PRESENT",VLOOKUP(DATA!$P482,'M2'!$A:$C,R$2,FALSE)),IF($N482=0,IF(ISERROR(VLOOKUP($P482,'M1'!$A:$C,R$2,FALSE)),IF(ISERROR(VLOOKUP(DATA!$P482,'M2'!$A:$C,R$2,FALSE)),"NOT PRESENT",VLOOKUP(DATA!$P482,'M2'!$A:$C,R$2,FALSE)),VLOOKUP($P482,'M1'!$A:$C,R$2,FALSE)),"SPECIFY METHOD")))</f>
        <v>Red turban shell</v>
      </c>
      <c r="S482" s="20">
        <f t="shared" si="520"/>
        <v>35</v>
      </c>
      <c r="T482" s="11">
        <v>35</v>
      </c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  <c r="BC482" s="11"/>
      <c r="BD482" s="11"/>
      <c r="BE482" s="11"/>
      <c r="BF482" s="11"/>
      <c r="BG482" s="11"/>
      <c r="BH482" s="11"/>
      <c r="BI482" s="11"/>
      <c r="BJ482" s="11"/>
      <c r="BK482" s="11"/>
      <c r="BL482" s="11"/>
      <c r="BM482" s="11"/>
      <c r="BN482" s="11"/>
      <c r="BO482" s="11"/>
      <c r="BP482" s="11"/>
    </row>
    <row r="483" spans="1:68" ht="12.75" customHeight="1">
      <c r="A483" s="12">
        <f t="shared" si="517"/>
        <v>481</v>
      </c>
      <c r="B483" s="11" t="str">
        <f t="shared" si="910"/>
        <v>Em Lim</v>
      </c>
      <c r="C483" s="11" t="str">
        <f t="shared" ref="C483:D483" si="916">IF(ISERROR(C482),IF(ISERROR(C481),IF(ISERROR(C480),"BLANK",C480),C481),C482)</f>
        <v>Valesca deGroot</v>
      </c>
      <c r="D483" s="11" t="str">
        <f t="shared" si="916"/>
        <v>BMSC22</v>
      </c>
      <c r="E483" s="12" t="str">
        <f>IF(ISERROR(VLOOKUP($D483,SITES!$A:$E,2,FALSE)),"",VLOOKUP($D483,SITES!$A:$E,2,FALSE))</f>
        <v>Dixon Inside</v>
      </c>
      <c r="F483" s="10">
        <f>IF(ISERROR(VLOOKUP($D483,SITES!$A:$E,3,FALSE)),"",VLOOKUP($D483,SITES!$A:$E,3,FALSE))</f>
        <v>48.8542671203613</v>
      </c>
      <c r="G483" s="13">
        <f>IF(ISERROR(VLOOKUP($D483,SITES!$A:$E,4,FALSE)),"",VLOOKUP($D483,SITES!$A:$E,4,FALSE))</f>
        <v>-125.11703491210901</v>
      </c>
      <c r="H483" s="14" t="str">
        <f t="shared" si="911"/>
        <v>30/04/2024</v>
      </c>
      <c r="I483" s="11">
        <f t="shared" ref="I483:O483" si="917">IF(ISERROR(I482),IF(ISERROR(I481),IF(ISERROR(I480),"BLANK",I480),I481),I482)</f>
        <v>2</v>
      </c>
      <c r="J483" s="11" t="str">
        <f t="shared" si="917"/>
        <v>E</v>
      </c>
      <c r="K483" s="18">
        <f t="shared" si="917"/>
        <v>0.49513888888888885</v>
      </c>
      <c r="L483" s="11" t="str">
        <f t="shared" si="917"/>
        <v>VDG</v>
      </c>
      <c r="M483" s="11">
        <f t="shared" si="917"/>
        <v>5.5</v>
      </c>
      <c r="N483" s="11">
        <f t="shared" si="917"/>
        <v>2</v>
      </c>
      <c r="O483" s="11">
        <f t="shared" si="917"/>
        <v>1</v>
      </c>
      <c r="P483" s="11" t="s">
        <v>31</v>
      </c>
      <c r="Q483" s="19" t="str">
        <f>IF($N483=1,IF(ISERROR(VLOOKUP($P483,'M1'!$A:$C,Q$2,FALSE)),"NOT PRESENT",VLOOKUP($P483,'M1'!$A:$C,Q$2,FALSE)),IF($N483=2,IF(ISERROR(VLOOKUP(DATA!$P483,'M2'!$A:$C,Q$2,FALSE)),"NOT PRESENT",VLOOKUP(DATA!$P483,'M2'!$A:$C,Q$2,FALSE)),IF($N483=0,IF(ISERROR(VLOOKUP($P483,'M1'!$A:$C,Q$2,FALSE)),IF(ISERROR(VLOOKUP(DATA!$P483,'M2'!$A:$C,Q$2,FALSE)),"NOT PRESENT",VLOOKUP(DATA!$P483,'M2'!$A:$C,Q$2,FALSE)),VLOOKUP($P483,'M1'!$A:$C,Q$2,FALSE)),"SPECIFY METHOD")))</f>
        <v>Patiria miniata</v>
      </c>
      <c r="R483" s="12" t="str">
        <f>IF($N483=1,IF(ISERROR(VLOOKUP($P483,'M1'!$A:$C,R$2,FALSE)),"NOT PRESENT",VLOOKUP($P483,'M1'!$A:$C,R$2,FALSE)),IF($N483=2,IF(ISERROR(VLOOKUP(DATA!$P483,'M2'!$A:$C,R$2,FALSE)),"NOT PRESENT",VLOOKUP(DATA!$P483,'M2'!$A:$C,R$2,FALSE)),IF($N483=0,IF(ISERROR(VLOOKUP($P483,'M1'!$A:$C,R$2,FALSE)),IF(ISERROR(VLOOKUP(DATA!$P483,'M2'!$A:$C,R$2,FALSE)),"NOT PRESENT",VLOOKUP(DATA!$P483,'M2'!$A:$C,R$2,FALSE)),VLOOKUP($P483,'M1'!$A:$C,R$2,FALSE)),"SPECIFY METHOD")))</f>
        <v>Bat star</v>
      </c>
      <c r="S483" s="20">
        <f t="shared" si="520"/>
        <v>8</v>
      </c>
      <c r="T483" s="11">
        <v>8</v>
      </c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  <c r="BC483" s="11"/>
      <c r="BD483" s="11"/>
      <c r="BE483" s="11"/>
      <c r="BF483" s="11"/>
      <c r="BG483" s="11"/>
      <c r="BH483" s="11"/>
      <c r="BI483" s="11"/>
      <c r="BJ483" s="11"/>
      <c r="BK483" s="11"/>
      <c r="BL483" s="11"/>
      <c r="BM483" s="11"/>
      <c r="BN483" s="11"/>
      <c r="BO483" s="11"/>
      <c r="BP483" s="11"/>
    </row>
    <row r="484" spans="1:68" ht="12.75" customHeight="1">
      <c r="A484" s="12">
        <f t="shared" si="517"/>
        <v>482</v>
      </c>
      <c r="B484" s="11" t="str">
        <f t="shared" si="910"/>
        <v>Em Lim</v>
      </c>
      <c r="C484" s="11" t="str">
        <f t="shared" ref="C484:D484" si="918">IF(ISERROR(C483),IF(ISERROR(C482),IF(ISERROR(C481),"BLANK",C481),C482),C483)</f>
        <v>Valesca deGroot</v>
      </c>
      <c r="D484" s="11" t="str">
        <f t="shared" si="918"/>
        <v>BMSC22</v>
      </c>
      <c r="E484" s="12" t="str">
        <f>IF(ISERROR(VLOOKUP($D484,SITES!$A:$E,2,FALSE)),"",VLOOKUP($D484,SITES!$A:$E,2,FALSE))</f>
        <v>Dixon Inside</v>
      </c>
      <c r="F484" s="10">
        <f>IF(ISERROR(VLOOKUP($D484,SITES!$A:$E,3,FALSE)),"",VLOOKUP($D484,SITES!$A:$E,3,FALSE))</f>
        <v>48.8542671203613</v>
      </c>
      <c r="G484" s="13">
        <f>IF(ISERROR(VLOOKUP($D484,SITES!$A:$E,4,FALSE)),"",VLOOKUP($D484,SITES!$A:$E,4,FALSE))</f>
        <v>-125.11703491210901</v>
      </c>
      <c r="H484" s="14" t="str">
        <f t="shared" si="911"/>
        <v>30/04/2024</v>
      </c>
      <c r="I484" s="11">
        <f t="shared" ref="I484:O484" si="919">IF(ISERROR(I483),IF(ISERROR(I482),IF(ISERROR(I481),"BLANK",I481),I482),I483)</f>
        <v>2</v>
      </c>
      <c r="J484" s="11" t="str">
        <f t="shared" si="919"/>
        <v>E</v>
      </c>
      <c r="K484" s="18">
        <f t="shared" si="919"/>
        <v>0.49513888888888885</v>
      </c>
      <c r="L484" s="11" t="str">
        <f t="shared" si="919"/>
        <v>VDG</v>
      </c>
      <c r="M484" s="11">
        <f t="shared" si="919"/>
        <v>5.5</v>
      </c>
      <c r="N484" s="11">
        <f t="shared" si="919"/>
        <v>2</v>
      </c>
      <c r="O484" s="11">
        <f t="shared" si="919"/>
        <v>1</v>
      </c>
      <c r="P484" s="11" t="s">
        <v>33</v>
      </c>
      <c r="Q484" s="19" t="str">
        <f>IF($N484=1,IF(ISERROR(VLOOKUP($P484,'M1'!$A:$C,Q$2,FALSE)),"NOT PRESENT",VLOOKUP($P484,'M1'!$A:$C,Q$2,FALSE)),IF($N484=2,IF(ISERROR(VLOOKUP(DATA!$P484,'M2'!$A:$C,Q$2,FALSE)),"NOT PRESENT",VLOOKUP(DATA!$P484,'M2'!$A:$C,Q$2,FALSE)),IF($N484=0,IF(ISERROR(VLOOKUP($P484,'M1'!$A:$C,Q$2,FALSE)),IF(ISERROR(VLOOKUP(DATA!$P484,'M2'!$A:$C,Q$2,FALSE)),"NOT PRESENT",VLOOKUP(DATA!$P484,'M2'!$A:$C,Q$2,FALSE)),VLOOKUP($P484,'M1'!$A:$C,Q$2,FALSE)),"SPECIFY METHOD")))</f>
        <v>Apostichopus californicus</v>
      </c>
      <c r="R484" s="12" t="str">
        <f>IF($N484=1,IF(ISERROR(VLOOKUP($P484,'M1'!$A:$C,R$2,FALSE)),"NOT PRESENT",VLOOKUP($P484,'M1'!$A:$C,R$2,FALSE)),IF($N484=2,IF(ISERROR(VLOOKUP(DATA!$P484,'M2'!$A:$C,R$2,FALSE)),"NOT PRESENT",VLOOKUP(DATA!$P484,'M2'!$A:$C,R$2,FALSE)),IF($N484=0,IF(ISERROR(VLOOKUP($P484,'M1'!$A:$C,R$2,FALSE)),IF(ISERROR(VLOOKUP(DATA!$P484,'M2'!$A:$C,R$2,FALSE)),"NOT PRESENT",VLOOKUP(DATA!$P484,'M2'!$A:$C,R$2,FALSE)),VLOOKUP($P484,'M1'!$A:$C,R$2,FALSE)),"SPECIFY METHOD")))</f>
        <v>California sea cucumber</v>
      </c>
      <c r="S484" s="20">
        <f t="shared" si="520"/>
        <v>13</v>
      </c>
      <c r="T484" s="11">
        <v>13</v>
      </c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  <c r="BC484" s="11"/>
      <c r="BD484" s="11"/>
      <c r="BE484" s="11"/>
      <c r="BF484" s="11"/>
      <c r="BG484" s="11"/>
      <c r="BH484" s="11"/>
      <c r="BI484" s="11"/>
      <c r="BJ484" s="11"/>
      <c r="BK484" s="11"/>
      <c r="BL484" s="11"/>
      <c r="BM484" s="11"/>
      <c r="BN484" s="11"/>
      <c r="BO484" s="11"/>
      <c r="BP484" s="11"/>
    </row>
    <row r="485" spans="1:68" ht="12.75" customHeight="1">
      <c r="A485" s="12">
        <f t="shared" si="517"/>
        <v>483</v>
      </c>
      <c r="B485" s="11" t="str">
        <f t="shared" si="910"/>
        <v>Em Lim</v>
      </c>
      <c r="C485" s="11" t="str">
        <f t="shared" ref="C485:D485" si="920">IF(ISERROR(C484),IF(ISERROR(C483),IF(ISERROR(C482),"BLANK",C482),C483),C484)</f>
        <v>Valesca deGroot</v>
      </c>
      <c r="D485" s="11" t="str">
        <f t="shared" si="920"/>
        <v>BMSC22</v>
      </c>
      <c r="E485" s="12" t="str">
        <f>IF(ISERROR(VLOOKUP($D485,SITES!$A:$E,2,FALSE)),"",VLOOKUP($D485,SITES!$A:$E,2,FALSE))</f>
        <v>Dixon Inside</v>
      </c>
      <c r="F485" s="10">
        <f>IF(ISERROR(VLOOKUP($D485,SITES!$A:$E,3,FALSE)),"",VLOOKUP($D485,SITES!$A:$E,3,FALSE))</f>
        <v>48.8542671203613</v>
      </c>
      <c r="G485" s="13">
        <f>IF(ISERROR(VLOOKUP($D485,SITES!$A:$E,4,FALSE)),"",VLOOKUP($D485,SITES!$A:$E,4,FALSE))</f>
        <v>-125.11703491210901</v>
      </c>
      <c r="H485" s="14" t="str">
        <f t="shared" si="911"/>
        <v>30/04/2024</v>
      </c>
      <c r="I485" s="11">
        <f t="shared" ref="I485:O485" si="921">IF(ISERROR(I484),IF(ISERROR(I483),IF(ISERROR(I482),"BLANK",I482),I483),I484)</f>
        <v>2</v>
      </c>
      <c r="J485" s="11" t="str">
        <f t="shared" si="921"/>
        <v>E</v>
      </c>
      <c r="K485" s="18">
        <f t="shared" si="921"/>
        <v>0.49513888888888885</v>
      </c>
      <c r="L485" s="11" t="str">
        <f t="shared" si="921"/>
        <v>VDG</v>
      </c>
      <c r="M485" s="11">
        <f t="shared" si="921"/>
        <v>5.5</v>
      </c>
      <c r="N485" s="11">
        <f t="shared" si="921"/>
        <v>2</v>
      </c>
      <c r="O485" s="11">
        <f t="shared" si="921"/>
        <v>1</v>
      </c>
      <c r="P485" s="11" t="s">
        <v>146</v>
      </c>
      <c r="Q485" s="19" t="str">
        <f>IF($N485=1,IF(ISERROR(VLOOKUP($P485,'M1'!$A:$C,Q$2,FALSE)),"NOT PRESENT",VLOOKUP($P485,'M1'!$A:$C,Q$2,FALSE)),IF($N485=2,IF(ISERROR(VLOOKUP(DATA!$P485,'M2'!$A:$C,Q$2,FALSE)),"NOT PRESENT",VLOOKUP(DATA!$P485,'M2'!$A:$C,Q$2,FALSE)),IF($N485=0,IF(ISERROR(VLOOKUP($P485,'M1'!$A:$C,Q$2,FALSE)),IF(ISERROR(VLOOKUP(DATA!$P485,'M2'!$A:$C,Q$2,FALSE)),"NOT PRESENT",VLOOKUP(DATA!$P485,'M2'!$A:$C,Q$2,FALSE)),VLOOKUP($P485,'M1'!$A:$C,Q$2,FALSE)),"SPECIFY METHOD")))</f>
        <v>Pholis clemensi</v>
      </c>
      <c r="R485" s="12" t="str">
        <f>IF($N485=1,IF(ISERROR(VLOOKUP($P485,'M1'!$A:$C,R$2,FALSE)),"NOT PRESENT",VLOOKUP($P485,'M1'!$A:$C,R$2,FALSE)),IF($N485=2,IF(ISERROR(VLOOKUP(DATA!$P485,'M2'!$A:$C,R$2,FALSE)),"NOT PRESENT",VLOOKUP(DATA!$P485,'M2'!$A:$C,R$2,FALSE)),IF($N485=0,IF(ISERROR(VLOOKUP($P485,'M1'!$A:$C,R$2,FALSE)),IF(ISERROR(VLOOKUP(DATA!$P485,'M2'!$A:$C,R$2,FALSE)),"NOT PRESENT",VLOOKUP(DATA!$P485,'M2'!$A:$C,R$2,FALSE)),VLOOKUP($P485,'M1'!$A:$C,R$2,FALSE)),"SPECIFY METHOD")))</f>
        <v>Longfin gunnel</v>
      </c>
      <c r="S485" s="20">
        <f t="shared" si="520"/>
        <v>2</v>
      </c>
      <c r="T485" s="11">
        <v>0</v>
      </c>
      <c r="U485" s="11"/>
      <c r="V485" s="11"/>
      <c r="W485" s="11">
        <v>1</v>
      </c>
      <c r="X485" s="11">
        <v>1</v>
      </c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  <c r="BC485" s="11"/>
      <c r="BD485" s="11"/>
      <c r="BE485" s="11"/>
      <c r="BF485" s="11"/>
      <c r="BG485" s="11"/>
      <c r="BH485" s="11"/>
      <c r="BI485" s="11"/>
      <c r="BJ485" s="11"/>
      <c r="BK485" s="11"/>
      <c r="BL485" s="11"/>
      <c r="BM485" s="11"/>
      <c r="BN485" s="11"/>
      <c r="BO485" s="11"/>
      <c r="BP485" s="11"/>
    </row>
    <row r="486" spans="1:68" ht="12.75" customHeight="1">
      <c r="A486" s="12">
        <f t="shared" si="517"/>
        <v>484</v>
      </c>
      <c r="B486" s="11" t="str">
        <f t="shared" si="910"/>
        <v>Em Lim</v>
      </c>
      <c r="C486" s="11" t="str">
        <f t="shared" ref="C486:D486" si="922">IF(ISERROR(C485),IF(ISERROR(C484),IF(ISERROR(C483),"BLANK",C483),C484),C485)</f>
        <v>Valesca deGroot</v>
      </c>
      <c r="D486" s="11" t="str">
        <f t="shared" si="922"/>
        <v>BMSC22</v>
      </c>
      <c r="E486" s="12" t="str">
        <f>IF(ISERROR(VLOOKUP($D486,SITES!$A:$E,2,FALSE)),"",VLOOKUP($D486,SITES!$A:$E,2,FALSE))</f>
        <v>Dixon Inside</v>
      </c>
      <c r="F486" s="10">
        <f>IF(ISERROR(VLOOKUP($D486,SITES!$A:$E,3,FALSE)),"",VLOOKUP($D486,SITES!$A:$E,3,FALSE))</f>
        <v>48.8542671203613</v>
      </c>
      <c r="G486" s="13">
        <f>IF(ISERROR(VLOOKUP($D486,SITES!$A:$E,4,FALSE)),"",VLOOKUP($D486,SITES!$A:$E,4,FALSE))</f>
        <v>-125.11703491210901</v>
      </c>
      <c r="H486" s="14" t="str">
        <f t="shared" si="911"/>
        <v>30/04/2024</v>
      </c>
      <c r="I486" s="11">
        <f t="shared" ref="I486:O486" si="923">IF(ISERROR(I485),IF(ISERROR(I484),IF(ISERROR(I483),"BLANK",I483),I484),I485)</f>
        <v>2</v>
      </c>
      <c r="J486" s="11" t="str">
        <f t="shared" si="923"/>
        <v>E</v>
      </c>
      <c r="K486" s="18">
        <f t="shared" si="923"/>
        <v>0.49513888888888885</v>
      </c>
      <c r="L486" s="11" t="str">
        <f t="shared" si="923"/>
        <v>VDG</v>
      </c>
      <c r="M486" s="11">
        <f t="shared" si="923"/>
        <v>5.5</v>
      </c>
      <c r="N486" s="11">
        <f t="shared" si="923"/>
        <v>2</v>
      </c>
      <c r="O486" s="11">
        <f t="shared" si="923"/>
        <v>1</v>
      </c>
      <c r="P486" s="11" t="s">
        <v>79</v>
      </c>
      <c r="Q486" s="19" t="str">
        <f>IF($N486=1,IF(ISERROR(VLOOKUP($P486,'M1'!$A:$C,Q$2,FALSE)),"NOT PRESENT",VLOOKUP($P486,'M1'!$A:$C,Q$2,FALSE)),IF($N486=2,IF(ISERROR(VLOOKUP(DATA!$P486,'M2'!$A:$C,Q$2,FALSE)),"NOT PRESENT",VLOOKUP(DATA!$P486,'M2'!$A:$C,Q$2,FALSE)),IF($N486=0,IF(ISERROR(VLOOKUP($P486,'M1'!$A:$C,Q$2,FALSE)),IF(ISERROR(VLOOKUP(DATA!$P486,'M2'!$A:$C,Q$2,FALSE)),"NOT PRESENT",VLOOKUP(DATA!$P486,'M2'!$A:$C,Q$2,FALSE)),VLOOKUP($P486,'M1'!$A:$C,Q$2,FALSE)),"SPECIFY METHOD")))</f>
        <v>Discorsopagurus schmitti</v>
      </c>
      <c r="R486" s="12" t="str">
        <f>IF($N486=1,IF(ISERROR(VLOOKUP($P486,'M1'!$A:$C,R$2,FALSE)),"NOT PRESENT",VLOOKUP($P486,'M1'!$A:$C,R$2,FALSE)),IF($N486=2,IF(ISERROR(VLOOKUP(DATA!$P486,'M2'!$A:$C,R$2,FALSE)),"NOT PRESENT",VLOOKUP(DATA!$P486,'M2'!$A:$C,R$2,FALSE)),IF($N486=0,IF(ISERROR(VLOOKUP($P486,'M1'!$A:$C,R$2,FALSE)),IF(ISERROR(VLOOKUP(DATA!$P486,'M2'!$A:$C,R$2,FALSE)),"NOT PRESENT",VLOOKUP(DATA!$P486,'M2'!$A:$C,R$2,FALSE)),VLOOKUP($P486,'M1'!$A:$C,R$2,FALSE)),"SPECIFY METHOD")))</f>
        <v>Tubeworm hermit</v>
      </c>
      <c r="S486" s="20">
        <f t="shared" si="520"/>
        <v>2</v>
      </c>
      <c r="T486" s="11">
        <v>2</v>
      </c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  <c r="BC486" s="11"/>
      <c r="BD486" s="11"/>
      <c r="BE486" s="11"/>
      <c r="BF486" s="11"/>
      <c r="BG486" s="11"/>
      <c r="BH486" s="11"/>
      <c r="BI486" s="11"/>
      <c r="BJ486" s="11"/>
      <c r="BK486" s="11"/>
      <c r="BL486" s="11"/>
      <c r="BM486" s="11"/>
      <c r="BN486" s="11"/>
      <c r="BO486" s="11"/>
      <c r="BP486" s="11"/>
    </row>
    <row r="487" spans="1:68" ht="12.75" customHeight="1">
      <c r="A487" s="12">
        <f t="shared" si="517"/>
        <v>485</v>
      </c>
      <c r="B487" s="11" t="str">
        <f t="shared" si="910"/>
        <v>Em Lim</v>
      </c>
      <c r="C487" s="11" t="str">
        <f t="shared" ref="C487:D487" si="924">IF(ISERROR(C486),IF(ISERROR(C485),IF(ISERROR(C484),"BLANK",C484),C485),C486)</f>
        <v>Valesca deGroot</v>
      </c>
      <c r="D487" s="11" t="str">
        <f t="shared" si="924"/>
        <v>BMSC22</v>
      </c>
      <c r="E487" s="12" t="str">
        <f>IF(ISERROR(VLOOKUP($D487,SITES!$A:$E,2,FALSE)),"",VLOOKUP($D487,SITES!$A:$E,2,FALSE))</f>
        <v>Dixon Inside</v>
      </c>
      <c r="F487" s="10">
        <f>IF(ISERROR(VLOOKUP($D487,SITES!$A:$E,3,FALSE)),"",VLOOKUP($D487,SITES!$A:$E,3,FALSE))</f>
        <v>48.8542671203613</v>
      </c>
      <c r="G487" s="13">
        <f>IF(ISERROR(VLOOKUP($D487,SITES!$A:$E,4,FALSE)),"",VLOOKUP($D487,SITES!$A:$E,4,FALSE))</f>
        <v>-125.11703491210901</v>
      </c>
      <c r="H487" s="14" t="str">
        <f t="shared" si="911"/>
        <v>30/04/2024</v>
      </c>
      <c r="I487" s="11">
        <f t="shared" ref="I487:O487" si="925">IF(ISERROR(I486),IF(ISERROR(I485),IF(ISERROR(I484),"BLANK",I484),I485),I486)</f>
        <v>2</v>
      </c>
      <c r="J487" s="11" t="str">
        <f t="shared" si="925"/>
        <v>E</v>
      </c>
      <c r="K487" s="18">
        <f t="shared" si="925"/>
        <v>0.49513888888888885</v>
      </c>
      <c r="L487" s="11" t="str">
        <f t="shared" si="925"/>
        <v>VDG</v>
      </c>
      <c r="M487" s="11">
        <f t="shared" si="925"/>
        <v>5.5</v>
      </c>
      <c r="N487" s="11">
        <f t="shared" si="925"/>
        <v>2</v>
      </c>
      <c r="O487" s="11">
        <f t="shared" si="925"/>
        <v>1</v>
      </c>
      <c r="P487" s="11" t="s">
        <v>29</v>
      </c>
      <c r="Q487" s="19" t="str">
        <f>IF($N487=1,IF(ISERROR(VLOOKUP($P487,'M1'!$A:$C,Q$2,FALSE)),"NOT PRESENT",VLOOKUP($P487,'M1'!$A:$C,Q$2,FALSE)),IF($N487=2,IF(ISERROR(VLOOKUP(DATA!$P487,'M2'!$A:$C,Q$2,FALSE)),"NOT PRESENT",VLOOKUP(DATA!$P487,'M2'!$A:$C,Q$2,FALSE)),IF($N487=0,IF(ISERROR(VLOOKUP($P487,'M1'!$A:$C,Q$2,FALSE)),IF(ISERROR(VLOOKUP(DATA!$P487,'M2'!$A:$C,Q$2,FALSE)),"NOT PRESENT",VLOOKUP(DATA!$P487,'M2'!$A:$C,Q$2,FALSE)),VLOOKUP($P487,'M1'!$A:$C,Q$2,FALSE)),"SPECIFY METHOD")))</f>
        <v>Mesocentrotus franciscanus</v>
      </c>
      <c r="R487" s="12" t="str">
        <f>IF($N487=1,IF(ISERROR(VLOOKUP($P487,'M1'!$A:$C,R$2,FALSE)),"NOT PRESENT",VLOOKUP($P487,'M1'!$A:$C,R$2,FALSE)),IF($N487=2,IF(ISERROR(VLOOKUP(DATA!$P487,'M2'!$A:$C,R$2,FALSE)),"NOT PRESENT",VLOOKUP(DATA!$P487,'M2'!$A:$C,R$2,FALSE)),IF($N487=0,IF(ISERROR(VLOOKUP($P487,'M1'!$A:$C,R$2,FALSE)),IF(ISERROR(VLOOKUP(DATA!$P487,'M2'!$A:$C,R$2,FALSE)),"NOT PRESENT",VLOOKUP(DATA!$P487,'M2'!$A:$C,R$2,FALSE)),VLOOKUP($P487,'M1'!$A:$C,R$2,FALSE)),"SPECIFY METHOD")))</f>
        <v>Red sea urchin</v>
      </c>
      <c r="S487" s="20">
        <f t="shared" si="520"/>
        <v>57</v>
      </c>
      <c r="T487" s="11">
        <v>57</v>
      </c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  <c r="BC487" s="11"/>
      <c r="BD487" s="11"/>
      <c r="BE487" s="11"/>
      <c r="BF487" s="11"/>
      <c r="BG487" s="11"/>
      <c r="BH487" s="11"/>
      <c r="BI487" s="11"/>
      <c r="BJ487" s="11"/>
      <c r="BK487" s="11"/>
      <c r="BL487" s="11"/>
      <c r="BM487" s="11"/>
      <c r="BN487" s="11"/>
      <c r="BO487" s="11"/>
      <c r="BP487" s="11"/>
    </row>
    <row r="488" spans="1:68" ht="12.75" customHeight="1">
      <c r="A488" s="12">
        <f t="shared" si="517"/>
        <v>486</v>
      </c>
      <c r="B488" s="11" t="str">
        <f t="shared" si="910"/>
        <v>Em Lim</v>
      </c>
      <c r="C488" s="11" t="str">
        <f t="shared" ref="C488:D488" si="926">IF(ISERROR(C487),IF(ISERROR(C486),IF(ISERROR(C485),"BLANK",C485),C486),C487)</f>
        <v>Valesca deGroot</v>
      </c>
      <c r="D488" s="11" t="str">
        <f t="shared" si="926"/>
        <v>BMSC22</v>
      </c>
      <c r="E488" s="12" t="str">
        <f>IF(ISERROR(VLOOKUP($D488,SITES!$A:$E,2,FALSE)),"",VLOOKUP($D488,SITES!$A:$E,2,FALSE))</f>
        <v>Dixon Inside</v>
      </c>
      <c r="F488" s="10">
        <f>IF(ISERROR(VLOOKUP($D488,SITES!$A:$E,3,FALSE)),"",VLOOKUP($D488,SITES!$A:$E,3,FALSE))</f>
        <v>48.8542671203613</v>
      </c>
      <c r="G488" s="13">
        <f>IF(ISERROR(VLOOKUP($D488,SITES!$A:$E,4,FALSE)),"",VLOOKUP($D488,SITES!$A:$E,4,FALSE))</f>
        <v>-125.11703491210901</v>
      </c>
      <c r="H488" s="14" t="str">
        <f t="shared" si="911"/>
        <v>30/04/2024</v>
      </c>
      <c r="I488" s="11">
        <f t="shared" ref="I488:O488" si="927">IF(ISERROR(I487),IF(ISERROR(I486),IF(ISERROR(I485),"BLANK",I485),I486),I487)</f>
        <v>2</v>
      </c>
      <c r="J488" s="11" t="str">
        <f t="shared" si="927"/>
        <v>E</v>
      </c>
      <c r="K488" s="18">
        <f t="shared" si="927"/>
        <v>0.49513888888888885</v>
      </c>
      <c r="L488" s="11" t="str">
        <f t="shared" si="927"/>
        <v>VDG</v>
      </c>
      <c r="M488" s="11">
        <f t="shared" si="927"/>
        <v>5.5</v>
      </c>
      <c r="N488" s="11">
        <f t="shared" si="927"/>
        <v>2</v>
      </c>
      <c r="O488" s="11">
        <f t="shared" si="927"/>
        <v>1</v>
      </c>
      <c r="P488" s="11" t="s">
        <v>35</v>
      </c>
      <c r="Q488" s="19" t="str">
        <f>IF($N488=1,IF(ISERROR(VLOOKUP($P488,'M1'!$A:$C,Q$2,FALSE)),"NOT PRESENT",VLOOKUP($P488,'M1'!$A:$C,Q$2,FALSE)),IF($N488=2,IF(ISERROR(VLOOKUP(DATA!$P488,'M2'!$A:$C,Q$2,FALSE)),"NOT PRESENT",VLOOKUP(DATA!$P488,'M2'!$A:$C,Q$2,FALSE)),IF($N488=0,IF(ISERROR(VLOOKUP($P488,'M1'!$A:$C,Q$2,FALSE)),IF(ISERROR(VLOOKUP(DATA!$P488,'M2'!$A:$C,Q$2,FALSE)),"NOT PRESENT",VLOOKUP(DATA!$P488,'M2'!$A:$C,Q$2,FALSE)),VLOOKUP($P488,'M1'!$A:$C,Q$2,FALSE)),"SPECIFY METHOD")))</f>
        <v>Orthasterias koehleri</v>
      </c>
      <c r="R488" s="12" t="str">
        <f>IF($N488=1,IF(ISERROR(VLOOKUP($P488,'M1'!$A:$C,R$2,FALSE)),"NOT PRESENT",VLOOKUP($P488,'M1'!$A:$C,R$2,FALSE)),IF($N488=2,IF(ISERROR(VLOOKUP(DATA!$P488,'M2'!$A:$C,R$2,FALSE)),"NOT PRESENT",VLOOKUP(DATA!$P488,'M2'!$A:$C,R$2,FALSE)),IF($N488=0,IF(ISERROR(VLOOKUP($P488,'M1'!$A:$C,R$2,FALSE)),IF(ISERROR(VLOOKUP(DATA!$P488,'M2'!$A:$C,R$2,FALSE)),"NOT PRESENT",VLOOKUP(DATA!$P488,'M2'!$A:$C,R$2,FALSE)),VLOOKUP($P488,'M1'!$A:$C,R$2,FALSE)),"SPECIFY METHOD")))</f>
        <v>Rainbow star</v>
      </c>
      <c r="S488" s="20">
        <f t="shared" si="520"/>
        <v>3</v>
      </c>
      <c r="T488" s="11">
        <v>3</v>
      </c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1"/>
      <c r="BF488" s="11"/>
      <c r="BG488" s="11"/>
      <c r="BH488" s="11"/>
      <c r="BI488" s="11"/>
      <c r="BJ488" s="11"/>
      <c r="BK488" s="11"/>
      <c r="BL488" s="11"/>
      <c r="BM488" s="11"/>
      <c r="BN488" s="11"/>
      <c r="BO488" s="11"/>
      <c r="BP488" s="11"/>
    </row>
    <row r="489" spans="1:68" ht="12.75" customHeight="1">
      <c r="A489" s="12">
        <f t="shared" si="517"/>
        <v>487</v>
      </c>
      <c r="B489" s="11" t="str">
        <f t="shared" si="910"/>
        <v>Em Lim</v>
      </c>
      <c r="C489" s="11" t="str">
        <f t="shared" ref="C489:D489" si="928">IF(ISERROR(C488),IF(ISERROR(C487),IF(ISERROR(C486),"BLANK",C486),C487),C488)</f>
        <v>Valesca deGroot</v>
      </c>
      <c r="D489" s="11" t="str">
        <f t="shared" si="928"/>
        <v>BMSC22</v>
      </c>
      <c r="E489" s="12" t="str">
        <f>IF(ISERROR(VLOOKUP($D489,SITES!$A:$E,2,FALSE)),"",VLOOKUP($D489,SITES!$A:$E,2,FALSE))</f>
        <v>Dixon Inside</v>
      </c>
      <c r="F489" s="10">
        <f>IF(ISERROR(VLOOKUP($D489,SITES!$A:$E,3,FALSE)),"",VLOOKUP($D489,SITES!$A:$E,3,FALSE))</f>
        <v>48.8542671203613</v>
      </c>
      <c r="G489" s="13">
        <f>IF(ISERROR(VLOOKUP($D489,SITES!$A:$E,4,FALSE)),"",VLOOKUP($D489,SITES!$A:$E,4,FALSE))</f>
        <v>-125.11703491210901</v>
      </c>
      <c r="H489" s="14" t="str">
        <f t="shared" si="911"/>
        <v>30/04/2024</v>
      </c>
      <c r="I489" s="11">
        <f t="shared" ref="I489:O489" si="929">IF(ISERROR(I488),IF(ISERROR(I487),IF(ISERROR(I486),"BLANK",I486),I487),I488)</f>
        <v>2</v>
      </c>
      <c r="J489" s="11" t="str">
        <f t="shared" si="929"/>
        <v>E</v>
      </c>
      <c r="K489" s="18">
        <f t="shared" si="929"/>
        <v>0.49513888888888885</v>
      </c>
      <c r="L489" s="11" t="str">
        <f t="shared" si="929"/>
        <v>VDG</v>
      </c>
      <c r="M489" s="11">
        <f t="shared" si="929"/>
        <v>5.5</v>
      </c>
      <c r="N489" s="11">
        <f t="shared" si="929"/>
        <v>2</v>
      </c>
      <c r="O489" s="11">
        <f t="shared" si="929"/>
        <v>1</v>
      </c>
      <c r="P489" s="11" t="s">
        <v>68</v>
      </c>
      <c r="Q489" s="19" t="str">
        <f>IF($N489=1,IF(ISERROR(VLOOKUP($P489,'M1'!$A:$C,Q$2,FALSE)),"NOT PRESENT",VLOOKUP($P489,'M1'!$A:$C,Q$2,FALSE)),IF($N489=2,IF(ISERROR(VLOOKUP(DATA!$P489,'M2'!$A:$C,Q$2,FALSE)),"NOT PRESENT",VLOOKUP(DATA!$P489,'M2'!$A:$C,Q$2,FALSE)),IF($N489=0,IF(ISERROR(VLOOKUP($P489,'M1'!$A:$C,Q$2,FALSE)),IF(ISERROR(VLOOKUP(DATA!$P489,'M2'!$A:$C,Q$2,FALSE)),"NOT PRESENT",VLOOKUP(DATA!$P489,'M2'!$A:$C,Q$2,FALSE)),VLOOKUP($P489,'M1'!$A:$C,Q$2,FALSE)),"SPECIFY METHOD")))</f>
        <v>Evasterias troschelii</v>
      </c>
      <c r="R489" s="12" t="str">
        <f>IF($N489=1,IF(ISERROR(VLOOKUP($P489,'M1'!$A:$C,R$2,FALSE)),"NOT PRESENT",VLOOKUP($P489,'M1'!$A:$C,R$2,FALSE)),IF($N489=2,IF(ISERROR(VLOOKUP(DATA!$P489,'M2'!$A:$C,R$2,FALSE)),"NOT PRESENT",VLOOKUP(DATA!$P489,'M2'!$A:$C,R$2,FALSE)),IF($N489=0,IF(ISERROR(VLOOKUP($P489,'M1'!$A:$C,R$2,FALSE)),IF(ISERROR(VLOOKUP(DATA!$P489,'M2'!$A:$C,R$2,FALSE)),"NOT PRESENT",VLOOKUP(DATA!$P489,'M2'!$A:$C,R$2,FALSE)),VLOOKUP($P489,'M1'!$A:$C,R$2,FALSE)),"SPECIFY METHOD")))</f>
        <v>Mottled starfish</v>
      </c>
      <c r="S489" s="20">
        <f t="shared" si="520"/>
        <v>3</v>
      </c>
      <c r="T489" s="11">
        <v>3</v>
      </c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/>
      <c r="BE489" s="11"/>
      <c r="BF489" s="11"/>
      <c r="BG489" s="11"/>
      <c r="BH489" s="11"/>
      <c r="BI489" s="11"/>
      <c r="BJ489" s="11"/>
      <c r="BK489" s="11"/>
      <c r="BL489" s="11"/>
      <c r="BM489" s="11"/>
      <c r="BN489" s="11"/>
      <c r="BO489" s="11"/>
      <c r="BP489" s="11"/>
    </row>
    <row r="490" spans="1:68" ht="12.75" customHeight="1">
      <c r="A490" s="12">
        <f t="shared" si="517"/>
        <v>488</v>
      </c>
      <c r="B490" s="11" t="str">
        <f t="shared" si="910"/>
        <v>Em Lim</v>
      </c>
      <c r="C490" s="11" t="str">
        <f t="shared" ref="C490:D490" si="930">IF(ISERROR(C489),IF(ISERROR(C488),IF(ISERROR(C487),"BLANK",C487),C488),C489)</f>
        <v>Valesca deGroot</v>
      </c>
      <c r="D490" s="11" t="str">
        <f t="shared" si="930"/>
        <v>BMSC22</v>
      </c>
      <c r="E490" s="12" t="str">
        <f>IF(ISERROR(VLOOKUP($D490,SITES!$A:$E,2,FALSE)),"",VLOOKUP($D490,SITES!$A:$E,2,FALSE))</f>
        <v>Dixon Inside</v>
      </c>
      <c r="F490" s="10">
        <f>IF(ISERROR(VLOOKUP($D490,SITES!$A:$E,3,FALSE)),"",VLOOKUP($D490,SITES!$A:$E,3,FALSE))</f>
        <v>48.8542671203613</v>
      </c>
      <c r="G490" s="13">
        <f>IF(ISERROR(VLOOKUP($D490,SITES!$A:$E,4,FALSE)),"",VLOOKUP($D490,SITES!$A:$E,4,FALSE))</f>
        <v>-125.11703491210901</v>
      </c>
      <c r="H490" s="14" t="str">
        <f t="shared" si="911"/>
        <v>30/04/2024</v>
      </c>
      <c r="I490" s="11">
        <f t="shared" ref="I490:O490" si="931">IF(ISERROR(I489),IF(ISERROR(I488),IF(ISERROR(I487),"BLANK",I487),I488),I489)</f>
        <v>2</v>
      </c>
      <c r="J490" s="11" t="str">
        <f t="shared" si="931"/>
        <v>E</v>
      </c>
      <c r="K490" s="18">
        <f t="shared" si="931"/>
        <v>0.49513888888888885</v>
      </c>
      <c r="L490" s="11" t="str">
        <f t="shared" si="931"/>
        <v>VDG</v>
      </c>
      <c r="M490" s="11">
        <f t="shared" si="931"/>
        <v>5.5</v>
      </c>
      <c r="N490" s="11">
        <f t="shared" si="931"/>
        <v>2</v>
      </c>
      <c r="O490" s="11">
        <f t="shared" si="931"/>
        <v>1</v>
      </c>
      <c r="P490" s="11" t="s">
        <v>38</v>
      </c>
      <c r="Q490" s="19" t="str">
        <f>IF($N490=1,IF(ISERROR(VLOOKUP($P490,'M1'!$A:$C,Q$2,FALSE)),"NOT PRESENT",VLOOKUP($P490,'M1'!$A:$C,Q$2,FALSE)),IF($N490=2,IF(ISERROR(VLOOKUP(DATA!$P490,'M2'!$A:$C,Q$2,FALSE)),"NOT PRESENT",VLOOKUP(DATA!$P490,'M2'!$A:$C,Q$2,FALSE)),IF($N490=0,IF(ISERROR(VLOOKUP($P490,'M1'!$A:$C,Q$2,FALSE)),IF(ISERROR(VLOOKUP(DATA!$P490,'M2'!$A:$C,Q$2,FALSE)),"NOT PRESENT",VLOOKUP(DATA!$P490,'M2'!$A:$C,Q$2,FALSE)),VLOOKUP($P490,'M1'!$A:$C,Q$2,FALSE)),"SPECIFY METHOD")))</f>
        <v>Crassadoma gigantea</v>
      </c>
      <c r="R490" s="12" t="str">
        <f>IF($N490=1,IF(ISERROR(VLOOKUP($P490,'M1'!$A:$C,R$2,FALSE)),"NOT PRESENT",VLOOKUP($P490,'M1'!$A:$C,R$2,FALSE)),IF($N490=2,IF(ISERROR(VLOOKUP(DATA!$P490,'M2'!$A:$C,R$2,FALSE)),"NOT PRESENT",VLOOKUP(DATA!$P490,'M2'!$A:$C,R$2,FALSE)),IF($N490=0,IF(ISERROR(VLOOKUP($P490,'M1'!$A:$C,R$2,FALSE)),IF(ISERROR(VLOOKUP(DATA!$P490,'M2'!$A:$C,R$2,FALSE)),"NOT PRESENT",VLOOKUP(DATA!$P490,'M2'!$A:$C,R$2,FALSE)),VLOOKUP($P490,'M1'!$A:$C,R$2,FALSE)),"SPECIFY METHOD")))</f>
        <v>Purple-hinged rock scallop</v>
      </c>
      <c r="S490" s="20">
        <f t="shared" si="520"/>
        <v>5</v>
      </c>
      <c r="T490" s="11">
        <v>5</v>
      </c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/>
      <c r="BE490" s="11"/>
      <c r="BF490" s="11"/>
      <c r="BG490" s="11"/>
      <c r="BH490" s="11"/>
      <c r="BI490" s="11"/>
      <c r="BJ490" s="11"/>
      <c r="BK490" s="11"/>
      <c r="BL490" s="11"/>
      <c r="BM490" s="11"/>
      <c r="BN490" s="11"/>
      <c r="BO490" s="11"/>
      <c r="BP490" s="11"/>
    </row>
    <row r="491" spans="1:68" ht="12.75" customHeight="1">
      <c r="A491" s="12">
        <f t="shared" si="517"/>
        <v>489</v>
      </c>
      <c r="B491" s="11" t="str">
        <f t="shared" si="910"/>
        <v>Em Lim</v>
      </c>
      <c r="C491" s="11" t="str">
        <f t="shared" ref="C491:D491" si="932">IF(ISERROR(C490),IF(ISERROR(C489),IF(ISERROR(C488),"BLANK",C488),C489),C490)</f>
        <v>Valesca deGroot</v>
      </c>
      <c r="D491" s="11" t="str">
        <f t="shared" si="932"/>
        <v>BMSC22</v>
      </c>
      <c r="E491" s="12" t="str">
        <f>IF(ISERROR(VLOOKUP($D491,SITES!$A:$E,2,FALSE)),"",VLOOKUP($D491,SITES!$A:$E,2,FALSE))</f>
        <v>Dixon Inside</v>
      </c>
      <c r="F491" s="10">
        <f>IF(ISERROR(VLOOKUP($D491,SITES!$A:$E,3,FALSE)),"",VLOOKUP($D491,SITES!$A:$E,3,FALSE))</f>
        <v>48.8542671203613</v>
      </c>
      <c r="G491" s="13">
        <f>IF(ISERROR(VLOOKUP($D491,SITES!$A:$E,4,FALSE)),"",VLOOKUP($D491,SITES!$A:$E,4,FALSE))</f>
        <v>-125.11703491210901</v>
      </c>
      <c r="H491" s="14" t="str">
        <f t="shared" si="911"/>
        <v>30/04/2024</v>
      </c>
      <c r="I491" s="11">
        <f t="shared" ref="I491:M491" si="933">IF(ISERROR(I490),IF(ISERROR(I489),IF(ISERROR(I488),"BLANK",I488),I489),I490)</f>
        <v>2</v>
      </c>
      <c r="J491" s="11" t="str">
        <f t="shared" si="933"/>
        <v>E</v>
      </c>
      <c r="K491" s="18">
        <f t="shared" si="933"/>
        <v>0.49513888888888885</v>
      </c>
      <c r="L491" s="11" t="str">
        <f t="shared" si="933"/>
        <v>VDG</v>
      </c>
      <c r="M491" s="11">
        <f t="shared" si="933"/>
        <v>5.5</v>
      </c>
      <c r="N491" s="11">
        <v>0</v>
      </c>
      <c r="O491" s="11">
        <f t="shared" ref="O491:O492" si="934">IF(ISERROR(O490),IF(ISERROR(O489),IF(ISERROR(O488),"BLANK",O488),O489),O490)</f>
        <v>1</v>
      </c>
      <c r="P491" s="11" t="s">
        <v>56</v>
      </c>
      <c r="Q491" s="19" t="str">
        <f>IF($N491=1,IF(ISERROR(VLOOKUP($P491,'M1'!$A:$C,Q$2,FALSE)),"NOT PRESENT",VLOOKUP($P491,'M1'!$A:$C,Q$2,FALSE)),IF($N491=2,IF(ISERROR(VLOOKUP(DATA!$P491,'M2'!$A:$C,Q$2,FALSE)),"NOT PRESENT",VLOOKUP(DATA!$P491,'M2'!$A:$C,Q$2,FALSE)),IF($N491=0,IF(ISERROR(VLOOKUP($P491,'M1'!$A:$C,Q$2,FALSE)),IF(ISERROR(VLOOKUP(DATA!$P491,'M2'!$A:$C,Q$2,FALSE)),"NOT PRESENT",VLOOKUP(DATA!$P491,'M2'!$A:$C,Q$2,FALSE)),VLOOKUP($P491,'M1'!$A:$C,Q$2,FALSE)),"SPECIFY METHOD")))</f>
        <v>Sebastes maliger</v>
      </c>
      <c r="R491" s="12" t="str">
        <f>IF($N491=1,IF(ISERROR(VLOOKUP($P491,'M1'!$A:$C,R$2,FALSE)),"NOT PRESENT",VLOOKUP($P491,'M1'!$A:$C,R$2,FALSE)),IF($N491=2,IF(ISERROR(VLOOKUP(DATA!$P491,'M2'!$A:$C,R$2,FALSE)),"NOT PRESENT",VLOOKUP(DATA!$P491,'M2'!$A:$C,R$2,FALSE)),IF($N491=0,IF(ISERROR(VLOOKUP($P491,'M1'!$A:$C,R$2,FALSE)),IF(ISERROR(VLOOKUP(DATA!$P491,'M2'!$A:$C,R$2,FALSE)),"NOT PRESENT",VLOOKUP(DATA!$P491,'M2'!$A:$C,R$2,FALSE)),VLOOKUP($P491,'M1'!$A:$C,R$2,FALSE)),"SPECIFY METHOD")))</f>
        <v>Quillback rockfish</v>
      </c>
      <c r="S491" s="20">
        <f t="shared" si="520"/>
        <v>2</v>
      </c>
      <c r="T491" s="11">
        <v>0</v>
      </c>
      <c r="U491" s="11"/>
      <c r="V491" s="11"/>
      <c r="W491" s="11">
        <v>2</v>
      </c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/>
      <c r="BE491" s="11"/>
      <c r="BF491" s="11"/>
      <c r="BG491" s="11"/>
      <c r="BH491" s="11"/>
      <c r="BI491" s="11"/>
      <c r="BJ491" s="11"/>
      <c r="BK491" s="11"/>
      <c r="BL491" s="11"/>
      <c r="BM491" s="11"/>
      <c r="BN491" s="11"/>
      <c r="BO491" s="11"/>
      <c r="BP491" s="11"/>
    </row>
    <row r="492" spans="1:68" ht="12.75" customHeight="1">
      <c r="A492" s="12">
        <f t="shared" si="517"/>
        <v>490</v>
      </c>
      <c r="B492" s="11" t="str">
        <f t="shared" si="910"/>
        <v>Em Lim</v>
      </c>
      <c r="C492" s="11" t="str">
        <f t="shared" ref="C492:D492" si="935">IF(ISERROR(C491),IF(ISERROR(C490),IF(ISERROR(C489),"BLANK",C489),C490),C491)</f>
        <v>Valesca deGroot</v>
      </c>
      <c r="D492" s="11" t="str">
        <f t="shared" si="935"/>
        <v>BMSC22</v>
      </c>
      <c r="E492" s="12" t="str">
        <f>IF(ISERROR(VLOOKUP($D492,SITES!$A:$E,2,FALSE)),"",VLOOKUP($D492,SITES!$A:$E,2,FALSE))</f>
        <v>Dixon Inside</v>
      </c>
      <c r="F492" s="10">
        <f>IF(ISERROR(VLOOKUP($D492,SITES!$A:$E,3,FALSE)),"",VLOOKUP($D492,SITES!$A:$E,3,FALSE))</f>
        <v>48.8542671203613</v>
      </c>
      <c r="G492" s="13">
        <f>IF(ISERROR(VLOOKUP($D492,SITES!$A:$E,4,FALSE)),"",VLOOKUP($D492,SITES!$A:$E,4,FALSE))</f>
        <v>-125.11703491210901</v>
      </c>
      <c r="H492" s="14" t="str">
        <f t="shared" si="911"/>
        <v>30/04/2024</v>
      </c>
      <c r="I492" s="11">
        <f t="shared" ref="I492:M492" si="936">IF(ISERROR(I491),IF(ISERROR(I490),IF(ISERROR(I489),"BLANK",I489),I490),I491)</f>
        <v>2</v>
      </c>
      <c r="J492" s="11" t="str">
        <f t="shared" si="936"/>
        <v>E</v>
      </c>
      <c r="K492" s="18">
        <f t="shared" si="936"/>
        <v>0.49513888888888885</v>
      </c>
      <c r="L492" s="11" t="str">
        <f t="shared" si="936"/>
        <v>VDG</v>
      </c>
      <c r="M492" s="11">
        <f t="shared" si="936"/>
        <v>5.5</v>
      </c>
      <c r="N492" s="11">
        <v>2</v>
      </c>
      <c r="O492" s="11">
        <f t="shared" si="934"/>
        <v>1</v>
      </c>
      <c r="P492" s="11" t="s">
        <v>45</v>
      </c>
      <c r="Q492" s="19" t="str">
        <f>IF($N492=1,IF(ISERROR(VLOOKUP($P492,'M1'!$A:$C,Q$2,FALSE)),"NOT PRESENT",VLOOKUP($P492,'M1'!$A:$C,Q$2,FALSE)),IF($N492=2,IF(ISERROR(VLOOKUP(DATA!$P492,'M2'!$A:$C,Q$2,FALSE)),"NOT PRESENT",VLOOKUP(DATA!$P492,'M2'!$A:$C,Q$2,FALSE)),IF($N492=0,IF(ISERROR(VLOOKUP($P492,'M1'!$A:$C,Q$2,FALSE)),IF(ISERROR(VLOOKUP(DATA!$P492,'M2'!$A:$C,Q$2,FALSE)),"NOT PRESENT",VLOOKUP(DATA!$P492,'M2'!$A:$C,Q$2,FALSE)),VLOOKUP($P492,'M1'!$A:$C,Q$2,FALSE)),"SPECIFY METHOD")))</f>
        <v>Diodora aspera</v>
      </c>
      <c r="R492" s="12" t="str">
        <f>IF($N492=1,IF(ISERROR(VLOOKUP($P492,'M1'!$A:$C,R$2,FALSE)),"NOT PRESENT",VLOOKUP($P492,'M1'!$A:$C,R$2,FALSE)),IF($N492=2,IF(ISERROR(VLOOKUP(DATA!$P492,'M2'!$A:$C,R$2,FALSE)),"NOT PRESENT",VLOOKUP(DATA!$P492,'M2'!$A:$C,R$2,FALSE)),IF($N492=0,IF(ISERROR(VLOOKUP($P492,'M1'!$A:$C,R$2,FALSE)),IF(ISERROR(VLOOKUP(DATA!$P492,'M2'!$A:$C,R$2,FALSE)),"NOT PRESENT",VLOOKUP(DATA!$P492,'M2'!$A:$C,R$2,FALSE)),VLOOKUP($P492,'M1'!$A:$C,R$2,FALSE)),"SPECIFY METHOD")))</f>
        <v>Rough keyhole limpet</v>
      </c>
      <c r="S492" s="20">
        <f t="shared" si="520"/>
        <v>6</v>
      </c>
      <c r="T492" s="11">
        <v>6</v>
      </c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</row>
    <row r="493" spans="1:68" ht="12.75" customHeight="1">
      <c r="A493" s="12">
        <f t="shared" si="517"/>
        <v>491</v>
      </c>
      <c r="B493" s="11" t="str">
        <f t="shared" si="910"/>
        <v>Em Lim</v>
      </c>
      <c r="C493" s="11" t="str">
        <f t="shared" ref="C493:D493" si="937">IF(ISERROR(C492),IF(ISERROR(C491),IF(ISERROR(C490),"BLANK",C490),C491),C492)</f>
        <v>Valesca deGroot</v>
      </c>
      <c r="D493" s="11" t="str">
        <f t="shared" si="937"/>
        <v>BMSC22</v>
      </c>
      <c r="E493" s="12" t="str">
        <f>IF(ISERROR(VLOOKUP($D493,SITES!$A:$E,2,FALSE)),"",VLOOKUP($D493,SITES!$A:$E,2,FALSE))</f>
        <v>Dixon Inside</v>
      </c>
      <c r="F493" s="10">
        <f>IF(ISERROR(VLOOKUP($D493,SITES!$A:$E,3,FALSE)),"",VLOOKUP($D493,SITES!$A:$E,3,FALSE))</f>
        <v>48.8542671203613</v>
      </c>
      <c r="G493" s="13">
        <f>IF(ISERROR(VLOOKUP($D493,SITES!$A:$E,4,FALSE)),"",VLOOKUP($D493,SITES!$A:$E,4,FALSE))</f>
        <v>-125.11703491210901</v>
      </c>
      <c r="H493" s="14" t="str">
        <f t="shared" si="911"/>
        <v>30/04/2024</v>
      </c>
      <c r="I493" s="11">
        <f t="shared" ref="I493:O493" si="938">IF(ISERROR(I492),IF(ISERROR(I491),IF(ISERROR(I490),"BLANK",I490),I491),I492)</f>
        <v>2</v>
      </c>
      <c r="J493" s="11" t="str">
        <f t="shared" si="938"/>
        <v>E</v>
      </c>
      <c r="K493" s="18">
        <f t="shared" si="938"/>
        <v>0.49513888888888885</v>
      </c>
      <c r="L493" s="11" t="str">
        <f t="shared" si="938"/>
        <v>VDG</v>
      </c>
      <c r="M493" s="11">
        <f t="shared" si="938"/>
        <v>5.5</v>
      </c>
      <c r="N493" s="11">
        <f t="shared" si="938"/>
        <v>2</v>
      </c>
      <c r="O493" s="11">
        <f t="shared" si="938"/>
        <v>1</v>
      </c>
      <c r="P493" s="11" t="s">
        <v>80</v>
      </c>
      <c r="Q493" s="19" t="str">
        <f>IF($N493=1,IF(ISERROR(VLOOKUP($P493,'M1'!$A:$C,Q$2,FALSE)),"NOT PRESENT",VLOOKUP($P493,'M1'!$A:$C,Q$2,FALSE)),IF($N493=2,IF(ISERROR(VLOOKUP(DATA!$P493,'M2'!$A:$C,Q$2,FALSE)),"NOT PRESENT",VLOOKUP(DATA!$P493,'M2'!$A:$C,Q$2,FALSE)),IF($N493=0,IF(ISERROR(VLOOKUP($P493,'M1'!$A:$C,Q$2,FALSE)),IF(ISERROR(VLOOKUP(DATA!$P493,'M2'!$A:$C,Q$2,FALSE)),"NOT PRESENT",VLOOKUP(DATA!$P493,'M2'!$A:$C,Q$2,FALSE)),VLOOKUP($P493,'M1'!$A:$C,Q$2,FALSE)),"SPECIFY METHOD")))</f>
        <v>Doris montereyensis</v>
      </c>
      <c r="R493" s="12" t="str">
        <f>IF($N493=1,IF(ISERROR(VLOOKUP($P493,'M1'!$A:$C,R$2,FALSE)),"NOT PRESENT",VLOOKUP($P493,'M1'!$A:$C,R$2,FALSE)),IF($N493=2,IF(ISERROR(VLOOKUP(DATA!$P493,'M2'!$A:$C,R$2,FALSE)),"NOT PRESENT",VLOOKUP(DATA!$P493,'M2'!$A:$C,R$2,FALSE)),IF($N493=0,IF(ISERROR(VLOOKUP($P493,'M1'!$A:$C,R$2,FALSE)),IF(ISERROR(VLOOKUP(DATA!$P493,'M2'!$A:$C,R$2,FALSE)),"NOT PRESENT",VLOOKUP(DATA!$P493,'M2'!$A:$C,R$2,FALSE)),VLOOKUP($P493,'M1'!$A:$C,R$2,FALSE)),"SPECIFY METHOD")))</f>
        <v>Monterey sea lemon</v>
      </c>
      <c r="S493" s="20">
        <f t="shared" si="520"/>
        <v>1</v>
      </c>
      <c r="T493" s="11">
        <v>1</v>
      </c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</row>
    <row r="494" spans="1:68" ht="12.75" customHeight="1">
      <c r="A494" s="12">
        <f t="shared" si="517"/>
        <v>492</v>
      </c>
      <c r="B494" s="11" t="str">
        <f t="shared" si="910"/>
        <v>Em Lim</v>
      </c>
      <c r="C494" s="11" t="str">
        <f t="shared" ref="C494:D494" si="939">IF(ISERROR(C493),IF(ISERROR(C492),IF(ISERROR(C491),"BLANK",C491),C492),C493)</f>
        <v>Valesca deGroot</v>
      </c>
      <c r="D494" s="11" t="str">
        <f t="shared" si="939"/>
        <v>BMSC22</v>
      </c>
      <c r="E494" s="12" t="str">
        <f>IF(ISERROR(VLOOKUP($D494,SITES!$A:$E,2,FALSE)),"",VLOOKUP($D494,SITES!$A:$E,2,FALSE))</f>
        <v>Dixon Inside</v>
      </c>
      <c r="F494" s="10">
        <f>IF(ISERROR(VLOOKUP($D494,SITES!$A:$E,3,FALSE)),"",VLOOKUP($D494,SITES!$A:$E,3,FALSE))</f>
        <v>48.8542671203613</v>
      </c>
      <c r="G494" s="13">
        <f>IF(ISERROR(VLOOKUP($D494,SITES!$A:$E,4,FALSE)),"",VLOOKUP($D494,SITES!$A:$E,4,FALSE))</f>
        <v>-125.11703491210901</v>
      </c>
      <c r="H494" s="14" t="str">
        <f t="shared" si="911"/>
        <v>30/04/2024</v>
      </c>
      <c r="I494" s="11">
        <f t="shared" ref="I494:O494" si="940">IF(ISERROR(I493),IF(ISERROR(I492),IF(ISERROR(I491),"BLANK",I491),I492),I493)</f>
        <v>2</v>
      </c>
      <c r="J494" s="11" t="str">
        <f t="shared" si="940"/>
        <v>E</v>
      </c>
      <c r="K494" s="18">
        <f t="shared" si="940"/>
        <v>0.49513888888888885</v>
      </c>
      <c r="L494" s="11" t="str">
        <f t="shared" si="940"/>
        <v>VDG</v>
      </c>
      <c r="M494" s="11">
        <f t="shared" si="940"/>
        <v>5.5</v>
      </c>
      <c r="N494" s="11">
        <f t="shared" si="940"/>
        <v>2</v>
      </c>
      <c r="O494" s="11">
        <f t="shared" si="940"/>
        <v>1</v>
      </c>
      <c r="P494" s="11" t="s">
        <v>59</v>
      </c>
      <c r="Q494" s="19" t="str">
        <f>IF($N494=1,IF(ISERROR(VLOOKUP($P494,'M1'!$A:$C,Q$2,FALSE)),"NOT PRESENT",VLOOKUP($P494,'M1'!$A:$C,Q$2,FALSE)),IF($N494=2,IF(ISERROR(VLOOKUP(DATA!$P494,'M2'!$A:$C,Q$2,FALSE)),"NOT PRESENT",VLOOKUP(DATA!$P494,'M2'!$A:$C,Q$2,FALSE)),IF($N494=0,IF(ISERROR(VLOOKUP($P494,'M1'!$A:$C,Q$2,FALSE)),IF(ISERROR(VLOOKUP(DATA!$P494,'M2'!$A:$C,Q$2,FALSE)),"NOT PRESENT",VLOOKUP(DATA!$P494,'M2'!$A:$C,Q$2,FALSE)),VLOOKUP($P494,'M1'!$A:$C,Q$2,FALSE)),"SPECIFY METHOD")))</f>
        <v>Scyra acutifrons</v>
      </c>
      <c r="R494" s="12" t="str">
        <f>IF($N494=1,IF(ISERROR(VLOOKUP($P494,'M1'!$A:$C,R$2,FALSE)),"NOT PRESENT",VLOOKUP($P494,'M1'!$A:$C,R$2,FALSE)),IF($N494=2,IF(ISERROR(VLOOKUP(DATA!$P494,'M2'!$A:$C,R$2,FALSE)),"NOT PRESENT",VLOOKUP(DATA!$P494,'M2'!$A:$C,R$2,FALSE)),IF($N494=0,IF(ISERROR(VLOOKUP($P494,'M1'!$A:$C,R$2,FALSE)),IF(ISERROR(VLOOKUP(DATA!$P494,'M2'!$A:$C,R$2,FALSE)),"NOT PRESENT",VLOOKUP(DATA!$P494,'M2'!$A:$C,R$2,FALSE)),VLOOKUP($P494,'M1'!$A:$C,R$2,FALSE)),"SPECIFY METHOD")))</f>
        <v>Sharpnose crab</v>
      </c>
      <c r="S494" s="20">
        <f t="shared" si="520"/>
        <v>4</v>
      </c>
      <c r="T494" s="11">
        <v>4</v>
      </c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</row>
    <row r="495" spans="1:68" ht="12.75" customHeight="1">
      <c r="A495" s="12">
        <f t="shared" si="517"/>
        <v>493</v>
      </c>
      <c r="B495" s="11" t="str">
        <f t="shared" si="910"/>
        <v>Em Lim</v>
      </c>
      <c r="C495" s="11" t="str">
        <f t="shared" ref="C495:D495" si="941">IF(ISERROR(C494),IF(ISERROR(C493),IF(ISERROR(C492),"BLANK",C492),C493),C494)</f>
        <v>Valesca deGroot</v>
      </c>
      <c r="D495" s="11" t="str">
        <f t="shared" si="941"/>
        <v>BMSC22</v>
      </c>
      <c r="E495" s="12" t="str">
        <f>IF(ISERROR(VLOOKUP($D495,SITES!$A:$E,2,FALSE)),"",VLOOKUP($D495,SITES!$A:$E,2,FALSE))</f>
        <v>Dixon Inside</v>
      </c>
      <c r="F495" s="10">
        <f>IF(ISERROR(VLOOKUP($D495,SITES!$A:$E,3,FALSE)),"",VLOOKUP($D495,SITES!$A:$E,3,FALSE))</f>
        <v>48.8542671203613</v>
      </c>
      <c r="G495" s="13">
        <f>IF(ISERROR(VLOOKUP($D495,SITES!$A:$E,4,FALSE)),"",VLOOKUP($D495,SITES!$A:$E,4,FALSE))</f>
        <v>-125.11703491210901</v>
      </c>
      <c r="H495" s="14" t="str">
        <f t="shared" si="911"/>
        <v>30/04/2024</v>
      </c>
      <c r="I495" s="11">
        <f t="shared" ref="I495:O495" si="942">IF(ISERROR(I494),IF(ISERROR(I493),IF(ISERROR(I492),"BLANK",I492),I493),I494)</f>
        <v>2</v>
      </c>
      <c r="J495" s="11" t="str">
        <f t="shared" si="942"/>
        <v>E</v>
      </c>
      <c r="K495" s="18">
        <f t="shared" si="942"/>
        <v>0.49513888888888885</v>
      </c>
      <c r="L495" s="11" t="str">
        <f t="shared" si="942"/>
        <v>VDG</v>
      </c>
      <c r="M495" s="11">
        <f t="shared" si="942"/>
        <v>5.5</v>
      </c>
      <c r="N495" s="11">
        <f t="shared" si="942"/>
        <v>2</v>
      </c>
      <c r="O495" s="11">
        <f t="shared" si="942"/>
        <v>1</v>
      </c>
      <c r="P495" s="11" t="s">
        <v>36</v>
      </c>
      <c r="Q495" s="19" t="str">
        <f>IF($N495=1,IF(ISERROR(VLOOKUP($P495,'M1'!$A:$C,Q$2,FALSE)),"NOT PRESENT",VLOOKUP($P495,'M1'!$A:$C,Q$2,FALSE)),IF($N495=2,IF(ISERROR(VLOOKUP(DATA!$P495,'M2'!$A:$C,Q$2,FALSE)),"NOT PRESENT",VLOOKUP(DATA!$P495,'M2'!$A:$C,Q$2,FALSE)),IF($N495=0,IF(ISERROR(VLOOKUP($P495,'M1'!$A:$C,Q$2,FALSE)),IF(ISERROR(VLOOKUP(DATA!$P495,'M2'!$A:$C,Q$2,FALSE)),"NOT PRESENT",VLOOKUP(DATA!$P495,'M2'!$A:$C,Q$2,FALSE)),VLOOKUP($P495,'M1'!$A:$C,Q$2,FALSE)),"SPECIFY METHOD")))</f>
        <v>Haliotis kamtschatkana</v>
      </c>
      <c r="R495" s="12" t="str">
        <f>IF($N495=1,IF(ISERROR(VLOOKUP($P495,'M1'!$A:$C,R$2,FALSE)),"NOT PRESENT",VLOOKUP($P495,'M1'!$A:$C,R$2,FALSE)),IF($N495=2,IF(ISERROR(VLOOKUP(DATA!$P495,'M2'!$A:$C,R$2,FALSE)),"NOT PRESENT",VLOOKUP(DATA!$P495,'M2'!$A:$C,R$2,FALSE)),IF($N495=0,IF(ISERROR(VLOOKUP($P495,'M1'!$A:$C,R$2,FALSE)),IF(ISERROR(VLOOKUP(DATA!$P495,'M2'!$A:$C,R$2,FALSE)),"NOT PRESENT",VLOOKUP(DATA!$P495,'M2'!$A:$C,R$2,FALSE)),VLOOKUP($P495,'M1'!$A:$C,R$2,FALSE)),"SPECIFY METHOD")))</f>
        <v>Pinto abalone</v>
      </c>
      <c r="S495" s="20">
        <f t="shared" si="520"/>
        <v>3</v>
      </c>
      <c r="T495" s="11">
        <v>0</v>
      </c>
      <c r="U495" s="11"/>
      <c r="V495" s="11">
        <v>2</v>
      </c>
      <c r="W495" s="11">
        <v>1</v>
      </c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</row>
    <row r="496" spans="1:68" ht="12.75" customHeight="1">
      <c r="A496" s="12">
        <f t="shared" si="517"/>
        <v>494</v>
      </c>
      <c r="B496" s="11" t="str">
        <f t="shared" si="910"/>
        <v>Em Lim</v>
      </c>
      <c r="C496" s="11" t="str">
        <f t="shared" ref="C496:D496" si="943">IF(ISERROR(C495),IF(ISERROR(C494),IF(ISERROR(C493),"BLANK",C493),C494),C495)</f>
        <v>Valesca deGroot</v>
      </c>
      <c r="D496" s="11" t="str">
        <f t="shared" si="943"/>
        <v>BMSC22</v>
      </c>
      <c r="E496" s="12" t="str">
        <f>IF(ISERROR(VLOOKUP($D496,SITES!$A:$E,2,FALSE)),"",VLOOKUP($D496,SITES!$A:$E,2,FALSE))</f>
        <v>Dixon Inside</v>
      </c>
      <c r="F496" s="10">
        <f>IF(ISERROR(VLOOKUP($D496,SITES!$A:$E,3,FALSE)),"",VLOOKUP($D496,SITES!$A:$E,3,FALSE))</f>
        <v>48.8542671203613</v>
      </c>
      <c r="G496" s="13">
        <f>IF(ISERROR(VLOOKUP($D496,SITES!$A:$E,4,FALSE)),"",VLOOKUP($D496,SITES!$A:$E,4,FALSE))</f>
        <v>-125.11703491210901</v>
      </c>
      <c r="H496" s="14" t="str">
        <f t="shared" si="911"/>
        <v>30/04/2024</v>
      </c>
      <c r="I496" s="11">
        <f t="shared" ref="I496:O496" si="944">IF(ISERROR(I495),IF(ISERROR(I494),IF(ISERROR(I493),"BLANK",I493),I494),I495)</f>
        <v>2</v>
      </c>
      <c r="J496" s="11" t="str">
        <f t="shared" si="944"/>
        <v>E</v>
      </c>
      <c r="K496" s="18">
        <f t="shared" si="944"/>
        <v>0.49513888888888885</v>
      </c>
      <c r="L496" s="11" t="str">
        <f t="shared" si="944"/>
        <v>VDG</v>
      </c>
      <c r="M496" s="11">
        <f t="shared" si="944"/>
        <v>5.5</v>
      </c>
      <c r="N496" s="11">
        <f t="shared" si="944"/>
        <v>2</v>
      </c>
      <c r="O496" s="11">
        <f t="shared" si="944"/>
        <v>1</v>
      </c>
      <c r="P496" s="11" t="s">
        <v>32</v>
      </c>
      <c r="Q496" s="19" t="str">
        <f>IF($N496=1,IF(ISERROR(VLOOKUP($P496,'M1'!$A:$C,Q$2,FALSE)),"NOT PRESENT",VLOOKUP($P496,'M1'!$A:$C,Q$2,FALSE)),IF($N496=2,IF(ISERROR(VLOOKUP(DATA!$P496,'M2'!$A:$C,Q$2,FALSE)),"NOT PRESENT",VLOOKUP(DATA!$P496,'M2'!$A:$C,Q$2,FALSE)),IF($N496=0,IF(ISERROR(VLOOKUP($P496,'M1'!$A:$C,Q$2,FALSE)),IF(ISERROR(VLOOKUP(DATA!$P496,'M2'!$A:$C,Q$2,FALSE)),"NOT PRESENT",VLOOKUP(DATA!$P496,'M2'!$A:$C,Q$2,FALSE)),VLOOKUP($P496,'M1'!$A:$C,Q$2,FALSE)),"SPECIFY METHOD")))</f>
        <v>Acmaea mitra</v>
      </c>
      <c r="R496" s="12" t="str">
        <f>IF($N496=1,IF(ISERROR(VLOOKUP($P496,'M1'!$A:$C,R$2,FALSE)),"NOT PRESENT",VLOOKUP($P496,'M1'!$A:$C,R$2,FALSE)),IF($N496=2,IF(ISERROR(VLOOKUP(DATA!$P496,'M2'!$A:$C,R$2,FALSE)),"NOT PRESENT",VLOOKUP(DATA!$P496,'M2'!$A:$C,R$2,FALSE)),IF($N496=0,IF(ISERROR(VLOOKUP($P496,'M1'!$A:$C,R$2,FALSE)),IF(ISERROR(VLOOKUP(DATA!$P496,'M2'!$A:$C,R$2,FALSE)),"NOT PRESENT",VLOOKUP(DATA!$P496,'M2'!$A:$C,R$2,FALSE)),VLOOKUP($P496,'M1'!$A:$C,R$2,FALSE)),"SPECIFY METHOD")))</f>
        <v>Whitecap limpet</v>
      </c>
      <c r="S496" s="20">
        <f t="shared" si="520"/>
        <v>11</v>
      </c>
      <c r="T496" s="11">
        <v>11</v>
      </c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</row>
    <row r="497" spans="1:68" ht="12.75" customHeight="1">
      <c r="A497" s="12">
        <f t="shared" si="517"/>
        <v>495</v>
      </c>
      <c r="B497" s="11" t="str">
        <f t="shared" si="910"/>
        <v>Em Lim</v>
      </c>
      <c r="C497" s="11" t="str">
        <f t="shared" ref="C497:D497" si="945">IF(ISERROR(C496),IF(ISERROR(C495),IF(ISERROR(C494),"BLANK",C494),C495),C496)</f>
        <v>Valesca deGroot</v>
      </c>
      <c r="D497" s="11" t="str">
        <f t="shared" si="945"/>
        <v>BMSC22</v>
      </c>
      <c r="E497" s="12" t="str">
        <f>IF(ISERROR(VLOOKUP($D497,SITES!$A:$E,2,FALSE)),"",VLOOKUP($D497,SITES!$A:$E,2,FALSE))</f>
        <v>Dixon Inside</v>
      </c>
      <c r="F497" s="10">
        <f>IF(ISERROR(VLOOKUP($D497,SITES!$A:$E,3,FALSE)),"",VLOOKUP($D497,SITES!$A:$E,3,FALSE))</f>
        <v>48.8542671203613</v>
      </c>
      <c r="G497" s="13">
        <f>IF(ISERROR(VLOOKUP($D497,SITES!$A:$E,4,FALSE)),"",VLOOKUP($D497,SITES!$A:$E,4,FALSE))</f>
        <v>-125.11703491210901</v>
      </c>
      <c r="H497" s="14" t="str">
        <f t="shared" si="911"/>
        <v>30/04/2024</v>
      </c>
      <c r="I497" s="11">
        <f t="shared" ref="I497:O497" si="946">IF(ISERROR(I496),IF(ISERROR(I495),IF(ISERROR(I494),"BLANK",I494),I495),I496)</f>
        <v>2</v>
      </c>
      <c r="J497" s="11" t="str">
        <f t="shared" si="946"/>
        <v>E</v>
      </c>
      <c r="K497" s="18">
        <f t="shared" si="946"/>
        <v>0.49513888888888885</v>
      </c>
      <c r="L497" s="11" t="str">
        <f t="shared" si="946"/>
        <v>VDG</v>
      </c>
      <c r="M497" s="11">
        <f t="shared" si="946"/>
        <v>5.5</v>
      </c>
      <c r="N497" s="11">
        <f t="shared" si="946"/>
        <v>2</v>
      </c>
      <c r="O497" s="11">
        <f t="shared" si="946"/>
        <v>1</v>
      </c>
      <c r="P497" s="11" t="s">
        <v>37</v>
      </c>
      <c r="Q497" s="19" t="str">
        <f>IF($N497=1,IF(ISERROR(VLOOKUP($P497,'M1'!$A:$C,Q$2,FALSE)),"NOT PRESENT",VLOOKUP($P497,'M1'!$A:$C,Q$2,FALSE)),IF($N497=2,IF(ISERROR(VLOOKUP(DATA!$P497,'M2'!$A:$C,Q$2,FALSE)),"NOT PRESENT",VLOOKUP(DATA!$P497,'M2'!$A:$C,Q$2,FALSE)),IF($N497=0,IF(ISERROR(VLOOKUP($P497,'M1'!$A:$C,Q$2,FALSE)),IF(ISERROR(VLOOKUP(DATA!$P497,'M2'!$A:$C,Q$2,FALSE)),"NOT PRESENT",VLOOKUP(DATA!$P497,'M2'!$A:$C,Q$2,FALSE)),VLOOKUP($P497,'M1'!$A:$C,Q$2,FALSE)),"SPECIFY METHOD")))</f>
        <v>Ceratostoma foliatum</v>
      </c>
      <c r="R497" s="12" t="str">
        <f>IF($N497=1,IF(ISERROR(VLOOKUP($P497,'M1'!$A:$C,R$2,FALSE)),"NOT PRESENT",VLOOKUP($P497,'M1'!$A:$C,R$2,FALSE)),IF($N497=2,IF(ISERROR(VLOOKUP(DATA!$P497,'M2'!$A:$C,R$2,FALSE)),"NOT PRESENT",VLOOKUP(DATA!$P497,'M2'!$A:$C,R$2,FALSE)),IF($N497=0,IF(ISERROR(VLOOKUP($P497,'M1'!$A:$C,R$2,FALSE)),IF(ISERROR(VLOOKUP(DATA!$P497,'M2'!$A:$C,R$2,FALSE)),"NOT PRESENT",VLOOKUP(DATA!$P497,'M2'!$A:$C,R$2,FALSE)),VLOOKUP($P497,'M1'!$A:$C,R$2,FALSE)),"SPECIFY METHOD")))</f>
        <v>Leafy hornmouth</v>
      </c>
      <c r="S497" s="20">
        <f t="shared" si="520"/>
        <v>2</v>
      </c>
      <c r="T497" s="11">
        <v>2</v>
      </c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</row>
    <row r="498" spans="1:68" ht="12.75" customHeight="1">
      <c r="A498" s="12">
        <f t="shared" si="517"/>
        <v>496</v>
      </c>
      <c r="B498" s="11" t="str">
        <f t="shared" si="910"/>
        <v>Em Lim</v>
      </c>
      <c r="C498" s="11" t="str">
        <f t="shared" ref="C498:D498" si="947">IF(ISERROR(C497),IF(ISERROR(C496),IF(ISERROR(C495),"BLANK",C495),C496),C497)</f>
        <v>Valesca deGroot</v>
      </c>
      <c r="D498" s="11" t="str">
        <f t="shared" si="947"/>
        <v>BMSC22</v>
      </c>
      <c r="E498" s="12" t="str">
        <f>IF(ISERROR(VLOOKUP($D498,SITES!$A:$E,2,FALSE)),"",VLOOKUP($D498,SITES!$A:$E,2,FALSE))</f>
        <v>Dixon Inside</v>
      </c>
      <c r="F498" s="10">
        <f>IF(ISERROR(VLOOKUP($D498,SITES!$A:$E,3,FALSE)),"",VLOOKUP($D498,SITES!$A:$E,3,FALSE))</f>
        <v>48.8542671203613</v>
      </c>
      <c r="G498" s="13">
        <f>IF(ISERROR(VLOOKUP($D498,SITES!$A:$E,4,FALSE)),"",VLOOKUP($D498,SITES!$A:$E,4,FALSE))</f>
        <v>-125.11703491210901</v>
      </c>
      <c r="H498" s="14" t="str">
        <f t="shared" si="911"/>
        <v>30/04/2024</v>
      </c>
      <c r="I498" s="11">
        <f t="shared" ref="I498:O498" si="948">IF(ISERROR(I497),IF(ISERROR(I496),IF(ISERROR(I495),"BLANK",I495),I496),I497)</f>
        <v>2</v>
      </c>
      <c r="J498" s="11" t="str">
        <f t="shared" si="948"/>
        <v>E</v>
      </c>
      <c r="K498" s="18">
        <f t="shared" si="948"/>
        <v>0.49513888888888885</v>
      </c>
      <c r="L498" s="11" t="str">
        <f t="shared" si="948"/>
        <v>VDG</v>
      </c>
      <c r="M498" s="11">
        <f t="shared" si="948"/>
        <v>5.5</v>
      </c>
      <c r="N498" s="11">
        <f t="shared" si="948"/>
        <v>2</v>
      </c>
      <c r="O498" s="11">
        <f t="shared" si="948"/>
        <v>1</v>
      </c>
      <c r="P498" s="11" t="s">
        <v>42</v>
      </c>
      <c r="Q498" s="19" t="str">
        <f>IF($N498=1,IF(ISERROR(VLOOKUP($P498,'M1'!$A:$C,Q$2,FALSE)),"NOT PRESENT",VLOOKUP($P498,'M1'!$A:$C,Q$2,FALSE)),IF($N498=2,IF(ISERROR(VLOOKUP(DATA!$P498,'M2'!$A:$C,Q$2,FALSE)),"NOT PRESENT",VLOOKUP(DATA!$P498,'M2'!$A:$C,Q$2,FALSE)),IF($N498=0,IF(ISERROR(VLOOKUP($P498,'M1'!$A:$C,Q$2,FALSE)),IF(ISERROR(VLOOKUP(DATA!$P498,'M2'!$A:$C,Q$2,FALSE)),"NOT PRESENT",VLOOKUP(DATA!$P498,'M2'!$A:$C,Q$2,FALSE)),VLOOKUP($P498,'M1'!$A:$C,Q$2,FALSE)),"SPECIFY METHOD")))</f>
        <v>Dermasterias imbricata</v>
      </c>
      <c r="R498" s="12" t="str">
        <f>IF($N498=1,IF(ISERROR(VLOOKUP($P498,'M1'!$A:$C,R$2,FALSE)),"NOT PRESENT",VLOOKUP($P498,'M1'!$A:$C,R$2,FALSE)),IF($N498=2,IF(ISERROR(VLOOKUP(DATA!$P498,'M2'!$A:$C,R$2,FALSE)),"NOT PRESENT",VLOOKUP(DATA!$P498,'M2'!$A:$C,R$2,FALSE)),IF($N498=0,IF(ISERROR(VLOOKUP($P498,'M1'!$A:$C,R$2,FALSE)),IF(ISERROR(VLOOKUP(DATA!$P498,'M2'!$A:$C,R$2,FALSE)),"NOT PRESENT",VLOOKUP(DATA!$P498,'M2'!$A:$C,R$2,FALSE)),VLOOKUP($P498,'M1'!$A:$C,R$2,FALSE)),"SPECIFY METHOD")))</f>
        <v>Leather star</v>
      </c>
      <c r="S498" s="20">
        <f t="shared" si="520"/>
        <v>3</v>
      </c>
      <c r="T498" s="11">
        <v>3</v>
      </c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</row>
    <row r="499" spans="1:68" ht="12.75" customHeight="1">
      <c r="A499" s="12">
        <f t="shared" si="517"/>
        <v>497</v>
      </c>
      <c r="B499" s="11" t="str">
        <f t="shared" si="910"/>
        <v>Em Lim</v>
      </c>
      <c r="C499" s="11" t="str">
        <f t="shared" ref="C499:D499" si="949">IF(ISERROR(C498),IF(ISERROR(C497),IF(ISERROR(C496),"BLANK",C496),C497),C498)</f>
        <v>Valesca deGroot</v>
      </c>
      <c r="D499" s="11" t="str">
        <f t="shared" si="949"/>
        <v>BMSC22</v>
      </c>
      <c r="E499" s="12" t="str">
        <f>IF(ISERROR(VLOOKUP($D499,SITES!$A:$E,2,FALSE)),"",VLOOKUP($D499,SITES!$A:$E,2,FALSE))</f>
        <v>Dixon Inside</v>
      </c>
      <c r="F499" s="10">
        <f>IF(ISERROR(VLOOKUP($D499,SITES!$A:$E,3,FALSE)),"",VLOOKUP($D499,SITES!$A:$E,3,FALSE))</f>
        <v>48.8542671203613</v>
      </c>
      <c r="G499" s="13">
        <f>IF(ISERROR(VLOOKUP($D499,SITES!$A:$E,4,FALSE)),"",VLOOKUP($D499,SITES!$A:$E,4,FALSE))</f>
        <v>-125.11703491210901</v>
      </c>
      <c r="H499" s="14" t="str">
        <f t="shared" si="911"/>
        <v>30/04/2024</v>
      </c>
      <c r="I499" s="11">
        <f t="shared" ref="I499:O499" si="950">IF(ISERROR(I498),IF(ISERROR(I497),IF(ISERROR(I496),"BLANK",I496),I497),I498)</f>
        <v>2</v>
      </c>
      <c r="J499" s="11" t="str">
        <f t="shared" si="950"/>
        <v>E</v>
      </c>
      <c r="K499" s="18">
        <f t="shared" si="950"/>
        <v>0.49513888888888885</v>
      </c>
      <c r="L499" s="11" t="str">
        <f t="shared" si="950"/>
        <v>VDG</v>
      </c>
      <c r="M499" s="11">
        <f t="shared" si="950"/>
        <v>5.5</v>
      </c>
      <c r="N499" s="11">
        <f t="shared" si="950"/>
        <v>2</v>
      </c>
      <c r="O499" s="11">
        <f t="shared" si="950"/>
        <v>1</v>
      </c>
      <c r="P499" s="11" t="s">
        <v>61</v>
      </c>
      <c r="Q499" s="19" t="str">
        <f>IF($N499=1,IF(ISERROR(VLOOKUP($P499,'M1'!$A:$C,Q$2,FALSE)),"NOT PRESENT",VLOOKUP($P499,'M1'!$A:$C,Q$2,FALSE)),IF($N499=2,IF(ISERROR(VLOOKUP(DATA!$P499,'M2'!$A:$C,Q$2,FALSE)),"NOT PRESENT",VLOOKUP(DATA!$P499,'M2'!$A:$C,Q$2,FALSE)),IF($N499=0,IF(ISERROR(VLOOKUP($P499,'M1'!$A:$C,Q$2,FALSE)),IF(ISERROR(VLOOKUP(DATA!$P499,'M2'!$A:$C,Q$2,FALSE)),"NOT PRESENT",VLOOKUP(DATA!$P499,'M2'!$A:$C,Q$2,FALSE)),VLOOKUP($P499,'M1'!$A:$C,Q$2,FALSE)),"SPECIFY METHOD")))</f>
        <v>Henricia spp.</v>
      </c>
      <c r="R499" s="12" t="str">
        <f>IF($N499=1,IF(ISERROR(VLOOKUP($P499,'M1'!$A:$C,R$2,FALSE)),"NOT PRESENT",VLOOKUP($P499,'M1'!$A:$C,R$2,FALSE)),IF($N499=2,IF(ISERROR(VLOOKUP(DATA!$P499,'M2'!$A:$C,R$2,FALSE)),"NOT PRESENT",VLOOKUP(DATA!$P499,'M2'!$A:$C,R$2,FALSE)),IF($N499=0,IF(ISERROR(VLOOKUP($P499,'M1'!$A:$C,R$2,FALSE)),IF(ISERROR(VLOOKUP(DATA!$P499,'M2'!$A:$C,R$2,FALSE)),"NOT PRESENT",VLOOKUP(DATA!$P499,'M2'!$A:$C,R$2,FALSE)),VLOOKUP($P499,'M1'!$A:$C,R$2,FALSE)),"SPECIFY METHOD")))</f>
        <v>Unidentified blood star</v>
      </c>
      <c r="S499" s="20">
        <f t="shared" si="520"/>
        <v>1</v>
      </c>
      <c r="T499" s="11">
        <v>1</v>
      </c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</row>
    <row r="500" spans="1:68" ht="12.75" customHeight="1">
      <c r="A500" s="12">
        <f t="shared" si="517"/>
        <v>498</v>
      </c>
      <c r="B500" s="11" t="str">
        <f t="shared" si="910"/>
        <v>Em Lim</v>
      </c>
      <c r="C500" s="11" t="str">
        <f t="shared" ref="C500:D500" si="951">IF(ISERROR(C499),IF(ISERROR(C498),IF(ISERROR(C497),"BLANK",C497),C498),C499)</f>
        <v>Valesca deGroot</v>
      </c>
      <c r="D500" s="11" t="str">
        <f t="shared" si="951"/>
        <v>BMSC22</v>
      </c>
      <c r="E500" s="12" t="str">
        <f>IF(ISERROR(VLOOKUP($D500,SITES!$A:$E,2,FALSE)),"",VLOOKUP($D500,SITES!$A:$E,2,FALSE))</f>
        <v>Dixon Inside</v>
      </c>
      <c r="F500" s="10">
        <f>IF(ISERROR(VLOOKUP($D500,SITES!$A:$E,3,FALSE)),"",VLOOKUP($D500,SITES!$A:$E,3,FALSE))</f>
        <v>48.8542671203613</v>
      </c>
      <c r="G500" s="13">
        <f>IF(ISERROR(VLOOKUP($D500,SITES!$A:$E,4,FALSE)),"",VLOOKUP($D500,SITES!$A:$E,4,FALSE))</f>
        <v>-125.11703491210901</v>
      </c>
      <c r="H500" s="14" t="str">
        <f t="shared" si="911"/>
        <v>30/04/2024</v>
      </c>
      <c r="I500" s="11">
        <f t="shared" ref="I500:M500" si="952">IF(ISERROR(I499),IF(ISERROR(I498),IF(ISERROR(I497),"BLANK",I497),I498),I499)</f>
        <v>2</v>
      </c>
      <c r="J500" s="11" t="str">
        <f t="shared" si="952"/>
        <v>E</v>
      </c>
      <c r="K500" s="18">
        <f t="shared" si="952"/>
        <v>0.49513888888888885</v>
      </c>
      <c r="L500" s="11" t="str">
        <f t="shared" si="952"/>
        <v>VDG</v>
      </c>
      <c r="M500" s="11">
        <f t="shared" si="952"/>
        <v>5.5</v>
      </c>
      <c r="N500" s="11">
        <v>0</v>
      </c>
      <c r="O500" s="11">
        <f t="shared" ref="O500:O501" si="953">IF(ISERROR(O499),IF(ISERROR(O498),IF(ISERROR(O497),"BLANK",O497),O498),O499)</f>
        <v>1</v>
      </c>
      <c r="P500" s="11" t="s">
        <v>27</v>
      </c>
      <c r="Q500" s="19" t="str">
        <f>IF($N500=1,IF(ISERROR(VLOOKUP($P500,'M1'!$A:$C,Q$2,FALSE)),"NOT PRESENT",VLOOKUP($P500,'M1'!$A:$C,Q$2,FALSE)),IF($N500=2,IF(ISERROR(VLOOKUP(DATA!$P500,'M2'!$A:$C,Q$2,FALSE)),"NOT PRESENT",VLOOKUP(DATA!$P500,'M2'!$A:$C,Q$2,FALSE)),IF($N500=0,IF(ISERROR(VLOOKUP($P500,'M1'!$A:$C,Q$2,FALSE)),IF(ISERROR(VLOOKUP(DATA!$P500,'M2'!$A:$C,Q$2,FALSE)),"NOT PRESENT",VLOOKUP(DATA!$P500,'M2'!$A:$C,Q$2,FALSE)),VLOOKUP($P500,'M1'!$A:$C,Q$2,FALSE)),"SPECIFY METHOD")))</f>
        <v>Hexagrammos decagrammus</v>
      </c>
      <c r="R500" s="12" t="str">
        <f>IF($N500=1,IF(ISERROR(VLOOKUP($P500,'M1'!$A:$C,R$2,FALSE)),"NOT PRESENT",VLOOKUP($P500,'M1'!$A:$C,R$2,FALSE)),IF($N500=2,IF(ISERROR(VLOOKUP(DATA!$P500,'M2'!$A:$C,R$2,FALSE)),"NOT PRESENT",VLOOKUP(DATA!$P500,'M2'!$A:$C,R$2,FALSE)),IF($N500=0,IF(ISERROR(VLOOKUP($P500,'M1'!$A:$C,R$2,FALSE)),IF(ISERROR(VLOOKUP(DATA!$P500,'M2'!$A:$C,R$2,FALSE)),"NOT PRESENT",VLOOKUP(DATA!$P500,'M2'!$A:$C,R$2,FALSE)),VLOOKUP($P500,'M1'!$A:$C,R$2,FALSE)),"SPECIFY METHOD")))</f>
        <v>Kelp greenling</v>
      </c>
      <c r="S500" s="20">
        <f t="shared" si="520"/>
        <v>1</v>
      </c>
      <c r="T500" s="11">
        <v>0</v>
      </c>
      <c r="U500" s="11"/>
      <c r="V500" s="11"/>
      <c r="W500" s="11"/>
      <c r="X500" s="11">
        <v>1</v>
      </c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</row>
    <row r="501" spans="1:68" ht="12.75" customHeight="1">
      <c r="A501" s="12">
        <f t="shared" si="517"/>
        <v>499</v>
      </c>
      <c r="B501" s="11" t="str">
        <f t="shared" si="910"/>
        <v>Em Lim</v>
      </c>
      <c r="C501" s="11" t="str">
        <f t="shared" ref="C501:D501" si="954">IF(ISERROR(C500),IF(ISERROR(C499),IF(ISERROR(C498),"BLANK",C498),C499),C500)</f>
        <v>Valesca deGroot</v>
      </c>
      <c r="D501" s="11" t="str">
        <f t="shared" si="954"/>
        <v>BMSC22</v>
      </c>
      <c r="E501" s="12" t="str">
        <f>IF(ISERROR(VLOOKUP($D501,SITES!$A:$E,2,FALSE)),"",VLOOKUP($D501,SITES!$A:$E,2,FALSE))</f>
        <v>Dixon Inside</v>
      </c>
      <c r="F501" s="10">
        <f>IF(ISERROR(VLOOKUP($D501,SITES!$A:$E,3,FALSE)),"",VLOOKUP($D501,SITES!$A:$E,3,FALSE))</f>
        <v>48.8542671203613</v>
      </c>
      <c r="G501" s="13">
        <f>IF(ISERROR(VLOOKUP($D501,SITES!$A:$E,4,FALSE)),"",VLOOKUP($D501,SITES!$A:$E,4,FALSE))</f>
        <v>-125.11703491210901</v>
      </c>
      <c r="H501" s="14" t="str">
        <f t="shared" si="911"/>
        <v>30/04/2024</v>
      </c>
      <c r="I501" s="11">
        <f t="shared" ref="I501:M501" si="955">IF(ISERROR(I500),IF(ISERROR(I499),IF(ISERROR(I498),"BLANK",I498),I499),I500)</f>
        <v>2</v>
      </c>
      <c r="J501" s="11" t="str">
        <f t="shared" si="955"/>
        <v>E</v>
      </c>
      <c r="K501" s="18">
        <f t="shared" si="955"/>
        <v>0.49513888888888885</v>
      </c>
      <c r="L501" s="11" t="str">
        <f t="shared" si="955"/>
        <v>VDG</v>
      </c>
      <c r="M501" s="11">
        <f t="shared" si="955"/>
        <v>5.5</v>
      </c>
      <c r="N501" s="11">
        <v>2</v>
      </c>
      <c r="O501" s="11">
        <f t="shared" si="953"/>
        <v>1</v>
      </c>
      <c r="P501" s="11" t="s">
        <v>34</v>
      </c>
      <c r="Q501" s="19" t="str">
        <f>IF($N501=1,IF(ISERROR(VLOOKUP($P501,'M1'!$A:$C,Q$2,FALSE)),"NOT PRESENT",VLOOKUP($P501,'M1'!$A:$C,Q$2,FALSE)),IF($N501=2,IF(ISERROR(VLOOKUP(DATA!$P501,'M2'!$A:$C,Q$2,FALSE)),"NOT PRESENT",VLOOKUP(DATA!$P501,'M2'!$A:$C,Q$2,FALSE)),IF($N501=0,IF(ISERROR(VLOOKUP($P501,'M1'!$A:$C,Q$2,FALSE)),IF(ISERROR(VLOOKUP(DATA!$P501,'M2'!$A:$C,Q$2,FALSE)),"NOT PRESENT",VLOOKUP(DATA!$P501,'M2'!$A:$C,Q$2,FALSE)),VLOOKUP($P501,'M1'!$A:$C,Q$2,FALSE)),"SPECIFY METHOD")))</f>
        <v>Pagurus hemphilli</v>
      </c>
      <c r="R501" s="12" t="str">
        <f>IF($N501=1,IF(ISERROR(VLOOKUP($P501,'M1'!$A:$C,R$2,FALSE)),"NOT PRESENT",VLOOKUP($P501,'M1'!$A:$C,R$2,FALSE)),IF($N501=2,IF(ISERROR(VLOOKUP(DATA!$P501,'M2'!$A:$C,R$2,FALSE)),"NOT PRESENT",VLOOKUP(DATA!$P501,'M2'!$A:$C,R$2,FALSE)),IF($N501=0,IF(ISERROR(VLOOKUP($P501,'M1'!$A:$C,R$2,FALSE)),IF(ISERROR(VLOOKUP(DATA!$P501,'M2'!$A:$C,R$2,FALSE)),"NOT PRESENT",VLOOKUP(DATA!$P501,'M2'!$A:$C,R$2,FALSE)),VLOOKUP($P501,'M1'!$A:$C,R$2,FALSE)),"SPECIFY METHOD")))</f>
        <v>Maroon hermit</v>
      </c>
      <c r="S501" s="20">
        <f t="shared" si="520"/>
        <v>2</v>
      </c>
      <c r="T501" s="11">
        <v>2</v>
      </c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</row>
    <row r="502" spans="1:68" ht="12.75" customHeight="1">
      <c r="A502" s="12">
        <f t="shared" si="517"/>
        <v>500</v>
      </c>
      <c r="B502" s="11" t="str">
        <f t="shared" si="910"/>
        <v>Em Lim</v>
      </c>
      <c r="C502" s="11" t="str">
        <f t="shared" ref="C502:D502" si="956">IF(ISERROR(C501),IF(ISERROR(C500),IF(ISERROR(C499),"BLANK",C499),C500),C501)</f>
        <v>Valesca deGroot</v>
      </c>
      <c r="D502" s="11" t="str">
        <f t="shared" si="956"/>
        <v>BMSC22</v>
      </c>
      <c r="E502" s="12" t="str">
        <f>IF(ISERROR(VLOOKUP($D502,SITES!$A:$E,2,FALSE)),"",VLOOKUP($D502,SITES!$A:$E,2,FALSE))</f>
        <v>Dixon Inside</v>
      </c>
      <c r="F502" s="10">
        <f>IF(ISERROR(VLOOKUP($D502,SITES!$A:$E,3,FALSE)),"",VLOOKUP($D502,SITES!$A:$E,3,FALSE))</f>
        <v>48.8542671203613</v>
      </c>
      <c r="G502" s="13">
        <f>IF(ISERROR(VLOOKUP($D502,SITES!$A:$E,4,FALSE)),"",VLOOKUP($D502,SITES!$A:$E,4,FALSE))</f>
        <v>-125.11703491210901</v>
      </c>
      <c r="H502" s="14" t="str">
        <f t="shared" si="911"/>
        <v>30/04/2024</v>
      </c>
      <c r="I502" s="11">
        <f t="shared" ref="I502:O502" si="957">IF(ISERROR(I501),IF(ISERROR(I500),IF(ISERROR(I499),"BLANK",I499),I500),I501)</f>
        <v>2</v>
      </c>
      <c r="J502" s="11" t="str">
        <f t="shared" si="957"/>
        <v>E</v>
      </c>
      <c r="K502" s="18">
        <f t="shared" si="957"/>
        <v>0.49513888888888885</v>
      </c>
      <c r="L502" s="11" t="str">
        <f t="shared" si="957"/>
        <v>VDG</v>
      </c>
      <c r="M502" s="11">
        <f t="shared" si="957"/>
        <v>5.5</v>
      </c>
      <c r="N502" s="11">
        <f t="shared" si="957"/>
        <v>2</v>
      </c>
      <c r="O502" s="11">
        <f t="shared" si="957"/>
        <v>1</v>
      </c>
      <c r="P502" s="11" t="s">
        <v>58</v>
      </c>
      <c r="Q502" s="19" t="str">
        <f>IF($N502=1,IF(ISERROR(VLOOKUP($P502,'M1'!$A:$C,Q$2,FALSE)),"NOT PRESENT",VLOOKUP($P502,'M1'!$A:$C,Q$2,FALSE)),IF($N502=2,IF(ISERROR(VLOOKUP(DATA!$P502,'M2'!$A:$C,Q$2,FALSE)),"NOT PRESENT",VLOOKUP(DATA!$P502,'M2'!$A:$C,Q$2,FALSE)),IF($N502=0,IF(ISERROR(VLOOKUP($P502,'M1'!$A:$C,Q$2,FALSE)),IF(ISERROR(VLOOKUP(DATA!$P502,'M2'!$A:$C,Q$2,FALSE)),"NOT PRESENT",VLOOKUP(DATA!$P502,'M2'!$A:$C,Q$2,FALSE)),VLOOKUP($P502,'M1'!$A:$C,Q$2,FALSE)),"SPECIFY METHOD")))</f>
        <v>Jordania zonope</v>
      </c>
      <c r="R502" s="12" t="str">
        <f>IF($N502=1,IF(ISERROR(VLOOKUP($P502,'M1'!$A:$C,R$2,FALSE)),"NOT PRESENT",VLOOKUP($P502,'M1'!$A:$C,R$2,FALSE)),IF($N502=2,IF(ISERROR(VLOOKUP(DATA!$P502,'M2'!$A:$C,R$2,FALSE)),"NOT PRESENT",VLOOKUP(DATA!$P502,'M2'!$A:$C,R$2,FALSE)),IF($N502=0,IF(ISERROR(VLOOKUP($P502,'M1'!$A:$C,R$2,FALSE)),IF(ISERROR(VLOOKUP(DATA!$P502,'M2'!$A:$C,R$2,FALSE)),"NOT PRESENT",VLOOKUP(DATA!$P502,'M2'!$A:$C,R$2,FALSE)),VLOOKUP($P502,'M1'!$A:$C,R$2,FALSE)),"SPECIFY METHOD")))</f>
        <v>Longfin sculpin</v>
      </c>
      <c r="S502" s="20">
        <f t="shared" si="520"/>
        <v>1</v>
      </c>
      <c r="T502" s="11">
        <v>0</v>
      </c>
      <c r="U502" s="11"/>
      <c r="V502" s="11"/>
      <c r="W502" s="11"/>
      <c r="X502" s="11">
        <v>1</v>
      </c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</row>
    <row r="503" spans="1:68" ht="12.75" customHeight="1">
      <c r="A503" s="12">
        <f t="shared" si="517"/>
        <v>501</v>
      </c>
      <c r="B503" s="11" t="str">
        <f t="shared" si="910"/>
        <v>Em Lim</v>
      </c>
      <c r="C503" s="11" t="str">
        <f t="shared" ref="C503:D503" si="958">IF(ISERROR(C502),IF(ISERROR(C501),IF(ISERROR(C500),"BLANK",C500),C501),C502)</f>
        <v>Valesca deGroot</v>
      </c>
      <c r="D503" s="11" t="str">
        <f t="shared" si="958"/>
        <v>BMSC22</v>
      </c>
      <c r="E503" s="12" t="str">
        <f>IF(ISERROR(VLOOKUP($D503,SITES!$A:$E,2,FALSE)),"",VLOOKUP($D503,SITES!$A:$E,2,FALSE))</f>
        <v>Dixon Inside</v>
      </c>
      <c r="F503" s="10">
        <f>IF(ISERROR(VLOOKUP($D503,SITES!$A:$E,3,FALSE)),"",VLOOKUP($D503,SITES!$A:$E,3,FALSE))</f>
        <v>48.8542671203613</v>
      </c>
      <c r="G503" s="13">
        <f>IF(ISERROR(VLOOKUP($D503,SITES!$A:$E,4,FALSE)),"",VLOOKUP($D503,SITES!$A:$E,4,FALSE))</f>
        <v>-125.11703491210901</v>
      </c>
      <c r="H503" s="14" t="str">
        <f t="shared" si="911"/>
        <v>30/04/2024</v>
      </c>
      <c r="I503" s="11">
        <f t="shared" ref="I503:O503" si="959">IF(ISERROR(I502),IF(ISERROR(I501),IF(ISERROR(I500),"BLANK",I500),I501),I502)</f>
        <v>2</v>
      </c>
      <c r="J503" s="11" t="str">
        <f t="shared" si="959"/>
        <v>E</v>
      </c>
      <c r="K503" s="18">
        <f t="shared" si="959"/>
        <v>0.49513888888888885</v>
      </c>
      <c r="L503" s="11" t="str">
        <f t="shared" si="959"/>
        <v>VDG</v>
      </c>
      <c r="M503" s="11">
        <f t="shared" si="959"/>
        <v>5.5</v>
      </c>
      <c r="N503" s="11">
        <f t="shared" si="959"/>
        <v>2</v>
      </c>
      <c r="O503" s="11">
        <f t="shared" si="959"/>
        <v>1</v>
      </c>
      <c r="P503" s="11" t="s">
        <v>63</v>
      </c>
      <c r="Q503" s="19" t="str">
        <f>IF($N503=1,IF(ISERROR(VLOOKUP($P503,'M1'!$A:$C,Q$2,FALSE)),"NOT PRESENT",VLOOKUP($P503,'M1'!$A:$C,Q$2,FALSE)),IF($N503=2,IF(ISERROR(VLOOKUP(DATA!$P503,'M2'!$A:$C,Q$2,FALSE)),"NOT PRESENT",VLOOKUP(DATA!$P503,'M2'!$A:$C,Q$2,FALSE)),IF($N503=0,IF(ISERROR(VLOOKUP($P503,'M1'!$A:$C,Q$2,FALSE)),IF(ISERROR(VLOOKUP(DATA!$P503,'M2'!$A:$C,Q$2,FALSE)),"NOT PRESENT",VLOOKUP(DATA!$P503,'M2'!$A:$C,Q$2,FALSE)),VLOOKUP($P503,'M1'!$A:$C,Q$2,FALSE)),"SPECIFY METHOD")))</f>
        <v>Paguroidea spp.</v>
      </c>
      <c r="R503" s="12" t="str">
        <f>IF($N503=1,IF(ISERROR(VLOOKUP($P503,'M1'!$A:$C,R$2,FALSE)),"NOT PRESENT",VLOOKUP($P503,'M1'!$A:$C,R$2,FALSE)),IF($N503=2,IF(ISERROR(VLOOKUP(DATA!$P503,'M2'!$A:$C,R$2,FALSE)),"NOT PRESENT",VLOOKUP(DATA!$P503,'M2'!$A:$C,R$2,FALSE)),IF($N503=0,IF(ISERROR(VLOOKUP($P503,'M1'!$A:$C,R$2,FALSE)),IF(ISERROR(VLOOKUP(DATA!$P503,'M2'!$A:$C,R$2,FALSE)),"NOT PRESENT",VLOOKUP(DATA!$P503,'M2'!$A:$C,R$2,FALSE)),VLOOKUP($P503,'M1'!$A:$C,R$2,FALSE)),"SPECIFY METHOD")))</f>
        <v>Unidentified hermit crab</v>
      </c>
      <c r="S503" s="20">
        <f t="shared" si="520"/>
        <v>1</v>
      </c>
      <c r="T503" s="11">
        <v>1</v>
      </c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</row>
    <row r="504" spans="1:68" ht="12.75" customHeight="1">
      <c r="A504" s="12">
        <f t="shared" si="517"/>
        <v>502</v>
      </c>
      <c r="B504" s="11" t="str">
        <f t="shared" si="910"/>
        <v>Em Lim</v>
      </c>
      <c r="C504" s="11" t="str">
        <f t="shared" ref="C504:D504" si="960">IF(ISERROR(C503),IF(ISERROR(C502),IF(ISERROR(C501),"BLANK",C501),C502),C503)</f>
        <v>Valesca deGroot</v>
      </c>
      <c r="D504" s="11" t="str">
        <f t="shared" si="960"/>
        <v>BMSC22</v>
      </c>
      <c r="E504" s="12" t="str">
        <f>IF(ISERROR(VLOOKUP($D504,SITES!$A:$E,2,FALSE)),"",VLOOKUP($D504,SITES!$A:$E,2,FALSE))</f>
        <v>Dixon Inside</v>
      </c>
      <c r="F504" s="10">
        <f>IF(ISERROR(VLOOKUP($D504,SITES!$A:$E,3,FALSE)),"",VLOOKUP($D504,SITES!$A:$E,3,FALSE))</f>
        <v>48.8542671203613</v>
      </c>
      <c r="G504" s="13">
        <f>IF(ISERROR(VLOOKUP($D504,SITES!$A:$E,4,FALSE)),"",VLOOKUP($D504,SITES!$A:$E,4,FALSE))</f>
        <v>-125.11703491210901</v>
      </c>
      <c r="H504" s="14" t="str">
        <f t="shared" si="911"/>
        <v>30/04/2024</v>
      </c>
      <c r="I504" s="11">
        <f t="shared" ref="I504:O504" si="961">IF(ISERROR(I503),IF(ISERROR(I502),IF(ISERROR(I501),"BLANK",I501),I502),I503)</f>
        <v>2</v>
      </c>
      <c r="J504" s="11" t="str">
        <f t="shared" si="961"/>
        <v>E</v>
      </c>
      <c r="K504" s="18">
        <f t="shared" si="961"/>
        <v>0.49513888888888885</v>
      </c>
      <c r="L504" s="11" t="str">
        <f t="shared" si="961"/>
        <v>VDG</v>
      </c>
      <c r="M504" s="11">
        <f t="shared" si="961"/>
        <v>5.5</v>
      </c>
      <c r="N504" s="11">
        <f t="shared" si="961"/>
        <v>2</v>
      </c>
      <c r="O504" s="11">
        <f t="shared" si="961"/>
        <v>1</v>
      </c>
      <c r="P504" s="11" t="s">
        <v>47</v>
      </c>
      <c r="Q504" s="19" t="str">
        <f>IF($N504=1,IF(ISERROR(VLOOKUP($P504,'M1'!$A:$C,Q$2,FALSE)),"NOT PRESENT",VLOOKUP($P504,'M1'!$A:$C,Q$2,FALSE)),IF($N504=2,IF(ISERROR(VLOOKUP(DATA!$P504,'M2'!$A:$C,Q$2,FALSE)),"NOT PRESENT",VLOOKUP(DATA!$P504,'M2'!$A:$C,Q$2,FALSE)),IF($N504=0,IF(ISERROR(VLOOKUP($P504,'M1'!$A:$C,Q$2,FALSE)),IF(ISERROR(VLOOKUP(DATA!$P504,'M2'!$A:$C,Q$2,FALSE)),"NOT PRESENT",VLOOKUP(DATA!$P504,'M2'!$A:$C,Q$2,FALSE)),VLOOKUP($P504,'M1'!$A:$C,Q$2,FALSE)),"SPECIFY METHOD")))</f>
        <v>Glebocarcinus oregonensis</v>
      </c>
      <c r="R504" s="12" t="str">
        <f>IF($N504=1,IF(ISERROR(VLOOKUP($P504,'M1'!$A:$C,R$2,FALSE)),"NOT PRESENT",VLOOKUP($P504,'M1'!$A:$C,R$2,FALSE)),IF($N504=2,IF(ISERROR(VLOOKUP(DATA!$P504,'M2'!$A:$C,R$2,FALSE)),"NOT PRESENT",VLOOKUP(DATA!$P504,'M2'!$A:$C,R$2,FALSE)),IF($N504=0,IF(ISERROR(VLOOKUP($P504,'M1'!$A:$C,R$2,FALSE)),IF(ISERROR(VLOOKUP(DATA!$P504,'M2'!$A:$C,R$2,FALSE)),"NOT PRESENT",VLOOKUP(DATA!$P504,'M2'!$A:$C,R$2,FALSE)),VLOOKUP($P504,'M1'!$A:$C,R$2,FALSE)),"SPECIFY METHOD")))</f>
        <v>Pygmy rock crab</v>
      </c>
      <c r="S504" s="20">
        <f t="shared" si="520"/>
        <v>1</v>
      </c>
      <c r="T504" s="11">
        <v>1</v>
      </c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</row>
    <row r="505" spans="1:68" ht="12.75" customHeight="1">
      <c r="A505" s="12">
        <f t="shared" si="517"/>
        <v>503</v>
      </c>
      <c r="B505" s="11" t="str">
        <f t="shared" si="910"/>
        <v>Em Lim</v>
      </c>
      <c r="C505" s="11" t="str">
        <f t="shared" ref="C505:D505" si="962">IF(ISERROR(C504),IF(ISERROR(C503),IF(ISERROR(C502),"BLANK",C502),C503),C504)</f>
        <v>Valesca deGroot</v>
      </c>
      <c r="D505" s="11" t="str">
        <f t="shared" si="962"/>
        <v>BMSC22</v>
      </c>
      <c r="E505" s="12" t="str">
        <f>IF(ISERROR(VLOOKUP($D505,SITES!$A:$E,2,FALSE)),"",VLOOKUP($D505,SITES!$A:$E,2,FALSE))</f>
        <v>Dixon Inside</v>
      </c>
      <c r="F505" s="10">
        <f>IF(ISERROR(VLOOKUP($D505,SITES!$A:$E,3,FALSE)),"",VLOOKUP($D505,SITES!$A:$E,3,FALSE))</f>
        <v>48.8542671203613</v>
      </c>
      <c r="G505" s="13">
        <f>IF(ISERROR(VLOOKUP($D505,SITES!$A:$E,4,FALSE)),"",VLOOKUP($D505,SITES!$A:$E,4,FALSE))</f>
        <v>-125.11703491210901</v>
      </c>
      <c r="H505" s="14" t="str">
        <f t="shared" si="911"/>
        <v>30/04/2024</v>
      </c>
      <c r="I505" s="11">
        <f t="shared" ref="I505:O505" si="963">IF(ISERROR(I504),IF(ISERROR(I503),IF(ISERROR(I502),"BLANK",I502),I503),I504)</f>
        <v>2</v>
      </c>
      <c r="J505" s="11" t="str">
        <f t="shared" si="963"/>
        <v>E</v>
      </c>
      <c r="K505" s="18">
        <f t="shared" si="963"/>
        <v>0.49513888888888885</v>
      </c>
      <c r="L505" s="11" t="str">
        <f t="shared" si="963"/>
        <v>VDG</v>
      </c>
      <c r="M505" s="11">
        <f t="shared" si="963"/>
        <v>5.5</v>
      </c>
      <c r="N505" s="11">
        <f t="shared" si="963"/>
        <v>2</v>
      </c>
      <c r="O505" s="11">
        <f t="shared" si="963"/>
        <v>1</v>
      </c>
      <c r="P505" s="11" t="s">
        <v>49</v>
      </c>
      <c r="Q505" s="19" t="str">
        <f>IF($N505=1,IF(ISERROR(VLOOKUP($P505,'M1'!$A:$C,Q$2,FALSE)),"NOT PRESENT",VLOOKUP($P505,'M1'!$A:$C,Q$2,FALSE)),IF($N505=2,IF(ISERROR(VLOOKUP(DATA!$P505,'M2'!$A:$C,Q$2,FALSE)),"NOT PRESENT",VLOOKUP(DATA!$P505,'M2'!$A:$C,Q$2,FALSE)),IF($N505=0,IF(ISERROR(VLOOKUP($P505,'M1'!$A:$C,Q$2,FALSE)),IF(ISERROR(VLOOKUP(DATA!$P505,'M2'!$A:$C,Q$2,FALSE)),"NOT PRESENT",VLOOKUP(DATA!$P505,'M2'!$A:$C,Q$2,FALSE)),VLOOKUP($P505,'M1'!$A:$C,Q$2,FALSE)),"SPECIFY METHOD")))</f>
        <v>Debris - Zero</v>
      </c>
      <c r="R505" s="12" t="str">
        <f>IF($N505=1,IF(ISERROR(VLOOKUP($P505,'M1'!$A:$C,R$2,FALSE)),"NOT PRESENT",VLOOKUP($P505,'M1'!$A:$C,R$2,FALSE)),IF($N505=2,IF(ISERROR(VLOOKUP(DATA!$P505,'M2'!$A:$C,R$2,FALSE)),"NOT PRESENT",VLOOKUP(DATA!$P505,'M2'!$A:$C,R$2,FALSE)),IF($N505=0,IF(ISERROR(VLOOKUP($P505,'M1'!$A:$C,R$2,FALSE)),IF(ISERROR(VLOOKUP(DATA!$P505,'M2'!$A:$C,R$2,FALSE)),"NOT PRESENT",VLOOKUP(DATA!$P505,'M2'!$A:$C,R$2,FALSE)),VLOOKUP($P505,'M1'!$A:$C,R$2,FALSE)),"SPECIFY METHOD")))</f>
        <v>No Debris found</v>
      </c>
      <c r="S505" s="20">
        <f t="shared" si="520"/>
        <v>1</v>
      </c>
      <c r="T505" s="11">
        <v>1</v>
      </c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</row>
    <row r="506" spans="1:68" ht="12.75" customHeight="1">
      <c r="A506" s="12">
        <f t="shared" si="517"/>
        <v>504</v>
      </c>
      <c r="B506" s="11" t="str">
        <f t="shared" si="910"/>
        <v>Em Lim</v>
      </c>
      <c r="C506" s="11" t="s">
        <v>143</v>
      </c>
      <c r="D506" s="11" t="s">
        <v>147</v>
      </c>
      <c r="E506" s="12" t="str">
        <f>IF(ISERROR(VLOOKUP($D506,SITES!$A:$E,2,FALSE)),"",VLOOKUP($D506,SITES!$A:$E,2,FALSE))</f>
        <v>Effingham Archipelago</v>
      </c>
      <c r="F506" s="10">
        <f>IF(ISERROR(VLOOKUP($D506,SITES!$A:$E,3,FALSE)),"",VLOOKUP($D506,SITES!$A:$E,3,FALSE))</f>
        <v>48.879081726074197</v>
      </c>
      <c r="G506" s="13">
        <f>IF(ISERROR(VLOOKUP($D506,SITES!$A:$E,4,FALSE)),"",VLOOKUP($D506,SITES!$A:$E,4,FALSE))</f>
        <v>-125.297401428222</v>
      </c>
      <c r="H506" s="14" t="s">
        <v>148</v>
      </c>
      <c r="I506" s="11">
        <v>4</v>
      </c>
      <c r="J506" s="11" t="s">
        <v>25</v>
      </c>
      <c r="K506" s="18">
        <v>0.40902777777777777</v>
      </c>
      <c r="L506" s="11" t="s">
        <v>145</v>
      </c>
      <c r="M506" s="11">
        <v>6</v>
      </c>
      <c r="N506" s="11">
        <v>1</v>
      </c>
      <c r="O506" s="11">
        <v>1</v>
      </c>
      <c r="P506" s="11" t="s">
        <v>27</v>
      </c>
      <c r="Q506" s="19" t="str">
        <f>IF($N506=1,IF(ISERROR(VLOOKUP($P506,'M1'!$A:$C,Q$2,FALSE)),"NOT PRESENT",VLOOKUP($P506,'M1'!$A:$C,Q$2,FALSE)),IF($N506=2,IF(ISERROR(VLOOKUP(DATA!$P506,'M2'!$A:$C,Q$2,FALSE)),"NOT PRESENT",VLOOKUP(DATA!$P506,'M2'!$A:$C,Q$2,FALSE)),IF($N506=0,IF(ISERROR(VLOOKUP($P506,'M1'!$A:$C,Q$2,FALSE)),IF(ISERROR(VLOOKUP(DATA!$P506,'M2'!$A:$C,Q$2,FALSE)),"NOT PRESENT",VLOOKUP(DATA!$P506,'M2'!$A:$C,Q$2,FALSE)),VLOOKUP($P506,'M1'!$A:$C,Q$2,FALSE)),"SPECIFY METHOD")))</f>
        <v>Hexagrammos decagrammus</v>
      </c>
      <c r="R506" s="12" t="str">
        <f>IF($N506=1,IF(ISERROR(VLOOKUP($P506,'M1'!$A:$C,R$2,FALSE)),"NOT PRESENT",VLOOKUP($P506,'M1'!$A:$C,R$2,FALSE)),IF($N506=2,IF(ISERROR(VLOOKUP(DATA!$P506,'M2'!$A:$C,R$2,FALSE)),"NOT PRESENT",VLOOKUP(DATA!$P506,'M2'!$A:$C,R$2,FALSE)),IF($N506=0,IF(ISERROR(VLOOKUP($P506,'M1'!$A:$C,R$2,FALSE)),IF(ISERROR(VLOOKUP(DATA!$P506,'M2'!$A:$C,R$2,FALSE)),"NOT PRESENT",VLOOKUP(DATA!$P506,'M2'!$A:$C,R$2,FALSE)),VLOOKUP($P506,'M1'!$A:$C,R$2,FALSE)),"SPECIFY METHOD")))</f>
        <v>Kelp greenling</v>
      </c>
      <c r="S506" s="20">
        <f t="shared" si="520"/>
        <v>6</v>
      </c>
      <c r="T506" s="11">
        <v>0</v>
      </c>
      <c r="U506" s="11"/>
      <c r="V506" s="11"/>
      <c r="W506" s="11"/>
      <c r="X506" s="11"/>
      <c r="Y506" s="11"/>
      <c r="Z506" s="11"/>
      <c r="AA506" s="11"/>
      <c r="AB506" s="11">
        <v>1</v>
      </c>
      <c r="AC506" s="11">
        <v>4</v>
      </c>
      <c r="AD506" s="11">
        <v>1</v>
      </c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</row>
    <row r="507" spans="1:68" ht="12.75" customHeight="1">
      <c r="A507" s="12">
        <f t="shared" si="517"/>
        <v>505</v>
      </c>
      <c r="B507" s="11" t="str">
        <f t="shared" si="910"/>
        <v>Em Lim</v>
      </c>
      <c r="C507" s="11" t="str">
        <f t="shared" ref="C507:D507" si="964">IF(ISERROR(C506),IF(ISERROR(C505),IF(ISERROR(C504),"BLANK",C504),C505),C506)</f>
        <v>Valesca deGroot</v>
      </c>
      <c r="D507" s="11" t="str">
        <f t="shared" si="964"/>
        <v>BMSC14</v>
      </c>
      <c r="E507" s="12" t="str">
        <f>IF(ISERROR(VLOOKUP($D507,SITES!$A:$E,2,FALSE)),"",VLOOKUP($D507,SITES!$A:$E,2,FALSE))</f>
        <v>Effingham Archipelago</v>
      </c>
      <c r="F507" s="10">
        <f>IF(ISERROR(VLOOKUP($D507,SITES!$A:$E,3,FALSE)),"",VLOOKUP($D507,SITES!$A:$E,3,FALSE))</f>
        <v>48.879081726074197</v>
      </c>
      <c r="G507" s="13">
        <f>IF(ISERROR(VLOOKUP($D507,SITES!$A:$E,4,FALSE)),"",VLOOKUP($D507,SITES!$A:$E,4,FALSE))</f>
        <v>-125.297401428222</v>
      </c>
      <c r="H507" s="14" t="str">
        <f t="shared" ref="H507:O507" si="965">IF(ISERROR(H506),IF(ISERROR(H505),IF(ISERROR(H504),"BLANK",H504),H505),H506)</f>
        <v>01/05/2024</v>
      </c>
      <c r="I507" s="11">
        <f t="shared" si="965"/>
        <v>4</v>
      </c>
      <c r="J507" s="11" t="str">
        <f t="shared" si="965"/>
        <v>SE</v>
      </c>
      <c r="K507" s="18">
        <f t="shared" si="965"/>
        <v>0.40902777777777777</v>
      </c>
      <c r="L507" s="11" t="str">
        <f t="shared" si="965"/>
        <v>VDG</v>
      </c>
      <c r="M507" s="11">
        <f t="shared" si="965"/>
        <v>6</v>
      </c>
      <c r="N507" s="11">
        <f t="shared" si="965"/>
        <v>1</v>
      </c>
      <c r="O507" s="11">
        <f t="shared" si="965"/>
        <v>1</v>
      </c>
      <c r="P507" s="11" t="s">
        <v>52</v>
      </c>
      <c r="Q507" s="19" t="str">
        <f>IF($N507=1,IF(ISERROR(VLOOKUP($P507,'M1'!$A:$C,Q$2,FALSE)),"NOT PRESENT",VLOOKUP($P507,'M1'!$A:$C,Q$2,FALSE)),IF($N507=2,IF(ISERROR(VLOOKUP(DATA!$P507,'M2'!$A:$C,Q$2,FALSE)),"NOT PRESENT",VLOOKUP(DATA!$P507,'M2'!$A:$C,Q$2,FALSE)),IF($N507=0,IF(ISERROR(VLOOKUP($P507,'M1'!$A:$C,Q$2,FALSE)),IF(ISERROR(VLOOKUP(DATA!$P507,'M2'!$A:$C,Q$2,FALSE)),"NOT PRESENT",VLOOKUP(DATA!$P507,'M2'!$A:$C,Q$2,FALSE)),VLOOKUP($P507,'M1'!$A:$C,Q$2,FALSE)),"SPECIFY METHOD")))</f>
        <v>Sebastes caurinus</v>
      </c>
      <c r="R507" s="12" t="str">
        <f>IF($N507=1,IF(ISERROR(VLOOKUP($P507,'M1'!$A:$C,R$2,FALSE)),"NOT PRESENT",VLOOKUP($P507,'M1'!$A:$C,R$2,FALSE)),IF($N507=2,IF(ISERROR(VLOOKUP(DATA!$P507,'M2'!$A:$C,R$2,FALSE)),"NOT PRESENT",VLOOKUP(DATA!$P507,'M2'!$A:$C,R$2,FALSE)),IF($N507=0,IF(ISERROR(VLOOKUP($P507,'M1'!$A:$C,R$2,FALSE)),IF(ISERROR(VLOOKUP(DATA!$P507,'M2'!$A:$C,R$2,FALSE)),"NOT PRESENT",VLOOKUP(DATA!$P507,'M2'!$A:$C,R$2,FALSE)),VLOOKUP($P507,'M1'!$A:$C,R$2,FALSE)),"SPECIFY METHOD")))</f>
        <v>Copper rockfish</v>
      </c>
      <c r="S507" s="20">
        <f t="shared" si="520"/>
        <v>11</v>
      </c>
      <c r="T507" s="11">
        <v>0</v>
      </c>
      <c r="U507" s="11"/>
      <c r="V507" s="11"/>
      <c r="W507" s="11"/>
      <c r="X507" s="11"/>
      <c r="Y507" s="11"/>
      <c r="Z507" s="11">
        <v>2</v>
      </c>
      <c r="AA507" s="11">
        <v>4</v>
      </c>
      <c r="AB507" s="11">
        <v>2</v>
      </c>
      <c r="AC507" s="11">
        <v>3</v>
      </c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</row>
    <row r="508" spans="1:68" ht="12.75" customHeight="1">
      <c r="A508" s="12">
        <f t="shared" si="517"/>
        <v>506</v>
      </c>
      <c r="B508" s="11" t="str">
        <f t="shared" si="910"/>
        <v>Em Lim</v>
      </c>
      <c r="C508" s="11" t="str">
        <f t="shared" ref="C508:D508" si="966">IF(ISERROR(C507),IF(ISERROR(C506),IF(ISERROR(C505),"BLANK",C505),C506),C507)</f>
        <v>Valesca deGroot</v>
      </c>
      <c r="D508" s="11" t="str">
        <f t="shared" si="966"/>
        <v>BMSC14</v>
      </c>
      <c r="E508" s="12" t="str">
        <f>IF(ISERROR(VLOOKUP($D508,SITES!$A:$E,2,FALSE)),"",VLOOKUP($D508,SITES!$A:$E,2,FALSE))</f>
        <v>Effingham Archipelago</v>
      </c>
      <c r="F508" s="10">
        <f>IF(ISERROR(VLOOKUP($D508,SITES!$A:$E,3,FALSE)),"",VLOOKUP($D508,SITES!$A:$E,3,FALSE))</f>
        <v>48.879081726074197</v>
      </c>
      <c r="G508" s="13">
        <f>IF(ISERROR(VLOOKUP($D508,SITES!$A:$E,4,FALSE)),"",VLOOKUP($D508,SITES!$A:$E,4,FALSE))</f>
        <v>-125.297401428222</v>
      </c>
      <c r="H508" s="14" t="str">
        <f t="shared" ref="H508:O508" si="967">IF(ISERROR(H507),IF(ISERROR(H506),IF(ISERROR(H505),"BLANK",H505),H506),H507)</f>
        <v>01/05/2024</v>
      </c>
      <c r="I508" s="11">
        <f t="shared" si="967"/>
        <v>4</v>
      </c>
      <c r="J508" s="11" t="str">
        <f t="shared" si="967"/>
        <v>SE</v>
      </c>
      <c r="K508" s="18">
        <f t="shared" si="967"/>
        <v>0.40902777777777777</v>
      </c>
      <c r="L508" s="11" t="str">
        <f t="shared" si="967"/>
        <v>VDG</v>
      </c>
      <c r="M508" s="11">
        <f t="shared" si="967"/>
        <v>6</v>
      </c>
      <c r="N508" s="11">
        <f t="shared" si="967"/>
        <v>1</v>
      </c>
      <c r="O508" s="11">
        <f t="shared" si="967"/>
        <v>1</v>
      </c>
      <c r="P508" s="11" t="s">
        <v>74</v>
      </c>
      <c r="Q508" s="19" t="str">
        <f>IF($N508=1,IF(ISERROR(VLOOKUP($P508,'M1'!$A:$C,Q$2,FALSE)),"NOT PRESENT",VLOOKUP($P508,'M1'!$A:$C,Q$2,FALSE)),IF($N508=2,IF(ISERROR(VLOOKUP(DATA!$P508,'M2'!$A:$C,Q$2,FALSE)),"NOT PRESENT",VLOOKUP(DATA!$P508,'M2'!$A:$C,Q$2,FALSE)),IF($N508=0,IF(ISERROR(VLOOKUP($P508,'M1'!$A:$C,Q$2,FALSE)),IF(ISERROR(VLOOKUP(DATA!$P508,'M2'!$A:$C,Q$2,FALSE)),"NOT PRESENT",VLOOKUP(DATA!$P508,'M2'!$A:$C,Q$2,FALSE)),VLOOKUP($P508,'M1'!$A:$C,Q$2,FALSE)),"SPECIFY METHOD")))</f>
        <v>Sebastes melanops</v>
      </c>
      <c r="R508" s="12" t="str">
        <f>IF($N508=1,IF(ISERROR(VLOOKUP($P508,'M1'!$A:$C,R$2,FALSE)),"NOT PRESENT",VLOOKUP($P508,'M1'!$A:$C,R$2,FALSE)),IF($N508=2,IF(ISERROR(VLOOKUP(DATA!$P508,'M2'!$A:$C,R$2,FALSE)),"NOT PRESENT",VLOOKUP(DATA!$P508,'M2'!$A:$C,R$2,FALSE)),IF($N508=0,IF(ISERROR(VLOOKUP($P508,'M1'!$A:$C,R$2,FALSE)),IF(ISERROR(VLOOKUP(DATA!$P508,'M2'!$A:$C,R$2,FALSE)),"NOT PRESENT",VLOOKUP(DATA!$P508,'M2'!$A:$C,R$2,FALSE)),VLOOKUP($P508,'M1'!$A:$C,R$2,FALSE)),"SPECIFY METHOD")))</f>
        <v>Black rockfish</v>
      </c>
      <c r="S508" s="20">
        <f t="shared" si="520"/>
        <v>13</v>
      </c>
      <c r="T508" s="11">
        <v>0</v>
      </c>
      <c r="U508" s="11"/>
      <c r="V508" s="11"/>
      <c r="W508" s="11"/>
      <c r="X508" s="11"/>
      <c r="Y508" s="11"/>
      <c r="Z508" s="11">
        <v>3</v>
      </c>
      <c r="AA508" s="11">
        <v>7</v>
      </c>
      <c r="AB508" s="11">
        <v>3</v>
      </c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</row>
    <row r="509" spans="1:68" ht="12.75" customHeight="1">
      <c r="A509" s="12">
        <f t="shared" si="517"/>
        <v>507</v>
      </c>
      <c r="B509" s="11" t="str">
        <f t="shared" si="910"/>
        <v>Em Lim</v>
      </c>
      <c r="C509" s="11" t="str">
        <f t="shared" ref="C509:D509" si="968">IF(ISERROR(C508),IF(ISERROR(C507),IF(ISERROR(C506),"BLANK",C506),C507),C508)</f>
        <v>Valesca deGroot</v>
      </c>
      <c r="D509" s="11" t="str">
        <f t="shared" si="968"/>
        <v>BMSC14</v>
      </c>
      <c r="E509" s="12" t="str">
        <f>IF(ISERROR(VLOOKUP($D509,SITES!$A:$E,2,FALSE)),"",VLOOKUP($D509,SITES!$A:$E,2,FALSE))</f>
        <v>Effingham Archipelago</v>
      </c>
      <c r="F509" s="10">
        <f>IF(ISERROR(VLOOKUP($D509,SITES!$A:$E,3,FALSE)),"",VLOOKUP($D509,SITES!$A:$E,3,FALSE))</f>
        <v>48.879081726074197</v>
      </c>
      <c r="G509" s="13">
        <f>IF(ISERROR(VLOOKUP($D509,SITES!$A:$E,4,FALSE)),"",VLOOKUP($D509,SITES!$A:$E,4,FALSE))</f>
        <v>-125.297401428222</v>
      </c>
      <c r="H509" s="14" t="str">
        <f t="shared" ref="H509:O509" si="969">IF(ISERROR(H508),IF(ISERROR(H507),IF(ISERROR(H506),"BLANK",H506),H507),H508)</f>
        <v>01/05/2024</v>
      </c>
      <c r="I509" s="11">
        <f t="shared" si="969"/>
        <v>4</v>
      </c>
      <c r="J509" s="11" t="str">
        <f t="shared" si="969"/>
        <v>SE</v>
      </c>
      <c r="K509" s="18">
        <f t="shared" si="969"/>
        <v>0.40902777777777777</v>
      </c>
      <c r="L509" s="11" t="str">
        <f t="shared" si="969"/>
        <v>VDG</v>
      </c>
      <c r="M509" s="11">
        <f t="shared" si="969"/>
        <v>6</v>
      </c>
      <c r="N509" s="11">
        <f t="shared" si="969"/>
        <v>1</v>
      </c>
      <c r="O509" s="11">
        <f t="shared" si="969"/>
        <v>1</v>
      </c>
      <c r="P509" s="11" t="s">
        <v>53</v>
      </c>
      <c r="Q509" s="19" t="str">
        <f>IF($N509=1,IF(ISERROR(VLOOKUP($P509,'M1'!$A:$C,Q$2,FALSE)),"NOT PRESENT",VLOOKUP($P509,'M1'!$A:$C,Q$2,FALSE)),IF($N509=2,IF(ISERROR(VLOOKUP(DATA!$P509,'M2'!$A:$C,Q$2,FALSE)),"NOT PRESENT",VLOOKUP(DATA!$P509,'M2'!$A:$C,Q$2,FALSE)),IF($N509=0,IF(ISERROR(VLOOKUP($P509,'M1'!$A:$C,Q$2,FALSE)),IF(ISERROR(VLOOKUP(DATA!$P509,'M2'!$A:$C,Q$2,FALSE)),"NOT PRESENT",VLOOKUP(DATA!$P509,'M2'!$A:$C,Q$2,FALSE)),VLOOKUP($P509,'M1'!$A:$C,Q$2,FALSE)),"SPECIFY METHOD")))</f>
        <v>Rhinogobiops nicholsii</v>
      </c>
      <c r="R509" s="12" t="str">
        <f>IF($N509=1,IF(ISERROR(VLOOKUP($P509,'M1'!$A:$C,R$2,FALSE)),"NOT PRESENT",VLOOKUP($P509,'M1'!$A:$C,R$2,FALSE)),IF($N509=2,IF(ISERROR(VLOOKUP(DATA!$P509,'M2'!$A:$C,R$2,FALSE)),"NOT PRESENT",VLOOKUP(DATA!$P509,'M2'!$A:$C,R$2,FALSE)),IF($N509=0,IF(ISERROR(VLOOKUP($P509,'M1'!$A:$C,R$2,FALSE)),IF(ISERROR(VLOOKUP(DATA!$P509,'M2'!$A:$C,R$2,FALSE)),"NOT PRESENT",VLOOKUP(DATA!$P509,'M2'!$A:$C,R$2,FALSE)),VLOOKUP($P509,'M1'!$A:$C,R$2,FALSE)),"SPECIFY METHOD")))</f>
        <v>Blackeye goby</v>
      </c>
      <c r="S509" s="20">
        <f t="shared" si="520"/>
        <v>7</v>
      </c>
      <c r="T509" s="11">
        <v>0</v>
      </c>
      <c r="U509" s="11"/>
      <c r="V509" s="11">
        <v>5</v>
      </c>
      <c r="W509" s="11">
        <v>2</v>
      </c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</row>
    <row r="510" spans="1:68" ht="12.75" customHeight="1">
      <c r="A510" s="12">
        <f t="shared" si="517"/>
        <v>508</v>
      </c>
      <c r="B510" s="11" t="str">
        <f t="shared" si="910"/>
        <v>Em Lim</v>
      </c>
      <c r="C510" s="11" t="str">
        <f t="shared" ref="C510:D510" si="970">IF(ISERROR(C509),IF(ISERROR(C508),IF(ISERROR(C507),"BLANK",C507),C508),C509)</f>
        <v>Valesca deGroot</v>
      </c>
      <c r="D510" s="11" t="str">
        <f t="shared" si="970"/>
        <v>BMSC14</v>
      </c>
      <c r="E510" s="12" t="str">
        <f>IF(ISERROR(VLOOKUP($D510,SITES!$A:$E,2,FALSE)),"",VLOOKUP($D510,SITES!$A:$E,2,FALSE))</f>
        <v>Effingham Archipelago</v>
      </c>
      <c r="F510" s="10">
        <f>IF(ISERROR(VLOOKUP($D510,SITES!$A:$E,3,FALSE)),"",VLOOKUP($D510,SITES!$A:$E,3,FALSE))</f>
        <v>48.879081726074197</v>
      </c>
      <c r="G510" s="13">
        <f>IF(ISERROR(VLOOKUP($D510,SITES!$A:$E,4,FALSE)),"",VLOOKUP($D510,SITES!$A:$E,4,FALSE))</f>
        <v>-125.297401428222</v>
      </c>
      <c r="H510" s="14" t="str">
        <f t="shared" ref="H510:O510" si="971">IF(ISERROR(H509),IF(ISERROR(H508),IF(ISERROR(H507),"BLANK",H507),H508),H509)</f>
        <v>01/05/2024</v>
      </c>
      <c r="I510" s="11">
        <f t="shared" si="971"/>
        <v>4</v>
      </c>
      <c r="J510" s="11" t="str">
        <f t="shared" si="971"/>
        <v>SE</v>
      </c>
      <c r="K510" s="18">
        <f t="shared" si="971"/>
        <v>0.40902777777777777</v>
      </c>
      <c r="L510" s="11" t="str">
        <f t="shared" si="971"/>
        <v>VDG</v>
      </c>
      <c r="M510" s="11">
        <f t="shared" si="971"/>
        <v>6</v>
      </c>
      <c r="N510" s="11">
        <f t="shared" si="971"/>
        <v>1</v>
      </c>
      <c r="O510" s="11">
        <f t="shared" si="971"/>
        <v>1</v>
      </c>
      <c r="P510" s="11" t="s">
        <v>54</v>
      </c>
      <c r="Q510" s="19" t="str">
        <f>IF($N510=1,IF(ISERROR(VLOOKUP($P510,'M1'!$A:$C,Q$2,FALSE)),"NOT PRESENT",VLOOKUP($P510,'M1'!$A:$C,Q$2,FALSE)),IF($N510=2,IF(ISERROR(VLOOKUP(DATA!$P510,'M2'!$A:$C,Q$2,FALSE)),"NOT PRESENT",VLOOKUP(DATA!$P510,'M2'!$A:$C,Q$2,FALSE)),IF($N510=0,IF(ISERROR(VLOOKUP($P510,'M1'!$A:$C,Q$2,FALSE)),IF(ISERROR(VLOOKUP(DATA!$P510,'M2'!$A:$C,Q$2,FALSE)),"NOT PRESENT",VLOOKUP(DATA!$P510,'M2'!$A:$C,Q$2,FALSE)),VLOOKUP($P510,'M1'!$A:$C,Q$2,FALSE)),"SPECIFY METHOD")))</f>
        <v>Ophiodon elongatus</v>
      </c>
      <c r="R510" s="12" t="str">
        <f>IF($N510=1,IF(ISERROR(VLOOKUP($P510,'M1'!$A:$C,R$2,FALSE)),"NOT PRESENT",VLOOKUP($P510,'M1'!$A:$C,R$2,FALSE)),IF($N510=2,IF(ISERROR(VLOOKUP(DATA!$P510,'M2'!$A:$C,R$2,FALSE)),"NOT PRESENT",VLOOKUP(DATA!$P510,'M2'!$A:$C,R$2,FALSE)),IF($N510=0,IF(ISERROR(VLOOKUP($P510,'M1'!$A:$C,R$2,FALSE)),IF(ISERROR(VLOOKUP(DATA!$P510,'M2'!$A:$C,R$2,FALSE)),"NOT PRESENT",VLOOKUP(DATA!$P510,'M2'!$A:$C,R$2,FALSE)),VLOOKUP($P510,'M1'!$A:$C,R$2,FALSE)),"SPECIFY METHOD")))</f>
        <v>Lingcod</v>
      </c>
      <c r="S510" s="20">
        <f t="shared" si="520"/>
        <v>2</v>
      </c>
      <c r="T510" s="11">
        <v>0</v>
      </c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>
        <v>1</v>
      </c>
      <c r="AG510" s="11">
        <v>1</v>
      </c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</row>
    <row r="511" spans="1:68" ht="12.75" customHeight="1">
      <c r="A511" s="12">
        <f t="shared" si="517"/>
        <v>509</v>
      </c>
      <c r="B511" s="11" t="str">
        <f t="shared" si="910"/>
        <v>Em Lim</v>
      </c>
      <c r="C511" s="11" t="str">
        <f t="shared" ref="C511:D511" si="972">IF(ISERROR(C510),IF(ISERROR(C509),IF(ISERROR(C508),"BLANK",C508),C509),C510)</f>
        <v>Valesca deGroot</v>
      </c>
      <c r="D511" s="11" t="str">
        <f t="shared" si="972"/>
        <v>BMSC14</v>
      </c>
      <c r="E511" s="12" t="str">
        <f>IF(ISERROR(VLOOKUP($D511,SITES!$A:$E,2,FALSE)),"",VLOOKUP($D511,SITES!$A:$E,2,FALSE))</f>
        <v>Effingham Archipelago</v>
      </c>
      <c r="F511" s="10">
        <f>IF(ISERROR(VLOOKUP($D511,SITES!$A:$E,3,FALSE)),"",VLOOKUP($D511,SITES!$A:$E,3,FALSE))</f>
        <v>48.879081726074197</v>
      </c>
      <c r="G511" s="13">
        <f>IF(ISERROR(VLOOKUP($D511,SITES!$A:$E,4,FALSE)),"",VLOOKUP($D511,SITES!$A:$E,4,FALSE))</f>
        <v>-125.297401428222</v>
      </c>
      <c r="H511" s="14" t="str">
        <f t="shared" ref="H511:M511" si="973">IF(ISERROR(H510),IF(ISERROR(H509),IF(ISERROR(H508),"BLANK",H508),H509),H510)</f>
        <v>01/05/2024</v>
      </c>
      <c r="I511" s="11">
        <f t="shared" si="973"/>
        <v>4</v>
      </c>
      <c r="J511" s="11" t="str">
        <f t="shared" si="973"/>
        <v>SE</v>
      </c>
      <c r="K511" s="18">
        <f t="shared" si="973"/>
        <v>0.40902777777777777</v>
      </c>
      <c r="L511" s="11" t="str">
        <f t="shared" si="973"/>
        <v>VDG</v>
      </c>
      <c r="M511" s="11">
        <f t="shared" si="973"/>
        <v>6</v>
      </c>
      <c r="N511" s="11">
        <v>1</v>
      </c>
      <c r="O511" s="11">
        <f t="shared" ref="O511:O512" si="974">IF(ISERROR(O510),IF(ISERROR(O509),IF(ISERROR(O508),"BLANK",O508),O509),O510)</f>
        <v>1</v>
      </c>
      <c r="P511" s="11" t="s">
        <v>149</v>
      </c>
      <c r="Q511" s="19" t="str">
        <f>IF($N511=1,IF(ISERROR(VLOOKUP($P511,'M1'!$A:$C,Q$2,FALSE)),"NOT PRESENT",VLOOKUP($P511,'M1'!$A:$C,Q$2,FALSE)),IF($N511=2,IF(ISERROR(VLOOKUP(DATA!$P511,'M2'!$A:$C,Q$2,FALSE)),"NOT PRESENT",VLOOKUP(DATA!$P511,'M2'!$A:$C,Q$2,FALSE)),IF($N511=0,IF(ISERROR(VLOOKUP($P511,'M1'!$A:$C,Q$2,FALSE)),IF(ISERROR(VLOOKUP(DATA!$P511,'M2'!$A:$C,Q$2,FALSE)),"NOT PRESENT",VLOOKUP(DATA!$P511,'M2'!$A:$C,Q$2,FALSE)),VLOOKUP($P511,'M1'!$A:$C,Q$2,FALSE)),"SPECIFY METHOD")))</f>
        <v>Scorpaenichthys marmoratus</v>
      </c>
      <c r="R511" s="12" t="str">
        <f>IF($N511=1,IF(ISERROR(VLOOKUP($P511,'M1'!$A:$C,R$2,FALSE)),"NOT PRESENT",VLOOKUP($P511,'M1'!$A:$C,R$2,FALSE)),IF($N511=2,IF(ISERROR(VLOOKUP(DATA!$P511,'M2'!$A:$C,R$2,FALSE)),"NOT PRESENT",VLOOKUP(DATA!$P511,'M2'!$A:$C,R$2,FALSE)),IF($N511=0,IF(ISERROR(VLOOKUP($P511,'M1'!$A:$C,R$2,FALSE)),IF(ISERROR(VLOOKUP(DATA!$P511,'M2'!$A:$C,R$2,FALSE)),"NOT PRESENT",VLOOKUP(DATA!$P511,'M2'!$A:$C,R$2,FALSE)),VLOOKUP($P511,'M1'!$A:$C,R$2,FALSE)),"SPECIFY METHOD")))</f>
        <v>Cabezon</v>
      </c>
      <c r="S511" s="20">
        <f t="shared" si="520"/>
        <v>1</v>
      </c>
      <c r="T511" s="11">
        <v>0</v>
      </c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>
        <v>1</v>
      </c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</row>
    <row r="512" spans="1:68" ht="12.75" customHeight="1">
      <c r="A512" s="12">
        <f t="shared" si="517"/>
        <v>510</v>
      </c>
      <c r="B512" s="11" t="str">
        <f t="shared" si="910"/>
        <v>Em Lim</v>
      </c>
      <c r="C512" s="11" t="str">
        <f t="shared" ref="C512:D512" si="975">IF(ISERROR(C511),IF(ISERROR(C510),IF(ISERROR(C509),"BLANK",C509),C510),C511)</f>
        <v>Valesca deGroot</v>
      </c>
      <c r="D512" s="11" t="str">
        <f t="shared" si="975"/>
        <v>BMSC14</v>
      </c>
      <c r="E512" s="12" t="str">
        <f>IF(ISERROR(VLOOKUP($D512,SITES!$A:$E,2,FALSE)),"",VLOOKUP($D512,SITES!$A:$E,2,FALSE))</f>
        <v>Effingham Archipelago</v>
      </c>
      <c r="F512" s="10">
        <f>IF(ISERROR(VLOOKUP($D512,SITES!$A:$E,3,FALSE)),"",VLOOKUP($D512,SITES!$A:$E,3,FALSE))</f>
        <v>48.879081726074197</v>
      </c>
      <c r="G512" s="13">
        <f>IF(ISERROR(VLOOKUP($D512,SITES!$A:$E,4,FALSE)),"",VLOOKUP($D512,SITES!$A:$E,4,FALSE))</f>
        <v>-125.297401428222</v>
      </c>
      <c r="H512" s="14" t="str">
        <f t="shared" ref="H512:M512" si="976">IF(ISERROR(H511),IF(ISERROR(H510),IF(ISERROR(H509),"BLANK",H509),H510),H511)</f>
        <v>01/05/2024</v>
      </c>
      <c r="I512" s="11">
        <f t="shared" si="976"/>
        <v>4</v>
      </c>
      <c r="J512" s="11" t="str">
        <f t="shared" si="976"/>
        <v>SE</v>
      </c>
      <c r="K512" s="18">
        <f t="shared" si="976"/>
        <v>0.40902777777777777</v>
      </c>
      <c r="L512" s="11" t="str">
        <f t="shared" si="976"/>
        <v>VDG</v>
      </c>
      <c r="M512" s="11">
        <f t="shared" si="976"/>
        <v>6</v>
      </c>
      <c r="N512" s="11">
        <v>2</v>
      </c>
      <c r="O512" s="11">
        <f t="shared" si="974"/>
        <v>1</v>
      </c>
      <c r="P512" s="11" t="s">
        <v>29</v>
      </c>
      <c r="Q512" s="19" t="str">
        <f>IF($N512=1,IF(ISERROR(VLOOKUP($P512,'M1'!$A:$C,Q$2,FALSE)),"NOT PRESENT",VLOOKUP($P512,'M1'!$A:$C,Q$2,FALSE)),IF($N512=2,IF(ISERROR(VLOOKUP(DATA!$P512,'M2'!$A:$C,Q$2,FALSE)),"NOT PRESENT",VLOOKUP(DATA!$P512,'M2'!$A:$C,Q$2,FALSE)),IF($N512=0,IF(ISERROR(VLOOKUP($P512,'M1'!$A:$C,Q$2,FALSE)),IF(ISERROR(VLOOKUP(DATA!$P512,'M2'!$A:$C,Q$2,FALSE)),"NOT PRESENT",VLOOKUP(DATA!$P512,'M2'!$A:$C,Q$2,FALSE)),VLOOKUP($P512,'M1'!$A:$C,Q$2,FALSE)),"SPECIFY METHOD")))</f>
        <v>Mesocentrotus franciscanus</v>
      </c>
      <c r="R512" s="12" t="str">
        <f>IF($N512=1,IF(ISERROR(VLOOKUP($P512,'M1'!$A:$C,R$2,FALSE)),"NOT PRESENT",VLOOKUP($P512,'M1'!$A:$C,R$2,FALSE)),IF($N512=2,IF(ISERROR(VLOOKUP(DATA!$P512,'M2'!$A:$C,R$2,FALSE)),"NOT PRESENT",VLOOKUP(DATA!$P512,'M2'!$A:$C,R$2,FALSE)),IF($N512=0,IF(ISERROR(VLOOKUP($P512,'M1'!$A:$C,R$2,FALSE)),IF(ISERROR(VLOOKUP(DATA!$P512,'M2'!$A:$C,R$2,FALSE)),"NOT PRESENT",VLOOKUP(DATA!$P512,'M2'!$A:$C,R$2,FALSE)),VLOOKUP($P512,'M1'!$A:$C,R$2,FALSE)),"SPECIFY METHOD")))</f>
        <v>Red sea urchin</v>
      </c>
      <c r="S512" s="20">
        <f t="shared" si="520"/>
        <v>136</v>
      </c>
      <c r="T512" s="11">
        <v>136</v>
      </c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</row>
    <row r="513" spans="1:68" ht="12.75" customHeight="1">
      <c r="A513" s="12">
        <f t="shared" ref="A513:A767" si="977">MAX($A$1:$A512)+1</f>
        <v>511</v>
      </c>
      <c r="B513" s="11" t="str">
        <f t="shared" si="910"/>
        <v>Em Lim</v>
      </c>
      <c r="C513" s="11" t="str">
        <f t="shared" ref="C513:D513" si="978">IF(ISERROR(C512),IF(ISERROR(C511),IF(ISERROR(C510),"BLANK",C510),C511),C512)</f>
        <v>Valesca deGroot</v>
      </c>
      <c r="D513" s="11" t="str">
        <f t="shared" si="978"/>
        <v>BMSC14</v>
      </c>
      <c r="E513" s="12" t="str">
        <f>IF(ISERROR(VLOOKUP($D513,SITES!$A:$E,2,FALSE)),"",VLOOKUP($D513,SITES!$A:$E,2,FALSE))</f>
        <v>Effingham Archipelago</v>
      </c>
      <c r="F513" s="10">
        <f>IF(ISERROR(VLOOKUP($D513,SITES!$A:$E,3,FALSE)),"",VLOOKUP($D513,SITES!$A:$E,3,FALSE))</f>
        <v>48.879081726074197</v>
      </c>
      <c r="G513" s="13">
        <f>IF(ISERROR(VLOOKUP($D513,SITES!$A:$E,4,FALSE)),"",VLOOKUP($D513,SITES!$A:$E,4,FALSE))</f>
        <v>-125.297401428222</v>
      </c>
      <c r="H513" s="14" t="str">
        <f t="shared" ref="H513:O513" si="979">IF(ISERROR(H512),IF(ISERROR(H511),IF(ISERROR(H510),"BLANK",H510),H511),H512)</f>
        <v>01/05/2024</v>
      </c>
      <c r="I513" s="11">
        <f t="shared" si="979"/>
        <v>4</v>
      </c>
      <c r="J513" s="11" t="str">
        <f t="shared" si="979"/>
        <v>SE</v>
      </c>
      <c r="K513" s="18">
        <f t="shared" si="979"/>
        <v>0.40902777777777777</v>
      </c>
      <c r="L513" s="11" t="str">
        <f t="shared" si="979"/>
        <v>VDG</v>
      </c>
      <c r="M513" s="11">
        <f t="shared" si="979"/>
        <v>6</v>
      </c>
      <c r="N513" s="11">
        <f t="shared" si="979"/>
        <v>2</v>
      </c>
      <c r="O513" s="11">
        <f t="shared" si="979"/>
        <v>1</v>
      </c>
      <c r="P513" s="11" t="s">
        <v>31</v>
      </c>
      <c r="Q513" s="19" t="str">
        <f>IF($N513=1,IF(ISERROR(VLOOKUP($P513,'M1'!$A:$C,Q$2,FALSE)),"NOT PRESENT",VLOOKUP($P513,'M1'!$A:$C,Q$2,FALSE)),IF($N513=2,IF(ISERROR(VLOOKUP(DATA!$P513,'M2'!$A:$C,Q$2,FALSE)),"NOT PRESENT",VLOOKUP(DATA!$P513,'M2'!$A:$C,Q$2,FALSE)),IF($N513=0,IF(ISERROR(VLOOKUP($P513,'M1'!$A:$C,Q$2,FALSE)),IF(ISERROR(VLOOKUP(DATA!$P513,'M2'!$A:$C,Q$2,FALSE)),"NOT PRESENT",VLOOKUP(DATA!$P513,'M2'!$A:$C,Q$2,FALSE)),VLOOKUP($P513,'M1'!$A:$C,Q$2,FALSE)),"SPECIFY METHOD")))</f>
        <v>Patiria miniata</v>
      </c>
      <c r="R513" s="12" t="str">
        <f>IF($N513=1,IF(ISERROR(VLOOKUP($P513,'M1'!$A:$C,R$2,FALSE)),"NOT PRESENT",VLOOKUP($P513,'M1'!$A:$C,R$2,FALSE)),IF($N513=2,IF(ISERROR(VLOOKUP(DATA!$P513,'M2'!$A:$C,R$2,FALSE)),"NOT PRESENT",VLOOKUP(DATA!$P513,'M2'!$A:$C,R$2,FALSE)),IF($N513=0,IF(ISERROR(VLOOKUP($P513,'M1'!$A:$C,R$2,FALSE)),IF(ISERROR(VLOOKUP(DATA!$P513,'M2'!$A:$C,R$2,FALSE)),"NOT PRESENT",VLOOKUP(DATA!$P513,'M2'!$A:$C,R$2,FALSE)),VLOOKUP($P513,'M1'!$A:$C,R$2,FALSE)),"SPECIFY METHOD")))</f>
        <v>Bat star</v>
      </c>
      <c r="S513" s="20">
        <f t="shared" ref="S513:S767" si="980">SUM(T513:AV513)</f>
        <v>29</v>
      </c>
      <c r="T513" s="11">
        <v>29</v>
      </c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</row>
    <row r="514" spans="1:68" ht="12.75" customHeight="1">
      <c r="A514" s="12">
        <f t="shared" si="977"/>
        <v>512</v>
      </c>
      <c r="B514" s="11" t="str">
        <f t="shared" si="910"/>
        <v>Em Lim</v>
      </c>
      <c r="C514" s="11" t="str">
        <f t="shared" ref="C514:D514" si="981">IF(ISERROR(C513),IF(ISERROR(C512),IF(ISERROR(C511),"BLANK",C511),C512),C513)</f>
        <v>Valesca deGroot</v>
      </c>
      <c r="D514" s="11" t="str">
        <f t="shared" si="981"/>
        <v>BMSC14</v>
      </c>
      <c r="E514" s="12" t="str">
        <f>IF(ISERROR(VLOOKUP($D514,SITES!$A:$E,2,FALSE)),"",VLOOKUP($D514,SITES!$A:$E,2,FALSE))</f>
        <v>Effingham Archipelago</v>
      </c>
      <c r="F514" s="10">
        <f>IF(ISERROR(VLOOKUP($D514,SITES!$A:$E,3,FALSE)),"",VLOOKUP($D514,SITES!$A:$E,3,FALSE))</f>
        <v>48.879081726074197</v>
      </c>
      <c r="G514" s="13">
        <f>IF(ISERROR(VLOOKUP($D514,SITES!$A:$E,4,FALSE)),"",VLOOKUP($D514,SITES!$A:$E,4,FALSE))</f>
        <v>-125.297401428222</v>
      </c>
      <c r="H514" s="14" t="str">
        <f t="shared" ref="H514:O514" si="982">IF(ISERROR(H513),IF(ISERROR(H512),IF(ISERROR(H511),"BLANK",H511),H512),H513)</f>
        <v>01/05/2024</v>
      </c>
      <c r="I514" s="11">
        <f t="shared" si="982"/>
        <v>4</v>
      </c>
      <c r="J514" s="11" t="str">
        <f t="shared" si="982"/>
        <v>SE</v>
      </c>
      <c r="K514" s="18">
        <f t="shared" si="982"/>
        <v>0.40902777777777777</v>
      </c>
      <c r="L514" s="11" t="str">
        <f t="shared" si="982"/>
        <v>VDG</v>
      </c>
      <c r="M514" s="11">
        <f t="shared" si="982"/>
        <v>6</v>
      </c>
      <c r="N514" s="11">
        <f t="shared" si="982"/>
        <v>2</v>
      </c>
      <c r="O514" s="11">
        <f t="shared" si="982"/>
        <v>1</v>
      </c>
      <c r="P514" s="11" t="s">
        <v>34</v>
      </c>
      <c r="Q514" s="19" t="str">
        <f>IF($N514=1,IF(ISERROR(VLOOKUP($P514,'M1'!$A:$C,Q$2,FALSE)),"NOT PRESENT",VLOOKUP($P514,'M1'!$A:$C,Q$2,FALSE)),IF($N514=2,IF(ISERROR(VLOOKUP(DATA!$P514,'M2'!$A:$C,Q$2,FALSE)),"NOT PRESENT",VLOOKUP(DATA!$P514,'M2'!$A:$C,Q$2,FALSE)),IF($N514=0,IF(ISERROR(VLOOKUP($P514,'M1'!$A:$C,Q$2,FALSE)),IF(ISERROR(VLOOKUP(DATA!$P514,'M2'!$A:$C,Q$2,FALSE)),"NOT PRESENT",VLOOKUP(DATA!$P514,'M2'!$A:$C,Q$2,FALSE)),VLOOKUP($P514,'M1'!$A:$C,Q$2,FALSE)),"SPECIFY METHOD")))</f>
        <v>Pagurus hemphilli</v>
      </c>
      <c r="R514" s="12" t="str">
        <f>IF($N514=1,IF(ISERROR(VLOOKUP($P514,'M1'!$A:$C,R$2,FALSE)),"NOT PRESENT",VLOOKUP($P514,'M1'!$A:$C,R$2,FALSE)),IF($N514=2,IF(ISERROR(VLOOKUP(DATA!$P514,'M2'!$A:$C,R$2,FALSE)),"NOT PRESENT",VLOOKUP(DATA!$P514,'M2'!$A:$C,R$2,FALSE)),IF($N514=0,IF(ISERROR(VLOOKUP($P514,'M1'!$A:$C,R$2,FALSE)),IF(ISERROR(VLOOKUP(DATA!$P514,'M2'!$A:$C,R$2,FALSE)),"NOT PRESENT",VLOOKUP(DATA!$P514,'M2'!$A:$C,R$2,FALSE)),VLOOKUP($P514,'M1'!$A:$C,R$2,FALSE)),"SPECIFY METHOD")))</f>
        <v>Maroon hermit</v>
      </c>
      <c r="S514" s="20">
        <f t="shared" si="980"/>
        <v>49</v>
      </c>
      <c r="T514" s="11">
        <v>49</v>
      </c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</row>
    <row r="515" spans="1:68" ht="12.75" customHeight="1">
      <c r="A515" s="12">
        <f t="shared" si="977"/>
        <v>513</v>
      </c>
      <c r="B515" s="11" t="str">
        <f t="shared" si="910"/>
        <v>Em Lim</v>
      </c>
      <c r="C515" s="11" t="str">
        <f t="shared" ref="C515:D515" si="983">IF(ISERROR(C514),IF(ISERROR(C513),IF(ISERROR(C512),"BLANK",C512),C513),C514)</f>
        <v>Valesca deGroot</v>
      </c>
      <c r="D515" s="11" t="str">
        <f t="shared" si="983"/>
        <v>BMSC14</v>
      </c>
      <c r="E515" s="12" t="str">
        <f>IF(ISERROR(VLOOKUP($D515,SITES!$A:$E,2,FALSE)),"",VLOOKUP($D515,SITES!$A:$E,2,FALSE))</f>
        <v>Effingham Archipelago</v>
      </c>
      <c r="F515" s="10">
        <f>IF(ISERROR(VLOOKUP($D515,SITES!$A:$E,3,FALSE)),"",VLOOKUP($D515,SITES!$A:$E,3,FALSE))</f>
        <v>48.879081726074197</v>
      </c>
      <c r="G515" s="13">
        <f>IF(ISERROR(VLOOKUP($D515,SITES!$A:$E,4,FALSE)),"",VLOOKUP($D515,SITES!$A:$E,4,FALSE))</f>
        <v>-125.297401428222</v>
      </c>
      <c r="H515" s="14" t="str">
        <f t="shared" ref="H515:O515" si="984">IF(ISERROR(H514),IF(ISERROR(H513),IF(ISERROR(H512),"BLANK",H512),H513),H514)</f>
        <v>01/05/2024</v>
      </c>
      <c r="I515" s="11">
        <f t="shared" si="984"/>
        <v>4</v>
      </c>
      <c r="J515" s="11" t="str">
        <f t="shared" si="984"/>
        <v>SE</v>
      </c>
      <c r="K515" s="18">
        <f t="shared" si="984"/>
        <v>0.40902777777777777</v>
      </c>
      <c r="L515" s="11" t="str">
        <f t="shared" si="984"/>
        <v>VDG</v>
      </c>
      <c r="M515" s="11">
        <f t="shared" si="984"/>
        <v>6</v>
      </c>
      <c r="N515" s="11">
        <f t="shared" si="984"/>
        <v>2</v>
      </c>
      <c r="O515" s="11">
        <f t="shared" si="984"/>
        <v>1</v>
      </c>
      <c r="P515" s="11" t="s">
        <v>32</v>
      </c>
      <c r="Q515" s="19" t="str">
        <f>IF($N515=1,IF(ISERROR(VLOOKUP($P515,'M1'!$A:$C,Q$2,FALSE)),"NOT PRESENT",VLOOKUP($P515,'M1'!$A:$C,Q$2,FALSE)),IF($N515=2,IF(ISERROR(VLOOKUP(DATA!$P515,'M2'!$A:$C,Q$2,FALSE)),"NOT PRESENT",VLOOKUP(DATA!$P515,'M2'!$A:$C,Q$2,FALSE)),IF($N515=0,IF(ISERROR(VLOOKUP($P515,'M1'!$A:$C,Q$2,FALSE)),IF(ISERROR(VLOOKUP(DATA!$P515,'M2'!$A:$C,Q$2,FALSE)),"NOT PRESENT",VLOOKUP(DATA!$P515,'M2'!$A:$C,Q$2,FALSE)),VLOOKUP($P515,'M1'!$A:$C,Q$2,FALSE)),"SPECIFY METHOD")))</f>
        <v>Acmaea mitra</v>
      </c>
      <c r="R515" s="12" t="str">
        <f>IF($N515=1,IF(ISERROR(VLOOKUP($P515,'M1'!$A:$C,R$2,FALSE)),"NOT PRESENT",VLOOKUP($P515,'M1'!$A:$C,R$2,FALSE)),IF($N515=2,IF(ISERROR(VLOOKUP(DATA!$P515,'M2'!$A:$C,R$2,FALSE)),"NOT PRESENT",VLOOKUP(DATA!$P515,'M2'!$A:$C,R$2,FALSE)),IF($N515=0,IF(ISERROR(VLOOKUP($P515,'M1'!$A:$C,R$2,FALSE)),IF(ISERROR(VLOOKUP(DATA!$P515,'M2'!$A:$C,R$2,FALSE)),"NOT PRESENT",VLOOKUP(DATA!$P515,'M2'!$A:$C,R$2,FALSE)),VLOOKUP($P515,'M1'!$A:$C,R$2,FALSE)),"SPECIFY METHOD")))</f>
        <v>Whitecap limpet</v>
      </c>
      <c r="S515" s="20">
        <f t="shared" si="980"/>
        <v>24</v>
      </c>
      <c r="T515" s="11">
        <v>24</v>
      </c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</row>
    <row r="516" spans="1:68" ht="12.75" customHeight="1">
      <c r="A516" s="12">
        <f t="shared" si="977"/>
        <v>514</v>
      </c>
      <c r="B516" s="11" t="str">
        <f t="shared" si="910"/>
        <v>Em Lim</v>
      </c>
      <c r="C516" s="11" t="str">
        <f t="shared" ref="C516:D516" si="985">IF(ISERROR(C515),IF(ISERROR(C514),IF(ISERROR(C513),"BLANK",C513),C514),C515)</f>
        <v>Valesca deGroot</v>
      </c>
      <c r="D516" s="11" t="str">
        <f t="shared" si="985"/>
        <v>BMSC14</v>
      </c>
      <c r="E516" s="12" t="str">
        <f>IF(ISERROR(VLOOKUP($D516,SITES!$A:$E,2,FALSE)),"",VLOOKUP($D516,SITES!$A:$E,2,FALSE))</f>
        <v>Effingham Archipelago</v>
      </c>
      <c r="F516" s="10">
        <f>IF(ISERROR(VLOOKUP($D516,SITES!$A:$E,3,FALSE)),"",VLOOKUP($D516,SITES!$A:$E,3,FALSE))</f>
        <v>48.879081726074197</v>
      </c>
      <c r="G516" s="13">
        <f>IF(ISERROR(VLOOKUP($D516,SITES!$A:$E,4,FALSE)),"",VLOOKUP($D516,SITES!$A:$E,4,FALSE))</f>
        <v>-125.297401428222</v>
      </c>
      <c r="H516" s="14" t="str">
        <f t="shared" ref="H516:O516" si="986">IF(ISERROR(H515),IF(ISERROR(H514),IF(ISERROR(H513),"BLANK",H513),H514),H515)</f>
        <v>01/05/2024</v>
      </c>
      <c r="I516" s="11">
        <f t="shared" si="986"/>
        <v>4</v>
      </c>
      <c r="J516" s="11" t="str">
        <f t="shared" si="986"/>
        <v>SE</v>
      </c>
      <c r="K516" s="18">
        <f t="shared" si="986"/>
        <v>0.40902777777777777</v>
      </c>
      <c r="L516" s="11" t="str">
        <f t="shared" si="986"/>
        <v>VDG</v>
      </c>
      <c r="M516" s="11">
        <f t="shared" si="986"/>
        <v>6</v>
      </c>
      <c r="N516" s="11">
        <f t="shared" si="986"/>
        <v>2</v>
      </c>
      <c r="O516" s="11">
        <f t="shared" si="986"/>
        <v>1</v>
      </c>
      <c r="P516" s="11" t="s">
        <v>37</v>
      </c>
      <c r="Q516" s="19" t="str">
        <f>IF($N516=1,IF(ISERROR(VLOOKUP($P516,'M1'!$A:$C,Q$2,FALSE)),"NOT PRESENT",VLOOKUP($P516,'M1'!$A:$C,Q$2,FALSE)),IF($N516=2,IF(ISERROR(VLOOKUP(DATA!$P516,'M2'!$A:$C,Q$2,FALSE)),"NOT PRESENT",VLOOKUP(DATA!$P516,'M2'!$A:$C,Q$2,FALSE)),IF($N516=0,IF(ISERROR(VLOOKUP($P516,'M1'!$A:$C,Q$2,FALSE)),IF(ISERROR(VLOOKUP(DATA!$P516,'M2'!$A:$C,Q$2,FALSE)),"NOT PRESENT",VLOOKUP(DATA!$P516,'M2'!$A:$C,Q$2,FALSE)),VLOOKUP($P516,'M1'!$A:$C,Q$2,FALSE)),"SPECIFY METHOD")))</f>
        <v>Ceratostoma foliatum</v>
      </c>
      <c r="R516" s="12" t="str">
        <f>IF($N516=1,IF(ISERROR(VLOOKUP($P516,'M1'!$A:$C,R$2,FALSE)),"NOT PRESENT",VLOOKUP($P516,'M1'!$A:$C,R$2,FALSE)),IF($N516=2,IF(ISERROR(VLOOKUP(DATA!$P516,'M2'!$A:$C,R$2,FALSE)),"NOT PRESENT",VLOOKUP(DATA!$P516,'M2'!$A:$C,R$2,FALSE)),IF($N516=0,IF(ISERROR(VLOOKUP($P516,'M1'!$A:$C,R$2,FALSE)),IF(ISERROR(VLOOKUP(DATA!$P516,'M2'!$A:$C,R$2,FALSE)),"NOT PRESENT",VLOOKUP(DATA!$P516,'M2'!$A:$C,R$2,FALSE)),VLOOKUP($P516,'M1'!$A:$C,R$2,FALSE)),"SPECIFY METHOD")))</f>
        <v>Leafy hornmouth</v>
      </c>
      <c r="S516" s="20">
        <f t="shared" si="980"/>
        <v>35</v>
      </c>
      <c r="T516" s="11">
        <v>35</v>
      </c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</row>
    <row r="517" spans="1:68" ht="12.75" customHeight="1">
      <c r="A517" s="12">
        <f t="shared" si="977"/>
        <v>515</v>
      </c>
      <c r="B517" s="11" t="str">
        <f t="shared" si="910"/>
        <v>Em Lim</v>
      </c>
      <c r="C517" s="11" t="str">
        <f t="shared" ref="C517:D517" si="987">IF(ISERROR(C516),IF(ISERROR(C515),IF(ISERROR(C514),"BLANK",C514),C515),C516)</f>
        <v>Valesca deGroot</v>
      </c>
      <c r="D517" s="11" t="str">
        <f t="shared" si="987"/>
        <v>BMSC14</v>
      </c>
      <c r="E517" s="12" t="str">
        <f>IF(ISERROR(VLOOKUP($D517,SITES!$A:$E,2,FALSE)),"",VLOOKUP($D517,SITES!$A:$E,2,FALSE))</f>
        <v>Effingham Archipelago</v>
      </c>
      <c r="F517" s="10">
        <f>IF(ISERROR(VLOOKUP($D517,SITES!$A:$E,3,FALSE)),"",VLOOKUP($D517,SITES!$A:$E,3,FALSE))</f>
        <v>48.879081726074197</v>
      </c>
      <c r="G517" s="13">
        <f>IF(ISERROR(VLOOKUP($D517,SITES!$A:$E,4,FALSE)),"",VLOOKUP($D517,SITES!$A:$E,4,FALSE))</f>
        <v>-125.297401428222</v>
      </c>
      <c r="H517" s="14" t="str">
        <f t="shared" ref="H517:O517" si="988">IF(ISERROR(H516),IF(ISERROR(H515),IF(ISERROR(H514),"BLANK",H514),H515),H516)</f>
        <v>01/05/2024</v>
      </c>
      <c r="I517" s="11">
        <f t="shared" si="988"/>
        <v>4</v>
      </c>
      <c r="J517" s="11" t="str">
        <f t="shared" si="988"/>
        <v>SE</v>
      </c>
      <c r="K517" s="18">
        <f t="shared" si="988"/>
        <v>0.40902777777777777</v>
      </c>
      <c r="L517" s="11" t="str">
        <f t="shared" si="988"/>
        <v>VDG</v>
      </c>
      <c r="M517" s="11">
        <f t="shared" si="988"/>
        <v>6</v>
      </c>
      <c r="N517" s="11">
        <f t="shared" si="988"/>
        <v>2</v>
      </c>
      <c r="O517" s="11">
        <f t="shared" si="988"/>
        <v>1</v>
      </c>
      <c r="P517" s="11" t="s">
        <v>53</v>
      </c>
      <c r="Q517" s="19" t="str">
        <f>IF($N517=1,IF(ISERROR(VLOOKUP($P517,'M1'!$A:$C,Q$2,FALSE)),"NOT PRESENT",VLOOKUP($P517,'M1'!$A:$C,Q$2,FALSE)),IF($N517=2,IF(ISERROR(VLOOKUP(DATA!$P517,'M2'!$A:$C,Q$2,FALSE)),"NOT PRESENT",VLOOKUP(DATA!$P517,'M2'!$A:$C,Q$2,FALSE)),IF($N517=0,IF(ISERROR(VLOOKUP($P517,'M1'!$A:$C,Q$2,FALSE)),IF(ISERROR(VLOOKUP(DATA!$P517,'M2'!$A:$C,Q$2,FALSE)),"NOT PRESENT",VLOOKUP(DATA!$P517,'M2'!$A:$C,Q$2,FALSE)),VLOOKUP($P517,'M1'!$A:$C,Q$2,FALSE)),"SPECIFY METHOD")))</f>
        <v>Rhinogobiops nicholsii</v>
      </c>
      <c r="R517" s="12" t="str">
        <f>IF($N517=1,IF(ISERROR(VLOOKUP($P517,'M1'!$A:$C,R$2,FALSE)),"NOT PRESENT",VLOOKUP($P517,'M1'!$A:$C,R$2,FALSE)),IF($N517=2,IF(ISERROR(VLOOKUP(DATA!$P517,'M2'!$A:$C,R$2,FALSE)),"NOT PRESENT",VLOOKUP(DATA!$P517,'M2'!$A:$C,R$2,FALSE)),IF($N517=0,IF(ISERROR(VLOOKUP($P517,'M1'!$A:$C,R$2,FALSE)),IF(ISERROR(VLOOKUP(DATA!$P517,'M2'!$A:$C,R$2,FALSE)),"NOT PRESENT",VLOOKUP(DATA!$P517,'M2'!$A:$C,R$2,FALSE)),VLOOKUP($P517,'M1'!$A:$C,R$2,FALSE)),"SPECIFY METHOD")))</f>
        <v>Blackeye goby</v>
      </c>
      <c r="S517" s="20">
        <f t="shared" si="980"/>
        <v>23</v>
      </c>
      <c r="T517" s="11">
        <v>0</v>
      </c>
      <c r="U517" s="11">
        <v>2</v>
      </c>
      <c r="V517" s="11">
        <v>13</v>
      </c>
      <c r="W517" s="11">
        <v>8</v>
      </c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</row>
    <row r="518" spans="1:68" ht="12.75" customHeight="1">
      <c r="A518" s="12">
        <f t="shared" si="977"/>
        <v>516</v>
      </c>
      <c r="B518" s="11" t="str">
        <f t="shared" si="910"/>
        <v>Em Lim</v>
      </c>
      <c r="C518" s="11" t="str">
        <f t="shared" ref="C518:D518" si="989">IF(ISERROR(C517),IF(ISERROR(C516),IF(ISERROR(C515),"BLANK",C515),C516),C517)</f>
        <v>Valesca deGroot</v>
      </c>
      <c r="D518" s="11" t="str">
        <f t="shared" si="989"/>
        <v>BMSC14</v>
      </c>
      <c r="E518" s="12" t="str">
        <f>IF(ISERROR(VLOOKUP($D518,SITES!$A:$E,2,FALSE)),"",VLOOKUP($D518,SITES!$A:$E,2,FALSE))</f>
        <v>Effingham Archipelago</v>
      </c>
      <c r="F518" s="10">
        <f>IF(ISERROR(VLOOKUP($D518,SITES!$A:$E,3,FALSE)),"",VLOOKUP($D518,SITES!$A:$E,3,FALSE))</f>
        <v>48.879081726074197</v>
      </c>
      <c r="G518" s="13">
        <f>IF(ISERROR(VLOOKUP($D518,SITES!$A:$E,4,FALSE)),"",VLOOKUP($D518,SITES!$A:$E,4,FALSE))</f>
        <v>-125.297401428222</v>
      </c>
      <c r="H518" s="14" t="str">
        <f t="shared" ref="H518:O518" si="990">IF(ISERROR(H517),IF(ISERROR(H516),IF(ISERROR(H515),"BLANK",H515),H516),H517)</f>
        <v>01/05/2024</v>
      </c>
      <c r="I518" s="11">
        <f t="shared" si="990"/>
        <v>4</v>
      </c>
      <c r="J518" s="11" t="str">
        <f t="shared" si="990"/>
        <v>SE</v>
      </c>
      <c r="K518" s="18">
        <f t="shared" si="990"/>
        <v>0.40902777777777777</v>
      </c>
      <c r="L518" s="11" t="str">
        <f t="shared" si="990"/>
        <v>VDG</v>
      </c>
      <c r="M518" s="11">
        <f t="shared" si="990"/>
        <v>6</v>
      </c>
      <c r="N518" s="11">
        <f t="shared" si="990"/>
        <v>2</v>
      </c>
      <c r="O518" s="11">
        <f t="shared" si="990"/>
        <v>1</v>
      </c>
      <c r="P518" s="11" t="s">
        <v>30</v>
      </c>
      <c r="Q518" s="19" t="str">
        <f>IF($N518=1,IF(ISERROR(VLOOKUP($P518,'M1'!$A:$C,Q$2,FALSE)),"NOT PRESENT",VLOOKUP($P518,'M1'!$A:$C,Q$2,FALSE)),IF($N518=2,IF(ISERROR(VLOOKUP(DATA!$P518,'M2'!$A:$C,Q$2,FALSE)),"NOT PRESENT",VLOOKUP(DATA!$P518,'M2'!$A:$C,Q$2,FALSE)),IF($N518=0,IF(ISERROR(VLOOKUP($P518,'M1'!$A:$C,Q$2,FALSE)),IF(ISERROR(VLOOKUP(DATA!$P518,'M2'!$A:$C,Q$2,FALSE)),"NOT PRESENT",VLOOKUP(DATA!$P518,'M2'!$A:$C,Q$2,FALSE)),VLOOKUP($P518,'M1'!$A:$C,Q$2,FALSE)),"SPECIFY METHOD")))</f>
        <v>Pomaulax gibberosus</v>
      </c>
      <c r="R518" s="12" t="str">
        <f>IF($N518=1,IF(ISERROR(VLOOKUP($P518,'M1'!$A:$C,R$2,FALSE)),"NOT PRESENT",VLOOKUP($P518,'M1'!$A:$C,R$2,FALSE)),IF($N518=2,IF(ISERROR(VLOOKUP(DATA!$P518,'M2'!$A:$C,R$2,FALSE)),"NOT PRESENT",VLOOKUP(DATA!$P518,'M2'!$A:$C,R$2,FALSE)),IF($N518=0,IF(ISERROR(VLOOKUP($P518,'M1'!$A:$C,R$2,FALSE)),IF(ISERROR(VLOOKUP(DATA!$P518,'M2'!$A:$C,R$2,FALSE)),"NOT PRESENT",VLOOKUP(DATA!$P518,'M2'!$A:$C,R$2,FALSE)),VLOOKUP($P518,'M1'!$A:$C,R$2,FALSE)),"SPECIFY METHOD")))</f>
        <v>Red turban shell</v>
      </c>
      <c r="S518" s="20">
        <f t="shared" si="980"/>
        <v>63</v>
      </c>
      <c r="T518" s="11">
        <v>63</v>
      </c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</row>
    <row r="519" spans="1:68" ht="12.75" customHeight="1">
      <c r="A519" s="12">
        <f t="shared" si="977"/>
        <v>517</v>
      </c>
      <c r="B519" s="11" t="str">
        <f t="shared" si="910"/>
        <v>Em Lim</v>
      </c>
      <c r="C519" s="11" t="str">
        <f t="shared" ref="C519:D519" si="991">IF(ISERROR(C518),IF(ISERROR(C517),IF(ISERROR(C516),"BLANK",C516),C517),C518)</f>
        <v>Valesca deGroot</v>
      </c>
      <c r="D519" s="11" t="str">
        <f t="shared" si="991"/>
        <v>BMSC14</v>
      </c>
      <c r="E519" s="12" t="str">
        <f>IF(ISERROR(VLOOKUP($D519,SITES!$A:$E,2,FALSE)),"",VLOOKUP($D519,SITES!$A:$E,2,FALSE))</f>
        <v>Effingham Archipelago</v>
      </c>
      <c r="F519" s="10">
        <f>IF(ISERROR(VLOOKUP($D519,SITES!$A:$E,3,FALSE)),"",VLOOKUP($D519,SITES!$A:$E,3,FALSE))</f>
        <v>48.879081726074197</v>
      </c>
      <c r="G519" s="13">
        <f>IF(ISERROR(VLOOKUP($D519,SITES!$A:$E,4,FALSE)),"",VLOOKUP($D519,SITES!$A:$E,4,FALSE))</f>
        <v>-125.297401428222</v>
      </c>
      <c r="H519" s="14" t="str">
        <f t="shared" ref="H519:O519" si="992">IF(ISERROR(H518),IF(ISERROR(H517),IF(ISERROR(H516),"BLANK",H516),H517),H518)</f>
        <v>01/05/2024</v>
      </c>
      <c r="I519" s="11">
        <f t="shared" si="992"/>
        <v>4</v>
      </c>
      <c r="J519" s="11" t="str">
        <f t="shared" si="992"/>
        <v>SE</v>
      </c>
      <c r="K519" s="18">
        <f t="shared" si="992"/>
        <v>0.40902777777777777</v>
      </c>
      <c r="L519" s="11" t="str">
        <f t="shared" si="992"/>
        <v>VDG</v>
      </c>
      <c r="M519" s="11">
        <f t="shared" si="992"/>
        <v>6</v>
      </c>
      <c r="N519" s="11">
        <f t="shared" si="992"/>
        <v>2</v>
      </c>
      <c r="O519" s="11">
        <f t="shared" si="992"/>
        <v>1</v>
      </c>
      <c r="P519" s="11" t="s">
        <v>36</v>
      </c>
      <c r="Q519" s="19" t="str">
        <f>IF($N519=1,IF(ISERROR(VLOOKUP($P519,'M1'!$A:$C,Q$2,FALSE)),"NOT PRESENT",VLOOKUP($P519,'M1'!$A:$C,Q$2,FALSE)),IF($N519=2,IF(ISERROR(VLOOKUP(DATA!$P519,'M2'!$A:$C,Q$2,FALSE)),"NOT PRESENT",VLOOKUP(DATA!$P519,'M2'!$A:$C,Q$2,FALSE)),IF($N519=0,IF(ISERROR(VLOOKUP($P519,'M1'!$A:$C,Q$2,FALSE)),IF(ISERROR(VLOOKUP(DATA!$P519,'M2'!$A:$C,Q$2,FALSE)),"NOT PRESENT",VLOOKUP(DATA!$P519,'M2'!$A:$C,Q$2,FALSE)),VLOOKUP($P519,'M1'!$A:$C,Q$2,FALSE)),"SPECIFY METHOD")))</f>
        <v>Haliotis kamtschatkana</v>
      </c>
      <c r="R519" s="12" t="str">
        <f>IF($N519=1,IF(ISERROR(VLOOKUP($P519,'M1'!$A:$C,R$2,FALSE)),"NOT PRESENT",VLOOKUP($P519,'M1'!$A:$C,R$2,FALSE)),IF($N519=2,IF(ISERROR(VLOOKUP(DATA!$P519,'M2'!$A:$C,R$2,FALSE)),"NOT PRESENT",VLOOKUP(DATA!$P519,'M2'!$A:$C,R$2,FALSE)),IF($N519=0,IF(ISERROR(VLOOKUP($P519,'M1'!$A:$C,R$2,FALSE)),IF(ISERROR(VLOOKUP(DATA!$P519,'M2'!$A:$C,R$2,FALSE)),"NOT PRESENT",VLOOKUP(DATA!$P519,'M2'!$A:$C,R$2,FALSE)),VLOOKUP($P519,'M1'!$A:$C,R$2,FALSE)),"SPECIFY METHOD")))</f>
        <v>Pinto abalone</v>
      </c>
      <c r="S519" s="20">
        <f t="shared" si="980"/>
        <v>42</v>
      </c>
      <c r="T519" s="11">
        <v>0</v>
      </c>
      <c r="U519" s="11">
        <v>29</v>
      </c>
      <c r="V519" s="11">
        <v>13</v>
      </c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</row>
    <row r="520" spans="1:68" ht="12.75" customHeight="1">
      <c r="A520" s="12">
        <f t="shared" si="977"/>
        <v>518</v>
      </c>
      <c r="B520" s="11" t="str">
        <f t="shared" si="910"/>
        <v>Em Lim</v>
      </c>
      <c r="C520" s="11" t="str">
        <f t="shared" ref="C520:D520" si="993">IF(ISERROR(C519),IF(ISERROR(C518),IF(ISERROR(C517),"BLANK",C517),C518),C519)</f>
        <v>Valesca deGroot</v>
      </c>
      <c r="D520" s="11" t="str">
        <f t="shared" si="993"/>
        <v>BMSC14</v>
      </c>
      <c r="E520" s="12" t="str">
        <f>IF(ISERROR(VLOOKUP($D520,SITES!$A:$E,2,FALSE)),"",VLOOKUP($D520,SITES!$A:$E,2,FALSE))</f>
        <v>Effingham Archipelago</v>
      </c>
      <c r="F520" s="10">
        <f>IF(ISERROR(VLOOKUP($D520,SITES!$A:$E,3,FALSE)),"",VLOOKUP($D520,SITES!$A:$E,3,FALSE))</f>
        <v>48.879081726074197</v>
      </c>
      <c r="G520" s="13">
        <f>IF(ISERROR(VLOOKUP($D520,SITES!$A:$E,4,FALSE)),"",VLOOKUP($D520,SITES!$A:$E,4,FALSE))</f>
        <v>-125.297401428222</v>
      </c>
      <c r="H520" s="14" t="str">
        <f t="shared" ref="H520:O520" si="994">IF(ISERROR(H519),IF(ISERROR(H518),IF(ISERROR(H517),"BLANK",H517),H518),H519)</f>
        <v>01/05/2024</v>
      </c>
      <c r="I520" s="11">
        <f t="shared" si="994"/>
        <v>4</v>
      </c>
      <c r="J520" s="11" t="str">
        <f t="shared" si="994"/>
        <v>SE</v>
      </c>
      <c r="K520" s="18">
        <f t="shared" si="994"/>
        <v>0.40902777777777777</v>
      </c>
      <c r="L520" s="11" t="str">
        <f t="shared" si="994"/>
        <v>VDG</v>
      </c>
      <c r="M520" s="11">
        <f t="shared" si="994"/>
        <v>6</v>
      </c>
      <c r="N520" s="11">
        <f t="shared" si="994"/>
        <v>2</v>
      </c>
      <c r="O520" s="11">
        <f t="shared" si="994"/>
        <v>1</v>
      </c>
      <c r="P520" s="11" t="s">
        <v>33</v>
      </c>
      <c r="Q520" s="19" t="str">
        <f>IF($N520=1,IF(ISERROR(VLOOKUP($P520,'M1'!$A:$C,Q$2,FALSE)),"NOT PRESENT",VLOOKUP($P520,'M1'!$A:$C,Q$2,FALSE)),IF($N520=2,IF(ISERROR(VLOOKUP(DATA!$P520,'M2'!$A:$C,Q$2,FALSE)),"NOT PRESENT",VLOOKUP(DATA!$P520,'M2'!$A:$C,Q$2,FALSE)),IF($N520=0,IF(ISERROR(VLOOKUP($P520,'M1'!$A:$C,Q$2,FALSE)),IF(ISERROR(VLOOKUP(DATA!$P520,'M2'!$A:$C,Q$2,FALSE)),"NOT PRESENT",VLOOKUP(DATA!$P520,'M2'!$A:$C,Q$2,FALSE)),VLOOKUP($P520,'M1'!$A:$C,Q$2,FALSE)),"SPECIFY METHOD")))</f>
        <v>Apostichopus californicus</v>
      </c>
      <c r="R520" s="12" t="str">
        <f>IF($N520=1,IF(ISERROR(VLOOKUP($P520,'M1'!$A:$C,R$2,FALSE)),"NOT PRESENT",VLOOKUP($P520,'M1'!$A:$C,R$2,FALSE)),IF($N520=2,IF(ISERROR(VLOOKUP(DATA!$P520,'M2'!$A:$C,R$2,FALSE)),"NOT PRESENT",VLOOKUP(DATA!$P520,'M2'!$A:$C,R$2,FALSE)),IF($N520=0,IF(ISERROR(VLOOKUP($P520,'M1'!$A:$C,R$2,FALSE)),IF(ISERROR(VLOOKUP(DATA!$P520,'M2'!$A:$C,R$2,FALSE)),"NOT PRESENT",VLOOKUP(DATA!$P520,'M2'!$A:$C,R$2,FALSE)),VLOOKUP($P520,'M1'!$A:$C,R$2,FALSE)),"SPECIFY METHOD")))</f>
        <v>California sea cucumber</v>
      </c>
      <c r="S520" s="20">
        <f t="shared" si="980"/>
        <v>15</v>
      </c>
      <c r="T520" s="11">
        <v>15</v>
      </c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</row>
    <row r="521" spans="1:68" ht="12.75" customHeight="1">
      <c r="A521" s="12">
        <f t="shared" si="977"/>
        <v>519</v>
      </c>
      <c r="B521" s="11" t="str">
        <f t="shared" si="910"/>
        <v>Em Lim</v>
      </c>
      <c r="C521" s="11" t="str">
        <f t="shared" ref="C521:D521" si="995">IF(ISERROR(C520),IF(ISERROR(C519),IF(ISERROR(C518),"BLANK",C518),C519),C520)</f>
        <v>Valesca deGroot</v>
      </c>
      <c r="D521" s="11" t="str">
        <f t="shared" si="995"/>
        <v>BMSC14</v>
      </c>
      <c r="E521" s="12" t="str">
        <f>IF(ISERROR(VLOOKUP($D521,SITES!$A:$E,2,FALSE)),"",VLOOKUP($D521,SITES!$A:$E,2,FALSE))</f>
        <v>Effingham Archipelago</v>
      </c>
      <c r="F521" s="10">
        <f>IF(ISERROR(VLOOKUP($D521,SITES!$A:$E,3,FALSE)),"",VLOOKUP($D521,SITES!$A:$E,3,FALSE))</f>
        <v>48.879081726074197</v>
      </c>
      <c r="G521" s="13">
        <f>IF(ISERROR(VLOOKUP($D521,SITES!$A:$E,4,FALSE)),"",VLOOKUP($D521,SITES!$A:$E,4,FALSE))</f>
        <v>-125.297401428222</v>
      </c>
      <c r="H521" s="14" t="str">
        <f t="shared" ref="H521:O521" si="996">IF(ISERROR(H520),IF(ISERROR(H519),IF(ISERROR(H518),"BLANK",H518),H519),H520)</f>
        <v>01/05/2024</v>
      </c>
      <c r="I521" s="11">
        <f t="shared" si="996"/>
        <v>4</v>
      </c>
      <c r="J521" s="11" t="str">
        <f t="shared" si="996"/>
        <v>SE</v>
      </c>
      <c r="K521" s="18">
        <f t="shared" si="996"/>
        <v>0.40902777777777777</v>
      </c>
      <c r="L521" s="11" t="str">
        <f t="shared" si="996"/>
        <v>VDG</v>
      </c>
      <c r="M521" s="11">
        <f t="shared" si="996"/>
        <v>6</v>
      </c>
      <c r="N521" s="11">
        <f t="shared" si="996"/>
        <v>2</v>
      </c>
      <c r="O521" s="11">
        <f t="shared" si="996"/>
        <v>1</v>
      </c>
      <c r="P521" s="11" t="s">
        <v>79</v>
      </c>
      <c r="Q521" s="19" t="str">
        <f>IF($N521=1,IF(ISERROR(VLOOKUP($P521,'M1'!$A:$C,Q$2,FALSE)),"NOT PRESENT",VLOOKUP($P521,'M1'!$A:$C,Q$2,FALSE)),IF($N521=2,IF(ISERROR(VLOOKUP(DATA!$P521,'M2'!$A:$C,Q$2,FALSE)),"NOT PRESENT",VLOOKUP(DATA!$P521,'M2'!$A:$C,Q$2,FALSE)),IF($N521=0,IF(ISERROR(VLOOKUP($P521,'M1'!$A:$C,Q$2,FALSE)),IF(ISERROR(VLOOKUP(DATA!$P521,'M2'!$A:$C,Q$2,FALSE)),"NOT PRESENT",VLOOKUP(DATA!$P521,'M2'!$A:$C,Q$2,FALSE)),VLOOKUP($P521,'M1'!$A:$C,Q$2,FALSE)),"SPECIFY METHOD")))</f>
        <v>Discorsopagurus schmitti</v>
      </c>
      <c r="R521" s="12" t="str">
        <f>IF($N521=1,IF(ISERROR(VLOOKUP($P521,'M1'!$A:$C,R$2,FALSE)),"NOT PRESENT",VLOOKUP($P521,'M1'!$A:$C,R$2,FALSE)),IF($N521=2,IF(ISERROR(VLOOKUP(DATA!$P521,'M2'!$A:$C,R$2,FALSE)),"NOT PRESENT",VLOOKUP(DATA!$P521,'M2'!$A:$C,R$2,FALSE)),IF($N521=0,IF(ISERROR(VLOOKUP($P521,'M1'!$A:$C,R$2,FALSE)),IF(ISERROR(VLOOKUP(DATA!$P521,'M2'!$A:$C,R$2,FALSE)),"NOT PRESENT",VLOOKUP(DATA!$P521,'M2'!$A:$C,R$2,FALSE)),VLOOKUP($P521,'M1'!$A:$C,R$2,FALSE)),"SPECIFY METHOD")))</f>
        <v>Tubeworm hermit</v>
      </c>
      <c r="S521" s="20">
        <f t="shared" si="980"/>
        <v>3</v>
      </c>
      <c r="T521" s="11">
        <v>3</v>
      </c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</row>
    <row r="522" spans="1:68" ht="12.75" customHeight="1">
      <c r="A522" s="12">
        <f t="shared" si="977"/>
        <v>520</v>
      </c>
      <c r="B522" s="11" t="str">
        <f t="shared" si="910"/>
        <v>Em Lim</v>
      </c>
      <c r="C522" s="11" t="str">
        <f t="shared" ref="C522:D522" si="997">IF(ISERROR(C521),IF(ISERROR(C520),IF(ISERROR(C519),"BLANK",C519),C520),C521)</f>
        <v>Valesca deGroot</v>
      </c>
      <c r="D522" s="11" t="str">
        <f t="shared" si="997"/>
        <v>BMSC14</v>
      </c>
      <c r="E522" s="12" t="str">
        <f>IF(ISERROR(VLOOKUP($D522,SITES!$A:$E,2,FALSE)),"",VLOOKUP($D522,SITES!$A:$E,2,FALSE))</f>
        <v>Effingham Archipelago</v>
      </c>
      <c r="F522" s="10">
        <f>IF(ISERROR(VLOOKUP($D522,SITES!$A:$E,3,FALSE)),"",VLOOKUP($D522,SITES!$A:$E,3,FALSE))</f>
        <v>48.879081726074197</v>
      </c>
      <c r="G522" s="13">
        <f>IF(ISERROR(VLOOKUP($D522,SITES!$A:$E,4,FALSE)),"",VLOOKUP($D522,SITES!$A:$E,4,FALSE))</f>
        <v>-125.297401428222</v>
      </c>
      <c r="H522" s="14" t="str">
        <f t="shared" ref="H522:O522" si="998">IF(ISERROR(H521),IF(ISERROR(H520),IF(ISERROR(H519),"BLANK",H519),H520),H521)</f>
        <v>01/05/2024</v>
      </c>
      <c r="I522" s="11">
        <f t="shared" si="998"/>
        <v>4</v>
      </c>
      <c r="J522" s="11" t="str">
        <f t="shared" si="998"/>
        <v>SE</v>
      </c>
      <c r="K522" s="18">
        <f t="shared" si="998"/>
        <v>0.40902777777777777</v>
      </c>
      <c r="L522" s="11" t="str">
        <f t="shared" si="998"/>
        <v>VDG</v>
      </c>
      <c r="M522" s="11">
        <f t="shared" si="998"/>
        <v>6</v>
      </c>
      <c r="N522" s="11">
        <f t="shared" si="998"/>
        <v>2</v>
      </c>
      <c r="O522" s="11">
        <f t="shared" si="998"/>
        <v>1</v>
      </c>
      <c r="P522" s="11" t="s">
        <v>45</v>
      </c>
      <c r="Q522" s="19" t="str">
        <f>IF($N522=1,IF(ISERROR(VLOOKUP($P522,'M1'!$A:$C,Q$2,FALSE)),"NOT PRESENT",VLOOKUP($P522,'M1'!$A:$C,Q$2,FALSE)),IF($N522=2,IF(ISERROR(VLOOKUP(DATA!$P522,'M2'!$A:$C,Q$2,FALSE)),"NOT PRESENT",VLOOKUP(DATA!$P522,'M2'!$A:$C,Q$2,FALSE)),IF($N522=0,IF(ISERROR(VLOOKUP($P522,'M1'!$A:$C,Q$2,FALSE)),IF(ISERROR(VLOOKUP(DATA!$P522,'M2'!$A:$C,Q$2,FALSE)),"NOT PRESENT",VLOOKUP(DATA!$P522,'M2'!$A:$C,Q$2,FALSE)),VLOOKUP($P522,'M1'!$A:$C,Q$2,FALSE)),"SPECIFY METHOD")))</f>
        <v>Diodora aspera</v>
      </c>
      <c r="R522" s="12" t="str">
        <f>IF($N522=1,IF(ISERROR(VLOOKUP($P522,'M1'!$A:$C,R$2,FALSE)),"NOT PRESENT",VLOOKUP($P522,'M1'!$A:$C,R$2,FALSE)),IF($N522=2,IF(ISERROR(VLOOKUP(DATA!$P522,'M2'!$A:$C,R$2,FALSE)),"NOT PRESENT",VLOOKUP(DATA!$P522,'M2'!$A:$C,R$2,FALSE)),IF($N522=0,IF(ISERROR(VLOOKUP($P522,'M1'!$A:$C,R$2,FALSE)),IF(ISERROR(VLOOKUP(DATA!$P522,'M2'!$A:$C,R$2,FALSE)),"NOT PRESENT",VLOOKUP(DATA!$P522,'M2'!$A:$C,R$2,FALSE)),VLOOKUP($P522,'M1'!$A:$C,R$2,FALSE)),"SPECIFY METHOD")))</f>
        <v>Rough keyhole limpet</v>
      </c>
      <c r="S522" s="20">
        <f t="shared" si="980"/>
        <v>14</v>
      </c>
      <c r="T522" s="11">
        <v>14</v>
      </c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</row>
    <row r="523" spans="1:68" ht="12.75" customHeight="1">
      <c r="A523" s="12">
        <f t="shared" si="977"/>
        <v>521</v>
      </c>
      <c r="B523" s="11" t="str">
        <f t="shared" si="910"/>
        <v>Em Lim</v>
      </c>
      <c r="C523" s="11" t="str">
        <f t="shared" ref="C523:D523" si="999">IF(ISERROR(C522),IF(ISERROR(C521),IF(ISERROR(C520),"BLANK",C520),C521),C522)</f>
        <v>Valesca deGroot</v>
      </c>
      <c r="D523" s="11" t="str">
        <f t="shared" si="999"/>
        <v>BMSC14</v>
      </c>
      <c r="E523" s="12" t="str">
        <f>IF(ISERROR(VLOOKUP($D523,SITES!$A:$E,2,FALSE)),"",VLOOKUP($D523,SITES!$A:$E,2,FALSE))</f>
        <v>Effingham Archipelago</v>
      </c>
      <c r="F523" s="10">
        <f>IF(ISERROR(VLOOKUP($D523,SITES!$A:$E,3,FALSE)),"",VLOOKUP($D523,SITES!$A:$E,3,FALSE))</f>
        <v>48.879081726074197</v>
      </c>
      <c r="G523" s="13">
        <f>IF(ISERROR(VLOOKUP($D523,SITES!$A:$E,4,FALSE)),"",VLOOKUP($D523,SITES!$A:$E,4,FALSE))</f>
        <v>-125.297401428222</v>
      </c>
      <c r="H523" s="14" t="str">
        <f t="shared" ref="H523:O523" si="1000">IF(ISERROR(H522),IF(ISERROR(H521),IF(ISERROR(H520),"BLANK",H520),H521),H522)</f>
        <v>01/05/2024</v>
      </c>
      <c r="I523" s="11">
        <f t="shared" si="1000"/>
        <v>4</v>
      </c>
      <c r="J523" s="11" t="str">
        <f t="shared" si="1000"/>
        <v>SE</v>
      </c>
      <c r="K523" s="18">
        <f t="shared" si="1000"/>
        <v>0.40902777777777777</v>
      </c>
      <c r="L523" s="11" t="str">
        <f t="shared" si="1000"/>
        <v>VDG</v>
      </c>
      <c r="M523" s="11">
        <f t="shared" si="1000"/>
        <v>6</v>
      </c>
      <c r="N523" s="11">
        <f t="shared" si="1000"/>
        <v>2</v>
      </c>
      <c r="O523" s="11">
        <f t="shared" si="1000"/>
        <v>1</v>
      </c>
      <c r="P523" s="11" t="s">
        <v>58</v>
      </c>
      <c r="Q523" s="19" t="str">
        <f>IF($N523=1,IF(ISERROR(VLOOKUP($P523,'M1'!$A:$C,Q$2,FALSE)),"NOT PRESENT",VLOOKUP($P523,'M1'!$A:$C,Q$2,FALSE)),IF($N523=2,IF(ISERROR(VLOOKUP(DATA!$P523,'M2'!$A:$C,Q$2,FALSE)),"NOT PRESENT",VLOOKUP(DATA!$P523,'M2'!$A:$C,Q$2,FALSE)),IF($N523=0,IF(ISERROR(VLOOKUP($P523,'M1'!$A:$C,Q$2,FALSE)),IF(ISERROR(VLOOKUP(DATA!$P523,'M2'!$A:$C,Q$2,FALSE)),"NOT PRESENT",VLOOKUP(DATA!$P523,'M2'!$A:$C,Q$2,FALSE)),VLOOKUP($P523,'M1'!$A:$C,Q$2,FALSE)),"SPECIFY METHOD")))</f>
        <v>Jordania zonope</v>
      </c>
      <c r="R523" s="12" t="str">
        <f>IF($N523=1,IF(ISERROR(VLOOKUP($P523,'M1'!$A:$C,R$2,FALSE)),"NOT PRESENT",VLOOKUP($P523,'M1'!$A:$C,R$2,FALSE)),IF($N523=2,IF(ISERROR(VLOOKUP(DATA!$P523,'M2'!$A:$C,R$2,FALSE)),"NOT PRESENT",VLOOKUP(DATA!$P523,'M2'!$A:$C,R$2,FALSE)),IF($N523=0,IF(ISERROR(VLOOKUP($P523,'M1'!$A:$C,R$2,FALSE)),IF(ISERROR(VLOOKUP(DATA!$P523,'M2'!$A:$C,R$2,FALSE)),"NOT PRESENT",VLOOKUP(DATA!$P523,'M2'!$A:$C,R$2,FALSE)),VLOOKUP($P523,'M1'!$A:$C,R$2,FALSE)),"SPECIFY METHOD")))</f>
        <v>Longfin sculpin</v>
      </c>
      <c r="S523" s="20">
        <f t="shared" si="980"/>
        <v>12</v>
      </c>
      <c r="T523" s="11">
        <v>0</v>
      </c>
      <c r="U523" s="11">
        <v>8</v>
      </c>
      <c r="V523" s="11">
        <v>2</v>
      </c>
      <c r="W523" s="11">
        <v>2</v>
      </c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</row>
    <row r="524" spans="1:68" ht="12.75" customHeight="1">
      <c r="A524" s="12">
        <f t="shared" si="977"/>
        <v>522</v>
      </c>
      <c r="B524" s="11" t="str">
        <f t="shared" si="910"/>
        <v>Em Lim</v>
      </c>
      <c r="C524" s="11" t="str">
        <f t="shared" ref="C524:D524" si="1001">IF(ISERROR(C523),IF(ISERROR(C522),IF(ISERROR(C521),"BLANK",C521),C522),C523)</f>
        <v>Valesca deGroot</v>
      </c>
      <c r="D524" s="11" t="str">
        <f t="shared" si="1001"/>
        <v>BMSC14</v>
      </c>
      <c r="E524" s="12" t="str">
        <f>IF(ISERROR(VLOOKUP($D524,SITES!$A:$E,2,FALSE)),"",VLOOKUP($D524,SITES!$A:$E,2,FALSE))</f>
        <v>Effingham Archipelago</v>
      </c>
      <c r="F524" s="10">
        <f>IF(ISERROR(VLOOKUP($D524,SITES!$A:$E,3,FALSE)),"",VLOOKUP($D524,SITES!$A:$E,3,FALSE))</f>
        <v>48.879081726074197</v>
      </c>
      <c r="G524" s="13">
        <f>IF(ISERROR(VLOOKUP($D524,SITES!$A:$E,4,FALSE)),"",VLOOKUP($D524,SITES!$A:$E,4,FALSE))</f>
        <v>-125.297401428222</v>
      </c>
      <c r="H524" s="14" t="str">
        <f t="shared" ref="H524:O524" si="1002">IF(ISERROR(H523),IF(ISERROR(H522),IF(ISERROR(H521),"BLANK",H521),H522),H523)</f>
        <v>01/05/2024</v>
      </c>
      <c r="I524" s="11">
        <f t="shared" si="1002"/>
        <v>4</v>
      </c>
      <c r="J524" s="11" t="str">
        <f t="shared" si="1002"/>
        <v>SE</v>
      </c>
      <c r="K524" s="18">
        <f t="shared" si="1002"/>
        <v>0.40902777777777777</v>
      </c>
      <c r="L524" s="11" t="str">
        <f t="shared" si="1002"/>
        <v>VDG</v>
      </c>
      <c r="M524" s="11">
        <f t="shared" si="1002"/>
        <v>6</v>
      </c>
      <c r="N524" s="11">
        <f t="shared" si="1002"/>
        <v>2</v>
      </c>
      <c r="O524" s="11">
        <f t="shared" si="1002"/>
        <v>1</v>
      </c>
      <c r="P524" s="11" t="s">
        <v>35</v>
      </c>
      <c r="Q524" s="19" t="str">
        <f>IF($N524=1,IF(ISERROR(VLOOKUP($P524,'M1'!$A:$C,Q$2,FALSE)),"NOT PRESENT",VLOOKUP($P524,'M1'!$A:$C,Q$2,FALSE)),IF($N524=2,IF(ISERROR(VLOOKUP(DATA!$P524,'M2'!$A:$C,Q$2,FALSE)),"NOT PRESENT",VLOOKUP(DATA!$P524,'M2'!$A:$C,Q$2,FALSE)),IF($N524=0,IF(ISERROR(VLOOKUP($P524,'M1'!$A:$C,Q$2,FALSE)),IF(ISERROR(VLOOKUP(DATA!$P524,'M2'!$A:$C,Q$2,FALSE)),"NOT PRESENT",VLOOKUP(DATA!$P524,'M2'!$A:$C,Q$2,FALSE)),VLOOKUP($P524,'M1'!$A:$C,Q$2,FALSE)),"SPECIFY METHOD")))</f>
        <v>Orthasterias koehleri</v>
      </c>
      <c r="R524" s="12" t="str">
        <f>IF($N524=1,IF(ISERROR(VLOOKUP($P524,'M1'!$A:$C,R$2,FALSE)),"NOT PRESENT",VLOOKUP($P524,'M1'!$A:$C,R$2,FALSE)),IF($N524=2,IF(ISERROR(VLOOKUP(DATA!$P524,'M2'!$A:$C,R$2,FALSE)),"NOT PRESENT",VLOOKUP(DATA!$P524,'M2'!$A:$C,R$2,FALSE)),IF($N524=0,IF(ISERROR(VLOOKUP($P524,'M1'!$A:$C,R$2,FALSE)),IF(ISERROR(VLOOKUP(DATA!$P524,'M2'!$A:$C,R$2,FALSE)),"NOT PRESENT",VLOOKUP(DATA!$P524,'M2'!$A:$C,R$2,FALSE)),VLOOKUP($P524,'M1'!$A:$C,R$2,FALSE)),"SPECIFY METHOD")))</f>
        <v>Rainbow star</v>
      </c>
      <c r="S524" s="20">
        <f t="shared" si="980"/>
        <v>8</v>
      </c>
      <c r="T524" s="11">
        <v>8</v>
      </c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</row>
    <row r="525" spans="1:68" ht="12.75" customHeight="1">
      <c r="A525" s="12">
        <f t="shared" si="977"/>
        <v>523</v>
      </c>
      <c r="B525" s="11" t="str">
        <f t="shared" si="910"/>
        <v>Em Lim</v>
      </c>
      <c r="C525" s="11" t="str">
        <f t="shared" ref="C525:D525" si="1003">IF(ISERROR(C524),IF(ISERROR(C523),IF(ISERROR(C522),"BLANK",C522),C523),C524)</f>
        <v>Valesca deGroot</v>
      </c>
      <c r="D525" s="11" t="str">
        <f t="shared" si="1003"/>
        <v>BMSC14</v>
      </c>
      <c r="E525" s="12" t="str">
        <f>IF(ISERROR(VLOOKUP($D525,SITES!$A:$E,2,FALSE)),"",VLOOKUP($D525,SITES!$A:$E,2,FALSE))</f>
        <v>Effingham Archipelago</v>
      </c>
      <c r="F525" s="10">
        <f>IF(ISERROR(VLOOKUP($D525,SITES!$A:$E,3,FALSE)),"",VLOOKUP($D525,SITES!$A:$E,3,FALSE))</f>
        <v>48.879081726074197</v>
      </c>
      <c r="G525" s="13">
        <f>IF(ISERROR(VLOOKUP($D525,SITES!$A:$E,4,FALSE)),"",VLOOKUP($D525,SITES!$A:$E,4,FALSE))</f>
        <v>-125.297401428222</v>
      </c>
      <c r="H525" s="14" t="str">
        <f t="shared" ref="H525:O525" si="1004">IF(ISERROR(H524),IF(ISERROR(H523),IF(ISERROR(H522),"BLANK",H522),H523),H524)</f>
        <v>01/05/2024</v>
      </c>
      <c r="I525" s="11">
        <f t="shared" si="1004"/>
        <v>4</v>
      </c>
      <c r="J525" s="11" t="str">
        <f t="shared" si="1004"/>
        <v>SE</v>
      </c>
      <c r="K525" s="18">
        <f t="shared" si="1004"/>
        <v>0.40902777777777777</v>
      </c>
      <c r="L525" s="11" t="str">
        <f t="shared" si="1004"/>
        <v>VDG</v>
      </c>
      <c r="M525" s="11">
        <f t="shared" si="1004"/>
        <v>6</v>
      </c>
      <c r="N525" s="11">
        <f t="shared" si="1004"/>
        <v>2</v>
      </c>
      <c r="O525" s="11">
        <f t="shared" si="1004"/>
        <v>1</v>
      </c>
      <c r="P525" s="11" t="s">
        <v>63</v>
      </c>
      <c r="Q525" s="19" t="str">
        <f>IF($N525=1,IF(ISERROR(VLOOKUP($P525,'M1'!$A:$C,Q$2,FALSE)),"NOT PRESENT",VLOOKUP($P525,'M1'!$A:$C,Q$2,FALSE)),IF($N525=2,IF(ISERROR(VLOOKUP(DATA!$P525,'M2'!$A:$C,Q$2,FALSE)),"NOT PRESENT",VLOOKUP(DATA!$P525,'M2'!$A:$C,Q$2,FALSE)),IF($N525=0,IF(ISERROR(VLOOKUP($P525,'M1'!$A:$C,Q$2,FALSE)),IF(ISERROR(VLOOKUP(DATA!$P525,'M2'!$A:$C,Q$2,FALSE)),"NOT PRESENT",VLOOKUP(DATA!$P525,'M2'!$A:$C,Q$2,FALSE)),VLOOKUP($P525,'M1'!$A:$C,Q$2,FALSE)),"SPECIFY METHOD")))</f>
        <v>Paguroidea spp.</v>
      </c>
      <c r="R525" s="12" t="str">
        <f>IF($N525=1,IF(ISERROR(VLOOKUP($P525,'M1'!$A:$C,R$2,FALSE)),"NOT PRESENT",VLOOKUP($P525,'M1'!$A:$C,R$2,FALSE)),IF($N525=2,IF(ISERROR(VLOOKUP(DATA!$P525,'M2'!$A:$C,R$2,FALSE)),"NOT PRESENT",VLOOKUP(DATA!$P525,'M2'!$A:$C,R$2,FALSE)),IF($N525=0,IF(ISERROR(VLOOKUP($P525,'M1'!$A:$C,R$2,FALSE)),IF(ISERROR(VLOOKUP(DATA!$P525,'M2'!$A:$C,R$2,FALSE)),"NOT PRESENT",VLOOKUP(DATA!$P525,'M2'!$A:$C,R$2,FALSE)),VLOOKUP($P525,'M1'!$A:$C,R$2,FALSE)),"SPECIFY METHOD")))</f>
        <v>Unidentified hermit crab</v>
      </c>
      <c r="S525" s="20">
        <f t="shared" si="980"/>
        <v>2</v>
      </c>
      <c r="T525" s="11">
        <v>2</v>
      </c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</row>
    <row r="526" spans="1:68" ht="12.75" customHeight="1">
      <c r="A526" s="12">
        <f t="shared" si="977"/>
        <v>524</v>
      </c>
      <c r="B526" s="11" t="str">
        <f t="shared" si="910"/>
        <v>Em Lim</v>
      </c>
      <c r="C526" s="11" t="str">
        <f t="shared" ref="C526:D526" si="1005">IF(ISERROR(C525),IF(ISERROR(C524),IF(ISERROR(C523),"BLANK",C523),C524),C525)</f>
        <v>Valesca deGroot</v>
      </c>
      <c r="D526" s="11" t="str">
        <f t="shared" si="1005"/>
        <v>BMSC14</v>
      </c>
      <c r="E526" s="12" t="str">
        <f>IF(ISERROR(VLOOKUP($D526,SITES!$A:$E,2,FALSE)),"",VLOOKUP($D526,SITES!$A:$E,2,FALSE))</f>
        <v>Effingham Archipelago</v>
      </c>
      <c r="F526" s="10">
        <f>IF(ISERROR(VLOOKUP($D526,SITES!$A:$E,3,FALSE)),"",VLOOKUP($D526,SITES!$A:$E,3,FALSE))</f>
        <v>48.879081726074197</v>
      </c>
      <c r="G526" s="13">
        <f>IF(ISERROR(VLOOKUP($D526,SITES!$A:$E,4,FALSE)),"",VLOOKUP($D526,SITES!$A:$E,4,FALSE))</f>
        <v>-125.297401428222</v>
      </c>
      <c r="H526" s="14" t="str">
        <f t="shared" ref="H526:O526" si="1006">IF(ISERROR(H525),IF(ISERROR(H524),IF(ISERROR(H523),"BLANK",H523),H524),H525)</f>
        <v>01/05/2024</v>
      </c>
      <c r="I526" s="11">
        <f t="shared" si="1006"/>
        <v>4</v>
      </c>
      <c r="J526" s="11" t="str">
        <f t="shared" si="1006"/>
        <v>SE</v>
      </c>
      <c r="K526" s="18">
        <f t="shared" si="1006"/>
        <v>0.40902777777777777</v>
      </c>
      <c r="L526" s="11" t="str">
        <f t="shared" si="1006"/>
        <v>VDG</v>
      </c>
      <c r="M526" s="11">
        <f t="shared" si="1006"/>
        <v>6</v>
      </c>
      <c r="N526" s="11">
        <f t="shared" si="1006"/>
        <v>2</v>
      </c>
      <c r="O526" s="11">
        <f t="shared" si="1006"/>
        <v>1</v>
      </c>
      <c r="P526" s="11" t="s">
        <v>106</v>
      </c>
      <c r="Q526" s="19" t="str">
        <f>IF($N526=1,IF(ISERROR(VLOOKUP($P526,'M1'!$A:$C,Q$2,FALSE)),"NOT PRESENT",VLOOKUP($P526,'M1'!$A:$C,Q$2,FALSE)),IF($N526=2,IF(ISERROR(VLOOKUP(DATA!$P526,'M2'!$A:$C,Q$2,FALSE)),"NOT PRESENT",VLOOKUP(DATA!$P526,'M2'!$A:$C,Q$2,FALSE)),IF($N526=0,IF(ISERROR(VLOOKUP($P526,'M1'!$A:$C,Q$2,FALSE)),IF(ISERROR(VLOOKUP(DATA!$P526,'M2'!$A:$C,Q$2,FALSE)),"NOT PRESENT",VLOOKUP(DATA!$P526,'M2'!$A:$C,Q$2,FALSE)),VLOOKUP($P526,'M1'!$A:$C,Q$2,FALSE)),"SPECIFY METHOD")))</f>
        <v>Peltodoris nobilis</v>
      </c>
      <c r="R526" s="12" t="str">
        <f>IF($N526=1,IF(ISERROR(VLOOKUP($P526,'M1'!$A:$C,R$2,FALSE)),"NOT PRESENT",VLOOKUP($P526,'M1'!$A:$C,R$2,FALSE)),IF($N526=2,IF(ISERROR(VLOOKUP(DATA!$P526,'M2'!$A:$C,R$2,FALSE)),"NOT PRESENT",VLOOKUP(DATA!$P526,'M2'!$A:$C,R$2,FALSE)),IF($N526=0,IF(ISERROR(VLOOKUP($P526,'M1'!$A:$C,R$2,FALSE)),IF(ISERROR(VLOOKUP(DATA!$P526,'M2'!$A:$C,R$2,FALSE)),"NOT PRESENT",VLOOKUP(DATA!$P526,'M2'!$A:$C,R$2,FALSE)),VLOOKUP($P526,'M1'!$A:$C,R$2,FALSE)),"SPECIFY METHOD")))</f>
        <v>Noble sea lemon</v>
      </c>
      <c r="S526" s="20">
        <f t="shared" si="980"/>
        <v>1</v>
      </c>
      <c r="T526" s="11">
        <v>1</v>
      </c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</row>
    <row r="527" spans="1:68" ht="12.75" customHeight="1">
      <c r="A527" s="12">
        <f t="shared" si="977"/>
        <v>525</v>
      </c>
      <c r="B527" s="11" t="str">
        <f t="shared" si="910"/>
        <v>Em Lim</v>
      </c>
      <c r="C527" s="11" t="str">
        <f t="shared" ref="C527:D527" si="1007">IF(ISERROR(C526),IF(ISERROR(C525),IF(ISERROR(C524),"BLANK",C524),C525),C526)</f>
        <v>Valesca deGroot</v>
      </c>
      <c r="D527" s="11" t="str">
        <f t="shared" si="1007"/>
        <v>BMSC14</v>
      </c>
      <c r="E527" s="12" t="str">
        <f>IF(ISERROR(VLOOKUP($D527,SITES!$A:$E,2,FALSE)),"",VLOOKUP($D527,SITES!$A:$E,2,FALSE))</f>
        <v>Effingham Archipelago</v>
      </c>
      <c r="F527" s="10">
        <f>IF(ISERROR(VLOOKUP($D527,SITES!$A:$E,3,FALSE)),"",VLOOKUP($D527,SITES!$A:$E,3,FALSE))</f>
        <v>48.879081726074197</v>
      </c>
      <c r="G527" s="13">
        <f>IF(ISERROR(VLOOKUP($D527,SITES!$A:$E,4,FALSE)),"",VLOOKUP($D527,SITES!$A:$E,4,FALSE))</f>
        <v>-125.297401428222</v>
      </c>
      <c r="H527" s="14" t="str">
        <f t="shared" ref="H527:O527" si="1008">IF(ISERROR(H526),IF(ISERROR(H525),IF(ISERROR(H524),"BLANK",H524),H525),H526)</f>
        <v>01/05/2024</v>
      </c>
      <c r="I527" s="11">
        <f t="shared" si="1008"/>
        <v>4</v>
      </c>
      <c r="J527" s="11" t="str">
        <f t="shared" si="1008"/>
        <v>SE</v>
      </c>
      <c r="K527" s="18">
        <f t="shared" si="1008"/>
        <v>0.40902777777777777</v>
      </c>
      <c r="L527" s="11" t="str">
        <f t="shared" si="1008"/>
        <v>VDG</v>
      </c>
      <c r="M527" s="11">
        <f t="shared" si="1008"/>
        <v>6</v>
      </c>
      <c r="N527" s="11">
        <f t="shared" si="1008"/>
        <v>2</v>
      </c>
      <c r="O527" s="11">
        <f t="shared" si="1008"/>
        <v>1</v>
      </c>
      <c r="P527" s="11" t="s">
        <v>59</v>
      </c>
      <c r="Q527" s="19" t="str">
        <f>IF($N527=1,IF(ISERROR(VLOOKUP($P527,'M1'!$A:$C,Q$2,FALSE)),"NOT PRESENT",VLOOKUP($P527,'M1'!$A:$C,Q$2,FALSE)),IF($N527=2,IF(ISERROR(VLOOKUP(DATA!$P527,'M2'!$A:$C,Q$2,FALSE)),"NOT PRESENT",VLOOKUP(DATA!$P527,'M2'!$A:$C,Q$2,FALSE)),IF($N527=0,IF(ISERROR(VLOOKUP($P527,'M1'!$A:$C,Q$2,FALSE)),IF(ISERROR(VLOOKUP(DATA!$P527,'M2'!$A:$C,Q$2,FALSE)),"NOT PRESENT",VLOOKUP(DATA!$P527,'M2'!$A:$C,Q$2,FALSE)),VLOOKUP($P527,'M1'!$A:$C,Q$2,FALSE)),"SPECIFY METHOD")))</f>
        <v>Scyra acutifrons</v>
      </c>
      <c r="R527" s="12" t="str">
        <f>IF($N527=1,IF(ISERROR(VLOOKUP($P527,'M1'!$A:$C,R$2,FALSE)),"NOT PRESENT",VLOOKUP($P527,'M1'!$A:$C,R$2,FALSE)),IF($N527=2,IF(ISERROR(VLOOKUP(DATA!$P527,'M2'!$A:$C,R$2,FALSE)),"NOT PRESENT",VLOOKUP(DATA!$P527,'M2'!$A:$C,R$2,FALSE)),IF($N527=0,IF(ISERROR(VLOOKUP($P527,'M1'!$A:$C,R$2,FALSE)),IF(ISERROR(VLOOKUP(DATA!$P527,'M2'!$A:$C,R$2,FALSE)),"NOT PRESENT",VLOOKUP(DATA!$P527,'M2'!$A:$C,R$2,FALSE)),VLOOKUP($P527,'M1'!$A:$C,R$2,FALSE)),"SPECIFY METHOD")))</f>
        <v>Sharpnose crab</v>
      </c>
      <c r="S527" s="20">
        <f t="shared" si="980"/>
        <v>8</v>
      </c>
      <c r="T527" s="11">
        <v>8</v>
      </c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</row>
    <row r="528" spans="1:68" ht="12.75" customHeight="1">
      <c r="A528" s="12">
        <f t="shared" si="977"/>
        <v>526</v>
      </c>
      <c r="B528" s="11" t="str">
        <f t="shared" si="910"/>
        <v>Em Lim</v>
      </c>
      <c r="C528" s="11" t="str">
        <f t="shared" ref="C528:D528" si="1009">IF(ISERROR(C527),IF(ISERROR(C526),IF(ISERROR(C525),"BLANK",C525),C526),C527)</f>
        <v>Valesca deGroot</v>
      </c>
      <c r="D528" s="11" t="str">
        <f t="shared" si="1009"/>
        <v>BMSC14</v>
      </c>
      <c r="E528" s="12" t="str">
        <f>IF(ISERROR(VLOOKUP($D528,SITES!$A:$E,2,FALSE)),"",VLOOKUP($D528,SITES!$A:$E,2,FALSE))</f>
        <v>Effingham Archipelago</v>
      </c>
      <c r="F528" s="10">
        <f>IF(ISERROR(VLOOKUP($D528,SITES!$A:$E,3,FALSE)),"",VLOOKUP($D528,SITES!$A:$E,3,FALSE))</f>
        <v>48.879081726074197</v>
      </c>
      <c r="G528" s="13">
        <f>IF(ISERROR(VLOOKUP($D528,SITES!$A:$E,4,FALSE)),"",VLOOKUP($D528,SITES!$A:$E,4,FALSE))</f>
        <v>-125.297401428222</v>
      </c>
      <c r="H528" s="14" t="str">
        <f t="shared" ref="H528:O528" si="1010">IF(ISERROR(H527),IF(ISERROR(H526),IF(ISERROR(H525),"BLANK",H525),H526),H527)</f>
        <v>01/05/2024</v>
      </c>
      <c r="I528" s="11">
        <f t="shared" si="1010"/>
        <v>4</v>
      </c>
      <c r="J528" s="11" t="str">
        <f t="shared" si="1010"/>
        <v>SE</v>
      </c>
      <c r="K528" s="18">
        <f t="shared" si="1010"/>
        <v>0.40902777777777777</v>
      </c>
      <c r="L528" s="11" t="str">
        <f t="shared" si="1010"/>
        <v>VDG</v>
      </c>
      <c r="M528" s="11">
        <f t="shared" si="1010"/>
        <v>6</v>
      </c>
      <c r="N528" s="11">
        <f t="shared" si="1010"/>
        <v>2</v>
      </c>
      <c r="O528" s="11">
        <f t="shared" si="1010"/>
        <v>1</v>
      </c>
      <c r="P528" s="11" t="s">
        <v>28</v>
      </c>
      <c r="Q528" s="19" t="str">
        <f>IF($N528=1,IF(ISERROR(VLOOKUP($P528,'M1'!$A:$C,Q$2,FALSE)),"NOT PRESENT",VLOOKUP($P528,'M1'!$A:$C,Q$2,FALSE)),IF($N528=2,IF(ISERROR(VLOOKUP(DATA!$P528,'M2'!$A:$C,Q$2,FALSE)),"NOT PRESENT",VLOOKUP(DATA!$P528,'M2'!$A:$C,Q$2,FALSE)),IF($N528=0,IF(ISERROR(VLOOKUP($P528,'M1'!$A:$C,Q$2,FALSE)),IF(ISERROR(VLOOKUP(DATA!$P528,'M2'!$A:$C,Q$2,FALSE)),"NOT PRESENT",VLOOKUP(DATA!$P528,'M2'!$A:$C,Q$2,FALSE)),VLOOKUP($P528,'M1'!$A:$C,Q$2,FALSE)),"SPECIFY METHOD")))</f>
        <v>Artedius harringtoni</v>
      </c>
      <c r="R528" s="12" t="str">
        <f>IF($N528=1,IF(ISERROR(VLOOKUP($P528,'M1'!$A:$C,R$2,FALSE)),"NOT PRESENT",VLOOKUP($P528,'M1'!$A:$C,R$2,FALSE)),IF($N528=2,IF(ISERROR(VLOOKUP(DATA!$P528,'M2'!$A:$C,R$2,FALSE)),"NOT PRESENT",VLOOKUP(DATA!$P528,'M2'!$A:$C,R$2,FALSE)),IF($N528=0,IF(ISERROR(VLOOKUP($P528,'M1'!$A:$C,R$2,FALSE)),IF(ISERROR(VLOOKUP(DATA!$P528,'M2'!$A:$C,R$2,FALSE)),"NOT PRESENT",VLOOKUP(DATA!$P528,'M2'!$A:$C,R$2,FALSE)),VLOOKUP($P528,'M1'!$A:$C,R$2,FALSE)),"SPECIFY METHOD")))</f>
        <v>Scalyhead sculpin</v>
      </c>
      <c r="S528" s="20">
        <f t="shared" si="980"/>
        <v>8</v>
      </c>
      <c r="T528" s="11">
        <v>0</v>
      </c>
      <c r="U528" s="11">
        <v>2</v>
      </c>
      <c r="V528" s="11">
        <v>6</v>
      </c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</row>
    <row r="529" spans="1:68" ht="12.75" customHeight="1">
      <c r="A529" s="12">
        <f t="shared" si="977"/>
        <v>527</v>
      </c>
      <c r="B529" s="11" t="str">
        <f t="shared" si="910"/>
        <v>Em Lim</v>
      </c>
      <c r="C529" s="11" t="str">
        <f t="shared" ref="C529:D529" si="1011">IF(ISERROR(C528),IF(ISERROR(C527),IF(ISERROR(C526),"BLANK",C526),C527),C528)</f>
        <v>Valesca deGroot</v>
      </c>
      <c r="D529" s="11" t="str">
        <f t="shared" si="1011"/>
        <v>BMSC14</v>
      </c>
      <c r="E529" s="12" t="str">
        <f>IF(ISERROR(VLOOKUP($D529,SITES!$A:$E,2,FALSE)),"",VLOOKUP($D529,SITES!$A:$E,2,FALSE))</f>
        <v>Effingham Archipelago</v>
      </c>
      <c r="F529" s="10">
        <f>IF(ISERROR(VLOOKUP($D529,SITES!$A:$E,3,FALSE)),"",VLOOKUP($D529,SITES!$A:$E,3,FALSE))</f>
        <v>48.879081726074197</v>
      </c>
      <c r="G529" s="13">
        <f>IF(ISERROR(VLOOKUP($D529,SITES!$A:$E,4,FALSE)),"",VLOOKUP($D529,SITES!$A:$E,4,FALSE))</f>
        <v>-125.297401428222</v>
      </c>
      <c r="H529" s="14" t="str">
        <f t="shared" ref="H529:O529" si="1012">IF(ISERROR(H528),IF(ISERROR(H527),IF(ISERROR(H526),"BLANK",H526),H527),H528)</f>
        <v>01/05/2024</v>
      </c>
      <c r="I529" s="11">
        <f t="shared" si="1012"/>
        <v>4</v>
      </c>
      <c r="J529" s="11" t="str">
        <f t="shared" si="1012"/>
        <v>SE</v>
      </c>
      <c r="K529" s="18">
        <f t="shared" si="1012"/>
        <v>0.40902777777777777</v>
      </c>
      <c r="L529" s="11" t="str">
        <f t="shared" si="1012"/>
        <v>VDG</v>
      </c>
      <c r="M529" s="11">
        <f t="shared" si="1012"/>
        <v>6</v>
      </c>
      <c r="N529" s="11">
        <f t="shared" si="1012"/>
        <v>2</v>
      </c>
      <c r="O529" s="11">
        <f t="shared" si="1012"/>
        <v>1</v>
      </c>
      <c r="P529" s="11" t="s">
        <v>76</v>
      </c>
      <c r="Q529" s="19" t="str">
        <f>IF($N529=1,IF(ISERROR(VLOOKUP($P529,'M1'!$A:$C,Q$2,FALSE)),"NOT PRESENT",VLOOKUP($P529,'M1'!$A:$C,Q$2,FALSE)),IF($N529=2,IF(ISERROR(VLOOKUP(DATA!$P529,'M2'!$A:$C,Q$2,FALSE)),"NOT PRESENT",VLOOKUP(DATA!$P529,'M2'!$A:$C,Q$2,FALSE)),IF($N529=0,IF(ISERROR(VLOOKUP($P529,'M1'!$A:$C,Q$2,FALSE)),IF(ISERROR(VLOOKUP(DATA!$P529,'M2'!$A:$C,Q$2,FALSE)),"NOT PRESENT",VLOOKUP(DATA!$P529,'M2'!$A:$C,Q$2,FALSE)),VLOOKUP($P529,'M1'!$A:$C,Q$2,FALSE)),"SPECIFY METHOD")))</f>
        <v>Diaulula sandiegensis</v>
      </c>
      <c r="R529" s="12" t="str">
        <f>IF($N529=1,IF(ISERROR(VLOOKUP($P529,'M1'!$A:$C,R$2,FALSE)),"NOT PRESENT",VLOOKUP($P529,'M1'!$A:$C,R$2,FALSE)),IF($N529=2,IF(ISERROR(VLOOKUP(DATA!$P529,'M2'!$A:$C,R$2,FALSE)),"NOT PRESENT",VLOOKUP(DATA!$P529,'M2'!$A:$C,R$2,FALSE)),IF($N529=0,IF(ISERROR(VLOOKUP($P529,'M1'!$A:$C,R$2,FALSE)),IF(ISERROR(VLOOKUP(DATA!$P529,'M2'!$A:$C,R$2,FALSE)),"NOT PRESENT",VLOOKUP(DATA!$P529,'M2'!$A:$C,R$2,FALSE)),VLOOKUP($P529,'M1'!$A:$C,R$2,FALSE)),"SPECIFY METHOD")))</f>
        <v>Ringed doris</v>
      </c>
      <c r="S529" s="20">
        <f t="shared" si="980"/>
        <v>3</v>
      </c>
      <c r="T529" s="11">
        <v>3</v>
      </c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</row>
    <row r="530" spans="1:68" ht="12.75" customHeight="1">
      <c r="A530" s="12">
        <f t="shared" si="977"/>
        <v>528</v>
      </c>
      <c r="B530" s="11" t="str">
        <f t="shared" si="910"/>
        <v>Em Lim</v>
      </c>
      <c r="C530" s="11" t="str">
        <f t="shared" ref="C530:D530" si="1013">IF(ISERROR(C529),IF(ISERROR(C528),IF(ISERROR(C527),"BLANK",C527),C528),C529)</f>
        <v>Valesca deGroot</v>
      </c>
      <c r="D530" s="11" t="str">
        <f t="shared" si="1013"/>
        <v>BMSC14</v>
      </c>
      <c r="E530" s="12" t="str">
        <f>IF(ISERROR(VLOOKUP($D530,SITES!$A:$E,2,FALSE)),"",VLOOKUP($D530,SITES!$A:$E,2,FALSE))</f>
        <v>Effingham Archipelago</v>
      </c>
      <c r="F530" s="10">
        <f>IF(ISERROR(VLOOKUP($D530,SITES!$A:$E,3,FALSE)),"",VLOOKUP($D530,SITES!$A:$E,3,FALSE))</f>
        <v>48.879081726074197</v>
      </c>
      <c r="G530" s="13">
        <f>IF(ISERROR(VLOOKUP($D530,SITES!$A:$E,4,FALSE)),"",VLOOKUP($D530,SITES!$A:$E,4,FALSE))</f>
        <v>-125.297401428222</v>
      </c>
      <c r="H530" s="14" t="str">
        <f t="shared" ref="H530:O530" si="1014">IF(ISERROR(H529),IF(ISERROR(H528),IF(ISERROR(H527),"BLANK",H527),H528),H529)</f>
        <v>01/05/2024</v>
      </c>
      <c r="I530" s="11">
        <f t="shared" si="1014"/>
        <v>4</v>
      </c>
      <c r="J530" s="11" t="str">
        <f t="shared" si="1014"/>
        <v>SE</v>
      </c>
      <c r="K530" s="18">
        <f t="shared" si="1014"/>
        <v>0.40902777777777777</v>
      </c>
      <c r="L530" s="11" t="str">
        <f t="shared" si="1014"/>
        <v>VDG</v>
      </c>
      <c r="M530" s="11">
        <f t="shared" si="1014"/>
        <v>6</v>
      </c>
      <c r="N530" s="11">
        <f t="shared" si="1014"/>
        <v>2</v>
      </c>
      <c r="O530" s="11">
        <f t="shared" si="1014"/>
        <v>1</v>
      </c>
      <c r="P530" s="11" t="s">
        <v>38</v>
      </c>
      <c r="Q530" s="19" t="str">
        <f>IF($N530=1,IF(ISERROR(VLOOKUP($P530,'M1'!$A:$C,Q$2,FALSE)),"NOT PRESENT",VLOOKUP($P530,'M1'!$A:$C,Q$2,FALSE)),IF($N530=2,IF(ISERROR(VLOOKUP(DATA!$P530,'M2'!$A:$C,Q$2,FALSE)),"NOT PRESENT",VLOOKUP(DATA!$P530,'M2'!$A:$C,Q$2,FALSE)),IF($N530=0,IF(ISERROR(VLOOKUP($P530,'M1'!$A:$C,Q$2,FALSE)),IF(ISERROR(VLOOKUP(DATA!$P530,'M2'!$A:$C,Q$2,FALSE)),"NOT PRESENT",VLOOKUP(DATA!$P530,'M2'!$A:$C,Q$2,FALSE)),VLOOKUP($P530,'M1'!$A:$C,Q$2,FALSE)),"SPECIFY METHOD")))</f>
        <v>Crassadoma gigantea</v>
      </c>
      <c r="R530" s="12" t="str">
        <f>IF($N530=1,IF(ISERROR(VLOOKUP($P530,'M1'!$A:$C,R$2,FALSE)),"NOT PRESENT",VLOOKUP($P530,'M1'!$A:$C,R$2,FALSE)),IF($N530=2,IF(ISERROR(VLOOKUP(DATA!$P530,'M2'!$A:$C,R$2,FALSE)),"NOT PRESENT",VLOOKUP(DATA!$P530,'M2'!$A:$C,R$2,FALSE)),IF($N530=0,IF(ISERROR(VLOOKUP($P530,'M1'!$A:$C,R$2,FALSE)),IF(ISERROR(VLOOKUP(DATA!$P530,'M2'!$A:$C,R$2,FALSE)),"NOT PRESENT",VLOOKUP(DATA!$P530,'M2'!$A:$C,R$2,FALSE)),VLOOKUP($P530,'M1'!$A:$C,R$2,FALSE)),"SPECIFY METHOD")))</f>
        <v>Purple-hinged rock scallop</v>
      </c>
      <c r="S530" s="20">
        <f t="shared" si="980"/>
        <v>7</v>
      </c>
      <c r="T530" s="11">
        <v>0</v>
      </c>
      <c r="U530" s="11"/>
      <c r="V530" s="11">
        <v>1</v>
      </c>
      <c r="W530" s="11">
        <v>2</v>
      </c>
      <c r="X530" s="11">
        <v>4</v>
      </c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</row>
    <row r="531" spans="1:68" ht="12.75" customHeight="1">
      <c r="A531" s="12">
        <f t="shared" si="977"/>
        <v>529</v>
      </c>
      <c r="B531" s="11" t="str">
        <f t="shared" si="910"/>
        <v>Em Lim</v>
      </c>
      <c r="C531" s="11" t="str">
        <f t="shared" ref="C531:D531" si="1015">IF(ISERROR(C530),IF(ISERROR(C529),IF(ISERROR(C528),"BLANK",C528),C529),C530)</f>
        <v>Valesca deGroot</v>
      </c>
      <c r="D531" s="11" t="str">
        <f t="shared" si="1015"/>
        <v>BMSC14</v>
      </c>
      <c r="E531" s="12" t="str">
        <f>IF(ISERROR(VLOOKUP($D531,SITES!$A:$E,2,FALSE)),"",VLOOKUP($D531,SITES!$A:$E,2,FALSE))</f>
        <v>Effingham Archipelago</v>
      </c>
      <c r="F531" s="10">
        <f>IF(ISERROR(VLOOKUP($D531,SITES!$A:$E,3,FALSE)),"",VLOOKUP($D531,SITES!$A:$E,3,FALSE))</f>
        <v>48.879081726074197</v>
      </c>
      <c r="G531" s="13">
        <f>IF(ISERROR(VLOOKUP($D531,SITES!$A:$E,4,FALSE)),"",VLOOKUP($D531,SITES!$A:$E,4,FALSE))</f>
        <v>-125.297401428222</v>
      </c>
      <c r="H531" s="14" t="str">
        <f t="shared" ref="H531:O531" si="1016">IF(ISERROR(H530),IF(ISERROR(H529),IF(ISERROR(H528),"BLANK",H528),H529),H530)</f>
        <v>01/05/2024</v>
      </c>
      <c r="I531" s="11">
        <f t="shared" si="1016"/>
        <v>4</v>
      </c>
      <c r="J531" s="11" t="str">
        <f t="shared" si="1016"/>
        <v>SE</v>
      </c>
      <c r="K531" s="18">
        <f t="shared" si="1016"/>
        <v>0.40902777777777777</v>
      </c>
      <c r="L531" s="11" t="str">
        <f t="shared" si="1016"/>
        <v>VDG</v>
      </c>
      <c r="M531" s="11">
        <f t="shared" si="1016"/>
        <v>6</v>
      </c>
      <c r="N531" s="11">
        <f t="shared" si="1016"/>
        <v>2</v>
      </c>
      <c r="O531" s="11">
        <f t="shared" si="1016"/>
        <v>1</v>
      </c>
      <c r="P531" s="11" t="s">
        <v>118</v>
      </c>
      <c r="Q531" s="19" t="str">
        <f>IF($N531=1,IF(ISERROR(VLOOKUP($P531,'M1'!$A:$C,Q$2,FALSE)),"NOT PRESENT",VLOOKUP($P531,'M1'!$A:$C,Q$2,FALSE)),IF($N531=2,IF(ISERROR(VLOOKUP(DATA!$P531,'M2'!$A:$C,Q$2,FALSE)),"NOT PRESENT",VLOOKUP(DATA!$P531,'M2'!$A:$C,Q$2,FALSE)),IF($N531=0,IF(ISERROR(VLOOKUP($P531,'M1'!$A:$C,Q$2,FALSE)),IF(ISERROR(VLOOKUP(DATA!$P531,'M2'!$A:$C,Q$2,FALSE)),"NOT PRESENT",VLOOKUP(DATA!$P531,'M2'!$A:$C,Q$2,FALSE)),VLOOKUP($P531,'M1'!$A:$C,Q$2,FALSE)),"SPECIFY METHOD")))</f>
        <v>Pachycheles pubescens</v>
      </c>
      <c r="R531" s="12" t="str">
        <f>IF($N531=1,IF(ISERROR(VLOOKUP($P531,'M1'!$A:$C,R$2,FALSE)),"NOT PRESENT",VLOOKUP($P531,'M1'!$A:$C,R$2,FALSE)),IF($N531=2,IF(ISERROR(VLOOKUP(DATA!$P531,'M2'!$A:$C,R$2,FALSE)),"NOT PRESENT",VLOOKUP(DATA!$P531,'M2'!$A:$C,R$2,FALSE)),IF($N531=0,IF(ISERROR(VLOOKUP($P531,'M1'!$A:$C,R$2,FALSE)),IF(ISERROR(VLOOKUP(DATA!$P531,'M2'!$A:$C,R$2,FALSE)),"NOT PRESENT",VLOOKUP(DATA!$P531,'M2'!$A:$C,R$2,FALSE)),VLOOKUP($P531,'M1'!$A:$C,R$2,FALSE)),"SPECIFY METHOD")))</f>
        <v>Pubescent porcelain crab</v>
      </c>
      <c r="S531" s="20">
        <f t="shared" si="980"/>
        <v>3</v>
      </c>
      <c r="T531" s="11">
        <v>3</v>
      </c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</row>
    <row r="532" spans="1:68" ht="12.75" customHeight="1">
      <c r="A532" s="12">
        <f t="shared" si="977"/>
        <v>530</v>
      </c>
      <c r="B532" s="11" t="str">
        <f t="shared" si="910"/>
        <v>Em Lim</v>
      </c>
      <c r="C532" s="11" t="str">
        <f t="shared" ref="C532:D532" si="1017">IF(ISERROR(C531),IF(ISERROR(C530),IF(ISERROR(C529),"BLANK",C529),C530),C531)</f>
        <v>Valesca deGroot</v>
      </c>
      <c r="D532" s="11" t="str">
        <f t="shared" si="1017"/>
        <v>BMSC14</v>
      </c>
      <c r="E532" s="12" t="str">
        <f>IF(ISERROR(VLOOKUP($D532,SITES!$A:$E,2,FALSE)),"",VLOOKUP($D532,SITES!$A:$E,2,FALSE))</f>
        <v>Effingham Archipelago</v>
      </c>
      <c r="F532" s="10">
        <f>IF(ISERROR(VLOOKUP($D532,SITES!$A:$E,3,FALSE)),"",VLOOKUP($D532,SITES!$A:$E,3,FALSE))</f>
        <v>48.879081726074197</v>
      </c>
      <c r="G532" s="13">
        <f>IF(ISERROR(VLOOKUP($D532,SITES!$A:$E,4,FALSE)),"",VLOOKUP($D532,SITES!$A:$E,4,FALSE))</f>
        <v>-125.297401428222</v>
      </c>
      <c r="H532" s="14" t="str">
        <f t="shared" ref="H532:O532" si="1018">IF(ISERROR(H531),IF(ISERROR(H530),IF(ISERROR(H529),"BLANK",H529),H530),H531)</f>
        <v>01/05/2024</v>
      </c>
      <c r="I532" s="11">
        <f t="shared" si="1018"/>
        <v>4</v>
      </c>
      <c r="J532" s="11" t="str">
        <f t="shared" si="1018"/>
        <v>SE</v>
      </c>
      <c r="K532" s="18">
        <f t="shared" si="1018"/>
        <v>0.40902777777777777</v>
      </c>
      <c r="L532" s="11" t="str">
        <f t="shared" si="1018"/>
        <v>VDG</v>
      </c>
      <c r="M532" s="11">
        <f t="shared" si="1018"/>
        <v>6</v>
      </c>
      <c r="N532" s="11">
        <f t="shared" si="1018"/>
        <v>2</v>
      </c>
      <c r="O532" s="11">
        <f t="shared" si="1018"/>
        <v>1</v>
      </c>
      <c r="P532" s="11" t="s">
        <v>40</v>
      </c>
      <c r="Q532" s="19" t="str">
        <f>IF($N532=1,IF(ISERROR(VLOOKUP($P532,'M1'!$A:$C,Q$2,FALSE)),"NOT PRESENT",VLOOKUP($P532,'M1'!$A:$C,Q$2,FALSE)),IF($N532=2,IF(ISERROR(VLOOKUP(DATA!$P532,'M2'!$A:$C,Q$2,FALSE)),"NOT PRESENT",VLOOKUP(DATA!$P532,'M2'!$A:$C,Q$2,FALSE)),IF($N532=0,IF(ISERROR(VLOOKUP($P532,'M1'!$A:$C,Q$2,FALSE)),IF(ISERROR(VLOOKUP(DATA!$P532,'M2'!$A:$C,Q$2,FALSE)),"NOT PRESENT",VLOOKUP(DATA!$P532,'M2'!$A:$C,Q$2,FALSE)),VLOOKUP($P532,'M1'!$A:$C,Q$2,FALSE)),"SPECIFY METHOD")))</f>
        <v>Pagurus beringanus</v>
      </c>
      <c r="R532" s="12" t="str">
        <f>IF($N532=1,IF(ISERROR(VLOOKUP($P532,'M1'!$A:$C,R$2,FALSE)),"NOT PRESENT",VLOOKUP($P532,'M1'!$A:$C,R$2,FALSE)),IF($N532=2,IF(ISERROR(VLOOKUP(DATA!$P532,'M2'!$A:$C,R$2,FALSE)),"NOT PRESENT",VLOOKUP(DATA!$P532,'M2'!$A:$C,R$2,FALSE)),IF($N532=0,IF(ISERROR(VLOOKUP($P532,'M1'!$A:$C,R$2,FALSE)),IF(ISERROR(VLOOKUP(DATA!$P532,'M2'!$A:$C,R$2,FALSE)),"NOT PRESENT",VLOOKUP(DATA!$P532,'M2'!$A:$C,R$2,FALSE)),VLOOKUP($P532,'M1'!$A:$C,R$2,FALSE)),"SPECIFY METHOD")))</f>
        <v>Bering hermit crab</v>
      </c>
      <c r="S532" s="20">
        <f t="shared" si="980"/>
        <v>3</v>
      </c>
      <c r="T532" s="11">
        <v>3</v>
      </c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</row>
    <row r="533" spans="1:68" ht="12.75" customHeight="1">
      <c r="A533" s="12">
        <f t="shared" si="977"/>
        <v>531</v>
      </c>
      <c r="B533" s="11" t="str">
        <f t="shared" si="910"/>
        <v>Em Lim</v>
      </c>
      <c r="C533" s="11" t="str">
        <f t="shared" ref="C533:D533" si="1019">IF(ISERROR(C532),IF(ISERROR(C531),IF(ISERROR(C530),"BLANK",C530),C531),C532)</f>
        <v>Valesca deGroot</v>
      </c>
      <c r="D533" s="11" t="str">
        <f t="shared" si="1019"/>
        <v>BMSC14</v>
      </c>
      <c r="E533" s="12" t="str">
        <f>IF(ISERROR(VLOOKUP($D533,SITES!$A:$E,2,FALSE)),"",VLOOKUP($D533,SITES!$A:$E,2,FALSE))</f>
        <v>Effingham Archipelago</v>
      </c>
      <c r="F533" s="10">
        <f>IF(ISERROR(VLOOKUP($D533,SITES!$A:$E,3,FALSE)),"",VLOOKUP($D533,SITES!$A:$E,3,FALSE))</f>
        <v>48.879081726074197</v>
      </c>
      <c r="G533" s="13">
        <f>IF(ISERROR(VLOOKUP($D533,SITES!$A:$E,4,FALSE)),"",VLOOKUP($D533,SITES!$A:$E,4,FALSE))</f>
        <v>-125.297401428222</v>
      </c>
      <c r="H533" s="14" t="str">
        <f t="shared" ref="H533:O533" si="1020">IF(ISERROR(H532),IF(ISERROR(H531),IF(ISERROR(H530),"BLANK",H530),H531),H532)</f>
        <v>01/05/2024</v>
      </c>
      <c r="I533" s="11">
        <f t="shared" si="1020"/>
        <v>4</v>
      </c>
      <c r="J533" s="11" t="str">
        <f t="shared" si="1020"/>
        <v>SE</v>
      </c>
      <c r="K533" s="18">
        <f t="shared" si="1020"/>
        <v>0.40902777777777777</v>
      </c>
      <c r="L533" s="11" t="str">
        <f t="shared" si="1020"/>
        <v>VDG</v>
      </c>
      <c r="M533" s="11">
        <f t="shared" si="1020"/>
        <v>6</v>
      </c>
      <c r="N533" s="11">
        <f t="shared" si="1020"/>
        <v>2</v>
      </c>
      <c r="O533" s="11">
        <f t="shared" si="1020"/>
        <v>1</v>
      </c>
      <c r="P533" s="11" t="s">
        <v>69</v>
      </c>
      <c r="Q533" s="19" t="str">
        <f>IF($N533=1,IF(ISERROR(VLOOKUP($P533,'M1'!$A:$C,Q$2,FALSE)),"NOT PRESENT",VLOOKUP($P533,'M1'!$A:$C,Q$2,FALSE)),IF($N533=2,IF(ISERROR(VLOOKUP(DATA!$P533,'M2'!$A:$C,Q$2,FALSE)),"NOT PRESENT",VLOOKUP(DATA!$P533,'M2'!$A:$C,Q$2,FALSE)),IF($N533=0,IF(ISERROR(VLOOKUP($P533,'M1'!$A:$C,Q$2,FALSE)),IF(ISERROR(VLOOKUP(DATA!$P533,'M2'!$A:$C,Q$2,FALSE)),"NOT PRESENT",VLOOKUP(DATA!$P533,'M2'!$A:$C,Q$2,FALSE)),VLOOKUP($P533,'M1'!$A:$C,Q$2,FALSE)),"SPECIFY METHOD")))</f>
        <v>Asemichthys taylori</v>
      </c>
      <c r="R533" s="12" t="str">
        <f>IF($N533=1,IF(ISERROR(VLOOKUP($P533,'M1'!$A:$C,R$2,FALSE)),"NOT PRESENT",VLOOKUP($P533,'M1'!$A:$C,R$2,FALSE)),IF($N533=2,IF(ISERROR(VLOOKUP(DATA!$P533,'M2'!$A:$C,R$2,FALSE)),"NOT PRESENT",VLOOKUP(DATA!$P533,'M2'!$A:$C,R$2,FALSE)),IF($N533=0,IF(ISERROR(VLOOKUP($P533,'M1'!$A:$C,R$2,FALSE)),IF(ISERROR(VLOOKUP(DATA!$P533,'M2'!$A:$C,R$2,FALSE)),"NOT PRESENT",VLOOKUP(DATA!$P533,'M2'!$A:$C,R$2,FALSE)),VLOOKUP($P533,'M1'!$A:$C,R$2,FALSE)),"SPECIFY METHOD")))</f>
        <v>Spinynose sculpin</v>
      </c>
      <c r="S533" s="20">
        <f t="shared" si="980"/>
        <v>1</v>
      </c>
      <c r="T533" s="11">
        <v>0</v>
      </c>
      <c r="U533" s="11"/>
      <c r="V533" s="11">
        <v>1</v>
      </c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</row>
    <row r="534" spans="1:68" ht="12.75" customHeight="1">
      <c r="A534" s="12">
        <f t="shared" si="977"/>
        <v>532</v>
      </c>
      <c r="B534" s="11" t="str">
        <f t="shared" si="910"/>
        <v>Em Lim</v>
      </c>
      <c r="C534" s="11" t="str">
        <f t="shared" ref="C534:D534" si="1021">IF(ISERROR(C533),IF(ISERROR(C532),IF(ISERROR(C531),"BLANK",C531),C532),C533)</f>
        <v>Valesca deGroot</v>
      </c>
      <c r="D534" s="11" t="str">
        <f t="shared" si="1021"/>
        <v>BMSC14</v>
      </c>
      <c r="E534" s="12" t="str">
        <f>IF(ISERROR(VLOOKUP($D534,SITES!$A:$E,2,FALSE)),"",VLOOKUP($D534,SITES!$A:$E,2,FALSE))</f>
        <v>Effingham Archipelago</v>
      </c>
      <c r="F534" s="10">
        <f>IF(ISERROR(VLOOKUP($D534,SITES!$A:$E,3,FALSE)),"",VLOOKUP($D534,SITES!$A:$E,3,FALSE))</f>
        <v>48.879081726074197</v>
      </c>
      <c r="G534" s="13">
        <f>IF(ISERROR(VLOOKUP($D534,SITES!$A:$E,4,FALSE)),"",VLOOKUP($D534,SITES!$A:$E,4,FALSE))</f>
        <v>-125.297401428222</v>
      </c>
      <c r="H534" s="14" t="str">
        <f t="shared" ref="H534:M534" si="1022">IF(ISERROR(H533),IF(ISERROR(H532),IF(ISERROR(H531),"BLANK",H531),H532),H533)</f>
        <v>01/05/2024</v>
      </c>
      <c r="I534" s="11">
        <f t="shared" si="1022"/>
        <v>4</v>
      </c>
      <c r="J534" s="11" t="str">
        <f t="shared" si="1022"/>
        <v>SE</v>
      </c>
      <c r="K534" s="18">
        <f t="shared" si="1022"/>
        <v>0.40902777777777777</v>
      </c>
      <c r="L534" s="11" t="str">
        <f t="shared" si="1022"/>
        <v>VDG</v>
      </c>
      <c r="M534" s="11">
        <f t="shared" si="1022"/>
        <v>6</v>
      </c>
      <c r="N534" s="11">
        <v>0</v>
      </c>
      <c r="O534" s="11">
        <f t="shared" ref="O534:O535" si="1023">IF(ISERROR(O533),IF(ISERROR(O532),IF(ISERROR(O531),"BLANK",O531),O532),O533)</f>
        <v>1</v>
      </c>
      <c r="P534" s="11" t="s">
        <v>150</v>
      </c>
      <c r="Q534" s="19" t="str">
        <f>IF($N534=1,IF(ISERROR(VLOOKUP($P534,'M1'!$A:$C,Q$2,FALSE)),"NOT PRESENT",VLOOKUP($P534,'M1'!$A:$C,Q$2,FALSE)),IF($N534=2,IF(ISERROR(VLOOKUP(DATA!$P534,'M2'!$A:$C,Q$2,FALSE)),"NOT PRESENT",VLOOKUP(DATA!$P534,'M2'!$A:$C,Q$2,FALSE)),IF($N534=0,IF(ISERROR(VLOOKUP($P534,'M1'!$A:$C,Q$2,FALSE)),IF(ISERROR(VLOOKUP(DATA!$P534,'M2'!$A:$C,Q$2,FALSE)),"NOT PRESENT",VLOOKUP(DATA!$P534,'M2'!$A:$C,Q$2,FALSE)),VLOOKUP($P534,'M1'!$A:$C,Q$2,FALSE)),"SPECIFY METHOD")))</f>
        <v>Sebastes spp.</v>
      </c>
      <c r="R534" s="12" t="str">
        <f>IF($N534=1,IF(ISERROR(VLOOKUP($P534,'M1'!$A:$C,R$2,FALSE)),"NOT PRESENT",VLOOKUP($P534,'M1'!$A:$C,R$2,FALSE)),IF($N534=2,IF(ISERROR(VLOOKUP(DATA!$P534,'M2'!$A:$C,R$2,FALSE)),"NOT PRESENT",VLOOKUP(DATA!$P534,'M2'!$A:$C,R$2,FALSE)),IF($N534=0,IF(ISERROR(VLOOKUP($P534,'M1'!$A:$C,R$2,FALSE)),IF(ISERROR(VLOOKUP(DATA!$P534,'M2'!$A:$C,R$2,FALSE)),"NOT PRESENT",VLOOKUP(DATA!$P534,'M2'!$A:$C,R$2,FALSE)),VLOOKUP($P534,'M1'!$A:$C,R$2,FALSE)),"SPECIFY METHOD")))</f>
        <v>Unidentified rockfish</v>
      </c>
      <c r="S534" s="20">
        <f t="shared" si="980"/>
        <v>2</v>
      </c>
      <c r="T534" s="11">
        <v>0</v>
      </c>
      <c r="U534" s="11"/>
      <c r="V534" s="11">
        <v>2</v>
      </c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</row>
    <row r="535" spans="1:68" ht="12.75" customHeight="1">
      <c r="A535" s="12">
        <f t="shared" si="977"/>
        <v>533</v>
      </c>
      <c r="B535" s="11" t="str">
        <f t="shared" si="910"/>
        <v>Em Lim</v>
      </c>
      <c r="C535" s="11" t="str">
        <f t="shared" ref="C535:D535" si="1024">IF(ISERROR(C534),IF(ISERROR(C533),IF(ISERROR(C532),"BLANK",C532),C533),C534)</f>
        <v>Valesca deGroot</v>
      </c>
      <c r="D535" s="11" t="str">
        <f t="shared" si="1024"/>
        <v>BMSC14</v>
      </c>
      <c r="E535" s="12" t="str">
        <f>IF(ISERROR(VLOOKUP($D535,SITES!$A:$E,2,FALSE)),"",VLOOKUP($D535,SITES!$A:$E,2,FALSE))</f>
        <v>Effingham Archipelago</v>
      </c>
      <c r="F535" s="10">
        <f>IF(ISERROR(VLOOKUP($D535,SITES!$A:$E,3,FALSE)),"",VLOOKUP($D535,SITES!$A:$E,3,FALSE))</f>
        <v>48.879081726074197</v>
      </c>
      <c r="G535" s="13">
        <f>IF(ISERROR(VLOOKUP($D535,SITES!$A:$E,4,FALSE)),"",VLOOKUP($D535,SITES!$A:$E,4,FALSE))</f>
        <v>-125.297401428222</v>
      </c>
      <c r="H535" s="14" t="str">
        <f t="shared" ref="H535:M535" si="1025">IF(ISERROR(H534),IF(ISERROR(H533),IF(ISERROR(H532),"BLANK",H532),H533),H534)</f>
        <v>01/05/2024</v>
      </c>
      <c r="I535" s="11">
        <f t="shared" si="1025"/>
        <v>4</v>
      </c>
      <c r="J535" s="11" t="str">
        <f t="shared" si="1025"/>
        <v>SE</v>
      </c>
      <c r="K535" s="18">
        <f t="shared" si="1025"/>
        <v>0.40902777777777777</v>
      </c>
      <c r="L535" s="11" t="str">
        <f t="shared" si="1025"/>
        <v>VDG</v>
      </c>
      <c r="M535" s="11">
        <f t="shared" si="1025"/>
        <v>6</v>
      </c>
      <c r="N535" s="11">
        <v>2</v>
      </c>
      <c r="O535" s="11">
        <f t="shared" si="1023"/>
        <v>1</v>
      </c>
      <c r="P535" s="11" t="s">
        <v>42</v>
      </c>
      <c r="Q535" s="19" t="str">
        <f>IF($N535=1,IF(ISERROR(VLOOKUP($P535,'M1'!$A:$C,Q$2,FALSE)),"NOT PRESENT",VLOOKUP($P535,'M1'!$A:$C,Q$2,FALSE)),IF($N535=2,IF(ISERROR(VLOOKUP(DATA!$P535,'M2'!$A:$C,Q$2,FALSE)),"NOT PRESENT",VLOOKUP(DATA!$P535,'M2'!$A:$C,Q$2,FALSE)),IF($N535=0,IF(ISERROR(VLOOKUP($P535,'M1'!$A:$C,Q$2,FALSE)),IF(ISERROR(VLOOKUP(DATA!$P535,'M2'!$A:$C,Q$2,FALSE)),"NOT PRESENT",VLOOKUP(DATA!$P535,'M2'!$A:$C,Q$2,FALSE)),VLOOKUP($P535,'M1'!$A:$C,Q$2,FALSE)),"SPECIFY METHOD")))</f>
        <v>Dermasterias imbricata</v>
      </c>
      <c r="R535" s="12" t="str">
        <f>IF($N535=1,IF(ISERROR(VLOOKUP($P535,'M1'!$A:$C,R$2,FALSE)),"NOT PRESENT",VLOOKUP($P535,'M1'!$A:$C,R$2,FALSE)),IF($N535=2,IF(ISERROR(VLOOKUP(DATA!$P535,'M2'!$A:$C,R$2,FALSE)),"NOT PRESENT",VLOOKUP(DATA!$P535,'M2'!$A:$C,R$2,FALSE)),IF($N535=0,IF(ISERROR(VLOOKUP($P535,'M1'!$A:$C,R$2,FALSE)),IF(ISERROR(VLOOKUP(DATA!$P535,'M2'!$A:$C,R$2,FALSE)),"NOT PRESENT",VLOOKUP(DATA!$P535,'M2'!$A:$C,R$2,FALSE)),VLOOKUP($P535,'M1'!$A:$C,R$2,FALSE)),"SPECIFY METHOD")))</f>
        <v>Leather star</v>
      </c>
      <c r="S535" s="20">
        <f t="shared" si="980"/>
        <v>5</v>
      </c>
      <c r="T535" s="11">
        <v>5</v>
      </c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</row>
    <row r="536" spans="1:68" ht="12.75" customHeight="1">
      <c r="A536" s="12">
        <f t="shared" si="977"/>
        <v>534</v>
      </c>
      <c r="B536" s="11" t="str">
        <f t="shared" si="910"/>
        <v>Em Lim</v>
      </c>
      <c r="C536" s="11" t="str">
        <f t="shared" ref="C536:D536" si="1026">IF(ISERROR(C535),IF(ISERROR(C534),IF(ISERROR(C533),"BLANK",C533),C534),C535)</f>
        <v>Valesca deGroot</v>
      </c>
      <c r="D536" s="11" t="str">
        <f t="shared" si="1026"/>
        <v>BMSC14</v>
      </c>
      <c r="E536" s="12" t="str">
        <f>IF(ISERROR(VLOOKUP($D536,SITES!$A:$E,2,FALSE)),"",VLOOKUP($D536,SITES!$A:$E,2,FALSE))</f>
        <v>Effingham Archipelago</v>
      </c>
      <c r="F536" s="10">
        <f>IF(ISERROR(VLOOKUP($D536,SITES!$A:$E,3,FALSE)),"",VLOOKUP($D536,SITES!$A:$E,3,FALSE))</f>
        <v>48.879081726074197</v>
      </c>
      <c r="G536" s="13">
        <f>IF(ISERROR(VLOOKUP($D536,SITES!$A:$E,4,FALSE)),"",VLOOKUP($D536,SITES!$A:$E,4,FALSE))</f>
        <v>-125.297401428222</v>
      </c>
      <c r="H536" s="14" t="str">
        <f t="shared" ref="H536:O536" si="1027">IF(ISERROR(H535),IF(ISERROR(H534),IF(ISERROR(H533),"BLANK",H533),H534),H535)</f>
        <v>01/05/2024</v>
      </c>
      <c r="I536" s="11">
        <f t="shared" si="1027"/>
        <v>4</v>
      </c>
      <c r="J536" s="11" t="str">
        <f t="shared" si="1027"/>
        <v>SE</v>
      </c>
      <c r="K536" s="18">
        <f t="shared" si="1027"/>
        <v>0.40902777777777777</v>
      </c>
      <c r="L536" s="11" t="str">
        <f t="shared" si="1027"/>
        <v>VDG</v>
      </c>
      <c r="M536" s="11">
        <f t="shared" si="1027"/>
        <v>6</v>
      </c>
      <c r="N536" s="11">
        <f t="shared" si="1027"/>
        <v>2</v>
      </c>
      <c r="O536" s="11">
        <f t="shared" si="1027"/>
        <v>1</v>
      </c>
      <c r="P536" s="11" t="s">
        <v>61</v>
      </c>
      <c r="Q536" s="19" t="str">
        <f>IF($N536=1,IF(ISERROR(VLOOKUP($P536,'M1'!$A:$C,Q$2,FALSE)),"NOT PRESENT",VLOOKUP($P536,'M1'!$A:$C,Q$2,FALSE)),IF($N536=2,IF(ISERROR(VLOOKUP(DATA!$P536,'M2'!$A:$C,Q$2,FALSE)),"NOT PRESENT",VLOOKUP(DATA!$P536,'M2'!$A:$C,Q$2,FALSE)),IF($N536=0,IF(ISERROR(VLOOKUP($P536,'M1'!$A:$C,Q$2,FALSE)),IF(ISERROR(VLOOKUP(DATA!$P536,'M2'!$A:$C,Q$2,FALSE)),"NOT PRESENT",VLOOKUP(DATA!$P536,'M2'!$A:$C,Q$2,FALSE)),VLOOKUP($P536,'M1'!$A:$C,Q$2,FALSE)),"SPECIFY METHOD")))</f>
        <v>Henricia spp.</v>
      </c>
      <c r="R536" s="12" t="str">
        <f>IF($N536=1,IF(ISERROR(VLOOKUP($P536,'M1'!$A:$C,R$2,FALSE)),"NOT PRESENT",VLOOKUP($P536,'M1'!$A:$C,R$2,FALSE)),IF($N536=2,IF(ISERROR(VLOOKUP(DATA!$P536,'M2'!$A:$C,R$2,FALSE)),"NOT PRESENT",VLOOKUP(DATA!$P536,'M2'!$A:$C,R$2,FALSE)),IF($N536=0,IF(ISERROR(VLOOKUP($P536,'M1'!$A:$C,R$2,FALSE)),IF(ISERROR(VLOOKUP(DATA!$P536,'M2'!$A:$C,R$2,FALSE)),"NOT PRESENT",VLOOKUP(DATA!$P536,'M2'!$A:$C,R$2,FALSE)),VLOOKUP($P536,'M1'!$A:$C,R$2,FALSE)),"SPECIFY METHOD")))</f>
        <v>Unidentified blood star</v>
      </c>
      <c r="S536" s="20">
        <f t="shared" si="980"/>
        <v>2</v>
      </c>
      <c r="T536" s="11">
        <v>2</v>
      </c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</row>
    <row r="537" spans="1:68" ht="12.75" customHeight="1">
      <c r="A537" s="12">
        <f t="shared" si="977"/>
        <v>535</v>
      </c>
      <c r="B537" s="11" t="str">
        <f t="shared" si="910"/>
        <v>Em Lim</v>
      </c>
      <c r="C537" s="11" t="str">
        <f t="shared" ref="C537:D537" si="1028">IF(ISERROR(C536),IF(ISERROR(C535),IF(ISERROR(C534),"BLANK",C534),C535),C536)</f>
        <v>Valesca deGroot</v>
      </c>
      <c r="D537" s="11" t="str">
        <f t="shared" si="1028"/>
        <v>BMSC14</v>
      </c>
      <c r="E537" s="12" t="str">
        <f>IF(ISERROR(VLOOKUP($D537,SITES!$A:$E,2,FALSE)),"",VLOOKUP($D537,SITES!$A:$E,2,FALSE))</f>
        <v>Effingham Archipelago</v>
      </c>
      <c r="F537" s="10">
        <f>IF(ISERROR(VLOOKUP($D537,SITES!$A:$E,3,FALSE)),"",VLOOKUP($D537,SITES!$A:$E,3,FALSE))</f>
        <v>48.879081726074197</v>
      </c>
      <c r="G537" s="13">
        <f>IF(ISERROR(VLOOKUP($D537,SITES!$A:$E,4,FALSE)),"",VLOOKUP($D537,SITES!$A:$E,4,FALSE))</f>
        <v>-125.297401428222</v>
      </c>
      <c r="H537" s="14" t="str">
        <f t="shared" ref="H537:O537" si="1029">IF(ISERROR(H536),IF(ISERROR(H535),IF(ISERROR(H534),"BLANK",H534),H535),H536)</f>
        <v>01/05/2024</v>
      </c>
      <c r="I537" s="11">
        <f t="shared" si="1029"/>
        <v>4</v>
      </c>
      <c r="J537" s="11" t="str">
        <f t="shared" si="1029"/>
        <v>SE</v>
      </c>
      <c r="K537" s="18">
        <f t="shared" si="1029"/>
        <v>0.40902777777777777</v>
      </c>
      <c r="L537" s="11" t="str">
        <f t="shared" si="1029"/>
        <v>VDG</v>
      </c>
      <c r="M537" s="11">
        <f t="shared" si="1029"/>
        <v>6</v>
      </c>
      <c r="N537" s="11">
        <f t="shared" si="1029"/>
        <v>2</v>
      </c>
      <c r="O537" s="11">
        <f t="shared" si="1029"/>
        <v>1</v>
      </c>
      <c r="P537" s="11" t="s">
        <v>151</v>
      </c>
      <c r="Q537" s="19" t="str">
        <f>IF($N537=1,IF(ISERROR(VLOOKUP($P537,'M1'!$A:$C,Q$2,FALSE)),"NOT PRESENT",VLOOKUP($P537,'M1'!$A:$C,Q$2,FALSE)),IF($N537=2,IF(ISERROR(VLOOKUP(DATA!$P537,'M2'!$A:$C,Q$2,FALSE)),"NOT PRESENT",VLOOKUP(DATA!$P537,'M2'!$A:$C,Q$2,FALSE)),IF($N537=0,IF(ISERROR(VLOOKUP($P537,'M1'!$A:$C,Q$2,FALSE)),IF(ISERROR(VLOOKUP(DATA!$P537,'M2'!$A:$C,Q$2,FALSE)),"NOT PRESENT",VLOOKUP(DATA!$P537,'M2'!$A:$C,Q$2,FALSE)),VLOOKUP($P537,'M1'!$A:$C,Q$2,FALSE)),"SPECIFY METHOD")))</f>
        <v>Hemilepidotus spinosus</v>
      </c>
      <c r="R537" s="12" t="str">
        <f>IF($N537=1,IF(ISERROR(VLOOKUP($P537,'M1'!$A:$C,R$2,FALSE)),"NOT PRESENT",VLOOKUP($P537,'M1'!$A:$C,R$2,FALSE)),IF($N537=2,IF(ISERROR(VLOOKUP(DATA!$P537,'M2'!$A:$C,R$2,FALSE)),"NOT PRESENT",VLOOKUP(DATA!$P537,'M2'!$A:$C,R$2,FALSE)),IF($N537=0,IF(ISERROR(VLOOKUP($P537,'M1'!$A:$C,R$2,FALSE)),IF(ISERROR(VLOOKUP(DATA!$P537,'M2'!$A:$C,R$2,FALSE)),"NOT PRESENT",VLOOKUP(DATA!$P537,'M2'!$A:$C,R$2,FALSE)),VLOOKUP($P537,'M1'!$A:$C,R$2,FALSE)),"SPECIFY METHOD")))</f>
        <v>Brown irish lord</v>
      </c>
      <c r="S537" s="20">
        <f t="shared" si="980"/>
        <v>1</v>
      </c>
      <c r="T537" s="11">
        <v>0</v>
      </c>
      <c r="U537" s="11"/>
      <c r="V537" s="11"/>
      <c r="W537" s="11"/>
      <c r="X537" s="11"/>
      <c r="Y537" s="11"/>
      <c r="Z537" s="11">
        <v>1</v>
      </c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</row>
    <row r="538" spans="1:68" ht="12.75" customHeight="1">
      <c r="A538" s="12">
        <f t="shared" si="977"/>
        <v>536</v>
      </c>
      <c r="B538" s="11" t="str">
        <f t="shared" si="910"/>
        <v>Em Lim</v>
      </c>
      <c r="C538" s="11" t="str">
        <f t="shared" ref="C538:D538" si="1030">IF(ISERROR(C537),IF(ISERROR(C536),IF(ISERROR(C535),"BLANK",C535),C536),C537)</f>
        <v>Valesca deGroot</v>
      </c>
      <c r="D538" s="11" t="str">
        <f t="shared" si="1030"/>
        <v>BMSC14</v>
      </c>
      <c r="E538" s="12" t="str">
        <f>IF(ISERROR(VLOOKUP($D538,SITES!$A:$E,2,FALSE)),"",VLOOKUP($D538,SITES!$A:$E,2,FALSE))</f>
        <v>Effingham Archipelago</v>
      </c>
      <c r="F538" s="10">
        <f>IF(ISERROR(VLOOKUP($D538,SITES!$A:$E,3,FALSE)),"",VLOOKUP($D538,SITES!$A:$E,3,FALSE))</f>
        <v>48.879081726074197</v>
      </c>
      <c r="G538" s="13">
        <f>IF(ISERROR(VLOOKUP($D538,SITES!$A:$E,4,FALSE)),"",VLOOKUP($D538,SITES!$A:$E,4,FALSE))</f>
        <v>-125.297401428222</v>
      </c>
      <c r="H538" s="14" t="str">
        <f t="shared" ref="H538:M538" si="1031">IF(ISERROR(H537),IF(ISERROR(H536),IF(ISERROR(H535),"BLANK",H535),H536),H537)</f>
        <v>01/05/2024</v>
      </c>
      <c r="I538" s="11">
        <f t="shared" si="1031"/>
        <v>4</v>
      </c>
      <c r="J538" s="11" t="str">
        <f t="shared" si="1031"/>
        <v>SE</v>
      </c>
      <c r="K538" s="18">
        <f t="shared" si="1031"/>
        <v>0.40902777777777777</v>
      </c>
      <c r="L538" s="11" t="str">
        <f t="shared" si="1031"/>
        <v>VDG</v>
      </c>
      <c r="M538" s="11">
        <f t="shared" si="1031"/>
        <v>6</v>
      </c>
      <c r="N538" s="11">
        <v>0</v>
      </c>
      <c r="O538" s="11">
        <f t="shared" ref="O538:O539" si="1032">IF(ISERROR(O537),IF(ISERROR(O536),IF(ISERROR(O535),"BLANK",O535),O536),O537)</f>
        <v>1</v>
      </c>
      <c r="P538" s="11" t="s">
        <v>60</v>
      </c>
      <c r="Q538" s="19" t="str">
        <f>IF($N538=1,IF(ISERROR(VLOOKUP($P538,'M1'!$A:$C,Q$2,FALSE)),"NOT PRESENT",VLOOKUP($P538,'M1'!$A:$C,Q$2,FALSE)),IF($N538=2,IF(ISERROR(VLOOKUP(DATA!$P538,'M2'!$A:$C,Q$2,FALSE)),"NOT PRESENT",VLOOKUP(DATA!$P538,'M2'!$A:$C,Q$2,FALSE)),IF($N538=0,IF(ISERROR(VLOOKUP($P538,'M1'!$A:$C,Q$2,FALSE)),IF(ISERROR(VLOOKUP(DATA!$P538,'M2'!$A:$C,Q$2,FALSE)),"NOT PRESENT",VLOOKUP(DATA!$P538,'M2'!$A:$C,Q$2,FALSE)),VLOOKUP($P538,'M1'!$A:$C,Q$2,FALSE)),"SPECIFY METHOD")))</f>
        <v>Sebastes nebulosus</v>
      </c>
      <c r="R538" s="12" t="str">
        <f>IF($N538=1,IF(ISERROR(VLOOKUP($P538,'M1'!$A:$C,R$2,FALSE)),"NOT PRESENT",VLOOKUP($P538,'M1'!$A:$C,R$2,FALSE)),IF($N538=2,IF(ISERROR(VLOOKUP(DATA!$P538,'M2'!$A:$C,R$2,FALSE)),"NOT PRESENT",VLOOKUP(DATA!$P538,'M2'!$A:$C,R$2,FALSE)),IF($N538=0,IF(ISERROR(VLOOKUP($P538,'M1'!$A:$C,R$2,FALSE)),IF(ISERROR(VLOOKUP(DATA!$P538,'M2'!$A:$C,R$2,FALSE)),"NOT PRESENT",VLOOKUP(DATA!$P538,'M2'!$A:$C,R$2,FALSE)),VLOOKUP($P538,'M1'!$A:$C,R$2,FALSE)),"SPECIFY METHOD")))</f>
        <v>China rockfish</v>
      </c>
      <c r="S538" s="20">
        <f t="shared" si="980"/>
        <v>1</v>
      </c>
      <c r="T538" s="11">
        <v>0</v>
      </c>
      <c r="U538" s="11"/>
      <c r="V538" s="11"/>
      <c r="W538" s="11"/>
      <c r="X538" s="11"/>
      <c r="Y538" s="11"/>
      <c r="Z538" s="11"/>
      <c r="AA538" s="11"/>
      <c r="AB538" s="11"/>
      <c r="AC538" s="11">
        <v>1</v>
      </c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</row>
    <row r="539" spans="1:68" ht="12.75" customHeight="1">
      <c r="A539" s="12">
        <f t="shared" si="977"/>
        <v>537</v>
      </c>
      <c r="B539" s="11" t="str">
        <f t="shared" si="910"/>
        <v>Em Lim</v>
      </c>
      <c r="C539" s="11" t="str">
        <f t="shared" ref="C539:D539" si="1033">IF(ISERROR(C538),IF(ISERROR(C537),IF(ISERROR(C536),"BLANK",C536),C537),C538)</f>
        <v>Valesca deGroot</v>
      </c>
      <c r="D539" s="11" t="str">
        <f t="shared" si="1033"/>
        <v>BMSC14</v>
      </c>
      <c r="E539" s="12" t="str">
        <f>IF(ISERROR(VLOOKUP($D539,SITES!$A:$E,2,FALSE)),"",VLOOKUP($D539,SITES!$A:$E,2,FALSE))</f>
        <v>Effingham Archipelago</v>
      </c>
      <c r="F539" s="10">
        <f>IF(ISERROR(VLOOKUP($D539,SITES!$A:$E,3,FALSE)),"",VLOOKUP($D539,SITES!$A:$E,3,FALSE))</f>
        <v>48.879081726074197</v>
      </c>
      <c r="G539" s="13">
        <f>IF(ISERROR(VLOOKUP($D539,SITES!$A:$E,4,FALSE)),"",VLOOKUP($D539,SITES!$A:$E,4,FALSE))</f>
        <v>-125.297401428222</v>
      </c>
      <c r="H539" s="14" t="str">
        <f t="shared" ref="H539:M539" si="1034">IF(ISERROR(H538),IF(ISERROR(H537),IF(ISERROR(H536),"BLANK",H536),H537),H538)</f>
        <v>01/05/2024</v>
      </c>
      <c r="I539" s="11">
        <f t="shared" si="1034"/>
        <v>4</v>
      </c>
      <c r="J539" s="11" t="str">
        <f t="shared" si="1034"/>
        <v>SE</v>
      </c>
      <c r="K539" s="18">
        <f t="shared" si="1034"/>
        <v>0.40902777777777777</v>
      </c>
      <c r="L539" s="11" t="str">
        <f t="shared" si="1034"/>
        <v>VDG</v>
      </c>
      <c r="M539" s="11">
        <f t="shared" si="1034"/>
        <v>6</v>
      </c>
      <c r="N539" s="11">
        <v>2</v>
      </c>
      <c r="O539" s="11">
        <f t="shared" si="1032"/>
        <v>1</v>
      </c>
      <c r="P539" s="11" t="s">
        <v>47</v>
      </c>
      <c r="Q539" s="19" t="str">
        <f>IF($N539=1,IF(ISERROR(VLOOKUP($P539,'M1'!$A:$C,Q$2,FALSE)),"NOT PRESENT",VLOOKUP($P539,'M1'!$A:$C,Q$2,FALSE)),IF($N539=2,IF(ISERROR(VLOOKUP(DATA!$P539,'M2'!$A:$C,Q$2,FALSE)),"NOT PRESENT",VLOOKUP(DATA!$P539,'M2'!$A:$C,Q$2,FALSE)),IF($N539=0,IF(ISERROR(VLOOKUP($P539,'M1'!$A:$C,Q$2,FALSE)),IF(ISERROR(VLOOKUP(DATA!$P539,'M2'!$A:$C,Q$2,FALSE)),"NOT PRESENT",VLOOKUP(DATA!$P539,'M2'!$A:$C,Q$2,FALSE)),VLOOKUP($P539,'M1'!$A:$C,Q$2,FALSE)),"SPECIFY METHOD")))</f>
        <v>Glebocarcinus oregonensis</v>
      </c>
      <c r="R539" s="12" t="str">
        <f>IF($N539=1,IF(ISERROR(VLOOKUP($P539,'M1'!$A:$C,R$2,FALSE)),"NOT PRESENT",VLOOKUP($P539,'M1'!$A:$C,R$2,FALSE)),IF($N539=2,IF(ISERROR(VLOOKUP(DATA!$P539,'M2'!$A:$C,R$2,FALSE)),"NOT PRESENT",VLOOKUP(DATA!$P539,'M2'!$A:$C,R$2,FALSE)),IF($N539=0,IF(ISERROR(VLOOKUP($P539,'M1'!$A:$C,R$2,FALSE)),IF(ISERROR(VLOOKUP(DATA!$P539,'M2'!$A:$C,R$2,FALSE)),"NOT PRESENT",VLOOKUP(DATA!$P539,'M2'!$A:$C,R$2,FALSE)),VLOOKUP($P539,'M1'!$A:$C,R$2,FALSE)),"SPECIFY METHOD")))</f>
        <v>Pygmy rock crab</v>
      </c>
      <c r="S539" s="20">
        <f t="shared" si="980"/>
        <v>1</v>
      </c>
      <c r="T539" s="11">
        <v>1</v>
      </c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1"/>
      <c r="AU539" s="11"/>
      <c r="AV539" s="11"/>
      <c r="AW539" s="11"/>
      <c r="AX539" s="11"/>
      <c r="AY539" s="11"/>
      <c r="AZ539" s="11"/>
      <c r="BA539" s="11"/>
      <c r="BB539" s="11"/>
      <c r="BC539" s="11"/>
      <c r="BD539" s="11"/>
      <c r="BE539" s="11"/>
      <c r="BF539" s="11"/>
      <c r="BG539" s="11"/>
      <c r="BH539" s="11"/>
      <c r="BI539" s="11"/>
      <c r="BJ539" s="11"/>
      <c r="BK539" s="11"/>
      <c r="BL539" s="11"/>
      <c r="BM539" s="11"/>
      <c r="BN539" s="11"/>
      <c r="BO539" s="11"/>
      <c r="BP539" s="11"/>
    </row>
    <row r="540" spans="1:68" ht="12.75" customHeight="1">
      <c r="A540" s="12">
        <f t="shared" si="977"/>
        <v>538</v>
      </c>
      <c r="B540" s="11" t="str">
        <f t="shared" si="910"/>
        <v>Em Lim</v>
      </c>
      <c r="C540" s="11" t="str">
        <f t="shared" ref="C540:D540" si="1035">IF(ISERROR(C539),IF(ISERROR(C538),IF(ISERROR(C537),"BLANK",C537),C538),C539)</f>
        <v>Valesca deGroot</v>
      </c>
      <c r="D540" s="11" t="str">
        <f t="shared" si="1035"/>
        <v>BMSC14</v>
      </c>
      <c r="E540" s="12" t="str">
        <f>IF(ISERROR(VLOOKUP($D540,SITES!$A:$E,2,FALSE)),"",VLOOKUP($D540,SITES!$A:$E,2,FALSE))</f>
        <v>Effingham Archipelago</v>
      </c>
      <c r="F540" s="10">
        <f>IF(ISERROR(VLOOKUP($D540,SITES!$A:$E,3,FALSE)),"",VLOOKUP($D540,SITES!$A:$E,3,FALSE))</f>
        <v>48.879081726074197</v>
      </c>
      <c r="G540" s="13">
        <f>IF(ISERROR(VLOOKUP($D540,SITES!$A:$E,4,FALSE)),"",VLOOKUP($D540,SITES!$A:$E,4,FALSE))</f>
        <v>-125.297401428222</v>
      </c>
      <c r="H540" s="14" t="str">
        <f t="shared" ref="H540:O540" si="1036">IF(ISERROR(H539),IF(ISERROR(H538),IF(ISERROR(H537),"BLANK",H537),H538),H539)</f>
        <v>01/05/2024</v>
      </c>
      <c r="I540" s="11">
        <f t="shared" si="1036"/>
        <v>4</v>
      </c>
      <c r="J540" s="11" t="str">
        <f t="shared" si="1036"/>
        <v>SE</v>
      </c>
      <c r="K540" s="18">
        <f t="shared" si="1036"/>
        <v>0.40902777777777777</v>
      </c>
      <c r="L540" s="11" t="str">
        <f t="shared" si="1036"/>
        <v>VDG</v>
      </c>
      <c r="M540" s="11">
        <f t="shared" si="1036"/>
        <v>6</v>
      </c>
      <c r="N540" s="11">
        <f t="shared" si="1036"/>
        <v>2</v>
      </c>
      <c r="O540" s="11">
        <f t="shared" si="1036"/>
        <v>1</v>
      </c>
      <c r="P540" s="11" t="s">
        <v>152</v>
      </c>
      <c r="Q540" s="19" t="str">
        <f>IF($N540=1,IF(ISERROR(VLOOKUP($P540,'M1'!$A:$C,Q$2,FALSE)),"NOT PRESENT",VLOOKUP($P540,'M1'!$A:$C,Q$2,FALSE)),IF($N540=2,IF(ISERROR(VLOOKUP(DATA!$P540,'M2'!$A:$C,Q$2,FALSE)),"NOT PRESENT",VLOOKUP(DATA!$P540,'M2'!$A:$C,Q$2,FALSE)),IF($N540=0,IF(ISERROR(VLOOKUP($P540,'M1'!$A:$C,Q$2,FALSE)),IF(ISERROR(VLOOKUP(DATA!$P540,'M2'!$A:$C,Q$2,FALSE)),"NOT PRESENT",VLOOKUP(DATA!$P540,'M2'!$A:$C,Q$2,FALSE)),VLOOKUP($P540,'M1'!$A:$C,Q$2,FALSE)),"SPECIFY METHOD")))</f>
        <v>Cryptolithodes typicus</v>
      </c>
      <c r="R540" s="12" t="str">
        <f>IF($N540=1,IF(ISERROR(VLOOKUP($P540,'M1'!$A:$C,R$2,FALSE)),"NOT PRESENT",VLOOKUP($P540,'M1'!$A:$C,R$2,FALSE)),IF($N540=2,IF(ISERROR(VLOOKUP(DATA!$P540,'M2'!$A:$C,R$2,FALSE)),"NOT PRESENT",VLOOKUP(DATA!$P540,'M2'!$A:$C,R$2,FALSE)),IF($N540=0,IF(ISERROR(VLOOKUP($P540,'M1'!$A:$C,R$2,FALSE)),IF(ISERROR(VLOOKUP(DATA!$P540,'M2'!$A:$C,R$2,FALSE)),"NOT PRESENT",VLOOKUP(DATA!$P540,'M2'!$A:$C,R$2,FALSE)),VLOOKUP($P540,'M1'!$A:$C,R$2,FALSE)),"SPECIFY METHOD")))</f>
        <v>Butterfly king crab</v>
      </c>
      <c r="S540" s="20">
        <f t="shared" si="980"/>
        <v>2</v>
      </c>
      <c r="T540" s="11">
        <v>2</v>
      </c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1"/>
      <c r="AU540" s="11"/>
      <c r="AV540" s="11"/>
      <c r="AW540" s="11"/>
      <c r="AX540" s="11"/>
      <c r="AY540" s="11"/>
      <c r="AZ540" s="11"/>
      <c r="BA540" s="11"/>
      <c r="BB540" s="11"/>
      <c r="BC540" s="11"/>
      <c r="BD540" s="11"/>
      <c r="BE540" s="11"/>
      <c r="BF540" s="11"/>
      <c r="BG540" s="11"/>
      <c r="BH540" s="11"/>
      <c r="BI540" s="11"/>
      <c r="BJ540" s="11"/>
      <c r="BK540" s="11"/>
      <c r="BL540" s="11"/>
      <c r="BM540" s="11"/>
      <c r="BN540" s="11"/>
      <c r="BO540" s="11"/>
      <c r="BP540" s="11"/>
    </row>
    <row r="541" spans="1:68" ht="12.75" customHeight="1">
      <c r="A541" s="12">
        <f t="shared" si="977"/>
        <v>539</v>
      </c>
      <c r="B541" s="11" t="str">
        <f t="shared" si="910"/>
        <v>Em Lim</v>
      </c>
      <c r="C541" s="11" t="str">
        <f t="shared" ref="C541:D541" si="1037">IF(ISERROR(C540),IF(ISERROR(C539),IF(ISERROR(C538),"BLANK",C538),C539),C540)</f>
        <v>Valesca deGroot</v>
      </c>
      <c r="D541" s="11" t="str">
        <f t="shared" si="1037"/>
        <v>BMSC14</v>
      </c>
      <c r="E541" s="12" t="str">
        <f>IF(ISERROR(VLOOKUP($D541,SITES!$A:$E,2,FALSE)),"",VLOOKUP($D541,SITES!$A:$E,2,FALSE))</f>
        <v>Effingham Archipelago</v>
      </c>
      <c r="F541" s="10">
        <f>IF(ISERROR(VLOOKUP($D541,SITES!$A:$E,3,FALSE)),"",VLOOKUP($D541,SITES!$A:$E,3,FALSE))</f>
        <v>48.879081726074197</v>
      </c>
      <c r="G541" s="13">
        <f>IF(ISERROR(VLOOKUP($D541,SITES!$A:$E,4,FALSE)),"",VLOOKUP($D541,SITES!$A:$E,4,FALSE))</f>
        <v>-125.297401428222</v>
      </c>
      <c r="H541" s="14" t="str">
        <f t="shared" ref="H541:O541" si="1038">IF(ISERROR(H540),IF(ISERROR(H539),IF(ISERROR(H538),"BLANK",H538),H539),H540)</f>
        <v>01/05/2024</v>
      </c>
      <c r="I541" s="11">
        <f t="shared" si="1038"/>
        <v>4</v>
      </c>
      <c r="J541" s="11" t="str">
        <f t="shared" si="1038"/>
        <v>SE</v>
      </c>
      <c r="K541" s="18">
        <f t="shared" si="1038"/>
        <v>0.40902777777777777</v>
      </c>
      <c r="L541" s="11" t="str">
        <f t="shared" si="1038"/>
        <v>VDG</v>
      </c>
      <c r="M541" s="11">
        <f t="shared" si="1038"/>
        <v>6</v>
      </c>
      <c r="N541" s="11">
        <f t="shared" si="1038"/>
        <v>2</v>
      </c>
      <c r="O541" s="11">
        <f t="shared" si="1038"/>
        <v>1</v>
      </c>
      <c r="P541" s="11" t="s">
        <v>121</v>
      </c>
      <c r="Q541" s="19" t="str">
        <f>IF($N541=1,IF(ISERROR(VLOOKUP($P541,'M1'!$A:$C,Q$2,FALSE)),"NOT PRESENT",VLOOKUP($P541,'M1'!$A:$C,Q$2,FALSE)),IF($N541=2,IF(ISERROR(VLOOKUP(DATA!$P541,'M2'!$A:$C,Q$2,FALSE)),"NOT PRESENT",VLOOKUP(DATA!$P541,'M2'!$A:$C,Q$2,FALSE)),IF($N541=0,IF(ISERROR(VLOOKUP($P541,'M1'!$A:$C,Q$2,FALSE)),IF(ISERROR(VLOOKUP(DATA!$P541,'M2'!$A:$C,Q$2,FALSE)),"NOT PRESENT",VLOOKUP(DATA!$P541,'M2'!$A:$C,Q$2,FALSE)),VLOOKUP($P541,'M1'!$A:$C,Q$2,FALSE)),"SPECIFY METHOD")))</f>
        <v>Chlamys spp.</v>
      </c>
      <c r="R541" s="12" t="str">
        <f>IF($N541=1,IF(ISERROR(VLOOKUP($P541,'M1'!$A:$C,R$2,FALSE)),"NOT PRESENT",VLOOKUP($P541,'M1'!$A:$C,R$2,FALSE)),IF($N541=2,IF(ISERROR(VLOOKUP(DATA!$P541,'M2'!$A:$C,R$2,FALSE)),"NOT PRESENT",VLOOKUP(DATA!$P541,'M2'!$A:$C,R$2,FALSE)),IF($N541=0,IF(ISERROR(VLOOKUP($P541,'M1'!$A:$C,R$2,FALSE)),IF(ISERROR(VLOOKUP(DATA!$P541,'M2'!$A:$C,R$2,FALSE)),"NOT PRESENT",VLOOKUP(DATA!$P541,'M2'!$A:$C,R$2,FALSE)),VLOOKUP($P541,'M1'!$A:$C,R$2,FALSE)),"SPECIFY METHOD")))</f>
        <v>Unidentified scallop</v>
      </c>
      <c r="S541" s="20">
        <f t="shared" si="980"/>
        <v>2</v>
      </c>
      <c r="T541" s="11">
        <v>0</v>
      </c>
      <c r="U541" s="11"/>
      <c r="V541" s="11">
        <v>2</v>
      </c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1"/>
      <c r="AU541" s="11"/>
      <c r="AV541" s="11"/>
      <c r="AW541" s="11"/>
      <c r="AX541" s="11"/>
      <c r="AY541" s="11"/>
      <c r="AZ541" s="11"/>
      <c r="BA541" s="11"/>
      <c r="BB541" s="11"/>
      <c r="BC541" s="11"/>
      <c r="BD541" s="11"/>
      <c r="BE541" s="11"/>
      <c r="BF541" s="11"/>
      <c r="BG541" s="11"/>
      <c r="BH541" s="11"/>
      <c r="BI541" s="11"/>
      <c r="BJ541" s="11"/>
      <c r="BK541" s="11"/>
      <c r="BL541" s="11"/>
      <c r="BM541" s="11"/>
      <c r="BN541" s="11"/>
      <c r="BO541" s="11"/>
      <c r="BP541" s="11"/>
    </row>
    <row r="542" spans="1:68" ht="12.75" customHeight="1">
      <c r="A542" s="12">
        <f t="shared" si="977"/>
        <v>540</v>
      </c>
      <c r="B542" s="11" t="str">
        <f t="shared" si="910"/>
        <v>Em Lim</v>
      </c>
      <c r="C542" s="11" t="str">
        <f t="shared" ref="C542:D542" si="1039">IF(ISERROR(C541),IF(ISERROR(C540),IF(ISERROR(C539),"BLANK",C539),C540),C541)</f>
        <v>Valesca deGroot</v>
      </c>
      <c r="D542" s="11" t="str">
        <f t="shared" si="1039"/>
        <v>BMSC14</v>
      </c>
      <c r="E542" s="12" t="str">
        <f>IF(ISERROR(VLOOKUP($D542,SITES!$A:$E,2,FALSE)),"",VLOOKUP($D542,SITES!$A:$E,2,FALSE))</f>
        <v>Effingham Archipelago</v>
      </c>
      <c r="F542" s="10">
        <f>IF(ISERROR(VLOOKUP($D542,SITES!$A:$E,3,FALSE)),"",VLOOKUP($D542,SITES!$A:$E,3,FALSE))</f>
        <v>48.879081726074197</v>
      </c>
      <c r="G542" s="13">
        <f>IF(ISERROR(VLOOKUP($D542,SITES!$A:$E,4,FALSE)),"",VLOOKUP($D542,SITES!$A:$E,4,FALSE))</f>
        <v>-125.297401428222</v>
      </c>
      <c r="H542" s="14" t="str">
        <f t="shared" ref="H542:O542" si="1040">IF(ISERROR(H541),IF(ISERROR(H540),IF(ISERROR(H539),"BLANK",H539),H540),H541)</f>
        <v>01/05/2024</v>
      </c>
      <c r="I542" s="11">
        <f t="shared" si="1040"/>
        <v>4</v>
      </c>
      <c r="J542" s="11" t="str">
        <f t="shared" si="1040"/>
        <v>SE</v>
      </c>
      <c r="K542" s="18">
        <f t="shared" si="1040"/>
        <v>0.40902777777777777</v>
      </c>
      <c r="L542" s="11" t="str">
        <f t="shared" si="1040"/>
        <v>VDG</v>
      </c>
      <c r="M542" s="11">
        <f t="shared" si="1040"/>
        <v>6</v>
      </c>
      <c r="N542" s="11">
        <f t="shared" si="1040"/>
        <v>2</v>
      </c>
      <c r="O542" s="11">
        <f t="shared" si="1040"/>
        <v>1</v>
      </c>
      <c r="P542" s="11" t="s">
        <v>62</v>
      </c>
      <c r="Q542" s="19" t="str">
        <f>IF($N542=1,IF(ISERROR(VLOOKUP($P542,'M1'!$A:$C,Q$2,FALSE)),"NOT PRESENT",VLOOKUP($P542,'M1'!$A:$C,Q$2,FALSE)),IF($N542=2,IF(ISERROR(VLOOKUP(DATA!$P542,'M2'!$A:$C,Q$2,FALSE)),"NOT PRESENT",VLOOKUP(DATA!$P542,'M2'!$A:$C,Q$2,FALSE)),IF($N542=0,IF(ISERROR(VLOOKUP($P542,'M1'!$A:$C,Q$2,FALSE)),IF(ISERROR(VLOOKUP(DATA!$P542,'M2'!$A:$C,Q$2,FALSE)),"NOT PRESENT",VLOOKUP(DATA!$P542,'M2'!$A:$C,Q$2,FALSE)),VLOOKUP($P542,'M1'!$A:$C,Q$2,FALSE)),"SPECIFY METHOD")))</f>
        <v>Tritonia festiva</v>
      </c>
      <c r="R542" s="12" t="str">
        <f>IF($N542=1,IF(ISERROR(VLOOKUP($P542,'M1'!$A:$C,R$2,FALSE)),"NOT PRESENT",VLOOKUP($P542,'M1'!$A:$C,R$2,FALSE)),IF($N542=2,IF(ISERROR(VLOOKUP(DATA!$P542,'M2'!$A:$C,R$2,FALSE)),"NOT PRESENT",VLOOKUP(DATA!$P542,'M2'!$A:$C,R$2,FALSE)),IF($N542=0,IF(ISERROR(VLOOKUP($P542,'M1'!$A:$C,R$2,FALSE)),IF(ISERROR(VLOOKUP(DATA!$P542,'M2'!$A:$C,R$2,FALSE)),"NOT PRESENT",VLOOKUP(DATA!$P542,'M2'!$A:$C,R$2,FALSE)),VLOOKUP($P542,'M1'!$A:$C,R$2,FALSE)),"SPECIFY METHOD")))</f>
        <v>Diamondback tritonia</v>
      </c>
      <c r="S542" s="20">
        <f t="shared" si="980"/>
        <v>1</v>
      </c>
      <c r="T542" s="11">
        <v>1</v>
      </c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</row>
    <row r="543" spans="1:68" ht="12.75" customHeight="1">
      <c r="A543" s="12">
        <f t="shared" si="977"/>
        <v>541</v>
      </c>
      <c r="B543" s="11" t="str">
        <f t="shared" si="910"/>
        <v>Em Lim</v>
      </c>
      <c r="C543" s="11" t="str">
        <f t="shared" ref="C543:D543" si="1041">IF(ISERROR(C542),IF(ISERROR(C541),IF(ISERROR(C540),"BLANK",C540),C541),C542)</f>
        <v>Valesca deGroot</v>
      </c>
      <c r="D543" s="11" t="str">
        <f t="shared" si="1041"/>
        <v>BMSC14</v>
      </c>
      <c r="E543" s="12" t="str">
        <f>IF(ISERROR(VLOOKUP($D543,SITES!$A:$E,2,FALSE)),"",VLOOKUP($D543,SITES!$A:$E,2,FALSE))</f>
        <v>Effingham Archipelago</v>
      </c>
      <c r="F543" s="10">
        <f>IF(ISERROR(VLOOKUP($D543,SITES!$A:$E,3,FALSE)),"",VLOOKUP($D543,SITES!$A:$E,3,FALSE))</f>
        <v>48.879081726074197</v>
      </c>
      <c r="G543" s="13">
        <f>IF(ISERROR(VLOOKUP($D543,SITES!$A:$E,4,FALSE)),"",VLOOKUP($D543,SITES!$A:$E,4,FALSE))</f>
        <v>-125.297401428222</v>
      </c>
      <c r="H543" s="14" t="str">
        <f t="shared" ref="H543:O543" si="1042">IF(ISERROR(H542),IF(ISERROR(H541),IF(ISERROR(H540),"BLANK",H540),H541),H542)</f>
        <v>01/05/2024</v>
      </c>
      <c r="I543" s="11">
        <f t="shared" si="1042"/>
        <v>4</v>
      </c>
      <c r="J543" s="11" t="str">
        <f t="shared" si="1042"/>
        <v>SE</v>
      </c>
      <c r="K543" s="18">
        <f t="shared" si="1042"/>
        <v>0.40902777777777777</v>
      </c>
      <c r="L543" s="11" t="str">
        <f t="shared" si="1042"/>
        <v>VDG</v>
      </c>
      <c r="M543" s="11">
        <f t="shared" si="1042"/>
        <v>6</v>
      </c>
      <c r="N543" s="11">
        <f t="shared" si="1042"/>
        <v>2</v>
      </c>
      <c r="O543" s="11">
        <f t="shared" si="1042"/>
        <v>1</v>
      </c>
      <c r="P543" s="11" t="s">
        <v>49</v>
      </c>
      <c r="Q543" s="19" t="str">
        <f>IF($N543=1,IF(ISERROR(VLOOKUP($P543,'M1'!$A:$C,Q$2,FALSE)),"NOT PRESENT",VLOOKUP($P543,'M1'!$A:$C,Q$2,FALSE)),IF($N543=2,IF(ISERROR(VLOOKUP(DATA!$P543,'M2'!$A:$C,Q$2,FALSE)),"NOT PRESENT",VLOOKUP(DATA!$P543,'M2'!$A:$C,Q$2,FALSE)),IF($N543=0,IF(ISERROR(VLOOKUP($P543,'M1'!$A:$C,Q$2,FALSE)),IF(ISERROR(VLOOKUP(DATA!$P543,'M2'!$A:$C,Q$2,FALSE)),"NOT PRESENT",VLOOKUP(DATA!$P543,'M2'!$A:$C,Q$2,FALSE)),VLOOKUP($P543,'M1'!$A:$C,Q$2,FALSE)),"SPECIFY METHOD")))</f>
        <v>Debris - Zero</v>
      </c>
      <c r="R543" s="12" t="str">
        <f>IF($N543=1,IF(ISERROR(VLOOKUP($P543,'M1'!$A:$C,R$2,FALSE)),"NOT PRESENT",VLOOKUP($P543,'M1'!$A:$C,R$2,FALSE)),IF($N543=2,IF(ISERROR(VLOOKUP(DATA!$P543,'M2'!$A:$C,R$2,FALSE)),"NOT PRESENT",VLOOKUP(DATA!$P543,'M2'!$A:$C,R$2,FALSE)),IF($N543=0,IF(ISERROR(VLOOKUP($P543,'M1'!$A:$C,R$2,FALSE)),IF(ISERROR(VLOOKUP(DATA!$P543,'M2'!$A:$C,R$2,FALSE)),"NOT PRESENT",VLOOKUP(DATA!$P543,'M2'!$A:$C,R$2,FALSE)),VLOOKUP($P543,'M1'!$A:$C,R$2,FALSE)),"SPECIFY METHOD")))</f>
        <v>No Debris found</v>
      </c>
      <c r="S543" s="20">
        <f t="shared" si="980"/>
        <v>1</v>
      </c>
      <c r="T543" s="11">
        <v>1</v>
      </c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</row>
    <row r="544" spans="1:68" ht="12.75" customHeight="1">
      <c r="A544" s="12">
        <f t="shared" si="977"/>
        <v>542</v>
      </c>
      <c r="B544" s="11" t="str">
        <f t="shared" si="910"/>
        <v>Em Lim</v>
      </c>
      <c r="C544" s="11" t="str">
        <f t="shared" ref="C544:C571" si="1043">IF(ISERROR(C543),IF(ISERROR(C542),IF(ISERROR(C541),"BLANK",C541),C542),C543)</f>
        <v>Valesca deGroot</v>
      </c>
      <c r="D544" s="11" t="s">
        <v>153</v>
      </c>
      <c r="E544" s="12" t="str">
        <f>IF(ISERROR(VLOOKUP($D544,SITES!$A:$E,2,FALSE)),"",VLOOKUP($D544,SITES!$A:$E,2,FALSE))</f>
        <v>Raymond Kelp Rock</v>
      </c>
      <c r="F544" s="10">
        <f>IF(ISERROR(VLOOKUP($D544,SITES!$A:$E,3,FALSE)),"",VLOOKUP($D544,SITES!$A:$E,3,FALSE))</f>
        <v>48.880283355712798</v>
      </c>
      <c r="G544" s="13">
        <f>IF(ISERROR(VLOOKUP($D544,SITES!$A:$E,4,FALSE)),"",VLOOKUP($D544,SITES!$A:$E,4,FALSE))</f>
        <v>-125.31288146972599</v>
      </c>
      <c r="H544" s="14" t="str">
        <f t="shared" ref="H544:H597" si="1044">IF(ISERROR(H543),IF(ISERROR(H542),IF(ISERROR(H541),"BLANK",H541),H542),H543)</f>
        <v>01/05/2024</v>
      </c>
      <c r="I544" s="11">
        <v>2.5</v>
      </c>
      <c r="J544" s="11" t="s">
        <v>108</v>
      </c>
      <c r="K544" s="18">
        <v>0.51180555555555551</v>
      </c>
      <c r="L544" s="11" t="s">
        <v>145</v>
      </c>
      <c r="M544" s="11">
        <v>6.5</v>
      </c>
      <c r="N544" s="11">
        <v>1</v>
      </c>
      <c r="O544" s="11">
        <v>1</v>
      </c>
      <c r="P544" s="11" t="s">
        <v>52</v>
      </c>
      <c r="Q544" s="19" t="str">
        <f>IF($N544=1,IF(ISERROR(VLOOKUP($P544,'M1'!$A:$C,Q$2,FALSE)),"NOT PRESENT",VLOOKUP($P544,'M1'!$A:$C,Q$2,FALSE)),IF($N544=2,IF(ISERROR(VLOOKUP(DATA!$P544,'M2'!$A:$C,Q$2,FALSE)),"NOT PRESENT",VLOOKUP(DATA!$P544,'M2'!$A:$C,Q$2,FALSE)),IF($N544=0,IF(ISERROR(VLOOKUP($P544,'M1'!$A:$C,Q$2,FALSE)),IF(ISERROR(VLOOKUP(DATA!$P544,'M2'!$A:$C,Q$2,FALSE)),"NOT PRESENT",VLOOKUP(DATA!$P544,'M2'!$A:$C,Q$2,FALSE)),VLOOKUP($P544,'M1'!$A:$C,Q$2,FALSE)),"SPECIFY METHOD")))</f>
        <v>Sebastes caurinus</v>
      </c>
      <c r="R544" s="12" t="str">
        <f>IF($N544=1,IF(ISERROR(VLOOKUP($P544,'M1'!$A:$C,R$2,FALSE)),"NOT PRESENT",VLOOKUP($P544,'M1'!$A:$C,R$2,FALSE)),IF($N544=2,IF(ISERROR(VLOOKUP(DATA!$P544,'M2'!$A:$C,R$2,FALSE)),"NOT PRESENT",VLOOKUP(DATA!$P544,'M2'!$A:$C,R$2,FALSE)),IF($N544=0,IF(ISERROR(VLOOKUP($P544,'M1'!$A:$C,R$2,FALSE)),IF(ISERROR(VLOOKUP(DATA!$P544,'M2'!$A:$C,R$2,FALSE)),"NOT PRESENT",VLOOKUP(DATA!$P544,'M2'!$A:$C,R$2,FALSE)),VLOOKUP($P544,'M1'!$A:$C,R$2,FALSE)),"SPECIFY METHOD")))</f>
        <v>Copper rockfish</v>
      </c>
      <c r="S544" s="20">
        <f t="shared" si="980"/>
        <v>1</v>
      </c>
      <c r="T544" s="11">
        <v>0</v>
      </c>
      <c r="U544" s="11"/>
      <c r="V544" s="11"/>
      <c r="W544" s="11"/>
      <c r="X544" s="11"/>
      <c r="Y544" s="11"/>
      <c r="Z544" s="11"/>
      <c r="AA544" s="11"/>
      <c r="AB544" s="11"/>
      <c r="AC544" s="11">
        <v>1</v>
      </c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</row>
    <row r="545" spans="1:68" ht="12.75" customHeight="1">
      <c r="A545" s="12">
        <f t="shared" si="977"/>
        <v>543</v>
      </c>
      <c r="B545" s="11" t="str">
        <f t="shared" si="910"/>
        <v>Em Lim</v>
      </c>
      <c r="C545" s="11" t="str">
        <f t="shared" si="1043"/>
        <v>Valesca deGroot</v>
      </c>
      <c r="D545" s="11" t="str">
        <f t="shared" ref="D545:D575" si="1045">IF(ISERROR(D544),IF(ISERROR(D543),IF(ISERROR(D542),"BLANK",D542),D543),D544)</f>
        <v>BMSC15</v>
      </c>
      <c r="E545" s="12" t="str">
        <f>IF(ISERROR(VLOOKUP($D545,SITES!$A:$E,2,FALSE)),"",VLOOKUP($D545,SITES!$A:$E,2,FALSE))</f>
        <v>Raymond Kelp Rock</v>
      </c>
      <c r="F545" s="10">
        <f>IF(ISERROR(VLOOKUP($D545,SITES!$A:$E,3,FALSE)),"",VLOOKUP($D545,SITES!$A:$E,3,FALSE))</f>
        <v>48.880283355712798</v>
      </c>
      <c r="G545" s="13">
        <f>IF(ISERROR(VLOOKUP($D545,SITES!$A:$E,4,FALSE)),"",VLOOKUP($D545,SITES!$A:$E,4,FALSE))</f>
        <v>-125.31288146972599</v>
      </c>
      <c r="H545" s="14" t="str">
        <f t="shared" si="1044"/>
        <v>01/05/2024</v>
      </c>
      <c r="I545" s="11">
        <f t="shared" ref="I545:O545" si="1046">IF(ISERROR(I544),IF(ISERROR(I543),IF(ISERROR(I542),"BLANK",I542),I543),I544)</f>
        <v>2.5</v>
      </c>
      <c r="J545" s="11" t="str">
        <f t="shared" si="1046"/>
        <v>W</v>
      </c>
      <c r="K545" s="18">
        <f t="shared" si="1046"/>
        <v>0.51180555555555551</v>
      </c>
      <c r="L545" s="11" t="str">
        <f t="shared" si="1046"/>
        <v>VDG</v>
      </c>
      <c r="M545" s="11">
        <f t="shared" si="1046"/>
        <v>6.5</v>
      </c>
      <c r="N545" s="11">
        <f t="shared" si="1046"/>
        <v>1</v>
      </c>
      <c r="O545" s="11">
        <f t="shared" si="1046"/>
        <v>1</v>
      </c>
      <c r="P545" s="11" t="s">
        <v>53</v>
      </c>
      <c r="Q545" s="19" t="str">
        <f>IF($N545=1,IF(ISERROR(VLOOKUP($P545,'M1'!$A:$C,Q$2,FALSE)),"NOT PRESENT",VLOOKUP($P545,'M1'!$A:$C,Q$2,FALSE)),IF($N545=2,IF(ISERROR(VLOOKUP(DATA!$P545,'M2'!$A:$C,Q$2,FALSE)),"NOT PRESENT",VLOOKUP(DATA!$P545,'M2'!$A:$C,Q$2,FALSE)),IF($N545=0,IF(ISERROR(VLOOKUP($P545,'M1'!$A:$C,Q$2,FALSE)),IF(ISERROR(VLOOKUP(DATA!$P545,'M2'!$A:$C,Q$2,FALSE)),"NOT PRESENT",VLOOKUP(DATA!$P545,'M2'!$A:$C,Q$2,FALSE)),VLOOKUP($P545,'M1'!$A:$C,Q$2,FALSE)),"SPECIFY METHOD")))</f>
        <v>Rhinogobiops nicholsii</v>
      </c>
      <c r="R545" s="12" t="str">
        <f>IF($N545=1,IF(ISERROR(VLOOKUP($P545,'M1'!$A:$C,R$2,FALSE)),"NOT PRESENT",VLOOKUP($P545,'M1'!$A:$C,R$2,FALSE)),IF($N545=2,IF(ISERROR(VLOOKUP(DATA!$P545,'M2'!$A:$C,R$2,FALSE)),"NOT PRESENT",VLOOKUP(DATA!$P545,'M2'!$A:$C,R$2,FALSE)),IF($N545=0,IF(ISERROR(VLOOKUP($P545,'M1'!$A:$C,R$2,FALSE)),IF(ISERROR(VLOOKUP(DATA!$P545,'M2'!$A:$C,R$2,FALSE)),"NOT PRESENT",VLOOKUP(DATA!$P545,'M2'!$A:$C,R$2,FALSE)),VLOOKUP($P545,'M1'!$A:$C,R$2,FALSE)),"SPECIFY METHOD")))</f>
        <v>Blackeye goby</v>
      </c>
      <c r="S545" s="20">
        <f t="shared" si="980"/>
        <v>2</v>
      </c>
      <c r="T545" s="11">
        <v>0</v>
      </c>
      <c r="U545" s="11"/>
      <c r="V545" s="11">
        <v>2</v>
      </c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1"/>
      <c r="AU545" s="11"/>
      <c r="AV545" s="11"/>
      <c r="AW545" s="11"/>
      <c r="AX545" s="11"/>
      <c r="AY545" s="11"/>
      <c r="AZ545" s="11"/>
      <c r="BA545" s="11"/>
      <c r="BB545" s="11"/>
      <c r="BC545" s="11"/>
      <c r="BD545" s="11"/>
      <c r="BE545" s="11"/>
      <c r="BF545" s="11"/>
      <c r="BG545" s="11"/>
      <c r="BH545" s="11"/>
      <c r="BI545" s="11"/>
      <c r="BJ545" s="11"/>
      <c r="BK545" s="11"/>
      <c r="BL545" s="11"/>
      <c r="BM545" s="11"/>
      <c r="BN545" s="11"/>
      <c r="BO545" s="11"/>
      <c r="BP545" s="11"/>
    </row>
    <row r="546" spans="1:68" ht="12.75" customHeight="1">
      <c r="A546" s="12">
        <f t="shared" si="977"/>
        <v>544</v>
      </c>
      <c r="B546" s="11" t="str">
        <f t="shared" si="910"/>
        <v>Em Lim</v>
      </c>
      <c r="C546" s="11" t="str">
        <f t="shared" si="1043"/>
        <v>Valesca deGroot</v>
      </c>
      <c r="D546" s="11" t="str">
        <f t="shared" si="1045"/>
        <v>BMSC15</v>
      </c>
      <c r="E546" s="12" t="str">
        <f>IF(ISERROR(VLOOKUP($D546,SITES!$A:$E,2,FALSE)),"",VLOOKUP($D546,SITES!$A:$E,2,FALSE))</f>
        <v>Raymond Kelp Rock</v>
      </c>
      <c r="F546" s="10">
        <f>IF(ISERROR(VLOOKUP($D546,SITES!$A:$E,3,FALSE)),"",VLOOKUP($D546,SITES!$A:$E,3,FALSE))</f>
        <v>48.880283355712798</v>
      </c>
      <c r="G546" s="13">
        <f>IF(ISERROR(VLOOKUP($D546,SITES!$A:$E,4,FALSE)),"",VLOOKUP($D546,SITES!$A:$E,4,FALSE))</f>
        <v>-125.31288146972599</v>
      </c>
      <c r="H546" s="14" t="str">
        <f t="shared" si="1044"/>
        <v>01/05/2024</v>
      </c>
      <c r="I546" s="11">
        <f t="shared" ref="I546:O546" si="1047">IF(ISERROR(I545),IF(ISERROR(I544),IF(ISERROR(I543),"BLANK",I543),I544),I545)</f>
        <v>2.5</v>
      </c>
      <c r="J546" s="11" t="str">
        <f t="shared" si="1047"/>
        <v>W</v>
      </c>
      <c r="K546" s="18">
        <f t="shared" si="1047"/>
        <v>0.51180555555555551</v>
      </c>
      <c r="L546" s="11" t="str">
        <f t="shared" si="1047"/>
        <v>VDG</v>
      </c>
      <c r="M546" s="11">
        <f t="shared" si="1047"/>
        <v>6.5</v>
      </c>
      <c r="N546" s="11">
        <f t="shared" si="1047"/>
        <v>1</v>
      </c>
      <c r="O546" s="11">
        <f t="shared" si="1047"/>
        <v>1</v>
      </c>
      <c r="P546" s="11" t="s">
        <v>134</v>
      </c>
      <c r="Q546" s="19" t="str">
        <f>IF($N546=1,IF(ISERROR(VLOOKUP($P546,'M1'!$A:$C,Q$2,FALSE)),"NOT PRESENT",VLOOKUP($P546,'M1'!$A:$C,Q$2,FALSE)),IF($N546=2,IF(ISERROR(VLOOKUP(DATA!$P546,'M2'!$A:$C,Q$2,FALSE)),"NOT PRESENT",VLOOKUP(DATA!$P546,'M2'!$A:$C,Q$2,FALSE)),IF($N546=0,IF(ISERROR(VLOOKUP($P546,'M1'!$A:$C,Q$2,FALSE)),IF(ISERROR(VLOOKUP(DATA!$P546,'M2'!$A:$C,Q$2,FALSE)),"NOT PRESENT",VLOOKUP(DATA!$P546,'M2'!$A:$C,Q$2,FALSE)),VLOOKUP($P546,'M1'!$A:$C,Q$2,FALSE)),"SPECIFY METHOD")))</f>
        <v>Aequorea victoria</v>
      </c>
      <c r="R546" s="12" t="str">
        <f>IF($N546=1,IF(ISERROR(VLOOKUP($P546,'M1'!$A:$C,R$2,FALSE)),"NOT PRESENT",VLOOKUP($P546,'M1'!$A:$C,R$2,FALSE)),IF($N546=2,IF(ISERROR(VLOOKUP(DATA!$P546,'M2'!$A:$C,R$2,FALSE)),"NOT PRESENT",VLOOKUP(DATA!$P546,'M2'!$A:$C,R$2,FALSE)),IF($N546=0,IF(ISERROR(VLOOKUP($P546,'M1'!$A:$C,R$2,FALSE)),IF(ISERROR(VLOOKUP(DATA!$P546,'M2'!$A:$C,R$2,FALSE)),"NOT PRESENT",VLOOKUP(DATA!$P546,'M2'!$A:$C,R$2,FALSE)),VLOOKUP($P546,'M1'!$A:$C,R$2,FALSE)),"SPECIFY METHOD")))</f>
        <v>Victoria's crystal jelly</v>
      </c>
      <c r="S546" s="20">
        <f t="shared" si="980"/>
        <v>1</v>
      </c>
      <c r="T546" s="11">
        <v>0</v>
      </c>
      <c r="U546" s="11"/>
      <c r="V546" s="11">
        <v>1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</row>
    <row r="547" spans="1:68" ht="12.75" customHeight="1">
      <c r="A547" s="12">
        <f t="shared" si="977"/>
        <v>545</v>
      </c>
      <c r="B547" s="11" t="str">
        <f t="shared" si="910"/>
        <v>Em Lim</v>
      </c>
      <c r="C547" s="11" t="str">
        <f t="shared" si="1043"/>
        <v>Valesca deGroot</v>
      </c>
      <c r="D547" s="11" t="str">
        <f t="shared" si="1045"/>
        <v>BMSC15</v>
      </c>
      <c r="E547" s="12" t="str">
        <f>IF(ISERROR(VLOOKUP($D547,SITES!$A:$E,2,FALSE)),"",VLOOKUP($D547,SITES!$A:$E,2,FALSE))</f>
        <v>Raymond Kelp Rock</v>
      </c>
      <c r="F547" s="10">
        <f>IF(ISERROR(VLOOKUP($D547,SITES!$A:$E,3,FALSE)),"",VLOOKUP($D547,SITES!$A:$E,3,FALSE))</f>
        <v>48.880283355712798</v>
      </c>
      <c r="G547" s="13">
        <f>IF(ISERROR(VLOOKUP($D547,SITES!$A:$E,4,FALSE)),"",VLOOKUP($D547,SITES!$A:$E,4,FALSE))</f>
        <v>-125.31288146972599</v>
      </c>
      <c r="H547" s="14" t="str">
        <f t="shared" si="1044"/>
        <v>01/05/2024</v>
      </c>
      <c r="I547" s="11">
        <f t="shared" ref="I547:M547" si="1048">IF(ISERROR(I546),IF(ISERROR(I545),IF(ISERROR(I544),"BLANK",I544),I545),I546)</f>
        <v>2.5</v>
      </c>
      <c r="J547" s="11" t="str">
        <f t="shared" si="1048"/>
        <v>W</v>
      </c>
      <c r="K547" s="18">
        <f t="shared" si="1048"/>
        <v>0.51180555555555551</v>
      </c>
      <c r="L547" s="11" t="str">
        <f t="shared" si="1048"/>
        <v>VDG</v>
      </c>
      <c r="M547" s="11">
        <f t="shared" si="1048"/>
        <v>6.5</v>
      </c>
      <c r="N547" s="11">
        <v>0</v>
      </c>
      <c r="O547" s="11">
        <f t="shared" ref="O547:O548" si="1049">IF(ISERROR(O546),IF(ISERROR(O545),IF(ISERROR(O544),"BLANK",O544),O545),O546)</f>
        <v>1</v>
      </c>
      <c r="P547" s="11" t="s">
        <v>27</v>
      </c>
      <c r="Q547" s="19" t="str">
        <f>IF($N547=1,IF(ISERROR(VLOOKUP($P547,'M1'!$A:$C,Q$2,FALSE)),"NOT PRESENT",VLOOKUP($P547,'M1'!$A:$C,Q$2,FALSE)),IF($N547=2,IF(ISERROR(VLOOKUP(DATA!$P547,'M2'!$A:$C,Q$2,FALSE)),"NOT PRESENT",VLOOKUP(DATA!$P547,'M2'!$A:$C,Q$2,FALSE)),IF($N547=0,IF(ISERROR(VLOOKUP($P547,'M1'!$A:$C,Q$2,FALSE)),IF(ISERROR(VLOOKUP(DATA!$P547,'M2'!$A:$C,Q$2,FALSE)),"NOT PRESENT",VLOOKUP(DATA!$P547,'M2'!$A:$C,Q$2,FALSE)),VLOOKUP($P547,'M1'!$A:$C,Q$2,FALSE)),"SPECIFY METHOD")))</f>
        <v>Hexagrammos decagrammus</v>
      </c>
      <c r="R547" s="12" t="str">
        <f>IF($N547=1,IF(ISERROR(VLOOKUP($P547,'M1'!$A:$C,R$2,FALSE)),"NOT PRESENT",VLOOKUP($P547,'M1'!$A:$C,R$2,FALSE)),IF($N547=2,IF(ISERROR(VLOOKUP(DATA!$P547,'M2'!$A:$C,R$2,FALSE)),"NOT PRESENT",VLOOKUP(DATA!$P547,'M2'!$A:$C,R$2,FALSE)),IF($N547=0,IF(ISERROR(VLOOKUP($P547,'M1'!$A:$C,R$2,FALSE)),IF(ISERROR(VLOOKUP(DATA!$P547,'M2'!$A:$C,R$2,FALSE)),"NOT PRESENT",VLOOKUP(DATA!$P547,'M2'!$A:$C,R$2,FALSE)),VLOOKUP($P547,'M1'!$A:$C,R$2,FALSE)),"SPECIFY METHOD")))</f>
        <v>Kelp greenling</v>
      </c>
      <c r="S547" s="20">
        <f t="shared" si="980"/>
        <v>1</v>
      </c>
      <c r="T547" s="11">
        <v>0</v>
      </c>
      <c r="U547" s="11"/>
      <c r="V547" s="11"/>
      <c r="W547" s="11"/>
      <c r="X547" s="11"/>
      <c r="Y547" s="11"/>
      <c r="Z547" s="11"/>
      <c r="AA547" s="11"/>
      <c r="AB547" s="11">
        <v>1</v>
      </c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</row>
    <row r="548" spans="1:68" ht="12.75" customHeight="1">
      <c r="A548" s="12">
        <f t="shared" si="977"/>
        <v>546</v>
      </c>
      <c r="B548" s="11" t="str">
        <f t="shared" si="910"/>
        <v>Em Lim</v>
      </c>
      <c r="C548" s="11" t="str">
        <f t="shared" si="1043"/>
        <v>Valesca deGroot</v>
      </c>
      <c r="D548" s="11" t="str">
        <f t="shared" si="1045"/>
        <v>BMSC15</v>
      </c>
      <c r="E548" s="12" t="str">
        <f>IF(ISERROR(VLOOKUP($D548,SITES!$A:$E,2,FALSE)),"",VLOOKUP($D548,SITES!$A:$E,2,FALSE))</f>
        <v>Raymond Kelp Rock</v>
      </c>
      <c r="F548" s="10">
        <f>IF(ISERROR(VLOOKUP($D548,SITES!$A:$E,3,FALSE)),"",VLOOKUP($D548,SITES!$A:$E,3,FALSE))</f>
        <v>48.880283355712798</v>
      </c>
      <c r="G548" s="13">
        <f>IF(ISERROR(VLOOKUP($D548,SITES!$A:$E,4,FALSE)),"",VLOOKUP($D548,SITES!$A:$E,4,FALSE))</f>
        <v>-125.31288146972599</v>
      </c>
      <c r="H548" s="14" t="str">
        <f t="shared" si="1044"/>
        <v>01/05/2024</v>
      </c>
      <c r="I548" s="11">
        <f t="shared" ref="I548:M548" si="1050">IF(ISERROR(I547),IF(ISERROR(I546),IF(ISERROR(I545),"BLANK",I545),I546),I547)</f>
        <v>2.5</v>
      </c>
      <c r="J548" s="11" t="str">
        <f t="shared" si="1050"/>
        <v>W</v>
      </c>
      <c r="K548" s="18">
        <f t="shared" si="1050"/>
        <v>0.51180555555555551</v>
      </c>
      <c r="L548" s="11" t="str">
        <f t="shared" si="1050"/>
        <v>VDG</v>
      </c>
      <c r="M548" s="11">
        <f t="shared" si="1050"/>
        <v>6.5</v>
      </c>
      <c r="N548" s="11">
        <v>2</v>
      </c>
      <c r="O548" s="11">
        <f t="shared" si="1049"/>
        <v>1</v>
      </c>
      <c r="P548" s="11" t="s">
        <v>38</v>
      </c>
      <c r="Q548" s="19" t="str">
        <f>IF($N548=1,IF(ISERROR(VLOOKUP($P548,'M1'!$A:$C,Q$2,FALSE)),"NOT PRESENT",VLOOKUP($P548,'M1'!$A:$C,Q$2,FALSE)),IF($N548=2,IF(ISERROR(VLOOKUP(DATA!$P548,'M2'!$A:$C,Q$2,FALSE)),"NOT PRESENT",VLOOKUP(DATA!$P548,'M2'!$A:$C,Q$2,FALSE)),IF($N548=0,IF(ISERROR(VLOOKUP($P548,'M1'!$A:$C,Q$2,FALSE)),IF(ISERROR(VLOOKUP(DATA!$P548,'M2'!$A:$C,Q$2,FALSE)),"NOT PRESENT",VLOOKUP(DATA!$P548,'M2'!$A:$C,Q$2,FALSE)),VLOOKUP($P548,'M1'!$A:$C,Q$2,FALSE)),"SPECIFY METHOD")))</f>
        <v>Crassadoma gigantea</v>
      </c>
      <c r="R548" s="12" t="str">
        <f>IF($N548=1,IF(ISERROR(VLOOKUP($P548,'M1'!$A:$C,R$2,FALSE)),"NOT PRESENT",VLOOKUP($P548,'M1'!$A:$C,R$2,FALSE)),IF($N548=2,IF(ISERROR(VLOOKUP(DATA!$P548,'M2'!$A:$C,R$2,FALSE)),"NOT PRESENT",VLOOKUP(DATA!$P548,'M2'!$A:$C,R$2,FALSE)),IF($N548=0,IF(ISERROR(VLOOKUP($P548,'M1'!$A:$C,R$2,FALSE)),IF(ISERROR(VLOOKUP(DATA!$P548,'M2'!$A:$C,R$2,FALSE)),"NOT PRESENT",VLOOKUP(DATA!$P548,'M2'!$A:$C,R$2,FALSE)),VLOOKUP($P548,'M1'!$A:$C,R$2,FALSE)),"SPECIFY METHOD")))</f>
        <v>Purple-hinged rock scallop</v>
      </c>
      <c r="S548" s="20">
        <f t="shared" si="980"/>
        <v>2</v>
      </c>
      <c r="T548" s="11">
        <v>0</v>
      </c>
      <c r="U548" s="11"/>
      <c r="V548" s="11"/>
      <c r="W548" s="11"/>
      <c r="X548" s="11">
        <v>2</v>
      </c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</row>
    <row r="549" spans="1:68" ht="12.75" customHeight="1">
      <c r="A549" s="12">
        <f t="shared" si="977"/>
        <v>547</v>
      </c>
      <c r="B549" s="11" t="str">
        <f t="shared" si="910"/>
        <v>Em Lim</v>
      </c>
      <c r="C549" s="11" t="str">
        <f t="shared" si="1043"/>
        <v>Valesca deGroot</v>
      </c>
      <c r="D549" s="11" t="str">
        <f t="shared" si="1045"/>
        <v>BMSC15</v>
      </c>
      <c r="E549" s="12" t="str">
        <f>IF(ISERROR(VLOOKUP($D549,SITES!$A:$E,2,FALSE)),"",VLOOKUP($D549,SITES!$A:$E,2,FALSE))</f>
        <v>Raymond Kelp Rock</v>
      </c>
      <c r="F549" s="10">
        <f>IF(ISERROR(VLOOKUP($D549,SITES!$A:$E,3,FALSE)),"",VLOOKUP($D549,SITES!$A:$E,3,FALSE))</f>
        <v>48.880283355712798</v>
      </c>
      <c r="G549" s="13">
        <f>IF(ISERROR(VLOOKUP($D549,SITES!$A:$E,4,FALSE)),"",VLOOKUP($D549,SITES!$A:$E,4,FALSE))</f>
        <v>-125.31288146972599</v>
      </c>
      <c r="H549" s="14" t="str">
        <f t="shared" si="1044"/>
        <v>01/05/2024</v>
      </c>
      <c r="I549" s="11">
        <f t="shared" ref="I549:O549" si="1051">IF(ISERROR(I548),IF(ISERROR(I547),IF(ISERROR(I546),"BLANK",I546),I547),I548)</f>
        <v>2.5</v>
      </c>
      <c r="J549" s="11" t="str">
        <f t="shared" si="1051"/>
        <v>W</v>
      </c>
      <c r="K549" s="18">
        <f t="shared" si="1051"/>
        <v>0.51180555555555551</v>
      </c>
      <c r="L549" s="11" t="str">
        <f t="shared" si="1051"/>
        <v>VDG</v>
      </c>
      <c r="M549" s="11">
        <f t="shared" si="1051"/>
        <v>6.5</v>
      </c>
      <c r="N549" s="11">
        <f t="shared" si="1051"/>
        <v>2</v>
      </c>
      <c r="O549" s="11">
        <f t="shared" si="1051"/>
        <v>1</v>
      </c>
      <c r="P549" s="11" t="s">
        <v>61</v>
      </c>
      <c r="Q549" s="19" t="str">
        <f>IF($N549=1,IF(ISERROR(VLOOKUP($P549,'M1'!$A:$C,Q$2,FALSE)),"NOT PRESENT",VLOOKUP($P549,'M1'!$A:$C,Q$2,FALSE)),IF($N549=2,IF(ISERROR(VLOOKUP(DATA!$P549,'M2'!$A:$C,Q$2,FALSE)),"NOT PRESENT",VLOOKUP(DATA!$P549,'M2'!$A:$C,Q$2,FALSE)),IF($N549=0,IF(ISERROR(VLOOKUP($P549,'M1'!$A:$C,Q$2,FALSE)),IF(ISERROR(VLOOKUP(DATA!$P549,'M2'!$A:$C,Q$2,FALSE)),"NOT PRESENT",VLOOKUP(DATA!$P549,'M2'!$A:$C,Q$2,FALSE)),VLOOKUP($P549,'M1'!$A:$C,Q$2,FALSE)),"SPECIFY METHOD")))</f>
        <v>Henricia spp.</v>
      </c>
      <c r="R549" s="12" t="str">
        <f>IF($N549=1,IF(ISERROR(VLOOKUP($P549,'M1'!$A:$C,R$2,FALSE)),"NOT PRESENT",VLOOKUP($P549,'M1'!$A:$C,R$2,FALSE)),IF($N549=2,IF(ISERROR(VLOOKUP(DATA!$P549,'M2'!$A:$C,R$2,FALSE)),"NOT PRESENT",VLOOKUP(DATA!$P549,'M2'!$A:$C,R$2,FALSE)),IF($N549=0,IF(ISERROR(VLOOKUP($P549,'M1'!$A:$C,R$2,FALSE)),IF(ISERROR(VLOOKUP(DATA!$P549,'M2'!$A:$C,R$2,FALSE)),"NOT PRESENT",VLOOKUP(DATA!$P549,'M2'!$A:$C,R$2,FALSE)),VLOOKUP($P549,'M1'!$A:$C,R$2,FALSE)),"SPECIFY METHOD")))</f>
        <v>Unidentified blood star</v>
      </c>
      <c r="S549" s="20">
        <f t="shared" si="980"/>
        <v>2</v>
      </c>
      <c r="T549" s="11">
        <v>2</v>
      </c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1"/>
      <c r="AU549" s="11"/>
      <c r="AV549" s="11"/>
      <c r="AW549" s="11"/>
      <c r="AX549" s="11"/>
      <c r="AY549" s="11"/>
      <c r="AZ549" s="11"/>
      <c r="BA549" s="11"/>
      <c r="BB549" s="11"/>
      <c r="BC549" s="11"/>
      <c r="BD549" s="11"/>
      <c r="BE549" s="11"/>
      <c r="BF549" s="11"/>
      <c r="BG549" s="11"/>
      <c r="BH549" s="11"/>
      <c r="BI549" s="11"/>
      <c r="BJ549" s="11"/>
      <c r="BK549" s="11"/>
      <c r="BL549" s="11"/>
      <c r="BM549" s="11"/>
      <c r="BN549" s="11"/>
      <c r="BO549" s="11"/>
      <c r="BP549" s="11"/>
    </row>
    <row r="550" spans="1:68" ht="12.75" customHeight="1">
      <c r="A550" s="12">
        <f t="shared" si="977"/>
        <v>548</v>
      </c>
      <c r="B550" s="11" t="str">
        <f t="shared" si="910"/>
        <v>Em Lim</v>
      </c>
      <c r="C550" s="11" t="str">
        <f t="shared" si="1043"/>
        <v>Valesca deGroot</v>
      </c>
      <c r="D550" s="11" t="str">
        <f t="shared" si="1045"/>
        <v>BMSC15</v>
      </c>
      <c r="E550" s="12" t="str">
        <f>IF(ISERROR(VLOOKUP($D550,SITES!$A:$E,2,FALSE)),"",VLOOKUP($D550,SITES!$A:$E,2,FALSE))</f>
        <v>Raymond Kelp Rock</v>
      </c>
      <c r="F550" s="10">
        <f>IF(ISERROR(VLOOKUP($D550,SITES!$A:$E,3,FALSE)),"",VLOOKUP($D550,SITES!$A:$E,3,FALSE))</f>
        <v>48.880283355712798</v>
      </c>
      <c r="G550" s="13">
        <f>IF(ISERROR(VLOOKUP($D550,SITES!$A:$E,4,FALSE)),"",VLOOKUP($D550,SITES!$A:$E,4,FALSE))</f>
        <v>-125.31288146972599</v>
      </c>
      <c r="H550" s="14" t="str">
        <f t="shared" si="1044"/>
        <v>01/05/2024</v>
      </c>
      <c r="I550" s="11">
        <f t="shared" ref="I550:O550" si="1052">IF(ISERROR(I549),IF(ISERROR(I548),IF(ISERROR(I547),"BLANK",I547),I548),I549)</f>
        <v>2.5</v>
      </c>
      <c r="J550" s="11" t="str">
        <f t="shared" si="1052"/>
        <v>W</v>
      </c>
      <c r="K550" s="18">
        <f t="shared" si="1052"/>
        <v>0.51180555555555551</v>
      </c>
      <c r="L550" s="11" t="str">
        <f t="shared" si="1052"/>
        <v>VDG</v>
      </c>
      <c r="M550" s="11">
        <f t="shared" si="1052"/>
        <v>6.5</v>
      </c>
      <c r="N550" s="11">
        <f t="shared" si="1052"/>
        <v>2</v>
      </c>
      <c r="O550" s="11">
        <f t="shared" si="1052"/>
        <v>1</v>
      </c>
      <c r="P550" s="11" t="s">
        <v>53</v>
      </c>
      <c r="Q550" s="19" t="str">
        <f>IF($N550=1,IF(ISERROR(VLOOKUP($P550,'M1'!$A:$C,Q$2,FALSE)),"NOT PRESENT",VLOOKUP($P550,'M1'!$A:$C,Q$2,FALSE)),IF($N550=2,IF(ISERROR(VLOOKUP(DATA!$P550,'M2'!$A:$C,Q$2,FALSE)),"NOT PRESENT",VLOOKUP(DATA!$P550,'M2'!$A:$C,Q$2,FALSE)),IF($N550=0,IF(ISERROR(VLOOKUP($P550,'M1'!$A:$C,Q$2,FALSE)),IF(ISERROR(VLOOKUP(DATA!$P550,'M2'!$A:$C,Q$2,FALSE)),"NOT PRESENT",VLOOKUP(DATA!$P550,'M2'!$A:$C,Q$2,FALSE)),VLOOKUP($P550,'M1'!$A:$C,Q$2,FALSE)),"SPECIFY METHOD")))</f>
        <v>Rhinogobiops nicholsii</v>
      </c>
      <c r="R550" s="12" t="str">
        <f>IF($N550=1,IF(ISERROR(VLOOKUP($P550,'M1'!$A:$C,R$2,FALSE)),"NOT PRESENT",VLOOKUP($P550,'M1'!$A:$C,R$2,FALSE)),IF($N550=2,IF(ISERROR(VLOOKUP(DATA!$P550,'M2'!$A:$C,R$2,FALSE)),"NOT PRESENT",VLOOKUP(DATA!$P550,'M2'!$A:$C,R$2,FALSE)),IF($N550=0,IF(ISERROR(VLOOKUP($P550,'M1'!$A:$C,R$2,FALSE)),IF(ISERROR(VLOOKUP(DATA!$P550,'M2'!$A:$C,R$2,FALSE)),"NOT PRESENT",VLOOKUP(DATA!$P550,'M2'!$A:$C,R$2,FALSE)),VLOOKUP($P550,'M1'!$A:$C,R$2,FALSE)),"SPECIFY METHOD")))</f>
        <v>Blackeye goby</v>
      </c>
      <c r="S550" s="20">
        <f t="shared" si="980"/>
        <v>48</v>
      </c>
      <c r="T550" s="11">
        <v>0</v>
      </c>
      <c r="U550" s="11">
        <v>9</v>
      </c>
      <c r="V550" s="11">
        <v>34</v>
      </c>
      <c r="W550" s="11">
        <v>5</v>
      </c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</row>
    <row r="551" spans="1:68" ht="12.75" customHeight="1">
      <c r="A551" s="12">
        <f t="shared" si="977"/>
        <v>549</v>
      </c>
      <c r="B551" s="11" t="str">
        <f t="shared" si="910"/>
        <v>Em Lim</v>
      </c>
      <c r="C551" s="11" t="str">
        <f t="shared" si="1043"/>
        <v>Valesca deGroot</v>
      </c>
      <c r="D551" s="11" t="str">
        <f t="shared" si="1045"/>
        <v>BMSC15</v>
      </c>
      <c r="E551" s="12" t="str">
        <f>IF(ISERROR(VLOOKUP($D551,SITES!$A:$E,2,FALSE)),"",VLOOKUP($D551,SITES!$A:$E,2,FALSE))</f>
        <v>Raymond Kelp Rock</v>
      </c>
      <c r="F551" s="10">
        <f>IF(ISERROR(VLOOKUP($D551,SITES!$A:$E,3,FALSE)),"",VLOOKUP($D551,SITES!$A:$E,3,FALSE))</f>
        <v>48.880283355712798</v>
      </c>
      <c r="G551" s="13">
        <f>IF(ISERROR(VLOOKUP($D551,SITES!$A:$E,4,FALSE)),"",VLOOKUP($D551,SITES!$A:$E,4,FALSE))</f>
        <v>-125.31288146972599</v>
      </c>
      <c r="H551" s="14" t="str">
        <f t="shared" si="1044"/>
        <v>01/05/2024</v>
      </c>
      <c r="I551" s="11">
        <f t="shared" ref="I551:O551" si="1053">IF(ISERROR(I550),IF(ISERROR(I549),IF(ISERROR(I548),"BLANK",I548),I549),I550)</f>
        <v>2.5</v>
      </c>
      <c r="J551" s="11" t="str">
        <f t="shared" si="1053"/>
        <v>W</v>
      </c>
      <c r="K551" s="18">
        <f t="shared" si="1053"/>
        <v>0.51180555555555551</v>
      </c>
      <c r="L551" s="11" t="str">
        <f t="shared" si="1053"/>
        <v>VDG</v>
      </c>
      <c r="M551" s="11">
        <f t="shared" si="1053"/>
        <v>6.5</v>
      </c>
      <c r="N551" s="11">
        <f t="shared" si="1053"/>
        <v>2</v>
      </c>
      <c r="O551" s="11">
        <f t="shared" si="1053"/>
        <v>1</v>
      </c>
      <c r="P551" s="11" t="s">
        <v>33</v>
      </c>
      <c r="Q551" s="19" t="str">
        <f>IF($N551=1,IF(ISERROR(VLOOKUP($P551,'M1'!$A:$C,Q$2,FALSE)),"NOT PRESENT",VLOOKUP($P551,'M1'!$A:$C,Q$2,FALSE)),IF($N551=2,IF(ISERROR(VLOOKUP(DATA!$P551,'M2'!$A:$C,Q$2,FALSE)),"NOT PRESENT",VLOOKUP(DATA!$P551,'M2'!$A:$C,Q$2,FALSE)),IF($N551=0,IF(ISERROR(VLOOKUP($P551,'M1'!$A:$C,Q$2,FALSE)),IF(ISERROR(VLOOKUP(DATA!$P551,'M2'!$A:$C,Q$2,FALSE)),"NOT PRESENT",VLOOKUP(DATA!$P551,'M2'!$A:$C,Q$2,FALSE)),VLOOKUP($P551,'M1'!$A:$C,Q$2,FALSE)),"SPECIFY METHOD")))</f>
        <v>Apostichopus californicus</v>
      </c>
      <c r="R551" s="12" t="str">
        <f>IF($N551=1,IF(ISERROR(VLOOKUP($P551,'M1'!$A:$C,R$2,FALSE)),"NOT PRESENT",VLOOKUP($P551,'M1'!$A:$C,R$2,FALSE)),IF($N551=2,IF(ISERROR(VLOOKUP(DATA!$P551,'M2'!$A:$C,R$2,FALSE)),"NOT PRESENT",VLOOKUP(DATA!$P551,'M2'!$A:$C,R$2,FALSE)),IF($N551=0,IF(ISERROR(VLOOKUP($P551,'M1'!$A:$C,R$2,FALSE)),IF(ISERROR(VLOOKUP(DATA!$P551,'M2'!$A:$C,R$2,FALSE)),"NOT PRESENT",VLOOKUP(DATA!$P551,'M2'!$A:$C,R$2,FALSE)),VLOOKUP($P551,'M1'!$A:$C,R$2,FALSE)),"SPECIFY METHOD")))</f>
        <v>California sea cucumber</v>
      </c>
      <c r="S551" s="20">
        <f t="shared" si="980"/>
        <v>13</v>
      </c>
      <c r="T551" s="11">
        <v>13</v>
      </c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</row>
    <row r="552" spans="1:68" ht="12.75" customHeight="1">
      <c r="A552" s="12">
        <f t="shared" si="977"/>
        <v>550</v>
      </c>
      <c r="B552" s="11" t="str">
        <f t="shared" si="910"/>
        <v>Em Lim</v>
      </c>
      <c r="C552" s="11" t="str">
        <f t="shared" si="1043"/>
        <v>Valesca deGroot</v>
      </c>
      <c r="D552" s="11" t="str">
        <f t="shared" si="1045"/>
        <v>BMSC15</v>
      </c>
      <c r="E552" s="12" t="str">
        <f>IF(ISERROR(VLOOKUP($D552,SITES!$A:$E,2,FALSE)),"",VLOOKUP($D552,SITES!$A:$E,2,FALSE))</f>
        <v>Raymond Kelp Rock</v>
      </c>
      <c r="F552" s="10">
        <f>IF(ISERROR(VLOOKUP($D552,SITES!$A:$E,3,FALSE)),"",VLOOKUP($D552,SITES!$A:$E,3,FALSE))</f>
        <v>48.880283355712798</v>
      </c>
      <c r="G552" s="13">
        <f>IF(ISERROR(VLOOKUP($D552,SITES!$A:$E,4,FALSE)),"",VLOOKUP($D552,SITES!$A:$E,4,FALSE))</f>
        <v>-125.31288146972599</v>
      </c>
      <c r="H552" s="14" t="str">
        <f t="shared" si="1044"/>
        <v>01/05/2024</v>
      </c>
      <c r="I552" s="11">
        <f t="shared" ref="I552:O552" si="1054">IF(ISERROR(I551),IF(ISERROR(I550),IF(ISERROR(I549),"BLANK",I549),I550),I551)</f>
        <v>2.5</v>
      </c>
      <c r="J552" s="11" t="str">
        <f t="shared" si="1054"/>
        <v>W</v>
      </c>
      <c r="K552" s="18">
        <f t="shared" si="1054"/>
        <v>0.51180555555555551</v>
      </c>
      <c r="L552" s="11" t="str">
        <f t="shared" si="1054"/>
        <v>VDG</v>
      </c>
      <c r="M552" s="11">
        <f t="shared" si="1054"/>
        <v>6.5</v>
      </c>
      <c r="N552" s="11">
        <f t="shared" si="1054"/>
        <v>2</v>
      </c>
      <c r="O552" s="11">
        <f t="shared" si="1054"/>
        <v>1</v>
      </c>
      <c r="P552" s="11" t="s">
        <v>106</v>
      </c>
      <c r="Q552" s="19" t="str">
        <f>IF($N552=1,IF(ISERROR(VLOOKUP($P552,'M1'!$A:$C,Q$2,FALSE)),"NOT PRESENT",VLOOKUP($P552,'M1'!$A:$C,Q$2,FALSE)),IF($N552=2,IF(ISERROR(VLOOKUP(DATA!$P552,'M2'!$A:$C,Q$2,FALSE)),"NOT PRESENT",VLOOKUP(DATA!$P552,'M2'!$A:$C,Q$2,FALSE)),IF($N552=0,IF(ISERROR(VLOOKUP($P552,'M1'!$A:$C,Q$2,FALSE)),IF(ISERROR(VLOOKUP(DATA!$P552,'M2'!$A:$C,Q$2,FALSE)),"NOT PRESENT",VLOOKUP(DATA!$P552,'M2'!$A:$C,Q$2,FALSE)),VLOOKUP($P552,'M1'!$A:$C,Q$2,FALSE)),"SPECIFY METHOD")))</f>
        <v>Peltodoris nobilis</v>
      </c>
      <c r="R552" s="12" t="str">
        <f>IF($N552=1,IF(ISERROR(VLOOKUP($P552,'M1'!$A:$C,R$2,FALSE)),"NOT PRESENT",VLOOKUP($P552,'M1'!$A:$C,R$2,FALSE)),IF($N552=2,IF(ISERROR(VLOOKUP(DATA!$P552,'M2'!$A:$C,R$2,FALSE)),"NOT PRESENT",VLOOKUP(DATA!$P552,'M2'!$A:$C,R$2,FALSE)),IF($N552=0,IF(ISERROR(VLOOKUP($P552,'M1'!$A:$C,R$2,FALSE)),IF(ISERROR(VLOOKUP(DATA!$P552,'M2'!$A:$C,R$2,FALSE)),"NOT PRESENT",VLOOKUP(DATA!$P552,'M2'!$A:$C,R$2,FALSE)),VLOOKUP($P552,'M1'!$A:$C,R$2,FALSE)),"SPECIFY METHOD")))</f>
        <v>Noble sea lemon</v>
      </c>
      <c r="S552" s="20">
        <f t="shared" si="980"/>
        <v>2</v>
      </c>
      <c r="T552" s="11">
        <v>2</v>
      </c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</row>
    <row r="553" spans="1:68" ht="12.75" customHeight="1">
      <c r="A553" s="12">
        <f t="shared" si="977"/>
        <v>551</v>
      </c>
      <c r="B553" s="11" t="str">
        <f t="shared" si="910"/>
        <v>Em Lim</v>
      </c>
      <c r="C553" s="11" t="str">
        <f t="shared" si="1043"/>
        <v>Valesca deGroot</v>
      </c>
      <c r="D553" s="11" t="str">
        <f t="shared" si="1045"/>
        <v>BMSC15</v>
      </c>
      <c r="E553" s="12" t="str">
        <f>IF(ISERROR(VLOOKUP($D553,SITES!$A:$E,2,FALSE)),"",VLOOKUP($D553,SITES!$A:$E,2,FALSE))</f>
        <v>Raymond Kelp Rock</v>
      </c>
      <c r="F553" s="10">
        <f>IF(ISERROR(VLOOKUP($D553,SITES!$A:$E,3,FALSE)),"",VLOOKUP($D553,SITES!$A:$E,3,FALSE))</f>
        <v>48.880283355712798</v>
      </c>
      <c r="G553" s="13">
        <f>IF(ISERROR(VLOOKUP($D553,SITES!$A:$E,4,FALSE)),"",VLOOKUP($D553,SITES!$A:$E,4,FALSE))</f>
        <v>-125.31288146972599</v>
      </c>
      <c r="H553" s="14" t="str">
        <f t="shared" si="1044"/>
        <v>01/05/2024</v>
      </c>
      <c r="I553" s="11">
        <f t="shared" ref="I553:O553" si="1055">IF(ISERROR(I552),IF(ISERROR(I551),IF(ISERROR(I550),"BLANK",I550),I551),I552)</f>
        <v>2.5</v>
      </c>
      <c r="J553" s="11" t="str">
        <f t="shared" si="1055"/>
        <v>W</v>
      </c>
      <c r="K553" s="18">
        <f t="shared" si="1055"/>
        <v>0.51180555555555551</v>
      </c>
      <c r="L553" s="11" t="str">
        <f t="shared" si="1055"/>
        <v>VDG</v>
      </c>
      <c r="M553" s="11">
        <f t="shared" si="1055"/>
        <v>6.5</v>
      </c>
      <c r="N553" s="11">
        <f t="shared" si="1055"/>
        <v>2</v>
      </c>
      <c r="O553" s="11">
        <f t="shared" si="1055"/>
        <v>1</v>
      </c>
      <c r="P553" s="11" t="s">
        <v>42</v>
      </c>
      <c r="Q553" s="19" t="str">
        <f>IF($N553=1,IF(ISERROR(VLOOKUP($P553,'M1'!$A:$C,Q$2,FALSE)),"NOT PRESENT",VLOOKUP($P553,'M1'!$A:$C,Q$2,FALSE)),IF($N553=2,IF(ISERROR(VLOOKUP(DATA!$P553,'M2'!$A:$C,Q$2,FALSE)),"NOT PRESENT",VLOOKUP(DATA!$P553,'M2'!$A:$C,Q$2,FALSE)),IF($N553=0,IF(ISERROR(VLOOKUP($P553,'M1'!$A:$C,Q$2,FALSE)),IF(ISERROR(VLOOKUP(DATA!$P553,'M2'!$A:$C,Q$2,FALSE)),"NOT PRESENT",VLOOKUP(DATA!$P553,'M2'!$A:$C,Q$2,FALSE)),VLOOKUP($P553,'M1'!$A:$C,Q$2,FALSE)),"SPECIFY METHOD")))</f>
        <v>Dermasterias imbricata</v>
      </c>
      <c r="R553" s="12" t="str">
        <f>IF($N553=1,IF(ISERROR(VLOOKUP($P553,'M1'!$A:$C,R$2,FALSE)),"NOT PRESENT",VLOOKUP($P553,'M1'!$A:$C,R$2,FALSE)),IF($N553=2,IF(ISERROR(VLOOKUP(DATA!$P553,'M2'!$A:$C,R$2,FALSE)),"NOT PRESENT",VLOOKUP(DATA!$P553,'M2'!$A:$C,R$2,FALSE)),IF($N553=0,IF(ISERROR(VLOOKUP($P553,'M1'!$A:$C,R$2,FALSE)),IF(ISERROR(VLOOKUP(DATA!$P553,'M2'!$A:$C,R$2,FALSE)),"NOT PRESENT",VLOOKUP(DATA!$P553,'M2'!$A:$C,R$2,FALSE)),VLOOKUP($P553,'M1'!$A:$C,R$2,FALSE)),"SPECIFY METHOD")))</f>
        <v>Leather star</v>
      </c>
      <c r="S553" s="20">
        <f t="shared" si="980"/>
        <v>5</v>
      </c>
      <c r="T553" s="11">
        <v>5</v>
      </c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1"/>
      <c r="AU553" s="11"/>
      <c r="AV553" s="11"/>
      <c r="AW553" s="11"/>
      <c r="AX553" s="11"/>
      <c r="AY553" s="11"/>
      <c r="AZ553" s="11"/>
      <c r="BA553" s="11"/>
      <c r="BB553" s="11"/>
      <c r="BC553" s="11"/>
      <c r="BD553" s="11"/>
      <c r="BE553" s="11"/>
      <c r="BF553" s="11"/>
      <c r="BG553" s="11"/>
      <c r="BH553" s="11"/>
      <c r="BI553" s="11"/>
      <c r="BJ553" s="11"/>
      <c r="BK553" s="11"/>
      <c r="BL553" s="11"/>
      <c r="BM553" s="11"/>
      <c r="BN553" s="11"/>
      <c r="BO553" s="11"/>
      <c r="BP553" s="11"/>
    </row>
    <row r="554" spans="1:68" ht="12.75" customHeight="1">
      <c r="A554" s="12">
        <f t="shared" si="977"/>
        <v>552</v>
      </c>
      <c r="B554" s="11" t="str">
        <f t="shared" si="910"/>
        <v>Em Lim</v>
      </c>
      <c r="C554" s="11" t="str">
        <f t="shared" si="1043"/>
        <v>Valesca deGroot</v>
      </c>
      <c r="D554" s="11" t="str">
        <f t="shared" si="1045"/>
        <v>BMSC15</v>
      </c>
      <c r="E554" s="12" t="str">
        <f>IF(ISERROR(VLOOKUP($D554,SITES!$A:$E,2,FALSE)),"",VLOOKUP($D554,SITES!$A:$E,2,FALSE))</f>
        <v>Raymond Kelp Rock</v>
      </c>
      <c r="F554" s="10">
        <f>IF(ISERROR(VLOOKUP($D554,SITES!$A:$E,3,FALSE)),"",VLOOKUP($D554,SITES!$A:$E,3,FALSE))</f>
        <v>48.880283355712798</v>
      </c>
      <c r="G554" s="13">
        <f>IF(ISERROR(VLOOKUP($D554,SITES!$A:$E,4,FALSE)),"",VLOOKUP($D554,SITES!$A:$E,4,FALSE))</f>
        <v>-125.31288146972599</v>
      </c>
      <c r="H554" s="14" t="str">
        <f t="shared" si="1044"/>
        <v>01/05/2024</v>
      </c>
      <c r="I554" s="11">
        <f t="shared" ref="I554:O554" si="1056">IF(ISERROR(I553),IF(ISERROR(I552),IF(ISERROR(I551),"BLANK",I551),I552),I553)</f>
        <v>2.5</v>
      </c>
      <c r="J554" s="11" t="str">
        <f t="shared" si="1056"/>
        <v>W</v>
      </c>
      <c r="K554" s="18">
        <f t="shared" si="1056"/>
        <v>0.51180555555555551</v>
      </c>
      <c r="L554" s="11" t="str">
        <f t="shared" si="1056"/>
        <v>VDG</v>
      </c>
      <c r="M554" s="11">
        <f t="shared" si="1056"/>
        <v>6.5</v>
      </c>
      <c r="N554" s="11">
        <f t="shared" si="1056"/>
        <v>2</v>
      </c>
      <c r="O554" s="11">
        <f t="shared" si="1056"/>
        <v>1</v>
      </c>
      <c r="P554" s="11" t="s">
        <v>36</v>
      </c>
      <c r="Q554" s="19" t="str">
        <f>IF($N554=1,IF(ISERROR(VLOOKUP($P554,'M1'!$A:$C,Q$2,FALSE)),"NOT PRESENT",VLOOKUP($P554,'M1'!$A:$C,Q$2,FALSE)),IF($N554=2,IF(ISERROR(VLOOKUP(DATA!$P554,'M2'!$A:$C,Q$2,FALSE)),"NOT PRESENT",VLOOKUP(DATA!$P554,'M2'!$A:$C,Q$2,FALSE)),IF($N554=0,IF(ISERROR(VLOOKUP($P554,'M1'!$A:$C,Q$2,FALSE)),IF(ISERROR(VLOOKUP(DATA!$P554,'M2'!$A:$C,Q$2,FALSE)),"NOT PRESENT",VLOOKUP(DATA!$P554,'M2'!$A:$C,Q$2,FALSE)),VLOOKUP($P554,'M1'!$A:$C,Q$2,FALSE)),"SPECIFY METHOD")))</f>
        <v>Haliotis kamtschatkana</v>
      </c>
      <c r="R554" s="12" t="str">
        <f>IF($N554=1,IF(ISERROR(VLOOKUP($P554,'M1'!$A:$C,R$2,FALSE)),"NOT PRESENT",VLOOKUP($P554,'M1'!$A:$C,R$2,FALSE)),IF($N554=2,IF(ISERROR(VLOOKUP(DATA!$P554,'M2'!$A:$C,R$2,FALSE)),"NOT PRESENT",VLOOKUP(DATA!$P554,'M2'!$A:$C,R$2,FALSE)),IF($N554=0,IF(ISERROR(VLOOKUP($P554,'M1'!$A:$C,R$2,FALSE)),IF(ISERROR(VLOOKUP(DATA!$P554,'M2'!$A:$C,R$2,FALSE)),"NOT PRESENT",VLOOKUP(DATA!$P554,'M2'!$A:$C,R$2,FALSE)),VLOOKUP($P554,'M1'!$A:$C,R$2,FALSE)),"SPECIFY METHOD")))</f>
        <v>Pinto abalone</v>
      </c>
      <c r="S554" s="20">
        <f t="shared" si="980"/>
        <v>3</v>
      </c>
      <c r="T554" s="11">
        <v>0</v>
      </c>
      <c r="U554" s="11"/>
      <c r="V554" s="11">
        <v>1</v>
      </c>
      <c r="W554" s="11">
        <v>1</v>
      </c>
      <c r="X554" s="11">
        <v>1</v>
      </c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1"/>
      <c r="BA554" s="11"/>
      <c r="BB554" s="11"/>
      <c r="BC554" s="11"/>
      <c r="BD554" s="11"/>
      <c r="BE554" s="11"/>
      <c r="BF554" s="11"/>
      <c r="BG554" s="11"/>
      <c r="BH554" s="11"/>
      <c r="BI554" s="11"/>
      <c r="BJ554" s="11"/>
      <c r="BK554" s="11"/>
      <c r="BL554" s="11"/>
      <c r="BM554" s="11"/>
      <c r="BN554" s="11"/>
      <c r="BO554" s="11"/>
      <c r="BP554" s="11"/>
    </row>
    <row r="555" spans="1:68" ht="12.75" customHeight="1">
      <c r="A555" s="12">
        <f t="shared" si="977"/>
        <v>553</v>
      </c>
      <c r="B555" s="11" t="str">
        <f t="shared" si="910"/>
        <v>Em Lim</v>
      </c>
      <c r="C555" s="11" t="str">
        <f t="shared" si="1043"/>
        <v>Valesca deGroot</v>
      </c>
      <c r="D555" s="11" t="str">
        <f t="shared" si="1045"/>
        <v>BMSC15</v>
      </c>
      <c r="E555" s="12" t="str">
        <f>IF(ISERROR(VLOOKUP($D555,SITES!$A:$E,2,FALSE)),"",VLOOKUP($D555,SITES!$A:$E,2,FALSE))</f>
        <v>Raymond Kelp Rock</v>
      </c>
      <c r="F555" s="10">
        <f>IF(ISERROR(VLOOKUP($D555,SITES!$A:$E,3,FALSE)),"",VLOOKUP($D555,SITES!$A:$E,3,FALSE))</f>
        <v>48.880283355712798</v>
      </c>
      <c r="G555" s="13">
        <f>IF(ISERROR(VLOOKUP($D555,SITES!$A:$E,4,FALSE)),"",VLOOKUP($D555,SITES!$A:$E,4,FALSE))</f>
        <v>-125.31288146972599</v>
      </c>
      <c r="H555" s="14" t="str">
        <f t="shared" si="1044"/>
        <v>01/05/2024</v>
      </c>
      <c r="I555" s="11">
        <f t="shared" ref="I555:O555" si="1057">IF(ISERROR(I554),IF(ISERROR(I553),IF(ISERROR(I552),"BLANK",I552),I553),I554)</f>
        <v>2.5</v>
      </c>
      <c r="J555" s="11" t="str">
        <f t="shared" si="1057"/>
        <v>W</v>
      </c>
      <c r="K555" s="18">
        <f t="shared" si="1057"/>
        <v>0.51180555555555551</v>
      </c>
      <c r="L555" s="11" t="str">
        <f t="shared" si="1057"/>
        <v>VDG</v>
      </c>
      <c r="M555" s="11">
        <f t="shared" si="1057"/>
        <v>6.5</v>
      </c>
      <c r="N555" s="11">
        <f t="shared" si="1057"/>
        <v>2</v>
      </c>
      <c r="O555" s="11">
        <f t="shared" si="1057"/>
        <v>1</v>
      </c>
      <c r="P555" s="11" t="s">
        <v>38</v>
      </c>
      <c r="Q555" s="19" t="str">
        <f>IF($N555=1,IF(ISERROR(VLOOKUP($P555,'M1'!$A:$C,Q$2,FALSE)),"NOT PRESENT",VLOOKUP($P555,'M1'!$A:$C,Q$2,FALSE)),IF($N555=2,IF(ISERROR(VLOOKUP(DATA!$P555,'M2'!$A:$C,Q$2,FALSE)),"NOT PRESENT",VLOOKUP(DATA!$P555,'M2'!$A:$C,Q$2,FALSE)),IF($N555=0,IF(ISERROR(VLOOKUP($P555,'M1'!$A:$C,Q$2,FALSE)),IF(ISERROR(VLOOKUP(DATA!$P555,'M2'!$A:$C,Q$2,FALSE)),"NOT PRESENT",VLOOKUP(DATA!$P555,'M2'!$A:$C,Q$2,FALSE)),VLOOKUP($P555,'M1'!$A:$C,Q$2,FALSE)),"SPECIFY METHOD")))</f>
        <v>Crassadoma gigantea</v>
      </c>
      <c r="R555" s="12" t="str">
        <f>IF($N555=1,IF(ISERROR(VLOOKUP($P555,'M1'!$A:$C,R$2,FALSE)),"NOT PRESENT",VLOOKUP($P555,'M1'!$A:$C,R$2,FALSE)),IF($N555=2,IF(ISERROR(VLOOKUP(DATA!$P555,'M2'!$A:$C,R$2,FALSE)),"NOT PRESENT",VLOOKUP(DATA!$P555,'M2'!$A:$C,R$2,FALSE)),IF($N555=0,IF(ISERROR(VLOOKUP($P555,'M1'!$A:$C,R$2,FALSE)),IF(ISERROR(VLOOKUP(DATA!$P555,'M2'!$A:$C,R$2,FALSE)),"NOT PRESENT",VLOOKUP(DATA!$P555,'M2'!$A:$C,R$2,FALSE)),VLOOKUP($P555,'M1'!$A:$C,R$2,FALSE)),"SPECIFY METHOD")))</f>
        <v>Purple-hinged rock scallop</v>
      </c>
      <c r="S555" s="20">
        <f t="shared" si="980"/>
        <v>3</v>
      </c>
      <c r="T555" s="11">
        <v>0</v>
      </c>
      <c r="U555" s="11"/>
      <c r="V555" s="11"/>
      <c r="W555" s="11">
        <v>1</v>
      </c>
      <c r="X555" s="11">
        <v>2</v>
      </c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1"/>
      <c r="AU555" s="11"/>
      <c r="AV555" s="11"/>
      <c r="AW555" s="11"/>
      <c r="AX555" s="11"/>
      <c r="AY555" s="11"/>
      <c r="AZ555" s="11"/>
      <c r="BA555" s="11"/>
      <c r="BB555" s="11"/>
      <c r="BC555" s="11"/>
      <c r="BD555" s="11"/>
      <c r="BE555" s="11"/>
      <c r="BF555" s="11"/>
      <c r="BG555" s="11"/>
      <c r="BH555" s="11"/>
      <c r="BI555" s="11"/>
      <c r="BJ555" s="11"/>
      <c r="BK555" s="11"/>
      <c r="BL555" s="11"/>
      <c r="BM555" s="11"/>
      <c r="BN555" s="11"/>
      <c r="BO555" s="11"/>
      <c r="BP555" s="11"/>
    </row>
    <row r="556" spans="1:68" ht="12.75" customHeight="1">
      <c r="A556" s="12">
        <f t="shared" si="977"/>
        <v>554</v>
      </c>
      <c r="B556" s="11" t="str">
        <f t="shared" si="910"/>
        <v>Em Lim</v>
      </c>
      <c r="C556" s="11" t="str">
        <f t="shared" si="1043"/>
        <v>Valesca deGroot</v>
      </c>
      <c r="D556" s="11" t="str">
        <f t="shared" si="1045"/>
        <v>BMSC15</v>
      </c>
      <c r="E556" s="12" t="str">
        <f>IF(ISERROR(VLOOKUP($D556,SITES!$A:$E,2,FALSE)),"",VLOOKUP($D556,SITES!$A:$E,2,FALSE))</f>
        <v>Raymond Kelp Rock</v>
      </c>
      <c r="F556" s="10">
        <f>IF(ISERROR(VLOOKUP($D556,SITES!$A:$E,3,FALSE)),"",VLOOKUP($D556,SITES!$A:$E,3,FALSE))</f>
        <v>48.880283355712798</v>
      </c>
      <c r="G556" s="13">
        <f>IF(ISERROR(VLOOKUP($D556,SITES!$A:$E,4,FALSE)),"",VLOOKUP($D556,SITES!$A:$E,4,FALSE))</f>
        <v>-125.31288146972599</v>
      </c>
      <c r="H556" s="14" t="str">
        <f t="shared" si="1044"/>
        <v>01/05/2024</v>
      </c>
      <c r="I556" s="11">
        <f t="shared" ref="I556:O556" si="1058">IF(ISERROR(I555),IF(ISERROR(I554),IF(ISERROR(I553),"BLANK",I553),I554),I555)</f>
        <v>2.5</v>
      </c>
      <c r="J556" s="11" t="str">
        <f t="shared" si="1058"/>
        <v>W</v>
      </c>
      <c r="K556" s="18">
        <f t="shared" si="1058"/>
        <v>0.51180555555555551</v>
      </c>
      <c r="L556" s="11" t="str">
        <f t="shared" si="1058"/>
        <v>VDG</v>
      </c>
      <c r="M556" s="11">
        <f t="shared" si="1058"/>
        <v>6.5</v>
      </c>
      <c r="N556" s="11">
        <f t="shared" si="1058"/>
        <v>2</v>
      </c>
      <c r="O556" s="11">
        <f t="shared" si="1058"/>
        <v>1</v>
      </c>
      <c r="P556" s="11" t="s">
        <v>31</v>
      </c>
      <c r="Q556" s="19" t="str">
        <f>IF($N556=1,IF(ISERROR(VLOOKUP($P556,'M1'!$A:$C,Q$2,FALSE)),"NOT PRESENT",VLOOKUP($P556,'M1'!$A:$C,Q$2,FALSE)),IF($N556=2,IF(ISERROR(VLOOKUP(DATA!$P556,'M2'!$A:$C,Q$2,FALSE)),"NOT PRESENT",VLOOKUP(DATA!$P556,'M2'!$A:$C,Q$2,FALSE)),IF($N556=0,IF(ISERROR(VLOOKUP($P556,'M1'!$A:$C,Q$2,FALSE)),IF(ISERROR(VLOOKUP(DATA!$P556,'M2'!$A:$C,Q$2,FALSE)),"NOT PRESENT",VLOOKUP(DATA!$P556,'M2'!$A:$C,Q$2,FALSE)),VLOOKUP($P556,'M1'!$A:$C,Q$2,FALSE)),"SPECIFY METHOD")))</f>
        <v>Patiria miniata</v>
      </c>
      <c r="R556" s="12" t="str">
        <f>IF($N556=1,IF(ISERROR(VLOOKUP($P556,'M1'!$A:$C,R$2,FALSE)),"NOT PRESENT",VLOOKUP($P556,'M1'!$A:$C,R$2,FALSE)),IF($N556=2,IF(ISERROR(VLOOKUP(DATA!$P556,'M2'!$A:$C,R$2,FALSE)),"NOT PRESENT",VLOOKUP(DATA!$P556,'M2'!$A:$C,R$2,FALSE)),IF($N556=0,IF(ISERROR(VLOOKUP($P556,'M1'!$A:$C,R$2,FALSE)),IF(ISERROR(VLOOKUP(DATA!$P556,'M2'!$A:$C,R$2,FALSE)),"NOT PRESENT",VLOOKUP(DATA!$P556,'M2'!$A:$C,R$2,FALSE)),VLOOKUP($P556,'M1'!$A:$C,R$2,FALSE)),"SPECIFY METHOD")))</f>
        <v>Bat star</v>
      </c>
      <c r="S556" s="20">
        <f t="shared" si="980"/>
        <v>15</v>
      </c>
      <c r="T556" s="11">
        <v>15</v>
      </c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1"/>
      <c r="AU556" s="11"/>
      <c r="AV556" s="11"/>
      <c r="AW556" s="11"/>
      <c r="AX556" s="11"/>
      <c r="AY556" s="11"/>
      <c r="AZ556" s="11"/>
      <c r="BA556" s="11"/>
      <c r="BB556" s="11"/>
      <c r="BC556" s="11"/>
      <c r="BD556" s="11"/>
      <c r="BE556" s="11"/>
      <c r="BF556" s="11"/>
      <c r="BG556" s="11"/>
      <c r="BH556" s="11"/>
      <c r="BI556" s="11"/>
      <c r="BJ556" s="11"/>
      <c r="BK556" s="11"/>
      <c r="BL556" s="11"/>
      <c r="BM556" s="11"/>
      <c r="BN556" s="11"/>
      <c r="BO556" s="11"/>
      <c r="BP556" s="11"/>
    </row>
    <row r="557" spans="1:68" ht="12.75" customHeight="1">
      <c r="A557" s="12">
        <f t="shared" si="977"/>
        <v>555</v>
      </c>
      <c r="B557" s="11" t="str">
        <f t="shared" si="910"/>
        <v>Em Lim</v>
      </c>
      <c r="C557" s="11" t="str">
        <f t="shared" si="1043"/>
        <v>Valesca deGroot</v>
      </c>
      <c r="D557" s="11" t="str">
        <f t="shared" si="1045"/>
        <v>BMSC15</v>
      </c>
      <c r="E557" s="12" t="str">
        <f>IF(ISERROR(VLOOKUP($D557,SITES!$A:$E,2,FALSE)),"",VLOOKUP($D557,SITES!$A:$E,2,FALSE))</f>
        <v>Raymond Kelp Rock</v>
      </c>
      <c r="F557" s="10">
        <f>IF(ISERROR(VLOOKUP($D557,SITES!$A:$E,3,FALSE)),"",VLOOKUP($D557,SITES!$A:$E,3,FALSE))</f>
        <v>48.880283355712798</v>
      </c>
      <c r="G557" s="13">
        <f>IF(ISERROR(VLOOKUP($D557,SITES!$A:$E,4,FALSE)),"",VLOOKUP($D557,SITES!$A:$E,4,FALSE))</f>
        <v>-125.31288146972599</v>
      </c>
      <c r="H557" s="14" t="str">
        <f t="shared" si="1044"/>
        <v>01/05/2024</v>
      </c>
      <c r="I557" s="11">
        <f t="shared" ref="I557:O557" si="1059">IF(ISERROR(I556),IF(ISERROR(I555),IF(ISERROR(I554),"BLANK",I554),I555),I556)</f>
        <v>2.5</v>
      </c>
      <c r="J557" s="11" t="str">
        <f t="shared" si="1059"/>
        <v>W</v>
      </c>
      <c r="K557" s="18">
        <f t="shared" si="1059"/>
        <v>0.51180555555555551</v>
      </c>
      <c r="L557" s="11" t="str">
        <f t="shared" si="1059"/>
        <v>VDG</v>
      </c>
      <c r="M557" s="11">
        <f t="shared" si="1059"/>
        <v>6.5</v>
      </c>
      <c r="N557" s="11">
        <f t="shared" si="1059"/>
        <v>2</v>
      </c>
      <c r="O557" s="11">
        <f t="shared" si="1059"/>
        <v>1</v>
      </c>
      <c r="P557" s="11" t="s">
        <v>70</v>
      </c>
      <c r="Q557" s="19" t="str">
        <f>IF($N557=1,IF(ISERROR(VLOOKUP($P557,'M1'!$A:$C,Q$2,FALSE)),"NOT PRESENT",VLOOKUP($P557,'M1'!$A:$C,Q$2,FALSE)),IF($N557=2,IF(ISERROR(VLOOKUP(DATA!$P557,'M2'!$A:$C,Q$2,FALSE)),"NOT PRESENT",VLOOKUP(DATA!$P557,'M2'!$A:$C,Q$2,FALSE)),IF($N557=0,IF(ISERROR(VLOOKUP($P557,'M1'!$A:$C,Q$2,FALSE)),IF(ISERROR(VLOOKUP(DATA!$P557,'M2'!$A:$C,Q$2,FALSE)),"NOT PRESENT",VLOOKUP(DATA!$P557,'M2'!$A:$C,Q$2,FALSE)),VLOOKUP($P557,'M1'!$A:$C,Q$2,FALSE)),"SPECIFY METHOD")))</f>
        <v>Cancer productus</v>
      </c>
      <c r="R557" s="12" t="str">
        <f>IF($N557=1,IF(ISERROR(VLOOKUP($P557,'M1'!$A:$C,R$2,FALSE)),"NOT PRESENT",VLOOKUP($P557,'M1'!$A:$C,R$2,FALSE)),IF($N557=2,IF(ISERROR(VLOOKUP(DATA!$P557,'M2'!$A:$C,R$2,FALSE)),"NOT PRESENT",VLOOKUP(DATA!$P557,'M2'!$A:$C,R$2,FALSE)),IF($N557=0,IF(ISERROR(VLOOKUP($P557,'M1'!$A:$C,R$2,FALSE)),IF(ISERROR(VLOOKUP(DATA!$P557,'M2'!$A:$C,R$2,FALSE)),"NOT PRESENT",VLOOKUP(DATA!$P557,'M2'!$A:$C,R$2,FALSE)),VLOOKUP($P557,'M1'!$A:$C,R$2,FALSE)),"SPECIFY METHOD")))</f>
        <v>Red rock crab</v>
      </c>
      <c r="S557" s="20">
        <f t="shared" si="980"/>
        <v>1</v>
      </c>
      <c r="T557" s="11">
        <v>1</v>
      </c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1"/>
      <c r="AU557" s="11"/>
      <c r="AV557" s="11"/>
      <c r="AW557" s="11"/>
      <c r="AX557" s="11"/>
      <c r="AY557" s="11"/>
      <c r="AZ557" s="11"/>
      <c r="BA557" s="11"/>
      <c r="BB557" s="11"/>
      <c r="BC557" s="11"/>
      <c r="BD557" s="11"/>
      <c r="BE557" s="11"/>
      <c r="BF557" s="11"/>
      <c r="BG557" s="11"/>
      <c r="BH557" s="11"/>
      <c r="BI557" s="11"/>
      <c r="BJ557" s="11"/>
      <c r="BK557" s="11"/>
      <c r="BL557" s="11"/>
      <c r="BM557" s="11"/>
      <c r="BN557" s="11"/>
      <c r="BO557" s="11"/>
      <c r="BP557" s="11"/>
    </row>
    <row r="558" spans="1:68" ht="12.75" customHeight="1">
      <c r="A558" s="12">
        <f t="shared" si="977"/>
        <v>556</v>
      </c>
      <c r="B558" s="11" t="str">
        <f t="shared" si="910"/>
        <v>Em Lim</v>
      </c>
      <c r="C558" s="11" t="str">
        <f t="shared" si="1043"/>
        <v>Valesca deGroot</v>
      </c>
      <c r="D558" s="11" t="str">
        <f t="shared" si="1045"/>
        <v>BMSC15</v>
      </c>
      <c r="E558" s="12" t="str">
        <f>IF(ISERROR(VLOOKUP($D558,SITES!$A:$E,2,FALSE)),"",VLOOKUP($D558,SITES!$A:$E,2,FALSE))</f>
        <v>Raymond Kelp Rock</v>
      </c>
      <c r="F558" s="10">
        <f>IF(ISERROR(VLOOKUP($D558,SITES!$A:$E,3,FALSE)),"",VLOOKUP($D558,SITES!$A:$E,3,FALSE))</f>
        <v>48.880283355712798</v>
      </c>
      <c r="G558" s="13">
        <f>IF(ISERROR(VLOOKUP($D558,SITES!$A:$E,4,FALSE)),"",VLOOKUP($D558,SITES!$A:$E,4,FALSE))</f>
        <v>-125.31288146972599</v>
      </c>
      <c r="H558" s="14" t="str">
        <f t="shared" si="1044"/>
        <v>01/05/2024</v>
      </c>
      <c r="I558" s="11">
        <f t="shared" ref="I558:O558" si="1060">IF(ISERROR(I557),IF(ISERROR(I556),IF(ISERROR(I555),"BLANK",I555),I556),I557)</f>
        <v>2.5</v>
      </c>
      <c r="J558" s="11" t="str">
        <f t="shared" si="1060"/>
        <v>W</v>
      </c>
      <c r="K558" s="18">
        <f t="shared" si="1060"/>
        <v>0.51180555555555551</v>
      </c>
      <c r="L558" s="11" t="str">
        <f t="shared" si="1060"/>
        <v>VDG</v>
      </c>
      <c r="M558" s="11">
        <f t="shared" si="1060"/>
        <v>6.5</v>
      </c>
      <c r="N558" s="11">
        <f t="shared" si="1060"/>
        <v>2</v>
      </c>
      <c r="O558" s="11">
        <f t="shared" si="1060"/>
        <v>1</v>
      </c>
      <c r="P558" s="11" t="s">
        <v>63</v>
      </c>
      <c r="Q558" s="19" t="str">
        <f>IF($N558=1,IF(ISERROR(VLOOKUP($P558,'M1'!$A:$C,Q$2,FALSE)),"NOT PRESENT",VLOOKUP($P558,'M1'!$A:$C,Q$2,FALSE)),IF($N558=2,IF(ISERROR(VLOOKUP(DATA!$P558,'M2'!$A:$C,Q$2,FALSE)),"NOT PRESENT",VLOOKUP(DATA!$P558,'M2'!$A:$C,Q$2,FALSE)),IF($N558=0,IF(ISERROR(VLOOKUP($P558,'M1'!$A:$C,Q$2,FALSE)),IF(ISERROR(VLOOKUP(DATA!$P558,'M2'!$A:$C,Q$2,FALSE)),"NOT PRESENT",VLOOKUP(DATA!$P558,'M2'!$A:$C,Q$2,FALSE)),VLOOKUP($P558,'M1'!$A:$C,Q$2,FALSE)),"SPECIFY METHOD")))</f>
        <v>Paguroidea spp.</v>
      </c>
      <c r="R558" s="12" t="str">
        <f>IF($N558=1,IF(ISERROR(VLOOKUP($P558,'M1'!$A:$C,R$2,FALSE)),"NOT PRESENT",VLOOKUP($P558,'M1'!$A:$C,R$2,FALSE)),IF($N558=2,IF(ISERROR(VLOOKUP(DATA!$P558,'M2'!$A:$C,R$2,FALSE)),"NOT PRESENT",VLOOKUP(DATA!$P558,'M2'!$A:$C,R$2,FALSE)),IF($N558=0,IF(ISERROR(VLOOKUP($P558,'M1'!$A:$C,R$2,FALSE)),IF(ISERROR(VLOOKUP(DATA!$P558,'M2'!$A:$C,R$2,FALSE)),"NOT PRESENT",VLOOKUP(DATA!$P558,'M2'!$A:$C,R$2,FALSE)),VLOOKUP($P558,'M1'!$A:$C,R$2,FALSE)),"SPECIFY METHOD")))</f>
        <v>Unidentified hermit crab</v>
      </c>
      <c r="S558" s="20">
        <f t="shared" si="980"/>
        <v>7</v>
      </c>
      <c r="T558" s="11">
        <v>7</v>
      </c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/>
      <c r="BH558" s="11"/>
      <c r="BI558" s="11"/>
      <c r="BJ558" s="11"/>
      <c r="BK558" s="11"/>
      <c r="BL558" s="11"/>
      <c r="BM558" s="11"/>
      <c r="BN558" s="11"/>
      <c r="BO558" s="11"/>
      <c r="BP558" s="11"/>
    </row>
    <row r="559" spans="1:68" ht="12.75" customHeight="1">
      <c r="A559" s="12">
        <f t="shared" si="977"/>
        <v>557</v>
      </c>
      <c r="B559" s="11" t="str">
        <f t="shared" si="910"/>
        <v>Em Lim</v>
      </c>
      <c r="C559" s="11" t="str">
        <f t="shared" si="1043"/>
        <v>Valesca deGroot</v>
      </c>
      <c r="D559" s="11" t="str">
        <f t="shared" si="1045"/>
        <v>BMSC15</v>
      </c>
      <c r="E559" s="12" t="str">
        <f>IF(ISERROR(VLOOKUP($D559,SITES!$A:$E,2,FALSE)),"",VLOOKUP($D559,SITES!$A:$E,2,FALSE))</f>
        <v>Raymond Kelp Rock</v>
      </c>
      <c r="F559" s="10">
        <f>IF(ISERROR(VLOOKUP($D559,SITES!$A:$E,3,FALSE)),"",VLOOKUP($D559,SITES!$A:$E,3,FALSE))</f>
        <v>48.880283355712798</v>
      </c>
      <c r="G559" s="13">
        <f>IF(ISERROR(VLOOKUP($D559,SITES!$A:$E,4,FALSE)),"",VLOOKUP($D559,SITES!$A:$E,4,FALSE))</f>
        <v>-125.31288146972599</v>
      </c>
      <c r="H559" s="14" t="str">
        <f t="shared" si="1044"/>
        <v>01/05/2024</v>
      </c>
      <c r="I559" s="11">
        <f t="shared" ref="I559:O559" si="1061">IF(ISERROR(I558),IF(ISERROR(I557),IF(ISERROR(I556),"BLANK",I556),I557),I558)</f>
        <v>2.5</v>
      </c>
      <c r="J559" s="11" t="str">
        <f t="shared" si="1061"/>
        <v>W</v>
      </c>
      <c r="K559" s="18">
        <f t="shared" si="1061"/>
        <v>0.51180555555555551</v>
      </c>
      <c r="L559" s="11" t="str">
        <f t="shared" si="1061"/>
        <v>VDG</v>
      </c>
      <c r="M559" s="11">
        <f t="shared" si="1061"/>
        <v>6.5</v>
      </c>
      <c r="N559" s="11">
        <f t="shared" si="1061"/>
        <v>2</v>
      </c>
      <c r="O559" s="11">
        <f t="shared" si="1061"/>
        <v>1</v>
      </c>
      <c r="P559" s="11" t="s">
        <v>45</v>
      </c>
      <c r="Q559" s="19" t="str">
        <f>IF($N559=1,IF(ISERROR(VLOOKUP($P559,'M1'!$A:$C,Q$2,FALSE)),"NOT PRESENT",VLOOKUP($P559,'M1'!$A:$C,Q$2,FALSE)),IF($N559=2,IF(ISERROR(VLOOKUP(DATA!$P559,'M2'!$A:$C,Q$2,FALSE)),"NOT PRESENT",VLOOKUP(DATA!$P559,'M2'!$A:$C,Q$2,FALSE)),IF($N559=0,IF(ISERROR(VLOOKUP($P559,'M1'!$A:$C,Q$2,FALSE)),IF(ISERROR(VLOOKUP(DATA!$P559,'M2'!$A:$C,Q$2,FALSE)),"NOT PRESENT",VLOOKUP(DATA!$P559,'M2'!$A:$C,Q$2,FALSE)),VLOOKUP($P559,'M1'!$A:$C,Q$2,FALSE)),"SPECIFY METHOD")))</f>
        <v>Diodora aspera</v>
      </c>
      <c r="R559" s="12" t="str">
        <f>IF($N559=1,IF(ISERROR(VLOOKUP($P559,'M1'!$A:$C,R$2,FALSE)),"NOT PRESENT",VLOOKUP($P559,'M1'!$A:$C,R$2,FALSE)),IF($N559=2,IF(ISERROR(VLOOKUP(DATA!$P559,'M2'!$A:$C,R$2,FALSE)),"NOT PRESENT",VLOOKUP(DATA!$P559,'M2'!$A:$C,R$2,FALSE)),IF($N559=0,IF(ISERROR(VLOOKUP($P559,'M1'!$A:$C,R$2,FALSE)),IF(ISERROR(VLOOKUP(DATA!$P559,'M2'!$A:$C,R$2,FALSE)),"NOT PRESENT",VLOOKUP(DATA!$P559,'M2'!$A:$C,R$2,FALSE)),VLOOKUP($P559,'M1'!$A:$C,R$2,FALSE)),"SPECIFY METHOD")))</f>
        <v>Rough keyhole limpet</v>
      </c>
      <c r="S559" s="20">
        <f t="shared" si="980"/>
        <v>4</v>
      </c>
      <c r="T559" s="11">
        <v>4</v>
      </c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1"/>
      <c r="AU559" s="11"/>
      <c r="AV559" s="11"/>
      <c r="AW559" s="11"/>
      <c r="AX559" s="11"/>
      <c r="AY559" s="11"/>
      <c r="AZ559" s="11"/>
      <c r="BA559" s="11"/>
      <c r="BB559" s="11"/>
      <c r="BC559" s="11"/>
      <c r="BD559" s="11"/>
      <c r="BE559" s="11"/>
      <c r="BF559" s="11"/>
      <c r="BG559" s="11"/>
      <c r="BH559" s="11"/>
      <c r="BI559" s="11"/>
      <c r="BJ559" s="11"/>
      <c r="BK559" s="11"/>
      <c r="BL559" s="11"/>
      <c r="BM559" s="11"/>
      <c r="BN559" s="11"/>
      <c r="BO559" s="11"/>
      <c r="BP559" s="11"/>
    </row>
    <row r="560" spans="1:68" ht="12.75" customHeight="1">
      <c r="A560" s="12">
        <f t="shared" si="977"/>
        <v>558</v>
      </c>
      <c r="B560" s="11" t="str">
        <f t="shared" si="910"/>
        <v>Em Lim</v>
      </c>
      <c r="C560" s="11" t="str">
        <f t="shared" si="1043"/>
        <v>Valesca deGroot</v>
      </c>
      <c r="D560" s="11" t="str">
        <f t="shared" si="1045"/>
        <v>BMSC15</v>
      </c>
      <c r="E560" s="12" t="str">
        <f>IF(ISERROR(VLOOKUP($D560,SITES!$A:$E,2,FALSE)),"",VLOOKUP($D560,SITES!$A:$E,2,FALSE))</f>
        <v>Raymond Kelp Rock</v>
      </c>
      <c r="F560" s="10">
        <f>IF(ISERROR(VLOOKUP($D560,SITES!$A:$E,3,FALSE)),"",VLOOKUP($D560,SITES!$A:$E,3,FALSE))</f>
        <v>48.880283355712798</v>
      </c>
      <c r="G560" s="13">
        <f>IF(ISERROR(VLOOKUP($D560,SITES!$A:$E,4,FALSE)),"",VLOOKUP($D560,SITES!$A:$E,4,FALSE))</f>
        <v>-125.31288146972599</v>
      </c>
      <c r="H560" s="14" t="str">
        <f t="shared" si="1044"/>
        <v>01/05/2024</v>
      </c>
      <c r="I560" s="11">
        <f t="shared" ref="I560:O560" si="1062">IF(ISERROR(I559),IF(ISERROR(I558),IF(ISERROR(I557),"BLANK",I557),I558),I559)</f>
        <v>2.5</v>
      </c>
      <c r="J560" s="11" t="str">
        <f t="shared" si="1062"/>
        <v>W</v>
      </c>
      <c r="K560" s="18">
        <f t="shared" si="1062"/>
        <v>0.51180555555555551</v>
      </c>
      <c r="L560" s="11" t="str">
        <f t="shared" si="1062"/>
        <v>VDG</v>
      </c>
      <c r="M560" s="11">
        <f t="shared" si="1062"/>
        <v>6.5</v>
      </c>
      <c r="N560" s="11">
        <f t="shared" si="1062"/>
        <v>2</v>
      </c>
      <c r="O560" s="11">
        <f t="shared" si="1062"/>
        <v>1</v>
      </c>
      <c r="P560" s="11" t="s">
        <v>34</v>
      </c>
      <c r="Q560" s="19" t="str">
        <f>IF($N560=1,IF(ISERROR(VLOOKUP($P560,'M1'!$A:$C,Q$2,FALSE)),"NOT PRESENT",VLOOKUP($P560,'M1'!$A:$C,Q$2,FALSE)),IF($N560=2,IF(ISERROR(VLOOKUP(DATA!$P560,'M2'!$A:$C,Q$2,FALSE)),"NOT PRESENT",VLOOKUP(DATA!$P560,'M2'!$A:$C,Q$2,FALSE)),IF($N560=0,IF(ISERROR(VLOOKUP($P560,'M1'!$A:$C,Q$2,FALSE)),IF(ISERROR(VLOOKUP(DATA!$P560,'M2'!$A:$C,Q$2,FALSE)),"NOT PRESENT",VLOOKUP(DATA!$P560,'M2'!$A:$C,Q$2,FALSE)),VLOOKUP($P560,'M1'!$A:$C,Q$2,FALSE)),"SPECIFY METHOD")))</f>
        <v>Pagurus hemphilli</v>
      </c>
      <c r="R560" s="12" t="str">
        <f>IF($N560=1,IF(ISERROR(VLOOKUP($P560,'M1'!$A:$C,R$2,FALSE)),"NOT PRESENT",VLOOKUP($P560,'M1'!$A:$C,R$2,FALSE)),IF($N560=2,IF(ISERROR(VLOOKUP(DATA!$P560,'M2'!$A:$C,R$2,FALSE)),"NOT PRESENT",VLOOKUP(DATA!$P560,'M2'!$A:$C,R$2,FALSE)),IF($N560=0,IF(ISERROR(VLOOKUP($P560,'M1'!$A:$C,R$2,FALSE)),IF(ISERROR(VLOOKUP(DATA!$P560,'M2'!$A:$C,R$2,FALSE)),"NOT PRESENT",VLOOKUP(DATA!$P560,'M2'!$A:$C,R$2,FALSE)),VLOOKUP($P560,'M1'!$A:$C,R$2,FALSE)),"SPECIFY METHOD")))</f>
        <v>Maroon hermit</v>
      </c>
      <c r="S560" s="20">
        <f t="shared" si="980"/>
        <v>1</v>
      </c>
      <c r="T560" s="11">
        <v>0</v>
      </c>
      <c r="U560" s="11">
        <v>1</v>
      </c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1"/>
      <c r="AU560" s="11"/>
      <c r="AV560" s="11"/>
      <c r="AW560" s="11"/>
      <c r="AX560" s="11"/>
      <c r="AY560" s="11"/>
      <c r="AZ560" s="11"/>
      <c r="BA560" s="11"/>
      <c r="BB560" s="11"/>
      <c r="BC560" s="11"/>
      <c r="BD560" s="11"/>
      <c r="BE560" s="11"/>
      <c r="BF560" s="11"/>
      <c r="BG560" s="11"/>
      <c r="BH560" s="11"/>
      <c r="BI560" s="11"/>
      <c r="BJ560" s="11"/>
      <c r="BK560" s="11"/>
      <c r="BL560" s="11"/>
      <c r="BM560" s="11"/>
      <c r="BN560" s="11"/>
      <c r="BO560" s="11"/>
      <c r="BP560" s="11"/>
    </row>
    <row r="561" spans="1:68" ht="12.75" customHeight="1">
      <c r="A561" s="12">
        <f t="shared" si="977"/>
        <v>559</v>
      </c>
      <c r="B561" s="11" t="str">
        <f t="shared" si="910"/>
        <v>Em Lim</v>
      </c>
      <c r="C561" s="11" t="str">
        <f t="shared" si="1043"/>
        <v>Valesca deGroot</v>
      </c>
      <c r="D561" s="11" t="str">
        <f t="shared" si="1045"/>
        <v>BMSC15</v>
      </c>
      <c r="E561" s="12" t="str">
        <f>IF(ISERROR(VLOOKUP($D561,SITES!$A:$E,2,FALSE)),"",VLOOKUP($D561,SITES!$A:$E,2,FALSE))</f>
        <v>Raymond Kelp Rock</v>
      </c>
      <c r="F561" s="10">
        <f>IF(ISERROR(VLOOKUP($D561,SITES!$A:$E,3,FALSE)),"",VLOOKUP($D561,SITES!$A:$E,3,FALSE))</f>
        <v>48.880283355712798</v>
      </c>
      <c r="G561" s="13">
        <f>IF(ISERROR(VLOOKUP($D561,SITES!$A:$E,4,FALSE)),"",VLOOKUP($D561,SITES!$A:$E,4,FALSE))</f>
        <v>-125.31288146972599</v>
      </c>
      <c r="H561" s="14" t="str">
        <f t="shared" si="1044"/>
        <v>01/05/2024</v>
      </c>
      <c r="I561" s="11">
        <f t="shared" ref="I561:O561" si="1063">IF(ISERROR(I560),IF(ISERROR(I559),IF(ISERROR(I558),"BLANK",I558),I559),I560)</f>
        <v>2.5</v>
      </c>
      <c r="J561" s="11" t="str">
        <f t="shared" si="1063"/>
        <v>W</v>
      </c>
      <c r="K561" s="18">
        <f t="shared" si="1063"/>
        <v>0.51180555555555551</v>
      </c>
      <c r="L561" s="11" t="str">
        <f t="shared" si="1063"/>
        <v>VDG</v>
      </c>
      <c r="M561" s="11">
        <f t="shared" si="1063"/>
        <v>6.5</v>
      </c>
      <c r="N561" s="11">
        <f t="shared" si="1063"/>
        <v>2</v>
      </c>
      <c r="O561" s="11">
        <f t="shared" si="1063"/>
        <v>1</v>
      </c>
      <c r="P561" s="11" t="s">
        <v>154</v>
      </c>
      <c r="Q561" s="19" t="str">
        <f>IF($N561=1,IF(ISERROR(VLOOKUP($P561,'M1'!$A:$C,Q$2,FALSE)),"NOT PRESENT",VLOOKUP($P561,'M1'!$A:$C,Q$2,FALSE)),IF($N561=2,IF(ISERROR(VLOOKUP(DATA!$P561,'M2'!$A:$C,Q$2,FALSE)),"NOT PRESENT",VLOOKUP(DATA!$P561,'M2'!$A:$C,Q$2,FALSE)),IF($N561=0,IF(ISERROR(VLOOKUP($P561,'M1'!$A:$C,Q$2,FALSE)),IF(ISERROR(VLOOKUP(DATA!$P561,'M2'!$A:$C,Q$2,FALSE)),"NOT PRESENT",VLOOKUP(DATA!$P561,'M2'!$A:$C,Q$2,FALSE)),VLOOKUP($P561,'M1'!$A:$C,Q$2,FALSE)),"SPECIFY METHOD")))</f>
        <v>Acanthodoris hudsoni</v>
      </c>
      <c r="R561" s="12" t="str">
        <f>IF($N561=1,IF(ISERROR(VLOOKUP($P561,'M1'!$A:$C,R$2,FALSE)),"NOT PRESENT",VLOOKUP($P561,'M1'!$A:$C,R$2,FALSE)),IF($N561=2,IF(ISERROR(VLOOKUP(DATA!$P561,'M2'!$A:$C,R$2,FALSE)),"NOT PRESENT",VLOOKUP(DATA!$P561,'M2'!$A:$C,R$2,FALSE)),IF($N561=0,IF(ISERROR(VLOOKUP($P561,'M1'!$A:$C,R$2,FALSE)),IF(ISERROR(VLOOKUP(DATA!$P561,'M2'!$A:$C,R$2,FALSE)),"NOT PRESENT",VLOOKUP(DATA!$P561,'M2'!$A:$C,R$2,FALSE)),VLOOKUP($P561,'M1'!$A:$C,R$2,FALSE)),"SPECIFY METHOD")))</f>
        <v>Hudson's horned dorid</v>
      </c>
      <c r="S561" s="20">
        <f t="shared" si="980"/>
        <v>1</v>
      </c>
      <c r="T561" s="11">
        <v>1</v>
      </c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1"/>
      <c r="AU561" s="11"/>
      <c r="AV561" s="11"/>
      <c r="AW561" s="11"/>
      <c r="AX561" s="11"/>
      <c r="AY561" s="11"/>
      <c r="AZ561" s="11"/>
      <c r="BA561" s="11"/>
      <c r="BB561" s="11"/>
      <c r="BC561" s="11"/>
      <c r="BD561" s="11"/>
      <c r="BE561" s="11"/>
      <c r="BF561" s="11"/>
      <c r="BG561" s="11"/>
      <c r="BH561" s="11"/>
      <c r="BI561" s="11"/>
      <c r="BJ561" s="11"/>
      <c r="BK561" s="11"/>
      <c r="BL561" s="11"/>
      <c r="BM561" s="11"/>
      <c r="BN561" s="11"/>
      <c r="BO561" s="11"/>
      <c r="BP561" s="11"/>
    </row>
    <row r="562" spans="1:68" ht="12.75" customHeight="1">
      <c r="A562" s="12">
        <f t="shared" si="977"/>
        <v>560</v>
      </c>
      <c r="B562" s="11" t="str">
        <f t="shared" si="910"/>
        <v>Em Lim</v>
      </c>
      <c r="C562" s="11" t="str">
        <f t="shared" si="1043"/>
        <v>Valesca deGroot</v>
      </c>
      <c r="D562" s="11" t="str">
        <f t="shared" si="1045"/>
        <v>BMSC15</v>
      </c>
      <c r="E562" s="12" t="str">
        <f>IF(ISERROR(VLOOKUP($D562,SITES!$A:$E,2,FALSE)),"",VLOOKUP($D562,SITES!$A:$E,2,FALSE))</f>
        <v>Raymond Kelp Rock</v>
      </c>
      <c r="F562" s="10">
        <f>IF(ISERROR(VLOOKUP($D562,SITES!$A:$E,3,FALSE)),"",VLOOKUP($D562,SITES!$A:$E,3,FALSE))</f>
        <v>48.880283355712798</v>
      </c>
      <c r="G562" s="13">
        <f>IF(ISERROR(VLOOKUP($D562,SITES!$A:$E,4,FALSE)),"",VLOOKUP($D562,SITES!$A:$E,4,FALSE))</f>
        <v>-125.31288146972599</v>
      </c>
      <c r="H562" s="14" t="str">
        <f t="shared" si="1044"/>
        <v>01/05/2024</v>
      </c>
      <c r="I562" s="11">
        <f t="shared" ref="I562:O562" si="1064">IF(ISERROR(I561),IF(ISERROR(I560),IF(ISERROR(I559),"BLANK",I559),I560),I561)</f>
        <v>2.5</v>
      </c>
      <c r="J562" s="11" t="str">
        <f t="shared" si="1064"/>
        <v>W</v>
      </c>
      <c r="K562" s="18">
        <f t="shared" si="1064"/>
        <v>0.51180555555555551</v>
      </c>
      <c r="L562" s="11" t="str">
        <f t="shared" si="1064"/>
        <v>VDG</v>
      </c>
      <c r="M562" s="11">
        <f t="shared" si="1064"/>
        <v>6.5</v>
      </c>
      <c r="N562" s="11">
        <f t="shared" si="1064"/>
        <v>2</v>
      </c>
      <c r="O562" s="11">
        <f t="shared" si="1064"/>
        <v>1</v>
      </c>
      <c r="P562" s="11" t="s">
        <v>78</v>
      </c>
      <c r="Q562" s="19" t="str">
        <f>IF($N562=1,IF(ISERROR(VLOOKUP($P562,'M1'!$A:$C,Q$2,FALSE)),"NOT PRESENT",VLOOKUP($P562,'M1'!$A:$C,Q$2,FALSE)),IF($N562=2,IF(ISERROR(VLOOKUP(DATA!$P562,'M2'!$A:$C,Q$2,FALSE)),"NOT PRESENT",VLOOKUP(DATA!$P562,'M2'!$A:$C,Q$2,FALSE)),IF($N562=0,IF(ISERROR(VLOOKUP($P562,'M1'!$A:$C,Q$2,FALSE)),IF(ISERROR(VLOOKUP(DATA!$P562,'M2'!$A:$C,Q$2,FALSE)),"NOT PRESENT",VLOOKUP(DATA!$P562,'M2'!$A:$C,Q$2,FALSE)),VLOOKUP($P562,'M1'!$A:$C,Q$2,FALSE)),"SPECIFY METHOD")))</f>
        <v>Cadlina spp.</v>
      </c>
      <c r="R562" s="12">
        <f>IF($N562=1,IF(ISERROR(VLOOKUP($P562,'M1'!$A:$C,R$2,FALSE)),"NOT PRESENT",VLOOKUP($P562,'M1'!$A:$C,R$2,FALSE)),IF($N562=2,IF(ISERROR(VLOOKUP(DATA!$P562,'M2'!$A:$C,R$2,FALSE)),"NOT PRESENT",VLOOKUP(DATA!$P562,'M2'!$A:$C,R$2,FALSE)),IF($N562=0,IF(ISERROR(VLOOKUP($P562,'M1'!$A:$C,R$2,FALSE)),IF(ISERROR(VLOOKUP(DATA!$P562,'M2'!$A:$C,R$2,FALSE)),"NOT PRESENT",VLOOKUP(DATA!$P562,'M2'!$A:$C,R$2,FALSE)),VLOOKUP($P562,'M1'!$A:$C,R$2,FALSE)),"SPECIFY METHOD")))</f>
        <v>0</v>
      </c>
      <c r="S562" s="20">
        <f t="shared" si="980"/>
        <v>1</v>
      </c>
      <c r="T562" s="11">
        <v>1</v>
      </c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1"/>
      <c r="AU562" s="11"/>
      <c r="AV562" s="11"/>
      <c r="AW562" s="11"/>
      <c r="AX562" s="11"/>
      <c r="AY562" s="11"/>
      <c r="AZ562" s="11"/>
      <c r="BA562" s="11"/>
      <c r="BB562" s="11"/>
      <c r="BC562" s="11"/>
      <c r="BD562" s="11"/>
      <c r="BE562" s="11"/>
      <c r="BF562" s="11"/>
      <c r="BG562" s="11"/>
      <c r="BH562" s="11"/>
      <c r="BI562" s="11"/>
      <c r="BJ562" s="11"/>
      <c r="BK562" s="11"/>
      <c r="BL562" s="11"/>
      <c r="BM562" s="11"/>
      <c r="BN562" s="11"/>
      <c r="BO562" s="11"/>
      <c r="BP562" s="11"/>
    </row>
    <row r="563" spans="1:68" ht="12.75" customHeight="1">
      <c r="A563" s="12">
        <f t="shared" si="977"/>
        <v>561</v>
      </c>
      <c r="B563" s="11" t="str">
        <f t="shared" si="910"/>
        <v>Em Lim</v>
      </c>
      <c r="C563" s="11" t="str">
        <f t="shared" si="1043"/>
        <v>Valesca deGroot</v>
      </c>
      <c r="D563" s="11" t="str">
        <f t="shared" si="1045"/>
        <v>BMSC15</v>
      </c>
      <c r="E563" s="12" t="str">
        <f>IF(ISERROR(VLOOKUP($D563,SITES!$A:$E,2,FALSE)),"",VLOOKUP($D563,SITES!$A:$E,2,FALSE))</f>
        <v>Raymond Kelp Rock</v>
      </c>
      <c r="F563" s="10">
        <f>IF(ISERROR(VLOOKUP($D563,SITES!$A:$E,3,FALSE)),"",VLOOKUP($D563,SITES!$A:$E,3,FALSE))</f>
        <v>48.880283355712798</v>
      </c>
      <c r="G563" s="13">
        <f>IF(ISERROR(VLOOKUP($D563,SITES!$A:$E,4,FALSE)),"",VLOOKUP($D563,SITES!$A:$E,4,FALSE))</f>
        <v>-125.31288146972599</v>
      </c>
      <c r="H563" s="14" t="str">
        <f t="shared" si="1044"/>
        <v>01/05/2024</v>
      </c>
      <c r="I563" s="11">
        <f t="shared" ref="I563:O563" si="1065">IF(ISERROR(I562),IF(ISERROR(I561),IF(ISERROR(I560),"BLANK",I560),I561),I562)</f>
        <v>2.5</v>
      </c>
      <c r="J563" s="11" t="str">
        <f t="shared" si="1065"/>
        <v>W</v>
      </c>
      <c r="K563" s="18">
        <f t="shared" si="1065"/>
        <v>0.51180555555555551</v>
      </c>
      <c r="L563" s="11" t="str">
        <f t="shared" si="1065"/>
        <v>VDG</v>
      </c>
      <c r="M563" s="11">
        <f t="shared" si="1065"/>
        <v>6.5</v>
      </c>
      <c r="N563" s="11">
        <f t="shared" si="1065"/>
        <v>2</v>
      </c>
      <c r="O563" s="11">
        <f t="shared" si="1065"/>
        <v>1</v>
      </c>
      <c r="P563" s="11" t="s">
        <v>155</v>
      </c>
      <c r="Q563" s="19" t="str">
        <f>IF($N563=1,IF(ISERROR(VLOOKUP($P563,'M1'!$A:$C,Q$2,FALSE)),"NOT PRESENT",VLOOKUP($P563,'M1'!$A:$C,Q$2,FALSE)),IF($N563=2,IF(ISERROR(VLOOKUP(DATA!$P563,'M2'!$A:$C,Q$2,FALSE)),"NOT PRESENT",VLOOKUP(DATA!$P563,'M2'!$A:$C,Q$2,FALSE)),IF($N563=0,IF(ISERROR(VLOOKUP($P563,'M1'!$A:$C,Q$2,FALSE)),IF(ISERROR(VLOOKUP(DATA!$P563,'M2'!$A:$C,Q$2,FALSE)),"NOT PRESENT",VLOOKUP(DATA!$P563,'M2'!$A:$C,Q$2,FALSE)),VLOOKUP($P563,'M1'!$A:$C,Q$2,FALSE)),"SPECIFY METHOD")))</f>
        <v>Pachycheles rudis</v>
      </c>
      <c r="R563" s="12" t="str">
        <f>IF($N563=1,IF(ISERROR(VLOOKUP($P563,'M1'!$A:$C,R$2,FALSE)),"NOT PRESENT",VLOOKUP($P563,'M1'!$A:$C,R$2,FALSE)),IF($N563=2,IF(ISERROR(VLOOKUP(DATA!$P563,'M2'!$A:$C,R$2,FALSE)),"NOT PRESENT",VLOOKUP(DATA!$P563,'M2'!$A:$C,R$2,FALSE)),IF($N563=0,IF(ISERROR(VLOOKUP($P563,'M1'!$A:$C,R$2,FALSE)),IF(ISERROR(VLOOKUP(DATA!$P563,'M2'!$A:$C,R$2,FALSE)),"NOT PRESENT",VLOOKUP(DATA!$P563,'M2'!$A:$C,R$2,FALSE)),VLOOKUP($P563,'M1'!$A:$C,R$2,FALSE)),"SPECIFY METHOD")))</f>
        <v>Thickclaw porcelain crab</v>
      </c>
      <c r="S563" s="20">
        <f t="shared" si="980"/>
        <v>1</v>
      </c>
      <c r="T563" s="11">
        <v>1</v>
      </c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1"/>
      <c r="AU563" s="11"/>
      <c r="AV563" s="11"/>
      <c r="AW563" s="11"/>
      <c r="AX563" s="11"/>
      <c r="AY563" s="11"/>
      <c r="AZ563" s="11"/>
      <c r="BA563" s="11"/>
      <c r="BB563" s="11"/>
      <c r="BC563" s="11"/>
      <c r="BD563" s="11"/>
      <c r="BE563" s="11"/>
      <c r="BF563" s="11"/>
      <c r="BG563" s="11"/>
      <c r="BH563" s="11"/>
      <c r="BI563" s="11"/>
      <c r="BJ563" s="11"/>
      <c r="BK563" s="11"/>
      <c r="BL563" s="11"/>
      <c r="BM563" s="11"/>
      <c r="BN563" s="11"/>
      <c r="BO563" s="11"/>
      <c r="BP563" s="11"/>
    </row>
    <row r="564" spans="1:68" ht="12.75" customHeight="1">
      <c r="A564" s="12">
        <f t="shared" si="977"/>
        <v>562</v>
      </c>
      <c r="B564" s="11" t="str">
        <f t="shared" si="910"/>
        <v>Em Lim</v>
      </c>
      <c r="C564" s="11" t="str">
        <f t="shared" si="1043"/>
        <v>Valesca deGroot</v>
      </c>
      <c r="D564" s="11" t="str">
        <f t="shared" si="1045"/>
        <v>BMSC15</v>
      </c>
      <c r="E564" s="12" t="str">
        <f>IF(ISERROR(VLOOKUP($D564,SITES!$A:$E,2,FALSE)),"",VLOOKUP($D564,SITES!$A:$E,2,FALSE))</f>
        <v>Raymond Kelp Rock</v>
      </c>
      <c r="F564" s="10">
        <f>IF(ISERROR(VLOOKUP($D564,SITES!$A:$E,3,FALSE)),"",VLOOKUP($D564,SITES!$A:$E,3,FALSE))</f>
        <v>48.880283355712798</v>
      </c>
      <c r="G564" s="13">
        <f>IF(ISERROR(VLOOKUP($D564,SITES!$A:$E,4,FALSE)),"",VLOOKUP($D564,SITES!$A:$E,4,FALSE))</f>
        <v>-125.31288146972599</v>
      </c>
      <c r="H564" s="14" t="str">
        <f t="shared" si="1044"/>
        <v>01/05/2024</v>
      </c>
      <c r="I564" s="11">
        <f t="shared" ref="I564:O564" si="1066">IF(ISERROR(I563),IF(ISERROR(I562),IF(ISERROR(I561),"BLANK",I561),I562),I563)</f>
        <v>2.5</v>
      </c>
      <c r="J564" s="11" t="str">
        <f t="shared" si="1066"/>
        <v>W</v>
      </c>
      <c r="K564" s="18">
        <f t="shared" si="1066"/>
        <v>0.51180555555555551</v>
      </c>
      <c r="L564" s="11" t="str">
        <f t="shared" si="1066"/>
        <v>VDG</v>
      </c>
      <c r="M564" s="11">
        <f t="shared" si="1066"/>
        <v>6.5</v>
      </c>
      <c r="N564" s="11">
        <f t="shared" si="1066"/>
        <v>2</v>
      </c>
      <c r="O564" s="11">
        <f t="shared" si="1066"/>
        <v>1</v>
      </c>
      <c r="P564" s="11" t="s">
        <v>121</v>
      </c>
      <c r="Q564" s="19" t="str">
        <f>IF($N564=1,IF(ISERROR(VLOOKUP($P564,'M1'!$A:$C,Q$2,FALSE)),"NOT PRESENT",VLOOKUP($P564,'M1'!$A:$C,Q$2,FALSE)),IF($N564=2,IF(ISERROR(VLOOKUP(DATA!$P564,'M2'!$A:$C,Q$2,FALSE)),"NOT PRESENT",VLOOKUP(DATA!$P564,'M2'!$A:$C,Q$2,FALSE)),IF($N564=0,IF(ISERROR(VLOOKUP($P564,'M1'!$A:$C,Q$2,FALSE)),IF(ISERROR(VLOOKUP(DATA!$P564,'M2'!$A:$C,Q$2,FALSE)),"NOT PRESENT",VLOOKUP(DATA!$P564,'M2'!$A:$C,Q$2,FALSE)),VLOOKUP($P564,'M1'!$A:$C,Q$2,FALSE)),"SPECIFY METHOD")))</f>
        <v>Chlamys spp.</v>
      </c>
      <c r="R564" s="12" t="str">
        <f>IF($N564=1,IF(ISERROR(VLOOKUP($P564,'M1'!$A:$C,R$2,FALSE)),"NOT PRESENT",VLOOKUP($P564,'M1'!$A:$C,R$2,FALSE)),IF($N564=2,IF(ISERROR(VLOOKUP(DATA!$P564,'M2'!$A:$C,R$2,FALSE)),"NOT PRESENT",VLOOKUP(DATA!$P564,'M2'!$A:$C,R$2,FALSE)),IF($N564=0,IF(ISERROR(VLOOKUP($P564,'M1'!$A:$C,R$2,FALSE)),IF(ISERROR(VLOOKUP(DATA!$P564,'M2'!$A:$C,R$2,FALSE)),"NOT PRESENT",VLOOKUP(DATA!$P564,'M2'!$A:$C,R$2,FALSE)),VLOOKUP($P564,'M1'!$A:$C,R$2,FALSE)),"SPECIFY METHOD")))</f>
        <v>Unidentified scallop</v>
      </c>
      <c r="S564" s="20">
        <f t="shared" si="980"/>
        <v>1</v>
      </c>
      <c r="T564" s="11">
        <v>0</v>
      </c>
      <c r="U564" s="11">
        <v>1</v>
      </c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1"/>
      <c r="AU564" s="11"/>
      <c r="AV564" s="11"/>
      <c r="AW564" s="11"/>
      <c r="AX564" s="11"/>
      <c r="AY564" s="11"/>
      <c r="AZ564" s="11"/>
      <c r="BA564" s="11"/>
      <c r="BB564" s="11"/>
      <c r="BC564" s="11"/>
      <c r="BD564" s="11"/>
      <c r="BE564" s="11"/>
      <c r="BF564" s="11"/>
      <c r="BG564" s="11"/>
      <c r="BH564" s="11"/>
      <c r="BI564" s="11"/>
      <c r="BJ564" s="11"/>
      <c r="BK564" s="11"/>
      <c r="BL564" s="11"/>
      <c r="BM564" s="11"/>
      <c r="BN564" s="11"/>
      <c r="BO564" s="11"/>
      <c r="BP564" s="11"/>
    </row>
    <row r="565" spans="1:68" ht="12.75" customHeight="1">
      <c r="A565" s="12">
        <f t="shared" si="977"/>
        <v>563</v>
      </c>
      <c r="B565" s="11" t="str">
        <f t="shared" si="910"/>
        <v>Em Lim</v>
      </c>
      <c r="C565" s="11" t="str">
        <f t="shared" si="1043"/>
        <v>Valesca deGroot</v>
      </c>
      <c r="D565" s="11" t="str">
        <f t="shared" si="1045"/>
        <v>BMSC15</v>
      </c>
      <c r="E565" s="12" t="str">
        <f>IF(ISERROR(VLOOKUP($D565,SITES!$A:$E,2,FALSE)),"",VLOOKUP($D565,SITES!$A:$E,2,FALSE))</f>
        <v>Raymond Kelp Rock</v>
      </c>
      <c r="F565" s="10">
        <f>IF(ISERROR(VLOOKUP($D565,SITES!$A:$E,3,FALSE)),"",VLOOKUP($D565,SITES!$A:$E,3,FALSE))</f>
        <v>48.880283355712798</v>
      </c>
      <c r="G565" s="13">
        <f>IF(ISERROR(VLOOKUP($D565,SITES!$A:$E,4,FALSE)),"",VLOOKUP($D565,SITES!$A:$E,4,FALSE))</f>
        <v>-125.31288146972599</v>
      </c>
      <c r="H565" s="14" t="str">
        <f t="shared" si="1044"/>
        <v>01/05/2024</v>
      </c>
      <c r="I565" s="11">
        <f t="shared" ref="I565:O565" si="1067">IF(ISERROR(I564),IF(ISERROR(I563),IF(ISERROR(I562),"BLANK",I562),I563),I564)</f>
        <v>2.5</v>
      </c>
      <c r="J565" s="11" t="str">
        <f t="shared" si="1067"/>
        <v>W</v>
      </c>
      <c r="K565" s="18">
        <f t="shared" si="1067"/>
        <v>0.51180555555555551</v>
      </c>
      <c r="L565" s="11" t="str">
        <f t="shared" si="1067"/>
        <v>VDG</v>
      </c>
      <c r="M565" s="11">
        <f t="shared" si="1067"/>
        <v>6.5</v>
      </c>
      <c r="N565" s="11">
        <f t="shared" si="1067"/>
        <v>2</v>
      </c>
      <c r="O565" s="11">
        <f t="shared" si="1067"/>
        <v>1</v>
      </c>
      <c r="P565" s="11" t="s">
        <v>59</v>
      </c>
      <c r="Q565" s="19" t="str">
        <f>IF($N565=1,IF(ISERROR(VLOOKUP($P565,'M1'!$A:$C,Q$2,FALSE)),"NOT PRESENT",VLOOKUP($P565,'M1'!$A:$C,Q$2,FALSE)),IF($N565=2,IF(ISERROR(VLOOKUP(DATA!$P565,'M2'!$A:$C,Q$2,FALSE)),"NOT PRESENT",VLOOKUP(DATA!$P565,'M2'!$A:$C,Q$2,FALSE)),IF($N565=0,IF(ISERROR(VLOOKUP($P565,'M1'!$A:$C,Q$2,FALSE)),IF(ISERROR(VLOOKUP(DATA!$P565,'M2'!$A:$C,Q$2,FALSE)),"NOT PRESENT",VLOOKUP(DATA!$P565,'M2'!$A:$C,Q$2,FALSE)),VLOOKUP($P565,'M1'!$A:$C,Q$2,FALSE)),"SPECIFY METHOD")))</f>
        <v>Scyra acutifrons</v>
      </c>
      <c r="R565" s="12" t="str">
        <f>IF($N565=1,IF(ISERROR(VLOOKUP($P565,'M1'!$A:$C,R$2,FALSE)),"NOT PRESENT",VLOOKUP($P565,'M1'!$A:$C,R$2,FALSE)),IF($N565=2,IF(ISERROR(VLOOKUP(DATA!$P565,'M2'!$A:$C,R$2,FALSE)),"NOT PRESENT",VLOOKUP(DATA!$P565,'M2'!$A:$C,R$2,FALSE)),IF($N565=0,IF(ISERROR(VLOOKUP($P565,'M1'!$A:$C,R$2,FALSE)),IF(ISERROR(VLOOKUP(DATA!$P565,'M2'!$A:$C,R$2,FALSE)),"NOT PRESENT",VLOOKUP(DATA!$P565,'M2'!$A:$C,R$2,FALSE)),VLOOKUP($P565,'M1'!$A:$C,R$2,FALSE)),"SPECIFY METHOD")))</f>
        <v>Sharpnose crab</v>
      </c>
      <c r="S565" s="20">
        <f t="shared" si="980"/>
        <v>4</v>
      </c>
      <c r="T565" s="11">
        <v>4</v>
      </c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1"/>
      <c r="AU565" s="11"/>
      <c r="AV565" s="11"/>
      <c r="AW565" s="11"/>
      <c r="AX565" s="11"/>
      <c r="AY565" s="11"/>
      <c r="AZ565" s="11"/>
      <c r="BA565" s="11"/>
      <c r="BB565" s="11"/>
      <c r="BC565" s="11"/>
      <c r="BD565" s="11"/>
      <c r="BE565" s="11"/>
      <c r="BF565" s="11"/>
      <c r="BG565" s="11"/>
      <c r="BH565" s="11"/>
      <c r="BI565" s="11"/>
      <c r="BJ565" s="11"/>
      <c r="BK565" s="11"/>
      <c r="BL565" s="11"/>
      <c r="BM565" s="11"/>
      <c r="BN565" s="11"/>
      <c r="BO565" s="11"/>
      <c r="BP565" s="11"/>
    </row>
    <row r="566" spans="1:68" ht="12.75" customHeight="1">
      <c r="A566" s="12">
        <f t="shared" si="977"/>
        <v>564</v>
      </c>
      <c r="B566" s="11" t="str">
        <f t="shared" si="910"/>
        <v>Em Lim</v>
      </c>
      <c r="C566" s="11" t="str">
        <f t="shared" si="1043"/>
        <v>Valesca deGroot</v>
      </c>
      <c r="D566" s="11" t="str">
        <f t="shared" si="1045"/>
        <v>BMSC15</v>
      </c>
      <c r="E566" s="12" t="str">
        <f>IF(ISERROR(VLOOKUP($D566,SITES!$A:$E,2,FALSE)),"",VLOOKUP($D566,SITES!$A:$E,2,FALSE))</f>
        <v>Raymond Kelp Rock</v>
      </c>
      <c r="F566" s="10">
        <f>IF(ISERROR(VLOOKUP($D566,SITES!$A:$E,3,FALSE)),"",VLOOKUP($D566,SITES!$A:$E,3,FALSE))</f>
        <v>48.880283355712798</v>
      </c>
      <c r="G566" s="13">
        <f>IF(ISERROR(VLOOKUP($D566,SITES!$A:$E,4,FALSE)),"",VLOOKUP($D566,SITES!$A:$E,4,FALSE))</f>
        <v>-125.31288146972599</v>
      </c>
      <c r="H566" s="14" t="str">
        <f t="shared" si="1044"/>
        <v>01/05/2024</v>
      </c>
      <c r="I566" s="11">
        <f t="shared" ref="I566:O566" si="1068">IF(ISERROR(I565),IF(ISERROR(I564),IF(ISERROR(I563),"BLANK",I563),I564),I565)</f>
        <v>2.5</v>
      </c>
      <c r="J566" s="11" t="str">
        <f t="shared" si="1068"/>
        <v>W</v>
      </c>
      <c r="K566" s="18">
        <f t="shared" si="1068"/>
        <v>0.51180555555555551</v>
      </c>
      <c r="L566" s="11" t="str">
        <f t="shared" si="1068"/>
        <v>VDG</v>
      </c>
      <c r="M566" s="11">
        <f t="shared" si="1068"/>
        <v>6.5</v>
      </c>
      <c r="N566" s="11">
        <f t="shared" si="1068"/>
        <v>2</v>
      </c>
      <c r="O566" s="11">
        <f t="shared" si="1068"/>
        <v>1</v>
      </c>
      <c r="P566" s="11" t="s">
        <v>34</v>
      </c>
      <c r="Q566" s="19" t="str">
        <f>IF($N566=1,IF(ISERROR(VLOOKUP($P566,'M1'!$A:$C,Q$2,FALSE)),"NOT PRESENT",VLOOKUP($P566,'M1'!$A:$C,Q$2,FALSE)),IF($N566=2,IF(ISERROR(VLOOKUP(DATA!$P566,'M2'!$A:$C,Q$2,FALSE)),"NOT PRESENT",VLOOKUP(DATA!$P566,'M2'!$A:$C,Q$2,FALSE)),IF($N566=0,IF(ISERROR(VLOOKUP($P566,'M1'!$A:$C,Q$2,FALSE)),IF(ISERROR(VLOOKUP(DATA!$P566,'M2'!$A:$C,Q$2,FALSE)),"NOT PRESENT",VLOOKUP(DATA!$P566,'M2'!$A:$C,Q$2,FALSE)),VLOOKUP($P566,'M1'!$A:$C,Q$2,FALSE)),"SPECIFY METHOD")))</f>
        <v>Pagurus hemphilli</v>
      </c>
      <c r="R566" s="12" t="str">
        <f>IF($N566=1,IF(ISERROR(VLOOKUP($P566,'M1'!$A:$C,R$2,FALSE)),"NOT PRESENT",VLOOKUP($P566,'M1'!$A:$C,R$2,FALSE)),IF($N566=2,IF(ISERROR(VLOOKUP(DATA!$P566,'M2'!$A:$C,R$2,FALSE)),"NOT PRESENT",VLOOKUP(DATA!$P566,'M2'!$A:$C,R$2,FALSE)),IF($N566=0,IF(ISERROR(VLOOKUP($P566,'M1'!$A:$C,R$2,FALSE)),IF(ISERROR(VLOOKUP(DATA!$P566,'M2'!$A:$C,R$2,FALSE)),"NOT PRESENT",VLOOKUP(DATA!$P566,'M2'!$A:$C,R$2,FALSE)),VLOOKUP($P566,'M1'!$A:$C,R$2,FALSE)),"SPECIFY METHOD")))</f>
        <v>Maroon hermit</v>
      </c>
      <c r="S566" s="20">
        <f t="shared" si="980"/>
        <v>3</v>
      </c>
      <c r="T566" s="11">
        <v>3</v>
      </c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1"/>
      <c r="AU566" s="11"/>
      <c r="AV566" s="11"/>
      <c r="AW566" s="11"/>
      <c r="AX566" s="11"/>
      <c r="AY566" s="11"/>
      <c r="AZ566" s="11"/>
      <c r="BA566" s="11"/>
      <c r="BB566" s="11"/>
      <c r="BC566" s="11"/>
      <c r="BD566" s="11"/>
      <c r="BE566" s="11"/>
      <c r="BF566" s="11"/>
      <c r="BG566" s="11"/>
      <c r="BH566" s="11"/>
      <c r="BI566" s="11"/>
      <c r="BJ566" s="11"/>
      <c r="BK566" s="11"/>
      <c r="BL566" s="11"/>
      <c r="BM566" s="11"/>
      <c r="BN566" s="11"/>
      <c r="BO566" s="11"/>
      <c r="BP566" s="11"/>
    </row>
    <row r="567" spans="1:68" ht="12.75" customHeight="1">
      <c r="A567" s="12">
        <f t="shared" si="977"/>
        <v>565</v>
      </c>
      <c r="B567" s="11" t="str">
        <f t="shared" si="910"/>
        <v>Em Lim</v>
      </c>
      <c r="C567" s="11" t="str">
        <f t="shared" si="1043"/>
        <v>Valesca deGroot</v>
      </c>
      <c r="D567" s="11" t="str">
        <f t="shared" si="1045"/>
        <v>BMSC15</v>
      </c>
      <c r="E567" s="12" t="str">
        <f>IF(ISERROR(VLOOKUP($D567,SITES!$A:$E,2,FALSE)),"",VLOOKUP($D567,SITES!$A:$E,2,FALSE))</f>
        <v>Raymond Kelp Rock</v>
      </c>
      <c r="F567" s="10">
        <f>IF(ISERROR(VLOOKUP($D567,SITES!$A:$E,3,FALSE)),"",VLOOKUP($D567,SITES!$A:$E,3,FALSE))</f>
        <v>48.880283355712798</v>
      </c>
      <c r="G567" s="13">
        <f>IF(ISERROR(VLOOKUP($D567,SITES!$A:$E,4,FALSE)),"",VLOOKUP($D567,SITES!$A:$E,4,FALSE))</f>
        <v>-125.31288146972599</v>
      </c>
      <c r="H567" s="14" t="str">
        <f t="shared" si="1044"/>
        <v>01/05/2024</v>
      </c>
      <c r="I567" s="11">
        <f t="shared" ref="I567:O567" si="1069">IF(ISERROR(I566),IF(ISERROR(I565),IF(ISERROR(I564),"BLANK",I564),I565),I566)</f>
        <v>2.5</v>
      </c>
      <c r="J567" s="11" t="str">
        <f t="shared" si="1069"/>
        <v>W</v>
      </c>
      <c r="K567" s="18">
        <f t="shared" si="1069"/>
        <v>0.51180555555555551</v>
      </c>
      <c r="L567" s="11" t="str">
        <f t="shared" si="1069"/>
        <v>VDG</v>
      </c>
      <c r="M567" s="11">
        <f t="shared" si="1069"/>
        <v>6.5</v>
      </c>
      <c r="N567" s="11">
        <f t="shared" si="1069"/>
        <v>2</v>
      </c>
      <c r="O567" s="11">
        <f t="shared" si="1069"/>
        <v>1</v>
      </c>
      <c r="P567" s="11" t="s">
        <v>118</v>
      </c>
      <c r="Q567" s="19" t="str">
        <f>IF($N567=1,IF(ISERROR(VLOOKUP($P567,'M1'!$A:$C,Q$2,FALSE)),"NOT PRESENT",VLOOKUP($P567,'M1'!$A:$C,Q$2,FALSE)),IF($N567=2,IF(ISERROR(VLOOKUP(DATA!$P567,'M2'!$A:$C,Q$2,FALSE)),"NOT PRESENT",VLOOKUP(DATA!$P567,'M2'!$A:$C,Q$2,FALSE)),IF($N567=0,IF(ISERROR(VLOOKUP($P567,'M1'!$A:$C,Q$2,FALSE)),IF(ISERROR(VLOOKUP(DATA!$P567,'M2'!$A:$C,Q$2,FALSE)),"NOT PRESENT",VLOOKUP(DATA!$P567,'M2'!$A:$C,Q$2,FALSE)),VLOOKUP($P567,'M1'!$A:$C,Q$2,FALSE)),"SPECIFY METHOD")))</f>
        <v>Pachycheles pubescens</v>
      </c>
      <c r="R567" s="12" t="str">
        <f>IF($N567=1,IF(ISERROR(VLOOKUP($P567,'M1'!$A:$C,R$2,FALSE)),"NOT PRESENT",VLOOKUP($P567,'M1'!$A:$C,R$2,FALSE)),IF($N567=2,IF(ISERROR(VLOOKUP(DATA!$P567,'M2'!$A:$C,R$2,FALSE)),"NOT PRESENT",VLOOKUP(DATA!$P567,'M2'!$A:$C,R$2,FALSE)),IF($N567=0,IF(ISERROR(VLOOKUP($P567,'M1'!$A:$C,R$2,FALSE)),IF(ISERROR(VLOOKUP(DATA!$P567,'M2'!$A:$C,R$2,FALSE)),"NOT PRESENT",VLOOKUP(DATA!$P567,'M2'!$A:$C,R$2,FALSE)),VLOOKUP($P567,'M1'!$A:$C,R$2,FALSE)),"SPECIFY METHOD")))</f>
        <v>Pubescent porcelain crab</v>
      </c>
      <c r="S567" s="20">
        <f t="shared" si="980"/>
        <v>1</v>
      </c>
      <c r="T567" s="11">
        <v>1</v>
      </c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1"/>
      <c r="AU567" s="11"/>
      <c r="AV567" s="11"/>
      <c r="AW567" s="11"/>
      <c r="AX567" s="11"/>
      <c r="AY567" s="11"/>
      <c r="AZ567" s="11"/>
      <c r="BA567" s="11"/>
      <c r="BB567" s="11"/>
      <c r="BC567" s="11"/>
      <c r="BD567" s="11"/>
      <c r="BE567" s="11"/>
      <c r="BF567" s="11"/>
      <c r="BG567" s="11"/>
      <c r="BH567" s="11"/>
      <c r="BI567" s="11"/>
      <c r="BJ567" s="11"/>
      <c r="BK567" s="11"/>
      <c r="BL567" s="11"/>
      <c r="BM567" s="11"/>
      <c r="BN567" s="11"/>
      <c r="BO567" s="11"/>
      <c r="BP567" s="11"/>
    </row>
    <row r="568" spans="1:68" ht="12.75" customHeight="1">
      <c r="A568" s="12">
        <f t="shared" si="977"/>
        <v>566</v>
      </c>
      <c r="B568" s="11" t="str">
        <f t="shared" si="910"/>
        <v>Em Lim</v>
      </c>
      <c r="C568" s="11" t="str">
        <f t="shared" si="1043"/>
        <v>Valesca deGroot</v>
      </c>
      <c r="D568" s="11" t="str">
        <f t="shared" si="1045"/>
        <v>BMSC15</v>
      </c>
      <c r="E568" s="12" t="str">
        <f>IF(ISERROR(VLOOKUP($D568,SITES!$A:$E,2,FALSE)),"",VLOOKUP($D568,SITES!$A:$E,2,FALSE))</f>
        <v>Raymond Kelp Rock</v>
      </c>
      <c r="F568" s="10">
        <f>IF(ISERROR(VLOOKUP($D568,SITES!$A:$E,3,FALSE)),"",VLOOKUP($D568,SITES!$A:$E,3,FALSE))</f>
        <v>48.880283355712798</v>
      </c>
      <c r="G568" s="13">
        <f>IF(ISERROR(VLOOKUP($D568,SITES!$A:$E,4,FALSE)),"",VLOOKUP($D568,SITES!$A:$E,4,FALSE))</f>
        <v>-125.31288146972599</v>
      </c>
      <c r="H568" s="14" t="str">
        <f t="shared" si="1044"/>
        <v>01/05/2024</v>
      </c>
      <c r="I568" s="11">
        <f t="shared" ref="I568:O568" si="1070">IF(ISERROR(I567),IF(ISERROR(I566),IF(ISERROR(I565),"BLANK",I565),I566),I567)</f>
        <v>2.5</v>
      </c>
      <c r="J568" s="11" t="str">
        <f t="shared" si="1070"/>
        <v>W</v>
      </c>
      <c r="K568" s="18">
        <f t="shared" si="1070"/>
        <v>0.51180555555555551</v>
      </c>
      <c r="L568" s="11" t="str">
        <f t="shared" si="1070"/>
        <v>VDG</v>
      </c>
      <c r="M568" s="11">
        <f t="shared" si="1070"/>
        <v>6.5</v>
      </c>
      <c r="N568" s="11">
        <f t="shared" si="1070"/>
        <v>2</v>
      </c>
      <c r="O568" s="11">
        <f t="shared" si="1070"/>
        <v>1</v>
      </c>
      <c r="P568" s="11" t="s">
        <v>58</v>
      </c>
      <c r="Q568" s="19" t="str">
        <f>IF($N568=1,IF(ISERROR(VLOOKUP($P568,'M1'!$A:$C,Q$2,FALSE)),"NOT PRESENT",VLOOKUP($P568,'M1'!$A:$C,Q$2,FALSE)),IF($N568=2,IF(ISERROR(VLOOKUP(DATA!$P568,'M2'!$A:$C,Q$2,FALSE)),"NOT PRESENT",VLOOKUP(DATA!$P568,'M2'!$A:$C,Q$2,FALSE)),IF($N568=0,IF(ISERROR(VLOOKUP($P568,'M1'!$A:$C,Q$2,FALSE)),IF(ISERROR(VLOOKUP(DATA!$P568,'M2'!$A:$C,Q$2,FALSE)),"NOT PRESENT",VLOOKUP(DATA!$P568,'M2'!$A:$C,Q$2,FALSE)),VLOOKUP($P568,'M1'!$A:$C,Q$2,FALSE)),"SPECIFY METHOD")))</f>
        <v>Jordania zonope</v>
      </c>
      <c r="R568" s="12" t="str">
        <f>IF($N568=1,IF(ISERROR(VLOOKUP($P568,'M1'!$A:$C,R$2,FALSE)),"NOT PRESENT",VLOOKUP($P568,'M1'!$A:$C,R$2,FALSE)),IF($N568=2,IF(ISERROR(VLOOKUP(DATA!$P568,'M2'!$A:$C,R$2,FALSE)),"NOT PRESENT",VLOOKUP(DATA!$P568,'M2'!$A:$C,R$2,FALSE)),IF($N568=0,IF(ISERROR(VLOOKUP($P568,'M1'!$A:$C,R$2,FALSE)),IF(ISERROR(VLOOKUP(DATA!$P568,'M2'!$A:$C,R$2,FALSE)),"NOT PRESENT",VLOOKUP(DATA!$P568,'M2'!$A:$C,R$2,FALSE)),VLOOKUP($P568,'M1'!$A:$C,R$2,FALSE)),"SPECIFY METHOD")))</f>
        <v>Longfin sculpin</v>
      </c>
      <c r="S568" s="20">
        <f t="shared" si="980"/>
        <v>1</v>
      </c>
      <c r="T568" s="11">
        <v>0</v>
      </c>
      <c r="U568" s="11"/>
      <c r="V568" s="11">
        <v>1</v>
      </c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1"/>
      <c r="AU568" s="11"/>
      <c r="AV568" s="11"/>
      <c r="AW568" s="11"/>
      <c r="AX568" s="11"/>
      <c r="AY568" s="11"/>
      <c r="AZ568" s="11"/>
      <c r="BA568" s="11"/>
      <c r="BB568" s="11"/>
      <c r="BC568" s="11"/>
      <c r="BD568" s="11"/>
      <c r="BE568" s="11"/>
      <c r="BF568" s="11"/>
      <c r="BG568" s="11"/>
      <c r="BH568" s="11"/>
      <c r="BI568" s="11"/>
      <c r="BJ568" s="11"/>
      <c r="BK568" s="11"/>
      <c r="BL568" s="11"/>
      <c r="BM568" s="11"/>
      <c r="BN568" s="11"/>
      <c r="BO568" s="11"/>
      <c r="BP568" s="11"/>
    </row>
    <row r="569" spans="1:68" ht="12.75" customHeight="1">
      <c r="A569" s="12">
        <f t="shared" si="977"/>
        <v>567</v>
      </c>
      <c r="B569" s="11" t="str">
        <f t="shared" si="910"/>
        <v>Em Lim</v>
      </c>
      <c r="C569" s="11" t="str">
        <f t="shared" si="1043"/>
        <v>Valesca deGroot</v>
      </c>
      <c r="D569" s="11" t="str">
        <f t="shared" si="1045"/>
        <v>BMSC15</v>
      </c>
      <c r="E569" s="12" t="str">
        <f>IF(ISERROR(VLOOKUP($D569,SITES!$A:$E,2,FALSE)),"",VLOOKUP($D569,SITES!$A:$E,2,FALSE))</f>
        <v>Raymond Kelp Rock</v>
      </c>
      <c r="F569" s="10">
        <f>IF(ISERROR(VLOOKUP($D569,SITES!$A:$E,3,FALSE)),"",VLOOKUP($D569,SITES!$A:$E,3,FALSE))</f>
        <v>48.880283355712798</v>
      </c>
      <c r="G569" s="13">
        <f>IF(ISERROR(VLOOKUP($D569,SITES!$A:$E,4,FALSE)),"",VLOOKUP($D569,SITES!$A:$E,4,FALSE))</f>
        <v>-125.31288146972599</v>
      </c>
      <c r="H569" s="14" t="str">
        <f t="shared" si="1044"/>
        <v>01/05/2024</v>
      </c>
      <c r="I569" s="11">
        <f t="shared" ref="I569:O569" si="1071">IF(ISERROR(I568),IF(ISERROR(I567),IF(ISERROR(I566),"BLANK",I566),I567),I568)</f>
        <v>2.5</v>
      </c>
      <c r="J569" s="11" t="str">
        <f t="shared" si="1071"/>
        <v>W</v>
      </c>
      <c r="K569" s="18">
        <f t="shared" si="1071"/>
        <v>0.51180555555555551</v>
      </c>
      <c r="L569" s="11" t="str">
        <f t="shared" si="1071"/>
        <v>VDG</v>
      </c>
      <c r="M569" s="11">
        <f t="shared" si="1071"/>
        <v>6.5</v>
      </c>
      <c r="N569" s="11">
        <f t="shared" si="1071"/>
        <v>2</v>
      </c>
      <c r="O569" s="11">
        <f t="shared" si="1071"/>
        <v>1</v>
      </c>
      <c r="P569" s="11" t="s">
        <v>68</v>
      </c>
      <c r="Q569" s="19" t="str">
        <f>IF($N569=1,IF(ISERROR(VLOOKUP($P569,'M1'!$A:$C,Q$2,FALSE)),"NOT PRESENT",VLOOKUP($P569,'M1'!$A:$C,Q$2,FALSE)),IF($N569=2,IF(ISERROR(VLOOKUP(DATA!$P569,'M2'!$A:$C,Q$2,FALSE)),"NOT PRESENT",VLOOKUP(DATA!$P569,'M2'!$A:$C,Q$2,FALSE)),IF($N569=0,IF(ISERROR(VLOOKUP($P569,'M1'!$A:$C,Q$2,FALSE)),IF(ISERROR(VLOOKUP(DATA!$P569,'M2'!$A:$C,Q$2,FALSE)),"NOT PRESENT",VLOOKUP(DATA!$P569,'M2'!$A:$C,Q$2,FALSE)),VLOOKUP($P569,'M1'!$A:$C,Q$2,FALSE)),"SPECIFY METHOD")))</f>
        <v>Evasterias troschelii</v>
      </c>
      <c r="R569" s="12" t="str">
        <f>IF($N569=1,IF(ISERROR(VLOOKUP($P569,'M1'!$A:$C,R$2,FALSE)),"NOT PRESENT",VLOOKUP($P569,'M1'!$A:$C,R$2,FALSE)),IF($N569=2,IF(ISERROR(VLOOKUP(DATA!$P569,'M2'!$A:$C,R$2,FALSE)),"NOT PRESENT",VLOOKUP(DATA!$P569,'M2'!$A:$C,R$2,FALSE)),IF($N569=0,IF(ISERROR(VLOOKUP($P569,'M1'!$A:$C,R$2,FALSE)),IF(ISERROR(VLOOKUP(DATA!$P569,'M2'!$A:$C,R$2,FALSE)),"NOT PRESENT",VLOOKUP(DATA!$P569,'M2'!$A:$C,R$2,FALSE)),VLOOKUP($P569,'M1'!$A:$C,R$2,FALSE)),"SPECIFY METHOD")))</f>
        <v>Mottled starfish</v>
      </c>
      <c r="S569" s="20">
        <f t="shared" si="980"/>
        <v>1</v>
      </c>
      <c r="T569" s="11">
        <v>1</v>
      </c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1"/>
      <c r="BA569" s="11"/>
      <c r="BB569" s="11"/>
      <c r="BC569" s="11"/>
      <c r="BD569" s="11"/>
      <c r="BE569" s="11"/>
      <c r="BF569" s="11"/>
      <c r="BG569" s="11"/>
      <c r="BH569" s="11"/>
      <c r="BI569" s="11"/>
      <c r="BJ569" s="11"/>
      <c r="BK569" s="11"/>
      <c r="BL569" s="11"/>
      <c r="BM569" s="11"/>
      <c r="BN569" s="11"/>
      <c r="BO569" s="11"/>
      <c r="BP569" s="11"/>
    </row>
    <row r="570" spans="1:68" ht="12.75" customHeight="1">
      <c r="A570" s="12">
        <f t="shared" si="977"/>
        <v>568</v>
      </c>
      <c r="B570" s="11" t="str">
        <f t="shared" si="910"/>
        <v>Em Lim</v>
      </c>
      <c r="C570" s="11" t="str">
        <f t="shared" si="1043"/>
        <v>Valesca deGroot</v>
      </c>
      <c r="D570" s="11" t="str">
        <f t="shared" si="1045"/>
        <v>BMSC15</v>
      </c>
      <c r="E570" s="12" t="str">
        <f>IF(ISERROR(VLOOKUP($D570,SITES!$A:$E,2,FALSE)),"",VLOOKUP($D570,SITES!$A:$E,2,FALSE))</f>
        <v>Raymond Kelp Rock</v>
      </c>
      <c r="F570" s="10">
        <f>IF(ISERROR(VLOOKUP($D570,SITES!$A:$E,3,FALSE)),"",VLOOKUP($D570,SITES!$A:$E,3,FALSE))</f>
        <v>48.880283355712798</v>
      </c>
      <c r="G570" s="13">
        <f>IF(ISERROR(VLOOKUP($D570,SITES!$A:$E,4,FALSE)),"",VLOOKUP($D570,SITES!$A:$E,4,FALSE))</f>
        <v>-125.31288146972599</v>
      </c>
      <c r="H570" s="14" t="str">
        <f t="shared" si="1044"/>
        <v>01/05/2024</v>
      </c>
      <c r="I570" s="11">
        <f t="shared" ref="I570:O570" si="1072">IF(ISERROR(I569),IF(ISERROR(I568),IF(ISERROR(I567),"BLANK",I567),I568),I569)</f>
        <v>2.5</v>
      </c>
      <c r="J570" s="11" t="str">
        <f t="shared" si="1072"/>
        <v>W</v>
      </c>
      <c r="K570" s="18">
        <f t="shared" si="1072"/>
        <v>0.51180555555555551</v>
      </c>
      <c r="L570" s="11" t="str">
        <f t="shared" si="1072"/>
        <v>VDG</v>
      </c>
      <c r="M570" s="11">
        <f t="shared" si="1072"/>
        <v>6.5</v>
      </c>
      <c r="N570" s="11">
        <f t="shared" si="1072"/>
        <v>2</v>
      </c>
      <c r="O570" s="11">
        <f t="shared" si="1072"/>
        <v>1</v>
      </c>
      <c r="P570" s="11" t="s">
        <v>37</v>
      </c>
      <c r="Q570" s="19" t="str">
        <f>IF($N570=1,IF(ISERROR(VLOOKUP($P570,'M1'!$A:$C,Q$2,FALSE)),"NOT PRESENT",VLOOKUP($P570,'M1'!$A:$C,Q$2,FALSE)),IF($N570=2,IF(ISERROR(VLOOKUP(DATA!$P570,'M2'!$A:$C,Q$2,FALSE)),"NOT PRESENT",VLOOKUP(DATA!$P570,'M2'!$A:$C,Q$2,FALSE)),IF($N570=0,IF(ISERROR(VLOOKUP($P570,'M1'!$A:$C,Q$2,FALSE)),IF(ISERROR(VLOOKUP(DATA!$P570,'M2'!$A:$C,Q$2,FALSE)),"NOT PRESENT",VLOOKUP(DATA!$P570,'M2'!$A:$C,Q$2,FALSE)),VLOOKUP($P570,'M1'!$A:$C,Q$2,FALSE)),"SPECIFY METHOD")))</f>
        <v>Ceratostoma foliatum</v>
      </c>
      <c r="R570" s="12" t="str">
        <f>IF($N570=1,IF(ISERROR(VLOOKUP($P570,'M1'!$A:$C,R$2,FALSE)),"NOT PRESENT",VLOOKUP($P570,'M1'!$A:$C,R$2,FALSE)),IF($N570=2,IF(ISERROR(VLOOKUP(DATA!$P570,'M2'!$A:$C,R$2,FALSE)),"NOT PRESENT",VLOOKUP(DATA!$P570,'M2'!$A:$C,R$2,FALSE)),IF($N570=0,IF(ISERROR(VLOOKUP($P570,'M1'!$A:$C,R$2,FALSE)),IF(ISERROR(VLOOKUP(DATA!$P570,'M2'!$A:$C,R$2,FALSE)),"NOT PRESENT",VLOOKUP(DATA!$P570,'M2'!$A:$C,R$2,FALSE)),VLOOKUP($P570,'M1'!$A:$C,R$2,FALSE)),"SPECIFY METHOD")))</f>
        <v>Leafy hornmouth</v>
      </c>
      <c r="S570" s="20">
        <f t="shared" si="980"/>
        <v>1</v>
      </c>
      <c r="T570" s="11">
        <v>1</v>
      </c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1"/>
      <c r="AU570" s="11"/>
      <c r="AV570" s="11"/>
      <c r="AW570" s="11"/>
      <c r="AX570" s="11"/>
      <c r="AY570" s="11"/>
      <c r="AZ570" s="11"/>
      <c r="BA570" s="11"/>
      <c r="BB570" s="11"/>
      <c r="BC570" s="11"/>
      <c r="BD570" s="11"/>
      <c r="BE570" s="11"/>
      <c r="BF570" s="11"/>
      <c r="BG570" s="11"/>
      <c r="BH570" s="11"/>
      <c r="BI570" s="11"/>
      <c r="BJ570" s="11"/>
      <c r="BK570" s="11"/>
      <c r="BL570" s="11"/>
      <c r="BM570" s="11"/>
      <c r="BN570" s="11"/>
      <c r="BO570" s="11"/>
      <c r="BP570" s="11"/>
    </row>
    <row r="571" spans="1:68" ht="12.75" customHeight="1">
      <c r="A571" s="12">
        <f t="shared" si="977"/>
        <v>569</v>
      </c>
      <c r="B571" s="11" t="str">
        <f t="shared" si="910"/>
        <v>Em Lim</v>
      </c>
      <c r="C571" s="11" t="str">
        <f t="shared" si="1043"/>
        <v>Valesca deGroot</v>
      </c>
      <c r="D571" s="11" t="str">
        <f t="shared" si="1045"/>
        <v>BMSC15</v>
      </c>
      <c r="E571" s="12" t="str">
        <f>IF(ISERROR(VLOOKUP($D571,SITES!$A:$E,2,FALSE)),"",VLOOKUP($D571,SITES!$A:$E,2,FALSE))</f>
        <v>Raymond Kelp Rock</v>
      </c>
      <c r="F571" s="10">
        <f>IF(ISERROR(VLOOKUP($D571,SITES!$A:$E,3,FALSE)),"",VLOOKUP($D571,SITES!$A:$E,3,FALSE))</f>
        <v>48.880283355712798</v>
      </c>
      <c r="G571" s="13">
        <f>IF(ISERROR(VLOOKUP($D571,SITES!$A:$E,4,FALSE)),"",VLOOKUP($D571,SITES!$A:$E,4,FALSE))</f>
        <v>-125.31288146972599</v>
      </c>
      <c r="H571" s="14" t="str">
        <f t="shared" si="1044"/>
        <v>01/05/2024</v>
      </c>
      <c r="I571" s="11">
        <f t="shared" ref="I571:O571" si="1073">IF(ISERROR(I570),IF(ISERROR(I569),IF(ISERROR(I568),"BLANK",I568),I569),I570)</f>
        <v>2.5</v>
      </c>
      <c r="J571" s="11" t="str">
        <f t="shared" si="1073"/>
        <v>W</v>
      </c>
      <c r="K571" s="18">
        <f t="shared" si="1073"/>
        <v>0.51180555555555551</v>
      </c>
      <c r="L571" s="11" t="str">
        <f t="shared" si="1073"/>
        <v>VDG</v>
      </c>
      <c r="M571" s="11">
        <f t="shared" si="1073"/>
        <v>6.5</v>
      </c>
      <c r="N571" s="11">
        <f t="shared" si="1073"/>
        <v>2</v>
      </c>
      <c r="O571" s="11">
        <f t="shared" si="1073"/>
        <v>1</v>
      </c>
      <c r="P571" s="11" t="s">
        <v>49</v>
      </c>
      <c r="Q571" s="19" t="str">
        <f>IF($N571=1,IF(ISERROR(VLOOKUP($P571,'M1'!$A:$C,Q$2,FALSE)),"NOT PRESENT",VLOOKUP($P571,'M1'!$A:$C,Q$2,FALSE)),IF($N571=2,IF(ISERROR(VLOOKUP(DATA!$P571,'M2'!$A:$C,Q$2,FALSE)),"NOT PRESENT",VLOOKUP(DATA!$P571,'M2'!$A:$C,Q$2,FALSE)),IF($N571=0,IF(ISERROR(VLOOKUP($P571,'M1'!$A:$C,Q$2,FALSE)),IF(ISERROR(VLOOKUP(DATA!$P571,'M2'!$A:$C,Q$2,FALSE)),"NOT PRESENT",VLOOKUP(DATA!$P571,'M2'!$A:$C,Q$2,FALSE)),VLOOKUP($P571,'M1'!$A:$C,Q$2,FALSE)),"SPECIFY METHOD")))</f>
        <v>Debris - Zero</v>
      </c>
      <c r="R571" s="12" t="str">
        <f>IF($N571=1,IF(ISERROR(VLOOKUP($P571,'M1'!$A:$C,R$2,FALSE)),"NOT PRESENT",VLOOKUP($P571,'M1'!$A:$C,R$2,FALSE)),IF($N571=2,IF(ISERROR(VLOOKUP(DATA!$P571,'M2'!$A:$C,R$2,FALSE)),"NOT PRESENT",VLOOKUP(DATA!$P571,'M2'!$A:$C,R$2,FALSE)),IF($N571=0,IF(ISERROR(VLOOKUP($P571,'M1'!$A:$C,R$2,FALSE)),IF(ISERROR(VLOOKUP(DATA!$P571,'M2'!$A:$C,R$2,FALSE)),"NOT PRESENT",VLOOKUP(DATA!$P571,'M2'!$A:$C,R$2,FALSE)),VLOOKUP($P571,'M1'!$A:$C,R$2,FALSE)),"SPECIFY METHOD")))</f>
        <v>No Debris found</v>
      </c>
      <c r="S571" s="20">
        <f t="shared" si="980"/>
        <v>1</v>
      </c>
      <c r="T571" s="11">
        <v>1</v>
      </c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1"/>
      <c r="AU571" s="11"/>
      <c r="AV571" s="11"/>
      <c r="AW571" s="11"/>
      <c r="AX571" s="11"/>
      <c r="AY571" s="11"/>
      <c r="AZ571" s="11"/>
      <c r="BA571" s="11"/>
      <c r="BB571" s="11"/>
      <c r="BC571" s="11"/>
      <c r="BD571" s="11"/>
      <c r="BE571" s="11"/>
      <c r="BF571" s="11"/>
      <c r="BG571" s="11"/>
      <c r="BH571" s="11"/>
      <c r="BI571" s="11"/>
      <c r="BJ571" s="11"/>
      <c r="BK571" s="11"/>
      <c r="BL571" s="11"/>
      <c r="BM571" s="11"/>
      <c r="BN571" s="11"/>
      <c r="BO571" s="11"/>
      <c r="BP571" s="11"/>
    </row>
    <row r="572" spans="1:68" ht="12.75" customHeight="1">
      <c r="A572" s="12">
        <f t="shared" si="977"/>
        <v>570</v>
      </c>
      <c r="B572" s="11" t="s">
        <v>143</v>
      </c>
      <c r="C572" s="11" t="s">
        <v>21</v>
      </c>
      <c r="D572" s="11" t="str">
        <f t="shared" si="1045"/>
        <v>BMSC15</v>
      </c>
      <c r="E572" s="12" t="str">
        <f>IF(ISERROR(VLOOKUP($D572,SITES!$A:$E,2,FALSE)),"",VLOOKUP($D572,SITES!$A:$E,2,FALSE))</f>
        <v>Raymond Kelp Rock</v>
      </c>
      <c r="F572" s="10">
        <f>IF(ISERROR(VLOOKUP($D572,SITES!$A:$E,3,FALSE)),"",VLOOKUP($D572,SITES!$A:$E,3,FALSE))</f>
        <v>48.880283355712798</v>
      </c>
      <c r="G572" s="13">
        <f>IF(ISERROR(VLOOKUP($D572,SITES!$A:$E,4,FALSE)),"",VLOOKUP($D572,SITES!$A:$E,4,FALSE))</f>
        <v>-125.31288146972599</v>
      </c>
      <c r="H572" s="14" t="str">
        <f t="shared" si="1044"/>
        <v>01/05/2024</v>
      </c>
      <c r="I572" s="11">
        <f t="shared" ref="I572:M572" si="1074">IF(ISERROR(I571),IF(ISERROR(I570),IF(ISERROR(I569),"BLANK",I569),I570),I571)</f>
        <v>2.5</v>
      </c>
      <c r="J572" s="11" t="str">
        <f t="shared" si="1074"/>
        <v>W</v>
      </c>
      <c r="K572" s="18">
        <f t="shared" si="1074"/>
        <v>0.51180555555555551</v>
      </c>
      <c r="L572" s="11" t="str">
        <f t="shared" si="1074"/>
        <v>VDG</v>
      </c>
      <c r="M572" s="11">
        <f t="shared" si="1074"/>
        <v>6.5</v>
      </c>
      <c r="N572" s="11">
        <v>1</v>
      </c>
      <c r="O572" s="11">
        <v>2</v>
      </c>
      <c r="P572" s="11" t="s">
        <v>27</v>
      </c>
      <c r="Q572" s="19" t="str">
        <f>IF($N572=1,IF(ISERROR(VLOOKUP($P572,'M1'!$A:$C,Q$2,FALSE)),"NOT PRESENT",VLOOKUP($P572,'M1'!$A:$C,Q$2,FALSE)),IF($N572=2,IF(ISERROR(VLOOKUP(DATA!$P572,'M2'!$A:$C,Q$2,FALSE)),"NOT PRESENT",VLOOKUP(DATA!$P572,'M2'!$A:$C,Q$2,FALSE)),IF($N572=0,IF(ISERROR(VLOOKUP($P572,'M1'!$A:$C,Q$2,FALSE)),IF(ISERROR(VLOOKUP(DATA!$P572,'M2'!$A:$C,Q$2,FALSE)),"NOT PRESENT",VLOOKUP(DATA!$P572,'M2'!$A:$C,Q$2,FALSE)),VLOOKUP($P572,'M1'!$A:$C,Q$2,FALSE)),"SPECIFY METHOD")))</f>
        <v>Hexagrammos decagrammus</v>
      </c>
      <c r="R572" s="12" t="str">
        <f>IF($N572=1,IF(ISERROR(VLOOKUP($P572,'M1'!$A:$C,R$2,FALSE)),"NOT PRESENT",VLOOKUP($P572,'M1'!$A:$C,R$2,FALSE)),IF($N572=2,IF(ISERROR(VLOOKUP(DATA!$P572,'M2'!$A:$C,R$2,FALSE)),"NOT PRESENT",VLOOKUP(DATA!$P572,'M2'!$A:$C,R$2,FALSE)),IF($N572=0,IF(ISERROR(VLOOKUP($P572,'M1'!$A:$C,R$2,FALSE)),IF(ISERROR(VLOOKUP(DATA!$P572,'M2'!$A:$C,R$2,FALSE)),"NOT PRESENT",VLOOKUP(DATA!$P572,'M2'!$A:$C,R$2,FALSE)),VLOOKUP($P572,'M1'!$A:$C,R$2,FALSE)),"SPECIFY METHOD")))</f>
        <v>Kelp greenling</v>
      </c>
      <c r="S572" s="20">
        <f t="shared" si="980"/>
        <v>1</v>
      </c>
      <c r="T572" s="11">
        <v>0</v>
      </c>
      <c r="U572" s="11"/>
      <c r="V572" s="11"/>
      <c r="W572" s="11"/>
      <c r="X572" s="11"/>
      <c r="Y572" s="11"/>
      <c r="Z572" s="11"/>
      <c r="AA572" s="11"/>
      <c r="AB572" s="11">
        <v>1</v>
      </c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1"/>
      <c r="AU572" s="11"/>
      <c r="AV572" s="11"/>
      <c r="AW572" s="11"/>
      <c r="AX572" s="11"/>
      <c r="AY572" s="11"/>
      <c r="AZ572" s="11"/>
      <c r="BA572" s="11"/>
      <c r="BB572" s="11"/>
      <c r="BC572" s="11"/>
      <c r="BD572" s="11"/>
      <c r="BE572" s="11"/>
      <c r="BF572" s="11"/>
      <c r="BG572" s="11"/>
      <c r="BH572" s="11"/>
      <c r="BI572" s="11"/>
      <c r="BJ572" s="11"/>
      <c r="BK572" s="11"/>
      <c r="BL572" s="11"/>
      <c r="BM572" s="11"/>
      <c r="BN572" s="11"/>
      <c r="BO572" s="11"/>
      <c r="BP572" s="11"/>
    </row>
    <row r="573" spans="1:68" ht="12.75" customHeight="1">
      <c r="A573" s="12">
        <f t="shared" si="977"/>
        <v>571</v>
      </c>
      <c r="B573" s="11" t="str">
        <f t="shared" ref="B573:B574" si="1075">IF(ISERROR(B572),IF(ISERROR(#REF!),IF(ISERROR(B570),"BLANK",B570),#REF!),B572)</f>
        <v>Valesca deGroot</v>
      </c>
      <c r="C573" s="11" t="str">
        <f t="shared" ref="C573:C574" si="1076">IF(ISERROR(C572),IF(ISERROR(B571),IF(ISERROR(C570),"BLANK",C570),B571),C572)</f>
        <v>Em Lim</v>
      </c>
      <c r="D573" s="11" t="str">
        <f t="shared" si="1045"/>
        <v>BMSC15</v>
      </c>
      <c r="E573" s="12" t="str">
        <f>IF(ISERROR(VLOOKUP($D573,SITES!$A:$E,2,FALSE)),"",VLOOKUP($D573,SITES!$A:$E,2,FALSE))</f>
        <v>Raymond Kelp Rock</v>
      </c>
      <c r="F573" s="10">
        <f>IF(ISERROR(VLOOKUP($D573,SITES!$A:$E,3,FALSE)),"",VLOOKUP($D573,SITES!$A:$E,3,FALSE))</f>
        <v>48.880283355712798</v>
      </c>
      <c r="G573" s="13">
        <f>IF(ISERROR(VLOOKUP($D573,SITES!$A:$E,4,FALSE)),"",VLOOKUP($D573,SITES!$A:$E,4,FALSE))</f>
        <v>-125.31288146972599</v>
      </c>
      <c r="H573" s="14" t="str">
        <f t="shared" si="1044"/>
        <v>01/05/2024</v>
      </c>
      <c r="I573" s="11">
        <f t="shared" ref="I573:O573" si="1077">IF(ISERROR(I572),IF(ISERROR(I571),IF(ISERROR(I570),"BLANK",I570),I571),I572)</f>
        <v>2.5</v>
      </c>
      <c r="J573" s="11" t="str">
        <f t="shared" si="1077"/>
        <v>W</v>
      </c>
      <c r="K573" s="18">
        <f t="shared" si="1077"/>
        <v>0.51180555555555551</v>
      </c>
      <c r="L573" s="11" t="str">
        <f t="shared" si="1077"/>
        <v>VDG</v>
      </c>
      <c r="M573" s="11">
        <f t="shared" si="1077"/>
        <v>6.5</v>
      </c>
      <c r="N573" s="11">
        <f t="shared" si="1077"/>
        <v>1</v>
      </c>
      <c r="O573" s="11">
        <f t="shared" si="1077"/>
        <v>2</v>
      </c>
      <c r="P573" s="11" t="s">
        <v>52</v>
      </c>
      <c r="Q573" s="19" t="str">
        <f>IF($N573=1,IF(ISERROR(VLOOKUP($P573,'M1'!$A:$C,Q$2,FALSE)),"NOT PRESENT",VLOOKUP($P573,'M1'!$A:$C,Q$2,FALSE)),IF($N573=2,IF(ISERROR(VLOOKUP(DATA!$P573,'M2'!$A:$C,Q$2,FALSE)),"NOT PRESENT",VLOOKUP(DATA!$P573,'M2'!$A:$C,Q$2,FALSE)),IF($N573=0,IF(ISERROR(VLOOKUP($P573,'M1'!$A:$C,Q$2,FALSE)),IF(ISERROR(VLOOKUP(DATA!$P573,'M2'!$A:$C,Q$2,FALSE)),"NOT PRESENT",VLOOKUP(DATA!$P573,'M2'!$A:$C,Q$2,FALSE)),VLOOKUP($P573,'M1'!$A:$C,Q$2,FALSE)),"SPECIFY METHOD")))</f>
        <v>Sebastes caurinus</v>
      </c>
      <c r="R573" s="12" t="str">
        <f>IF($N573=1,IF(ISERROR(VLOOKUP($P573,'M1'!$A:$C,R$2,FALSE)),"NOT PRESENT",VLOOKUP($P573,'M1'!$A:$C,R$2,FALSE)),IF($N573=2,IF(ISERROR(VLOOKUP(DATA!$P573,'M2'!$A:$C,R$2,FALSE)),"NOT PRESENT",VLOOKUP(DATA!$P573,'M2'!$A:$C,R$2,FALSE)),IF($N573=0,IF(ISERROR(VLOOKUP($P573,'M1'!$A:$C,R$2,FALSE)),IF(ISERROR(VLOOKUP(DATA!$P573,'M2'!$A:$C,R$2,FALSE)),"NOT PRESENT",VLOOKUP(DATA!$P573,'M2'!$A:$C,R$2,FALSE)),VLOOKUP($P573,'M1'!$A:$C,R$2,FALSE)),"SPECIFY METHOD")))</f>
        <v>Copper rockfish</v>
      </c>
      <c r="S573" s="20">
        <f t="shared" si="980"/>
        <v>4</v>
      </c>
      <c r="T573" s="11">
        <v>0</v>
      </c>
      <c r="U573" s="11"/>
      <c r="V573" s="11"/>
      <c r="W573" s="11">
        <v>2</v>
      </c>
      <c r="X573" s="11">
        <v>2</v>
      </c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1"/>
      <c r="AU573" s="11"/>
      <c r="AV573" s="11"/>
      <c r="AW573" s="11"/>
      <c r="AX573" s="11"/>
      <c r="AY573" s="11"/>
      <c r="AZ573" s="11"/>
      <c r="BA573" s="11"/>
      <c r="BB573" s="11"/>
      <c r="BC573" s="11"/>
      <c r="BD573" s="11"/>
      <c r="BE573" s="11"/>
      <c r="BF573" s="11"/>
      <c r="BG573" s="11"/>
      <c r="BH573" s="11"/>
      <c r="BI573" s="11"/>
      <c r="BJ573" s="11"/>
      <c r="BK573" s="11"/>
      <c r="BL573" s="11"/>
      <c r="BM573" s="11"/>
      <c r="BN573" s="11"/>
      <c r="BO573" s="11"/>
      <c r="BP573" s="11"/>
    </row>
    <row r="574" spans="1:68" ht="12.75" customHeight="1">
      <c r="A574" s="12">
        <f t="shared" si="977"/>
        <v>572</v>
      </c>
      <c r="B574" s="11" t="str">
        <f t="shared" si="1075"/>
        <v>Valesca deGroot</v>
      </c>
      <c r="C574" s="11" t="str">
        <f t="shared" si="1076"/>
        <v>Em Lim</v>
      </c>
      <c r="D574" s="11" t="str">
        <f t="shared" si="1045"/>
        <v>BMSC15</v>
      </c>
      <c r="E574" s="12" t="str">
        <f>IF(ISERROR(VLOOKUP($D574,SITES!$A:$E,2,FALSE)),"",VLOOKUP($D574,SITES!$A:$E,2,FALSE))</f>
        <v>Raymond Kelp Rock</v>
      </c>
      <c r="F574" s="10">
        <f>IF(ISERROR(VLOOKUP($D574,SITES!$A:$E,3,FALSE)),"",VLOOKUP($D574,SITES!$A:$E,3,FALSE))</f>
        <v>48.880283355712798</v>
      </c>
      <c r="G574" s="13">
        <f>IF(ISERROR(VLOOKUP($D574,SITES!$A:$E,4,FALSE)),"",VLOOKUP($D574,SITES!$A:$E,4,FALSE))</f>
        <v>-125.31288146972599</v>
      </c>
      <c r="H574" s="14" t="str">
        <f t="shared" si="1044"/>
        <v>01/05/2024</v>
      </c>
      <c r="I574" s="11">
        <f t="shared" ref="I574:O574" si="1078">IF(ISERROR(I573),IF(ISERROR(I572),IF(ISERROR(I571),"BLANK",I571),I572),I573)</f>
        <v>2.5</v>
      </c>
      <c r="J574" s="11" t="str">
        <f t="shared" si="1078"/>
        <v>W</v>
      </c>
      <c r="K574" s="18">
        <f t="shared" si="1078"/>
        <v>0.51180555555555551</v>
      </c>
      <c r="L574" s="11" t="str">
        <f t="shared" si="1078"/>
        <v>VDG</v>
      </c>
      <c r="M574" s="11">
        <f t="shared" si="1078"/>
        <v>6.5</v>
      </c>
      <c r="N574" s="11">
        <f t="shared" si="1078"/>
        <v>1</v>
      </c>
      <c r="O574" s="11">
        <f t="shared" si="1078"/>
        <v>2</v>
      </c>
      <c r="P574" s="11" t="s">
        <v>53</v>
      </c>
      <c r="Q574" s="19" t="str">
        <f>IF($N574=1,IF(ISERROR(VLOOKUP($P574,'M1'!$A:$C,Q$2,FALSE)),"NOT PRESENT",VLOOKUP($P574,'M1'!$A:$C,Q$2,FALSE)),IF($N574=2,IF(ISERROR(VLOOKUP(DATA!$P574,'M2'!$A:$C,Q$2,FALSE)),"NOT PRESENT",VLOOKUP(DATA!$P574,'M2'!$A:$C,Q$2,FALSE)),IF($N574=0,IF(ISERROR(VLOOKUP($P574,'M1'!$A:$C,Q$2,FALSE)),IF(ISERROR(VLOOKUP(DATA!$P574,'M2'!$A:$C,Q$2,FALSE)),"NOT PRESENT",VLOOKUP(DATA!$P574,'M2'!$A:$C,Q$2,FALSE)),VLOOKUP($P574,'M1'!$A:$C,Q$2,FALSE)),"SPECIFY METHOD")))</f>
        <v>Rhinogobiops nicholsii</v>
      </c>
      <c r="R574" s="12" t="str">
        <f>IF($N574=1,IF(ISERROR(VLOOKUP($P574,'M1'!$A:$C,R$2,FALSE)),"NOT PRESENT",VLOOKUP($P574,'M1'!$A:$C,R$2,FALSE)),IF($N574=2,IF(ISERROR(VLOOKUP(DATA!$P574,'M2'!$A:$C,R$2,FALSE)),"NOT PRESENT",VLOOKUP(DATA!$P574,'M2'!$A:$C,R$2,FALSE)),IF($N574=0,IF(ISERROR(VLOOKUP($P574,'M1'!$A:$C,R$2,FALSE)),IF(ISERROR(VLOOKUP(DATA!$P574,'M2'!$A:$C,R$2,FALSE)),"NOT PRESENT",VLOOKUP(DATA!$P574,'M2'!$A:$C,R$2,FALSE)),VLOOKUP($P574,'M1'!$A:$C,R$2,FALSE)),"SPECIFY METHOD")))</f>
        <v>Blackeye goby</v>
      </c>
      <c r="S574" s="20">
        <f t="shared" si="980"/>
        <v>7</v>
      </c>
      <c r="T574" s="11">
        <v>0</v>
      </c>
      <c r="U574" s="11"/>
      <c r="V574" s="11">
        <v>1</v>
      </c>
      <c r="W574" s="11">
        <v>6</v>
      </c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1"/>
      <c r="AU574" s="11"/>
      <c r="AV574" s="11"/>
      <c r="AW574" s="11"/>
      <c r="AX574" s="11"/>
      <c r="AY574" s="11"/>
      <c r="AZ574" s="11"/>
      <c r="BA574" s="11"/>
      <c r="BB574" s="11"/>
      <c r="BC574" s="11"/>
      <c r="BD574" s="11"/>
      <c r="BE574" s="11"/>
      <c r="BF574" s="11"/>
      <c r="BG574" s="11"/>
      <c r="BH574" s="11"/>
      <c r="BI574" s="11"/>
      <c r="BJ574" s="11"/>
      <c r="BK574" s="11"/>
      <c r="BL574" s="11"/>
      <c r="BM574" s="11"/>
      <c r="BN574" s="11"/>
      <c r="BO574" s="11"/>
      <c r="BP574" s="11"/>
    </row>
    <row r="575" spans="1:68" ht="12.75" customHeight="1">
      <c r="A575" s="12">
        <f t="shared" si="977"/>
        <v>573</v>
      </c>
      <c r="B575" s="11" t="s">
        <v>21</v>
      </c>
      <c r="C575" s="11" t="s">
        <v>143</v>
      </c>
      <c r="D575" s="11" t="str">
        <f t="shared" si="1045"/>
        <v>BMSC15</v>
      </c>
      <c r="E575" s="12" t="str">
        <f>IF(ISERROR(VLOOKUP($D575,SITES!$A:$E,2,FALSE)),"",VLOOKUP($D575,SITES!$A:$E,2,FALSE))</f>
        <v>Raymond Kelp Rock</v>
      </c>
      <c r="F575" s="10">
        <f>IF(ISERROR(VLOOKUP($D575,SITES!$A:$E,3,FALSE)),"",VLOOKUP($D575,SITES!$A:$E,3,FALSE))</f>
        <v>48.880283355712798</v>
      </c>
      <c r="G575" s="13">
        <f>IF(ISERROR(VLOOKUP($D575,SITES!$A:$E,4,FALSE)),"",VLOOKUP($D575,SITES!$A:$E,4,FALSE))</f>
        <v>-125.31288146972599</v>
      </c>
      <c r="H575" s="14" t="str">
        <f t="shared" si="1044"/>
        <v>01/05/2024</v>
      </c>
      <c r="I575" s="11">
        <f t="shared" ref="I575:M575" si="1079">IF(ISERROR(I574),IF(ISERROR(I573),IF(ISERROR(I572),"BLANK",I572),I573),I574)</f>
        <v>2.5</v>
      </c>
      <c r="J575" s="11" t="str">
        <f t="shared" si="1079"/>
        <v>W</v>
      </c>
      <c r="K575" s="18">
        <f t="shared" si="1079"/>
        <v>0.51180555555555551</v>
      </c>
      <c r="L575" s="11" t="str">
        <f t="shared" si="1079"/>
        <v>VDG</v>
      </c>
      <c r="M575" s="11">
        <f t="shared" si="1079"/>
        <v>6.5</v>
      </c>
      <c r="N575" s="11">
        <v>2</v>
      </c>
      <c r="O575" s="11">
        <v>2</v>
      </c>
      <c r="P575" s="11" t="s">
        <v>30</v>
      </c>
      <c r="Q575" s="19" t="str">
        <f>IF($N575=1,IF(ISERROR(VLOOKUP($P575,'M1'!$A:$C,Q$2,FALSE)),"NOT PRESENT",VLOOKUP($P575,'M1'!$A:$C,Q$2,FALSE)),IF($N575=2,IF(ISERROR(VLOOKUP(DATA!$P575,'M2'!$A:$C,Q$2,FALSE)),"NOT PRESENT",VLOOKUP(DATA!$P575,'M2'!$A:$C,Q$2,FALSE)),IF($N575=0,IF(ISERROR(VLOOKUP($P575,'M1'!$A:$C,Q$2,FALSE)),IF(ISERROR(VLOOKUP(DATA!$P575,'M2'!$A:$C,Q$2,FALSE)),"NOT PRESENT",VLOOKUP(DATA!$P575,'M2'!$A:$C,Q$2,FALSE)),VLOOKUP($P575,'M1'!$A:$C,Q$2,FALSE)),"SPECIFY METHOD")))</f>
        <v>Pomaulax gibberosus</v>
      </c>
      <c r="R575" s="12" t="str">
        <f>IF($N575=1,IF(ISERROR(VLOOKUP($P575,'M1'!$A:$C,R$2,FALSE)),"NOT PRESENT",VLOOKUP($P575,'M1'!$A:$C,R$2,FALSE)),IF($N575=2,IF(ISERROR(VLOOKUP(DATA!$P575,'M2'!$A:$C,R$2,FALSE)),"NOT PRESENT",VLOOKUP(DATA!$P575,'M2'!$A:$C,R$2,FALSE)),IF($N575=0,IF(ISERROR(VLOOKUP($P575,'M1'!$A:$C,R$2,FALSE)),IF(ISERROR(VLOOKUP(DATA!$P575,'M2'!$A:$C,R$2,FALSE)),"NOT PRESENT",VLOOKUP(DATA!$P575,'M2'!$A:$C,R$2,FALSE)),VLOOKUP($P575,'M1'!$A:$C,R$2,FALSE)),"SPECIFY METHOD")))</f>
        <v>Red turban shell</v>
      </c>
      <c r="S575" s="20">
        <f t="shared" si="980"/>
        <v>237</v>
      </c>
      <c r="T575" s="11">
        <v>237</v>
      </c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1"/>
      <c r="AU575" s="11"/>
      <c r="AV575" s="11"/>
      <c r="AW575" s="11"/>
      <c r="AX575" s="11"/>
      <c r="AY575" s="11"/>
      <c r="AZ575" s="11"/>
      <c r="BA575" s="11"/>
      <c r="BB575" s="11"/>
      <c r="BC575" s="11"/>
      <c r="BD575" s="11"/>
      <c r="BE575" s="11"/>
      <c r="BF575" s="11"/>
      <c r="BG575" s="11"/>
      <c r="BH575" s="11"/>
      <c r="BI575" s="11"/>
      <c r="BJ575" s="11"/>
      <c r="BK575" s="11"/>
      <c r="BL575" s="11"/>
      <c r="BM575" s="11"/>
      <c r="BN575" s="11"/>
      <c r="BO575" s="11"/>
      <c r="BP575" s="11"/>
    </row>
    <row r="576" spans="1:68" ht="12.75" customHeight="1">
      <c r="A576" s="12">
        <f t="shared" si="977"/>
        <v>574</v>
      </c>
      <c r="B576" s="11" t="str">
        <f t="shared" ref="B576:D576" si="1080">IF(ISERROR(B575),IF(ISERROR(B574),IF(ISERROR(B573),"BLANK",B573),B574),B575)</f>
        <v>Em Lim</v>
      </c>
      <c r="C576" s="11" t="str">
        <f t="shared" si="1080"/>
        <v>Valesca deGroot</v>
      </c>
      <c r="D576" s="11" t="str">
        <f t="shared" si="1080"/>
        <v>BMSC15</v>
      </c>
      <c r="E576" s="12" t="str">
        <f>IF(ISERROR(VLOOKUP($D576,SITES!$A:$E,2,FALSE)),"",VLOOKUP($D576,SITES!$A:$E,2,FALSE))</f>
        <v>Raymond Kelp Rock</v>
      </c>
      <c r="F576" s="10">
        <f>IF(ISERROR(VLOOKUP($D576,SITES!$A:$E,3,FALSE)),"",VLOOKUP($D576,SITES!$A:$E,3,FALSE))</f>
        <v>48.880283355712798</v>
      </c>
      <c r="G576" s="13">
        <f>IF(ISERROR(VLOOKUP($D576,SITES!$A:$E,4,FALSE)),"",VLOOKUP($D576,SITES!$A:$E,4,FALSE))</f>
        <v>-125.31288146972599</v>
      </c>
      <c r="H576" s="14" t="str">
        <f t="shared" si="1044"/>
        <v>01/05/2024</v>
      </c>
      <c r="I576" s="11">
        <f t="shared" ref="I576:O576" si="1081">IF(ISERROR(I575),IF(ISERROR(I574),IF(ISERROR(I573),"BLANK",I573),I574),I575)</f>
        <v>2.5</v>
      </c>
      <c r="J576" s="11" t="str">
        <f t="shared" si="1081"/>
        <v>W</v>
      </c>
      <c r="K576" s="18">
        <f t="shared" si="1081"/>
        <v>0.51180555555555551</v>
      </c>
      <c r="L576" s="11" t="str">
        <f t="shared" si="1081"/>
        <v>VDG</v>
      </c>
      <c r="M576" s="11">
        <f t="shared" si="1081"/>
        <v>6.5</v>
      </c>
      <c r="N576" s="11">
        <f t="shared" si="1081"/>
        <v>2</v>
      </c>
      <c r="O576" s="11">
        <f t="shared" si="1081"/>
        <v>2</v>
      </c>
      <c r="P576" s="11" t="s">
        <v>53</v>
      </c>
      <c r="Q576" s="19" t="str">
        <f>IF($N576=1,IF(ISERROR(VLOOKUP($P576,'M1'!$A:$C,Q$2,FALSE)),"NOT PRESENT",VLOOKUP($P576,'M1'!$A:$C,Q$2,FALSE)),IF($N576=2,IF(ISERROR(VLOOKUP(DATA!$P576,'M2'!$A:$C,Q$2,FALSE)),"NOT PRESENT",VLOOKUP(DATA!$P576,'M2'!$A:$C,Q$2,FALSE)),IF($N576=0,IF(ISERROR(VLOOKUP($P576,'M1'!$A:$C,Q$2,FALSE)),IF(ISERROR(VLOOKUP(DATA!$P576,'M2'!$A:$C,Q$2,FALSE)),"NOT PRESENT",VLOOKUP(DATA!$P576,'M2'!$A:$C,Q$2,FALSE)),VLOOKUP($P576,'M1'!$A:$C,Q$2,FALSE)),"SPECIFY METHOD")))</f>
        <v>Rhinogobiops nicholsii</v>
      </c>
      <c r="R576" s="12" t="str">
        <f>IF($N576=1,IF(ISERROR(VLOOKUP($P576,'M1'!$A:$C,R$2,FALSE)),"NOT PRESENT",VLOOKUP($P576,'M1'!$A:$C,R$2,FALSE)),IF($N576=2,IF(ISERROR(VLOOKUP(DATA!$P576,'M2'!$A:$C,R$2,FALSE)),"NOT PRESENT",VLOOKUP(DATA!$P576,'M2'!$A:$C,R$2,FALSE)),IF($N576=0,IF(ISERROR(VLOOKUP($P576,'M1'!$A:$C,R$2,FALSE)),IF(ISERROR(VLOOKUP(DATA!$P576,'M2'!$A:$C,R$2,FALSE)),"NOT PRESENT",VLOOKUP(DATA!$P576,'M2'!$A:$C,R$2,FALSE)),VLOOKUP($P576,'M1'!$A:$C,R$2,FALSE)),"SPECIFY METHOD")))</f>
        <v>Blackeye goby</v>
      </c>
      <c r="S576" s="20">
        <f t="shared" si="980"/>
        <v>64</v>
      </c>
      <c r="T576" s="11">
        <v>0</v>
      </c>
      <c r="U576" s="11">
        <v>15</v>
      </c>
      <c r="V576" s="11">
        <v>32</v>
      </c>
      <c r="W576" s="11">
        <v>16</v>
      </c>
      <c r="X576" s="11">
        <v>1</v>
      </c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1"/>
      <c r="AU576" s="11"/>
      <c r="AV576" s="11"/>
      <c r="AW576" s="11"/>
      <c r="AX576" s="11"/>
      <c r="AY576" s="11"/>
      <c r="AZ576" s="11"/>
      <c r="BA576" s="11"/>
      <c r="BB576" s="11"/>
      <c r="BC576" s="11"/>
      <c r="BD576" s="11"/>
      <c r="BE576" s="11"/>
      <c r="BF576" s="11"/>
      <c r="BG576" s="11"/>
      <c r="BH576" s="11"/>
      <c r="BI576" s="11"/>
      <c r="BJ576" s="11"/>
      <c r="BK576" s="11"/>
      <c r="BL576" s="11"/>
      <c r="BM576" s="11"/>
      <c r="BN576" s="11"/>
      <c r="BO576" s="11"/>
      <c r="BP576" s="11"/>
    </row>
    <row r="577" spans="1:68" ht="12.75" customHeight="1">
      <c r="A577" s="12">
        <f t="shared" si="977"/>
        <v>575</v>
      </c>
      <c r="B577" s="11" t="str">
        <f t="shared" ref="B577:D577" si="1082">IF(ISERROR(B576),IF(ISERROR(B575),IF(ISERROR(B574),"BLANK",B574),B575),B576)</f>
        <v>Em Lim</v>
      </c>
      <c r="C577" s="11" t="str">
        <f t="shared" si="1082"/>
        <v>Valesca deGroot</v>
      </c>
      <c r="D577" s="11" t="str">
        <f t="shared" si="1082"/>
        <v>BMSC15</v>
      </c>
      <c r="E577" s="12" t="str">
        <f>IF(ISERROR(VLOOKUP($D577,SITES!$A:$E,2,FALSE)),"",VLOOKUP($D577,SITES!$A:$E,2,FALSE))</f>
        <v>Raymond Kelp Rock</v>
      </c>
      <c r="F577" s="10">
        <f>IF(ISERROR(VLOOKUP($D577,SITES!$A:$E,3,FALSE)),"",VLOOKUP($D577,SITES!$A:$E,3,FALSE))</f>
        <v>48.880283355712798</v>
      </c>
      <c r="G577" s="13">
        <f>IF(ISERROR(VLOOKUP($D577,SITES!$A:$E,4,FALSE)),"",VLOOKUP($D577,SITES!$A:$E,4,FALSE))</f>
        <v>-125.31288146972599</v>
      </c>
      <c r="H577" s="14" t="str">
        <f t="shared" si="1044"/>
        <v>01/05/2024</v>
      </c>
      <c r="I577" s="11">
        <f t="shared" ref="I577:O577" si="1083">IF(ISERROR(I576),IF(ISERROR(I575),IF(ISERROR(I574),"BLANK",I574),I575),I576)</f>
        <v>2.5</v>
      </c>
      <c r="J577" s="11" t="str">
        <f t="shared" si="1083"/>
        <v>W</v>
      </c>
      <c r="K577" s="18">
        <f t="shared" si="1083"/>
        <v>0.51180555555555551</v>
      </c>
      <c r="L577" s="11" t="str">
        <f t="shared" si="1083"/>
        <v>VDG</v>
      </c>
      <c r="M577" s="11">
        <f t="shared" si="1083"/>
        <v>6.5</v>
      </c>
      <c r="N577" s="11">
        <f t="shared" si="1083"/>
        <v>2</v>
      </c>
      <c r="O577" s="11">
        <f t="shared" si="1083"/>
        <v>2</v>
      </c>
      <c r="P577" s="11" t="s">
        <v>31</v>
      </c>
      <c r="Q577" s="19" t="str">
        <f>IF($N577=1,IF(ISERROR(VLOOKUP($P577,'M1'!$A:$C,Q$2,FALSE)),"NOT PRESENT",VLOOKUP($P577,'M1'!$A:$C,Q$2,FALSE)),IF($N577=2,IF(ISERROR(VLOOKUP(DATA!$P577,'M2'!$A:$C,Q$2,FALSE)),"NOT PRESENT",VLOOKUP(DATA!$P577,'M2'!$A:$C,Q$2,FALSE)),IF($N577=0,IF(ISERROR(VLOOKUP($P577,'M1'!$A:$C,Q$2,FALSE)),IF(ISERROR(VLOOKUP(DATA!$P577,'M2'!$A:$C,Q$2,FALSE)),"NOT PRESENT",VLOOKUP(DATA!$P577,'M2'!$A:$C,Q$2,FALSE)),VLOOKUP($P577,'M1'!$A:$C,Q$2,FALSE)),"SPECIFY METHOD")))</f>
        <v>Patiria miniata</v>
      </c>
      <c r="R577" s="12" t="str">
        <f>IF($N577=1,IF(ISERROR(VLOOKUP($P577,'M1'!$A:$C,R$2,FALSE)),"NOT PRESENT",VLOOKUP($P577,'M1'!$A:$C,R$2,FALSE)),IF($N577=2,IF(ISERROR(VLOOKUP(DATA!$P577,'M2'!$A:$C,R$2,FALSE)),"NOT PRESENT",VLOOKUP(DATA!$P577,'M2'!$A:$C,R$2,FALSE)),IF($N577=0,IF(ISERROR(VLOOKUP($P577,'M1'!$A:$C,R$2,FALSE)),IF(ISERROR(VLOOKUP(DATA!$P577,'M2'!$A:$C,R$2,FALSE)),"NOT PRESENT",VLOOKUP(DATA!$P577,'M2'!$A:$C,R$2,FALSE)),VLOOKUP($P577,'M1'!$A:$C,R$2,FALSE)),"SPECIFY METHOD")))</f>
        <v>Bat star</v>
      </c>
      <c r="S577" s="20">
        <f t="shared" si="980"/>
        <v>22</v>
      </c>
      <c r="T577" s="11">
        <v>22</v>
      </c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1"/>
      <c r="AU577" s="11"/>
      <c r="AV577" s="11"/>
      <c r="AW577" s="11"/>
      <c r="AX577" s="11"/>
      <c r="AY577" s="11"/>
      <c r="AZ577" s="11"/>
      <c r="BA577" s="11"/>
      <c r="BB577" s="11"/>
      <c r="BC577" s="11"/>
      <c r="BD577" s="11"/>
      <c r="BE577" s="11"/>
      <c r="BF577" s="11"/>
      <c r="BG577" s="11"/>
      <c r="BH577" s="11"/>
      <c r="BI577" s="11"/>
      <c r="BJ577" s="11"/>
      <c r="BK577" s="11"/>
      <c r="BL577" s="11"/>
      <c r="BM577" s="11"/>
      <c r="BN577" s="11"/>
      <c r="BO577" s="11"/>
      <c r="BP577" s="11"/>
    </row>
    <row r="578" spans="1:68" ht="12.75" customHeight="1">
      <c r="A578" s="12">
        <f t="shared" si="977"/>
        <v>576</v>
      </c>
      <c r="B578" s="11" t="str">
        <f t="shared" ref="B578:D578" si="1084">IF(ISERROR(B577),IF(ISERROR(B576),IF(ISERROR(B575),"BLANK",B575),B576),B577)</f>
        <v>Em Lim</v>
      </c>
      <c r="C578" s="11" t="str">
        <f t="shared" si="1084"/>
        <v>Valesca deGroot</v>
      </c>
      <c r="D578" s="11" t="str">
        <f t="shared" si="1084"/>
        <v>BMSC15</v>
      </c>
      <c r="E578" s="12" t="str">
        <f>IF(ISERROR(VLOOKUP($D578,SITES!$A:$E,2,FALSE)),"",VLOOKUP($D578,SITES!$A:$E,2,FALSE))</f>
        <v>Raymond Kelp Rock</v>
      </c>
      <c r="F578" s="10">
        <f>IF(ISERROR(VLOOKUP($D578,SITES!$A:$E,3,FALSE)),"",VLOOKUP($D578,SITES!$A:$E,3,FALSE))</f>
        <v>48.880283355712798</v>
      </c>
      <c r="G578" s="13">
        <f>IF(ISERROR(VLOOKUP($D578,SITES!$A:$E,4,FALSE)),"",VLOOKUP($D578,SITES!$A:$E,4,FALSE))</f>
        <v>-125.31288146972599</v>
      </c>
      <c r="H578" s="14" t="str">
        <f t="shared" si="1044"/>
        <v>01/05/2024</v>
      </c>
      <c r="I578" s="11">
        <f t="shared" ref="I578:O578" si="1085">IF(ISERROR(I577),IF(ISERROR(I576),IF(ISERROR(I575),"BLANK",I575),I576),I577)</f>
        <v>2.5</v>
      </c>
      <c r="J578" s="11" t="str">
        <f t="shared" si="1085"/>
        <v>W</v>
      </c>
      <c r="K578" s="18">
        <f t="shared" si="1085"/>
        <v>0.51180555555555551</v>
      </c>
      <c r="L578" s="11" t="str">
        <f t="shared" si="1085"/>
        <v>VDG</v>
      </c>
      <c r="M578" s="11">
        <f t="shared" si="1085"/>
        <v>6.5</v>
      </c>
      <c r="N578" s="11">
        <f t="shared" si="1085"/>
        <v>2</v>
      </c>
      <c r="O578" s="11">
        <f t="shared" si="1085"/>
        <v>2</v>
      </c>
      <c r="P578" s="11" t="s">
        <v>33</v>
      </c>
      <c r="Q578" s="19" t="str">
        <f>IF($N578=1,IF(ISERROR(VLOOKUP($P578,'M1'!$A:$C,Q$2,FALSE)),"NOT PRESENT",VLOOKUP($P578,'M1'!$A:$C,Q$2,FALSE)),IF($N578=2,IF(ISERROR(VLOOKUP(DATA!$P578,'M2'!$A:$C,Q$2,FALSE)),"NOT PRESENT",VLOOKUP(DATA!$P578,'M2'!$A:$C,Q$2,FALSE)),IF($N578=0,IF(ISERROR(VLOOKUP($P578,'M1'!$A:$C,Q$2,FALSE)),IF(ISERROR(VLOOKUP(DATA!$P578,'M2'!$A:$C,Q$2,FALSE)),"NOT PRESENT",VLOOKUP(DATA!$P578,'M2'!$A:$C,Q$2,FALSE)),VLOOKUP($P578,'M1'!$A:$C,Q$2,FALSE)),"SPECIFY METHOD")))</f>
        <v>Apostichopus californicus</v>
      </c>
      <c r="R578" s="12" t="str">
        <f>IF($N578=1,IF(ISERROR(VLOOKUP($P578,'M1'!$A:$C,R$2,FALSE)),"NOT PRESENT",VLOOKUP($P578,'M1'!$A:$C,R$2,FALSE)),IF($N578=2,IF(ISERROR(VLOOKUP(DATA!$P578,'M2'!$A:$C,R$2,FALSE)),"NOT PRESENT",VLOOKUP(DATA!$P578,'M2'!$A:$C,R$2,FALSE)),IF($N578=0,IF(ISERROR(VLOOKUP($P578,'M1'!$A:$C,R$2,FALSE)),IF(ISERROR(VLOOKUP(DATA!$P578,'M2'!$A:$C,R$2,FALSE)),"NOT PRESENT",VLOOKUP(DATA!$P578,'M2'!$A:$C,R$2,FALSE)),VLOOKUP($P578,'M1'!$A:$C,R$2,FALSE)),"SPECIFY METHOD")))</f>
        <v>California sea cucumber</v>
      </c>
      <c r="S578" s="20">
        <f t="shared" si="980"/>
        <v>14</v>
      </c>
      <c r="T578" s="11">
        <v>14</v>
      </c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1"/>
      <c r="AU578" s="11"/>
      <c r="AV578" s="11"/>
      <c r="AW578" s="11"/>
      <c r="AX578" s="11"/>
      <c r="AY578" s="11"/>
      <c r="AZ578" s="11"/>
      <c r="BA578" s="11"/>
      <c r="BB578" s="11"/>
      <c r="BC578" s="11"/>
      <c r="BD578" s="11"/>
      <c r="BE578" s="11"/>
      <c r="BF578" s="11"/>
      <c r="BG578" s="11"/>
      <c r="BH578" s="11"/>
      <c r="BI578" s="11"/>
      <c r="BJ578" s="11"/>
      <c r="BK578" s="11"/>
      <c r="BL578" s="11"/>
      <c r="BM578" s="11"/>
      <c r="BN578" s="11"/>
      <c r="BO578" s="11"/>
      <c r="BP578" s="11"/>
    </row>
    <row r="579" spans="1:68" ht="12.75" customHeight="1">
      <c r="A579" s="12">
        <f t="shared" si="977"/>
        <v>577</v>
      </c>
      <c r="B579" s="11" t="str">
        <f t="shared" ref="B579:D579" si="1086">IF(ISERROR(B578),IF(ISERROR(B577),IF(ISERROR(B576),"BLANK",B576),B577),B578)</f>
        <v>Em Lim</v>
      </c>
      <c r="C579" s="11" t="str">
        <f t="shared" si="1086"/>
        <v>Valesca deGroot</v>
      </c>
      <c r="D579" s="11" t="str">
        <f t="shared" si="1086"/>
        <v>BMSC15</v>
      </c>
      <c r="E579" s="12" t="str">
        <f>IF(ISERROR(VLOOKUP($D579,SITES!$A:$E,2,FALSE)),"",VLOOKUP($D579,SITES!$A:$E,2,FALSE))</f>
        <v>Raymond Kelp Rock</v>
      </c>
      <c r="F579" s="10">
        <f>IF(ISERROR(VLOOKUP($D579,SITES!$A:$E,3,FALSE)),"",VLOOKUP($D579,SITES!$A:$E,3,FALSE))</f>
        <v>48.880283355712798</v>
      </c>
      <c r="G579" s="13">
        <f>IF(ISERROR(VLOOKUP($D579,SITES!$A:$E,4,FALSE)),"",VLOOKUP($D579,SITES!$A:$E,4,FALSE))</f>
        <v>-125.31288146972599</v>
      </c>
      <c r="H579" s="14" t="str">
        <f t="shared" si="1044"/>
        <v>01/05/2024</v>
      </c>
      <c r="I579" s="11">
        <f t="shared" ref="I579:O579" si="1087">IF(ISERROR(I578),IF(ISERROR(I577),IF(ISERROR(I576),"BLANK",I576),I577),I578)</f>
        <v>2.5</v>
      </c>
      <c r="J579" s="11" t="str">
        <f t="shared" si="1087"/>
        <v>W</v>
      </c>
      <c r="K579" s="18">
        <f t="shared" si="1087"/>
        <v>0.51180555555555551</v>
      </c>
      <c r="L579" s="11" t="str">
        <f t="shared" si="1087"/>
        <v>VDG</v>
      </c>
      <c r="M579" s="11">
        <f t="shared" si="1087"/>
        <v>6.5</v>
      </c>
      <c r="N579" s="11">
        <f t="shared" si="1087"/>
        <v>2</v>
      </c>
      <c r="O579" s="11">
        <f t="shared" si="1087"/>
        <v>2</v>
      </c>
      <c r="P579" s="11" t="s">
        <v>45</v>
      </c>
      <c r="Q579" s="19" t="str">
        <f>IF($N579=1,IF(ISERROR(VLOOKUP($P579,'M1'!$A:$C,Q$2,FALSE)),"NOT PRESENT",VLOOKUP($P579,'M1'!$A:$C,Q$2,FALSE)),IF($N579=2,IF(ISERROR(VLOOKUP(DATA!$P579,'M2'!$A:$C,Q$2,FALSE)),"NOT PRESENT",VLOOKUP(DATA!$P579,'M2'!$A:$C,Q$2,FALSE)),IF($N579=0,IF(ISERROR(VLOOKUP($P579,'M1'!$A:$C,Q$2,FALSE)),IF(ISERROR(VLOOKUP(DATA!$P579,'M2'!$A:$C,Q$2,FALSE)),"NOT PRESENT",VLOOKUP(DATA!$P579,'M2'!$A:$C,Q$2,FALSE)),VLOOKUP($P579,'M1'!$A:$C,Q$2,FALSE)),"SPECIFY METHOD")))</f>
        <v>Diodora aspera</v>
      </c>
      <c r="R579" s="12" t="str">
        <f>IF($N579=1,IF(ISERROR(VLOOKUP($P579,'M1'!$A:$C,R$2,FALSE)),"NOT PRESENT",VLOOKUP($P579,'M1'!$A:$C,R$2,FALSE)),IF($N579=2,IF(ISERROR(VLOOKUP(DATA!$P579,'M2'!$A:$C,R$2,FALSE)),"NOT PRESENT",VLOOKUP(DATA!$P579,'M2'!$A:$C,R$2,FALSE)),IF($N579=0,IF(ISERROR(VLOOKUP($P579,'M1'!$A:$C,R$2,FALSE)),IF(ISERROR(VLOOKUP(DATA!$P579,'M2'!$A:$C,R$2,FALSE)),"NOT PRESENT",VLOOKUP(DATA!$P579,'M2'!$A:$C,R$2,FALSE)),VLOOKUP($P579,'M1'!$A:$C,R$2,FALSE)),"SPECIFY METHOD")))</f>
        <v>Rough keyhole limpet</v>
      </c>
      <c r="S579" s="20">
        <f t="shared" si="980"/>
        <v>3</v>
      </c>
      <c r="T579" s="11">
        <v>3</v>
      </c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1"/>
      <c r="AU579" s="11"/>
      <c r="AV579" s="11"/>
      <c r="AW579" s="11"/>
      <c r="AX579" s="11"/>
      <c r="AY579" s="11"/>
      <c r="AZ579" s="11"/>
      <c r="BA579" s="11"/>
      <c r="BB579" s="11"/>
      <c r="BC579" s="11"/>
      <c r="BD579" s="11"/>
      <c r="BE579" s="11"/>
      <c r="BF579" s="11"/>
      <c r="BG579" s="11"/>
      <c r="BH579" s="11"/>
      <c r="BI579" s="11"/>
      <c r="BJ579" s="11"/>
      <c r="BK579" s="11"/>
      <c r="BL579" s="11"/>
      <c r="BM579" s="11"/>
      <c r="BN579" s="11"/>
      <c r="BO579" s="11"/>
      <c r="BP579" s="11"/>
    </row>
    <row r="580" spans="1:68" ht="12.75" customHeight="1">
      <c r="A580" s="12">
        <f t="shared" si="977"/>
        <v>578</v>
      </c>
      <c r="B580" s="11" t="str">
        <f t="shared" ref="B580:D580" si="1088">IF(ISERROR(B579),IF(ISERROR(B578),IF(ISERROR(B577),"BLANK",B577),B578),B579)</f>
        <v>Em Lim</v>
      </c>
      <c r="C580" s="11" t="str">
        <f t="shared" si="1088"/>
        <v>Valesca deGroot</v>
      </c>
      <c r="D580" s="11" t="str">
        <f t="shared" si="1088"/>
        <v>BMSC15</v>
      </c>
      <c r="E580" s="12" t="str">
        <f>IF(ISERROR(VLOOKUP($D580,SITES!$A:$E,2,FALSE)),"",VLOOKUP($D580,SITES!$A:$E,2,FALSE))</f>
        <v>Raymond Kelp Rock</v>
      </c>
      <c r="F580" s="10">
        <f>IF(ISERROR(VLOOKUP($D580,SITES!$A:$E,3,FALSE)),"",VLOOKUP($D580,SITES!$A:$E,3,FALSE))</f>
        <v>48.880283355712798</v>
      </c>
      <c r="G580" s="13">
        <f>IF(ISERROR(VLOOKUP($D580,SITES!$A:$E,4,FALSE)),"",VLOOKUP($D580,SITES!$A:$E,4,FALSE))</f>
        <v>-125.31288146972599</v>
      </c>
      <c r="H580" s="14" t="str">
        <f t="shared" si="1044"/>
        <v>01/05/2024</v>
      </c>
      <c r="I580" s="11">
        <f t="shared" ref="I580:O580" si="1089">IF(ISERROR(I579),IF(ISERROR(I578),IF(ISERROR(I577),"BLANK",I577),I578),I579)</f>
        <v>2.5</v>
      </c>
      <c r="J580" s="11" t="str">
        <f t="shared" si="1089"/>
        <v>W</v>
      </c>
      <c r="K580" s="18">
        <f t="shared" si="1089"/>
        <v>0.51180555555555551</v>
      </c>
      <c r="L580" s="11" t="str">
        <f t="shared" si="1089"/>
        <v>VDG</v>
      </c>
      <c r="M580" s="11">
        <f t="shared" si="1089"/>
        <v>6.5</v>
      </c>
      <c r="N580" s="11">
        <f t="shared" si="1089"/>
        <v>2</v>
      </c>
      <c r="O580" s="11">
        <f t="shared" si="1089"/>
        <v>2</v>
      </c>
      <c r="P580" s="11" t="s">
        <v>38</v>
      </c>
      <c r="Q580" s="19" t="str">
        <f>IF($N580=1,IF(ISERROR(VLOOKUP($P580,'M1'!$A:$C,Q$2,FALSE)),"NOT PRESENT",VLOOKUP($P580,'M1'!$A:$C,Q$2,FALSE)),IF($N580=2,IF(ISERROR(VLOOKUP(DATA!$P580,'M2'!$A:$C,Q$2,FALSE)),"NOT PRESENT",VLOOKUP(DATA!$P580,'M2'!$A:$C,Q$2,FALSE)),IF($N580=0,IF(ISERROR(VLOOKUP($P580,'M1'!$A:$C,Q$2,FALSE)),IF(ISERROR(VLOOKUP(DATA!$P580,'M2'!$A:$C,Q$2,FALSE)),"NOT PRESENT",VLOOKUP(DATA!$P580,'M2'!$A:$C,Q$2,FALSE)),VLOOKUP($P580,'M1'!$A:$C,Q$2,FALSE)),"SPECIFY METHOD")))</f>
        <v>Crassadoma gigantea</v>
      </c>
      <c r="R580" s="12" t="str">
        <f>IF($N580=1,IF(ISERROR(VLOOKUP($P580,'M1'!$A:$C,R$2,FALSE)),"NOT PRESENT",VLOOKUP($P580,'M1'!$A:$C,R$2,FALSE)),IF($N580=2,IF(ISERROR(VLOOKUP(DATA!$P580,'M2'!$A:$C,R$2,FALSE)),"NOT PRESENT",VLOOKUP(DATA!$P580,'M2'!$A:$C,R$2,FALSE)),IF($N580=0,IF(ISERROR(VLOOKUP($P580,'M1'!$A:$C,R$2,FALSE)),IF(ISERROR(VLOOKUP(DATA!$P580,'M2'!$A:$C,R$2,FALSE)),"NOT PRESENT",VLOOKUP(DATA!$P580,'M2'!$A:$C,R$2,FALSE)),VLOOKUP($P580,'M1'!$A:$C,R$2,FALSE)),"SPECIFY METHOD")))</f>
        <v>Purple-hinged rock scallop</v>
      </c>
      <c r="S580" s="20">
        <f t="shared" si="980"/>
        <v>18</v>
      </c>
      <c r="T580" s="11">
        <v>0</v>
      </c>
      <c r="U580" s="11"/>
      <c r="V580" s="11">
        <v>3</v>
      </c>
      <c r="W580" s="11">
        <v>5</v>
      </c>
      <c r="X580" s="11">
        <v>8</v>
      </c>
      <c r="Y580" s="11">
        <v>2</v>
      </c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1"/>
      <c r="AU580" s="11"/>
      <c r="AV580" s="11"/>
      <c r="AW580" s="11"/>
      <c r="AX580" s="11"/>
      <c r="AY580" s="11"/>
      <c r="AZ580" s="11"/>
      <c r="BA580" s="11"/>
      <c r="BB580" s="11"/>
      <c r="BC580" s="11"/>
      <c r="BD580" s="11"/>
      <c r="BE580" s="11"/>
      <c r="BF580" s="11"/>
      <c r="BG580" s="11"/>
      <c r="BH580" s="11"/>
      <c r="BI580" s="11"/>
      <c r="BJ580" s="11"/>
      <c r="BK580" s="11"/>
      <c r="BL580" s="11"/>
      <c r="BM580" s="11"/>
      <c r="BN580" s="11"/>
      <c r="BO580" s="11"/>
      <c r="BP580" s="11"/>
    </row>
    <row r="581" spans="1:68" ht="12.75" customHeight="1">
      <c r="A581" s="12">
        <f t="shared" si="977"/>
        <v>579</v>
      </c>
      <c r="B581" s="11" t="str">
        <f t="shared" ref="B581:D581" si="1090">IF(ISERROR(B580),IF(ISERROR(B579),IF(ISERROR(B578),"BLANK",B578),B579),B580)</f>
        <v>Em Lim</v>
      </c>
      <c r="C581" s="11" t="str">
        <f t="shared" si="1090"/>
        <v>Valesca deGroot</v>
      </c>
      <c r="D581" s="11" t="str">
        <f t="shared" si="1090"/>
        <v>BMSC15</v>
      </c>
      <c r="E581" s="12" t="str">
        <f>IF(ISERROR(VLOOKUP($D581,SITES!$A:$E,2,FALSE)),"",VLOOKUP($D581,SITES!$A:$E,2,FALSE))</f>
        <v>Raymond Kelp Rock</v>
      </c>
      <c r="F581" s="10">
        <f>IF(ISERROR(VLOOKUP($D581,SITES!$A:$E,3,FALSE)),"",VLOOKUP($D581,SITES!$A:$E,3,FALSE))</f>
        <v>48.880283355712798</v>
      </c>
      <c r="G581" s="13">
        <f>IF(ISERROR(VLOOKUP($D581,SITES!$A:$E,4,FALSE)),"",VLOOKUP($D581,SITES!$A:$E,4,FALSE))</f>
        <v>-125.31288146972599</v>
      </c>
      <c r="H581" s="14" t="str">
        <f t="shared" si="1044"/>
        <v>01/05/2024</v>
      </c>
      <c r="I581" s="11">
        <f t="shared" ref="I581:O581" si="1091">IF(ISERROR(I580),IF(ISERROR(I579),IF(ISERROR(I578),"BLANK",I578),I579),I580)</f>
        <v>2.5</v>
      </c>
      <c r="J581" s="11" t="str">
        <f t="shared" si="1091"/>
        <v>W</v>
      </c>
      <c r="K581" s="18">
        <f t="shared" si="1091"/>
        <v>0.51180555555555551</v>
      </c>
      <c r="L581" s="11" t="str">
        <f t="shared" si="1091"/>
        <v>VDG</v>
      </c>
      <c r="M581" s="11">
        <f t="shared" si="1091"/>
        <v>6.5</v>
      </c>
      <c r="N581" s="11">
        <f t="shared" si="1091"/>
        <v>2</v>
      </c>
      <c r="O581" s="11">
        <f t="shared" si="1091"/>
        <v>2</v>
      </c>
      <c r="P581" s="11" t="s">
        <v>36</v>
      </c>
      <c r="Q581" s="19" t="str">
        <f>IF($N581=1,IF(ISERROR(VLOOKUP($P581,'M1'!$A:$C,Q$2,FALSE)),"NOT PRESENT",VLOOKUP($P581,'M1'!$A:$C,Q$2,FALSE)),IF($N581=2,IF(ISERROR(VLOOKUP(DATA!$P581,'M2'!$A:$C,Q$2,FALSE)),"NOT PRESENT",VLOOKUP(DATA!$P581,'M2'!$A:$C,Q$2,FALSE)),IF($N581=0,IF(ISERROR(VLOOKUP($P581,'M1'!$A:$C,Q$2,FALSE)),IF(ISERROR(VLOOKUP(DATA!$P581,'M2'!$A:$C,Q$2,FALSE)),"NOT PRESENT",VLOOKUP(DATA!$P581,'M2'!$A:$C,Q$2,FALSE)),VLOOKUP($P581,'M1'!$A:$C,Q$2,FALSE)),"SPECIFY METHOD")))</f>
        <v>Haliotis kamtschatkana</v>
      </c>
      <c r="R581" s="12" t="str">
        <f>IF($N581=1,IF(ISERROR(VLOOKUP($P581,'M1'!$A:$C,R$2,FALSE)),"NOT PRESENT",VLOOKUP($P581,'M1'!$A:$C,R$2,FALSE)),IF($N581=2,IF(ISERROR(VLOOKUP(DATA!$P581,'M2'!$A:$C,R$2,FALSE)),"NOT PRESENT",VLOOKUP(DATA!$P581,'M2'!$A:$C,R$2,FALSE)),IF($N581=0,IF(ISERROR(VLOOKUP($P581,'M1'!$A:$C,R$2,FALSE)),IF(ISERROR(VLOOKUP(DATA!$P581,'M2'!$A:$C,R$2,FALSE)),"NOT PRESENT",VLOOKUP(DATA!$P581,'M2'!$A:$C,R$2,FALSE)),VLOOKUP($P581,'M1'!$A:$C,R$2,FALSE)),"SPECIFY METHOD")))</f>
        <v>Pinto abalone</v>
      </c>
      <c r="S581" s="20">
        <f t="shared" si="980"/>
        <v>2</v>
      </c>
      <c r="T581" s="11">
        <v>0</v>
      </c>
      <c r="U581" s="11"/>
      <c r="V581" s="11">
        <v>2</v>
      </c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1"/>
      <c r="AU581" s="11"/>
      <c r="AV581" s="11"/>
      <c r="AW581" s="11"/>
      <c r="AX581" s="11"/>
      <c r="AY581" s="11"/>
      <c r="AZ581" s="11"/>
      <c r="BA581" s="11"/>
      <c r="BB581" s="11"/>
      <c r="BC581" s="11"/>
      <c r="BD581" s="11"/>
      <c r="BE581" s="11"/>
      <c r="BF581" s="11"/>
      <c r="BG581" s="11"/>
      <c r="BH581" s="11"/>
      <c r="BI581" s="11"/>
      <c r="BJ581" s="11"/>
      <c r="BK581" s="11"/>
      <c r="BL581" s="11"/>
      <c r="BM581" s="11"/>
      <c r="BN581" s="11"/>
      <c r="BO581" s="11"/>
      <c r="BP581" s="11"/>
    </row>
    <row r="582" spans="1:68" ht="12.75" customHeight="1">
      <c r="A582" s="12">
        <f t="shared" si="977"/>
        <v>580</v>
      </c>
      <c r="B582" s="11" t="str">
        <f t="shared" ref="B582:D582" si="1092">IF(ISERROR(B581),IF(ISERROR(B580),IF(ISERROR(B579),"BLANK",B579),B580),B581)</f>
        <v>Em Lim</v>
      </c>
      <c r="C582" s="11" t="str">
        <f t="shared" si="1092"/>
        <v>Valesca deGroot</v>
      </c>
      <c r="D582" s="11" t="str">
        <f t="shared" si="1092"/>
        <v>BMSC15</v>
      </c>
      <c r="E582" s="12" t="str">
        <f>IF(ISERROR(VLOOKUP($D582,SITES!$A:$E,2,FALSE)),"",VLOOKUP($D582,SITES!$A:$E,2,FALSE))</f>
        <v>Raymond Kelp Rock</v>
      </c>
      <c r="F582" s="10">
        <f>IF(ISERROR(VLOOKUP($D582,SITES!$A:$E,3,FALSE)),"",VLOOKUP($D582,SITES!$A:$E,3,FALSE))</f>
        <v>48.880283355712798</v>
      </c>
      <c r="G582" s="13">
        <f>IF(ISERROR(VLOOKUP($D582,SITES!$A:$E,4,FALSE)),"",VLOOKUP($D582,SITES!$A:$E,4,FALSE))</f>
        <v>-125.31288146972599</v>
      </c>
      <c r="H582" s="14" t="str">
        <f t="shared" si="1044"/>
        <v>01/05/2024</v>
      </c>
      <c r="I582" s="11">
        <f t="shared" ref="I582:O582" si="1093">IF(ISERROR(I581),IF(ISERROR(I580),IF(ISERROR(I579),"BLANK",I579),I580),I581)</f>
        <v>2.5</v>
      </c>
      <c r="J582" s="11" t="str">
        <f t="shared" si="1093"/>
        <v>W</v>
      </c>
      <c r="K582" s="18">
        <f t="shared" si="1093"/>
        <v>0.51180555555555551</v>
      </c>
      <c r="L582" s="11" t="str">
        <f t="shared" si="1093"/>
        <v>VDG</v>
      </c>
      <c r="M582" s="11">
        <f t="shared" si="1093"/>
        <v>6.5</v>
      </c>
      <c r="N582" s="11">
        <f t="shared" si="1093"/>
        <v>2</v>
      </c>
      <c r="O582" s="11">
        <f t="shared" si="1093"/>
        <v>2</v>
      </c>
      <c r="P582" s="11" t="s">
        <v>42</v>
      </c>
      <c r="Q582" s="19" t="str">
        <f>IF($N582=1,IF(ISERROR(VLOOKUP($P582,'M1'!$A:$C,Q$2,FALSE)),"NOT PRESENT",VLOOKUP($P582,'M1'!$A:$C,Q$2,FALSE)),IF($N582=2,IF(ISERROR(VLOOKUP(DATA!$P582,'M2'!$A:$C,Q$2,FALSE)),"NOT PRESENT",VLOOKUP(DATA!$P582,'M2'!$A:$C,Q$2,FALSE)),IF($N582=0,IF(ISERROR(VLOOKUP($P582,'M1'!$A:$C,Q$2,FALSE)),IF(ISERROR(VLOOKUP(DATA!$P582,'M2'!$A:$C,Q$2,FALSE)),"NOT PRESENT",VLOOKUP(DATA!$P582,'M2'!$A:$C,Q$2,FALSE)),VLOOKUP($P582,'M1'!$A:$C,Q$2,FALSE)),"SPECIFY METHOD")))</f>
        <v>Dermasterias imbricata</v>
      </c>
      <c r="R582" s="12" t="str">
        <f>IF($N582=1,IF(ISERROR(VLOOKUP($P582,'M1'!$A:$C,R$2,FALSE)),"NOT PRESENT",VLOOKUP($P582,'M1'!$A:$C,R$2,FALSE)),IF($N582=2,IF(ISERROR(VLOOKUP(DATA!$P582,'M2'!$A:$C,R$2,FALSE)),"NOT PRESENT",VLOOKUP(DATA!$P582,'M2'!$A:$C,R$2,FALSE)),IF($N582=0,IF(ISERROR(VLOOKUP($P582,'M1'!$A:$C,R$2,FALSE)),IF(ISERROR(VLOOKUP(DATA!$P582,'M2'!$A:$C,R$2,FALSE)),"NOT PRESENT",VLOOKUP(DATA!$P582,'M2'!$A:$C,R$2,FALSE)),VLOOKUP($P582,'M1'!$A:$C,R$2,FALSE)),"SPECIFY METHOD")))</f>
        <v>Leather star</v>
      </c>
      <c r="S582" s="20">
        <f t="shared" si="980"/>
        <v>5</v>
      </c>
      <c r="T582" s="11">
        <v>5</v>
      </c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11"/>
      <c r="BI582" s="11"/>
      <c r="BJ582" s="11"/>
      <c r="BK582" s="11"/>
      <c r="BL582" s="11"/>
      <c r="BM582" s="11"/>
      <c r="BN582" s="11"/>
      <c r="BO582" s="11"/>
      <c r="BP582" s="11"/>
    </row>
    <row r="583" spans="1:68" ht="12.75" customHeight="1">
      <c r="A583" s="12">
        <f t="shared" si="977"/>
        <v>581</v>
      </c>
      <c r="B583" s="11" t="str">
        <f t="shared" ref="B583:D583" si="1094">IF(ISERROR(B582),IF(ISERROR(B581),IF(ISERROR(B580),"BLANK",B580),B581),B582)</f>
        <v>Em Lim</v>
      </c>
      <c r="C583" s="11" t="str">
        <f t="shared" si="1094"/>
        <v>Valesca deGroot</v>
      </c>
      <c r="D583" s="11" t="str">
        <f t="shared" si="1094"/>
        <v>BMSC15</v>
      </c>
      <c r="E583" s="12" t="str">
        <f>IF(ISERROR(VLOOKUP($D583,SITES!$A:$E,2,FALSE)),"",VLOOKUP($D583,SITES!$A:$E,2,FALSE))</f>
        <v>Raymond Kelp Rock</v>
      </c>
      <c r="F583" s="10">
        <f>IF(ISERROR(VLOOKUP($D583,SITES!$A:$E,3,FALSE)),"",VLOOKUP($D583,SITES!$A:$E,3,FALSE))</f>
        <v>48.880283355712798</v>
      </c>
      <c r="G583" s="13">
        <f>IF(ISERROR(VLOOKUP($D583,SITES!$A:$E,4,FALSE)),"",VLOOKUP($D583,SITES!$A:$E,4,FALSE))</f>
        <v>-125.31288146972599</v>
      </c>
      <c r="H583" s="14" t="str">
        <f t="shared" si="1044"/>
        <v>01/05/2024</v>
      </c>
      <c r="I583" s="11">
        <f t="shared" ref="I583:O583" si="1095">IF(ISERROR(I582),IF(ISERROR(I581),IF(ISERROR(I580),"BLANK",I580),I581),I582)</f>
        <v>2.5</v>
      </c>
      <c r="J583" s="11" t="str">
        <f t="shared" si="1095"/>
        <v>W</v>
      </c>
      <c r="K583" s="18">
        <f t="shared" si="1095"/>
        <v>0.51180555555555551</v>
      </c>
      <c r="L583" s="11" t="str">
        <f t="shared" si="1095"/>
        <v>VDG</v>
      </c>
      <c r="M583" s="11">
        <f t="shared" si="1095"/>
        <v>6.5</v>
      </c>
      <c r="N583" s="11">
        <f t="shared" si="1095"/>
        <v>2</v>
      </c>
      <c r="O583" s="11">
        <f t="shared" si="1095"/>
        <v>2</v>
      </c>
      <c r="P583" s="11" t="s">
        <v>34</v>
      </c>
      <c r="Q583" s="19" t="str">
        <f>IF($N583=1,IF(ISERROR(VLOOKUP($P583,'M1'!$A:$C,Q$2,FALSE)),"NOT PRESENT",VLOOKUP($P583,'M1'!$A:$C,Q$2,FALSE)),IF($N583=2,IF(ISERROR(VLOOKUP(DATA!$P583,'M2'!$A:$C,Q$2,FALSE)),"NOT PRESENT",VLOOKUP(DATA!$P583,'M2'!$A:$C,Q$2,FALSE)),IF($N583=0,IF(ISERROR(VLOOKUP($P583,'M1'!$A:$C,Q$2,FALSE)),IF(ISERROR(VLOOKUP(DATA!$P583,'M2'!$A:$C,Q$2,FALSE)),"NOT PRESENT",VLOOKUP(DATA!$P583,'M2'!$A:$C,Q$2,FALSE)),VLOOKUP($P583,'M1'!$A:$C,Q$2,FALSE)),"SPECIFY METHOD")))</f>
        <v>Pagurus hemphilli</v>
      </c>
      <c r="R583" s="12" t="str">
        <f>IF($N583=1,IF(ISERROR(VLOOKUP($P583,'M1'!$A:$C,R$2,FALSE)),"NOT PRESENT",VLOOKUP($P583,'M1'!$A:$C,R$2,FALSE)),IF($N583=2,IF(ISERROR(VLOOKUP(DATA!$P583,'M2'!$A:$C,R$2,FALSE)),"NOT PRESENT",VLOOKUP(DATA!$P583,'M2'!$A:$C,R$2,FALSE)),IF($N583=0,IF(ISERROR(VLOOKUP($P583,'M1'!$A:$C,R$2,FALSE)),IF(ISERROR(VLOOKUP(DATA!$P583,'M2'!$A:$C,R$2,FALSE)),"NOT PRESENT",VLOOKUP(DATA!$P583,'M2'!$A:$C,R$2,FALSE)),VLOOKUP($P583,'M1'!$A:$C,R$2,FALSE)),"SPECIFY METHOD")))</f>
        <v>Maroon hermit</v>
      </c>
      <c r="S583" s="20">
        <f t="shared" si="980"/>
        <v>8</v>
      </c>
      <c r="T583" s="11">
        <v>8</v>
      </c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1"/>
      <c r="AU583" s="11"/>
      <c r="AV583" s="11"/>
      <c r="AW583" s="11"/>
      <c r="AX583" s="11"/>
      <c r="AY583" s="11"/>
      <c r="AZ583" s="11"/>
      <c r="BA583" s="11"/>
      <c r="BB583" s="11"/>
      <c r="BC583" s="11"/>
      <c r="BD583" s="11"/>
      <c r="BE583" s="11"/>
      <c r="BF583" s="11"/>
      <c r="BG583" s="11"/>
      <c r="BH583" s="11"/>
      <c r="BI583" s="11"/>
      <c r="BJ583" s="11"/>
      <c r="BK583" s="11"/>
      <c r="BL583" s="11"/>
      <c r="BM583" s="11"/>
      <c r="BN583" s="11"/>
      <c r="BO583" s="11"/>
      <c r="BP583" s="11"/>
    </row>
    <row r="584" spans="1:68" ht="12.75" customHeight="1">
      <c r="A584" s="12">
        <f t="shared" si="977"/>
        <v>582</v>
      </c>
      <c r="B584" s="11" t="str">
        <f t="shared" ref="B584:D584" si="1096">IF(ISERROR(B583),IF(ISERROR(B582),IF(ISERROR(B581),"BLANK",B581),B582),B583)</f>
        <v>Em Lim</v>
      </c>
      <c r="C584" s="11" t="str">
        <f t="shared" si="1096"/>
        <v>Valesca deGroot</v>
      </c>
      <c r="D584" s="11" t="str">
        <f t="shared" si="1096"/>
        <v>BMSC15</v>
      </c>
      <c r="E584" s="12" t="str">
        <f>IF(ISERROR(VLOOKUP($D584,SITES!$A:$E,2,FALSE)),"",VLOOKUP($D584,SITES!$A:$E,2,FALSE))</f>
        <v>Raymond Kelp Rock</v>
      </c>
      <c r="F584" s="10">
        <f>IF(ISERROR(VLOOKUP($D584,SITES!$A:$E,3,FALSE)),"",VLOOKUP($D584,SITES!$A:$E,3,FALSE))</f>
        <v>48.880283355712798</v>
      </c>
      <c r="G584" s="13">
        <f>IF(ISERROR(VLOOKUP($D584,SITES!$A:$E,4,FALSE)),"",VLOOKUP($D584,SITES!$A:$E,4,FALSE))</f>
        <v>-125.31288146972599</v>
      </c>
      <c r="H584" s="14" t="str">
        <f t="shared" si="1044"/>
        <v>01/05/2024</v>
      </c>
      <c r="I584" s="11">
        <f t="shared" ref="I584:O584" si="1097">IF(ISERROR(I583),IF(ISERROR(I582),IF(ISERROR(I581),"BLANK",I581),I582),I583)</f>
        <v>2.5</v>
      </c>
      <c r="J584" s="11" t="str">
        <f t="shared" si="1097"/>
        <v>W</v>
      </c>
      <c r="K584" s="18">
        <f t="shared" si="1097"/>
        <v>0.51180555555555551</v>
      </c>
      <c r="L584" s="11" t="str">
        <f t="shared" si="1097"/>
        <v>VDG</v>
      </c>
      <c r="M584" s="11">
        <f t="shared" si="1097"/>
        <v>6.5</v>
      </c>
      <c r="N584" s="11">
        <f t="shared" si="1097"/>
        <v>2</v>
      </c>
      <c r="O584" s="11">
        <f t="shared" si="1097"/>
        <v>2</v>
      </c>
      <c r="P584" s="11" t="s">
        <v>118</v>
      </c>
      <c r="Q584" s="19" t="str">
        <f>IF($N584=1,IF(ISERROR(VLOOKUP($P584,'M1'!$A:$C,Q$2,FALSE)),"NOT PRESENT",VLOOKUP($P584,'M1'!$A:$C,Q$2,FALSE)),IF($N584=2,IF(ISERROR(VLOOKUP(DATA!$P584,'M2'!$A:$C,Q$2,FALSE)),"NOT PRESENT",VLOOKUP(DATA!$P584,'M2'!$A:$C,Q$2,FALSE)),IF($N584=0,IF(ISERROR(VLOOKUP($P584,'M1'!$A:$C,Q$2,FALSE)),IF(ISERROR(VLOOKUP(DATA!$P584,'M2'!$A:$C,Q$2,FALSE)),"NOT PRESENT",VLOOKUP(DATA!$P584,'M2'!$A:$C,Q$2,FALSE)),VLOOKUP($P584,'M1'!$A:$C,Q$2,FALSE)),"SPECIFY METHOD")))</f>
        <v>Pachycheles pubescens</v>
      </c>
      <c r="R584" s="12" t="str">
        <f>IF($N584=1,IF(ISERROR(VLOOKUP($P584,'M1'!$A:$C,R$2,FALSE)),"NOT PRESENT",VLOOKUP($P584,'M1'!$A:$C,R$2,FALSE)),IF($N584=2,IF(ISERROR(VLOOKUP(DATA!$P584,'M2'!$A:$C,R$2,FALSE)),"NOT PRESENT",VLOOKUP(DATA!$P584,'M2'!$A:$C,R$2,FALSE)),IF($N584=0,IF(ISERROR(VLOOKUP($P584,'M1'!$A:$C,R$2,FALSE)),IF(ISERROR(VLOOKUP(DATA!$P584,'M2'!$A:$C,R$2,FALSE)),"NOT PRESENT",VLOOKUP(DATA!$P584,'M2'!$A:$C,R$2,FALSE)),VLOOKUP($P584,'M1'!$A:$C,R$2,FALSE)),"SPECIFY METHOD")))</f>
        <v>Pubescent porcelain crab</v>
      </c>
      <c r="S584" s="20">
        <f t="shared" si="980"/>
        <v>2</v>
      </c>
      <c r="T584" s="11">
        <v>2</v>
      </c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1"/>
      <c r="AU584" s="11"/>
      <c r="AV584" s="11"/>
      <c r="AW584" s="11"/>
      <c r="AX584" s="11"/>
      <c r="AY584" s="11"/>
      <c r="AZ584" s="11"/>
      <c r="BA584" s="11"/>
      <c r="BB584" s="11"/>
      <c r="BC584" s="11"/>
      <c r="BD584" s="11"/>
      <c r="BE584" s="11"/>
      <c r="BF584" s="11"/>
      <c r="BG584" s="11"/>
      <c r="BH584" s="11"/>
      <c r="BI584" s="11"/>
      <c r="BJ584" s="11"/>
      <c r="BK584" s="11"/>
      <c r="BL584" s="11"/>
      <c r="BM584" s="11"/>
      <c r="BN584" s="11"/>
      <c r="BO584" s="11"/>
      <c r="BP584" s="11"/>
    </row>
    <row r="585" spans="1:68" ht="12.75" customHeight="1">
      <c r="A585" s="12">
        <f t="shared" si="977"/>
        <v>583</v>
      </c>
      <c r="B585" s="11" t="str">
        <f t="shared" ref="B585:D585" si="1098">IF(ISERROR(B584),IF(ISERROR(B583),IF(ISERROR(B582),"BLANK",B582),B583),B584)</f>
        <v>Em Lim</v>
      </c>
      <c r="C585" s="11" t="str">
        <f t="shared" si="1098"/>
        <v>Valesca deGroot</v>
      </c>
      <c r="D585" s="11" t="str">
        <f t="shared" si="1098"/>
        <v>BMSC15</v>
      </c>
      <c r="E585" s="12" t="str">
        <f>IF(ISERROR(VLOOKUP($D585,SITES!$A:$E,2,FALSE)),"",VLOOKUP($D585,SITES!$A:$E,2,FALSE))</f>
        <v>Raymond Kelp Rock</v>
      </c>
      <c r="F585" s="10">
        <f>IF(ISERROR(VLOOKUP($D585,SITES!$A:$E,3,FALSE)),"",VLOOKUP($D585,SITES!$A:$E,3,FALSE))</f>
        <v>48.880283355712798</v>
      </c>
      <c r="G585" s="13">
        <f>IF(ISERROR(VLOOKUP($D585,SITES!$A:$E,4,FALSE)),"",VLOOKUP($D585,SITES!$A:$E,4,FALSE))</f>
        <v>-125.31288146972599</v>
      </c>
      <c r="H585" s="14" t="str">
        <f t="shared" si="1044"/>
        <v>01/05/2024</v>
      </c>
      <c r="I585" s="11">
        <f t="shared" ref="I585:M585" si="1099">IF(ISERROR(I584),IF(ISERROR(I583),IF(ISERROR(I582),"BLANK",I582),I583),I584)</f>
        <v>2.5</v>
      </c>
      <c r="J585" s="11" t="str">
        <f t="shared" si="1099"/>
        <v>W</v>
      </c>
      <c r="K585" s="18">
        <f t="shared" si="1099"/>
        <v>0.51180555555555551</v>
      </c>
      <c r="L585" s="11" t="str">
        <f t="shared" si="1099"/>
        <v>VDG</v>
      </c>
      <c r="M585" s="11">
        <f t="shared" si="1099"/>
        <v>6.5</v>
      </c>
      <c r="N585" s="11">
        <v>2</v>
      </c>
      <c r="O585" s="11">
        <v>2</v>
      </c>
      <c r="P585" s="11" t="s">
        <v>156</v>
      </c>
      <c r="Q585" s="19" t="str">
        <f>IF($N585=1,IF(ISERROR(VLOOKUP($P585,'M1'!$A:$C,Q$2,FALSE)),"NOT PRESENT",VLOOKUP($P585,'M1'!$A:$C,Q$2,FALSE)),IF($N585=2,IF(ISERROR(VLOOKUP(DATA!$P585,'M2'!$A:$C,Q$2,FALSE)),"NOT PRESENT",VLOOKUP(DATA!$P585,'M2'!$A:$C,Q$2,FALSE)),IF($N585=0,IF(ISERROR(VLOOKUP($P585,'M1'!$A:$C,Q$2,FALSE)),IF(ISERROR(VLOOKUP(DATA!$P585,'M2'!$A:$C,Q$2,FALSE)),"NOT PRESENT",VLOOKUP(DATA!$P585,'M2'!$A:$C,Q$2,FALSE)),VLOOKUP($P585,'M1'!$A:$C,Q$2,FALSE)),"SPECIFY METHOD")))</f>
        <v>Synchirus gilli</v>
      </c>
      <c r="R585" s="19" t="str">
        <f>IF($N585=1,IF(ISERROR(VLOOKUP($P585,'M1'!$A:$C,R$2,FALSE)),"NOT PRESENT",VLOOKUP($P585,'M1'!$A:$C,R$2,FALSE)),IF($N585=2,IF(ISERROR(VLOOKUP(DATA!$P585,'M2'!$A:$C,R$2,FALSE)),"NOT PRESENT",VLOOKUP(DATA!$P585,'M2'!$A:$C,R$2,FALSE)),IF($N585=0,IF(ISERROR(VLOOKUP($P585,'M1'!$A:$C,R$2,FALSE)),IF(ISERROR(VLOOKUP(DATA!$P585,'M2'!$A:$C,R$2,FALSE)),"NOT PRESENT",VLOOKUP(DATA!$P585,'M2'!$A:$C,R$2,FALSE)),VLOOKUP($P585,'M1'!$A:$C,R$2,FALSE)),"SPECIFY METHOD")))</f>
        <v>Manacled sculpin</v>
      </c>
      <c r="S585" s="20">
        <f t="shared" si="980"/>
        <v>1</v>
      </c>
      <c r="T585" s="11">
        <v>0</v>
      </c>
      <c r="U585" s="11"/>
      <c r="V585" s="11">
        <v>1</v>
      </c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1"/>
      <c r="AU585" s="11"/>
      <c r="AV585" s="11"/>
      <c r="AW585" s="11"/>
      <c r="AX585" s="11"/>
      <c r="AY585" s="11"/>
      <c r="AZ585" s="11"/>
      <c r="BA585" s="11"/>
      <c r="BB585" s="11"/>
      <c r="BC585" s="11"/>
      <c r="BD585" s="11"/>
      <c r="BE585" s="11"/>
      <c r="BF585" s="11"/>
      <c r="BG585" s="11"/>
      <c r="BH585" s="11"/>
      <c r="BI585" s="11"/>
      <c r="BJ585" s="11"/>
      <c r="BK585" s="11"/>
      <c r="BL585" s="11"/>
      <c r="BM585" s="11"/>
      <c r="BN585" s="11"/>
      <c r="BO585" s="11"/>
      <c r="BP585" s="11"/>
    </row>
    <row r="586" spans="1:68" ht="12.75" customHeight="1">
      <c r="A586" s="12">
        <f t="shared" si="977"/>
        <v>584</v>
      </c>
      <c r="B586" s="11" t="str">
        <f t="shared" ref="B586:D586" si="1100">IF(ISERROR(B585),IF(ISERROR(B584),IF(ISERROR(B583),"BLANK",B583),B584),B585)</f>
        <v>Em Lim</v>
      </c>
      <c r="C586" s="11" t="str">
        <f t="shared" si="1100"/>
        <v>Valesca deGroot</v>
      </c>
      <c r="D586" s="11" t="str">
        <f t="shared" si="1100"/>
        <v>BMSC15</v>
      </c>
      <c r="E586" s="12" t="str">
        <f>IF(ISERROR(VLOOKUP($D586,SITES!$A:$E,2,FALSE)),"",VLOOKUP($D586,SITES!$A:$E,2,FALSE))</f>
        <v>Raymond Kelp Rock</v>
      </c>
      <c r="F586" s="10">
        <f>IF(ISERROR(VLOOKUP($D586,SITES!$A:$E,3,FALSE)),"",VLOOKUP($D586,SITES!$A:$E,3,FALSE))</f>
        <v>48.880283355712798</v>
      </c>
      <c r="G586" s="13">
        <f>IF(ISERROR(VLOOKUP($D586,SITES!$A:$E,4,FALSE)),"",VLOOKUP($D586,SITES!$A:$E,4,FALSE))</f>
        <v>-125.31288146972599</v>
      </c>
      <c r="H586" s="14" t="str">
        <f t="shared" si="1044"/>
        <v>01/05/2024</v>
      </c>
      <c r="I586" s="11">
        <f t="shared" ref="I586:O586" si="1101">IF(ISERROR(I585),IF(ISERROR(I584),IF(ISERROR(I583),"BLANK",I583),I584),I585)</f>
        <v>2.5</v>
      </c>
      <c r="J586" s="11" t="str">
        <f t="shared" si="1101"/>
        <v>W</v>
      </c>
      <c r="K586" s="18">
        <f t="shared" si="1101"/>
        <v>0.51180555555555551</v>
      </c>
      <c r="L586" s="11" t="str">
        <f t="shared" si="1101"/>
        <v>VDG</v>
      </c>
      <c r="M586" s="11">
        <f t="shared" si="1101"/>
        <v>6.5</v>
      </c>
      <c r="N586" s="11">
        <f t="shared" si="1101"/>
        <v>2</v>
      </c>
      <c r="O586" s="11">
        <f t="shared" si="1101"/>
        <v>2</v>
      </c>
      <c r="P586" s="11" t="s">
        <v>157</v>
      </c>
      <c r="Q586" s="19" t="str">
        <f>IF($N586=1,IF(ISERROR(VLOOKUP($P586,'M1'!$A:$C,Q$2,FALSE)),"NOT PRESENT",VLOOKUP($P586,'M1'!$A:$C,Q$2,FALSE)),IF($N586=2,IF(ISERROR(VLOOKUP(DATA!$P586,'M2'!$A:$C,Q$2,FALSE)),"NOT PRESENT",VLOOKUP(DATA!$P586,'M2'!$A:$C,Q$2,FALSE)),IF($N586=0,IF(ISERROR(VLOOKUP($P586,'M1'!$A:$C,Q$2,FALSE)),IF(ISERROR(VLOOKUP(DATA!$P586,'M2'!$A:$C,Q$2,FALSE)),"NOT PRESENT",VLOOKUP(DATA!$P586,'M2'!$A:$C,Q$2,FALSE)),VLOOKUP($P586,'M1'!$A:$C,Q$2,FALSE)),"SPECIFY METHOD")))</f>
        <v>Pugettia producta</v>
      </c>
      <c r="R586" s="12" t="str">
        <f>IF($N586=1,IF(ISERROR(VLOOKUP($P586,'M1'!$A:$C,R$2,FALSE)),"NOT PRESENT",VLOOKUP($P586,'M1'!$A:$C,R$2,FALSE)),IF($N586=2,IF(ISERROR(VLOOKUP(DATA!$P586,'M2'!$A:$C,R$2,FALSE)),"NOT PRESENT",VLOOKUP(DATA!$P586,'M2'!$A:$C,R$2,FALSE)),IF($N586=0,IF(ISERROR(VLOOKUP($P586,'M1'!$A:$C,R$2,FALSE)),IF(ISERROR(VLOOKUP(DATA!$P586,'M2'!$A:$C,R$2,FALSE)),"NOT PRESENT",VLOOKUP(DATA!$P586,'M2'!$A:$C,R$2,FALSE)),VLOOKUP($P586,'M1'!$A:$C,R$2,FALSE)),"SPECIFY METHOD")))</f>
        <v>Northern kelp crab</v>
      </c>
      <c r="S586" s="20">
        <f t="shared" si="980"/>
        <v>2</v>
      </c>
      <c r="T586" s="11">
        <v>2</v>
      </c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1"/>
      <c r="AU586" s="11"/>
      <c r="AV586" s="11"/>
      <c r="AW586" s="11"/>
      <c r="AX586" s="11"/>
      <c r="AY586" s="11"/>
      <c r="AZ586" s="11"/>
      <c r="BA586" s="11"/>
      <c r="BB586" s="11"/>
      <c r="BC586" s="11"/>
      <c r="BD586" s="11"/>
      <c r="BE586" s="11"/>
      <c r="BF586" s="11"/>
      <c r="BG586" s="11"/>
      <c r="BH586" s="11"/>
      <c r="BI586" s="11"/>
      <c r="BJ586" s="11"/>
      <c r="BK586" s="11"/>
      <c r="BL586" s="11"/>
      <c r="BM586" s="11"/>
      <c r="BN586" s="11"/>
      <c r="BO586" s="11"/>
      <c r="BP586" s="11"/>
    </row>
    <row r="587" spans="1:68" ht="12.75" customHeight="1">
      <c r="A587" s="12">
        <f t="shared" si="977"/>
        <v>585</v>
      </c>
      <c r="B587" s="11" t="str">
        <f t="shared" ref="B587:D587" si="1102">IF(ISERROR(B586),IF(ISERROR(B585),IF(ISERROR(B584),"BLANK",B584),B585),B586)</f>
        <v>Em Lim</v>
      </c>
      <c r="C587" s="11" t="str">
        <f t="shared" si="1102"/>
        <v>Valesca deGroot</v>
      </c>
      <c r="D587" s="11" t="str">
        <f t="shared" si="1102"/>
        <v>BMSC15</v>
      </c>
      <c r="E587" s="12" t="str">
        <f>IF(ISERROR(VLOOKUP($D587,SITES!$A:$E,2,FALSE)),"",VLOOKUP($D587,SITES!$A:$E,2,FALSE))</f>
        <v>Raymond Kelp Rock</v>
      </c>
      <c r="F587" s="10">
        <f>IF(ISERROR(VLOOKUP($D587,SITES!$A:$E,3,FALSE)),"",VLOOKUP($D587,SITES!$A:$E,3,FALSE))</f>
        <v>48.880283355712798</v>
      </c>
      <c r="G587" s="13">
        <f>IF(ISERROR(VLOOKUP($D587,SITES!$A:$E,4,FALSE)),"",VLOOKUP($D587,SITES!$A:$E,4,FALSE))</f>
        <v>-125.31288146972599</v>
      </c>
      <c r="H587" s="14" t="str">
        <f t="shared" si="1044"/>
        <v>01/05/2024</v>
      </c>
      <c r="I587" s="11">
        <f t="shared" ref="I587:O587" si="1103">IF(ISERROR(I586),IF(ISERROR(I585),IF(ISERROR(I584),"BLANK",I584),I585),I586)</f>
        <v>2.5</v>
      </c>
      <c r="J587" s="11" t="str">
        <f t="shared" si="1103"/>
        <v>W</v>
      </c>
      <c r="K587" s="18">
        <f t="shared" si="1103"/>
        <v>0.51180555555555551</v>
      </c>
      <c r="L587" s="11" t="str">
        <f t="shared" si="1103"/>
        <v>VDG</v>
      </c>
      <c r="M587" s="11">
        <f t="shared" si="1103"/>
        <v>6.5</v>
      </c>
      <c r="N587" s="11">
        <f t="shared" si="1103"/>
        <v>2</v>
      </c>
      <c r="O587" s="11">
        <f t="shared" si="1103"/>
        <v>2</v>
      </c>
      <c r="P587" s="11" t="s">
        <v>96</v>
      </c>
      <c r="Q587" s="19" t="str">
        <f>IF($N587=1,IF(ISERROR(VLOOKUP($P587,'M1'!$A:$C,Q$2,FALSE)),"NOT PRESENT",VLOOKUP($P587,'M1'!$A:$C,Q$2,FALSE)),IF($N587=2,IF(ISERROR(VLOOKUP(DATA!$P587,'M2'!$A:$C,Q$2,FALSE)),"NOT PRESENT",VLOOKUP(DATA!$P587,'M2'!$A:$C,Q$2,FALSE)),IF($N587=0,IF(ISERROR(VLOOKUP($P587,'M1'!$A:$C,Q$2,FALSE)),IF(ISERROR(VLOOKUP(DATA!$P587,'M2'!$A:$C,Q$2,FALSE)),"NOT PRESENT",VLOOKUP(DATA!$P587,'M2'!$A:$C,Q$2,FALSE)),VLOOKUP($P587,'M1'!$A:$C,Q$2,FALSE)),"SPECIFY METHOD")))</f>
        <v>Echidnocerus cibarius</v>
      </c>
      <c r="R587" s="12" t="str">
        <f>IF($N587=1,IF(ISERROR(VLOOKUP($P587,'M1'!$A:$C,R$2,FALSE)),"NOT PRESENT",VLOOKUP($P587,'M1'!$A:$C,R$2,FALSE)),IF($N587=2,IF(ISERROR(VLOOKUP(DATA!$P587,'M2'!$A:$C,R$2,FALSE)),"NOT PRESENT",VLOOKUP(DATA!$P587,'M2'!$A:$C,R$2,FALSE)),IF($N587=0,IF(ISERROR(VLOOKUP($P587,'M1'!$A:$C,R$2,FALSE)),IF(ISERROR(VLOOKUP(DATA!$P587,'M2'!$A:$C,R$2,FALSE)),"NOT PRESENT",VLOOKUP(DATA!$P587,'M2'!$A:$C,R$2,FALSE)),VLOOKUP($P587,'M1'!$A:$C,R$2,FALSE)),"SPECIFY METHOD")))</f>
        <v>Puget sound king crab</v>
      </c>
      <c r="S587" s="20">
        <f t="shared" si="980"/>
        <v>1</v>
      </c>
      <c r="T587" s="11">
        <v>1</v>
      </c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1"/>
      <c r="AU587" s="11"/>
      <c r="AV587" s="11"/>
      <c r="AW587" s="11"/>
      <c r="AX587" s="11"/>
      <c r="AY587" s="11"/>
      <c r="AZ587" s="11"/>
      <c r="BA587" s="11"/>
      <c r="BB587" s="11"/>
      <c r="BC587" s="11"/>
      <c r="BD587" s="11"/>
      <c r="BE587" s="11"/>
      <c r="BF587" s="11"/>
      <c r="BG587" s="11"/>
      <c r="BH587" s="11"/>
      <c r="BI587" s="11"/>
      <c r="BJ587" s="11"/>
      <c r="BK587" s="11"/>
      <c r="BL587" s="11"/>
      <c r="BM587" s="11"/>
      <c r="BN587" s="11"/>
      <c r="BO587" s="11"/>
      <c r="BP587" s="11"/>
    </row>
    <row r="588" spans="1:68" ht="12.75" customHeight="1">
      <c r="A588" s="12">
        <f t="shared" si="977"/>
        <v>586</v>
      </c>
      <c r="B588" s="11" t="str">
        <f t="shared" ref="B588:D588" si="1104">IF(ISERROR(B587),IF(ISERROR(B586),IF(ISERROR(B585),"BLANK",B585),B586),B587)</f>
        <v>Em Lim</v>
      </c>
      <c r="C588" s="11" t="str">
        <f t="shared" si="1104"/>
        <v>Valesca deGroot</v>
      </c>
      <c r="D588" s="11" t="str">
        <f t="shared" si="1104"/>
        <v>BMSC15</v>
      </c>
      <c r="E588" s="12" t="str">
        <f>IF(ISERROR(VLOOKUP($D588,SITES!$A:$E,2,FALSE)),"",VLOOKUP($D588,SITES!$A:$E,2,FALSE))</f>
        <v>Raymond Kelp Rock</v>
      </c>
      <c r="F588" s="10">
        <f>IF(ISERROR(VLOOKUP($D588,SITES!$A:$E,3,FALSE)),"",VLOOKUP($D588,SITES!$A:$E,3,FALSE))</f>
        <v>48.880283355712798</v>
      </c>
      <c r="G588" s="13">
        <f>IF(ISERROR(VLOOKUP($D588,SITES!$A:$E,4,FALSE)),"",VLOOKUP($D588,SITES!$A:$E,4,FALSE))</f>
        <v>-125.31288146972599</v>
      </c>
      <c r="H588" s="14" t="str">
        <f t="shared" si="1044"/>
        <v>01/05/2024</v>
      </c>
      <c r="I588" s="11">
        <f t="shared" ref="I588:O588" si="1105">IF(ISERROR(I587),IF(ISERROR(I586),IF(ISERROR(I585),"BLANK",I585),I586),I587)</f>
        <v>2.5</v>
      </c>
      <c r="J588" s="11" t="str">
        <f t="shared" si="1105"/>
        <v>W</v>
      </c>
      <c r="K588" s="18">
        <f t="shared" si="1105"/>
        <v>0.51180555555555551</v>
      </c>
      <c r="L588" s="11" t="str">
        <f t="shared" si="1105"/>
        <v>VDG</v>
      </c>
      <c r="M588" s="11">
        <f t="shared" si="1105"/>
        <v>6.5</v>
      </c>
      <c r="N588" s="11">
        <f t="shared" si="1105"/>
        <v>2</v>
      </c>
      <c r="O588" s="11">
        <f t="shared" si="1105"/>
        <v>2</v>
      </c>
      <c r="P588" s="11" t="s">
        <v>59</v>
      </c>
      <c r="Q588" s="19" t="str">
        <f>IF($N588=1,IF(ISERROR(VLOOKUP($P588,'M1'!$A:$C,Q$2,FALSE)),"NOT PRESENT",VLOOKUP($P588,'M1'!$A:$C,Q$2,FALSE)),IF($N588=2,IF(ISERROR(VLOOKUP(DATA!$P588,'M2'!$A:$C,Q$2,FALSE)),"NOT PRESENT",VLOOKUP(DATA!$P588,'M2'!$A:$C,Q$2,FALSE)),IF($N588=0,IF(ISERROR(VLOOKUP($P588,'M1'!$A:$C,Q$2,FALSE)),IF(ISERROR(VLOOKUP(DATA!$P588,'M2'!$A:$C,Q$2,FALSE)),"NOT PRESENT",VLOOKUP(DATA!$P588,'M2'!$A:$C,Q$2,FALSE)),VLOOKUP($P588,'M1'!$A:$C,Q$2,FALSE)),"SPECIFY METHOD")))</f>
        <v>Scyra acutifrons</v>
      </c>
      <c r="R588" s="12" t="str">
        <f>IF($N588=1,IF(ISERROR(VLOOKUP($P588,'M1'!$A:$C,R$2,FALSE)),"NOT PRESENT",VLOOKUP($P588,'M1'!$A:$C,R$2,FALSE)),IF($N588=2,IF(ISERROR(VLOOKUP(DATA!$P588,'M2'!$A:$C,R$2,FALSE)),"NOT PRESENT",VLOOKUP(DATA!$P588,'M2'!$A:$C,R$2,FALSE)),IF($N588=0,IF(ISERROR(VLOOKUP($P588,'M1'!$A:$C,R$2,FALSE)),IF(ISERROR(VLOOKUP(DATA!$P588,'M2'!$A:$C,R$2,FALSE)),"NOT PRESENT",VLOOKUP(DATA!$P588,'M2'!$A:$C,R$2,FALSE)),VLOOKUP($P588,'M1'!$A:$C,R$2,FALSE)),"SPECIFY METHOD")))</f>
        <v>Sharpnose crab</v>
      </c>
      <c r="S588" s="20">
        <f t="shared" si="980"/>
        <v>4</v>
      </c>
      <c r="T588" s="11">
        <v>4</v>
      </c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1"/>
      <c r="AU588" s="11"/>
      <c r="AV588" s="11"/>
      <c r="AW588" s="11"/>
      <c r="AX588" s="11"/>
      <c r="AY588" s="11"/>
      <c r="AZ588" s="11"/>
      <c r="BA588" s="11"/>
      <c r="BB588" s="11"/>
      <c r="BC588" s="11"/>
      <c r="BD588" s="11"/>
      <c r="BE588" s="11"/>
      <c r="BF588" s="11"/>
      <c r="BG588" s="11"/>
      <c r="BH588" s="11"/>
      <c r="BI588" s="11"/>
      <c r="BJ588" s="11"/>
      <c r="BK588" s="11"/>
      <c r="BL588" s="11"/>
      <c r="BM588" s="11"/>
      <c r="BN588" s="11"/>
      <c r="BO588" s="11"/>
      <c r="BP588" s="11"/>
    </row>
    <row r="589" spans="1:68" ht="12.75" customHeight="1">
      <c r="A589" s="12">
        <f t="shared" si="977"/>
        <v>587</v>
      </c>
      <c r="B589" s="11" t="str">
        <f t="shared" ref="B589:D589" si="1106">IF(ISERROR(B588),IF(ISERROR(B587),IF(ISERROR(B586),"BLANK",B586),B587),B588)</f>
        <v>Em Lim</v>
      </c>
      <c r="C589" s="11" t="str">
        <f t="shared" si="1106"/>
        <v>Valesca deGroot</v>
      </c>
      <c r="D589" s="11" t="str">
        <f t="shared" si="1106"/>
        <v>BMSC15</v>
      </c>
      <c r="E589" s="12" t="str">
        <f>IF(ISERROR(VLOOKUP($D589,SITES!$A:$E,2,FALSE)),"",VLOOKUP($D589,SITES!$A:$E,2,FALSE))</f>
        <v>Raymond Kelp Rock</v>
      </c>
      <c r="F589" s="10">
        <f>IF(ISERROR(VLOOKUP($D589,SITES!$A:$E,3,FALSE)),"",VLOOKUP($D589,SITES!$A:$E,3,FALSE))</f>
        <v>48.880283355712798</v>
      </c>
      <c r="G589" s="13">
        <f>IF(ISERROR(VLOOKUP($D589,SITES!$A:$E,4,FALSE)),"",VLOOKUP($D589,SITES!$A:$E,4,FALSE))</f>
        <v>-125.31288146972599</v>
      </c>
      <c r="H589" s="14" t="str">
        <f t="shared" si="1044"/>
        <v>01/05/2024</v>
      </c>
      <c r="I589" s="11">
        <f t="shared" ref="I589:M589" si="1107">IF(ISERROR(I588),IF(ISERROR(I587),IF(ISERROR(I586),"BLANK",I586),I587),I588)</f>
        <v>2.5</v>
      </c>
      <c r="J589" s="11" t="str">
        <f t="shared" si="1107"/>
        <v>W</v>
      </c>
      <c r="K589" s="18">
        <f t="shared" si="1107"/>
        <v>0.51180555555555551</v>
      </c>
      <c r="L589" s="11" t="str">
        <f t="shared" si="1107"/>
        <v>VDG</v>
      </c>
      <c r="M589" s="11">
        <f t="shared" si="1107"/>
        <v>6.5</v>
      </c>
      <c r="N589" s="11">
        <v>0</v>
      </c>
      <c r="O589" s="11">
        <f t="shared" ref="O589:O590" si="1108">IF(ISERROR(O588),IF(ISERROR(O587),IF(ISERROR(O586),"BLANK",O586),O587),O588)</f>
        <v>2</v>
      </c>
      <c r="P589" s="11" t="s">
        <v>74</v>
      </c>
      <c r="Q589" s="19" t="str">
        <f>IF($N589=1,IF(ISERROR(VLOOKUP($P589,'M1'!$A:$C,Q$2,FALSE)),"NOT PRESENT",VLOOKUP($P589,'M1'!$A:$C,Q$2,FALSE)),IF($N589=2,IF(ISERROR(VLOOKUP(DATA!$P589,'M2'!$A:$C,Q$2,FALSE)),"NOT PRESENT",VLOOKUP(DATA!$P589,'M2'!$A:$C,Q$2,FALSE)),IF($N589=0,IF(ISERROR(VLOOKUP($P589,'M1'!$A:$C,Q$2,FALSE)),IF(ISERROR(VLOOKUP(DATA!$P589,'M2'!$A:$C,Q$2,FALSE)),"NOT PRESENT",VLOOKUP(DATA!$P589,'M2'!$A:$C,Q$2,FALSE)),VLOOKUP($P589,'M1'!$A:$C,Q$2,FALSE)),"SPECIFY METHOD")))</f>
        <v>Sebastes melanops</v>
      </c>
      <c r="R589" s="12" t="str">
        <f>IF($N589=1,IF(ISERROR(VLOOKUP($P589,'M1'!$A:$C,R$2,FALSE)),"NOT PRESENT",VLOOKUP($P589,'M1'!$A:$C,R$2,FALSE)),IF($N589=2,IF(ISERROR(VLOOKUP(DATA!$P589,'M2'!$A:$C,R$2,FALSE)),"NOT PRESENT",VLOOKUP(DATA!$P589,'M2'!$A:$C,R$2,FALSE)),IF($N589=0,IF(ISERROR(VLOOKUP($P589,'M1'!$A:$C,R$2,FALSE)),IF(ISERROR(VLOOKUP(DATA!$P589,'M2'!$A:$C,R$2,FALSE)),"NOT PRESENT",VLOOKUP(DATA!$P589,'M2'!$A:$C,R$2,FALSE)),VLOOKUP($P589,'M1'!$A:$C,R$2,FALSE)),"SPECIFY METHOD")))</f>
        <v>Black rockfish</v>
      </c>
      <c r="S589" s="20">
        <f t="shared" si="980"/>
        <v>1</v>
      </c>
      <c r="T589" s="11">
        <v>0</v>
      </c>
      <c r="U589" s="11"/>
      <c r="V589" s="11"/>
      <c r="W589" s="11"/>
      <c r="X589" s="11"/>
      <c r="Y589" s="11"/>
      <c r="Z589" s="11"/>
      <c r="AA589" s="11">
        <v>1</v>
      </c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1"/>
      <c r="AU589" s="11"/>
      <c r="AV589" s="11"/>
      <c r="AW589" s="11"/>
      <c r="AX589" s="11"/>
      <c r="AY589" s="11"/>
      <c r="AZ589" s="11"/>
      <c r="BA589" s="11"/>
      <c r="BB589" s="11"/>
      <c r="BC589" s="11"/>
      <c r="BD589" s="11"/>
      <c r="BE589" s="11"/>
      <c r="BF589" s="11"/>
      <c r="BG589" s="11"/>
      <c r="BH589" s="11"/>
      <c r="BI589" s="11"/>
      <c r="BJ589" s="11"/>
      <c r="BK589" s="11"/>
      <c r="BL589" s="11"/>
      <c r="BM589" s="11"/>
      <c r="BN589" s="11"/>
      <c r="BO589" s="11"/>
      <c r="BP589" s="11"/>
    </row>
    <row r="590" spans="1:68" ht="12.75" customHeight="1">
      <c r="A590" s="12">
        <f t="shared" si="977"/>
        <v>588</v>
      </c>
      <c r="B590" s="11" t="str">
        <f t="shared" ref="B590:D590" si="1109">IF(ISERROR(B589),IF(ISERROR(B588),IF(ISERROR(B587),"BLANK",B587),B588),B589)</f>
        <v>Em Lim</v>
      </c>
      <c r="C590" s="11" t="str">
        <f t="shared" si="1109"/>
        <v>Valesca deGroot</v>
      </c>
      <c r="D590" s="11" t="str">
        <f t="shared" si="1109"/>
        <v>BMSC15</v>
      </c>
      <c r="E590" s="12" t="str">
        <f>IF(ISERROR(VLOOKUP($D590,SITES!$A:$E,2,FALSE)),"",VLOOKUP($D590,SITES!$A:$E,2,FALSE))</f>
        <v>Raymond Kelp Rock</v>
      </c>
      <c r="F590" s="10">
        <f>IF(ISERROR(VLOOKUP($D590,SITES!$A:$E,3,FALSE)),"",VLOOKUP($D590,SITES!$A:$E,3,FALSE))</f>
        <v>48.880283355712798</v>
      </c>
      <c r="G590" s="13">
        <f>IF(ISERROR(VLOOKUP($D590,SITES!$A:$E,4,FALSE)),"",VLOOKUP($D590,SITES!$A:$E,4,FALSE))</f>
        <v>-125.31288146972599</v>
      </c>
      <c r="H590" s="14" t="str">
        <f t="shared" si="1044"/>
        <v>01/05/2024</v>
      </c>
      <c r="I590" s="11">
        <f t="shared" ref="I590:M590" si="1110">IF(ISERROR(I589),IF(ISERROR(I588),IF(ISERROR(I587),"BLANK",I587),I588),I589)</f>
        <v>2.5</v>
      </c>
      <c r="J590" s="11" t="str">
        <f t="shared" si="1110"/>
        <v>W</v>
      </c>
      <c r="K590" s="18">
        <f t="shared" si="1110"/>
        <v>0.51180555555555551</v>
      </c>
      <c r="L590" s="11" t="str">
        <f t="shared" si="1110"/>
        <v>VDG</v>
      </c>
      <c r="M590" s="11">
        <f t="shared" si="1110"/>
        <v>6.5</v>
      </c>
      <c r="N590" s="11">
        <v>2</v>
      </c>
      <c r="O590" s="11">
        <f t="shared" si="1108"/>
        <v>2</v>
      </c>
      <c r="P590" s="11" t="s">
        <v>158</v>
      </c>
      <c r="Q590" s="19" t="str">
        <f>IF($N590=1,IF(ISERROR(VLOOKUP($P590,'M1'!$A:$C,Q$2,FALSE)),"NOT PRESENT",VLOOKUP($P590,'M1'!$A:$C,Q$2,FALSE)),IF($N590=2,IF(ISERROR(VLOOKUP(DATA!$P590,'M2'!$A:$C,Q$2,FALSE)),"NOT PRESENT",VLOOKUP(DATA!$P590,'M2'!$A:$C,Q$2,FALSE)),IF($N590=0,IF(ISERROR(VLOOKUP($P590,'M1'!$A:$C,Q$2,FALSE)),IF(ISERROR(VLOOKUP(DATA!$P590,'M2'!$A:$C,Q$2,FALSE)),"NOT PRESENT",VLOOKUP(DATA!$P590,'M2'!$A:$C,Q$2,FALSE)),VLOOKUP($P590,'M1'!$A:$C,Q$2,FALSE)),"SPECIFY METHOD")))</f>
        <v>Hapalogaster mertensii</v>
      </c>
      <c r="R590" s="12" t="str">
        <f>IF($N590=1,IF(ISERROR(VLOOKUP($P590,'M1'!$A:$C,R$2,FALSE)),"NOT PRESENT",VLOOKUP($P590,'M1'!$A:$C,R$2,FALSE)),IF($N590=2,IF(ISERROR(VLOOKUP(DATA!$P590,'M2'!$A:$C,R$2,FALSE)),"NOT PRESENT",VLOOKUP(DATA!$P590,'M2'!$A:$C,R$2,FALSE)),IF($N590=0,IF(ISERROR(VLOOKUP($P590,'M1'!$A:$C,R$2,FALSE)),IF(ISERROR(VLOOKUP(DATA!$P590,'M2'!$A:$C,R$2,FALSE)),"NOT PRESENT",VLOOKUP(DATA!$P590,'M2'!$A:$C,R$2,FALSE)),VLOOKUP($P590,'M1'!$A:$C,R$2,FALSE)),"SPECIFY METHOD")))</f>
        <v>Hairy crab</v>
      </c>
      <c r="S590" s="20">
        <f t="shared" si="980"/>
        <v>1</v>
      </c>
      <c r="T590" s="11">
        <v>1</v>
      </c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1"/>
      <c r="AU590" s="11"/>
      <c r="AV590" s="11"/>
      <c r="AW590" s="11"/>
      <c r="AX590" s="11"/>
      <c r="AY590" s="11"/>
      <c r="AZ590" s="11"/>
      <c r="BA590" s="11"/>
      <c r="BB590" s="11"/>
      <c r="BC590" s="11"/>
      <c r="BD590" s="11"/>
      <c r="BE590" s="11"/>
      <c r="BF590" s="11"/>
      <c r="BG590" s="11"/>
      <c r="BH590" s="11"/>
      <c r="BI590" s="11"/>
      <c r="BJ590" s="11"/>
      <c r="BK590" s="11"/>
      <c r="BL590" s="11"/>
      <c r="BM590" s="11"/>
      <c r="BN590" s="11"/>
      <c r="BO590" s="11"/>
      <c r="BP590" s="11"/>
    </row>
    <row r="591" spans="1:68" ht="12.75" customHeight="1">
      <c r="A591" s="12">
        <f t="shared" si="977"/>
        <v>589</v>
      </c>
      <c r="B591" s="11" t="str">
        <f t="shared" ref="B591:D591" si="1111">IF(ISERROR(B590),IF(ISERROR(B589),IF(ISERROR(B588),"BLANK",B588),B589),B590)</f>
        <v>Em Lim</v>
      </c>
      <c r="C591" s="11" t="str">
        <f t="shared" si="1111"/>
        <v>Valesca deGroot</v>
      </c>
      <c r="D591" s="11" t="str">
        <f t="shared" si="1111"/>
        <v>BMSC15</v>
      </c>
      <c r="E591" s="12" t="str">
        <f>IF(ISERROR(VLOOKUP($D591,SITES!$A:$E,2,FALSE)),"",VLOOKUP($D591,SITES!$A:$E,2,FALSE))</f>
        <v>Raymond Kelp Rock</v>
      </c>
      <c r="F591" s="10">
        <f>IF(ISERROR(VLOOKUP($D591,SITES!$A:$E,3,FALSE)),"",VLOOKUP($D591,SITES!$A:$E,3,FALSE))</f>
        <v>48.880283355712798</v>
      </c>
      <c r="G591" s="13">
        <f>IF(ISERROR(VLOOKUP($D591,SITES!$A:$E,4,FALSE)),"",VLOOKUP($D591,SITES!$A:$E,4,FALSE))</f>
        <v>-125.31288146972599</v>
      </c>
      <c r="H591" s="14" t="str">
        <f t="shared" si="1044"/>
        <v>01/05/2024</v>
      </c>
      <c r="I591" s="11">
        <f t="shared" ref="I591:O591" si="1112">IF(ISERROR(I590),IF(ISERROR(I589),IF(ISERROR(I588),"BLANK",I588),I589),I590)</f>
        <v>2.5</v>
      </c>
      <c r="J591" s="11" t="str">
        <f t="shared" si="1112"/>
        <v>W</v>
      </c>
      <c r="K591" s="18">
        <f t="shared" si="1112"/>
        <v>0.51180555555555551</v>
      </c>
      <c r="L591" s="11" t="str">
        <f t="shared" si="1112"/>
        <v>VDG</v>
      </c>
      <c r="M591" s="11">
        <f t="shared" si="1112"/>
        <v>6.5</v>
      </c>
      <c r="N591" s="11">
        <f t="shared" si="1112"/>
        <v>2</v>
      </c>
      <c r="O591" s="11">
        <f t="shared" si="1112"/>
        <v>2</v>
      </c>
      <c r="P591" s="11" t="s">
        <v>29</v>
      </c>
      <c r="Q591" s="19" t="str">
        <f>IF($N591=1,IF(ISERROR(VLOOKUP($P591,'M1'!$A:$C,Q$2,FALSE)),"NOT PRESENT",VLOOKUP($P591,'M1'!$A:$C,Q$2,FALSE)),IF($N591=2,IF(ISERROR(VLOOKUP(DATA!$P591,'M2'!$A:$C,Q$2,FALSE)),"NOT PRESENT",VLOOKUP(DATA!$P591,'M2'!$A:$C,Q$2,FALSE)),IF($N591=0,IF(ISERROR(VLOOKUP($P591,'M1'!$A:$C,Q$2,FALSE)),IF(ISERROR(VLOOKUP(DATA!$P591,'M2'!$A:$C,Q$2,FALSE)),"NOT PRESENT",VLOOKUP(DATA!$P591,'M2'!$A:$C,Q$2,FALSE)),VLOOKUP($P591,'M1'!$A:$C,Q$2,FALSE)),"SPECIFY METHOD")))</f>
        <v>Mesocentrotus franciscanus</v>
      </c>
      <c r="R591" s="12" t="str">
        <f>IF($N591=1,IF(ISERROR(VLOOKUP($P591,'M1'!$A:$C,R$2,FALSE)),"NOT PRESENT",VLOOKUP($P591,'M1'!$A:$C,R$2,FALSE)),IF($N591=2,IF(ISERROR(VLOOKUP(DATA!$P591,'M2'!$A:$C,R$2,FALSE)),"NOT PRESENT",VLOOKUP(DATA!$P591,'M2'!$A:$C,R$2,FALSE)),IF($N591=0,IF(ISERROR(VLOOKUP($P591,'M1'!$A:$C,R$2,FALSE)),IF(ISERROR(VLOOKUP(DATA!$P591,'M2'!$A:$C,R$2,FALSE)),"NOT PRESENT",VLOOKUP(DATA!$P591,'M2'!$A:$C,R$2,FALSE)),VLOOKUP($P591,'M1'!$A:$C,R$2,FALSE)),"SPECIFY METHOD")))</f>
        <v>Red sea urchin</v>
      </c>
      <c r="S591" s="20">
        <f t="shared" si="980"/>
        <v>5</v>
      </c>
      <c r="T591" s="11">
        <v>5</v>
      </c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1"/>
      <c r="AU591" s="11"/>
      <c r="AV591" s="11"/>
      <c r="AW591" s="11"/>
      <c r="AX591" s="11"/>
      <c r="AY591" s="11"/>
      <c r="AZ591" s="11"/>
      <c r="BA591" s="11"/>
      <c r="BB591" s="11"/>
      <c r="BC591" s="11"/>
      <c r="BD591" s="11"/>
      <c r="BE591" s="11"/>
      <c r="BF591" s="11"/>
      <c r="BG591" s="11"/>
      <c r="BH591" s="11"/>
      <c r="BI591" s="11"/>
      <c r="BJ591" s="11"/>
      <c r="BK591" s="11"/>
      <c r="BL591" s="11"/>
      <c r="BM591" s="11"/>
      <c r="BN591" s="11"/>
      <c r="BO591" s="11"/>
      <c r="BP591" s="11"/>
    </row>
    <row r="592" spans="1:68" ht="12.75" customHeight="1">
      <c r="A592" s="12">
        <f t="shared" si="977"/>
        <v>590</v>
      </c>
      <c r="B592" s="11" t="str">
        <f t="shared" ref="B592:D592" si="1113">IF(ISERROR(B591),IF(ISERROR(B590),IF(ISERROR(B589),"BLANK",B589),B590),B591)</f>
        <v>Em Lim</v>
      </c>
      <c r="C592" s="11" t="str">
        <f t="shared" si="1113"/>
        <v>Valesca deGroot</v>
      </c>
      <c r="D592" s="11" t="str">
        <f t="shared" si="1113"/>
        <v>BMSC15</v>
      </c>
      <c r="E592" s="12" t="str">
        <f>IF(ISERROR(VLOOKUP($D592,SITES!$A:$E,2,FALSE)),"",VLOOKUP($D592,SITES!$A:$E,2,FALSE))</f>
        <v>Raymond Kelp Rock</v>
      </c>
      <c r="F592" s="10">
        <f>IF(ISERROR(VLOOKUP($D592,SITES!$A:$E,3,FALSE)),"",VLOOKUP($D592,SITES!$A:$E,3,FALSE))</f>
        <v>48.880283355712798</v>
      </c>
      <c r="G592" s="13">
        <f>IF(ISERROR(VLOOKUP($D592,SITES!$A:$E,4,FALSE)),"",VLOOKUP($D592,SITES!$A:$E,4,FALSE))</f>
        <v>-125.31288146972599</v>
      </c>
      <c r="H592" s="14" t="str">
        <f t="shared" si="1044"/>
        <v>01/05/2024</v>
      </c>
      <c r="I592" s="11">
        <f t="shared" ref="I592:O592" si="1114">IF(ISERROR(I591),IF(ISERROR(I590),IF(ISERROR(I589),"BLANK",I589),I590),I591)</f>
        <v>2.5</v>
      </c>
      <c r="J592" s="11" t="str">
        <f t="shared" si="1114"/>
        <v>W</v>
      </c>
      <c r="K592" s="18">
        <f t="shared" si="1114"/>
        <v>0.51180555555555551</v>
      </c>
      <c r="L592" s="11" t="str">
        <f t="shared" si="1114"/>
        <v>VDG</v>
      </c>
      <c r="M592" s="11">
        <f t="shared" si="1114"/>
        <v>6.5</v>
      </c>
      <c r="N592" s="11">
        <f t="shared" si="1114"/>
        <v>2</v>
      </c>
      <c r="O592" s="11">
        <f t="shared" si="1114"/>
        <v>2</v>
      </c>
      <c r="P592" s="11" t="s">
        <v>35</v>
      </c>
      <c r="Q592" s="19" t="str">
        <f>IF($N592=1,IF(ISERROR(VLOOKUP($P592,'M1'!$A:$C,Q$2,FALSE)),"NOT PRESENT",VLOOKUP($P592,'M1'!$A:$C,Q$2,FALSE)),IF($N592=2,IF(ISERROR(VLOOKUP(DATA!$P592,'M2'!$A:$C,Q$2,FALSE)),"NOT PRESENT",VLOOKUP(DATA!$P592,'M2'!$A:$C,Q$2,FALSE)),IF($N592=0,IF(ISERROR(VLOOKUP($P592,'M1'!$A:$C,Q$2,FALSE)),IF(ISERROR(VLOOKUP(DATA!$P592,'M2'!$A:$C,Q$2,FALSE)),"NOT PRESENT",VLOOKUP(DATA!$P592,'M2'!$A:$C,Q$2,FALSE)),VLOOKUP($P592,'M1'!$A:$C,Q$2,FALSE)),"SPECIFY METHOD")))</f>
        <v>Orthasterias koehleri</v>
      </c>
      <c r="R592" s="12" t="str">
        <f>IF($N592=1,IF(ISERROR(VLOOKUP($P592,'M1'!$A:$C,R$2,FALSE)),"NOT PRESENT",VLOOKUP($P592,'M1'!$A:$C,R$2,FALSE)),IF($N592=2,IF(ISERROR(VLOOKUP(DATA!$P592,'M2'!$A:$C,R$2,FALSE)),"NOT PRESENT",VLOOKUP(DATA!$P592,'M2'!$A:$C,R$2,FALSE)),IF($N592=0,IF(ISERROR(VLOOKUP($P592,'M1'!$A:$C,R$2,FALSE)),IF(ISERROR(VLOOKUP(DATA!$P592,'M2'!$A:$C,R$2,FALSE)),"NOT PRESENT",VLOOKUP(DATA!$P592,'M2'!$A:$C,R$2,FALSE)),VLOOKUP($P592,'M1'!$A:$C,R$2,FALSE)),"SPECIFY METHOD")))</f>
        <v>Rainbow star</v>
      </c>
      <c r="S592" s="20">
        <f t="shared" si="980"/>
        <v>1</v>
      </c>
      <c r="T592" s="11">
        <v>1</v>
      </c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1"/>
      <c r="AU592" s="11"/>
      <c r="AV592" s="11"/>
      <c r="AW592" s="11"/>
      <c r="AX592" s="11"/>
      <c r="AY592" s="11"/>
      <c r="AZ592" s="11"/>
      <c r="BA592" s="11"/>
      <c r="BB592" s="11"/>
      <c r="BC592" s="11"/>
      <c r="BD592" s="11"/>
      <c r="BE592" s="11"/>
      <c r="BF592" s="11"/>
      <c r="BG592" s="11"/>
      <c r="BH592" s="11"/>
      <c r="BI592" s="11"/>
      <c r="BJ592" s="11"/>
      <c r="BK592" s="11"/>
      <c r="BL592" s="11"/>
      <c r="BM592" s="11"/>
      <c r="BN592" s="11"/>
      <c r="BO592" s="11"/>
      <c r="BP592" s="11"/>
    </row>
    <row r="593" spans="1:68" ht="12.75" customHeight="1">
      <c r="A593" s="12">
        <f t="shared" si="977"/>
        <v>591</v>
      </c>
      <c r="B593" s="11" t="str">
        <f t="shared" ref="B593:D593" si="1115">IF(ISERROR(B592),IF(ISERROR(B591),IF(ISERROR(B590),"BLANK",B590),B591),B592)</f>
        <v>Em Lim</v>
      </c>
      <c r="C593" s="11" t="str">
        <f t="shared" si="1115"/>
        <v>Valesca deGroot</v>
      </c>
      <c r="D593" s="11" t="str">
        <f t="shared" si="1115"/>
        <v>BMSC15</v>
      </c>
      <c r="E593" s="12" t="str">
        <f>IF(ISERROR(VLOOKUP($D593,SITES!$A:$E,2,FALSE)),"",VLOOKUP($D593,SITES!$A:$E,2,FALSE))</f>
        <v>Raymond Kelp Rock</v>
      </c>
      <c r="F593" s="10">
        <f>IF(ISERROR(VLOOKUP($D593,SITES!$A:$E,3,FALSE)),"",VLOOKUP($D593,SITES!$A:$E,3,FALSE))</f>
        <v>48.880283355712798</v>
      </c>
      <c r="G593" s="13">
        <f>IF(ISERROR(VLOOKUP($D593,SITES!$A:$E,4,FALSE)),"",VLOOKUP($D593,SITES!$A:$E,4,FALSE))</f>
        <v>-125.31288146972599</v>
      </c>
      <c r="H593" s="14" t="str">
        <f t="shared" si="1044"/>
        <v>01/05/2024</v>
      </c>
      <c r="I593" s="11">
        <f t="shared" ref="I593:O593" si="1116">IF(ISERROR(I592),IF(ISERROR(I591),IF(ISERROR(I590),"BLANK",I590),I591),I592)</f>
        <v>2.5</v>
      </c>
      <c r="J593" s="11" t="str">
        <f t="shared" si="1116"/>
        <v>W</v>
      </c>
      <c r="K593" s="18">
        <f t="shared" si="1116"/>
        <v>0.51180555555555551</v>
      </c>
      <c r="L593" s="11" t="str">
        <f t="shared" si="1116"/>
        <v>VDG</v>
      </c>
      <c r="M593" s="11">
        <f t="shared" si="1116"/>
        <v>6.5</v>
      </c>
      <c r="N593" s="11">
        <f t="shared" si="1116"/>
        <v>2</v>
      </c>
      <c r="O593" s="11">
        <f t="shared" si="1116"/>
        <v>2</v>
      </c>
      <c r="P593" s="11" t="s">
        <v>159</v>
      </c>
      <c r="Q593" s="19" t="str">
        <f>IF($N593=1,IF(ISERROR(VLOOKUP($P593,'M1'!$A:$C,Q$2,FALSE)),"NOT PRESENT",VLOOKUP($P593,'M1'!$A:$C,Q$2,FALSE)),IF($N593=2,IF(ISERROR(VLOOKUP(DATA!$P593,'M2'!$A:$C,Q$2,FALSE)),"NOT PRESENT",VLOOKUP(DATA!$P593,'M2'!$A:$C,Q$2,FALSE)),IF($N593=0,IF(ISERROR(VLOOKUP($P593,'M1'!$A:$C,Q$2,FALSE)),IF(ISERROR(VLOOKUP(DATA!$P593,'M2'!$A:$C,Q$2,FALSE)),"NOT PRESENT",VLOOKUP(DATA!$P593,'M2'!$A:$C,Q$2,FALSE)),VLOOKUP($P593,'M1'!$A:$C,Q$2,FALSE)),"SPECIFY METHOD")))</f>
        <v>Pycnopodia helianthoides</v>
      </c>
      <c r="R593" s="12" t="str">
        <f>IF($N593=1,IF(ISERROR(VLOOKUP($P593,'M1'!$A:$C,R$2,FALSE)),"NOT PRESENT",VLOOKUP($P593,'M1'!$A:$C,R$2,FALSE)),IF($N593=2,IF(ISERROR(VLOOKUP(DATA!$P593,'M2'!$A:$C,R$2,FALSE)),"NOT PRESENT",VLOOKUP(DATA!$P593,'M2'!$A:$C,R$2,FALSE)),IF($N593=0,IF(ISERROR(VLOOKUP($P593,'M1'!$A:$C,R$2,FALSE)),IF(ISERROR(VLOOKUP(DATA!$P593,'M2'!$A:$C,R$2,FALSE)),"NOT PRESENT",VLOOKUP(DATA!$P593,'M2'!$A:$C,R$2,FALSE)),VLOOKUP($P593,'M1'!$A:$C,R$2,FALSE)),"SPECIFY METHOD")))</f>
        <v>Sunflower star [kelp]</v>
      </c>
      <c r="S593" s="20">
        <f t="shared" si="980"/>
        <v>4</v>
      </c>
      <c r="T593" s="11">
        <v>0</v>
      </c>
      <c r="U593" s="11">
        <v>3</v>
      </c>
      <c r="V593" s="11">
        <v>1</v>
      </c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1"/>
      <c r="AU593" s="11"/>
      <c r="AV593" s="11"/>
      <c r="AW593" s="11"/>
      <c r="AX593" s="11"/>
      <c r="AY593" s="11"/>
      <c r="AZ593" s="11"/>
      <c r="BA593" s="11"/>
      <c r="BB593" s="11"/>
      <c r="BC593" s="11"/>
      <c r="BD593" s="11"/>
      <c r="BE593" s="11"/>
      <c r="BF593" s="11"/>
      <c r="BG593" s="11"/>
      <c r="BH593" s="11"/>
      <c r="BI593" s="11"/>
      <c r="BJ593" s="11"/>
      <c r="BK593" s="11"/>
      <c r="BL593" s="11"/>
      <c r="BM593" s="11"/>
      <c r="BN593" s="11"/>
      <c r="BO593" s="11"/>
      <c r="BP593" s="11"/>
    </row>
    <row r="594" spans="1:68" ht="12.75" customHeight="1">
      <c r="A594" s="12">
        <f t="shared" si="977"/>
        <v>592</v>
      </c>
      <c r="B594" s="11" t="str">
        <f t="shared" ref="B594:D594" si="1117">IF(ISERROR(B593),IF(ISERROR(B592),IF(ISERROR(B591),"BLANK",B591),B592),B593)</f>
        <v>Em Lim</v>
      </c>
      <c r="C594" s="11" t="str">
        <f t="shared" si="1117"/>
        <v>Valesca deGroot</v>
      </c>
      <c r="D594" s="11" t="str">
        <f t="shared" si="1117"/>
        <v>BMSC15</v>
      </c>
      <c r="E594" s="12" t="str">
        <f>IF(ISERROR(VLOOKUP($D594,SITES!$A:$E,2,FALSE)),"",VLOOKUP($D594,SITES!$A:$E,2,FALSE))</f>
        <v>Raymond Kelp Rock</v>
      </c>
      <c r="F594" s="10">
        <f>IF(ISERROR(VLOOKUP($D594,SITES!$A:$E,3,FALSE)),"",VLOOKUP($D594,SITES!$A:$E,3,FALSE))</f>
        <v>48.880283355712798</v>
      </c>
      <c r="G594" s="13">
        <f>IF(ISERROR(VLOOKUP($D594,SITES!$A:$E,4,FALSE)),"",VLOOKUP($D594,SITES!$A:$E,4,FALSE))</f>
        <v>-125.31288146972599</v>
      </c>
      <c r="H594" s="14" t="str">
        <f t="shared" si="1044"/>
        <v>01/05/2024</v>
      </c>
      <c r="I594" s="11">
        <f t="shared" ref="I594:O594" si="1118">IF(ISERROR(I593),IF(ISERROR(I592),IF(ISERROR(I591),"BLANK",I591),I592),I593)</f>
        <v>2.5</v>
      </c>
      <c r="J594" s="11" t="str">
        <f t="shared" si="1118"/>
        <v>W</v>
      </c>
      <c r="K594" s="18">
        <f t="shared" si="1118"/>
        <v>0.51180555555555551</v>
      </c>
      <c r="L594" s="11" t="str">
        <f t="shared" si="1118"/>
        <v>VDG</v>
      </c>
      <c r="M594" s="11">
        <f t="shared" si="1118"/>
        <v>6.5</v>
      </c>
      <c r="N594" s="11">
        <f t="shared" si="1118"/>
        <v>2</v>
      </c>
      <c r="O594" s="11">
        <f t="shared" si="1118"/>
        <v>2</v>
      </c>
      <c r="P594" s="11" t="s">
        <v>39</v>
      </c>
      <c r="Q594" s="19" t="str">
        <f>IF($N594=1,IF(ISERROR(VLOOKUP($P594,'M1'!$A:$C,Q$2,FALSE)),"NOT PRESENT",VLOOKUP($P594,'M1'!$A:$C,Q$2,FALSE)),IF($N594=2,IF(ISERROR(VLOOKUP(DATA!$P594,'M2'!$A:$C,Q$2,FALSE)),"NOT PRESENT",VLOOKUP(DATA!$P594,'M2'!$A:$C,Q$2,FALSE)),IF($N594=0,IF(ISERROR(VLOOKUP($P594,'M1'!$A:$C,Q$2,FALSE)),IF(ISERROR(VLOOKUP(DATA!$P594,'M2'!$A:$C,Q$2,FALSE)),"NOT PRESENT",VLOOKUP(DATA!$P594,'M2'!$A:$C,Q$2,FALSE)),VLOOKUP($P594,'M1'!$A:$C,Q$2,FALSE)),"SPECIFY METHOD")))</f>
        <v>Hermissenda crassicornis</v>
      </c>
      <c r="R594" s="12" t="str">
        <f>IF($N594=1,IF(ISERROR(VLOOKUP($P594,'M1'!$A:$C,R$2,FALSE)),"NOT PRESENT",VLOOKUP($P594,'M1'!$A:$C,R$2,FALSE)),IF($N594=2,IF(ISERROR(VLOOKUP(DATA!$P594,'M2'!$A:$C,R$2,FALSE)),"NOT PRESENT",VLOOKUP(DATA!$P594,'M2'!$A:$C,R$2,FALSE)),IF($N594=0,IF(ISERROR(VLOOKUP($P594,'M1'!$A:$C,R$2,FALSE)),IF(ISERROR(VLOOKUP(DATA!$P594,'M2'!$A:$C,R$2,FALSE)),"NOT PRESENT",VLOOKUP(DATA!$P594,'M2'!$A:$C,R$2,FALSE)),VLOOKUP($P594,'M1'!$A:$C,R$2,FALSE)),"SPECIFY METHOD")))</f>
        <v>Opalescent nudibranch</v>
      </c>
      <c r="S594" s="20">
        <f t="shared" si="980"/>
        <v>2</v>
      </c>
      <c r="T594" s="11">
        <v>2</v>
      </c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1"/>
      <c r="AU594" s="11"/>
      <c r="AV594" s="11"/>
      <c r="AW594" s="11"/>
      <c r="AX594" s="11"/>
      <c r="AY594" s="11"/>
      <c r="AZ594" s="11"/>
      <c r="BA594" s="11"/>
      <c r="BB594" s="11"/>
      <c r="BC594" s="11"/>
      <c r="BD594" s="11"/>
      <c r="BE594" s="11"/>
      <c r="BF594" s="11"/>
      <c r="BG594" s="11"/>
      <c r="BH594" s="11"/>
      <c r="BI594" s="11"/>
      <c r="BJ594" s="11"/>
      <c r="BK594" s="11"/>
      <c r="BL594" s="11"/>
      <c r="BM594" s="11"/>
      <c r="BN594" s="11"/>
      <c r="BO594" s="11"/>
      <c r="BP594" s="11"/>
    </row>
    <row r="595" spans="1:68" ht="12.75" customHeight="1">
      <c r="A595" s="12">
        <f t="shared" si="977"/>
        <v>593</v>
      </c>
      <c r="B595" s="11" t="str">
        <f t="shared" ref="B595:D595" si="1119">IF(ISERROR(B594),IF(ISERROR(B593),IF(ISERROR(B592),"BLANK",B592),B593),B594)</f>
        <v>Em Lim</v>
      </c>
      <c r="C595" s="11" t="str">
        <f t="shared" si="1119"/>
        <v>Valesca deGroot</v>
      </c>
      <c r="D595" s="11" t="str">
        <f t="shared" si="1119"/>
        <v>BMSC15</v>
      </c>
      <c r="E595" s="12" t="str">
        <f>IF(ISERROR(VLOOKUP($D595,SITES!$A:$E,2,FALSE)),"",VLOOKUP($D595,SITES!$A:$E,2,FALSE))</f>
        <v>Raymond Kelp Rock</v>
      </c>
      <c r="F595" s="10">
        <f>IF(ISERROR(VLOOKUP($D595,SITES!$A:$E,3,FALSE)),"",VLOOKUP($D595,SITES!$A:$E,3,FALSE))</f>
        <v>48.880283355712798</v>
      </c>
      <c r="G595" s="13">
        <f>IF(ISERROR(VLOOKUP($D595,SITES!$A:$E,4,FALSE)),"",VLOOKUP($D595,SITES!$A:$E,4,FALSE))</f>
        <v>-125.31288146972599</v>
      </c>
      <c r="H595" s="14" t="str">
        <f t="shared" si="1044"/>
        <v>01/05/2024</v>
      </c>
      <c r="I595" s="11">
        <f t="shared" ref="I595:O595" si="1120">IF(ISERROR(I594),IF(ISERROR(I593),IF(ISERROR(I592),"BLANK",I592),I593),I594)</f>
        <v>2.5</v>
      </c>
      <c r="J595" s="11" t="str">
        <f t="shared" si="1120"/>
        <v>W</v>
      </c>
      <c r="K595" s="18">
        <f t="shared" si="1120"/>
        <v>0.51180555555555551</v>
      </c>
      <c r="L595" s="11" t="str">
        <f t="shared" si="1120"/>
        <v>VDG</v>
      </c>
      <c r="M595" s="11">
        <f t="shared" si="1120"/>
        <v>6.5</v>
      </c>
      <c r="N595" s="11">
        <f t="shared" si="1120"/>
        <v>2</v>
      </c>
      <c r="O595" s="11">
        <f t="shared" si="1120"/>
        <v>2</v>
      </c>
      <c r="P595" s="11" t="s">
        <v>160</v>
      </c>
      <c r="Q595" s="19" t="str">
        <f>IF($N595=1,IF(ISERROR(VLOOKUP($P595,'M1'!$A:$C,Q$2,FALSE)),"NOT PRESENT",VLOOKUP($P595,'M1'!$A:$C,Q$2,FALSE)),IF($N595=2,IF(ISERROR(VLOOKUP(DATA!$P595,'M2'!$A:$C,Q$2,FALSE)),"NOT PRESENT",VLOOKUP(DATA!$P595,'M2'!$A:$C,Q$2,FALSE)),IF($N595=0,IF(ISERROR(VLOOKUP($P595,'M1'!$A:$C,Q$2,FALSE)),IF(ISERROR(VLOOKUP(DATA!$P595,'M2'!$A:$C,Q$2,FALSE)),"NOT PRESENT",VLOOKUP(DATA!$P595,'M2'!$A:$C,Q$2,FALSE)),VLOOKUP($P595,'M1'!$A:$C,Q$2,FALSE)),"SPECIFY METHOD")))</f>
        <v>Heptacarpus stylus</v>
      </c>
      <c r="R595" s="12" t="str">
        <f>IF($N595=1,IF(ISERROR(VLOOKUP($P595,'M1'!$A:$C,R$2,FALSE)),"NOT PRESENT",VLOOKUP($P595,'M1'!$A:$C,R$2,FALSE)),IF($N595=2,IF(ISERROR(VLOOKUP(DATA!$P595,'M2'!$A:$C,R$2,FALSE)),"NOT PRESENT",VLOOKUP(DATA!$P595,'M2'!$A:$C,R$2,FALSE)),IF($N595=0,IF(ISERROR(VLOOKUP($P595,'M1'!$A:$C,R$2,FALSE)),IF(ISERROR(VLOOKUP(DATA!$P595,'M2'!$A:$C,R$2,FALSE)),"NOT PRESENT",VLOOKUP(DATA!$P595,'M2'!$A:$C,R$2,FALSE)),VLOOKUP($P595,'M1'!$A:$C,R$2,FALSE)),"SPECIFY METHOD")))</f>
        <v>Stiletto shrimp</v>
      </c>
      <c r="S595" s="20">
        <f t="shared" si="980"/>
        <v>2</v>
      </c>
      <c r="T595" s="11">
        <v>2</v>
      </c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1"/>
      <c r="AU595" s="11"/>
      <c r="AV595" s="11"/>
      <c r="AW595" s="11"/>
      <c r="AX595" s="11"/>
      <c r="AY595" s="11"/>
      <c r="AZ595" s="11"/>
      <c r="BA595" s="11"/>
      <c r="BB595" s="11"/>
      <c r="BC595" s="11"/>
      <c r="BD595" s="11"/>
      <c r="BE595" s="11"/>
      <c r="BF595" s="11"/>
      <c r="BG595" s="11"/>
      <c r="BH595" s="11"/>
      <c r="BI595" s="11"/>
      <c r="BJ595" s="11"/>
      <c r="BK595" s="11"/>
      <c r="BL595" s="11"/>
      <c r="BM595" s="11"/>
      <c r="BN595" s="11"/>
      <c r="BO595" s="11"/>
      <c r="BP595" s="11"/>
    </row>
    <row r="596" spans="1:68" ht="12.75" customHeight="1">
      <c r="A596" s="12">
        <f t="shared" si="977"/>
        <v>594</v>
      </c>
      <c r="B596" s="11" t="str">
        <f t="shared" ref="B596:D596" si="1121">IF(ISERROR(B595),IF(ISERROR(B594),IF(ISERROR(B593),"BLANK",B593),B594),B595)</f>
        <v>Em Lim</v>
      </c>
      <c r="C596" s="11" t="str">
        <f t="shared" si="1121"/>
        <v>Valesca deGroot</v>
      </c>
      <c r="D596" s="11" t="str">
        <f t="shared" si="1121"/>
        <v>BMSC15</v>
      </c>
      <c r="E596" s="12" t="str">
        <f>IF(ISERROR(VLOOKUP($D596,SITES!$A:$E,2,FALSE)),"",VLOOKUP($D596,SITES!$A:$E,2,FALSE))</f>
        <v>Raymond Kelp Rock</v>
      </c>
      <c r="F596" s="10">
        <f>IF(ISERROR(VLOOKUP($D596,SITES!$A:$E,3,FALSE)),"",VLOOKUP($D596,SITES!$A:$E,3,FALSE))</f>
        <v>48.880283355712798</v>
      </c>
      <c r="G596" s="13">
        <f>IF(ISERROR(VLOOKUP($D596,SITES!$A:$E,4,FALSE)),"",VLOOKUP($D596,SITES!$A:$E,4,FALSE))</f>
        <v>-125.31288146972599</v>
      </c>
      <c r="H596" s="14" t="str">
        <f t="shared" si="1044"/>
        <v>01/05/2024</v>
      </c>
      <c r="I596" s="11">
        <f t="shared" ref="I596:M596" si="1122">IF(ISERROR(I595),IF(ISERROR(I594),IF(ISERROR(I593),"BLANK",I593),I594),I595)</f>
        <v>2.5</v>
      </c>
      <c r="J596" s="11" t="str">
        <f t="shared" si="1122"/>
        <v>W</v>
      </c>
      <c r="K596" s="18">
        <f t="shared" si="1122"/>
        <v>0.51180555555555551</v>
      </c>
      <c r="L596" s="11" t="str">
        <f t="shared" si="1122"/>
        <v>VDG</v>
      </c>
      <c r="M596" s="11">
        <f t="shared" si="1122"/>
        <v>6.5</v>
      </c>
      <c r="N596" s="11">
        <v>0</v>
      </c>
      <c r="O596" s="11">
        <v>0</v>
      </c>
      <c r="P596" s="11" t="s">
        <v>161</v>
      </c>
      <c r="Q596" s="19" t="str">
        <f>IF($N596=1,IF(ISERROR(VLOOKUP($P596,'M1'!$A:$C,Q$2,FALSE)),"NOT PRESENT",VLOOKUP($P596,'M1'!$A:$C,Q$2,FALSE)),IF($N596=2,IF(ISERROR(VLOOKUP(DATA!$P596,'M2'!$A:$C,Q$2,FALSE)),"NOT PRESENT",VLOOKUP(DATA!$P596,'M2'!$A:$C,Q$2,FALSE)),IF($N596=0,IF(ISERROR(VLOOKUP($P596,'M1'!$A:$C,Q$2,FALSE)),IF(ISERROR(VLOOKUP(DATA!$P596,'M2'!$A:$C,Q$2,FALSE)),"NOT PRESENT",VLOOKUP(DATA!$P596,'M2'!$A:$C,Q$2,FALSE)),VLOOKUP($P596,'M1'!$A:$C,Q$2,FALSE)),"SPECIFY METHOD")))</f>
        <v>Brachyistius frenatus</v>
      </c>
      <c r="R596" s="12" t="str">
        <f>IF($N596=1,IF(ISERROR(VLOOKUP($P596,'M1'!$A:$C,R$2,FALSE)),"NOT PRESENT",VLOOKUP($P596,'M1'!$A:$C,R$2,FALSE)),IF($N596=2,IF(ISERROR(VLOOKUP(DATA!$P596,'M2'!$A:$C,R$2,FALSE)),"NOT PRESENT",VLOOKUP(DATA!$P596,'M2'!$A:$C,R$2,FALSE)),IF($N596=0,IF(ISERROR(VLOOKUP($P596,'M1'!$A:$C,R$2,FALSE)),IF(ISERROR(VLOOKUP(DATA!$P596,'M2'!$A:$C,R$2,FALSE)),"NOT PRESENT",VLOOKUP(DATA!$P596,'M2'!$A:$C,R$2,FALSE)),VLOOKUP($P596,'M1'!$A:$C,R$2,FALSE)),"SPECIFY METHOD")))</f>
        <v>Kelp perch</v>
      </c>
      <c r="S596" s="20">
        <f t="shared" si="980"/>
        <v>1</v>
      </c>
      <c r="T596" s="11">
        <v>0</v>
      </c>
      <c r="U596" s="11"/>
      <c r="V596" s="11"/>
      <c r="W596" s="11">
        <v>1</v>
      </c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1"/>
      <c r="BA596" s="11"/>
      <c r="BB596" s="11"/>
      <c r="BC596" s="11"/>
      <c r="BD596" s="11"/>
      <c r="BE596" s="11"/>
      <c r="BF596" s="11"/>
      <c r="BG596" s="11"/>
      <c r="BH596" s="11"/>
      <c r="BI596" s="11"/>
      <c r="BJ596" s="11"/>
      <c r="BK596" s="11"/>
      <c r="BL596" s="11"/>
      <c r="BM596" s="11"/>
      <c r="BN596" s="11"/>
      <c r="BO596" s="11"/>
      <c r="BP596" s="11"/>
    </row>
    <row r="597" spans="1:68" ht="12.75" customHeight="1">
      <c r="A597" s="12">
        <f t="shared" si="977"/>
        <v>595</v>
      </c>
      <c r="B597" s="11" t="str">
        <f t="shared" ref="B597:D597" si="1123">IF(ISERROR(B596),IF(ISERROR(B595),IF(ISERROR(B594),"BLANK",B594),B595),B596)</f>
        <v>Em Lim</v>
      </c>
      <c r="C597" s="11" t="str">
        <f t="shared" si="1123"/>
        <v>Valesca deGroot</v>
      </c>
      <c r="D597" s="11" t="str">
        <f t="shared" si="1123"/>
        <v>BMSC15</v>
      </c>
      <c r="E597" s="12" t="str">
        <f>IF(ISERROR(VLOOKUP($D597,SITES!$A:$E,2,FALSE)),"",VLOOKUP($D597,SITES!$A:$E,2,FALSE))</f>
        <v>Raymond Kelp Rock</v>
      </c>
      <c r="F597" s="10">
        <f>IF(ISERROR(VLOOKUP($D597,SITES!$A:$E,3,FALSE)),"",VLOOKUP($D597,SITES!$A:$E,3,FALSE))</f>
        <v>48.880283355712798</v>
      </c>
      <c r="G597" s="13">
        <f>IF(ISERROR(VLOOKUP($D597,SITES!$A:$E,4,FALSE)),"",VLOOKUP($D597,SITES!$A:$E,4,FALSE))</f>
        <v>-125.31288146972599</v>
      </c>
      <c r="H597" s="14" t="str">
        <f t="shared" si="1044"/>
        <v>01/05/2024</v>
      </c>
      <c r="I597" s="11">
        <f t="shared" ref="I597:M597" si="1124">IF(ISERROR(I596),IF(ISERROR(I595),IF(ISERROR(I594),"BLANK",I594),I595),I596)</f>
        <v>2.5</v>
      </c>
      <c r="J597" s="11" t="str">
        <f t="shared" si="1124"/>
        <v>W</v>
      </c>
      <c r="K597" s="18">
        <f t="shared" si="1124"/>
        <v>0.51180555555555551</v>
      </c>
      <c r="L597" s="11" t="str">
        <f t="shared" si="1124"/>
        <v>VDG</v>
      </c>
      <c r="M597" s="11">
        <f t="shared" si="1124"/>
        <v>6.5</v>
      </c>
      <c r="N597" s="11">
        <v>2</v>
      </c>
      <c r="O597" s="11">
        <v>2</v>
      </c>
      <c r="P597" s="11" t="s">
        <v>49</v>
      </c>
      <c r="Q597" s="19" t="str">
        <f>IF($N597=1,IF(ISERROR(VLOOKUP($P597,'M1'!$A:$C,Q$2,FALSE)),"NOT PRESENT",VLOOKUP($P597,'M1'!$A:$C,Q$2,FALSE)),IF($N597=2,IF(ISERROR(VLOOKUP(DATA!$P597,'M2'!$A:$C,Q$2,FALSE)),"NOT PRESENT",VLOOKUP(DATA!$P597,'M2'!$A:$C,Q$2,FALSE)),IF($N597=0,IF(ISERROR(VLOOKUP($P597,'M1'!$A:$C,Q$2,FALSE)),IF(ISERROR(VLOOKUP(DATA!$P597,'M2'!$A:$C,Q$2,FALSE)),"NOT PRESENT",VLOOKUP(DATA!$P597,'M2'!$A:$C,Q$2,FALSE)),VLOOKUP($P597,'M1'!$A:$C,Q$2,FALSE)),"SPECIFY METHOD")))</f>
        <v>Debris - Zero</v>
      </c>
      <c r="R597" s="12" t="str">
        <f>IF($N597=1,IF(ISERROR(VLOOKUP($P597,'M1'!$A:$C,R$2,FALSE)),"NOT PRESENT",VLOOKUP($P597,'M1'!$A:$C,R$2,FALSE)),IF($N597=2,IF(ISERROR(VLOOKUP(DATA!$P597,'M2'!$A:$C,R$2,FALSE)),"NOT PRESENT",VLOOKUP(DATA!$P597,'M2'!$A:$C,R$2,FALSE)),IF($N597=0,IF(ISERROR(VLOOKUP($P597,'M1'!$A:$C,R$2,FALSE)),IF(ISERROR(VLOOKUP(DATA!$P597,'M2'!$A:$C,R$2,FALSE)),"NOT PRESENT",VLOOKUP(DATA!$P597,'M2'!$A:$C,R$2,FALSE)),VLOOKUP($P597,'M1'!$A:$C,R$2,FALSE)),"SPECIFY METHOD")))</f>
        <v>No Debris found</v>
      </c>
      <c r="S597" s="20">
        <f t="shared" si="980"/>
        <v>1</v>
      </c>
      <c r="T597" s="11">
        <v>1</v>
      </c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1"/>
      <c r="AU597" s="11"/>
      <c r="AV597" s="11"/>
      <c r="AW597" s="11"/>
      <c r="AX597" s="11"/>
      <c r="AY597" s="11"/>
      <c r="AZ597" s="11"/>
      <c r="BA597" s="11"/>
      <c r="BB597" s="11"/>
      <c r="BC597" s="11"/>
      <c r="BD597" s="11"/>
      <c r="BE597" s="11"/>
      <c r="BF597" s="11"/>
      <c r="BG597" s="11"/>
      <c r="BH597" s="11"/>
      <c r="BI597" s="11"/>
      <c r="BJ597" s="11"/>
      <c r="BK597" s="11"/>
      <c r="BL597" s="11"/>
      <c r="BM597" s="11"/>
      <c r="BN597" s="11"/>
      <c r="BO597" s="11"/>
      <c r="BP597" s="11"/>
    </row>
    <row r="598" spans="1:68" ht="12.75" customHeight="1">
      <c r="A598" s="12">
        <f t="shared" si="977"/>
        <v>596</v>
      </c>
      <c r="B598" s="11" t="str">
        <f t="shared" ref="B598:C598" si="1125">IF(ISERROR(B597),IF(ISERROR(B596),IF(ISERROR(B595),"BLANK",B595),B596),B597)</f>
        <v>Em Lim</v>
      </c>
      <c r="C598" s="11" t="str">
        <f t="shared" si="1125"/>
        <v>Valesca deGroot</v>
      </c>
      <c r="D598" s="11" t="s">
        <v>162</v>
      </c>
      <c r="E598" s="12" t="str">
        <f>IF(ISERROR(VLOOKUP($D598,SITES!$A:$E,2,FALSE)),"",VLOOKUP($D598,SITES!$A:$E,2,FALSE))</f>
        <v>Effingham West</v>
      </c>
      <c r="F598" s="10">
        <f>IF(ISERROR(VLOOKUP($D598,SITES!$A:$E,3,FALSE)),"",VLOOKUP($D598,SITES!$A:$E,3,FALSE))</f>
        <v>48.865032196044901</v>
      </c>
      <c r="G598" s="13">
        <f>IF(ISERROR(VLOOKUP($D598,SITES!$A:$E,4,FALSE)),"",VLOOKUP($D598,SITES!$A:$E,4,FALSE))</f>
        <v>-125.313720703125</v>
      </c>
      <c r="H598" s="14" t="s">
        <v>148</v>
      </c>
      <c r="I598" s="11">
        <v>3</v>
      </c>
      <c r="J598" s="18" t="s">
        <v>108</v>
      </c>
      <c r="K598" s="18">
        <v>0.62013888888888891</v>
      </c>
      <c r="L598" s="11" t="s">
        <v>145</v>
      </c>
      <c r="M598" s="11">
        <v>3</v>
      </c>
      <c r="N598" s="11">
        <v>1</v>
      </c>
      <c r="O598" s="11">
        <v>1</v>
      </c>
      <c r="P598" s="11" t="s">
        <v>53</v>
      </c>
      <c r="Q598" s="19" t="str">
        <f>IF($N598=1,IF(ISERROR(VLOOKUP($P598,'M1'!$A:$C,Q$2,FALSE)),"NOT PRESENT",VLOOKUP($P598,'M1'!$A:$C,Q$2,FALSE)),IF($N598=2,IF(ISERROR(VLOOKUP(DATA!$P598,'M2'!$A:$C,Q$2,FALSE)),"NOT PRESENT",VLOOKUP(DATA!$P598,'M2'!$A:$C,Q$2,FALSE)),IF($N598=0,IF(ISERROR(VLOOKUP($P598,'M1'!$A:$C,Q$2,FALSE)),IF(ISERROR(VLOOKUP(DATA!$P598,'M2'!$A:$C,Q$2,FALSE)),"NOT PRESENT",VLOOKUP(DATA!$P598,'M2'!$A:$C,Q$2,FALSE)),VLOOKUP($P598,'M1'!$A:$C,Q$2,FALSE)),"SPECIFY METHOD")))</f>
        <v>Rhinogobiops nicholsii</v>
      </c>
      <c r="R598" s="12" t="str">
        <f>IF($N598=1,IF(ISERROR(VLOOKUP($P598,'M1'!$A:$C,R$2,FALSE)),"NOT PRESENT",VLOOKUP($P598,'M1'!$A:$C,R$2,FALSE)),IF($N598=2,IF(ISERROR(VLOOKUP(DATA!$P598,'M2'!$A:$C,R$2,FALSE)),"NOT PRESENT",VLOOKUP(DATA!$P598,'M2'!$A:$C,R$2,FALSE)),IF($N598=0,IF(ISERROR(VLOOKUP($P598,'M1'!$A:$C,R$2,FALSE)),IF(ISERROR(VLOOKUP(DATA!$P598,'M2'!$A:$C,R$2,FALSE)),"NOT PRESENT",VLOOKUP(DATA!$P598,'M2'!$A:$C,R$2,FALSE)),VLOOKUP($P598,'M1'!$A:$C,R$2,FALSE)),"SPECIFY METHOD")))</f>
        <v>Blackeye goby</v>
      </c>
      <c r="S598" s="20">
        <f t="shared" si="980"/>
        <v>8</v>
      </c>
      <c r="T598" s="11">
        <v>0</v>
      </c>
      <c r="U598" s="11"/>
      <c r="V598" s="11">
        <v>7</v>
      </c>
      <c r="W598" s="11">
        <v>1</v>
      </c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1"/>
      <c r="AU598" s="11"/>
      <c r="AV598" s="11"/>
      <c r="AW598" s="11"/>
      <c r="AX598" s="11"/>
      <c r="AY598" s="11"/>
      <c r="AZ598" s="11"/>
      <c r="BA598" s="11"/>
      <c r="BB598" s="11"/>
      <c r="BC598" s="11"/>
      <c r="BD598" s="11"/>
      <c r="BE598" s="11"/>
      <c r="BF598" s="11"/>
      <c r="BG598" s="11"/>
      <c r="BH598" s="11"/>
      <c r="BI598" s="11"/>
      <c r="BJ598" s="11"/>
      <c r="BK598" s="11"/>
      <c r="BL598" s="11"/>
      <c r="BM598" s="11"/>
      <c r="BN598" s="11"/>
      <c r="BO598" s="11"/>
      <c r="BP598" s="11"/>
    </row>
    <row r="599" spans="1:68" ht="12.75" customHeight="1">
      <c r="A599" s="12">
        <f t="shared" si="977"/>
        <v>597</v>
      </c>
      <c r="B599" s="11" t="str">
        <f t="shared" ref="B599:D599" si="1126">IF(ISERROR(B598),IF(ISERROR(B597),IF(ISERROR(B596),"BLANK",B596),B597),B598)</f>
        <v>Em Lim</v>
      </c>
      <c r="C599" s="11" t="str">
        <f t="shared" si="1126"/>
        <v>Valesca deGroot</v>
      </c>
      <c r="D599" s="11" t="str">
        <f t="shared" si="1126"/>
        <v>BMSC13</v>
      </c>
      <c r="E599" s="12" t="str">
        <f>IF(ISERROR(VLOOKUP($D599,SITES!$A:$E,2,FALSE)),"",VLOOKUP($D599,SITES!$A:$E,2,FALSE))</f>
        <v>Effingham West</v>
      </c>
      <c r="F599" s="10">
        <f>IF(ISERROR(VLOOKUP($D599,SITES!$A:$E,3,FALSE)),"",VLOOKUP($D599,SITES!$A:$E,3,FALSE))</f>
        <v>48.865032196044901</v>
      </c>
      <c r="G599" s="13">
        <f>IF(ISERROR(VLOOKUP($D599,SITES!$A:$E,4,FALSE)),"",VLOOKUP($D599,SITES!$A:$E,4,FALSE))</f>
        <v>-125.313720703125</v>
      </c>
      <c r="H599" s="14" t="str">
        <f t="shared" ref="H599:O599" si="1127">IF(ISERROR(H598),IF(ISERROR(H597),IF(ISERROR(H596),"BLANK",H596),H597),H598)</f>
        <v>01/05/2024</v>
      </c>
      <c r="I599" s="11">
        <f t="shared" si="1127"/>
        <v>3</v>
      </c>
      <c r="J599" s="18" t="str">
        <f t="shared" si="1127"/>
        <v>W</v>
      </c>
      <c r="K599" s="18">
        <f t="shared" si="1127"/>
        <v>0.62013888888888891</v>
      </c>
      <c r="L599" s="11" t="str">
        <f t="shared" si="1127"/>
        <v>VDG</v>
      </c>
      <c r="M599" s="11">
        <f t="shared" si="1127"/>
        <v>3</v>
      </c>
      <c r="N599" s="11">
        <f t="shared" si="1127"/>
        <v>1</v>
      </c>
      <c r="O599" s="11">
        <f t="shared" si="1127"/>
        <v>1</v>
      </c>
      <c r="P599" s="11" t="s">
        <v>27</v>
      </c>
      <c r="Q599" s="19" t="str">
        <f>IF($N599=1,IF(ISERROR(VLOOKUP($P599,'M1'!$A:$C,Q$2,FALSE)),"NOT PRESENT",VLOOKUP($P599,'M1'!$A:$C,Q$2,FALSE)),IF($N599=2,IF(ISERROR(VLOOKUP(DATA!$P599,'M2'!$A:$C,Q$2,FALSE)),"NOT PRESENT",VLOOKUP(DATA!$P599,'M2'!$A:$C,Q$2,FALSE)),IF($N599=0,IF(ISERROR(VLOOKUP($P599,'M1'!$A:$C,Q$2,FALSE)),IF(ISERROR(VLOOKUP(DATA!$P599,'M2'!$A:$C,Q$2,FALSE)),"NOT PRESENT",VLOOKUP(DATA!$P599,'M2'!$A:$C,Q$2,FALSE)),VLOOKUP($P599,'M1'!$A:$C,Q$2,FALSE)),"SPECIFY METHOD")))</f>
        <v>Hexagrammos decagrammus</v>
      </c>
      <c r="R599" s="12" t="str">
        <f>IF($N599=1,IF(ISERROR(VLOOKUP($P599,'M1'!$A:$C,R$2,FALSE)),"NOT PRESENT",VLOOKUP($P599,'M1'!$A:$C,R$2,FALSE)),IF($N599=2,IF(ISERROR(VLOOKUP(DATA!$P599,'M2'!$A:$C,R$2,FALSE)),"NOT PRESENT",VLOOKUP(DATA!$P599,'M2'!$A:$C,R$2,FALSE)),IF($N599=0,IF(ISERROR(VLOOKUP($P599,'M1'!$A:$C,R$2,FALSE)),IF(ISERROR(VLOOKUP(DATA!$P599,'M2'!$A:$C,R$2,FALSE)),"NOT PRESENT",VLOOKUP(DATA!$P599,'M2'!$A:$C,R$2,FALSE)),VLOOKUP($P599,'M1'!$A:$C,R$2,FALSE)),"SPECIFY METHOD")))</f>
        <v>Kelp greenling</v>
      </c>
      <c r="S599" s="20">
        <f t="shared" si="980"/>
        <v>5</v>
      </c>
      <c r="T599" s="11">
        <v>0</v>
      </c>
      <c r="U599" s="11"/>
      <c r="V599" s="11"/>
      <c r="W599" s="11"/>
      <c r="X599" s="11"/>
      <c r="Y599" s="11">
        <v>1</v>
      </c>
      <c r="Z599" s="11">
        <v>3</v>
      </c>
      <c r="AA599" s="11">
        <v>1</v>
      </c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1"/>
      <c r="AU599" s="11"/>
      <c r="AV599" s="11"/>
      <c r="AW599" s="11"/>
      <c r="AX599" s="11"/>
      <c r="AY599" s="11"/>
      <c r="AZ599" s="11"/>
      <c r="BA599" s="11"/>
      <c r="BB599" s="11"/>
      <c r="BC599" s="11"/>
      <c r="BD599" s="11"/>
      <c r="BE599" s="11"/>
      <c r="BF599" s="11"/>
      <c r="BG599" s="11"/>
      <c r="BH599" s="11"/>
      <c r="BI599" s="11"/>
      <c r="BJ599" s="11"/>
      <c r="BK599" s="11"/>
      <c r="BL599" s="11"/>
      <c r="BM599" s="11"/>
      <c r="BN599" s="11"/>
      <c r="BO599" s="11"/>
      <c r="BP599" s="11"/>
    </row>
    <row r="600" spans="1:68" ht="12.75" customHeight="1">
      <c r="A600" s="12">
        <f t="shared" si="977"/>
        <v>598</v>
      </c>
      <c r="B600" s="11" t="str">
        <f t="shared" ref="B600:D600" si="1128">IF(ISERROR(B599),IF(ISERROR(B598),IF(ISERROR(B597),"BLANK",B597),B598),B599)</f>
        <v>Em Lim</v>
      </c>
      <c r="C600" s="11" t="str">
        <f t="shared" si="1128"/>
        <v>Valesca deGroot</v>
      </c>
      <c r="D600" s="11" t="str">
        <f t="shared" si="1128"/>
        <v>BMSC13</v>
      </c>
      <c r="E600" s="12" t="str">
        <f>IF(ISERROR(VLOOKUP($D600,SITES!$A:$E,2,FALSE)),"",VLOOKUP($D600,SITES!$A:$E,2,FALSE))</f>
        <v>Effingham West</v>
      </c>
      <c r="F600" s="10">
        <f>IF(ISERROR(VLOOKUP($D600,SITES!$A:$E,3,FALSE)),"",VLOOKUP($D600,SITES!$A:$E,3,FALSE))</f>
        <v>48.865032196044901</v>
      </c>
      <c r="G600" s="13">
        <f>IF(ISERROR(VLOOKUP($D600,SITES!$A:$E,4,FALSE)),"",VLOOKUP($D600,SITES!$A:$E,4,FALSE))</f>
        <v>-125.313720703125</v>
      </c>
      <c r="H600" s="14" t="str">
        <f t="shared" ref="H600:O600" si="1129">IF(ISERROR(H599),IF(ISERROR(H598),IF(ISERROR(H597),"BLANK",H597),H598),H599)</f>
        <v>01/05/2024</v>
      </c>
      <c r="I600" s="11">
        <f t="shared" si="1129"/>
        <v>3</v>
      </c>
      <c r="J600" s="18" t="str">
        <f t="shared" si="1129"/>
        <v>W</v>
      </c>
      <c r="K600" s="18">
        <f t="shared" si="1129"/>
        <v>0.62013888888888891</v>
      </c>
      <c r="L600" s="11" t="str">
        <f t="shared" si="1129"/>
        <v>VDG</v>
      </c>
      <c r="M600" s="11">
        <f t="shared" si="1129"/>
        <v>3</v>
      </c>
      <c r="N600" s="11">
        <f t="shared" si="1129"/>
        <v>1</v>
      </c>
      <c r="O600" s="11">
        <f t="shared" si="1129"/>
        <v>1</v>
      </c>
      <c r="P600" s="11" t="s">
        <v>163</v>
      </c>
      <c r="Q600" s="19" t="str">
        <f>IF($N600=1,IF(ISERROR(VLOOKUP($P600,'M1'!$A:$C,Q$2,FALSE)),"NOT PRESENT",VLOOKUP($P600,'M1'!$A:$C,Q$2,FALSE)),IF($N600=2,IF(ISERROR(VLOOKUP(DATA!$P600,'M2'!$A:$C,Q$2,FALSE)),"NOT PRESENT",VLOOKUP(DATA!$P600,'M2'!$A:$C,Q$2,FALSE)),IF($N600=0,IF(ISERROR(VLOOKUP($P600,'M1'!$A:$C,Q$2,FALSE)),IF(ISERROR(VLOOKUP(DATA!$P600,'M2'!$A:$C,Q$2,FALSE)),"NOT PRESENT",VLOOKUP(DATA!$P600,'M2'!$A:$C,Q$2,FALSE)),VLOOKUP($P600,'M1'!$A:$C,Q$2,FALSE)),"SPECIFY METHOD")))</f>
        <v>Hexagrammos stelleri</v>
      </c>
      <c r="R600" s="12" t="str">
        <f>IF($N600=1,IF(ISERROR(VLOOKUP($P600,'M1'!$A:$C,R$2,FALSE)),"NOT PRESENT",VLOOKUP($P600,'M1'!$A:$C,R$2,FALSE)),IF($N600=2,IF(ISERROR(VLOOKUP(DATA!$P600,'M2'!$A:$C,R$2,FALSE)),"NOT PRESENT",VLOOKUP(DATA!$P600,'M2'!$A:$C,R$2,FALSE)),IF($N600=0,IF(ISERROR(VLOOKUP($P600,'M1'!$A:$C,R$2,FALSE)),IF(ISERROR(VLOOKUP(DATA!$P600,'M2'!$A:$C,R$2,FALSE)),"NOT PRESENT",VLOOKUP(DATA!$P600,'M2'!$A:$C,R$2,FALSE)),VLOOKUP($P600,'M1'!$A:$C,R$2,FALSE)),"SPECIFY METHOD")))</f>
        <v>Whitespotted greenling</v>
      </c>
      <c r="S600" s="20">
        <f t="shared" si="980"/>
        <v>1</v>
      </c>
      <c r="T600" s="11">
        <v>0</v>
      </c>
      <c r="U600" s="11"/>
      <c r="V600" s="11"/>
      <c r="W600" s="11"/>
      <c r="X600" s="11"/>
      <c r="Y600" s="11"/>
      <c r="Z600" s="11">
        <v>1</v>
      </c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1"/>
      <c r="AU600" s="11"/>
      <c r="AV600" s="11"/>
      <c r="AW600" s="11"/>
      <c r="AX600" s="11"/>
      <c r="AY600" s="11"/>
      <c r="AZ600" s="11"/>
      <c r="BA600" s="11"/>
      <c r="BB600" s="11"/>
      <c r="BC600" s="11"/>
      <c r="BD600" s="11"/>
      <c r="BE600" s="11"/>
      <c r="BF600" s="11"/>
      <c r="BG600" s="11"/>
      <c r="BH600" s="11"/>
      <c r="BI600" s="11"/>
      <c r="BJ600" s="11"/>
      <c r="BK600" s="11"/>
      <c r="BL600" s="11"/>
      <c r="BM600" s="11"/>
      <c r="BN600" s="11"/>
      <c r="BO600" s="11"/>
      <c r="BP600" s="11"/>
    </row>
    <row r="601" spans="1:68" ht="12.75" customHeight="1">
      <c r="A601" s="12">
        <f t="shared" si="977"/>
        <v>599</v>
      </c>
      <c r="B601" s="11" t="str">
        <f t="shared" ref="B601:D601" si="1130">IF(ISERROR(B600),IF(ISERROR(B599),IF(ISERROR(B598),"BLANK",B598),B599),B600)</f>
        <v>Em Lim</v>
      </c>
      <c r="C601" s="11" t="str">
        <f t="shared" si="1130"/>
        <v>Valesca deGroot</v>
      </c>
      <c r="D601" s="11" t="str">
        <f t="shared" si="1130"/>
        <v>BMSC13</v>
      </c>
      <c r="E601" s="12" t="str">
        <f>IF(ISERROR(VLOOKUP($D601,SITES!$A:$E,2,FALSE)),"",VLOOKUP($D601,SITES!$A:$E,2,FALSE))</f>
        <v>Effingham West</v>
      </c>
      <c r="F601" s="10">
        <f>IF(ISERROR(VLOOKUP($D601,SITES!$A:$E,3,FALSE)),"",VLOOKUP($D601,SITES!$A:$E,3,FALSE))</f>
        <v>48.865032196044901</v>
      </c>
      <c r="G601" s="13">
        <f>IF(ISERROR(VLOOKUP($D601,SITES!$A:$E,4,FALSE)),"",VLOOKUP($D601,SITES!$A:$E,4,FALSE))</f>
        <v>-125.313720703125</v>
      </c>
      <c r="H601" s="14" t="str">
        <f t="shared" ref="H601:M601" si="1131">IF(ISERROR(H600),IF(ISERROR(H599),IF(ISERROR(H598),"BLANK",H598),H599),H600)</f>
        <v>01/05/2024</v>
      </c>
      <c r="I601" s="11">
        <f t="shared" si="1131"/>
        <v>3</v>
      </c>
      <c r="J601" s="18" t="str">
        <f t="shared" si="1131"/>
        <v>W</v>
      </c>
      <c r="K601" s="18">
        <f t="shared" si="1131"/>
        <v>0.62013888888888891</v>
      </c>
      <c r="L601" s="11" t="str">
        <f t="shared" si="1131"/>
        <v>VDG</v>
      </c>
      <c r="M601" s="11">
        <f t="shared" si="1131"/>
        <v>3</v>
      </c>
      <c r="N601" s="11">
        <v>2</v>
      </c>
      <c r="O601" s="11">
        <f>IF(ISERROR(O600),IF(ISERROR(O599),IF(ISERROR(O598),"BLANK",O598),O599),O600)</f>
        <v>1</v>
      </c>
      <c r="P601" s="11" t="s">
        <v>29</v>
      </c>
      <c r="Q601" s="19" t="str">
        <f>IF($N601=1,IF(ISERROR(VLOOKUP($P601,'M1'!$A:$C,Q$2,FALSE)),"NOT PRESENT",VLOOKUP($P601,'M1'!$A:$C,Q$2,FALSE)),IF($N601=2,IF(ISERROR(VLOOKUP(DATA!$P601,'M2'!$A:$C,Q$2,FALSE)),"NOT PRESENT",VLOOKUP(DATA!$P601,'M2'!$A:$C,Q$2,FALSE)),IF($N601=0,IF(ISERROR(VLOOKUP($P601,'M1'!$A:$C,Q$2,FALSE)),IF(ISERROR(VLOOKUP(DATA!$P601,'M2'!$A:$C,Q$2,FALSE)),"NOT PRESENT",VLOOKUP(DATA!$P601,'M2'!$A:$C,Q$2,FALSE)),VLOOKUP($P601,'M1'!$A:$C,Q$2,FALSE)),"SPECIFY METHOD")))</f>
        <v>Mesocentrotus franciscanus</v>
      </c>
      <c r="R601" s="12" t="str">
        <f>IF($N601=1,IF(ISERROR(VLOOKUP($P601,'M1'!$A:$C,R$2,FALSE)),"NOT PRESENT",VLOOKUP($P601,'M1'!$A:$C,R$2,FALSE)),IF($N601=2,IF(ISERROR(VLOOKUP(DATA!$P601,'M2'!$A:$C,R$2,FALSE)),"NOT PRESENT",VLOOKUP(DATA!$P601,'M2'!$A:$C,R$2,FALSE)),IF($N601=0,IF(ISERROR(VLOOKUP($P601,'M1'!$A:$C,R$2,FALSE)),IF(ISERROR(VLOOKUP(DATA!$P601,'M2'!$A:$C,R$2,FALSE)),"NOT PRESENT",VLOOKUP(DATA!$P601,'M2'!$A:$C,R$2,FALSE)),VLOOKUP($P601,'M1'!$A:$C,R$2,FALSE)),"SPECIFY METHOD")))</f>
        <v>Red sea urchin</v>
      </c>
      <c r="S601" s="20">
        <f t="shared" si="980"/>
        <v>211</v>
      </c>
      <c r="T601" s="11">
        <v>211</v>
      </c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1"/>
      <c r="AU601" s="11"/>
      <c r="AV601" s="11"/>
      <c r="AW601" s="11"/>
      <c r="AX601" s="11"/>
      <c r="AY601" s="11"/>
      <c r="AZ601" s="11"/>
      <c r="BA601" s="11"/>
      <c r="BB601" s="11"/>
      <c r="BC601" s="11"/>
      <c r="BD601" s="11"/>
      <c r="BE601" s="11"/>
      <c r="BF601" s="11"/>
      <c r="BG601" s="11"/>
      <c r="BH601" s="11"/>
      <c r="BI601" s="11"/>
      <c r="BJ601" s="11"/>
      <c r="BK601" s="11"/>
      <c r="BL601" s="11"/>
      <c r="BM601" s="11"/>
      <c r="BN601" s="11"/>
      <c r="BO601" s="11"/>
      <c r="BP601" s="11"/>
    </row>
    <row r="602" spans="1:68" ht="12.75" customHeight="1">
      <c r="A602" s="12">
        <f t="shared" si="977"/>
        <v>600</v>
      </c>
      <c r="B602" s="11" t="str">
        <f t="shared" ref="B602:D602" si="1132">IF(ISERROR(B601),IF(ISERROR(B600),IF(ISERROR(B599),"BLANK",B599),B600),B601)</f>
        <v>Em Lim</v>
      </c>
      <c r="C602" s="11" t="str">
        <f t="shared" si="1132"/>
        <v>Valesca deGroot</v>
      </c>
      <c r="D602" s="11" t="str">
        <f t="shared" si="1132"/>
        <v>BMSC13</v>
      </c>
      <c r="E602" s="12" t="str">
        <f>IF(ISERROR(VLOOKUP($D602,SITES!$A:$E,2,FALSE)),"",VLOOKUP($D602,SITES!$A:$E,2,FALSE))</f>
        <v>Effingham West</v>
      </c>
      <c r="F602" s="10">
        <f>IF(ISERROR(VLOOKUP($D602,SITES!$A:$E,3,FALSE)),"",VLOOKUP($D602,SITES!$A:$E,3,FALSE))</f>
        <v>48.865032196044901</v>
      </c>
      <c r="G602" s="13">
        <f>IF(ISERROR(VLOOKUP($D602,SITES!$A:$E,4,FALSE)),"",VLOOKUP($D602,SITES!$A:$E,4,FALSE))</f>
        <v>-125.313720703125</v>
      </c>
      <c r="H602" s="14" t="str">
        <f t="shared" ref="H602:O602" si="1133">IF(ISERROR(H601),IF(ISERROR(H600),IF(ISERROR(H599),"BLANK",H599),H600),H601)</f>
        <v>01/05/2024</v>
      </c>
      <c r="I602" s="11">
        <f t="shared" si="1133"/>
        <v>3</v>
      </c>
      <c r="J602" s="18" t="str">
        <f t="shared" si="1133"/>
        <v>W</v>
      </c>
      <c r="K602" s="18">
        <f t="shared" si="1133"/>
        <v>0.62013888888888891</v>
      </c>
      <c r="L602" s="11" t="str">
        <f t="shared" si="1133"/>
        <v>VDG</v>
      </c>
      <c r="M602" s="11">
        <f t="shared" si="1133"/>
        <v>3</v>
      </c>
      <c r="N602" s="11">
        <f t="shared" si="1133"/>
        <v>2</v>
      </c>
      <c r="O602" s="11">
        <f t="shared" si="1133"/>
        <v>1</v>
      </c>
      <c r="P602" s="11" t="s">
        <v>30</v>
      </c>
      <c r="Q602" s="19" t="str">
        <f>IF($N602=1,IF(ISERROR(VLOOKUP($P602,'M1'!$A:$C,Q$2,FALSE)),"NOT PRESENT",VLOOKUP($P602,'M1'!$A:$C,Q$2,FALSE)),IF($N602=2,IF(ISERROR(VLOOKUP(DATA!$P602,'M2'!$A:$C,Q$2,FALSE)),"NOT PRESENT",VLOOKUP(DATA!$P602,'M2'!$A:$C,Q$2,FALSE)),IF($N602=0,IF(ISERROR(VLOOKUP($P602,'M1'!$A:$C,Q$2,FALSE)),IF(ISERROR(VLOOKUP(DATA!$P602,'M2'!$A:$C,Q$2,FALSE)),"NOT PRESENT",VLOOKUP(DATA!$P602,'M2'!$A:$C,Q$2,FALSE)),VLOOKUP($P602,'M1'!$A:$C,Q$2,FALSE)),"SPECIFY METHOD")))</f>
        <v>Pomaulax gibberosus</v>
      </c>
      <c r="R602" s="12" t="str">
        <f>IF($N602=1,IF(ISERROR(VLOOKUP($P602,'M1'!$A:$C,R$2,FALSE)),"NOT PRESENT",VLOOKUP($P602,'M1'!$A:$C,R$2,FALSE)),IF($N602=2,IF(ISERROR(VLOOKUP(DATA!$P602,'M2'!$A:$C,R$2,FALSE)),"NOT PRESENT",VLOOKUP(DATA!$P602,'M2'!$A:$C,R$2,FALSE)),IF($N602=0,IF(ISERROR(VLOOKUP($P602,'M1'!$A:$C,R$2,FALSE)),IF(ISERROR(VLOOKUP(DATA!$P602,'M2'!$A:$C,R$2,FALSE)),"NOT PRESENT",VLOOKUP(DATA!$P602,'M2'!$A:$C,R$2,FALSE)),VLOOKUP($P602,'M1'!$A:$C,R$2,FALSE)),"SPECIFY METHOD")))</f>
        <v>Red turban shell</v>
      </c>
      <c r="S602" s="20">
        <f t="shared" si="980"/>
        <v>287</v>
      </c>
      <c r="T602" s="11">
        <v>287</v>
      </c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1"/>
      <c r="AU602" s="11"/>
      <c r="AV602" s="11"/>
      <c r="AW602" s="11"/>
      <c r="AX602" s="11"/>
      <c r="AY602" s="11"/>
      <c r="AZ602" s="11"/>
      <c r="BA602" s="11"/>
      <c r="BB602" s="11"/>
      <c r="BC602" s="11"/>
      <c r="BD602" s="11"/>
      <c r="BE602" s="11"/>
      <c r="BF602" s="11"/>
      <c r="BG602" s="11"/>
      <c r="BH602" s="11"/>
      <c r="BI602" s="11"/>
      <c r="BJ602" s="11"/>
      <c r="BK602" s="11"/>
      <c r="BL602" s="11"/>
      <c r="BM602" s="11"/>
      <c r="BN602" s="11"/>
      <c r="BO602" s="11"/>
      <c r="BP602" s="11"/>
    </row>
    <row r="603" spans="1:68" ht="12.75" customHeight="1">
      <c r="A603" s="12">
        <f t="shared" si="977"/>
        <v>601</v>
      </c>
      <c r="B603" s="11" t="str">
        <f t="shared" ref="B603:D603" si="1134">IF(ISERROR(B602),IF(ISERROR(B601),IF(ISERROR(B600),"BLANK",B600),B601),B602)</f>
        <v>Em Lim</v>
      </c>
      <c r="C603" s="11" t="str">
        <f t="shared" si="1134"/>
        <v>Valesca deGroot</v>
      </c>
      <c r="D603" s="11" t="str">
        <f t="shared" si="1134"/>
        <v>BMSC13</v>
      </c>
      <c r="E603" s="12" t="str">
        <f>IF(ISERROR(VLOOKUP($D603,SITES!$A:$E,2,FALSE)),"",VLOOKUP($D603,SITES!$A:$E,2,FALSE))</f>
        <v>Effingham West</v>
      </c>
      <c r="F603" s="10">
        <f>IF(ISERROR(VLOOKUP($D603,SITES!$A:$E,3,FALSE)),"",VLOOKUP($D603,SITES!$A:$E,3,FALSE))</f>
        <v>48.865032196044901</v>
      </c>
      <c r="G603" s="13">
        <f>IF(ISERROR(VLOOKUP($D603,SITES!$A:$E,4,FALSE)),"",VLOOKUP($D603,SITES!$A:$E,4,FALSE))</f>
        <v>-125.313720703125</v>
      </c>
      <c r="H603" s="14" t="str">
        <f t="shared" ref="H603:O603" si="1135">IF(ISERROR(H602),IF(ISERROR(H601),IF(ISERROR(H600),"BLANK",H600),H601),H602)</f>
        <v>01/05/2024</v>
      </c>
      <c r="I603" s="11">
        <f t="shared" si="1135"/>
        <v>3</v>
      </c>
      <c r="J603" s="18" t="str">
        <f t="shared" si="1135"/>
        <v>W</v>
      </c>
      <c r="K603" s="18">
        <f t="shared" si="1135"/>
        <v>0.62013888888888891</v>
      </c>
      <c r="L603" s="11" t="str">
        <f t="shared" si="1135"/>
        <v>VDG</v>
      </c>
      <c r="M603" s="11">
        <f t="shared" si="1135"/>
        <v>3</v>
      </c>
      <c r="N603" s="11">
        <f t="shared" si="1135"/>
        <v>2</v>
      </c>
      <c r="O603" s="11">
        <f t="shared" si="1135"/>
        <v>1</v>
      </c>
      <c r="P603" s="11" t="s">
        <v>35</v>
      </c>
      <c r="Q603" s="19" t="str">
        <f>IF($N603=1,IF(ISERROR(VLOOKUP($P603,'M1'!$A:$C,Q$2,FALSE)),"NOT PRESENT",VLOOKUP($P603,'M1'!$A:$C,Q$2,FALSE)),IF($N603=2,IF(ISERROR(VLOOKUP(DATA!$P603,'M2'!$A:$C,Q$2,FALSE)),"NOT PRESENT",VLOOKUP(DATA!$P603,'M2'!$A:$C,Q$2,FALSE)),IF($N603=0,IF(ISERROR(VLOOKUP($P603,'M1'!$A:$C,Q$2,FALSE)),IF(ISERROR(VLOOKUP(DATA!$P603,'M2'!$A:$C,Q$2,FALSE)),"NOT PRESENT",VLOOKUP(DATA!$P603,'M2'!$A:$C,Q$2,FALSE)),VLOOKUP($P603,'M1'!$A:$C,Q$2,FALSE)),"SPECIFY METHOD")))</f>
        <v>Orthasterias koehleri</v>
      </c>
      <c r="R603" s="12" t="str">
        <f>IF($N603=1,IF(ISERROR(VLOOKUP($P603,'M1'!$A:$C,R$2,FALSE)),"NOT PRESENT",VLOOKUP($P603,'M1'!$A:$C,R$2,FALSE)),IF($N603=2,IF(ISERROR(VLOOKUP(DATA!$P603,'M2'!$A:$C,R$2,FALSE)),"NOT PRESENT",VLOOKUP(DATA!$P603,'M2'!$A:$C,R$2,FALSE)),IF($N603=0,IF(ISERROR(VLOOKUP($P603,'M1'!$A:$C,R$2,FALSE)),IF(ISERROR(VLOOKUP(DATA!$P603,'M2'!$A:$C,R$2,FALSE)),"NOT PRESENT",VLOOKUP(DATA!$P603,'M2'!$A:$C,R$2,FALSE)),VLOOKUP($P603,'M1'!$A:$C,R$2,FALSE)),"SPECIFY METHOD")))</f>
        <v>Rainbow star</v>
      </c>
      <c r="S603" s="20">
        <f t="shared" si="980"/>
        <v>8</v>
      </c>
      <c r="T603" s="11">
        <v>8</v>
      </c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1"/>
      <c r="AU603" s="11"/>
      <c r="AV603" s="11"/>
      <c r="AW603" s="11"/>
      <c r="AX603" s="11"/>
      <c r="AY603" s="11"/>
      <c r="AZ603" s="11"/>
      <c r="BA603" s="11"/>
      <c r="BB603" s="11"/>
      <c r="BC603" s="11"/>
      <c r="BD603" s="11"/>
      <c r="BE603" s="11"/>
      <c r="BF603" s="11"/>
      <c r="BG603" s="11"/>
      <c r="BH603" s="11"/>
      <c r="BI603" s="11"/>
      <c r="BJ603" s="11"/>
      <c r="BK603" s="11"/>
      <c r="BL603" s="11"/>
      <c r="BM603" s="11"/>
      <c r="BN603" s="11"/>
      <c r="BO603" s="11"/>
      <c r="BP603" s="11"/>
    </row>
    <row r="604" spans="1:68" ht="12.75" customHeight="1">
      <c r="A604" s="12">
        <f t="shared" si="977"/>
        <v>602</v>
      </c>
      <c r="B604" s="11" t="str">
        <f t="shared" ref="B604:D604" si="1136">IF(ISERROR(B603),IF(ISERROR(B602),IF(ISERROR(B601),"BLANK",B601),B602),B603)</f>
        <v>Em Lim</v>
      </c>
      <c r="C604" s="11" t="str">
        <f t="shared" si="1136"/>
        <v>Valesca deGroot</v>
      </c>
      <c r="D604" s="11" t="str">
        <f t="shared" si="1136"/>
        <v>BMSC13</v>
      </c>
      <c r="E604" s="12" t="str">
        <f>IF(ISERROR(VLOOKUP($D604,SITES!$A:$E,2,FALSE)),"",VLOOKUP($D604,SITES!$A:$E,2,FALSE))</f>
        <v>Effingham West</v>
      </c>
      <c r="F604" s="10">
        <f>IF(ISERROR(VLOOKUP($D604,SITES!$A:$E,3,FALSE)),"",VLOOKUP($D604,SITES!$A:$E,3,FALSE))</f>
        <v>48.865032196044901</v>
      </c>
      <c r="G604" s="13">
        <f>IF(ISERROR(VLOOKUP($D604,SITES!$A:$E,4,FALSE)),"",VLOOKUP($D604,SITES!$A:$E,4,FALSE))</f>
        <v>-125.313720703125</v>
      </c>
      <c r="H604" s="14" t="str">
        <f t="shared" ref="H604:O604" si="1137">IF(ISERROR(H603),IF(ISERROR(H602),IF(ISERROR(H601),"BLANK",H601),H602),H603)</f>
        <v>01/05/2024</v>
      </c>
      <c r="I604" s="11">
        <f t="shared" si="1137"/>
        <v>3</v>
      </c>
      <c r="J604" s="18" t="str">
        <f t="shared" si="1137"/>
        <v>W</v>
      </c>
      <c r="K604" s="18">
        <f t="shared" si="1137"/>
        <v>0.62013888888888891</v>
      </c>
      <c r="L604" s="11" t="str">
        <f t="shared" si="1137"/>
        <v>VDG</v>
      </c>
      <c r="M604" s="11">
        <f t="shared" si="1137"/>
        <v>3</v>
      </c>
      <c r="N604" s="11">
        <f t="shared" si="1137"/>
        <v>2</v>
      </c>
      <c r="O604" s="11">
        <f t="shared" si="1137"/>
        <v>1</v>
      </c>
      <c r="P604" s="11" t="s">
        <v>31</v>
      </c>
      <c r="Q604" s="19" t="str">
        <f>IF($N604=1,IF(ISERROR(VLOOKUP($P604,'M1'!$A:$C,Q$2,FALSE)),"NOT PRESENT",VLOOKUP($P604,'M1'!$A:$C,Q$2,FALSE)),IF($N604=2,IF(ISERROR(VLOOKUP(DATA!$P604,'M2'!$A:$C,Q$2,FALSE)),"NOT PRESENT",VLOOKUP(DATA!$P604,'M2'!$A:$C,Q$2,FALSE)),IF($N604=0,IF(ISERROR(VLOOKUP($P604,'M1'!$A:$C,Q$2,FALSE)),IF(ISERROR(VLOOKUP(DATA!$P604,'M2'!$A:$C,Q$2,FALSE)),"NOT PRESENT",VLOOKUP(DATA!$P604,'M2'!$A:$C,Q$2,FALSE)),VLOOKUP($P604,'M1'!$A:$C,Q$2,FALSE)),"SPECIFY METHOD")))</f>
        <v>Patiria miniata</v>
      </c>
      <c r="R604" s="12" t="str">
        <f>IF($N604=1,IF(ISERROR(VLOOKUP($P604,'M1'!$A:$C,R$2,FALSE)),"NOT PRESENT",VLOOKUP($P604,'M1'!$A:$C,R$2,FALSE)),IF($N604=2,IF(ISERROR(VLOOKUP(DATA!$P604,'M2'!$A:$C,R$2,FALSE)),"NOT PRESENT",VLOOKUP(DATA!$P604,'M2'!$A:$C,R$2,FALSE)),IF($N604=0,IF(ISERROR(VLOOKUP($P604,'M1'!$A:$C,R$2,FALSE)),IF(ISERROR(VLOOKUP(DATA!$P604,'M2'!$A:$C,R$2,FALSE)),"NOT PRESENT",VLOOKUP(DATA!$P604,'M2'!$A:$C,R$2,FALSE)),VLOOKUP($P604,'M1'!$A:$C,R$2,FALSE)),"SPECIFY METHOD")))</f>
        <v>Bat star</v>
      </c>
      <c r="S604" s="20">
        <f t="shared" si="980"/>
        <v>47</v>
      </c>
      <c r="T604" s="11">
        <v>47</v>
      </c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1"/>
      <c r="AU604" s="11"/>
      <c r="AV604" s="11"/>
      <c r="AW604" s="11"/>
      <c r="AX604" s="11"/>
      <c r="AY604" s="11"/>
      <c r="AZ604" s="11"/>
      <c r="BA604" s="11"/>
      <c r="BB604" s="11"/>
      <c r="BC604" s="11"/>
      <c r="BD604" s="11"/>
      <c r="BE604" s="11"/>
      <c r="BF604" s="11"/>
      <c r="BG604" s="11"/>
      <c r="BH604" s="11"/>
      <c r="BI604" s="11"/>
      <c r="BJ604" s="11"/>
      <c r="BK604" s="11"/>
      <c r="BL604" s="11"/>
      <c r="BM604" s="11"/>
      <c r="BN604" s="11"/>
      <c r="BO604" s="11"/>
      <c r="BP604" s="11"/>
    </row>
    <row r="605" spans="1:68" ht="12.75" customHeight="1">
      <c r="A605" s="12">
        <f t="shared" si="977"/>
        <v>603</v>
      </c>
      <c r="B605" s="11" t="str">
        <f t="shared" ref="B605:D605" si="1138">IF(ISERROR(B604),IF(ISERROR(B603),IF(ISERROR(B602),"BLANK",B602),B603),B604)</f>
        <v>Em Lim</v>
      </c>
      <c r="C605" s="11" t="str">
        <f t="shared" si="1138"/>
        <v>Valesca deGroot</v>
      </c>
      <c r="D605" s="11" t="str">
        <f t="shared" si="1138"/>
        <v>BMSC13</v>
      </c>
      <c r="E605" s="12" t="str">
        <f>IF(ISERROR(VLOOKUP($D605,SITES!$A:$E,2,FALSE)),"",VLOOKUP($D605,SITES!$A:$E,2,FALSE))</f>
        <v>Effingham West</v>
      </c>
      <c r="F605" s="10">
        <f>IF(ISERROR(VLOOKUP($D605,SITES!$A:$E,3,FALSE)),"",VLOOKUP($D605,SITES!$A:$E,3,FALSE))</f>
        <v>48.865032196044901</v>
      </c>
      <c r="G605" s="13">
        <f>IF(ISERROR(VLOOKUP($D605,SITES!$A:$E,4,FALSE)),"",VLOOKUP($D605,SITES!$A:$E,4,FALSE))</f>
        <v>-125.313720703125</v>
      </c>
      <c r="H605" s="14" t="str">
        <f t="shared" ref="H605:O605" si="1139">IF(ISERROR(H604),IF(ISERROR(H603),IF(ISERROR(H602),"BLANK",H602),H603),H604)</f>
        <v>01/05/2024</v>
      </c>
      <c r="I605" s="11">
        <f t="shared" si="1139"/>
        <v>3</v>
      </c>
      <c r="J605" s="18" t="str">
        <f t="shared" si="1139"/>
        <v>W</v>
      </c>
      <c r="K605" s="18">
        <f t="shared" si="1139"/>
        <v>0.62013888888888891</v>
      </c>
      <c r="L605" s="11" t="str">
        <f t="shared" si="1139"/>
        <v>VDG</v>
      </c>
      <c r="M605" s="11">
        <f t="shared" si="1139"/>
        <v>3</v>
      </c>
      <c r="N605" s="11">
        <f t="shared" si="1139"/>
        <v>2</v>
      </c>
      <c r="O605" s="11">
        <f t="shared" si="1139"/>
        <v>1</v>
      </c>
      <c r="P605" s="11" t="s">
        <v>39</v>
      </c>
      <c r="Q605" s="19" t="str">
        <f>IF($N605=1,IF(ISERROR(VLOOKUP($P605,'M1'!$A:$C,Q$2,FALSE)),"NOT PRESENT",VLOOKUP($P605,'M1'!$A:$C,Q$2,FALSE)),IF($N605=2,IF(ISERROR(VLOOKUP(DATA!$P605,'M2'!$A:$C,Q$2,FALSE)),"NOT PRESENT",VLOOKUP(DATA!$P605,'M2'!$A:$C,Q$2,FALSE)),IF($N605=0,IF(ISERROR(VLOOKUP($P605,'M1'!$A:$C,Q$2,FALSE)),IF(ISERROR(VLOOKUP(DATA!$P605,'M2'!$A:$C,Q$2,FALSE)),"NOT PRESENT",VLOOKUP(DATA!$P605,'M2'!$A:$C,Q$2,FALSE)),VLOOKUP($P605,'M1'!$A:$C,Q$2,FALSE)),"SPECIFY METHOD")))</f>
        <v>Hermissenda crassicornis</v>
      </c>
      <c r="R605" s="12" t="str">
        <f>IF($N605=1,IF(ISERROR(VLOOKUP($P605,'M1'!$A:$C,R$2,FALSE)),"NOT PRESENT",VLOOKUP($P605,'M1'!$A:$C,R$2,FALSE)),IF($N605=2,IF(ISERROR(VLOOKUP(DATA!$P605,'M2'!$A:$C,R$2,FALSE)),"NOT PRESENT",VLOOKUP(DATA!$P605,'M2'!$A:$C,R$2,FALSE)),IF($N605=0,IF(ISERROR(VLOOKUP($P605,'M1'!$A:$C,R$2,FALSE)),IF(ISERROR(VLOOKUP(DATA!$P605,'M2'!$A:$C,R$2,FALSE)),"NOT PRESENT",VLOOKUP(DATA!$P605,'M2'!$A:$C,R$2,FALSE)),VLOOKUP($P605,'M1'!$A:$C,R$2,FALSE)),"SPECIFY METHOD")))</f>
        <v>Opalescent nudibranch</v>
      </c>
      <c r="S605" s="20">
        <f t="shared" si="980"/>
        <v>11</v>
      </c>
      <c r="T605" s="11">
        <v>11</v>
      </c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1"/>
      <c r="AU605" s="11"/>
      <c r="AV605" s="11"/>
      <c r="AW605" s="11"/>
      <c r="AX605" s="11"/>
      <c r="AY605" s="11"/>
      <c r="AZ605" s="11"/>
      <c r="BA605" s="11"/>
      <c r="BB605" s="11"/>
      <c r="BC605" s="11"/>
      <c r="BD605" s="11"/>
      <c r="BE605" s="11"/>
      <c r="BF605" s="11"/>
      <c r="BG605" s="11"/>
      <c r="BH605" s="11"/>
      <c r="BI605" s="11"/>
      <c r="BJ605" s="11"/>
      <c r="BK605" s="11"/>
      <c r="BL605" s="11"/>
      <c r="BM605" s="11"/>
      <c r="BN605" s="11"/>
      <c r="BO605" s="11"/>
      <c r="BP605" s="11"/>
    </row>
    <row r="606" spans="1:68" ht="12.75" customHeight="1">
      <c r="A606" s="12">
        <f t="shared" si="977"/>
        <v>604</v>
      </c>
      <c r="B606" s="11" t="str">
        <f t="shared" ref="B606:D606" si="1140">IF(ISERROR(B605),IF(ISERROR(B604),IF(ISERROR(B603),"BLANK",B603),B604),B605)</f>
        <v>Em Lim</v>
      </c>
      <c r="C606" s="11" t="str">
        <f t="shared" si="1140"/>
        <v>Valesca deGroot</v>
      </c>
      <c r="D606" s="11" t="str">
        <f t="shared" si="1140"/>
        <v>BMSC13</v>
      </c>
      <c r="E606" s="12" t="str">
        <f>IF(ISERROR(VLOOKUP($D606,SITES!$A:$E,2,FALSE)),"",VLOOKUP($D606,SITES!$A:$E,2,FALSE))</f>
        <v>Effingham West</v>
      </c>
      <c r="F606" s="10">
        <f>IF(ISERROR(VLOOKUP($D606,SITES!$A:$E,3,FALSE)),"",VLOOKUP($D606,SITES!$A:$E,3,FALSE))</f>
        <v>48.865032196044901</v>
      </c>
      <c r="G606" s="13">
        <f>IF(ISERROR(VLOOKUP($D606,SITES!$A:$E,4,FALSE)),"",VLOOKUP($D606,SITES!$A:$E,4,FALSE))</f>
        <v>-125.313720703125</v>
      </c>
      <c r="H606" s="14" t="str">
        <f t="shared" ref="H606:O606" si="1141">IF(ISERROR(H605),IF(ISERROR(H604),IF(ISERROR(H603),"BLANK",H603),H604),H605)</f>
        <v>01/05/2024</v>
      </c>
      <c r="I606" s="11">
        <f t="shared" si="1141"/>
        <v>3</v>
      </c>
      <c r="J606" s="18" t="str">
        <f t="shared" si="1141"/>
        <v>W</v>
      </c>
      <c r="K606" s="18">
        <f t="shared" si="1141"/>
        <v>0.62013888888888891</v>
      </c>
      <c r="L606" s="11" t="str">
        <f t="shared" si="1141"/>
        <v>VDG</v>
      </c>
      <c r="M606" s="11">
        <f t="shared" si="1141"/>
        <v>3</v>
      </c>
      <c r="N606" s="11">
        <f t="shared" si="1141"/>
        <v>2</v>
      </c>
      <c r="O606" s="11">
        <f t="shared" si="1141"/>
        <v>1</v>
      </c>
      <c r="P606" s="11" t="s">
        <v>32</v>
      </c>
      <c r="Q606" s="19" t="str">
        <f>IF($N606=1,IF(ISERROR(VLOOKUP($P606,'M1'!$A:$C,Q$2,FALSE)),"NOT PRESENT",VLOOKUP($P606,'M1'!$A:$C,Q$2,FALSE)),IF($N606=2,IF(ISERROR(VLOOKUP(DATA!$P606,'M2'!$A:$C,Q$2,FALSE)),"NOT PRESENT",VLOOKUP(DATA!$P606,'M2'!$A:$C,Q$2,FALSE)),IF($N606=0,IF(ISERROR(VLOOKUP($P606,'M1'!$A:$C,Q$2,FALSE)),IF(ISERROR(VLOOKUP(DATA!$P606,'M2'!$A:$C,Q$2,FALSE)),"NOT PRESENT",VLOOKUP(DATA!$P606,'M2'!$A:$C,Q$2,FALSE)),VLOOKUP($P606,'M1'!$A:$C,Q$2,FALSE)),"SPECIFY METHOD")))</f>
        <v>Acmaea mitra</v>
      </c>
      <c r="R606" s="12" t="str">
        <f>IF($N606=1,IF(ISERROR(VLOOKUP($P606,'M1'!$A:$C,R$2,FALSE)),"NOT PRESENT",VLOOKUP($P606,'M1'!$A:$C,R$2,FALSE)),IF($N606=2,IF(ISERROR(VLOOKUP(DATA!$P606,'M2'!$A:$C,R$2,FALSE)),"NOT PRESENT",VLOOKUP(DATA!$P606,'M2'!$A:$C,R$2,FALSE)),IF($N606=0,IF(ISERROR(VLOOKUP($P606,'M1'!$A:$C,R$2,FALSE)),IF(ISERROR(VLOOKUP(DATA!$P606,'M2'!$A:$C,R$2,FALSE)),"NOT PRESENT",VLOOKUP(DATA!$P606,'M2'!$A:$C,R$2,FALSE)),VLOOKUP($P606,'M1'!$A:$C,R$2,FALSE)),"SPECIFY METHOD")))</f>
        <v>Whitecap limpet</v>
      </c>
      <c r="S606" s="20">
        <f t="shared" si="980"/>
        <v>17</v>
      </c>
      <c r="T606" s="11">
        <v>17</v>
      </c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1"/>
      <c r="AU606" s="11"/>
      <c r="AV606" s="11"/>
      <c r="AW606" s="11"/>
      <c r="AX606" s="11"/>
      <c r="AY606" s="11"/>
      <c r="AZ606" s="11"/>
      <c r="BA606" s="11"/>
      <c r="BB606" s="11"/>
      <c r="BC606" s="11"/>
      <c r="BD606" s="11"/>
      <c r="BE606" s="11"/>
      <c r="BF606" s="11"/>
      <c r="BG606" s="11"/>
      <c r="BH606" s="11"/>
      <c r="BI606" s="11"/>
      <c r="BJ606" s="11"/>
      <c r="BK606" s="11"/>
      <c r="BL606" s="11"/>
      <c r="BM606" s="11"/>
      <c r="BN606" s="11"/>
      <c r="BO606" s="11"/>
      <c r="BP606" s="11"/>
    </row>
    <row r="607" spans="1:68" ht="12.75" customHeight="1">
      <c r="A607" s="12">
        <f t="shared" si="977"/>
        <v>605</v>
      </c>
      <c r="B607" s="11" t="str">
        <f t="shared" ref="B607:D607" si="1142">IF(ISERROR(B606),IF(ISERROR(B605),IF(ISERROR(B604),"BLANK",B604),B605),B606)</f>
        <v>Em Lim</v>
      </c>
      <c r="C607" s="11" t="str">
        <f t="shared" si="1142"/>
        <v>Valesca deGroot</v>
      </c>
      <c r="D607" s="11" t="str">
        <f t="shared" si="1142"/>
        <v>BMSC13</v>
      </c>
      <c r="E607" s="12" t="str">
        <f>IF(ISERROR(VLOOKUP($D607,SITES!$A:$E,2,FALSE)),"",VLOOKUP($D607,SITES!$A:$E,2,FALSE))</f>
        <v>Effingham West</v>
      </c>
      <c r="F607" s="10">
        <f>IF(ISERROR(VLOOKUP($D607,SITES!$A:$E,3,FALSE)),"",VLOOKUP($D607,SITES!$A:$E,3,FALSE))</f>
        <v>48.865032196044901</v>
      </c>
      <c r="G607" s="13">
        <f>IF(ISERROR(VLOOKUP($D607,SITES!$A:$E,4,FALSE)),"",VLOOKUP($D607,SITES!$A:$E,4,FALSE))</f>
        <v>-125.313720703125</v>
      </c>
      <c r="H607" s="14" t="str">
        <f t="shared" ref="H607:O607" si="1143">IF(ISERROR(H606),IF(ISERROR(H605),IF(ISERROR(H604),"BLANK",H604),H605),H606)</f>
        <v>01/05/2024</v>
      </c>
      <c r="I607" s="11">
        <f t="shared" si="1143"/>
        <v>3</v>
      </c>
      <c r="J607" s="18" t="str">
        <f t="shared" si="1143"/>
        <v>W</v>
      </c>
      <c r="K607" s="18">
        <f t="shared" si="1143"/>
        <v>0.62013888888888891</v>
      </c>
      <c r="L607" s="11" t="str">
        <f t="shared" si="1143"/>
        <v>VDG</v>
      </c>
      <c r="M607" s="11">
        <f t="shared" si="1143"/>
        <v>3</v>
      </c>
      <c r="N607" s="11">
        <f t="shared" si="1143"/>
        <v>2</v>
      </c>
      <c r="O607" s="11">
        <f t="shared" si="1143"/>
        <v>1</v>
      </c>
      <c r="P607" s="11" t="s">
        <v>38</v>
      </c>
      <c r="Q607" s="19" t="str">
        <f>IF($N607=1,IF(ISERROR(VLOOKUP($P607,'M1'!$A:$C,Q$2,FALSE)),"NOT PRESENT",VLOOKUP($P607,'M1'!$A:$C,Q$2,FALSE)),IF($N607=2,IF(ISERROR(VLOOKUP(DATA!$P607,'M2'!$A:$C,Q$2,FALSE)),"NOT PRESENT",VLOOKUP(DATA!$P607,'M2'!$A:$C,Q$2,FALSE)),IF($N607=0,IF(ISERROR(VLOOKUP($P607,'M1'!$A:$C,Q$2,FALSE)),IF(ISERROR(VLOOKUP(DATA!$P607,'M2'!$A:$C,Q$2,FALSE)),"NOT PRESENT",VLOOKUP(DATA!$P607,'M2'!$A:$C,Q$2,FALSE)),VLOOKUP($P607,'M1'!$A:$C,Q$2,FALSE)),"SPECIFY METHOD")))</f>
        <v>Crassadoma gigantea</v>
      </c>
      <c r="R607" s="12" t="str">
        <f>IF($N607=1,IF(ISERROR(VLOOKUP($P607,'M1'!$A:$C,R$2,FALSE)),"NOT PRESENT",VLOOKUP($P607,'M1'!$A:$C,R$2,FALSE)),IF($N607=2,IF(ISERROR(VLOOKUP(DATA!$P607,'M2'!$A:$C,R$2,FALSE)),"NOT PRESENT",VLOOKUP(DATA!$P607,'M2'!$A:$C,R$2,FALSE)),IF($N607=0,IF(ISERROR(VLOOKUP($P607,'M1'!$A:$C,R$2,FALSE)),IF(ISERROR(VLOOKUP(DATA!$P607,'M2'!$A:$C,R$2,FALSE)),"NOT PRESENT",VLOOKUP(DATA!$P607,'M2'!$A:$C,R$2,FALSE)),VLOOKUP($P607,'M1'!$A:$C,R$2,FALSE)),"SPECIFY METHOD")))</f>
        <v>Purple-hinged rock scallop</v>
      </c>
      <c r="S607" s="20">
        <f t="shared" si="980"/>
        <v>4</v>
      </c>
      <c r="T607" s="11">
        <v>0</v>
      </c>
      <c r="U607" s="11"/>
      <c r="V607" s="11"/>
      <c r="W607" s="11">
        <v>2</v>
      </c>
      <c r="X607" s="11">
        <v>1</v>
      </c>
      <c r="Y607" s="11"/>
      <c r="Z607" s="11">
        <v>1</v>
      </c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1"/>
      <c r="AU607" s="11"/>
      <c r="AV607" s="11"/>
      <c r="AW607" s="11"/>
      <c r="AX607" s="11"/>
      <c r="AY607" s="11"/>
      <c r="AZ607" s="11"/>
      <c r="BA607" s="11"/>
      <c r="BB607" s="11"/>
      <c r="BC607" s="11"/>
      <c r="BD607" s="11"/>
      <c r="BE607" s="11"/>
      <c r="BF607" s="11"/>
      <c r="BG607" s="11"/>
      <c r="BH607" s="11"/>
      <c r="BI607" s="11"/>
      <c r="BJ607" s="11"/>
      <c r="BK607" s="11"/>
      <c r="BL607" s="11"/>
      <c r="BM607" s="11"/>
      <c r="BN607" s="11"/>
      <c r="BO607" s="11"/>
      <c r="BP607" s="11"/>
    </row>
    <row r="608" spans="1:68" ht="12.75" customHeight="1">
      <c r="A608" s="12">
        <f t="shared" si="977"/>
        <v>606</v>
      </c>
      <c r="B608" s="11" t="str">
        <f t="shared" ref="B608:D608" si="1144">IF(ISERROR(B607),IF(ISERROR(B606),IF(ISERROR(B605),"BLANK",B605),B606),B607)</f>
        <v>Em Lim</v>
      </c>
      <c r="C608" s="11" t="str">
        <f t="shared" si="1144"/>
        <v>Valesca deGroot</v>
      </c>
      <c r="D608" s="11" t="str">
        <f t="shared" si="1144"/>
        <v>BMSC13</v>
      </c>
      <c r="E608" s="12" t="str">
        <f>IF(ISERROR(VLOOKUP($D608,SITES!$A:$E,2,FALSE)),"",VLOOKUP($D608,SITES!$A:$E,2,FALSE))</f>
        <v>Effingham West</v>
      </c>
      <c r="F608" s="10">
        <f>IF(ISERROR(VLOOKUP($D608,SITES!$A:$E,3,FALSE)),"",VLOOKUP($D608,SITES!$A:$E,3,FALSE))</f>
        <v>48.865032196044901</v>
      </c>
      <c r="G608" s="13">
        <f>IF(ISERROR(VLOOKUP($D608,SITES!$A:$E,4,FALSE)),"",VLOOKUP($D608,SITES!$A:$E,4,FALSE))</f>
        <v>-125.313720703125</v>
      </c>
      <c r="H608" s="14" t="str">
        <f t="shared" ref="H608:O608" si="1145">IF(ISERROR(H607),IF(ISERROR(H606),IF(ISERROR(H605),"BLANK",H605),H606),H607)</f>
        <v>01/05/2024</v>
      </c>
      <c r="I608" s="11">
        <f t="shared" si="1145"/>
        <v>3</v>
      </c>
      <c r="J608" s="18" t="str">
        <f t="shared" si="1145"/>
        <v>W</v>
      </c>
      <c r="K608" s="18">
        <f t="shared" si="1145"/>
        <v>0.62013888888888891</v>
      </c>
      <c r="L608" s="11" t="str">
        <f t="shared" si="1145"/>
        <v>VDG</v>
      </c>
      <c r="M608" s="11">
        <f t="shared" si="1145"/>
        <v>3</v>
      </c>
      <c r="N608" s="11">
        <f t="shared" si="1145"/>
        <v>2</v>
      </c>
      <c r="O608" s="11">
        <f t="shared" si="1145"/>
        <v>1</v>
      </c>
      <c r="P608" s="11" t="s">
        <v>53</v>
      </c>
      <c r="Q608" s="19" t="str">
        <f>IF($N608=1,IF(ISERROR(VLOOKUP($P608,'M1'!$A:$C,Q$2,FALSE)),"NOT PRESENT",VLOOKUP($P608,'M1'!$A:$C,Q$2,FALSE)),IF($N608=2,IF(ISERROR(VLOOKUP(DATA!$P608,'M2'!$A:$C,Q$2,FALSE)),"NOT PRESENT",VLOOKUP(DATA!$P608,'M2'!$A:$C,Q$2,FALSE)),IF($N608=0,IF(ISERROR(VLOOKUP($P608,'M1'!$A:$C,Q$2,FALSE)),IF(ISERROR(VLOOKUP(DATA!$P608,'M2'!$A:$C,Q$2,FALSE)),"NOT PRESENT",VLOOKUP(DATA!$P608,'M2'!$A:$C,Q$2,FALSE)),VLOOKUP($P608,'M1'!$A:$C,Q$2,FALSE)),"SPECIFY METHOD")))</f>
        <v>Rhinogobiops nicholsii</v>
      </c>
      <c r="R608" s="12" t="str">
        <f>IF($N608=1,IF(ISERROR(VLOOKUP($P608,'M1'!$A:$C,R$2,FALSE)),"NOT PRESENT",VLOOKUP($P608,'M1'!$A:$C,R$2,FALSE)),IF($N608=2,IF(ISERROR(VLOOKUP(DATA!$P608,'M2'!$A:$C,R$2,FALSE)),"NOT PRESENT",VLOOKUP(DATA!$P608,'M2'!$A:$C,R$2,FALSE)),IF($N608=0,IF(ISERROR(VLOOKUP($P608,'M1'!$A:$C,R$2,FALSE)),IF(ISERROR(VLOOKUP(DATA!$P608,'M2'!$A:$C,R$2,FALSE)),"NOT PRESENT",VLOOKUP(DATA!$P608,'M2'!$A:$C,R$2,FALSE)),VLOOKUP($P608,'M1'!$A:$C,R$2,FALSE)),"SPECIFY METHOD")))</f>
        <v>Blackeye goby</v>
      </c>
      <c r="S608" s="20">
        <f t="shared" si="980"/>
        <v>47</v>
      </c>
      <c r="T608" s="11">
        <v>0</v>
      </c>
      <c r="U608" s="11"/>
      <c r="V608" s="11">
        <v>7</v>
      </c>
      <c r="W608" s="11">
        <v>24</v>
      </c>
      <c r="X608" s="11">
        <v>15</v>
      </c>
      <c r="Y608" s="11">
        <v>1</v>
      </c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1"/>
      <c r="AU608" s="11"/>
      <c r="AV608" s="11"/>
      <c r="AW608" s="11"/>
      <c r="AX608" s="11"/>
      <c r="AY608" s="11"/>
      <c r="AZ608" s="11"/>
      <c r="BA608" s="11"/>
      <c r="BB608" s="11"/>
      <c r="BC608" s="11"/>
      <c r="BD608" s="11"/>
      <c r="BE608" s="11"/>
      <c r="BF608" s="11"/>
      <c r="BG608" s="11"/>
      <c r="BH608" s="11"/>
      <c r="BI608" s="11"/>
      <c r="BJ608" s="11"/>
      <c r="BK608" s="11"/>
      <c r="BL608" s="11"/>
      <c r="BM608" s="11"/>
      <c r="BN608" s="11"/>
      <c r="BO608" s="11"/>
      <c r="BP608" s="11"/>
    </row>
    <row r="609" spans="1:68" ht="12.75" customHeight="1">
      <c r="A609" s="12">
        <f t="shared" si="977"/>
        <v>607</v>
      </c>
      <c r="B609" s="11" t="str">
        <f t="shared" ref="B609:D609" si="1146">IF(ISERROR(B608),IF(ISERROR(B607),IF(ISERROR(B606),"BLANK",B606),B607),B608)</f>
        <v>Em Lim</v>
      </c>
      <c r="C609" s="11" t="str">
        <f t="shared" si="1146"/>
        <v>Valesca deGroot</v>
      </c>
      <c r="D609" s="11" t="str">
        <f t="shared" si="1146"/>
        <v>BMSC13</v>
      </c>
      <c r="E609" s="12" t="str">
        <f>IF(ISERROR(VLOOKUP($D609,SITES!$A:$E,2,FALSE)),"",VLOOKUP($D609,SITES!$A:$E,2,FALSE))</f>
        <v>Effingham West</v>
      </c>
      <c r="F609" s="10">
        <f>IF(ISERROR(VLOOKUP($D609,SITES!$A:$E,3,FALSE)),"",VLOOKUP($D609,SITES!$A:$E,3,FALSE))</f>
        <v>48.865032196044901</v>
      </c>
      <c r="G609" s="13">
        <f>IF(ISERROR(VLOOKUP($D609,SITES!$A:$E,4,FALSE)),"",VLOOKUP($D609,SITES!$A:$E,4,FALSE))</f>
        <v>-125.313720703125</v>
      </c>
      <c r="H609" s="14" t="str">
        <f t="shared" ref="H609:O609" si="1147">IF(ISERROR(H608),IF(ISERROR(H607),IF(ISERROR(H606),"BLANK",H606),H607),H608)</f>
        <v>01/05/2024</v>
      </c>
      <c r="I609" s="11">
        <f t="shared" si="1147"/>
        <v>3</v>
      </c>
      <c r="J609" s="18" t="str">
        <f t="shared" si="1147"/>
        <v>W</v>
      </c>
      <c r="K609" s="18">
        <f t="shared" si="1147"/>
        <v>0.62013888888888891</v>
      </c>
      <c r="L609" s="11" t="str">
        <f t="shared" si="1147"/>
        <v>VDG</v>
      </c>
      <c r="M609" s="11">
        <f t="shared" si="1147"/>
        <v>3</v>
      </c>
      <c r="N609" s="11">
        <f t="shared" si="1147"/>
        <v>2</v>
      </c>
      <c r="O609" s="11">
        <f t="shared" si="1147"/>
        <v>1</v>
      </c>
      <c r="P609" s="11" t="s">
        <v>33</v>
      </c>
      <c r="Q609" s="19" t="str">
        <f>IF($N609=1,IF(ISERROR(VLOOKUP($P609,'M1'!$A:$C,Q$2,FALSE)),"NOT PRESENT",VLOOKUP($P609,'M1'!$A:$C,Q$2,FALSE)),IF($N609=2,IF(ISERROR(VLOOKUP(DATA!$P609,'M2'!$A:$C,Q$2,FALSE)),"NOT PRESENT",VLOOKUP(DATA!$P609,'M2'!$A:$C,Q$2,FALSE)),IF($N609=0,IF(ISERROR(VLOOKUP($P609,'M1'!$A:$C,Q$2,FALSE)),IF(ISERROR(VLOOKUP(DATA!$P609,'M2'!$A:$C,Q$2,FALSE)),"NOT PRESENT",VLOOKUP(DATA!$P609,'M2'!$A:$C,Q$2,FALSE)),VLOOKUP($P609,'M1'!$A:$C,Q$2,FALSE)),"SPECIFY METHOD")))</f>
        <v>Apostichopus californicus</v>
      </c>
      <c r="R609" s="12" t="str">
        <f>IF($N609=1,IF(ISERROR(VLOOKUP($P609,'M1'!$A:$C,R$2,FALSE)),"NOT PRESENT",VLOOKUP($P609,'M1'!$A:$C,R$2,FALSE)),IF($N609=2,IF(ISERROR(VLOOKUP(DATA!$P609,'M2'!$A:$C,R$2,FALSE)),"NOT PRESENT",VLOOKUP(DATA!$P609,'M2'!$A:$C,R$2,FALSE)),IF($N609=0,IF(ISERROR(VLOOKUP($P609,'M1'!$A:$C,R$2,FALSE)),IF(ISERROR(VLOOKUP(DATA!$P609,'M2'!$A:$C,R$2,FALSE)),"NOT PRESENT",VLOOKUP(DATA!$P609,'M2'!$A:$C,R$2,FALSE)),VLOOKUP($P609,'M1'!$A:$C,R$2,FALSE)),"SPECIFY METHOD")))</f>
        <v>California sea cucumber</v>
      </c>
      <c r="S609" s="20">
        <f t="shared" si="980"/>
        <v>10</v>
      </c>
      <c r="T609" s="11">
        <v>10</v>
      </c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1"/>
      <c r="AU609" s="11"/>
      <c r="AV609" s="11"/>
      <c r="AW609" s="11"/>
      <c r="AX609" s="11"/>
      <c r="AY609" s="11"/>
      <c r="AZ609" s="11"/>
      <c r="BA609" s="11"/>
      <c r="BB609" s="11"/>
      <c r="BC609" s="11"/>
      <c r="BD609" s="11"/>
      <c r="BE609" s="11"/>
      <c r="BF609" s="11"/>
      <c r="BG609" s="11"/>
      <c r="BH609" s="11"/>
      <c r="BI609" s="11"/>
      <c r="BJ609" s="11"/>
      <c r="BK609" s="11"/>
      <c r="BL609" s="11"/>
      <c r="BM609" s="11"/>
      <c r="BN609" s="11"/>
      <c r="BO609" s="11"/>
      <c r="BP609" s="11"/>
    </row>
    <row r="610" spans="1:68" ht="12.75" customHeight="1">
      <c r="A610" s="12">
        <f t="shared" si="977"/>
        <v>608</v>
      </c>
      <c r="B610" s="11" t="str">
        <f t="shared" ref="B610:D610" si="1148">IF(ISERROR(B609),IF(ISERROR(B608),IF(ISERROR(B607),"BLANK",B607),B608),B609)</f>
        <v>Em Lim</v>
      </c>
      <c r="C610" s="11" t="str">
        <f t="shared" si="1148"/>
        <v>Valesca deGroot</v>
      </c>
      <c r="D610" s="11" t="str">
        <f t="shared" si="1148"/>
        <v>BMSC13</v>
      </c>
      <c r="E610" s="12" t="str">
        <f>IF(ISERROR(VLOOKUP($D610,SITES!$A:$E,2,FALSE)),"",VLOOKUP($D610,SITES!$A:$E,2,FALSE))</f>
        <v>Effingham West</v>
      </c>
      <c r="F610" s="10">
        <f>IF(ISERROR(VLOOKUP($D610,SITES!$A:$E,3,FALSE)),"",VLOOKUP($D610,SITES!$A:$E,3,FALSE))</f>
        <v>48.865032196044901</v>
      </c>
      <c r="G610" s="13">
        <f>IF(ISERROR(VLOOKUP($D610,SITES!$A:$E,4,FALSE)),"",VLOOKUP($D610,SITES!$A:$E,4,FALSE))</f>
        <v>-125.313720703125</v>
      </c>
      <c r="H610" s="14" t="str">
        <f t="shared" ref="H610:O610" si="1149">IF(ISERROR(H609),IF(ISERROR(H608),IF(ISERROR(H607),"BLANK",H607),H608),H609)</f>
        <v>01/05/2024</v>
      </c>
      <c r="I610" s="11">
        <f t="shared" si="1149"/>
        <v>3</v>
      </c>
      <c r="J610" s="18" t="str">
        <f t="shared" si="1149"/>
        <v>W</v>
      </c>
      <c r="K610" s="18">
        <f t="shared" si="1149"/>
        <v>0.62013888888888891</v>
      </c>
      <c r="L610" s="11" t="str">
        <f t="shared" si="1149"/>
        <v>VDG</v>
      </c>
      <c r="M610" s="11">
        <f t="shared" si="1149"/>
        <v>3</v>
      </c>
      <c r="N610" s="11">
        <f t="shared" si="1149"/>
        <v>2</v>
      </c>
      <c r="O610" s="11">
        <f t="shared" si="1149"/>
        <v>1</v>
      </c>
      <c r="P610" s="11" t="s">
        <v>37</v>
      </c>
      <c r="Q610" s="19" t="str">
        <f>IF($N610=1,IF(ISERROR(VLOOKUP($P610,'M1'!$A:$C,Q$2,FALSE)),"NOT PRESENT",VLOOKUP($P610,'M1'!$A:$C,Q$2,FALSE)),IF($N610=2,IF(ISERROR(VLOOKUP(DATA!$P610,'M2'!$A:$C,Q$2,FALSE)),"NOT PRESENT",VLOOKUP(DATA!$P610,'M2'!$A:$C,Q$2,FALSE)),IF($N610=0,IF(ISERROR(VLOOKUP($P610,'M1'!$A:$C,Q$2,FALSE)),IF(ISERROR(VLOOKUP(DATA!$P610,'M2'!$A:$C,Q$2,FALSE)),"NOT PRESENT",VLOOKUP(DATA!$P610,'M2'!$A:$C,Q$2,FALSE)),VLOOKUP($P610,'M1'!$A:$C,Q$2,FALSE)),"SPECIFY METHOD")))</f>
        <v>Ceratostoma foliatum</v>
      </c>
      <c r="R610" s="12" t="str">
        <f>IF($N610=1,IF(ISERROR(VLOOKUP($P610,'M1'!$A:$C,R$2,FALSE)),"NOT PRESENT",VLOOKUP($P610,'M1'!$A:$C,R$2,FALSE)),IF($N610=2,IF(ISERROR(VLOOKUP(DATA!$P610,'M2'!$A:$C,R$2,FALSE)),"NOT PRESENT",VLOOKUP(DATA!$P610,'M2'!$A:$C,R$2,FALSE)),IF($N610=0,IF(ISERROR(VLOOKUP($P610,'M1'!$A:$C,R$2,FALSE)),IF(ISERROR(VLOOKUP(DATA!$P610,'M2'!$A:$C,R$2,FALSE)),"NOT PRESENT",VLOOKUP(DATA!$P610,'M2'!$A:$C,R$2,FALSE)),VLOOKUP($P610,'M1'!$A:$C,R$2,FALSE)),"SPECIFY METHOD")))</f>
        <v>Leafy hornmouth</v>
      </c>
      <c r="S610" s="20">
        <f t="shared" si="980"/>
        <v>1</v>
      </c>
      <c r="T610" s="11">
        <v>1</v>
      </c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1"/>
      <c r="AU610" s="11"/>
      <c r="AV610" s="11"/>
      <c r="AW610" s="11"/>
      <c r="AX610" s="11"/>
      <c r="AY610" s="11"/>
      <c r="AZ610" s="11"/>
      <c r="BA610" s="11"/>
      <c r="BB610" s="11"/>
      <c r="BC610" s="11"/>
      <c r="BD610" s="11"/>
      <c r="BE610" s="11"/>
      <c r="BF610" s="11"/>
      <c r="BG610" s="11"/>
      <c r="BH610" s="11"/>
      <c r="BI610" s="11"/>
      <c r="BJ610" s="11"/>
      <c r="BK610" s="11"/>
      <c r="BL610" s="11"/>
      <c r="BM610" s="11"/>
      <c r="BN610" s="11"/>
      <c r="BO610" s="11"/>
      <c r="BP610" s="11"/>
    </row>
    <row r="611" spans="1:68" ht="12.75" customHeight="1">
      <c r="A611" s="12">
        <f t="shared" si="977"/>
        <v>609</v>
      </c>
      <c r="B611" s="11" t="str">
        <f t="shared" ref="B611:D611" si="1150">IF(ISERROR(B610),IF(ISERROR(B609),IF(ISERROR(B608),"BLANK",B608),B609),B610)</f>
        <v>Em Lim</v>
      </c>
      <c r="C611" s="11" t="str">
        <f t="shared" si="1150"/>
        <v>Valesca deGroot</v>
      </c>
      <c r="D611" s="11" t="str">
        <f t="shared" si="1150"/>
        <v>BMSC13</v>
      </c>
      <c r="E611" s="12" t="str">
        <f>IF(ISERROR(VLOOKUP($D611,SITES!$A:$E,2,FALSE)),"",VLOOKUP($D611,SITES!$A:$E,2,FALSE))</f>
        <v>Effingham West</v>
      </c>
      <c r="F611" s="10">
        <f>IF(ISERROR(VLOOKUP($D611,SITES!$A:$E,3,FALSE)),"",VLOOKUP($D611,SITES!$A:$E,3,FALSE))</f>
        <v>48.865032196044901</v>
      </c>
      <c r="G611" s="13">
        <f>IF(ISERROR(VLOOKUP($D611,SITES!$A:$E,4,FALSE)),"",VLOOKUP($D611,SITES!$A:$E,4,FALSE))</f>
        <v>-125.313720703125</v>
      </c>
      <c r="H611" s="14" t="str">
        <f t="shared" ref="H611:O611" si="1151">IF(ISERROR(H610),IF(ISERROR(H609),IF(ISERROR(H608),"BLANK",H608),H609),H610)</f>
        <v>01/05/2024</v>
      </c>
      <c r="I611" s="11">
        <f t="shared" si="1151"/>
        <v>3</v>
      </c>
      <c r="J611" s="18" t="str">
        <f t="shared" si="1151"/>
        <v>W</v>
      </c>
      <c r="K611" s="18">
        <f t="shared" si="1151"/>
        <v>0.62013888888888891</v>
      </c>
      <c r="L611" s="11" t="str">
        <f t="shared" si="1151"/>
        <v>VDG</v>
      </c>
      <c r="M611" s="11">
        <f t="shared" si="1151"/>
        <v>3</v>
      </c>
      <c r="N611" s="11">
        <f t="shared" si="1151"/>
        <v>2</v>
      </c>
      <c r="O611" s="11">
        <f t="shared" si="1151"/>
        <v>1</v>
      </c>
      <c r="P611" s="11" t="s">
        <v>164</v>
      </c>
      <c r="Q611" s="19" t="str">
        <f>IF($N611=1,IF(ISERROR(VLOOKUP($P611,'M1'!$A:$C,Q$2,FALSE)),"NOT PRESENT",VLOOKUP($P611,'M1'!$A:$C,Q$2,FALSE)),IF($N611=2,IF(ISERROR(VLOOKUP(DATA!$P611,'M2'!$A:$C,Q$2,FALSE)),"NOT PRESENT",VLOOKUP(DATA!$P611,'M2'!$A:$C,Q$2,FALSE)),IF($N611=0,IF(ISERROR(VLOOKUP($P611,'M1'!$A:$C,Q$2,FALSE)),IF(ISERROR(VLOOKUP(DATA!$P611,'M2'!$A:$C,Q$2,FALSE)),"NOT PRESENT",VLOOKUP(DATA!$P611,'M2'!$A:$C,Q$2,FALSE)),VLOOKUP($P611,'M1'!$A:$C,Q$2,FALSE)),"SPECIFY METHOD")))</f>
        <v>Pycnopodia helianthoides</v>
      </c>
      <c r="R611" s="12" t="str">
        <f>IF($N611=1,IF(ISERROR(VLOOKUP($P611,'M1'!$A:$C,R$2,FALSE)),"NOT PRESENT",VLOOKUP($P611,'M1'!$A:$C,R$2,FALSE)),IF($N611=2,IF(ISERROR(VLOOKUP(DATA!$P611,'M2'!$A:$C,R$2,FALSE)),"NOT PRESENT",VLOOKUP(DATA!$P611,'M2'!$A:$C,R$2,FALSE)),IF($N611=0,IF(ISERROR(VLOOKUP($P611,'M1'!$A:$C,R$2,FALSE)),IF(ISERROR(VLOOKUP(DATA!$P611,'M2'!$A:$C,R$2,FALSE)),"NOT PRESENT",VLOOKUP(DATA!$P611,'M2'!$A:$C,R$2,FALSE)),VLOOKUP($P611,'M1'!$A:$C,R$2,FALSE)),"SPECIFY METHOD")))</f>
        <v>Sunflower star [rock]</v>
      </c>
      <c r="S611" s="20">
        <f t="shared" si="980"/>
        <v>2</v>
      </c>
      <c r="T611" s="11">
        <v>0</v>
      </c>
      <c r="U611" s="11"/>
      <c r="V611" s="11"/>
      <c r="W611" s="11">
        <v>1</v>
      </c>
      <c r="X611" s="11"/>
      <c r="Y611" s="11">
        <v>1</v>
      </c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1"/>
      <c r="AU611" s="11"/>
      <c r="AV611" s="11"/>
      <c r="AW611" s="11"/>
      <c r="AX611" s="11"/>
      <c r="AY611" s="11"/>
      <c r="AZ611" s="11"/>
      <c r="BA611" s="11"/>
      <c r="BB611" s="11"/>
      <c r="BC611" s="11"/>
      <c r="BD611" s="11"/>
      <c r="BE611" s="11"/>
      <c r="BF611" s="11"/>
      <c r="BG611" s="11"/>
      <c r="BH611" s="11"/>
      <c r="BI611" s="11"/>
      <c r="BJ611" s="11"/>
      <c r="BK611" s="11"/>
      <c r="BL611" s="11"/>
      <c r="BM611" s="11"/>
      <c r="BN611" s="11"/>
      <c r="BO611" s="11"/>
      <c r="BP611" s="11"/>
    </row>
    <row r="612" spans="1:68" ht="12.75" customHeight="1">
      <c r="A612" s="12">
        <f t="shared" si="977"/>
        <v>610</v>
      </c>
      <c r="B612" s="11" t="str">
        <f t="shared" ref="B612:D612" si="1152">IF(ISERROR(B611),IF(ISERROR(B610),IF(ISERROR(B609),"BLANK",B609),B610),B611)</f>
        <v>Em Lim</v>
      </c>
      <c r="C612" s="11" t="str">
        <f t="shared" si="1152"/>
        <v>Valesca deGroot</v>
      </c>
      <c r="D612" s="11" t="str">
        <f t="shared" si="1152"/>
        <v>BMSC13</v>
      </c>
      <c r="E612" s="12" t="str">
        <f>IF(ISERROR(VLOOKUP($D612,SITES!$A:$E,2,FALSE)),"",VLOOKUP($D612,SITES!$A:$E,2,FALSE))</f>
        <v>Effingham West</v>
      </c>
      <c r="F612" s="10">
        <f>IF(ISERROR(VLOOKUP($D612,SITES!$A:$E,3,FALSE)),"",VLOOKUP($D612,SITES!$A:$E,3,FALSE))</f>
        <v>48.865032196044901</v>
      </c>
      <c r="G612" s="13">
        <f>IF(ISERROR(VLOOKUP($D612,SITES!$A:$E,4,FALSE)),"",VLOOKUP($D612,SITES!$A:$E,4,FALSE))</f>
        <v>-125.313720703125</v>
      </c>
      <c r="H612" s="14" t="str">
        <f t="shared" ref="H612:O612" si="1153">IF(ISERROR(H611),IF(ISERROR(H610),IF(ISERROR(H609),"BLANK",H609),H610),H611)</f>
        <v>01/05/2024</v>
      </c>
      <c r="I612" s="11">
        <f t="shared" si="1153"/>
        <v>3</v>
      </c>
      <c r="J612" s="18" t="str">
        <f t="shared" si="1153"/>
        <v>W</v>
      </c>
      <c r="K612" s="18">
        <f t="shared" si="1153"/>
        <v>0.62013888888888891</v>
      </c>
      <c r="L612" s="11" t="str">
        <f t="shared" si="1153"/>
        <v>VDG</v>
      </c>
      <c r="M612" s="11">
        <f t="shared" si="1153"/>
        <v>3</v>
      </c>
      <c r="N612" s="11">
        <f t="shared" si="1153"/>
        <v>2</v>
      </c>
      <c r="O612" s="11">
        <f t="shared" si="1153"/>
        <v>1</v>
      </c>
      <c r="P612" s="11" t="s">
        <v>36</v>
      </c>
      <c r="Q612" s="19" t="str">
        <f>IF($N612=1,IF(ISERROR(VLOOKUP($P612,'M1'!$A:$C,Q$2,FALSE)),"NOT PRESENT",VLOOKUP($P612,'M1'!$A:$C,Q$2,FALSE)),IF($N612=2,IF(ISERROR(VLOOKUP(DATA!$P612,'M2'!$A:$C,Q$2,FALSE)),"NOT PRESENT",VLOOKUP(DATA!$P612,'M2'!$A:$C,Q$2,FALSE)),IF($N612=0,IF(ISERROR(VLOOKUP($P612,'M1'!$A:$C,Q$2,FALSE)),IF(ISERROR(VLOOKUP(DATA!$P612,'M2'!$A:$C,Q$2,FALSE)),"NOT PRESENT",VLOOKUP(DATA!$P612,'M2'!$A:$C,Q$2,FALSE)),VLOOKUP($P612,'M1'!$A:$C,Q$2,FALSE)),"SPECIFY METHOD")))</f>
        <v>Haliotis kamtschatkana</v>
      </c>
      <c r="R612" s="12" t="str">
        <f>IF($N612=1,IF(ISERROR(VLOOKUP($P612,'M1'!$A:$C,R$2,FALSE)),"NOT PRESENT",VLOOKUP($P612,'M1'!$A:$C,R$2,FALSE)),IF($N612=2,IF(ISERROR(VLOOKUP(DATA!$P612,'M2'!$A:$C,R$2,FALSE)),"NOT PRESENT",VLOOKUP(DATA!$P612,'M2'!$A:$C,R$2,FALSE)),IF($N612=0,IF(ISERROR(VLOOKUP($P612,'M1'!$A:$C,R$2,FALSE)),IF(ISERROR(VLOOKUP(DATA!$P612,'M2'!$A:$C,R$2,FALSE)),"NOT PRESENT",VLOOKUP(DATA!$P612,'M2'!$A:$C,R$2,FALSE)),VLOOKUP($P612,'M1'!$A:$C,R$2,FALSE)),"SPECIFY METHOD")))</f>
        <v>Pinto abalone</v>
      </c>
      <c r="S612" s="20">
        <f t="shared" si="980"/>
        <v>3</v>
      </c>
      <c r="T612" s="11">
        <v>0</v>
      </c>
      <c r="U612" s="11"/>
      <c r="V612" s="11">
        <v>2</v>
      </c>
      <c r="W612" s="11">
        <v>1</v>
      </c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1"/>
      <c r="AU612" s="11"/>
      <c r="AV612" s="11"/>
      <c r="AW612" s="11"/>
      <c r="AX612" s="11"/>
      <c r="AY612" s="11"/>
      <c r="AZ612" s="11"/>
      <c r="BA612" s="11"/>
      <c r="BB612" s="11"/>
      <c r="BC612" s="11"/>
      <c r="BD612" s="11"/>
      <c r="BE612" s="11"/>
      <c r="BF612" s="11"/>
      <c r="BG612" s="11"/>
      <c r="BH612" s="11"/>
      <c r="BI612" s="11"/>
      <c r="BJ612" s="11"/>
      <c r="BK612" s="11"/>
      <c r="BL612" s="11"/>
      <c r="BM612" s="11"/>
      <c r="BN612" s="11"/>
      <c r="BO612" s="11"/>
      <c r="BP612" s="11"/>
    </row>
    <row r="613" spans="1:68" ht="12.75" customHeight="1">
      <c r="A613" s="12">
        <f t="shared" si="977"/>
        <v>611</v>
      </c>
      <c r="B613" s="11" t="str">
        <f t="shared" ref="B613:D613" si="1154">IF(ISERROR(B612),IF(ISERROR(B611),IF(ISERROR(B610),"BLANK",B610),B611),B612)</f>
        <v>Em Lim</v>
      </c>
      <c r="C613" s="11" t="str">
        <f t="shared" si="1154"/>
        <v>Valesca deGroot</v>
      </c>
      <c r="D613" s="11" t="str">
        <f t="shared" si="1154"/>
        <v>BMSC13</v>
      </c>
      <c r="E613" s="12" t="str">
        <f>IF(ISERROR(VLOOKUP($D613,SITES!$A:$E,2,FALSE)),"",VLOOKUP($D613,SITES!$A:$E,2,FALSE))</f>
        <v>Effingham West</v>
      </c>
      <c r="F613" s="10">
        <f>IF(ISERROR(VLOOKUP($D613,SITES!$A:$E,3,FALSE)),"",VLOOKUP($D613,SITES!$A:$E,3,FALSE))</f>
        <v>48.865032196044901</v>
      </c>
      <c r="G613" s="13">
        <f>IF(ISERROR(VLOOKUP($D613,SITES!$A:$E,4,FALSE)),"",VLOOKUP($D613,SITES!$A:$E,4,FALSE))</f>
        <v>-125.313720703125</v>
      </c>
      <c r="H613" s="14" t="str">
        <f t="shared" ref="H613:O613" si="1155">IF(ISERROR(H612),IF(ISERROR(H611),IF(ISERROR(H610),"BLANK",H610),H611),H612)</f>
        <v>01/05/2024</v>
      </c>
      <c r="I613" s="11">
        <f t="shared" si="1155"/>
        <v>3</v>
      </c>
      <c r="J613" s="18" t="str">
        <f t="shared" si="1155"/>
        <v>W</v>
      </c>
      <c r="K613" s="18">
        <f t="shared" si="1155"/>
        <v>0.62013888888888891</v>
      </c>
      <c r="L613" s="11" t="str">
        <f t="shared" si="1155"/>
        <v>VDG</v>
      </c>
      <c r="M613" s="11">
        <f t="shared" si="1155"/>
        <v>3</v>
      </c>
      <c r="N613" s="11">
        <f t="shared" si="1155"/>
        <v>2</v>
      </c>
      <c r="O613" s="11">
        <f t="shared" si="1155"/>
        <v>1</v>
      </c>
      <c r="P613" s="11" t="s">
        <v>157</v>
      </c>
      <c r="Q613" s="19" t="str">
        <f>IF($N613=1,IF(ISERROR(VLOOKUP($P613,'M1'!$A:$C,Q$2,FALSE)),"NOT PRESENT",VLOOKUP($P613,'M1'!$A:$C,Q$2,FALSE)),IF($N613=2,IF(ISERROR(VLOOKUP(DATA!$P613,'M2'!$A:$C,Q$2,FALSE)),"NOT PRESENT",VLOOKUP(DATA!$P613,'M2'!$A:$C,Q$2,FALSE)),IF($N613=0,IF(ISERROR(VLOOKUP($P613,'M1'!$A:$C,Q$2,FALSE)),IF(ISERROR(VLOOKUP(DATA!$P613,'M2'!$A:$C,Q$2,FALSE)),"NOT PRESENT",VLOOKUP(DATA!$P613,'M2'!$A:$C,Q$2,FALSE)),VLOOKUP($P613,'M1'!$A:$C,Q$2,FALSE)),"SPECIFY METHOD")))</f>
        <v>Pugettia producta</v>
      </c>
      <c r="R613" s="12" t="str">
        <f>IF($N613=1,IF(ISERROR(VLOOKUP($P613,'M1'!$A:$C,R$2,FALSE)),"NOT PRESENT",VLOOKUP($P613,'M1'!$A:$C,R$2,FALSE)),IF($N613=2,IF(ISERROR(VLOOKUP(DATA!$P613,'M2'!$A:$C,R$2,FALSE)),"NOT PRESENT",VLOOKUP(DATA!$P613,'M2'!$A:$C,R$2,FALSE)),IF($N613=0,IF(ISERROR(VLOOKUP($P613,'M1'!$A:$C,R$2,FALSE)),IF(ISERROR(VLOOKUP(DATA!$P613,'M2'!$A:$C,R$2,FALSE)),"NOT PRESENT",VLOOKUP(DATA!$P613,'M2'!$A:$C,R$2,FALSE)),VLOOKUP($P613,'M1'!$A:$C,R$2,FALSE)),"SPECIFY METHOD")))</f>
        <v>Northern kelp crab</v>
      </c>
      <c r="S613" s="20">
        <f t="shared" si="980"/>
        <v>2</v>
      </c>
      <c r="T613" s="11">
        <v>2</v>
      </c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1"/>
      <c r="AU613" s="11"/>
      <c r="AV613" s="11"/>
      <c r="AW613" s="11"/>
      <c r="AX613" s="11"/>
      <c r="AY613" s="11"/>
      <c r="AZ613" s="11"/>
      <c r="BA613" s="11"/>
      <c r="BB613" s="11"/>
      <c r="BC613" s="11"/>
      <c r="BD613" s="11"/>
      <c r="BE613" s="11"/>
      <c r="BF613" s="11"/>
      <c r="BG613" s="11"/>
      <c r="BH613" s="11"/>
      <c r="BI613" s="11"/>
      <c r="BJ613" s="11"/>
      <c r="BK613" s="11"/>
      <c r="BL613" s="11"/>
      <c r="BM613" s="11"/>
      <c r="BN613" s="11"/>
      <c r="BO613" s="11"/>
      <c r="BP613" s="11"/>
    </row>
    <row r="614" spans="1:68" ht="12.75" customHeight="1">
      <c r="A614" s="12">
        <f t="shared" si="977"/>
        <v>612</v>
      </c>
      <c r="B614" s="11" t="str">
        <f t="shared" ref="B614:D614" si="1156">IF(ISERROR(B613),IF(ISERROR(B612),IF(ISERROR(B611),"BLANK",B611),B612),B613)</f>
        <v>Em Lim</v>
      </c>
      <c r="C614" s="11" t="str">
        <f t="shared" si="1156"/>
        <v>Valesca deGroot</v>
      </c>
      <c r="D614" s="11" t="str">
        <f t="shared" si="1156"/>
        <v>BMSC13</v>
      </c>
      <c r="E614" s="12" t="str">
        <f>IF(ISERROR(VLOOKUP($D614,SITES!$A:$E,2,FALSE)),"",VLOOKUP($D614,SITES!$A:$E,2,FALSE))</f>
        <v>Effingham West</v>
      </c>
      <c r="F614" s="10">
        <f>IF(ISERROR(VLOOKUP($D614,SITES!$A:$E,3,FALSE)),"",VLOOKUP($D614,SITES!$A:$E,3,FALSE))</f>
        <v>48.865032196044901</v>
      </c>
      <c r="G614" s="13">
        <f>IF(ISERROR(VLOOKUP($D614,SITES!$A:$E,4,FALSE)),"",VLOOKUP($D614,SITES!$A:$E,4,FALSE))</f>
        <v>-125.313720703125</v>
      </c>
      <c r="H614" s="14" t="str">
        <f t="shared" ref="H614:O614" si="1157">IF(ISERROR(H613),IF(ISERROR(H612),IF(ISERROR(H611),"BLANK",H611),H612),H613)</f>
        <v>01/05/2024</v>
      </c>
      <c r="I614" s="11">
        <f t="shared" si="1157"/>
        <v>3</v>
      </c>
      <c r="J614" s="18" t="str">
        <f t="shared" si="1157"/>
        <v>W</v>
      </c>
      <c r="K614" s="18">
        <f t="shared" si="1157"/>
        <v>0.62013888888888891</v>
      </c>
      <c r="L614" s="11" t="str">
        <f t="shared" si="1157"/>
        <v>VDG</v>
      </c>
      <c r="M614" s="11">
        <f t="shared" si="1157"/>
        <v>3</v>
      </c>
      <c r="N614" s="11">
        <f t="shared" si="1157"/>
        <v>2</v>
      </c>
      <c r="O614" s="11">
        <f t="shared" si="1157"/>
        <v>1</v>
      </c>
      <c r="P614" s="11" t="s">
        <v>34</v>
      </c>
      <c r="Q614" s="19" t="str">
        <f>IF($N614=1,IF(ISERROR(VLOOKUP($P614,'M1'!$A:$C,Q$2,FALSE)),"NOT PRESENT",VLOOKUP($P614,'M1'!$A:$C,Q$2,FALSE)),IF($N614=2,IF(ISERROR(VLOOKUP(DATA!$P614,'M2'!$A:$C,Q$2,FALSE)),"NOT PRESENT",VLOOKUP(DATA!$P614,'M2'!$A:$C,Q$2,FALSE)),IF($N614=0,IF(ISERROR(VLOOKUP($P614,'M1'!$A:$C,Q$2,FALSE)),IF(ISERROR(VLOOKUP(DATA!$P614,'M2'!$A:$C,Q$2,FALSE)),"NOT PRESENT",VLOOKUP(DATA!$P614,'M2'!$A:$C,Q$2,FALSE)),VLOOKUP($P614,'M1'!$A:$C,Q$2,FALSE)),"SPECIFY METHOD")))</f>
        <v>Pagurus hemphilli</v>
      </c>
      <c r="R614" s="12" t="str">
        <f>IF($N614=1,IF(ISERROR(VLOOKUP($P614,'M1'!$A:$C,R$2,FALSE)),"NOT PRESENT",VLOOKUP($P614,'M1'!$A:$C,R$2,FALSE)),IF($N614=2,IF(ISERROR(VLOOKUP(DATA!$P614,'M2'!$A:$C,R$2,FALSE)),"NOT PRESENT",VLOOKUP(DATA!$P614,'M2'!$A:$C,R$2,FALSE)),IF($N614=0,IF(ISERROR(VLOOKUP($P614,'M1'!$A:$C,R$2,FALSE)),IF(ISERROR(VLOOKUP(DATA!$P614,'M2'!$A:$C,R$2,FALSE)),"NOT PRESENT",VLOOKUP(DATA!$P614,'M2'!$A:$C,R$2,FALSE)),VLOOKUP($P614,'M1'!$A:$C,R$2,FALSE)),"SPECIFY METHOD")))</f>
        <v>Maroon hermit</v>
      </c>
      <c r="S614" s="20">
        <f t="shared" si="980"/>
        <v>4</v>
      </c>
      <c r="T614" s="11">
        <v>4</v>
      </c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1"/>
      <c r="BA614" s="11"/>
      <c r="BB614" s="11"/>
      <c r="BC614" s="11"/>
      <c r="BD614" s="11"/>
      <c r="BE614" s="11"/>
      <c r="BF614" s="11"/>
      <c r="BG614" s="11"/>
      <c r="BH614" s="11"/>
      <c r="BI614" s="11"/>
      <c r="BJ614" s="11"/>
      <c r="BK614" s="11"/>
      <c r="BL614" s="11"/>
      <c r="BM614" s="11"/>
      <c r="BN614" s="11"/>
      <c r="BO614" s="11"/>
      <c r="BP614" s="11"/>
    </row>
    <row r="615" spans="1:68" ht="12.75" customHeight="1">
      <c r="A615" s="12">
        <f t="shared" si="977"/>
        <v>613</v>
      </c>
      <c r="B615" s="11" t="str">
        <f t="shared" ref="B615:D615" si="1158">IF(ISERROR(B614),IF(ISERROR(B613),IF(ISERROR(B612),"BLANK",B612),B613),B614)</f>
        <v>Em Lim</v>
      </c>
      <c r="C615" s="11" t="str">
        <f t="shared" si="1158"/>
        <v>Valesca deGroot</v>
      </c>
      <c r="D615" s="11" t="str">
        <f t="shared" si="1158"/>
        <v>BMSC13</v>
      </c>
      <c r="E615" s="12" t="str">
        <f>IF(ISERROR(VLOOKUP($D615,SITES!$A:$E,2,FALSE)),"",VLOOKUP($D615,SITES!$A:$E,2,FALSE))</f>
        <v>Effingham West</v>
      </c>
      <c r="F615" s="10">
        <f>IF(ISERROR(VLOOKUP($D615,SITES!$A:$E,3,FALSE)),"",VLOOKUP($D615,SITES!$A:$E,3,FALSE))</f>
        <v>48.865032196044901</v>
      </c>
      <c r="G615" s="13">
        <f>IF(ISERROR(VLOOKUP($D615,SITES!$A:$E,4,FALSE)),"",VLOOKUP($D615,SITES!$A:$E,4,FALSE))</f>
        <v>-125.313720703125</v>
      </c>
      <c r="H615" s="14" t="str">
        <f t="shared" ref="H615:O615" si="1159">IF(ISERROR(H614),IF(ISERROR(H613),IF(ISERROR(H612),"BLANK",H612),H613),H614)</f>
        <v>01/05/2024</v>
      </c>
      <c r="I615" s="11">
        <f t="shared" si="1159"/>
        <v>3</v>
      </c>
      <c r="J615" s="18" t="str">
        <f t="shared" si="1159"/>
        <v>W</v>
      </c>
      <c r="K615" s="18">
        <f t="shared" si="1159"/>
        <v>0.62013888888888891</v>
      </c>
      <c r="L615" s="11" t="str">
        <f t="shared" si="1159"/>
        <v>VDG</v>
      </c>
      <c r="M615" s="11">
        <f t="shared" si="1159"/>
        <v>3</v>
      </c>
      <c r="N615" s="11">
        <f t="shared" si="1159"/>
        <v>2</v>
      </c>
      <c r="O615" s="11">
        <f t="shared" si="1159"/>
        <v>1</v>
      </c>
      <c r="P615" s="11" t="s">
        <v>42</v>
      </c>
      <c r="Q615" s="19" t="str">
        <f>IF($N615=1,IF(ISERROR(VLOOKUP($P615,'M1'!$A:$C,Q$2,FALSE)),"NOT PRESENT",VLOOKUP($P615,'M1'!$A:$C,Q$2,FALSE)),IF($N615=2,IF(ISERROR(VLOOKUP(DATA!$P615,'M2'!$A:$C,Q$2,FALSE)),"NOT PRESENT",VLOOKUP(DATA!$P615,'M2'!$A:$C,Q$2,FALSE)),IF($N615=0,IF(ISERROR(VLOOKUP($P615,'M1'!$A:$C,Q$2,FALSE)),IF(ISERROR(VLOOKUP(DATA!$P615,'M2'!$A:$C,Q$2,FALSE)),"NOT PRESENT",VLOOKUP(DATA!$P615,'M2'!$A:$C,Q$2,FALSE)),VLOOKUP($P615,'M1'!$A:$C,Q$2,FALSE)),"SPECIFY METHOD")))</f>
        <v>Dermasterias imbricata</v>
      </c>
      <c r="R615" s="12" t="str">
        <f>IF($N615=1,IF(ISERROR(VLOOKUP($P615,'M1'!$A:$C,R$2,FALSE)),"NOT PRESENT",VLOOKUP($P615,'M1'!$A:$C,R$2,FALSE)),IF($N615=2,IF(ISERROR(VLOOKUP(DATA!$P615,'M2'!$A:$C,R$2,FALSE)),"NOT PRESENT",VLOOKUP(DATA!$P615,'M2'!$A:$C,R$2,FALSE)),IF($N615=0,IF(ISERROR(VLOOKUP($P615,'M1'!$A:$C,R$2,FALSE)),IF(ISERROR(VLOOKUP(DATA!$P615,'M2'!$A:$C,R$2,FALSE)),"NOT PRESENT",VLOOKUP(DATA!$P615,'M2'!$A:$C,R$2,FALSE)),VLOOKUP($P615,'M1'!$A:$C,R$2,FALSE)),"SPECIFY METHOD")))</f>
        <v>Leather star</v>
      </c>
      <c r="S615" s="20">
        <f t="shared" si="980"/>
        <v>2</v>
      </c>
      <c r="T615" s="11">
        <v>2</v>
      </c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1"/>
      <c r="AU615" s="11"/>
      <c r="AV615" s="11"/>
      <c r="AW615" s="11"/>
      <c r="AX615" s="11"/>
      <c r="AY615" s="11"/>
      <c r="AZ615" s="11"/>
      <c r="BA615" s="11"/>
      <c r="BB615" s="11"/>
      <c r="BC615" s="11"/>
      <c r="BD615" s="11"/>
      <c r="BE615" s="11"/>
      <c r="BF615" s="11"/>
      <c r="BG615" s="11"/>
      <c r="BH615" s="11"/>
      <c r="BI615" s="11"/>
      <c r="BJ615" s="11"/>
      <c r="BK615" s="11"/>
      <c r="BL615" s="11"/>
      <c r="BM615" s="11"/>
      <c r="BN615" s="11"/>
      <c r="BO615" s="11"/>
      <c r="BP615" s="11"/>
    </row>
    <row r="616" spans="1:68" ht="12.75" customHeight="1">
      <c r="A616" s="12">
        <f t="shared" si="977"/>
        <v>614</v>
      </c>
      <c r="B616" s="11" t="str">
        <f t="shared" ref="B616:D616" si="1160">IF(ISERROR(B615),IF(ISERROR(B614),IF(ISERROR(B613),"BLANK",B613),B614),B615)</f>
        <v>Em Lim</v>
      </c>
      <c r="C616" s="11" t="str">
        <f t="shared" si="1160"/>
        <v>Valesca deGroot</v>
      </c>
      <c r="D616" s="11" t="str">
        <f t="shared" si="1160"/>
        <v>BMSC13</v>
      </c>
      <c r="E616" s="12" t="str">
        <f>IF(ISERROR(VLOOKUP($D616,SITES!$A:$E,2,FALSE)),"",VLOOKUP($D616,SITES!$A:$E,2,FALSE))</f>
        <v>Effingham West</v>
      </c>
      <c r="F616" s="10">
        <f>IF(ISERROR(VLOOKUP($D616,SITES!$A:$E,3,FALSE)),"",VLOOKUP($D616,SITES!$A:$E,3,FALSE))</f>
        <v>48.865032196044901</v>
      </c>
      <c r="G616" s="13">
        <f>IF(ISERROR(VLOOKUP($D616,SITES!$A:$E,4,FALSE)),"",VLOOKUP($D616,SITES!$A:$E,4,FALSE))</f>
        <v>-125.313720703125</v>
      </c>
      <c r="H616" s="14" t="str">
        <f t="shared" ref="H616:O616" si="1161">IF(ISERROR(H615),IF(ISERROR(H614),IF(ISERROR(H613),"BLANK",H613),H614),H615)</f>
        <v>01/05/2024</v>
      </c>
      <c r="I616" s="11">
        <f t="shared" si="1161"/>
        <v>3</v>
      </c>
      <c r="J616" s="18" t="str">
        <f t="shared" si="1161"/>
        <v>W</v>
      </c>
      <c r="K616" s="18">
        <f t="shared" si="1161"/>
        <v>0.62013888888888891</v>
      </c>
      <c r="L616" s="11" t="str">
        <f t="shared" si="1161"/>
        <v>VDG</v>
      </c>
      <c r="M616" s="11">
        <f t="shared" si="1161"/>
        <v>3</v>
      </c>
      <c r="N616" s="11">
        <f t="shared" si="1161"/>
        <v>2</v>
      </c>
      <c r="O616" s="11">
        <f t="shared" si="1161"/>
        <v>1</v>
      </c>
      <c r="P616" s="11" t="s">
        <v>28</v>
      </c>
      <c r="Q616" s="19" t="str">
        <f>IF($N616=1,IF(ISERROR(VLOOKUP($P616,'M1'!$A:$C,Q$2,FALSE)),"NOT PRESENT",VLOOKUP($P616,'M1'!$A:$C,Q$2,FALSE)),IF($N616=2,IF(ISERROR(VLOOKUP(DATA!$P616,'M2'!$A:$C,Q$2,FALSE)),"NOT PRESENT",VLOOKUP(DATA!$P616,'M2'!$A:$C,Q$2,FALSE)),IF($N616=0,IF(ISERROR(VLOOKUP($P616,'M1'!$A:$C,Q$2,FALSE)),IF(ISERROR(VLOOKUP(DATA!$P616,'M2'!$A:$C,Q$2,FALSE)),"NOT PRESENT",VLOOKUP(DATA!$P616,'M2'!$A:$C,Q$2,FALSE)),VLOOKUP($P616,'M1'!$A:$C,Q$2,FALSE)),"SPECIFY METHOD")))</f>
        <v>Artedius harringtoni</v>
      </c>
      <c r="R616" s="12" t="str">
        <f>IF($N616=1,IF(ISERROR(VLOOKUP($P616,'M1'!$A:$C,R$2,FALSE)),"NOT PRESENT",VLOOKUP($P616,'M1'!$A:$C,R$2,FALSE)),IF($N616=2,IF(ISERROR(VLOOKUP(DATA!$P616,'M2'!$A:$C,R$2,FALSE)),"NOT PRESENT",VLOOKUP(DATA!$P616,'M2'!$A:$C,R$2,FALSE)),IF($N616=0,IF(ISERROR(VLOOKUP($P616,'M1'!$A:$C,R$2,FALSE)),IF(ISERROR(VLOOKUP(DATA!$P616,'M2'!$A:$C,R$2,FALSE)),"NOT PRESENT",VLOOKUP(DATA!$P616,'M2'!$A:$C,R$2,FALSE)),VLOOKUP($P616,'M1'!$A:$C,R$2,FALSE)),"SPECIFY METHOD")))</f>
        <v>Scalyhead sculpin</v>
      </c>
      <c r="S616" s="20">
        <f t="shared" si="980"/>
        <v>1</v>
      </c>
      <c r="T616" s="11">
        <v>0</v>
      </c>
      <c r="U616" s="11"/>
      <c r="V616" s="11">
        <v>1</v>
      </c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1"/>
      <c r="AU616" s="11"/>
      <c r="AV616" s="11"/>
      <c r="AW616" s="11"/>
      <c r="AX616" s="11"/>
      <c r="AY616" s="11"/>
      <c r="AZ616" s="11"/>
      <c r="BA616" s="11"/>
      <c r="BB616" s="11"/>
      <c r="BC616" s="11"/>
      <c r="BD616" s="11"/>
      <c r="BE616" s="11"/>
      <c r="BF616" s="11"/>
      <c r="BG616" s="11"/>
      <c r="BH616" s="11"/>
      <c r="BI616" s="11"/>
      <c r="BJ616" s="11"/>
      <c r="BK616" s="11"/>
      <c r="BL616" s="11"/>
      <c r="BM616" s="11"/>
      <c r="BN616" s="11"/>
      <c r="BO616" s="11"/>
      <c r="BP616" s="11"/>
    </row>
    <row r="617" spans="1:68" ht="12.75" customHeight="1">
      <c r="A617" s="12">
        <f t="shared" si="977"/>
        <v>615</v>
      </c>
      <c r="B617" s="11" t="str">
        <f t="shared" ref="B617:D617" si="1162">IF(ISERROR(B616),IF(ISERROR(B615),IF(ISERROR(B614),"BLANK",B614),B615),B616)</f>
        <v>Em Lim</v>
      </c>
      <c r="C617" s="11" t="str">
        <f t="shared" si="1162"/>
        <v>Valesca deGroot</v>
      </c>
      <c r="D617" s="11" t="str">
        <f t="shared" si="1162"/>
        <v>BMSC13</v>
      </c>
      <c r="E617" s="12" t="str">
        <f>IF(ISERROR(VLOOKUP($D617,SITES!$A:$E,2,FALSE)),"",VLOOKUP($D617,SITES!$A:$E,2,FALSE))</f>
        <v>Effingham West</v>
      </c>
      <c r="F617" s="10">
        <f>IF(ISERROR(VLOOKUP($D617,SITES!$A:$E,3,FALSE)),"",VLOOKUP($D617,SITES!$A:$E,3,FALSE))</f>
        <v>48.865032196044901</v>
      </c>
      <c r="G617" s="13">
        <f>IF(ISERROR(VLOOKUP($D617,SITES!$A:$E,4,FALSE)),"",VLOOKUP($D617,SITES!$A:$E,4,FALSE))</f>
        <v>-125.313720703125</v>
      </c>
      <c r="H617" s="14" t="str">
        <f t="shared" ref="H617:O617" si="1163">IF(ISERROR(H616),IF(ISERROR(H615),IF(ISERROR(H614),"BLANK",H614),H615),H616)</f>
        <v>01/05/2024</v>
      </c>
      <c r="I617" s="11">
        <f t="shared" si="1163"/>
        <v>3</v>
      </c>
      <c r="J617" s="18" t="str">
        <f t="shared" si="1163"/>
        <v>W</v>
      </c>
      <c r="K617" s="18">
        <f t="shared" si="1163"/>
        <v>0.62013888888888891</v>
      </c>
      <c r="L617" s="11" t="str">
        <f t="shared" si="1163"/>
        <v>VDG</v>
      </c>
      <c r="M617" s="11">
        <f t="shared" si="1163"/>
        <v>3</v>
      </c>
      <c r="N617" s="11">
        <f t="shared" si="1163"/>
        <v>2</v>
      </c>
      <c r="O617" s="11">
        <f t="shared" si="1163"/>
        <v>1</v>
      </c>
      <c r="P617" s="11" t="s">
        <v>70</v>
      </c>
      <c r="Q617" s="19" t="str">
        <f>IF($N617=1,IF(ISERROR(VLOOKUP($P617,'M1'!$A:$C,Q$2,FALSE)),"NOT PRESENT",VLOOKUP($P617,'M1'!$A:$C,Q$2,FALSE)),IF($N617=2,IF(ISERROR(VLOOKUP(DATA!$P617,'M2'!$A:$C,Q$2,FALSE)),"NOT PRESENT",VLOOKUP(DATA!$P617,'M2'!$A:$C,Q$2,FALSE)),IF($N617=0,IF(ISERROR(VLOOKUP($P617,'M1'!$A:$C,Q$2,FALSE)),IF(ISERROR(VLOOKUP(DATA!$P617,'M2'!$A:$C,Q$2,FALSE)),"NOT PRESENT",VLOOKUP(DATA!$P617,'M2'!$A:$C,Q$2,FALSE)),VLOOKUP($P617,'M1'!$A:$C,Q$2,FALSE)),"SPECIFY METHOD")))</f>
        <v>Cancer productus</v>
      </c>
      <c r="R617" s="12" t="str">
        <f>IF($N617=1,IF(ISERROR(VLOOKUP($P617,'M1'!$A:$C,R$2,FALSE)),"NOT PRESENT",VLOOKUP($P617,'M1'!$A:$C,R$2,FALSE)),IF($N617=2,IF(ISERROR(VLOOKUP(DATA!$P617,'M2'!$A:$C,R$2,FALSE)),"NOT PRESENT",VLOOKUP(DATA!$P617,'M2'!$A:$C,R$2,FALSE)),IF($N617=0,IF(ISERROR(VLOOKUP($P617,'M1'!$A:$C,R$2,FALSE)),IF(ISERROR(VLOOKUP(DATA!$P617,'M2'!$A:$C,R$2,FALSE)),"NOT PRESENT",VLOOKUP(DATA!$P617,'M2'!$A:$C,R$2,FALSE)),VLOOKUP($P617,'M1'!$A:$C,R$2,FALSE)),"SPECIFY METHOD")))</f>
        <v>Red rock crab</v>
      </c>
      <c r="S617" s="20">
        <f t="shared" si="980"/>
        <v>1</v>
      </c>
      <c r="T617" s="11">
        <v>1</v>
      </c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1"/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/>
      <c r="BH617" s="11"/>
      <c r="BI617" s="11"/>
      <c r="BJ617" s="11"/>
      <c r="BK617" s="11"/>
      <c r="BL617" s="11"/>
      <c r="BM617" s="11"/>
      <c r="BN617" s="11"/>
      <c r="BO617" s="11"/>
      <c r="BP617" s="11"/>
    </row>
    <row r="618" spans="1:68" ht="12.75" customHeight="1">
      <c r="A618" s="12">
        <f t="shared" si="977"/>
        <v>616</v>
      </c>
      <c r="B618" s="11" t="str">
        <f t="shared" ref="B618:D618" si="1164">IF(ISERROR(B617),IF(ISERROR(B616),IF(ISERROR(B615),"BLANK",B615),B616),B617)</f>
        <v>Em Lim</v>
      </c>
      <c r="C618" s="11" t="str">
        <f t="shared" si="1164"/>
        <v>Valesca deGroot</v>
      </c>
      <c r="D618" s="11" t="str">
        <f t="shared" si="1164"/>
        <v>BMSC13</v>
      </c>
      <c r="E618" s="12" t="str">
        <f>IF(ISERROR(VLOOKUP($D618,SITES!$A:$E,2,FALSE)),"",VLOOKUP($D618,SITES!$A:$E,2,FALSE))</f>
        <v>Effingham West</v>
      </c>
      <c r="F618" s="10">
        <f>IF(ISERROR(VLOOKUP($D618,SITES!$A:$E,3,FALSE)),"",VLOOKUP($D618,SITES!$A:$E,3,FALSE))</f>
        <v>48.865032196044901</v>
      </c>
      <c r="G618" s="13">
        <f>IF(ISERROR(VLOOKUP($D618,SITES!$A:$E,4,FALSE)),"",VLOOKUP($D618,SITES!$A:$E,4,FALSE))</f>
        <v>-125.313720703125</v>
      </c>
      <c r="H618" s="14" t="str">
        <f t="shared" ref="H618:O618" si="1165">IF(ISERROR(H617),IF(ISERROR(H616),IF(ISERROR(H615),"BLANK",H615),H616),H617)</f>
        <v>01/05/2024</v>
      </c>
      <c r="I618" s="11">
        <f t="shared" si="1165"/>
        <v>3</v>
      </c>
      <c r="J618" s="18" t="str">
        <f t="shared" si="1165"/>
        <v>W</v>
      </c>
      <c r="K618" s="18">
        <f t="shared" si="1165"/>
        <v>0.62013888888888891</v>
      </c>
      <c r="L618" s="11" t="str">
        <f t="shared" si="1165"/>
        <v>VDG</v>
      </c>
      <c r="M618" s="11">
        <f t="shared" si="1165"/>
        <v>3</v>
      </c>
      <c r="N618" s="11">
        <f t="shared" si="1165"/>
        <v>2</v>
      </c>
      <c r="O618" s="11">
        <f t="shared" si="1165"/>
        <v>1</v>
      </c>
      <c r="P618" s="11" t="s">
        <v>49</v>
      </c>
      <c r="Q618" s="19" t="str">
        <f>IF($N618=1,IF(ISERROR(VLOOKUP($P618,'M1'!$A:$C,Q$2,FALSE)),"NOT PRESENT",VLOOKUP($P618,'M1'!$A:$C,Q$2,FALSE)),IF($N618=2,IF(ISERROR(VLOOKUP(DATA!$P618,'M2'!$A:$C,Q$2,FALSE)),"NOT PRESENT",VLOOKUP(DATA!$P618,'M2'!$A:$C,Q$2,FALSE)),IF($N618=0,IF(ISERROR(VLOOKUP($P618,'M1'!$A:$C,Q$2,FALSE)),IF(ISERROR(VLOOKUP(DATA!$P618,'M2'!$A:$C,Q$2,FALSE)),"NOT PRESENT",VLOOKUP(DATA!$P618,'M2'!$A:$C,Q$2,FALSE)),VLOOKUP($P618,'M1'!$A:$C,Q$2,FALSE)),"SPECIFY METHOD")))</f>
        <v>Debris - Zero</v>
      </c>
      <c r="R618" s="12" t="str">
        <f>IF($N618=1,IF(ISERROR(VLOOKUP($P618,'M1'!$A:$C,R$2,FALSE)),"NOT PRESENT",VLOOKUP($P618,'M1'!$A:$C,R$2,FALSE)),IF($N618=2,IF(ISERROR(VLOOKUP(DATA!$P618,'M2'!$A:$C,R$2,FALSE)),"NOT PRESENT",VLOOKUP(DATA!$P618,'M2'!$A:$C,R$2,FALSE)),IF($N618=0,IF(ISERROR(VLOOKUP($P618,'M1'!$A:$C,R$2,FALSE)),IF(ISERROR(VLOOKUP(DATA!$P618,'M2'!$A:$C,R$2,FALSE)),"NOT PRESENT",VLOOKUP(DATA!$P618,'M2'!$A:$C,R$2,FALSE)),VLOOKUP($P618,'M1'!$A:$C,R$2,FALSE)),"SPECIFY METHOD")))</f>
        <v>No Debris found</v>
      </c>
      <c r="S618" s="20">
        <f t="shared" si="980"/>
        <v>1</v>
      </c>
      <c r="T618" s="11">
        <v>1</v>
      </c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1"/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/>
      <c r="BH618" s="11"/>
      <c r="BI618" s="11"/>
      <c r="BJ618" s="11"/>
      <c r="BK618" s="11"/>
      <c r="BL618" s="11"/>
      <c r="BM618" s="11"/>
      <c r="BN618" s="11"/>
      <c r="BO618" s="11"/>
      <c r="BP618" s="11"/>
    </row>
    <row r="619" spans="1:68" ht="12.75" customHeight="1">
      <c r="A619" s="12">
        <f t="shared" si="977"/>
        <v>617</v>
      </c>
      <c r="B619" s="11" t="str">
        <f t="shared" ref="B619:B746" si="1166">IF(ISERROR(B618),IF(ISERROR(B617),IF(ISERROR(B616),"BLANK",B616),B617),B618)</f>
        <v>Em Lim</v>
      </c>
      <c r="C619" s="11" t="s">
        <v>165</v>
      </c>
      <c r="D619" s="11" t="s">
        <v>166</v>
      </c>
      <c r="E619" s="12" t="str">
        <f>IF(ISERROR(VLOOKUP($D619,SITES!$A:$E,2,FALSE)),"",VLOOKUP($D619,SITES!$A:$E,2,FALSE))</f>
        <v>Faber Islets</v>
      </c>
      <c r="F619" s="10">
        <f>IF(ISERROR(VLOOKUP($D619,SITES!$A:$E,3,FALSE)),"",VLOOKUP($D619,SITES!$A:$E,3,FALSE))</f>
        <v>48.890701293945298</v>
      </c>
      <c r="G619" s="13">
        <f>IF(ISERROR(VLOOKUP($D619,SITES!$A:$E,4,FALSE)),"",VLOOKUP($D619,SITES!$A:$E,4,FALSE))</f>
        <v>-125.300498962402</v>
      </c>
      <c r="H619" s="14" t="s">
        <v>167</v>
      </c>
      <c r="I619" s="11">
        <v>3</v>
      </c>
      <c r="J619" s="11" t="s">
        <v>84</v>
      </c>
      <c r="K619" s="18">
        <v>0.40972222222222221</v>
      </c>
      <c r="L619" s="11" t="s">
        <v>26</v>
      </c>
      <c r="M619" s="11">
        <v>7.5</v>
      </c>
      <c r="N619" s="11">
        <v>1</v>
      </c>
      <c r="O619" s="11">
        <v>2</v>
      </c>
      <c r="P619" s="11" t="s">
        <v>53</v>
      </c>
      <c r="Q619" s="19" t="str">
        <f>IF($N619=1,IF(ISERROR(VLOOKUP($P619,'M1'!$A:$C,Q$2,FALSE)),"NOT PRESENT",VLOOKUP($P619,'M1'!$A:$C,Q$2,FALSE)),IF($N619=2,IF(ISERROR(VLOOKUP(DATA!$P619,'M2'!$A:$C,Q$2,FALSE)),"NOT PRESENT",VLOOKUP(DATA!$P619,'M2'!$A:$C,Q$2,FALSE)),IF($N619=0,IF(ISERROR(VLOOKUP($P619,'M1'!$A:$C,Q$2,FALSE)),IF(ISERROR(VLOOKUP(DATA!$P619,'M2'!$A:$C,Q$2,FALSE)),"NOT PRESENT",VLOOKUP(DATA!$P619,'M2'!$A:$C,Q$2,FALSE)),VLOOKUP($P619,'M1'!$A:$C,Q$2,FALSE)),"SPECIFY METHOD")))</f>
        <v>Rhinogobiops nicholsii</v>
      </c>
      <c r="R619" s="12" t="str">
        <f>IF($N619=1,IF(ISERROR(VLOOKUP($P619,'M1'!$A:$C,R$2,FALSE)),"NOT PRESENT",VLOOKUP($P619,'M1'!$A:$C,R$2,FALSE)),IF($N619=2,IF(ISERROR(VLOOKUP(DATA!$P619,'M2'!$A:$C,R$2,FALSE)),"NOT PRESENT",VLOOKUP(DATA!$P619,'M2'!$A:$C,R$2,FALSE)),IF($N619=0,IF(ISERROR(VLOOKUP($P619,'M1'!$A:$C,R$2,FALSE)),IF(ISERROR(VLOOKUP(DATA!$P619,'M2'!$A:$C,R$2,FALSE)),"NOT PRESENT",VLOOKUP(DATA!$P619,'M2'!$A:$C,R$2,FALSE)),VLOOKUP($P619,'M1'!$A:$C,R$2,FALSE)),"SPECIFY METHOD")))</f>
        <v>Blackeye goby</v>
      </c>
      <c r="S619" s="20">
        <f t="shared" si="980"/>
        <v>9</v>
      </c>
      <c r="T619" s="11">
        <v>0</v>
      </c>
      <c r="U619" s="11"/>
      <c r="V619" s="11">
        <v>7</v>
      </c>
      <c r="W619" s="11">
        <v>2</v>
      </c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1"/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/>
      <c r="BH619" s="11"/>
      <c r="BI619" s="11"/>
      <c r="BJ619" s="11"/>
      <c r="BK619" s="11"/>
      <c r="BL619" s="11"/>
      <c r="BM619" s="11"/>
      <c r="BN619" s="11"/>
      <c r="BO619" s="11"/>
      <c r="BP619" s="11"/>
    </row>
    <row r="620" spans="1:68" ht="12.75" customHeight="1">
      <c r="A620" s="12">
        <f t="shared" si="977"/>
        <v>618</v>
      </c>
      <c r="B620" s="11" t="str">
        <f t="shared" si="1166"/>
        <v>Em Lim</v>
      </c>
      <c r="C620" s="11" t="str">
        <f t="shared" ref="C620:D620" si="1167">IF(ISERROR(C619),IF(ISERROR(C618),IF(ISERROR(C617),"BLANK",C617),C618),C619)</f>
        <v>Jasmin Schuster</v>
      </c>
      <c r="D620" s="11" t="str">
        <f t="shared" si="1167"/>
        <v>BMSC16</v>
      </c>
      <c r="E620" s="12" t="str">
        <f>IF(ISERROR(VLOOKUP($D620,SITES!$A:$E,2,FALSE)),"",VLOOKUP($D620,SITES!$A:$E,2,FALSE))</f>
        <v>Faber Islets</v>
      </c>
      <c r="F620" s="10">
        <f>IF(ISERROR(VLOOKUP($D620,SITES!$A:$E,3,FALSE)),"",VLOOKUP($D620,SITES!$A:$E,3,FALSE))</f>
        <v>48.890701293945298</v>
      </c>
      <c r="G620" s="13">
        <f>IF(ISERROR(VLOOKUP($D620,SITES!$A:$E,4,FALSE)),"",VLOOKUP($D620,SITES!$A:$E,4,FALSE))</f>
        <v>-125.300498962402</v>
      </c>
      <c r="H620" s="14" t="str">
        <f t="shared" ref="H620:O620" si="1168">IF(ISERROR(H619),IF(ISERROR(H618),IF(ISERROR(H617),"BLANK",H617),H618),H619)</f>
        <v>02/05/2024</v>
      </c>
      <c r="I620" s="11">
        <f t="shared" si="1168"/>
        <v>3</v>
      </c>
      <c r="J620" s="11" t="str">
        <f t="shared" si="1168"/>
        <v>NW</v>
      </c>
      <c r="K620" s="18">
        <f t="shared" si="1168"/>
        <v>0.40972222222222221</v>
      </c>
      <c r="L620" s="11" t="str">
        <f t="shared" si="1168"/>
        <v>EGL</v>
      </c>
      <c r="M620" s="11">
        <f t="shared" si="1168"/>
        <v>7.5</v>
      </c>
      <c r="N620" s="11">
        <f t="shared" si="1168"/>
        <v>1</v>
      </c>
      <c r="O620" s="11">
        <f t="shared" si="1168"/>
        <v>2</v>
      </c>
      <c r="P620" s="11" t="s">
        <v>27</v>
      </c>
      <c r="Q620" s="19" t="str">
        <f>IF($N620=1,IF(ISERROR(VLOOKUP($P620,'M1'!$A:$C,Q$2,FALSE)),"NOT PRESENT",VLOOKUP($P620,'M1'!$A:$C,Q$2,FALSE)),IF($N620=2,IF(ISERROR(VLOOKUP(DATA!$P620,'M2'!$A:$C,Q$2,FALSE)),"NOT PRESENT",VLOOKUP(DATA!$P620,'M2'!$A:$C,Q$2,FALSE)),IF($N620=0,IF(ISERROR(VLOOKUP($P620,'M1'!$A:$C,Q$2,FALSE)),IF(ISERROR(VLOOKUP(DATA!$P620,'M2'!$A:$C,Q$2,FALSE)),"NOT PRESENT",VLOOKUP(DATA!$P620,'M2'!$A:$C,Q$2,FALSE)),VLOOKUP($P620,'M1'!$A:$C,Q$2,FALSE)),"SPECIFY METHOD")))</f>
        <v>Hexagrammos decagrammus</v>
      </c>
      <c r="R620" s="12" t="str">
        <f>IF($N620=1,IF(ISERROR(VLOOKUP($P620,'M1'!$A:$C,R$2,FALSE)),"NOT PRESENT",VLOOKUP($P620,'M1'!$A:$C,R$2,FALSE)),IF($N620=2,IF(ISERROR(VLOOKUP(DATA!$P620,'M2'!$A:$C,R$2,FALSE)),"NOT PRESENT",VLOOKUP(DATA!$P620,'M2'!$A:$C,R$2,FALSE)),IF($N620=0,IF(ISERROR(VLOOKUP($P620,'M1'!$A:$C,R$2,FALSE)),IF(ISERROR(VLOOKUP(DATA!$P620,'M2'!$A:$C,R$2,FALSE)),"NOT PRESENT",VLOOKUP(DATA!$P620,'M2'!$A:$C,R$2,FALSE)),VLOOKUP($P620,'M1'!$A:$C,R$2,FALSE)),"SPECIFY METHOD")))</f>
        <v>Kelp greenling</v>
      </c>
      <c r="S620" s="20">
        <f t="shared" si="980"/>
        <v>10</v>
      </c>
      <c r="T620" s="11">
        <v>0</v>
      </c>
      <c r="U620" s="11"/>
      <c r="V620" s="11"/>
      <c r="W620" s="11"/>
      <c r="X620" s="11"/>
      <c r="Y620" s="11">
        <v>2</v>
      </c>
      <c r="Z620" s="11"/>
      <c r="AA620" s="11"/>
      <c r="AB620" s="11">
        <v>2</v>
      </c>
      <c r="AC620" s="11">
        <v>4</v>
      </c>
      <c r="AD620" s="11">
        <v>2</v>
      </c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1"/>
      <c r="AU620" s="11"/>
      <c r="AV620" s="11"/>
      <c r="AW620" s="11"/>
      <c r="AX620" s="11"/>
      <c r="AY620" s="11"/>
      <c r="AZ620" s="11"/>
      <c r="BA620" s="11"/>
      <c r="BB620" s="11"/>
      <c r="BC620" s="11"/>
      <c r="BD620" s="11"/>
      <c r="BE620" s="11"/>
      <c r="BF620" s="11"/>
      <c r="BG620" s="11"/>
      <c r="BH620" s="11"/>
      <c r="BI620" s="11"/>
      <c r="BJ620" s="11"/>
      <c r="BK620" s="11"/>
      <c r="BL620" s="11"/>
      <c r="BM620" s="11"/>
      <c r="BN620" s="11"/>
      <c r="BO620" s="11"/>
      <c r="BP620" s="11"/>
    </row>
    <row r="621" spans="1:68" ht="12.75" customHeight="1">
      <c r="A621" s="12">
        <f t="shared" si="977"/>
        <v>619</v>
      </c>
      <c r="B621" s="11" t="str">
        <f t="shared" si="1166"/>
        <v>Em Lim</v>
      </c>
      <c r="C621" s="11" t="str">
        <f t="shared" ref="C621:D621" si="1169">IF(ISERROR(C620),IF(ISERROR(C619),IF(ISERROR(C618),"BLANK",C618),C619),C620)</f>
        <v>Jasmin Schuster</v>
      </c>
      <c r="D621" s="11" t="str">
        <f t="shared" si="1169"/>
        <v>BMSC16</v>
      </c>
      <c r="E621" s="12" t="str">
        <f>IF(ISERROR(VLOOKUP($D621,SITES!$A:$E,2,FALSE)),"",VLOOKUP($D621,SITES!$A:$E,2,FALSE))</f>
        <v>Faber Islets</v>
      </c>
      <c r="F621" s="10">
        <f>IF(ISERROR(VLOOKUP($D621,SITES!$A:$E,3,FALSE)),"",VLOOKUP($D621,SITES!$A:$E,3,FALSE))</f>
        <v>48.890701293945298</v>
      </c>
      <c r="G621" s="13">
        <f>IF(ISERROR(VLOOKUP($D621,SITES!$A:$E,4,FALSE)),"",VLOOKUP($D621,SITES!$A:$E,4,FALSE))</f>
        <v>-125.300498962402</v>
      </c>
      <c r="H621" s="14" t="str">
        <f t="shared" ref="H621:M621" si="1170">IF(ISERROR(H620),IF(ISERROR(H619),IF(ISERROR(H618),"BLANK",H618),H619),H620)</f>
        <v>02/05/2024</v>
      </c>
      <c r="I621" s="11">
        <f t="shared" si="1170"/>
        <v>3</v>
      </c>
      <c r="J621" s="11" t="str">
        <f t="shared" si="1170"/>
        <v>NW</v>
      </c>
      <c r="K621" s="18">
        <f t="shared" si="1170"/>
        <v>0.40972222222222221</v>
      </c>
      <c r="L621" s="11" t="str">
        <f t="shared" si="1170"/>
        <v>EGL</v>
      </c>
      <c r="M621" s="11">
        <f t="shared" si="1170"/>
        <v>7.5</v>
      </c>
      <c r="N621" s="11">
        <v>2</v>
      </c>
      <c r="O621" s="11">
        <f>IF(ISERROR(O620),IF(ISERROR(O619),IF(ISERROR(O618),"BLANK",O618),O619),O620)</f>
        <v>2</v>
      </c>
      <c r="P621" s="11" t="s">
        <v>29</v>
      </c>
      <c r="Q621" s="19" t="str">
        <f>IF($N621=1,IF(ISERROR(VLOOKUP($P621,'M1'!$A:$C,Q$2,FALSE)),"NOT PRESENT",VLOOKUP($P621,'M1'!$A:$C,Q$2,FALSE)),IF($N621=2,IF(ISERROR(VLOOKUP(DATA!$P621,'M2'!$A:$C,Q$2,FALSE)),"NOT PRESENT",VLOOKUP(DATA!$P621,'M2'!$A:$C,Q$2,FALSE)),IF($N621=0,IF(ISERROR(VLOOKUP($P621,'M1'!$A:$C,Q$2,FALSE)),IF(ISERROR(VLOOKUP(DATA!$P621,'M2'!$A:$C,Q$2,FALSE)),"NOT PRESENT",VLOOKUP(DATA!$P621,'M2'!$A:$C,Q$2,FALSE)),VLOOKUP($P621,'M1'!$A:$C,Q$2,FALSE)),"SPECIFY METHOD")))</f>
        <v>Mesocentrotus franciscanus</v>
      </c>
      <c r="R621" s="12" t="str">
        <f>IF($N621=1,IF(ISERROR(VLOOKUP($P621,'M1'!$A:$C,R$2,FALSE)),"NOT PRESENT",VLOOKUP($P621,'M1'!$A:$C,R$2,FALSE)),IF($N621=2,IF(ISERROR(VLOOKUP(DATA!$P621,'M2'!$A:$C,R$2,FALSE)),"NOT PRESENT",VLOOKUP(DATA!$P621,'M2'!$A:$C,R$2,FALSE)),IF($N621=0,IF(ISERROR(VLOOKUP($P621,'M1'!$A:$C,R$2,FALSE)),IF(ISERROR(VLOOKUP(DATA!$P621,'M2'!$A:$C,R$2,FALSE)),"NOT PRESENT",VLOOKUP(DATA!$P621,'M2'!$A:$C,R$2,FALSE)),VLOOKUP($P621,'M1'!$A:$C,R$2,FALSE)),"SPECIFY METHOD")))</f>
        <v>Red sea urchin</v>
      </c>
      <c r="S621" s="20">
        <f t="shared" si="980"/>
        <v>164</v>
      </c>
      <c r="T621" s="11">
        <v>164</v>
      </c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1"/>
      <c r="AU621" s="11"/>
      <c r="AV621" s="11"/>
      <c r="AW621" s="11"/>
      <c r="AX621" s="11"/>
      <c r="AY621" s="11"/>
      <c r="AZ621" s="11"/>
      <c r="BA621" s="11"/>
      <c r="BB621" s="11"/>
      <c r="BC621" s="11"/>
      <c r="BD621" s="11"/>
      <c r="BE621" s="11"/>
      <c r="BF621" s="11"/>
      <c r="BG621" s="11"/>
      <c r="BH621" s="11"/>
      <c r="BI621" s="11"/>
      <c r="BJ621" s="11"/>
      <c r="BK621" s="11"/>
      <c r="BL621" s="11"/>
      <c r="BM621" s="11"/>
      <c r="BN621" s="11"/>
      <c r="BO621" s="11"/>
      <c r="BP621" s="11"/>
    </row>
    <row r="622" spans="1:68" ht="12.75" customHeight="1">
      <c r="A622" s="12">
        <f t="shared" si="977"/>
        <v>620</v>
      </c>
      <c r="B622" s="11" t="str">
        <f t="shared" si="1166"/>
        <v>Em Lim</v>
      </c>
      <c r="C622" s="11" t="str">
        <f t="shared" ref="C622:D622" si="1171">IF(ISERROR(C621),IF(ISERROR(C620),IF(ISERROR(C619),"BLANK",C619),C620),C621)</f>
        <v>Jasmin Schuster</v>
      </c>
      <c r="D622" s="11" t="str">
        <f t="shared" si="1171"/>
        <v>BMSC16</v>
      </c>
      <c r="E622" s="12" t="str">
        <f>IF(ISERROR(VLOOKUP($D622,SITES!$A:$E,2,FALSE)),"",VLOOKUP($D622,SITES!$A:$E,2,FALSE))</f>
        <v>Faber Islets</v>
      </c>
      <c r="F622" s="10">
        <f>IF(ISERROR(VLOOKUP($D622,SITES!$A:$E,3,FALSE)),"",VLOOKUP($D622,SITES!$A:$E,3,FALSE))</f>
        <v>48.890701293945298</v>
      </c>
      <c r="G622" s="13">
        <f>IF(ISERROR(VLOOKUP($D622,SITES!$A:$E,4,FALSE)),"",VLOOKUP($D622,SITES!$A:$E,4,FALSE))</f>
        <v>-125.300498962402</v>
      </c>
      <c r="H622" s="14" t="str">
        <f t="shared" ref="H622:O622" si="1172">IF(ISERROR(H621),IF(ISERROR(H620),IF(ISERROR(H619),"BLANK",H619),H620),H621)</f>
        <v>02/05/2024</v>
      </c>
      <c r="I622" s="11">
        <f t="shared" si="1172"/>
        <v>3</v>
      </c>
      <c r="J622" s="11" t="str">
        <f t="shared" si="1172"/>
        <v>NW</v>
      </c>
      <c r="K622" s="18">
        <f t="shared" si="1172"/>
        <v>0.40972222222222221</v>
      </c>
      <c r="L622" s="11" t="str">
        <f t="shared" si="1172"/>
        <v>EGL</v>
      </c>
      <c r="M622" s="11">
        <f t="shared" si="1172"/>
        <v>7.5</v>
      </c>
      <c r="N622" s="11">
        <f t="shared" si="1172"/>
        <v>2</v>
      </c>
      <c r="O622" s="11">
        <f t="shared" si="1172"/>
        <v>2</v>
      </c>
      <c r="P622" s="11" t="s">
        <v>35</v>
      </c>
      <c r="Q622" s="19" t="str">
        <f>IF($N622=1,IF(ISERROR(VLOOKUP($P622,'M1'!$A:$C,Q$2,FALSE)),"NOT PRESENT",VLOOKUP($P622,'M1'!$A:$C,Q$2,FALSE)),IF($N622=2,IF(ISERROR(VLOOKUP(DATA!$P622,'M2'!$A:$C,Q$2,FALSE)),"NOT PRESENT",VLOOKUP(DATA!$P622,'M2'!$A:$C,Q$2,FALSE)),IF($N622=0,IF(ISERROR(VLOOKUP($P622,'M1'!$A:$C,Q$2,FALSE)),IF(ISERROR(VLOOKUP(DATA!$P622,'M2'!$A:$C,Q$2,FALSE)),"NOT PRESENT",VLOOKUP(DATA!$P622,'M2'!$A:$C,Q$2,FALSE)),VLOOKUP($P622,'M1'!$A:$C,Q$2,FALSE)),"SPECIFY METHOD")))</f>
        <v>Orthasterias koehleri</v>
      </c>
      <c r="R622" s="12" t="str">
        <f>IF($N622=1,IF(ISERROR(VLOOKUP($P622,'M1'!$A:$C,R$2,FALSE)),"NOT PRESENT",VLOOKUP($P622,'M1'!$A:$C,R$2,FALSE)),IF($N622=2,IF(ISERROR(VLOOKUP(DATA!$P622,'M2'!$A:$C,R$2,FALSE)),"NOT PRESENT",VLOOKUP(DATA!$P622,'M2'!$A:$C,R$2,FALSE)),IF($N622=0,IF(ISERROR(VLOOKUP($P622,'M1'!$A:$C,R$2,FALSE)),IF(ISERROR(VLOOKUP(DATA!$P622,'M2'!$A:$C,R$2,FALSE)),"NOT PRESENT",VLOOKUP(DATA!$P622,'M2'!$A:$C,R$2,FALSE)),VLOOKUP($P622,'M1'!$A:$C,R$2,FALSE)),"SPECIFY METHOD")))</f>
        <v>Rainbow star</v>
      </c>
      <c r="S622" s="20">
        <f t="shared" si="980"/>
        <v>5</v>
      </c>
      <c r="T622" s="11">
        <v>5</v>
      </c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1"/>
      <c r="AU622" s="11"/>
      <c r="AV622" s="11"/>
      <c r="AW622" s="11"/>
      <c r="AX622" s="11"/>
      <c r="AY622" s="11"/>
      <c r="AZ622" s="11"/>
      <c r="BA622" s="11"/>
      <c r="BB622" s="11"/>
      <c r="BC622" s="11"/>
      <c r="BD622" s="11"/>
      <c r="BE622" s="11"/>
      <c r="BF622" s="11"/>
      <c r="BG622" s="11"/>
      <c r="BH622" s="11"/>
      <c r="BI622" s="11"/>
      <c r="BJ622" s="11"/>
      <c r="BK622" s="11"/>
      <c r="BL622" s="11"/>
      <c r="BM622" s="11"/>
      <c r="BN622" s="11"/>
      <c r="BO622" s="11"/>
      <c r="BP622" s="11"/>
    </row>
    <row r="623" spans="1:68" ht="12.75" customHeight="1">
      <c r="A623" s="12">
        <f t="shared" si="977"/>
        <v>621</v>
      </c>
      <c r="B623" s="11" t="str">
        <f t="shared" si="1166"/>
        <v>Em Lim</v>
      </c>
      <c r="C623" s="11" t="str">
        <f t="shared" ref="C623:D623" si="1173">IF(ISERROR(C622),IF(ISERROR(C621),IF(ISERROR(C620),"BLANK",C620),C621),C622)</f>
        <v>Jasmin Schuster</v>
      </c>
      <c r="D623" s="11" t="str">
        <f t="shared" si="1173"/>
        <v>BMSC16</v>
      </c>
      <c r="E623" s="12" t="str">
        <f>IF(ISERROR(VLOOKUP($D623,SITES!$A:$E,2,FALSE)),"",VLOOKUP($D623,SITES!$A:$E,2,FALSE))</f>
        <v>Faber Islets</v>
      </c>
      <c r="F623" s="10">
        <f>IF(ISERROR(VLOOKUP($D623,SITES!$A:$E,3,FALSE)),"",VLOOKUP($D623,SITES!$A:$E,3,FALSE))</f>
        <v>48.890701293945298</v>
      </c>
      <c r="G623" s="13">
        <f>IF(ISERROR(VLOOKUP($D623,SITES!$A:$E,4,FALSE)),"",VLOOKUP($D623,SITES!$A:$E,4,FALSE))</f>
        <v>-125.300498962402</v>
      </c>
      <c r="H623" s="14" t="str">
        <f t="shared" ref="H623:O623" si="1174">IF(ISERROR(H622),IF(ISERROR(H621),IF(ISERROR(H620),"BLANK",H620),H621),H622)</f>
        <v>02/05/2024</v>
      </c>
      <c r="I623" s="11">
        <f t="shared" si="1174"/>
        <v>3</v>
      </c>
      <c r="J623" s="11" t="str">
        <f t="shared" si="1174"/>
        <v>NW</v>
      </c>
      <c r="K623" s="18">
        <f t="shared" si="1174"/>
        <v>0.40972222222222221</v>
      </c>
      <c r="L623" s="11" t="str">
        <f t="shared" si="1174"/>
        <v>EGL</v>
      </c>
      <c r="M623" s="11">
        <f t="shared" si="1174"/>
        <v>7.5</v>
      </c>
      <c r="N623" s="11">
        <f t="shared" si="1174"/>
        <v>2</v>
      </c>
      <c r="O623" s="11">
        <f t="shared" si="1174"/>
        <v>2</v>
      </c>
      <c r="P623" s="11" t="s">
        <v>53</v>
      </c>
      <c r="Q623" s="19" t="str">
        <f>IF($N623=1,IF(ISERROR(VLOOKUP($P623,'M1'!$A:$C,Q$2,FALSE)),"NOT PRESENT",VLOOKUP($P623,'M1'!$A:$C,Q$2,FALSE)),IF($N623=2,IF(ISERROR(VLOOKUP(DATA!$P623,'M2'!$A:$C,Q$2,FALSE)),"NOT PRESENT",VLOOKUP(DATA!$P623,'M2'!$A:$C,Q$2,FALSE)),IF($N623=0,IF(ISERROR(VLOOKUP($P623,'M1'!$A:$C,Q$2,FALSE)),IF(ISERROR(VLOOKUP(DATA!$P623,'M2'!$A:$C,Q$2,FALSE)),"NOT PRESENT",VLOOKUP(DATA!$P623,'M2'!$A:$C,Q$2,FALSE)),VLOOKUP($P623,'M1'!$A:$C,Q$2,FALSE)),"SPECIFY METHOD")))</f>
        <v>Rhinogobiops nicholsii</v>
      </c>
      <c r="R623" s="12" t="str">
        <f>IF($N623=1,IF(ISERROR(VLOOKUP($P623,'M1'!$A:$C,R$2,FALSE)),"NOT PRESENT",VLOOKUP($P623,'M1'!$A:$C,R$2,FALSE)),IF($N623=2,IF(ISERROR(VLOOKUP(DATA!$P623,'M2'!$A:$C,R$2,FALSE)),"NOT PRESENT",VLOOKUP(DATA!$P623,'M2'!$A:$C,R$2,FALSE)),IF($N623=0,IF(ISERROR(VLOOKUP($P623,'M1'!$A:$C,R$2,FALSE)),IF(ISERROR(VLOOKUP(DATA!$P623,'M2'!$A:$C,R$2,FALSE)),"NOT PRESENT",VLOOKUP(DATA!$P623,'M2'!$A:$C,R$2,FALSE)),VLOOKUP($P623,'M1'!$A:$C,R$2,FALSE)),"SPECIFY METHOD")))</f>
        <v>Blackeye goby</v>
      </c>
      <c r="S623" s="20">
        <f t="shared" si="980"/>
        <v>30</v>
      </c>
      <c r="T623" s="11">
        <v>0</v>
      </c>
      <c r="U623" s="11">
        <v>4</v>
      </c>
      <c r="V623" s="11">
        <v>25</v>
      </c>
      <c r="W623" s="11">
        <v>1</v>
      </c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1"/>
      <c r="AU623" s="11"/>
      <c r="AV623" s="11"/>
      <c r="AW623" s="11"/>
      <c r="AX623" s="11"/>
      <c r="AY623" s="11"/>
      <c r="AZ623" s="11"/>
      <c r="BA623" s="11"/>
      <c r="BB623" s="11"/>
      <c r="BC623" s="11"/>
      <c r="BD623" s="11"/>
      <c r="BE623" s="11"/>
      <c r="BF623" s="11"/>
      <c r="BG623" s="11"/>
      <c r="BH623" s="11"/>
      <c r="BI623" s="11"/>
      <c r="BJ623" s="11"/>
      <c r="BK623" s="11"/>
      <c r="BL623" s="11"/>
      <c r="BM623" s="11"/>
      <c r="BN623" s="11"/>
      <c r="BO623" s="11"/>
      <c r="BP623" s="11"/>
    </row>
    <row r="624" spans="1:68" ht="12.75" customHeight="1">
      <c r="A624" s="12">
        <f t="shared" si="977"/>
        <v>622</v>
      </c>
      <c r="B624" s="11" t="str">
        <f t="shared" si="1166"/>
        <v>Em Lim</v>
      </c>
      <c r="C624" s="11" t="str">
        <f t="shared" ref="C624:D624" si="1175">IF(ISERROR(C623),IF(ISERROR(C622),IF(ISERROR(C621),"BLANK",C621),C622),C623)</f>
        <v>Jasmin Schuster</v>
      </c>
      <c r="D624" s="11" t="str">
        <f t="shared" si="1175"/>
        <v>BMSC16</v>
      </c>
      <c r="E624" s="12" t="str">
        <f>IF(ISERROR(VLOOKUP($D624,SITES!$A:$E,2,FALSE)),"",VLOOKUP($D624,SITES!$A:$E,2,FALSE))</f>
        <v>Faber Islets</v>
      </c>
      <c r="F624" s="10">
        <f>IF(ISERROR(VLOOKUP($D624,SITES!$A:$E,3,FALSE)),"",VLOOKUP($D624,SITES!$A:$E,3,FALSE))</f>
        <v>48.890701293945298</v>
      </c>
      <c r="G624" s="13">
        <f>IF(ISERROR(VLOOKUP($D624,SITES!$A:$E,4,FALSE)),"",VLOOKUP($D624,SITES!$A:$E,4,FALSE))</f>
        <v>-125.300498962402</v>
      </c>
      <c r="H624" s="14" t="str">
        <f t="shared" ref="H624:O624" si="1176">IF(ISERROR(H623),IF(ISERROR(H622),IF(ISERROR(H621),"BLANK",H621),H622),H623)</f>
        <v>02/05/2024</v>
      </c>
      <c r="I624" s="11">
        <f t="shared" si="1176"/>
        <v>3</v>
      </c>
      <c r="J624" s="11" t="str">
        <f t="shared" si="1176"/>
        <v>NW</v>
      </c>
      <c r="K624" s="18">
        <f t="shared" si="1176"/>
        <v>0.40972222222222221</v>
      </c>
      <c r="L624" s="11" t="str">
        <f t="shared" si="1176"/>
        <v>EGL</v>
      </c>
      <c r="M624" s="11">
        <f t="shared" si="1176"/>
        <v>7.5</v>
      </c>
      <c r="N624" s="11">
        <f t="shared" si="1176"/>
        <v>2</v>
      </c>
      <c r="O624" s="11">
        <f t="shared" si="1176"/>
        <v>2</v>
      </c>
      <c r="P624" s="11" t="s">
        <v>45</v>
      </c>
      <c r="Q624" s="19" t="str">
        <f>IF($N624=1,IF(ISERROR(VLOOKUP($P624,'M1'!$A:$C,Q$2,FALSE)),"NOT PRESENT",VLOOKUP($P624,'M1'!$A:$C,Q$2,FALSE)),IF($N624=2,IF(ISERROR(VLOOKUP(DATA!$P624,'M2'!$A:$C,Q$2,FALSE)),"NOT PRESENT",VLOOKUP(DATA!$P624,'M2'!$A:$C,Q$2,FALSE)),IF($N624=0,IF(ISERROR(VLOOKUP($P624,'M1'!$A:$C,Q$2,FALSE)),IF(ISERROR(VLOOKUP(DATA!$P624,'M2'!$A:$C,Q$2,FALSE)),"NOT PRESENT",VLOOKUP(DATA!$P624,'M2'!$A:$C,Q$2,FALSE)),VLOOKUP($P624,'M1'!$A:$C,Q$2,FALSE)),"SPECIFY METHOD")))</f>
        <v>Diodora aspera</v>
      </c>
      <c r="R624" s="12" t="str">
        <f>IF($N624=1,IF(ISERROR(VLOOKUP($P624,'M1'!$A:$C,R$2,FALSE)),"NOT PRESENT",VLOOKUP($P624,'M1'!$A:$C,R$2,FALSE)),IF($N624=2,IF(ISERROR(VLOOKUP(DATA!$P624,'M2'!$A:$C,R$2,FALSE)),"NOT PRESENT",VLOOKUP(DATA!$P624,'M2'!$A:$C,R$2,FALSE)),IF($N624=0,IF(ISERROR(VLOOKUP($P624,'M1'!$A:$C,R$2,FALSE)),IF(ISERROR(VLOOKUP(DATA!$P624,'M2'!$A:$C,R$2,FALSE)),"NOT PRESENT",VLOOKUP(DATA!$P624,'M2'!$A:$C,R$2,FALSE)),VLOOKUP($P624,'M1'!$A:$C,R$2,FALSE)),"SPECIFY METHOD")))</f>
        <v>Rough keyhole limpet</v>
      </c>
      <c r="S624" s="20">
        <f t="shared" si="980"/>
        <v>1</v>
      </c>
      <c r="T624" s="11">
        <v>1</v>
      </c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1"/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/>
      <c r="BH624" s="11"/>
      <c r="BI624" s="11"/>
      <c r="BJ624" s="11"/>
      <c r="BK624" s="11"/>
      <c r="BL624" s="11"/>
      <c r="BM624" s="11"/>
      <c r="BN624" s="11"/>
      <c r="BO624" s="11"/>
      <c r="BP624" s="11"/>
    </row>
    <row r="625" spans="1:68" ht="12.75" customHeight="1">
      <c r="A625" s="12">
        <f t="shared" si="977"/>
        <v>623</v>
      </c>
      <c r="B625" s="11" t="str">
        <f t="shared" si="1166"/>
        <v>Em Lim</v>
      </c>
      <c r="C625" s="11" t="str">
        <f t="shared" ref="C625:D625" si="1177">IF(ISERROR(C624),IF(ISERROR(C623),IF(ISERROR(C622),"BLANK",C622),C623),C624)</f>
        <v>Jasmin Schuster</v>
      </c>
      <c r="D625" s="11" t="str">
        <f t="shared" si="1177"/>
        <v>BMSC16</v>
      </c>
      <c r="E625" s="12" t="str">
        <f>IF(ISERROR(VLOOKUP($D625,SITES!$A:$E,2,FALSE)),"",VLOOKUP($D625,SITES!$A:$E,2,FALSE))</f>
        <v>Faber Islets</v>
      </c>
      <c r="F625" s="10">
        <f>IF(ISERROR(VLOOKUP($D625,SITES!$A:$E,3,FALSE)),"",VLOOKUP($D625,SITES!$A:$E,3,FALSE))</f>
        <v>48.890701293945298</v>
      </c>
      <c r="G625" s="13">
        <f>IF(ISERROR(VLOOKUP($D625,SITES!$A:$E,4,FALSE)),"",VLOOKUP($D625,SITES!$A:$E,4,FALSE))</f>
        <v>-125.300498962402</v>
      </c>
      <c r="H625" s="14" t="str">
        <f t="shared" ref="H625:O625" si="1178">IF(ISERROR(H624),IF(ISERROR(H623),IF(ISERROR(H622),"BLANK",H622),H623),H624)</f>
        <v>02/05/2024</v>
      </c>
      <c r="I625" s="11">
        <f t="shared" si="1178"/>
        <v>3</v>
      </c>
      <c r="J625" s="11" t="str">
        <f t="shared" si="1178"/>
        <v>NW</v>
      </c>
      <c r="K625" s="18">
        <f t="shared" si="1178"/>
        <v>0.40972222222222221</v>
      </c>
      <c r="L625" s="11" t="str">
        <f t="shared" si="1178"/>
        <v>EGL</v>
      </c>
      <c r="M625" s="11">
        <f t="shared" si="1178"/>
        <v>7.5</v>
      </c>
      <c r="N625" s="11">
        <f t="shared" si="1178"/>
        <v>2</v>
      </c>
      <c r="O625" s="11">
        <f t="shared" si="1178"/>
        <v>2</v>
      </c>
      <c r="P625" s="11" t="s">
        <v>30</v>
      </c>
      <c r="Q625" s="19" t="str">
        <f>IF($N625=1,IF(ISERROR(VLOOKUP($P625,'M1'!$A:$C,Q$2,FALSE)),"NOT PRESENT",VLOOKUP($P625,'M1'!$A:$C,Q$2,FALSE)),IF($N625=2,IF(ISERROR(VLOOKUP(DATA!$P625,'M2'!$A:$C,Q$2,FALSE)),"NOT PRESENT",VLOOKUP(DATA!$P625,'M2'!$A:$C,Q$2,FALSE)),IF($N625=0,IF(ISERROR(VLOOKUP($P625,'M1'!$A:$C,Q$2,FALSE)),IF(ISERROR(VLOOKUP(DATA!$P625,'M2'!$A:$C,Q$2,FALSE)),"NOT PRESENT",VLOOKUP(DATA!$P625,'M2'!$A:$C,Q$2,FALSE)),VLOOKUP($P625,'M1'!$A:$C,Q$2,FALSE)),"SPECIFY METHOD")))</f>
        <v>Pomaulax gibberosus</v>
      </c>
      <c r="R625" s="12" t="str">
        <f>IF($N625=1,IF(ISERROR(VLOOKUP($P625,'M1'!$A:$C,R$2,FALSE)),"NOT PRESENT",VLOOKUP($P625,'M1'!$A:$C,R$2,FALSE)),IF($N625=2,IF(ISERROR(VLOOKUP(DATA!$P625,'M2'!$A:$C,R$2,FALSE)),"NOT PRESENT",VLOOKUP(DATA!$P625,'M2'!$A:$C,R$2,FALSE)),IF($N625=0,IF(ISERROR(VLOOKUP($P625,'M1'!$A:$C,R$2,FALSE)),IF(ISERROR(VLOOKUP(DATA!$P625,'M2'!$A:$C,R$2,FALSE)),"NOT PRESENT",VLOOKUP(DATA!$P625,'M2'!$A:$C,R$2,FALSE)),VLOOKUP($P625,'M1'!$A:$C,R$2,FALSE)),"SPECIFY METHOD")))</f>
        <v>Red turban shell</v>
      </c>
      <c r="S625" s="20">
        <f t="shared" si="980"/>
        <v>28</v>
      </c>
      <c r="T625" s="11">
        <v>28</v>
      </c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1"/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/>
      <c r="BH625" s="11"/>
      <c r="BI625" s="11"/>
      <c r="BJ625" s="11"/>
      <c r="BK625" s="11"/>
      <c r="BL625" s="11"/>
      <c r="BM625" s="11"/>
      <c r="BN625" s="11"/>
      <c r="BO625" s="11"/>
      <c r="BP625" s="11"/>
    </row>
    <row r="626" spans="1:68" ht="12.75" customHeight="1">
      <c r="A626" s="12">
        <f t="shared" si="977"/>
        <v>624</v>
      </c>
      <c r="B626" s="11" t="str">
        <f t="shared" si="1166"/>
        <v>Em Lim</v>
      </c>
      <c r="C626" s="11" t="str">
        <f t="shared" ref="C626:D626" si="1179">IF(ISERROR(C625),IF(ISERROR(C624),IF(ISERROR(C623),"BLANK",C623),C624),C625)</f>
        <v>Jasmin Schuster</v>
      </c>
      <c r="D626" s="11" t="str">
        <f t="shared" si="1179"/>
        <v>BMSC16</v>
      </c>
      <c r="E626" s="12" t="str">
        <f>IF(ISERROR(VLOOKUP($D626,SITES!$A:$E,2,FALSE)),"",VLOOKUP($D626,SITES!$A:$E,2,FALSE))</f>
        <v>Faber Islets</v>
      </c>
      <c r="F626" s="10">
        <f>IF(ISERROR(VLOOKUP($D626,SITES!$A:$E,3,FALSE)),"",VLOOKUP($D626,SITES!$A:$E,3,FALSE))</f>
        <v>48.890701293945298</v>
      </c>
      <c r="G626" s="13">
        <f>IF(ISERROR(VLOOKUP($D626,SITES!$A:$E,4,FALSE)),"",VLOOKUP($D626,SITES!$A:$E,4,FALSE))</f>
        <v>-125.300498962402</v>
      </c>
      <c r="H626" s="14" t="str">
        <f t="shared" ref="H626:O626" si="1180">IF(ISERROR(H625),IF(ISERROR(H624),IF(ISERROR(H623),"BLANK",H623),H624),H625)</f>
        <v>02/05/2024</v>
      </c>
      <c r="I626" s="11">
        <f t="shared" si="1180"/>
        <v>3</v>
      </c>
      <c r="J626" s="11" t="str">
        <f t="shared" si="1180"/>
        <v>NW</v>
      </c>
      <c r="K626" s="18">
        <f t="shared" si="1180"/>
        <v>0.40972222222222221</v>
      </c>
      <c r="L626" s="11" t="str">
        <f t="shared" si="1180"/>
        <v>EGL</v>
      </c>
      <c r="M626" s="11">
        <f t="shared" si="1180"/>
        <v>7.5</v>
      </c>
      <c r="N626" s="11">
        <f t="shared" si="1180"/>
        <v>2</v>
      </c>
      <c r="O626" s="11">
        <f t="shared" si="1180"/>
        <v>2</v>
      </c>
      <c r="P626" s="11" t="s">
        <v>31</v>
      </c>
      <c r="Q626" s="19" t="str">
        <f>IF($N626=1,IF(ISERROR(VLOOKUP($P626,'M1'!$A:$C,Q$2,FALSE)),"NOT PRESENT",VLOOKUP($P626,'M1'!$A:$C,Q$2,FALSE)),IF($N626=2,IF(ISERROR(VLOOKUP(DATA!$P626,'M2'!$A:$C,Q$2,FALSE)),"NOT PRESENT",VLOOKUP(DATA!$P626,'M2'!$A:$C,Q$2,FALSE)),IF($N626=0,IF(ISERROR(VLOOKUP($P626,'M1'!$A:$C,Q$2,FALSE)),IF(ISERROR(VLOOKUP(DATA!$P626,'M2'!$A:$C,Q$2,FALSE)),"NOT PRESENT",VLOOKUP(DATA!$P626,'M2'!$A:$C,Q$2,FALSE)),VLOOKUP($P626,'M1'!$A:$C,Q$2,FALSE)),"SPECIFY METHOD")))</f>
        <v>Patiria miniata</v>
      </c>
      <c r="R626" s="12" t="str">
        <f>IF($N626=1,IF(ISERROR(VLOOKUP($P626,'M1'!$A:$C,R$2,FALSE)),"NOT PRESENT",VLOOKUP($P626,'M1'!$A:$C,R$2,FALSE)),IF($N626=2,IF(ISERROR(VLOOKUP(DATA!$P626,'M2'!$A:$C,R$2,FALSE)),"NOT PRESENT",VLOOKUP(DATA!$P626,'M2'!$A:$C,R$2,FALSE)),IF($N626=0,IF(ISERROR(VLOOKUP($P626,'M1'!$A:$C,R$2,FALSE)),IF(ISERROR(VLOOKUP(DATA!$P626,'M2'!$A:$C,R$2,FALSE)),"NOT PRESENT",VLOOKUP(DATA!$P626,'M2'!$A:$C,R$2,FALSE)),VLOOKUP($P626,'M1'!$A:$C,R$2,FALSE)),"SPECIFY METHOD")))</f>
        <v>Bat star</v>
      </c>
      <c r="S626" s="20">
        <f t="shared" si="980"/>
        <v>38</v>
      </c>
      <c r="T626" s="11">
        <v>38</v>
      </c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1"/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/>
      <c r="BH626" s="11"/>
      <c r="BI626" s="11"/>
      <c r="BJ626" s="11"/>
      <c r="BK626" s="11"/>
      <c r="BL626" s="11"/>
      <c r="BM626" s="11"/>
      <c r="BN626" s="11"/>
      <c r="BO626" s="11"/>
      <c r="BP626" s="11"/>
    </row>
    <row r="627" spans="1:68" ht="12.75" customHeight="1">
      <c r="A627" s="12">
        <f t="shared" si="977"/>
        <v>625</v>
      </c>
      <c r="B627" s="11" t="str">
        <f t="shared" si="1166"/>
        <v>Em Lim</v>
      </c>
      <c r="C627" s="11" t="str">
        <f t="shared" ref="C627:D627" si="1181">IF(ISERROR(C626),IF(ISERROR(C625),IF(ISERROR(C624),"BLANK",C624),C625),C626)</f>
        <v>Jasmin Schuster</v>
      </c>
      <c r="D627" s="11" t="str">
        <f t="shared" si="1181"/>
        <v>BMSC16</v>
      </c>
      <c r="E627" s="12" t="str">
        <f>IF(ISERROR(VLOOKUP($D627,SITES!$A:$E,2,FALSE)),"",VLOOKUP($D627,SITES!$A:$E,2,FALSE))</f>
        <v>Faber Islets</v>
      </c>
      <c r="F627" s="10">
        <f>IF(ISERROR(VLOOKUP($D627,SITES!$A:$E,3,FALSE)),"",VLOOKUP($D627,SITES!$A:$E,3,FALSE))</f>
        <v>48.890701293945298</v>
      </c>
      <c r="G627" s="13">
        <f>IF(ISERROR(VLOOKUP($D627,SITES!$A:$E,4,FALSE)),"",VLOOKUP($D627,SITES!$A:$E,4,FALSE))</f>
        <v>-125.300498962402</v>
      </c>
      <c r="H627" s="14" t="str">
        <f t="shared" ref="H627:O627" si="1182">IF(ISERROR(H626),IF(ISERROR(H625),IF(ISERROR(H624),"BLANK",H624),H625),H626)</f>
        <v>02/05/2024</v>
      </c>
      <c r="I627" s="11">
        <f t="shared" si="1182"/>
        <v>3</v>
      </c>
      <c r="J627" s="11" t="str">
        <f t="shared" si="1182"/>
        <v>NW</v>
      </c>
      <c r="K627" s="18">
        <f t="shared" si="1182"/>
        <v>0.40972222222222221</v>
      </c>
      <c r="L627" s="11" t="str">
        <f t="shared" si="1182"/>
        <v>EGL</v>
      </c>
      <c r="M627" s="11">
        <f t="shared" si="1182"/>
        <v>7.5</v>
      </c>
      <c r="N627" s="11">
        <f t="shared" si="1182"/>
        <v>2</v>
      </c>
      <c r="O627" s="11">
        <f t="shared" si="1182"/>
        <v>2</v>
      </c>
      <c r="P627" s="11" t="s">
        <v>34</v>
      </c>
      <c r="Q627" s="19" t="str">
        <f>IF($N627=1,IF(ISERROR(VLOOKUP($P627,'M1'!$A:$C,Q$2,FALSE)),"NOT PRESENT",VLOOKUP($P627,'M1'!$A:$C,Q$2,FALSE)),IF($N627=2,IF(ISERROR(VLOOKUP(DATA!$P627,'M2'!$A:$C,Q$2,FALSE)),"NOT PRESENT",VLOOKUP(DATA!$P627,'M2'!$A:$C,Q$2,FALSE)),IF($N627=0,IF(ISERROR(VLOOKUP($P627,'M1'!$A:$C,Q$2,FALSE)),IF(ISERROR(VLOOKUP(DATA!$P627,'M2'!$A:$C,Q$2,FALSE)),"NOT PRESENT",VLOOKUP(DATA!$P627,'M2'!$A:$C,Q$2,FALSE)),VLOOKUP($P627,'M1'!$A:$C,Q$2,FALSE)),"SPECIFY METHOD")))</f>
        <v>Pagurus hemphilli</v>
      </c>
      <c r="R627" s="12" t="str">
        <f>IF($N627=1,IF(ISERROR(VLOOKUP($P627,'M1'!$A:$C,R$2,FALSE)),"NOT PRESENT",VLOOKUP($P627,'M1'!$A:$C,R$2,FALSE)),IF($N627=2,IF(ISERROR(VLOOKUP(DATA!$P627,'M2'!$A:$C,R$2,FALSE)),"NOT PRESENT",VLOOKUP(DATA!$P627,'M2'!$A:$C,R$2,FALSE)),IF($N627=0,IF(ISERROR(VLOOKUP($P627,'M1'!$A:$C,R$2,FALSE)),IF(ISERROR(VLOOKUP(DATA!$P627,'M2'!$A:$C,R$2,FALSE)),"NOT PRESENT",VLOOKUP(DATA!$P627,'M2'!$A:$C,R$2,FALSE)),VLOOKUP($P627,'M1'!$A:$C,R$2,FALSE)),"SPECIFY METHOD")))</f>
        <v>Maroon hermit</v>
      </c>
      <c r="S627" s="20">
        <f t="shared" si="980"/>
        <v>38</v>
      </c>
      <c r="T627" s="11">
        <v>38</v>
      </c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1"/>
      <c r="AU627" s="11"/>
      <c r="AV627" s="11"/>
      <c r="AW627" s="11"/>
      <c r="AX627" s="11"/>
      <c r="AY627" s="11"/>
      <c r="AZ627" s="11"/>
      <c r="BA627" s="11"/>
      <c r="BB627" s="11"/>
      <c r="BC627" s="11"/>
      <c r="BD627" s="11"/>
      <c r="BE627" s="11"/>
      <c r="BF627" s="11"/>
      <c r="BG627" s="11"/>
      <c r="BH627" s="11"/>
      <c r="BI627" s="11"/>
      <c r="BJ627" s="11"/>
      <c r="BK627" s="11"/>
      <c r="BL627" s="11"/>
      <c r="BM627" s="11"/>
      <c r="BN627" s="11"/>
      <c r="BO627" s="11"/>
      <c r="BP627" s="11"/>
    </row>
    <row r="628" spans="1:68" ht="12.75" customHeight="1">
      <c r="A628" s="12">
        <f t="shared" si="977"/>
        <v>626</v>
      </c>
      <c r="B628" s="11" t="str">
        <f t="shared" si="1166"/>
        <v>Em Lim</v>
      </c>
      <c r="C628" s="11" t="str">
        <f t="shared" ref="C628:D628" si="1183">IF(ISERROR(C627),IF(ISERROR(C626),IF(ISERROR(C625),"BLANK",C625),C626),C627)</f>
        <v>Jasmin Schuster</v>
      </c>
      <c r="D628" s="11" t="str">
        <f t="shared" si="1183"/>
        <v>BMSC16</v>
      </c>
      <c r="E628" s="12" t="str">
        <f>IF(ISERROR(VLOOKUP($D628,SITES!$A:$E,2,FALSE)),"",VLOOKUP($D628,SITES!$A:$E,2,FALSE))</f>
        <v>Faber Islets</v>
      </c>
      <c r="F628" s="10">
        <f>IF(ISERROR(VLOOKUP($D628,SITES!$A:$E,3,FALSE)),"",VLOOKUP($D628,SITES!$A:$E,3,FALSE))</f>
        <v>48.890701293945298</v>
      </c>
      <c r="G628" s="13">
        <f>IF(ISERROR(VLOOKUP($D628,SITES!$A:$E,4,FALSE)),"",VLOOKUP($D628,SITES!$A:$E,4,FALSE))</f>
        <v>-125.300498962402</v>
      </c>
      <c r="H628" s="14" t="str">
        <f t="shared" ref="H628:O628" si="1184">IF(ISERROR(H627),IF(ISERROR(H626),IF(ISERROR(H625),"BLANK",H625),H626),H627)</f>
        <v>02/05/2024</v>
      </c>
      <c r="I628" s="11">
        <f t="shared" si="1184"/>
        <v>3</v>
      </c>
      <c r="J628" s="11" t="str">
        <f t="shared" si="1184"/>
        <v>NW</v>
      </c>
      <c r="K628" s="18">
        <f t="shared" si="1184"/>
        <v>0.40972222222222221</v>
      </c>
      <c r="L628" s="11" t="str">
        <f t="shared" si="1184"/>
        <v>EGL</v>
      </c>
      <c r="M628" s="11">
        <f t="shared" si="1184"/>
        <v>7.5</v>
      </c>
      <c r="N628" s="11">
        <f t="shared" si="1184"/>
        <v>2</v>
      </c>
      <c r="O628" s="11">
        <f t="shared" si="1184"/>
        <v>2</v>
      </c>
      <c r="P628" s="11" t="s">
        <v>59</v>
      </c>
      <c r="Q628" s="19" t="str">
        <f>IF($N628=1,IF(ISERROR(VLOOKUP($P628,'M1'!$A:$C,Q$2,FALSE)),"NOT PRESENT",VLOOKUP($P628,'M1'!$A:$C,Q$2,FALSE)),IF($N628=2,IF(ISERROR(VLOOKUP(DATA!$P628,'M2'!$A:$C,Q$2,FALSE)),"NOT PRESENT",VLOOKUP(DATA!$P628,'M2'!$A:$C,Q$2,FALSE)),IF($N628=0,IF(ISERROR(VLOOKUP($P628,'M1'!$A:$C,Q$2,FALSE)),IF(ISERROR(VLOOKUP(DATA!$P628,'M2'!$A:$C,Q$2,FALSE)),"NOT PRESENT",VLOOKUP(DATA!$P628,'M2'!$A:$C,Q$2,FALSE)),VLOOKUP($P628,'M1'!$A:$C,Q$2,FALSE)),"SPECIFY METHOD")))</f>
        <v>Scyra acutifrons</v>
      </c>
      <c r="R628" s="12" t="str">
        <f>IF($N628=1,IF(ISERROR(VLOOKUP($P628,'M1'!$A:$C,R$2,FALSE)),"NOT PRESENT",VLOOKUP($P628,'M1'!$A:$C,R$2,FALSE)),IF($N628=2,IF(ISERROR(VLOOKUP(DATA!$P628,'M2'!$A:$C,R$2,FALSE)),"NOT PRESENT",VLOOKUP(DATA!$P628,'M2'!$A:$C,R$2,FALSE)),IF($N628=0,IF(ISERROR(VLOOKUP($P628,'M1'!$A:$C,R$2,FALSE)),IF(ISERROR(VLOOKUP(DATA!$P628,'M2'!$A:$C,R$2,FALSE)),"NOT PRESENT",VLOOKUP(DATA!$P628,'M2'!$A:$C,R$2,FALSE)),VLOOKUP($P628,'M1'!$A:$C,R$2,FALSE)),"SPECIFY METHOD")))</f>
        <v>Sharpnose crab</v>
      </c>
      <c r="S628" s="20">
        <f t="shared" si="980"/>
        <v>5</v>
      </c>
      <c r="T628" s="11">
        <v>5</v>
      </c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1"/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/>
      <c r="BH628" s="11"/>
      <c r="BI628" s="11"/>
      <c r="BJ628" s="11"/>
      <c r="BK628" s="11"/>
      <c r="BL628" s="11"/>
      <c r="BM628" s="11"/>
      <c r="BN628" s="11"/>
      <c r="BO628" s="11"/>
      <c r="BP628" s="11"/>
    </row>
    <row r="629" spans="1:68" ht="12.75" customHeight="1">
      <c r="A629" s="12">
        <f t="shared" si="977"/>
        <v>627</v>
      </c>
      <c r="B629" s="11" t="str">
        <f t="shared" si="1166"/>
        <v>Em Lim</v>
      </c>
      <c r="C629" s="11" t="str">
        <f t="shared" ref="C629:D629" si="1185">IF(ISERROR(C628),IF(ISERROR(C627),IF(ISERROR(C626),"BLANK",C626),C627),C628)</f>
        <v>Jasmin Schuster</v>
      </c>
      <c r="D629" s="11" t="str">
        <f t="shared" si="1185"/>
        <v>BMSC16</v>
      </c>
      <c r="E629" s="12" t="str">
        <f>IF(ISERROR(VLOOKUP($D629,SITES!$A:$E,2,FALSE)),"",VLOOKUP($D629,SITES!$A:$E,2,FALSE))</f>
        <v>Faber Islets</v>
      </c>
      <c r="F629" s="10">
        <f>IF(ISERROR(VLOOKUP($D629,SITES!$A:$E,3,FALSE)),"",VLOOKUP($D629,SITES!$A:$E,3,FALSE))</f>
        <v>48.890701293945298</v>
      </c>
      <c r="G629" s="13">
        <f>IF(ISERROR(VLOOKUP($D629,SITES!$A:$E,4,FALSE)),"",VLOOKUP($D629,SITES!$A:$E,4,FALSE))</f>
        <v>-125.300498962402</v>
      </c>
      <c r="H629" s="14" t="str">
        <f t="shared" ref="H629:O629" si="1186">IF(ISERROR(H628),IF(ISERROR(H627),IF(ISERROR(H626),"BLANK",H626),H627),H628)</f>
        <v>02/05/2024</v>
      </c>
      <c r="I629" s="11">
        <f t="shared" si="1186"/>
        <v>3</v>
      </c>
      <c r="J629" s="11" t="str">
        <f t="shared" si="1186"/>
        <v>NW</v>
      </c>
      <c r="K629" s="18">
        <f t="shared" si="1186"/>
        <v>0.40972222222222221</v>
      </c>
      <c r="L629" s="11" t="str">
        <f t="shared" si="1186"/>
        <v>EGL</v>
      </c>
      <c r="M629" s="11">
        <f t="shared" si="1186"/>
        <v>7.5</v>
      </c>
      <c r="N629" s="11">
        <f t="shared" si="1186"/>
        <v>2</v>
      </c>
      <c r="O629" s="11">
        <f t="shared" si="1186"/>
        <v>2</v>
      </c>
      <c r="P629" s="11" t="s">
        <v>36</v>
      </c>
      <c r="Q629" s="19" t="str">
        <f>IF($N629=1,IF(ISERROR(VLOOKUP($P629,'M1'!$A:$C,Q$2,FALSE)),"NOT PRESENT",VLOOKUP($P629,'M1'!$A:$C,Q$2,FALSE)),IF($N629=2,IF(ISERROR(VLOOKUP(DATA!$P629,'M2'!$A:$C,Q$2,FALSE)),"NOT PRESENT",VLOOKUP(DATA!$P629,'M2'!$A:$C,Q$2,FALSE)),IF($N629=0,IF(ISERROR(VLOOKUP($P629,'M1'!$A:$C,Q$2,FALSE)),IF(ISERROR(VLOOKUP(DATA!$P629,'M2'!$A:$C,Q$2,FALSE)),"NOT PRESENT",VLOOKUP(DATA!$P629,'M2'!$A:$C,Q$2,FALSE)),VLOOKUP($P629,'M1'!$A:$C,Q$2,FALSE)),"SPECIFY METHOD")))</f>
        <v>Haliotis kamtschatkana</v>
      </c>
      <c r="R629" s="12" t="str">
        <f>IF($N629=1,IF(ISERROR(VLOOKUP($P629,'M1'!$A:$C,R$2,FALSE)),"NOT PRESENT",VLOOKUP($P629,'M1'!$A:$C,R$2,FALSE)),IF($N629=2,IF(ISERROR(VLOOKUP(DATA!$P629,'M2'!$A:$C,R$2,FALSE)),"NOT PRESENT",VLOOKUP(DATA!$P629,'M2'!$A:$C,R$2,FALSE)),IF($N629=0,IF(ISERROR(VLOOKUP($P629,'M1'!$A:$C,R$2,FALSE)),IF(ISERROR(VLOOKUP(DATA!$P629,'M2'!$A:$C,R$2,FALSE)),"NOT PRESENT",VLOOKUP(DATA!$P629,'M2'!$A:$C,R$2,FALSE)),VLOOKUP($P629,'M1'!$A:$C,R$2,FALSE)),"SPECIFY METHOD")))</f>
        <v>Pinto abalone</v>
      </c>
      <c r="S629" s="20">
        <f t="shared" si="980"/>
        <v>2</v>
      </c>
      <c r="T629" s="11">
        <v>0</v>
      </c>
      <c r="U629" s="11"/>
      <c r="V629" s="11">
        <v>2</v>
      </c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1"/>
      <c r="AU629" s="11"/>
      <c r="AV629" s="11"/>
      <c r="AW629" s="11"/>
      <c r="AX629" s="11"/>
      <c r="AY629" s="11"/>
      <c r="AZ629" s="11"/>
      <c r="BA629" s="11"/>
      <c r="BB629" s="11"/>
      <c r="BC629" s="11"/>
      <c r="BD629" s="11"/>
      <c r="BE629" s="11"/>
      <c r="BF629" s="11"/>
      <c r="BG629" s="11"/>
      <c r="BH629" s="11"/>
      <c r="BI629" s="11"/>
      <c r="BJ629" s="11"/>
      <c r="BK629" s="11"/>
      <c r="BL629" s="11"/>
      <c r="BM629" s="11"/>
      <c r="BN629" s="11"/>
      <c r="BO629" s="11"/>
      <c r="BP629" s="11"/>
    </row>
    <row r="630" spans="1:68" ht="12.75" customHeight="1">
      <c r="A630" s="12">
        <f t="shared" si="977"/>
        <v>628</v>
      </c>
      <c r="B630" s="11" t="str">
        <f t="shared" si="1166"/>
        <v>Em Lim</v>
      </c>
      <c r="C630" s="11" t="str">
        <f t="shared" ref="C630:D630" si="1187">IF(ISERROR(C629),IF(ISERROR(C628),IF(ISERROR(C627),"BLANK",C627),C628),C629)</f>
        <v>Jasmin Schuster</v>
      </c>
      <c r="D630" s="11" t="str">
        <f t="shared" si="1187"/>
        <v>BMSC16</v>
      </c>
      <c r="E630" s="12" t="str">
        <f>IF(ISERROR(VLOOKUP($D630,SITES!$A:$E,2,FALSE)),"",VLOOKUP($D630,SITES!$A:$E,2,FALSE))</f>
        <v>Faber Islets</v>
      </c>
      <c r="F630" s="10">
        <f>IF(ISERROR(VLOOKUP($D630,SITES!$A:$E,3,FALSE)),"",VLOOKUP($D630,SITES!$A:$E,3,FALSE))</f>
        <v>48.890701293945298</v>
      </c>
      <c r="G630" s="13">
        <f>IF(ISERROR(VLOOKUP($D630,SITES!$A:$E,4,FALSE)),"",VLOOKUP($D630,SITES!$A:$E,4,FALSE))</f>
        <v>-125.300498962402</v>
      </c>
      <c r="H630" s="14" t="str">
        <f t="shared" ref="H630:O630" si="1188">IF(ISERROR(H629),IF(ISERROR(H628),IF(ISERROR(H627),"BLANK",H627),H628),H629)</f>
        <v>02/05/2024</v>
      </c>
      <c r="I630" s="11">
        <f t="shared" si="1188"/>
        <v>3</v>
      </c>
      <c r="J630" s="11" t="str">
        <f t="shared" si="1188"/>
        <v>NW</v>
      </c>
      <c r="K630" s="18">
        <f t="shared" si="1188"/>
        <v>0.40972222222222221</v>
      </c>
      <c r="L630" s="11" t="str">
        <f t="shared" si="1188"/>
        <v>EGL</v>
      </c>
      <c r="M630" s="11">
        <f t="shared" si="1188"/>
        <v>7.5</v>
      </c>
      <c r="N630" s="11">
        <f t="shared" si="1188"/>
        <v>2</v>
      </c>
      <c r="O630" s="11">
        <f t="shared" si="1188"/>
        <v>2</v>
      </c>
      <c r="P630" s="11" t="s">
        <v>32</v>
      </c>
      <c r="Q630" s="19" t="str">
        <f>IF($N630=1,IF(ISERROR(VLOOKUP($P630,'M1'!$A:$C,Q$2,FALSE)),"NOT PRESENT",VLOOKUP($P630,'M1'!$A:$C,Q$2,FALSE)),IF($N630=2,IF(ISERROR(VLOOKUP(DATA!$P630,'M2'!$A:$C,Q$2,FALSE)),"NOT PRESENT",VLOOKUP(DATA!$P630,'M2'!$A:$C,Q$2,FALSE)),IF($N630=0,IF(ISERROR(VLOOKUP($P630,'M1'!$A:$C,Q$2,FALSE)),IF(ISERROR(VLOOKUP(DATA!$P630,'M2'!$A:$C,Q$2,FALSE)),"NOT PRESENT",VLOOKUP(DATA!$P630,'M2'!$A:$C,Q$2,FALSE)),VLOOKUP($P630,'M1'!$A:$C,Q$2,FALSE)),"SPECIFY METHOD")))</f>
        <v>Acmaea mitra</v>
      </c>
      <c r="R630" s="12" t="str">
        <f>IF($N630=1,IF(ISERROR(VLOOKUP($P630,'M1'!$A:$C,R$2,FALSE)),"NOT PRESENT",VLOOKUP($P630,'M1'!$A:$C,R$2,FALSE)),IF($N630=2,IF(ISERROR(VLOOKUP(DATA!$P630,'M2'!$A:$C,R$2,FALSE)),"NOT PRESENT",VLOOKUP(DATA!$P630,'M2'!$A:$C,R$2,FALSE)),IF($N630=0,IF(ISERROR(VLOOKUP($P630,'M1'!$A:$C,R$2,FALSE)),IF(ISERROR(VLOOKUP(DATA!$P630,'M2'!$A:$C,R$2,FALSE)),"NOT PRESENT",VLOOKUP(DATA!$P630,'M2'!$A:$C,R$2,FALSE)),VLOOKUP($P630,'M1'!$A:$C,R$2,FALSE)),"SPECIFY METHOD")))</f>
        <v>Whitecap limpet</v>
      </c>
      <c r="S630" s="20">
        <f t="shared" si="980"/>
        <v>42</v>
      </c>
      <c r="T630" s="11">
        <v>42</v>
      </c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1"/>
      <c r="AU630" s="11"/>
      <c r="AV630" s="11"/>
      <c r="AW630" s="11"/>
      <c r="AX630" s="11"/>
      <c r="AY630" s="11"/>
      <c r="AZ630" s="11"/>
      <c r="BA630" s="11"/>
      <c r="BB630" s="11"/>
      <c r="BC630" s="11"/>
      <c r="BD630" s="11"/>
      <c r="BE630" s="11"/>
      <c r="BF630" s="11"/>
      <c r="BG630" s="11"/>
      <c r="BH630" s="11"/>
      <c r="BI630" s="11"/>
      <c r="BJ630" s="11"/>
      <c r="BK630" s="11"/>
      <c r="BL630" s="11"/>
      <c r="BM630" s="11"/>
      <c r="BN630" s="11"/>
      <c r="BO630" s="11"/>
      <c r="BP630" s="11"/>
    </row>
    <row r="631" spans="1:68" ht="12.75" customHeight="1">
      <c r="A631" s="12">
        <f t="shared" si="977"/>
        <v>629</v>
      </c>
      <c r="B631" s="11" t="str">
        <f t="shared" si="1166"/>
        <v>Em Lim</v>
      </c>
      <c r="C631" s="11" t="str">
        <f t="shared" ref="C631:D631" si="1189">IF(ISERROR(C630),IF(ISERROR(C629),IF(ISERROR(C628),"BLANK",C628),C629),C630)</f>
        <v>Jasmin Schuster</v>
      </c>
      <c r="D631" s="11" t="str">
        <f t="shared" si="1189"/>
        <v>BMSC16</v>
      </c>
      <c r="E631" s="12" t="str">
        <f>IF(ISERROR(VLOOKUP($D631,SITES!$A:$E,2,FALSE)),"",VLOOKUP($D631,SITES!$A:$E,2,FALSE))</f>
        <v>Faber Islets</v>
      </c>
      <c r="F631" s="10">
        <f>IF(ISERROR(VLOOKUP($D631,SITES!$A:$E,3,FALSE)),"",VLOOKUP($D631,SITES!$A:$E,3,FALSE))</f>
        <v>48.890701293945298</v>
      </c>
      <c r="G631" s="13">
        <f>IF(ISERROR(VLOOKUP($D631,SITES!$A:$E,4,FALSE)),"",VLOOKUP($D631,SITES!$A:$E,4,FALSE))</f>
        <v>-125.300498962402</v>
      </c>
      <c r="H631" s="14" t="str">
        <f t="shared" ref="H631:O631" si="1190">IF(ISERROR(H630),IF(ISERROR(H629),IF(ISERROR(H628),"BLANK",H628),H629),H630)</f>
        <v>02/05/2024</v>
      </c>
      <c r="I631" s="11">
        <f t="shared" si="1190"/>
        <v>3</v>
      </c>
      <c r="J631" s="11" t="str">
        <f t="shared" si="1190"/>
        <v>NW</v>
      </c>
      <c r="K631" s="18">
        <f t="shared" si="1190"/>
        <v>0.40972222222222221</v>
      </c>
      <c r="L631" s="11" t="str">
        <f t="shared" si="1190"/>
        <v>EGL</v>
      </c>
      <c r="M631" s="11">
        <f t="shared" si="1190"/>
        <v>7.5</v>
      </c>
      <c r="N631" s="11">
        <f t="shared" si="1190"/>
        <v>2</v>
      </c>
      <c r="O631" s="11">
        <f t="shared" si="1190"/>
        <v>2</v>
      </c>
      <c r="P631" s="11" t="s">
        <v>118</v>
      </c>
      <c r="Q631" s="19" t="str">
        <f>IF($N631=1,IF(ISERROR(VLOOKUP($P631,'M1'!$A:$C,Q$2,FALSE)),"NOT PRESENT",VLOOKUP($P631,'M1'!$A:$C,Q$2,FALSE)),IF($N631=2,IF(ISERROR(VLOOKUP(DATA!$P631,'M2'!$A:$C,Q$2,FALSE)),"NOT PRESENT",VLOOKUP(DATA!$P631,'M2'!$A:$C,Q$2,FALSE)),IF($N631=0,IF(ISERROR(VLOOKUP($P631,'M1'!$A:$C,Q$2,FALSE)),IF(ISERROR(VLOOKUP(DATA!$P631,'M2'!$A:$C,Q$2,FALSE)),"NOT PRESENT",VLOOKUP(DATA!$P631,'M2'!$A:$C,Q$2,FALSE)),VLOOKUP($P631,'M1'!$A:$C,Q$2,FALSE)),"SPECIFY METHOD")))</f>
        <v>Pachycheles pubescens</v>
      </c>
      <c r="R631" s="12" t="str">
        <f>IF($N631=1,IF(ISERROR(VLOOKUP($P631,'M1'!$A:$C,R$2,FALSE)),"NOT PRESENT",VLOOKUP($P631,'M1'!$A:$C,R$2,FALSE)),IF($N631=2,IF(ISERROR(VLOOKUP(DATA!$P631,'M2'!$A:$C,R$2,FALSE)),"NOT PRESENT",VLOOKUP(DATA!$P631,'M2'!$A:$C,R$2,FALSE)),IF($N631=0,IF(ISERROR(VLOOKUP($P631,'M1'!$A:$C,R$2,FALSE)),IF(ISERROR(VLOOKUP(DATA!$P631,'M2'!$A:$C,R$2,FALSE)),"NOT PRESENT",VLOOKUP(DATA!$P631,'M2'!$A:$C,R$2,FALSE)),VLOOKUP($P631,'M1'!$A:$C,R$2,FALSE)),"SPECIFY METHOD")))</f>
        <v>Pubescent porcelain crab</v>
      </c>
      <c r="S631" s="20">
        <f t="shared" si="980"/>
        <v>1</v>
      </c>
      <c r="T631" s="11">
        <v>1</v>
      </c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1"/>
      <c r="AU631" s="11"/>
      <c r="AV631" s="11"/>
      <c r="AW631" s="11"/>
      <c r="AX631" s="11"/>
      <c r="AY631" s="11"/>
      <c r="AZ631" s="11"/>
      <c r="BA631" s="11"/>
      <c r="BB631" s="11"/>
      <c r="BC631" s="11"/>
      <c r="BD631" s="11"/>
      <c r="BE631" s="11"/>
      <c r="BF631" s="11"/>
      <c r="BG631" s="11"/>
      <c r="BH631" s="11"/>
      <c r="BI631" s="11"/>
      <c r="BJ631" s="11"/>
      <c r="BK631" s="11"/>
      <c r="BL631" s="11"/>
      <c r="BM631" s="11"/>
      <c r="BN631" s="11"/>
      <c r="BO631" s="11"/>
      <c r="BP631" s="11"/>
    </row>
    <row r="632" spans="1:68" ht="12.75" customHeight="1">
      <c r="A632" s="12">
        <f t="shared" si="977"/>
        <v>630</v>
      </c>
      <c r="B632" s="11" t="str">
        <f t="shared" si="1166"/>
        <v>Em Lim</v>
      </c>
      <c r="C632" s="11" t="str">
        <f t="shared" ref="C632:D632" si="1191">IF(ISERROR(C631),IF(ISERROR(C630),IF(ISERROR(C629),"BLANK",C629),C630),C631)</f>
        <v>Jasmin Schuster</v>
      </c>
      <c r="D632" s="11" t="str">
        <f t="shared" si="1191"/>
        <v>BMSC16</v>
      </c>
      <c r="E632" s="12" t="str">
        <f>IF(ISERROR(VLOOKUP($D632,SITES!$A:$E,2,FALSE)),"",VLOOKUP($D632,SITES!$A:$E,2,FALSE))</f>
        <v>Faber Islets</v>
      </c>
      <c r="F632" s="10">
        <f>IF(ISERROR(VLOOKUP($D632,SITES!$A:$E,3,FALSE)),"",VLOOKUP($D632,SITES!$A:$E,3,FALSE))</f>
        <v>48.890701293945298</v>
      </c>
      <c r="G632" s="13">
        <f>IF(ISERROR(VLOOKUP($D632,SITES!$A:$E,4,FALSE)),"",VLOOKUP($D632,SITES!$A:$E,4,FALSE))</f>
        <v>-125.300498962402</v>
      </c>
      <c r="H632" s="14" t="str">
        <f t="shared" ref="H632:O632" si="1192">IF(ISERROR(H631),IF(ISERROR(H630),IF(ISERROR(H629),"BLANK",H629),H630),H631)</f>
        <v>02/05/2024</v>
      </c>
      <c r="I632" s="11">
        <f t="shared" si="1192"/>
        <v>3</v>
      </c>
      <c r="J632" s="11" t="str">
        <f t="shared" si="1192"/>
        <v>NW</v>
      </c>
      <c r="K632" s="18">
        <f t="shared" si="1192"/>
        <v>0.40972222222222221</v>
      </c>
      <c r="L632" s="11" t="str">
        <f t="shared" si="1192"/>
        <v>EGL</v>
      </c>
      <c r="M632" s="11">
        <f t="shared" si="1192"/>
        <v>7.5</v>
      </c>
      <c r="N632" s="11">
        <f t="shared" si="1192"/>
        <v>2</v>
      </c>
      <c r="O632" s="11">
        <f t="shared" si="1192"/>
        <v>2</v>
      </c>
      <c r="P632" s="11" t="s">
        <v>28</v>
      </c>
      <c r="Q632" s="19" t="str">
        <f>IF($N632=1,IF(ISERROR(VLOOKUP($P632,'M1'!$A:$C,Q$2,FALSE)),"NOT PRESENT",VLOOKUP($P632,'M1'!$A:$C,Q$2,FALSE)),IF($N632=2,IF(ISERROR(VLOOKUP(DATA!$P632,'M2'!$A:$C,Q$2,FALSE)),"NOT PRESENT",VLOOKUP(DATA!$P632,'M2'!$A:$C,Q$2,FALSE)),IF($N632=0,IF(ISERROR(VLOOKUP($P632,'M1'!$A:$C,Q$2,FALSE)),IF(ISERROR(VLOOKUP(DATA!$P632,'M2'!$A:$C,Q$2,FALSE)),"NOT PRESENT",VLOOKUP(DATA!$P632,'M2'!$A:$C,Q$2,FALSE)),VLOOKUP($P632,'M1'!$A:$C,Q$2,FALSE)),"SPECIFY METHOD")))</f>
        <v>Artedius harringtoni</v>
      </c>
      <c r="R632" s="12" t="str">
        <f>IF($N632=1,IF(ISERROR(VLOOKUP($P632,'M1'!$A:$C,R$2,FALSE)),"NOT PRESENT",VLOOKUP($P632,'M1'!$A:$C,R$2,FALSE)),IF($N632=2,IF(ISERROR(VLOOKUP(DATA!$P632,'M2'!$A:$C,R$2,FALSE)),"NOT PRESENT",VLOOKUP(DATA!$P632,'M2'!$A:$C,R$2,FALSE)),IF($N632=0,IF(ISERROR(VLOOKUP($P632,'M1'!$A:$C,R$2,FALSE)),IF(ISERROR(VLOOKUP(DATA!$P632,'M2'!$A:$C,R$2,FALSE)),"NOT PRESENT",VLOOKUP(DATA!$P632,'M2'!$A:$C,R$2,FALSE)),VLOOKUP($P632,'M1'!$A:$C,R$2,FALSE)),"SPECIFY METHOD")))</f>
        <v>Scalyhead sculpin</v>
      </c>
      <c r="S632" s="20">
        <f t="shared" si="980"/>
        <v>2</v>
      </c>
      <c r="T632" s="11">
        <v>0</v>
      </c>
      <c r="U632" s="11">
        <v>1</v>
      </c>
      <c r="V632" s="11">
        <v>1</v>
      </c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1"/>
      <c r="BA632" s="11"/>
      <c r="BB632" s="11"/>
      <c r="BC632" s="11"/>
      <c r="BD632" s="11"/>
      <c r="BE632" s="11"/>
      <c r="BF632" s="11"/>
      <c r="BG632" s="11"/>
      <c r="BH632" s="11"/>
      <c r="BI632" s="11"/>
      <c r="BJ632" s="11"/>
      <c r="BK632" s="11"/>
      <c r="BL632" s="11"/>
      <c r="BM632" s="11"/>
      <c r="BN632" s="11"/>
      <c r="BO632" s="11"/>
      <c r="BP632" s="11"/>
    </row>
    <row r="633" spans="1:68" ht="12.75" customHeight="1">
      <c r="A633" s="12">
        <f t="shared" si="977"/>
        <v>631</v>
      </c>
      <c r="B633" s="11" t="str">
        <f t="shared" si="1166"/>
        <v>Em Lim</v>
      </c>
      <c r="C633" s="11" t="str">
        <f t="shared" ref="C633:D633" si="1193">IF(ISERROR(C632),IF(ISERROR(C631),IF(ISERROR(C630),"BLANK",C630),C631),C632)</f>
        <v>Jasmin Schuster</v>
      </c>
      <c r="D633" s="11" t="str">
        <f t="shared" si="1193"/>
        <v>BMSC16</v>
      </c>
      <c r="E633" s="12" t="str">
        <f>IF(ISERROR(VLOOKUP($D633,SITES!$A:$E,2,FALSE)),"",VLOOKUP($D633,SITES!$A:$E,2,FALSE))</f>
        <v>Faber Islets</v>
      </c>
      <c r="F633" s="10">
        <f>IF(ISERROR(VLOOKUP($D633,SITES!$A:$E,3,FALSE)),"",VLOOKUP($D633,SITES!$A:$E,3,FALSE))</f>
        <v>48.890701293945298</v>
      </c>
      <c r="G633" s="13">
        <f>IF(ISERROR(VLOOKUP($D633,SITES!$A:$E,4,FALSE)),"",VLOOKUP($D633,SITES!$A:$E,4,FALSE))</f>
        <v>-125.300498962402</v>
      </c>
      <c r="H633" s="14" t="str">
        <f t="shared" ref="H633:O633" si="1194">IF(ISERROR(H632),IF(ISERROR(H631),IF(ISERROR(H630),"BLANK",H630),H631),H632)</f>
        <v>02/05/2024</v>
      </c>
      <c r="I633" s="11">
        <f t="shared" si="1194"/>
        <v>3</v>
      </c>
      <c r="J633" s="11" t="str">
        <f t="shared" si="1194"/>
        <v>NW</v>
      </c>
      <c r="K633" s="18">
        <f t="shared" si="1194"/>
        <v>0.40972222222222221</v>
      </c>
      <c r="L633" s="11" t="str">
        <f t="shared" si="1194"/>
        <v>EGL</v>
      </c>
      <c r="M633" s="11">
        <f t="shared" si="1194"/>
        <v>7.5</v>
      </c>
      <c r="N633" s="11">
        <f t="shared" si="1194"/>
        <v>2</v>
      </c>
      <c r="O633" s="11">
        <f t="shared" si="1194"/>
        <v>2</v>
      </c>
      <c r="P633" s="11" t="s">
        <v>37</v>
      </c>
      <c r="Q633" s="19" t="str">
        <f>IF($N633=1,IF(ISERROR(VLOOKUP($P633,'M1'!$A:$C,Q$2,FALSE)),"NOT PRESENT",VLOOKUP($P633,'M1'!$A:$C,Q$2,FALSE)),IF($N633=2,IF(ISERROR(VLOOKUP(DATA!$P633,'M2'!$A:$C,Q$2,FALSE)),"NOT PRESENT",VLOOKUP(DATA!$P633,'M2'!$A:$C,Q$2,FALSE)),IF($N633=0,IF(ISERROR(VLOOKUP($P633,'M1'!$A:$C,Q$2,FALSE)),IF(ISERROR(VLOOKUP(DATA!$P633,'M2'!$A:$C,Q$2,FALSE)),"NOT PRESENT",VLOOKUP(DATA!$P633,'M2'!$A:$C,Q$2,FALSE)),VLOOKUP($P633,'M1'!$A:$C,Q$2,FALSE)),"SPECIFY METHOD")))</f>
        <v>Ceratostoma foliatum</v>
      </c>
      <c r="R633" s="12" t="str">
        <f>IF($N633=1,IF(ISERROR(VLOOKUP($P633,'M1'!$A:$C,R$2,FALSE)),"NOT PRESENT",VLOOKUP($P633,'M1'!$A:$C,R$2,FALSE)),IF($N633=2,IF(ISERROR(VLOOKUP(DATA!$P633,'M2'!$A:$C,R$2,FALSE)),"NOT PRESENT",VLOOKUP(DATA!$P633,'M2'!$A:$C,R$2,FALSE)),IF($N633=0,IF(ISERROR(VLOOKUP($P633,'M1'!$A:$C,R$2,FALSE)),IF(ISERROR(VLOOKUP(DATA!$P633,'M2'!$A:$C,R$2,FALSE)),"NOT PRESENT",VLOOKUP(DATA!$P633,'M2'!$A:$C,R$2,FALSE)),VLOOKUP($P633,'M1'!$A:$C,R$2,FALSE)),"SPECIFY METHOD")))</f>
        <v>Leafy hornmouth</v>
      </c>
      <c r="S633" s="20">
        <f t="shared" si="980"/>
        <v>14</v>
      </c>
      <c r="T633" s="11">
        <v>14</v>
      </c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1"/>
      <c r="AU633" s="11"/>
      <c r="AV633" s="11"/>
      <c r="AW633" s="11"/>
      <c r="AX633" s="11"/>
      <c r="AY633" s="11"/>
      <c r="AZ633" s="11"/>
      <c r="BA633" s="11"/>
      <c r="BB633" s="11"/>
      <c r="BC633" s="11"/>
      <c r="BD633" s="11"/>
      <c r="BE633" s="11"/>
      <c r="BF633" s="11"/>
      <c r="BG633" s="11"/>
      <c r="BH633" s="11"/>
      <c r="BI633" s="11"/>
      <c r="BJ633" s="11"/>
      <c r="BK633" s="11"/>
      <c r="BL633" s="11"/>
      <c r="BM633" s="11"/>
      <c r="BN633" s="11"/>
      <c r="BO633" s="11"/>
      <c r="BP633" s="11"/>
    </row>
    <row r="634" spans="1:68" ht="12.75" customHeight="1">
      <c r="A634" s="12">
        <f t="shared" si="977"/>
        <v>632</v>
      </c>
      <c r="B634" s="11" t="str">
        <f t="shared" si="1166"/>
        <v>Em Lim</v>
      </c>
      <c r="C634" s="11" t="str">
        <f t="shared" ref="C634:D634" si="1195">IF(ISERROR(C633),IF(ISERROR(C632),IF(ISERROR(C631),"BLANK",C631),C632),C633)</f>
        <v>Jasmin Schuster</v>
      </c>
      <c r="D634" s="11" t="str">
        <f t="shared" si="1195"/>
        <v>BMSC16</v>
      </c>
      <c r="E634" s="12" t="str">
        <f>IF(ISERROR(VLOOKUP($D634,SITES!$A:$E,2,FALSE)),"",VLOOKUP($D634,SITES!$A:$E,2,FALSE))</f>
        <v>Faber Islets</v>
      </c>
      <c r="F634" s="10">
        <f>IF(ISERROR(VLOOKUP($D634,SITES!$A:$E,3,FALSE)),"",VLOOKUP($D634,SITES!$A:$E,3,FALSE))</f>
        <v>48.890701293945298</v>
      </c>
      <c r="G634" s="13">
        <f>IF(ISERROR(VLOOKUP($D634,SITES!$A:$E,4,FALSE)),"",VLOOKUP($D634,SITES!$A:$E,4,FALSE))</f>
        <v>-125.300498962402</v>
      </c>
      <c r="H634" s="14" t="str">
        <f t="shared" ref="H634:O634" si="1196">IF(ISERROR(H633),IF(ISERROR(H632),IF(ISERROR(H631),"BLANK",H631),H632),H633)</f>
        <v>02/05/2024</v>
      </c>
      <c r="I634" s="11">
        <f t="shared" si="1196"/>
        <v>3</v>
      </c>
      <c r="J634" s="11" t="str">
        <f t="shared" si="1196"/>
        <v>NW</v>
      </c>
      <c r="K634" s="18">
        <f t="shared" si="1196"/>
        <v>0.40972222222222221</v>
      </c>
      <c r="L634" s="11" t="str">
        <f t="shared" si="1196"/>
        <v>EGL</v>
      </c>
      <c r="M634" s="11">
        <f t="shared" si="1196"/>
        <v>7.5</v>
      </c>
      <c r="N634" s="11">
        <f t="shared" si="1196"/>
        <v>2</v>
      </c>
      <c r="O634" s="11">
        <f t="shared" si="1196"/>
        <v>2</v>
      </c>
      <c r="P634" s="11" t="s">
        <v>33</v>
      </c>
      <c r="Q634" s="19" t="str">
        <f>IF($N634=1,IF(ISERROR(VLOOKUP($P634,'M1'!$A:$C,Q$2,FALSE)),"NOT PRESENT",VLOOKUP($P634,'M1'!$A:$C,Q$2,FALSE)),IF($N634=2,IF(ISERROR(VLOOKUP(DATA!$P634,'M2'!$A:$C,Q$2,FALSE)),"NOT PRESENT",VLOOKUP(DATA!$P634,'M2'!$A:$C,Q$2,FALSE)),IF($N634=0,IF(ISERROR(VLOOKUP($P634,'M1'!$A:$C,Q$2,FALSE)),IF(ISERROR(VLOOKUP(DATA!$P634,'M2'!$A:$C,Q$2,FALSE)),"NOT PRESENT",VLOOKUP(DATA!$P634,'M2'!$A:$C,Q$2,FALSE)),VLOOKUP($P634,'M1'!$A:$C,Q$2,FALSE)),"SPECIFY METHOD")))</f>
        <v>Apostichopus californicus</v>
      </c>
      <c r="R634" s="12" t="str">
        <f>IF($N634=1,IF(ISERROR(VLOOKUP($P634,'M1'!$A:$C,R$2,FALSE)),"NOT PRESENT",VLOOKUP($P634,'M1'!$A:$C,R$2,FALSE)),IF($N634=2,IF(ISERROR(VLOOKUP(DATA!$P634,'M2'!$A:$C,R$2,FALSE)),"NOT PRESENT",VLOOKUP(DATA!$P634,'M2'!$A:$C,R$2,FALSE)),IF($N634=0,IF(ISERROR(VLOOKUP($P634,'M1'!$A:$C,R$2,FALSE)),IF(ISERROR(VLOOKUP(DATA!$P634,'M2'!$A:$C,R$2,FALSE)),"NOT PRESENT",VLOOKUP(DATA!$P634,'M2'!$A:$C,R$2,FALSE)),VLOOKUP($P634,'M1'!$A:$C,R$2,FALSE)),"SPECIFY METHOD")))</f>
        <v>California sea cucumber</v>
      </c>
      <c r="S634" s="20">
        <f t="shared" si="980"/>
        <v>2</v>
      </c>
      <c r="T634" s="11">
        <v>2</v>
      </c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1"/>
      <c r="AU634" s="11"/>
      <c r="AV634" s="11"/>
      <c r="AW634" s="11"/>
      <c r="AX634" s="11"/>
      <c r="AY634" s="11"/>
      <c r="AZ634" s="11"/>
      <c r="BA634" s="11"/>
      <c r="BB634" s="11"/>
      <c r="BC634" s="11"/>
      <c r="BD634" s="11"/>
      <c r="BE634" s="11"/>
      <c r="BF634" s="11"/>
      <c r="BG634" s="11"/>
      <c r="BH634" s="11"/>
      <c r="BI634" s="11"/>
      <c r="BJ634" s="11"/>
      <c r="BK634" s="11"/>
      <c r="BL634" s="11"/>
      <c r="BM634" s="11"/>
      <c r="BN634" s="11"/>
      <c r="BO634" s="11"/>
      <c r="BP634" s="11"/>
    </row>
    <row r="635" spans="1:68" ht="12.75" customHeight="1">
      <c r="A635" s="12">
        <f t="shared" si="977"/>
        <v>633</v>
      </c>
      <c r="B635" s="11" t="str">
        <f t="shared" si="1166"/>
        <v>Em Lim</v>
      </c>
      <c r="C635" s="11" t="str">
        <f t="shared" ref="C635:D635" si="1197">IF(ISERROR(C634),IF(ISERROR(C633),IF(ISERROR(C632),"BLANK",C632),C633),C634)</f>
        <v>Jasmin Schuster</v>
      </c>
      <c r="D635" s="11" t="str">
        <f t="shared" si="1197"/>
        <v>BMSC16</v>
      </c>
      <c r="E635" s="12" t="str">
        <f>IF(ISERROR(VLOOKUP($D635,SITES!$A:$E,2,FALSE)),"",VLOOKUP($D635,SITES!$A:$E,2,FALSE))</f>
        <v>Faber Islets</v>
      </c>
      <c r="F635" s="10">
        <f>IF(ISERROR(VLOOKUP($D635,SITES!$A:$E,3,FALSE)),"",VLOOKUP($D635,SITES!$A:$E,3,FALSE))</f>
        <v>48.890701293945298</v>
      </c>
      <c r="G635" s="13">
        <f>IF(ISERROR(VLOOKUP($D635,SITES!$A:$E,4,FALSE)),"",VLOOKUP($D635,SITES!$A:$E,4,FALSE))</f>
        <v>-125.300498962402</v>
      </c>
      <c r="H635" s="14" t="str">
        <f t="shared" ref="H635:O635" si="1198">IF(ISERROR(H634),IF(ISERROR(H633),IF(ISERROR(H632),"BLANK",H632),H633),H634)</f>
        <v>02/05/2024</v>
      </c>
      <c r="I635" s="11">
        <f t="shared" si="1198"/>
        <v>3</v>
      </c>
      <c r="J635" s="11" t="str">
        <f t="shared" si="1198"/>
        <v>NW</v>
      </c>
      <c r="K635" s="18">
        <f t="shared" si="1198"/>
        <v>0.40972222222222221</v>
      </c>
      <c r="L635" s="11" t="str">
        <f t="shared" si="1198"/>
        <v>EGL</v>
      </c>
      <c r="M635" s="11">
        <f t="shared" si="1198"/>
        <v>7.5</v>
      </c>
      <c r="N635" s="11">
        <f t="shared" si="1198"/>
        <v>2</v>
      </c>
      <c r="O635" s="11">
        <f t="shared" si="1198"/>
        <v>2</v>
      </c>
      <c r="P635" s="11" t="s">
        <v>168</v>
      </c>
      <c r="Q635" s="19" t="str">
        <f>IF($N635=1,IF(ISERROR(VLOOKUP($P635,'M1'!$A:$C,Q$2,FALSE)),"NOT PRESENT",VLOOKUP($P635,'M1'!$A:$C,Q$2,FALSE)),IF($N635=2,IF(ISERROR(VLOOKUP(DATA!$P635,'M2'!$A:$C,Q$2,FALSE)),"NOT PRESENT",VLOOKUP(DATA!$P635,'M2'!$A:$C,Q$2,FALSE)),IF($N635=0,IF(ISERROR(VLOOKUP($P635,'M1'!$A:$C,Q$2,FALSE)),IF(ISERROR(VLOOKUP(DATA!$P635,'M2'!$A:$C,Q$2,FALSE)),"NOT PRESENT",VLOOKUP(DATA!$P635,'M2'!$A:$C,Q$2,FALSE)),VLOOKUP($P635,'M1'!$A:$C,Q$2,FALSE)),"SPECIFY METHOD")))</f>
        <v>Hemilepidotus spp.</v>
      </c>
      <c r="R635" s="19" t="str">
        <f>IF($N635=1,IF(ISERROR(VLOOKUP($P635,'M1'!$A:$C,R$2,FALSE)),"NOT PRESENT",VLOOKUP($P635,'M1'!$A:$C,R$2,FALSE)),IF($N635=2,IF(ISERROR(VLOOKUP(DATA!$P635,'M2'!$A:$C,R$2,FALSE)),"NOT PRESENT",VLOOKUP(DATA!$P635,'M2'!$A:$C,R$2,FALSE)),IF($N635=0,IF(ISERROR(VLOOKUP($P635,'M1'!$A:$C,R$2,FALSE)),IF(ISERROR(VLOOKUP(DATA!$P635,'M2'!$A:$C,R$2,FALSE)),"NOT PRESENT",VLOOKUP(DATA!$P635,'M2'!$A:$C,R$2,FALSE)),VLOOKUP($P635,'M1'!$A:$C,R$2,FALSE)),"SPECIFY METHOD")))</f>
        <v>Unidentified irish lord</v>
      </c>
      <c r="S635" s="20">
        <f t="shared" si="980"/>
        <v>1</v>
      </c>
      <c r="T635" s="11">
        <v>0</v>
      </c>
      <c r="U635" s="11">
        <v>1</v>
      </c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1"/>
      <c r="AU635" s="11"/>
      <c r="AV635" s="11"/>
      <c r="AW635" s="11"/>
      <c r="AX635" s="11"/>
      <c r="AY635" s="11"/>
      <c r="AZ635" s="11"/>
      <c r="BA635" s="11"/>
      <c r="BB635" s="11"/>
      <c r="BC635" s="11"/>
      <c r="BD635" s="11"/>
      <c r="BE635" s="11"/>
      <c r="BF635" s="11"/>
      <c r="BG635" s="11"/>
      <c r="BH635" s="11"/>
      <c r="BI635" s="11"/>
      <c r="BJ635" s="11"/>
      <c r="BK635" s="11"/>
      <c r="BL635" s="11"/>
      <c r="BM635" s="11"/>
      <c r="BN635" s="11"/>
      <c r="BO635" s="11"/>
      <c r="BP635" s="11"/>
    </row>
    <row r="636" spans="1:68" ht="12.75" customHeight="1">
      <c r="A636" s="12">
        <f t="shared" si="977"/>
        <v>634</v>
      </c>
      <c r="B636" s="11" t="str">
        <f t="shared" si="1166"/>
        <v>Em Lim</v>
      </c>
      <c r="C636" s="11" t="str">
        <f t="shared" ref="C636:D636" si="1199">IF(ISERROR(C635),IF(ISERROR(C634),IF(ISERROR(C633),"BLANK",C633),C634),C635)</f>
        <v>Jasmin Schuster</v>
      </c>
      <c r="D636" s="11" t="str">
        <f t="shared" si="1199"/>
        <v>BMSC16</v>
      </c>
      <c r="E636" s="12" t="str">
        <f>IF(ISERROR(VLOOKUP($D636,SITES!$A:$E,2,FALSE)),"",VLOOKUP($D636,SITES!$A:$E,2,FALSE))</f>
        <v>Faber Islets</v>
      </c>
      <c r="F636" s="10">
        <f>IF(ISERROR(VLOOKUP($D636,SITES!$A:$E,3,FALSE)),"",VLOOKUP($D636,SITES!$A:$E,3,FALSE))</f>
        <v>48.890701293945298</v>
      </c>
      <c r="G636" s="13">
        <f>IF(ISERROR(VLOOKUP($D636,SITES!$A:$E,4,FALSE)),"",VLOOKUP($D636,SITES!$A:$E,4,FALSE))</f>
        <v>-125.300498962402</v>
      </c>
      <c r="H636" s="14" t="str">
        <f t="shared" ref="H636:O636" si="1200">IF(ISERROR(H635),IF(ISERROR(H634),IF(ISERROR(H633),"BLANK",H633),H634),H635)</f>
        <v>02/05/2024</v>
      </c>
      <c r="I636" s="11">
        <f t="shared" si="1200"/>
        <v>3</v>
      </c>
      <c r="J636" s="11" t="str">
        <f t="shared" si="1200"/>
        <v>NW</v>
      </c>
      <c r="K636" s="18">
        <f t="shared" si="1200"/>
        <v>0.40972222222222221</v>
      </c>
      <c r="L636" s="11" t="str">
        <f t="shared" si="1200"/>
        <v>EGL</v>
      </c>
      <c r="M636" s="11">
        <f t="shared" si="1200"/>
        <v>7.5</v>
      </c>
      <c r="N636" s="11">
        <f t="shared" si="1200"/>
        <v>2</v>
      </c>
      <c r="O636" s="11">
        <f t="shared" si="1200"/>
        <v>2</v>
      </c>
      <c r="P636" s="11" t="s">
        <v>47</v>
      </c>
      <c r="Q636" s="19" t="str">
        <f>IF($N636=1,IF(ISERROR(VLOOKUP($P636,'M1'!$A:$C,Q$2,FALSE)),"NOT PRESENT",VLOOKUP($P636,'M1'!$A:$C,Q$2,FALSE)),IF($N636=2,IF(ISERROR(VLOOKUP(DATA!$P636,'M2'!$A:$C,Q$2,FALSE)),"NOT PRESENT",VLOOKUP(DATA!$P636,'M2'!$A:$C,Q$2,FALSE)),IF($N636=0,IF(ISERROR(VLOOKUP($P636,'M1'!$A:$C,Q$2,FALSE)),IF(ISERROR(VLOOKUP(DATA!$P636,'M2'!$A:$C,Q$2,FALSE)),"NOT PRESENT",VLOOKUP(DATA!$P636,'M2'!$A:$C,Q$2,FALSE)),VLOOKUP($P636,'M1'!$A:$C,Q$2,FALSE)),"SPECIFY METHOD")))</f>
        <v>Glebocarcinus oregonensis</v>
      </c>
      <c r="R636" s="12" t="str">
        <f>IF($N636=1,IF(ISERROR(VLOOKUP($P636,'M1'!$A:$C,R$2,FALSE)),"NOT PRESENT",VLOOKUP($P636,'M1'!$A:$C,R$2,FALSE)),IF($N636=2,IF(ISERROR(VLOOKUP(DATA!$P636,'M2'!$A:$C,R$2,FALSE)),"NOT PRESENT",VLOOKUP(DATA!$P636,'M2'!$A:$C,R$2,FALSE)),IF($N636=0,IF(ISERROR(VLOOKUP($P636,'M1'!$A:$C,R$2,FALSE)),IF(ISERROR(VLOOKUP(DATA!$P636,'M2'!$A:$C,R$2,FALSE)),"NOT PRESENT",VLOOKUP(DATA!$P636,'M2'!$A:$C,R$2,FALSE)),VLOOKUP($P636,'M1'!$A:$C,R$2,FALSE)),"SPECIFY METHOD")))</f>
        <v>Pygmy rock crab</v>
      </c>
      <c r="S636" s="20">
        <f t="shared" si="980"/>
        <v>3</v>
      </c>
      <c r="T636" s="11">
        <v>3</v>
      </c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1"/>
      <c r="AU636" s="11"/>
      <c r="AV636" s="11"/>
      <c r="AW636" s="11"/>
      <c r="AX636" s="11"/>
      <c r="AY636" s="11"/>
      <c r="AZ636" s="11"/>
      <c r="BA636" s="11"/>
      <c r="BB636" s="11"/>
      <c r="BC636" s="11"/>
      <c r="BD636" s="11"/>
      <c r="BE636" s="11"/>
      <c r="BF636" s="11"/>
      <c r="BG636" s="11"/>
      <c r="BH636" s="11"/>
      <c r="BI636" s="11"/>
      <c r="BJ636" s="11"/>
      <c r="BK636" s="11"/>
      <c r="BL636" s="11"/>
      <c r="BM636" s="11"/>
      <c r="BN636" s="11"/>
      <c r="BO636" s="11"/>
      <c r="BP636" s="11"/>
    </row>
    <row r="637" spans="1:68" ht="12.75" customHeight="1">
      <c r="A637" s="12">
        <f t="shared" si="977"/>
        <v>635</v>
      </c>
      <c r="B637" s="11" t="str">
        <f t="shared" si="1166"/>
        <v>Em Lim</v>
      </c>
      <c r="C637" s="11" t="str">
        <f t="shared" ref="C637:D637" si="1201">IF(ISERROR(C636),IF(ISERROR(C635),IF(ISERROR(C634),"BLANK",C634),C635),C636)</f>
        <v>Jasmin Schuster</v>
      </c>
      <c r="D637" s="11" t="str">
        <f t="shared" si="1201"/>
        <v>BMSC16</v>
      </c>
      <c r="E637" s="12" t="str">
        <f>IF(ISERROR(VLOOKUP($D637,SITES!$A:$E,2,FALSE)),"",VLOOKUP($D637,SITES!$A:$E,2,FALSE))</f>
        <v>Faber Islets</v>
      </c>
      <c r="F637" s="10">
        <f>IF(ISERROR(VLOOKUP($D637,SITES!$A:$E,3,FALSE)),"",VLOOKUP($D637,SITES!$A:$E,3,FALSE))</f>
        <v>48.890701293945298</v>
      </c>
      <c r="G637" s="13">
        <f>IF(ISERROR(VLOOKUP($D637,SITES!$A:$E,4,FALSE)),"",VLOOKUP($D637,SITES!$A:$E,4,FALSE))</f>
        <v>-125.300498962402</v>
      </c>
      <c r="H637" s="14" t="str">
        <f t="shared" ref="H637:O637" si="1202">IF(ISERROR(H636),IF(ISERROR(H635),IF(ISERROR(H634),"BLANK",H634),H635),H636)</f>
        <v>02/05/2024</v>
      </c>
      <c r="I637" s="11">
        <f t="shared" si="1202"/>
        <v>3</v>
      </c>
      <c r="J637" s="11" t="str">
        <f t="shared" si="1202"/>
        <v>NW</v>
      </c>
      <c r="K637" s="18">
        <f t="shared" si="1202"/>
        <v>0.40972222222222221</v>
      </c>
      <c r="L637" s="11" t="str">
        <f t="shared" si="1202"/>
        <v>EGL</v>
      </c>
      <c r="M637" s="11">
        <f t="shared" si="1202"/>
        <v>7.5</v>
      </c>
      <c r="N637" s="11">
        <f t="shared" si="1202"/>
        <v>2</v>
      </c>
      <c r="O637" s="11">
        <f t="shared" si="1202"/>
        <v>2</v>
      </c>
      <c r="P637" s="11" t="s">
        <v>71</v>
      </c>
      <c r="Q637" s="19" t="str">
        <f>IF($N637=1,IF(ISERROR(VLOOKUP($P637,'M1'!$A:$C,Q$2,FALSE)),"NOT PRESENT",VLOOKUP($P637,'M1'!$A:$C,Q$2,FALSE)),IF($N637=2,IF(ISERROR(VLOOKUP(DATA!$P637,'M2'!$A:$C,Q$2,FALSE)),"NOT PRESENT",VLOOKUP(DATA!$P637,'M2'!$A:$C,Q$2,FALSE)),IF($N637=0,IF(ISERROR(VLOOKUP($P637,'M1'!$A:$C,Q$2,FALSE)),IF(ISERROR(VLOOKUP(DATA!$P637,'M2'!$A:$C,Q$2,FALSE)),"NOT PRESENT",VLOOKUP(DATA!$P637,'M2'!$A:$C,Q$2,FALSE)),VLOOKUP($P637,'M1'!$A:$C,Q$2,FALSE)),"SPECIFY METHOD")))</f>
        <v>Limacia cockerelli</v>
      </c>
      <c r="R637" s="12" t="str">
        <f>IF($N637=1,IF(ISERROR(VLOOKUP($P637,'M1'!$A:$C,R$2,FALSE)),"NOT PRESENT",VLOOKUP($P637,'M1'!$A:$C,R$2,FALSE)),IF($N637=2,IF(ISERROR(VLOOKUP(DATA!$P637,'M2'!$A:$C,R$2,FALSE)),"NOT PRESENT",VLOOKUP(DATA!$P637,'M2'!$A:$C,R$2,FALSE)),IF($N637=0,IF(ISERROR(VLOOKUP($P637,'M1'!$A:$C,R$2,FALSE)),IF(ISERROR(VLOOKUP(DATA!$P637,'M2'!$A:$C,R$2,FALSE)),"NOT PRESENT",VLOOKUP(DATA!$P637,'M2'!$A:$C,R$2,FALSE)),VLOOKUP($P637,'M1'!$A:$C,R$2,FALSE)),"SPECIFY METHOD")))</f>
        <v>Cockerell's dorid</v>
      </c>
      <c r="S637" s="20">
        <f t="shared" si="980"/>
        <v>3</v>
      </c>
      <c r="T637" s="11">
        <v>3</v>
      </c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1"/>
      <c r="AU637" s="11"/>
      <c r="AV637" s="11"/>
      <c r="AW637" s="11"/>
      <c r="AX637" s="11"/>
      <c r="AY637" s="11"/>
      <c r="AZ637" s="11"/>
      <c r="BA637" s="11"/>
      <c r="BB637" s="11"/>
      <c r="BC637" s="11"/>
      <c r="BD637" s="11"/>
      <c r="BE637" s="11"/>
      <c r="BF637" s="11"/>
      <c r="BG637" s="11"/>
      <c r="BH637" s="11"/>
      <c r="BI637" s="11"/>
      <c r="BJ637" s="11"/>
      <c r="BK637" s="11"/>
      <c r="BL637" s="11"/>
      <c r="BM637" s="11"/>
      <c r="BN637" s="11"/>
      <c r="BO637" s="11"/>
      <c r="BP637" s="11"/>
    </row>
    <row r="638" spans="1:68" ht="12.75" customHeight="1">
      <c r="A638" s="12">
        <f t="shared" si="977"/>
        <v>636</v>
      </c>
      <c r="B638" s="11" t="str">
        <f t="shared" si="1166"/>
        <v>Em Lim</v>
      </c>
      <c r="C638" s="11" t="str">
        <f t="shared" ref="C638:D638" si="1203">IF(ISERROR(C637),IF(ISERROR(C636),IF(ISERROR(C635),"BLANK",C635),C636),C637)</f>
        <v>Jasmin Schuster</v>
      </c>
      <c r="D638" s="11" t="str">
        <f t="shared" si="1203"/>
        <v>BMSC16</v>
      </c>
      <c r="E638" s="12" t="str">
        <f>IF(ISERROR(VLOOKUP($D638,SITES!$A:$E,2,FALSE)),"",VLOOKUP($D638,SITES!$A:$E,2,FALSE))</f>
        <v>Faber Islets</v>
      </c>
      <c r="F638" s="10">
        <f>IF(ISERROR(VLOOKUP($D638,SITES!$A:$E,3,FALSE)),"",VLOOKUP($D638,SITES!$A:$E,3,FALSE))</f>
        <v>48.890701293945298</v>
      </c>
      <c r="G638" s="13">
        <f>IF(ISERROR(VLOOKUP($D638,SITES!$A:$E,4,FALSE)),"",VLOOKUP($D638,SITES!$A:$E,4,FALSE))</f>
        <v>-125.300498962402</v>
      </c>
      <c r="H638" s="14" t="str">
        <f t="shared" ref="H638:O638" si="1204">IF(ISERROR(H637),IF(ISERROR(H636),IF(ISERROR(H635),"BLANK",H635),H636),H637)</f>
        <v>02/05/2024</v>
      </c>
      <c r="I638" s="11">
        <f t="shared" si="1204"/>
        <v>3</v>
      </c>
      <c r="J638" s="11" t="str">
        <f t="shared" si="1204"/>
        <v>NW</v>
      </c>
      <c r="K638" s="18">
        <f t="shared" si="1204"/>
        <v>0.40972222222222221</v>
      </c>
      <c r="L638" s="11" t="str">
        <f t="shared" si="1204"/>
        <v>EGL</v>
      </c>
      <c r="M638" s="11">
        <f t="shared" si="1204"/>
        <v>7.5</v>
      </c>
      <c r="N638" s="11">
        <f t="shared" si="1204"/>
        <v>2</v>
      </c>
      <c r="O638" s="11">
        <f t="shared" si="1204"/>
        <v>2</v>
      </c>
      <c r="P638" s="11" t="s">
        <v>70</v>
      </c>
      <c r="Q638" s="19" t="str">
        <f>IF($N638=1,IF(ISERROR(VLOOKUP($P638,'M1'!$A:$C,Q$2,FALSE)),"NOT PRESENT",VLOOKUP($P638,'M1'!$A:$C,Q$2,FALSE)),IF($N638=2,IF(ISERROR(VLOOKUP(DATA!$P638,'M2'!$A:$C,Q$2,FALSE)),"NOT PRESENT",VLOOKUP(DATA!$P638,'M2'!$A:$C,Q$2,FALSE)),IF($N638=0,IF(ISERROR(VLOOKUP($P638,'M1'!$A:$C,Q$2,FALSE)),IF(ISERROR(VLOOKUP(DATA!$P638,'M2'!$A:$C,Q$2,FALSE)),"NOT PRESENT",VLOOKUP(DATA!$P638,'M2'!$A:$C,Q$2,FALSE)),VLOOKUP($P638,'M1'!$A:$C,Q$2,FALSE)),"SPECIFY METHOD")))</f>
        <v>Cancer productus</v>
      </c>
      <c r="R638" s="12" t="str">
        <f>IF($N638=1,IF(ISERROR(VLOOKUP($P638,'M1'!$A:$C,R$2,FALSE)),"NOT PRESENT",VLOOKUP($P638,'M1'!$A:$C,R$2,FALSE)),IF($N638=2,IF(ISERROR(VLOOKUP(DATA!$P638,'M2'!$A:$C,R$2,FALSE)),"NOT PRESENT",VLOOKUP(DATA!$P638,'M2'!$A:$C,R$2,FALSE)),IF($N638=0,IF(ISERROR(VLOOKUP($P638,'M1'!$A:$C,R$2,FALSE)),IF(ISERROR(VLOOKUP(DATA!$P638,'M2'!$A:$C,R$2,FALSE)),"NOT PRESENT",VLOOKUP(DATA!$P638,'M2'!$A:$C,R$2,FALSE)),VLOOKUP($P638,'M1'!$A:$C,R$2,FALSE)),"SPECIFY METHOD")))</f>
        <v>Red rock crab</v>
      </c>
      <c r="S638" s="20">
        <f t="shared" si="980"/>
        <v>2</v>
      </c>
      <c r="T638" s="11">
        <v>2</v>
      </c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1"/>
      <c r="AU638" s="11"/>
      <c r="AV638" s="11"/>
      <c r="AW638" s="11"/>
      <c r="AX638" s="11"/>
      <c r="AY638" s="11"/>
      <c r="AZ638" s="11"/>
      <c r="BA638" s="11"/>
      <c r="BB638" s="11"/>
      <c r="BC638" s="11"/>
      <c r="BD638" s="11"/>
      <c r="BE638" s="11"/>
      <c r="BF638" s="11"/>
      <c r="BG638" s="11"/>
      <c r="BH638" s="11"/>
      <c r="BI638" s="11"/>
      <c r="BJ638" s="11"/>
      <c r="BK638" s="11"/>
      <c r="BL638" s="11"/>
      <c r="BM638" s="11"/>
      <c r="BN638" s="11"/>
      <c r="BO638" s="11"/>
      <c r="BP638" s="11"/>
    </row>
    <row r="639" spans="1:68" ht="12.75" customHeight="1">
      <c r="A639" s="12">
        <f t="shared" si="977"/>
        <v>637</v>
      </c>
      <c r="B639" s="11" t="str">
        <f t="shared" si="1166"/>
        <v>Em Lim</v>
      </c>
      <c r="C639" s="11" t="str">
        <f t="shared" ref="C639:D639" si="1205">IF(ISERROR(C638),IF(ISERROR(C637),IF(ISERROR(C636),"BLANK",C636),C637),C638)</f>
        <v>Jasmin Schuster</v>
      </c>
      <c r="D639" s="11" t="str">
        <f t="shared" si="1205"/>
        <v>BMSC16</v>
      </c>
      <c r="E639" s="12" t="str">
        <f>IF(ISERROR(VLOOKUP($D639,SITES!$A:$E,2,FALSE)),"",VLOOKUP($D639,SITES!$A:$E,2,FALSE))</f>
        <v>Faber Islets</v>
      </c>
      <c r="F639" s="10">
        <f>IF(ISERROR(VLOOKUP($D639,SITES!$A:$E,3,FALSE)),"",VLOOKUP($D639,SITES!$A:$E,3,FALSE))</f>
        <v>48.890701293945298</v>
      </c>
      <c r="G639" s="13">
        <f>IF(ISERROR(VLOOKUP($D639,SITES!$A:$E,4,FALSE)),"",VLOOKUP($D639,SITES!$A:$E,4,FALSE))</f>
        <v>-125.300498962402</v>
      </c>
      <c r="H639" s="14" t="str">
        <f t="shared" ref="H639:O639" si="1206">IF(ISERROR(H638),IF(ISERROR(H637),IF(ISERROR(H636),"BLANK",H636),H637),H638)</f>
        <v>02/05/2024</v>
      </c>
      <c r="I639" s="11">
        <f t="shared" si="1206"/>
        <v>3</v>
      </c>
      <c r="J639" s="11" t="str">
        <f t="shared" si="1206"/>
        <v>NW</v>
      </c>
      <c r="K639" s="18">
        <f t="shared" si="1206"/>
        <v>0.40972222222222221</v>
      </c>
      <c r="L639" s="11" t="str">
        <f t="shared" si="1206"/>
        <v>EGL</v>
      </c>
      <c r="M639" s="11">
        <f t="shared" si="1206"/>
        <v>7.5</v>
      </c>
      <c r="N639" s="11">
        <f t="shared" si="1206"/>
        <v>2</v>
      </c>
      <c r="O639" s="11">
        <f t="shared" si="1206"/>
        <v>2</v>
      </c>
      <c r="P639" s="11" t="s">
        <v>58</v>
      </c>
      <c r="Q639" s="19" t="str">
        <f>IF($N639=1,IF(ISERROR(VLOOKUP($P639,'M1'!$A:$C,Q$2,FALSE)),"NOT PRESENT",VLOOKUP($P639,'M1'!$A:$C,Q$2,FALSE)),IF($N639=2,IF(ISERROR(VLOOKUP(DATA!$P639,'M2'!$A:$C,Q$2,FALSE)),"NOT PRESENT",VLOOKUP(DATA!$P639,'M2'!$A:$C,Q$2,FALSE)),IF($N639=0,IF(ISERROR(VLOOKUP($P639,'M1'!$A:$C,Q$2,FALSE)),IF(ISERROR(VLOOKUP(DATA!$P639,'M2'!$A:$C,Q$2,FALSE)),"NOT PRESENT",VLOOKUP(DATA!$P639,'M2'!$A:$C,Q$2,FALSE)),VLOOKUP($P639,'M1'!$A:$C,Q$2,FALSE)),"SPECIFY METHOD")))</f>
        <v>Jordania zonope</v>
      </c>
      <c r="R639" s="12" t="str">
        <f>IF($N639=1,IF(ISERROR(VLOOKUP($P639,'M1'!$A:$C,R$2,FALSE)),"NOT PRESENT",VLOOKUP($P639,'M1'!$A:$C,R$2,FALSE)),IF($N639=2,IF(ISERROR(VLOOKUP(DATA!$P639,'M2'!$A:$C,R$2,FALSE)),"NOT PRESENT",VLOOKUP(DATA!$P639,'M2'!$A:$C,R$2,FALSE)),IF($N639=0,IF(ISERROR(VLOOKUP($P639,'M1'!$A:$C,R$2,FALSE)),IF(ISERROR(VLOOKUP(DATA!$P639,'M2'!$A:$C,R$2,FALSE)),"NOT PRESENT",VLOOKUP(DATA!$P639,'M2'!$A:$C,R$2,FALSE)),VLOOKUP($P639,'M1'!$A:$C,R$2,FALSE)),"SPECIFY METHOD")))</f>
        <v>Longfin sculpin</v>
      </c>
      <c r="S639" s="20">
        <f t="shared" si="980"/>
        <v>1</v>
      </c>
      <c r="T639" s="11">
        <v>0</v>
      </c>
      <c r="U639" s="11"/>
      <c r="V639" s="11">
        <v>1</v>
      </c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1"/>
      <c r="AU639" s="11"/>
      <c r="AV639" s="11"/>
      <c r="AW639" s="11"/>
      <c r="AX639" s="11"/>
      <c r="AY639" s="11"/>
      <c r="AZ639" s="11"/>
      <c r="BA639" s="11"/>
      <c r="BB639" s="11"/>
      <c r="BC639" s="11"/>
      <c r="BD639" s="11"/>
      <c r="BE639" s="11"/>
      <c r="BF639" s="11"/>
      <c r="BG639" s="11"/>
      <c r="BH639" s="11"/>
      <c r="BI639" s="11"/>
      <c r="BJ639" s="11"/>
      <c r="BK639" s="11"/>
      <c r="BL639" s="11"/>
      <c r="BM639" s="11"/>
      <c r="BN639" s="11"/>
      <c r="BO639" s="11"/>
      <c r="BP639" s="11"/>
    </row>
    <row r="640" spans="1:68" ht="12.75" customHeight="1">
      <c r="A640" s="12">
        <f t="shared" si="977"/>
        <v>638</v>
      </c>
      <c r="B640" s="11" t="str">
        <f t="shared" si="1166"/>
        <v>Em Lim</v>
      </c>
      <c r="C640" s="11" t="str">
        <f t="shared" ref="C640:D640" si="1207">IF(ISERROR(C639),IF(ISERROR(C638),IF(ISERROR(C637),"BLANK",C637),C638),C639)</f>
        <v>Jasmin Schuster</v>
      </c>
      <c r="D640" s="11" t="str">
        <f t="shared" si="1207"/>
        <v>BMSC16</v>
      </c>
      <c r="E640" s="12" t="str">
        <f>IF(ISERROR(VLOOKUP($D640,SITES!$A:$E,2,FALSE)),"",VLOOKUP($D640,SITES!$A:$E,2,FALSE))</f>
        <v>Faber Islets</v>
      </c>
      <c r="F640" s="10">
        <f>IF(ISERROR(VLOOKUP($D640,SITES!$A:$E,3,FALSE)),"",VLOOKUP($D640,SITES!$A:$E,3,FALSE))</f>
        <v>48.890701293945298</v>
      </c>
      <c r="G640" s="13">
        <f>IF(ISERROR(VLOOKUP($D640,SITES!$A:$E,4,FALSE)),"",VLOOKUP($D640,SITES!$A:$E,4,FALSE))</f>
        <v>-125.300498962402</v>
      </c>
      <c r="H640" s="14" t="str">
        <f t="shared" ref="H640:O640" si="1208">IF(ISERROR(H639),IF(ISERROR(H638),IF(ISERROR(H637),"BLANK",H637),H638),H639)</f>
        <v>02/05/2024</v>
      </c>
      <c r="I640" s="11">
        <f t="shared" si="1208"/>
        <v>3</v>
      </c>
      <c r="J640" s="11" t="str">
        <f t="shared" si="1208"/>
        <v>NW</v>
      </c>
      <c r="K640" s="18">
        <f t="shared" si="1208"/>
        <v>0.40972222222222221</v>
      </c>
      <c r="L640" s="11" t="str">
        <f t="shared" si="1208"/>
        <v>EGL</v>
      </c>
      <c r="M640" s="11">
        <f t="shared" si="1208"/>
        <v>7.5</v>
      </c>
      <c r="N640" s="11">
        <f t="shared" si="1208"/>
        <v>2</v>
      </c>
      <c r="O640" s="11">
        <f t="shared" si="1208"/>
        <v>2</v>
      </c>
      <c r="P640" s="11" t="s">
        <v>42</v>
      </c>
      <c r="Q640" s="19" t="str">
        <f>IF($N640=1,IF(ISERROR(VLOOKUP($P640,'M1'!$A:$C,Q$2,FALSE)),"NOT PRESENT",VLOOKUP($P640,'M1'!$A:$C,Q$2,FALSE)),IF($N640=2,IF(ISERROR(VLOOKUP(DATA!$P640,'M2'!$A:$C,Q$2,FALSE)),"NOT PRESENT",VLOOKUP(DATA!$P640,'M2'!$A:$C,Q$2,FALSE)),IF($N640=0,IF(ISERROR(VLOOKUP($P640,'M1'!$A:$C,Q$2,FALSE)),IF(ISERROR(VLOOKUP(DATA!$P640,'M2'!$A:$C,Q$2,FALSE)),"NOT PRESENT",VLOOKUP(DATA!$P640,'M2'!$A:$C,Q$2,FALSE)),VLOOKUP($P640,'M1'!$A:$C,Q$2,FALSE)),"SPECIFY METHOD")))</f>
        <v>Dermasterias imbricata</v>
      </c>
      <c r="R640" s="12" t="str">
        <f>IF($N640=1,IF(ISERROR(VLOOKUP($P640,'M1'!$A:$C,R$2,FALSE)),"NOT PRESENT",VLOOKUP($P640,'M1'!$A:$C,R$2,FALSE)),IF($N640=2,IF(ISERROR(VLOOKUP(DATA!$P640,'M2'!$A:$C,R$2,FALSE)),"NOT PRESENT",VLOOKUP(DATA!$P640,'M2'!$A:$C,R$2,FALSE)),IF($N640=0,IF(ISERROR(VLOOKUP($P640,'M1'!$A:$C,R$2,FALSE)),IF(ISERROR(VLOOKUP(DATA!$P640,'M2'!$A:$C,R$2,FALSE)),"NOT PRESENT",VLOOKUP(DATA!$P640,'M2'!$A:$C,R$2,FALSE)),VLOOKUP($P640,'M1'!$A:$C,R$2,FALSE)),"SPECIFY METHOD")))</f>
        <v>Leather star</v>
      </c>
      <c r="S640" s="20">
        <f t="shared" si="980"/>
        <v>1</v>
      </c>
      <c r="T640" s="11">
        <v>1</v>
      </c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1"/>
      <c r="AU640" s="11"/>
      <c r="AV640" s="11"/>
      <c r="AW640" s="11"/>
      <c r="AX640" s="11"/>
      <c r="AY640" s="11"/>
      <c r="AZ640" s="11"/>
      <c r="BA640" s="11"/>
      <c r="BB640" s="11"/>
      <c r="BC640" s="11"/>
      <c r="BD640" s="11"/>
      <c r="BE640" s="11"/>
      <c r="BF640" s="11"/>
      <c r="BG640" s="11"/>
      <c r="BH640" s="11"/>
      <c r="BI640" s="11"/>
      <c r="BJ640" s="11"/>
      <c r="BK640" s="11"/>
      <c r="BL640" s="11"/>
      <c r="BM640" s="11"/>
      <c r="BN640" s="11"/>
      <c r="BO640" s="11"/>
      <c r="BP640" s="11"/>
    </row>
    <row r="641" spans="1:68" ht="12.75" customHeight="1">
      <c r="A641" s="12">
        <f t="shared" si="977"/>
        <v>639</v>
      </c>
      <c r="B641" s="11" t="str">
        <f t="shared" si="1166"/>
        <v>Em Lim</v>
      </c>
      <c r="C641" s="11" t="str">
        <f t="shared" ref="C641:D641" si="1209">IF(ISERROR(C640),IF(ISERROR(C639),IF(ISERROR(C638),"BLANK",C638),C639),C640)</f>
        <v>Jasmin Schuster</v>
      </c>
      <c r="D641" s="11" t="str">
        <f t="shared" si="1209"/>
        <v>BMSC16</v>
      </c>
      <c r="E641" s="12" t="str">
        <f>IF(ISERROR(VLOOKUP($D641,SITES!$A:$E,2,FALSE)),"",VLOOKUP($D641,SITES!$A:$E,2,FALSE))</f>
        <v>Faber Islets</v>
      </c>
      <c r="F641" s="10">
        <f>IF(ISERROR(VLOOKUP($D641,SITES!$A:$E,3,FALSE)),"",VLOOKUP($D641,SITES!$A:$E,3,FALSE))</f>
        <v>48.890701293945298</v>
      </c>
      <c r="G641" s="13">
        <f>IF(ISERROR(VLOOKUP($D641,SITES!$A:$E,4,FALSE)),"",VLOOKUP($D641,SITES!$A:$E,4,FALSE))</f>
        <v>-125.300498962402</v>
      </c>
      <c r="H641" s="14" t="str">
        <f t="shared" ref="H641:O641" si="1210">IF(ISERROR(H640),IF(ISERROR(H639),IF(ISERROR(H638),"BLANK",H638),H639),H640)</f>
        <v>02/05/2024</v>
      </c>
      <c r="I641" s="11">
        <f t="shared" si="1210"/>
        <v>3</v>
      </c>
      <c r="J641" s="11" t="str">
        <f t="shared" si="1210"/>
        <v>NW</v>
      </c>
      <c r="K641" s="18">
        <f t="shared" si="1210"/>
        <v>0.40972222222222221</v>
      </c>
      <c r="L641" s="11" t="str">
        <f t="shared" si="1210"/>
        <v>EGL</v>
      </c>
      <c r="M641" s="11">
        <f t="shared" si="1210"/>
        <v>7.5</v>
      </c>
      <c r="N641" s="11">
        <f t="shared" si="1210"/>
        <v>2</v>
      </c>
      <c r="O641" s="11">
        <f t="shared" si="1210"/>
        <v>2</v>
      </c>
      <c r="P641" s="11" t="s">
        <v>43</v>
      </c>
      <c r="Q641" s="19" t="str">
        <f>IF($N641=1,IF(ISERROR(VLOOKUP($P641,'M1'!$A:$C,Q$2,FALSE)),"NOT PRESENT",VLOOKUP($P641,'M1'!$A:$C,Q$2,FALSE)),IF($N641=2,IF(ISERROR(VLOOKUP(DATA!$P641,'M2'!$A:$C,Q$2,FALSE)),"NOT PRESENT",VLOOKUP(DATA!$P641,'M2'!$A:$C,Q$2,FALSE)),IF($N641=0,IF(ISERROR(VLOOKUP($P641,'M1'!$A:$C,Q$2,FALSE)),IF(ISERROR(VLOOKUP(DATA!$P641,'M2'!$A:$C,Q$2,FALSE)),"NOT PRESENT",VLOOKUP(DATA!$P641,'M2'!$A:$C,Q$2,FALSE)),VLOOKUP($P641,'M1'!$A:$C,Q$2,FALSE)),"SPECIFY METHOD")))</f>
        <v>Strongylocentrotus droebachiensis</v>
      </c>
      <c r="R641" s="12" t="str">
        <f>IF($N641=1,IF(ISERROR(VLOOKUP($P641,'M1'!$A:$C,R$2,FALSE)),"NOT PRESENT",VLOOKUP($P641,'M1'!$A:$C,R$2,FALSE)),IF($N641=2,IF(ISERROR(VLOOKUP(DATA!$P641,'M2'!$A:$C,R$2,FALSE)),"NOT PRESENT",VLOOKUP(DATA!$P641,'M2'!$A:$C,R$2,FALSE)),IF($N641=0,IF(ISERROR(VLOOKUP($P641,'M1'!$A:$C,R$2,FALSE)),IF(ISERROR(VLOOKUP(DATA!$P641,'M2'!$A:$C,R$2,FALSE)),"NOT PRESENT",VLOOKUP(DATA!$P641,'M2'!$A:$C,R$2,FALSE)),VLOOKUP($P641,'M1'!$A:$C,R$2,FALSE)),"SPECIFY METHOD")))</f>
        <v>Northern sea urchin</v>
      </c>
      <c r="S641" s="20">
        <f t="shared" si="980"/>
        <v>1</v>
      </c>
      <c r="T641" s="11">
        <v>1</v>
      </c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1"/>
      <c r="AU641" s="11"/>
      <c r="AV641" s="11"/>
      <c r="AW641" s="11"/>
      <c r="AX641" s="11"/>
      <c r="AY641" s="11"/>
      <c r="AZ641" s="11"/>
      <c r="BA641" s="11"/>
      <c r="BB641" s="11"/>
      <c r="BC641" s="11"/>
      <c r="BD641" s="11"/>
      <c r="BE641" s="11"/>
      <c r="BF641" s="11"/>
      <c r="BG641" s="11"/>
      <c r="BH641" s="11"/>
      <c r="BI641" s="11"/>
      <c r="BJ641" s="11"/>
      <c r="BK641" s="11"/>
      <c r="BL641" s="11"/>
      <c r="BM641" s="11"/>
      <c r="BN641" s="11"/>
      <c r="BO641" s="11"/>
      <c r="BP641" s="11"/>
    </row>
    <row r="642" spans="1:68" ht="12.75" customHeight="1">
      <c r="A642" s="12">
        <f t="shared" si="977"/>
        <v>640</v>
      </c>
      <c r="B642" s="11" t="str">
        <f t="shared" si="1166"/>
        <v>Em Lim</v>
      </c>
      <c r="C642" s="11" t="str">
        <f t="shared" ref="C642:D642" si="1211">IF(ISERROR(C641),IF(ISERROR(C640),IF(ISERROR(C639),"BLANK",C639),C640),C641)</f>
        <v>Jasmin Schuster</v>
      </c>
      <c r="D642" s="11" t="str">
        <f t="shared" si="1211"/>
        <v>BMSC16</v>
      </c>
      <c r="E642" s="12" t="str">
        <f>IF(ISERROR(VLOOKUP($D642,SITES!$A:$E,2,FALSE)),"",VLOOKUP($D642,SITES!$A:$E,2,FALSE))</f>
        <v>Faber Islets</v>
      </c>
      <c r="F642" s="10">
        <f>IF(ISERROR(VLOOKUP($D642,SITES!$A:$E,3,FALSE)),"",VLOOKUP($D642,SITES!$A:$E,3,FALSE))</f>
        <v>48.890701293945298</v>
      </c>
      <c r="G642" s="13">
        <f>IF(ISERROR(VLOOKUP($D642,SITES!$A:$E,4,FALSE)),"",VLOOKUP($D642,SITES!$A:$E,4,FALSE))</f>
        <v>-125.300498962402</v>
      </c>
      <c r="H642" s="14" t="str">
        <f t="shared" ref="H642:O642" si="1212">IF(ISERROR(H641),IF(ISERROR(H640),IF(ISERROR(H639),"BLANK",H639),H640),H641)</f>
        <v>02/05/2024</v>
      </c>
      <c r="I642" s="11">
        <f t="shared" si="1212"/>
        <v>3</v>
      </c>
      <c r="J642" s="11" t="str">
        <f t="shared" si="1212"/>
        <v>NW</v>
      </c>
      <c r="K642" s="18">
        <f t="shared" si="1212"/>
        <v>0.40972222222222221</v>
      </c>
      <c r="L642" s="11" t="str">
        <f t="shared" si="1212"/>
        <v>EGL</v>
      </c>
      <c r="M642" s="11">
        <f t="shared" si="1212"/>
        <v>7.5</v>
      </c>
      <c r="N642" s="11">
        <f t="shared" si="1212"/>
        <v>2</v>
      </c>
      <c r="O642" s="11">
        <f t="shared" si="1212"/>
        <v>2</v>
      </c>
      <c r="P642" s="11" t="s">
        <v>39</v>
      </c>
      <c r="Q642" s="19" t="str">
        <f>IF($N642=1,IF(ISERROR(VLOOKUP($P642,'M1'!$A:$C,Q$2,FALSE)),"NOT PRESENT",VLOOKUP($P642,'M1'!$A:$C,Q$2,FALSE)),IF($N642=2,IF(ISERROR(VLOOKUP(DATA!$P642,'M2'!$A:$C,Q$2,FALSE)),"NOT PRESENT",VLOOKUP(DATA!$P642,'M2'!$A:$C,Q$2,FALSE)),IF($N642=0,IF(ISERROR(VLOOKUP($P642,'M1'!$A:$C,Q$2,FALSE)),IF(ISERROR(VLOOKUP(DATA!$P642,'M2'!$A:$C,Q$2,FALSE)),"NOT PRESENT",VLOOKUP(DATA!$P642,'M2'!$A:$C,Q$2,FALSE)),VLOOKUP($P642,'M1'!$A:$C,Q$2,FALSE)),"SPECIFY METHOD")))</f>
        <v>Hermissenda crassicornis</v>
      </c>
      <c r="R642" s="12" t="str">
        <f>IF($N642=1,IF(ISERROR(VLOOKUP($P642,'M1'!$A:$C,R$2,FALSE)),"NOT PRESENT",VLOOKUP($P642,'M1'!$A:$C,R$2,FALSE)),IF($N642=2,IF(ISERROR(VLOOKUP(DATA!$P642,'M2'!$A:$C,R$2,FALSE)),"NOT PRESENT",VLOOKUP(DATA!$P642,'M2'!$A:$C,R$2,FALSE)),IF($N642=0,IF(ISERROR(VLOOKUP($P642,'M1'!$A:$C,R$2,FALSE)),IF(ISERROR(VLOOKUP(DATA!$P642,'M2'!$A:$C,R$2,FALSE)),"NOT PRESENT",VLOOKUP(DATA!$P642,'M2'!$A:$C,R$2,FALSE)),VLOOKUP($P642,'M1'!$A:$C,R$2,FALSE)),"SPECIFY METHOD")))</f>
        <v>Opalescent nudibranch</v>
      </c>
      <c r="S642" s="20">
        <f t="shared" si="980"/>
        <v>1</v>
      </c>
      <c r="T642" s="11">
        <v>1</v>
      </c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1"/>
      <c r="AU642" s="11"/>
      <c r="AV642" s="11"/>
      <c r="AW642" s="11"/>
      <c r="AX642" s="11"/>
      <c r="AY642" s="11"/>
      <c r="AZ642" s="11"/>
      <c r="BA642" s="11"/>
      <c r="BB642" s="11"/>
      <c r="BC642" s="11"/>
      <c r="BD642" s="11"/>
      <c r="BE642" s="11"/>
      <c r="BF642" s="11"/>
      <c r="BG642" s="11"/>
      <c r="BH642" s="11"/>
      <c r="BI642" s="11"/>
      <c r="BJ642" s="11"/>
      <c r="BK642" s="11"/>
      <c r="BL642" s="11"/>
      <c r="BM642" s="11"/>
      <c r="BN642" s="11"/>
      <c r="BO642" s="11"/>
      <c r="BP642" s="11"/>
    </row>
    <row r="643" spans="1:68" ht="12.75" customHeight="1">
      <c r="A643" s="12">
        <f t="shared" si="977"/>
        <v>641</v>
      </c>
      <c r="B643" s="11" t="str">
        <f t="shared" si="1166"/>
        <v>Em Lim</v>
      </c>
      <c r="C643" s="11" t="str">
        <f t="shared" ref="C643:D643" si="1213">IF(ISERROR(C642),IF(ISERROR(C641),IF(ISERROR(C640),"BLANK",C640),C641),C642)</f>
        <v>Jasmin Schuster</v>
      </c>
      <c r="D643" s="11" t="str">
        <f t="shared" si="1213"/>
        <v>BMSC16</v>
      </c>
      <c r="E643" s="12" t="str">
        <f>IF(ISERROR(VLOOKUP($D643,SITES!$A:$E,2,FALSE)),"",VLOOKUP($D643,SITES!$A:$E,2,FALSE))</f>
        <v>Faber Islets</v>
      </c>
      <c r="F643" s="10">
        <f>IF(ISERROR(VLOOKUP($D643,SITES!$A:$E,3,FALSE)),"",VLOOKUP($D643,SITES!$A:$E,3,FALSE))</f>
        <v>48.890701293945298</v>
      </c>
      <c r="G643" s="13">
        <f>IF(ISERROR(VLOOKUP($D643,SITES!$A:$E,4,FALSE)),"",VLOOKUP($D643,SITES!$A:$E,4,FALSE))</f>
        <v>-125.300498962402</v>
      </c>
      <c r="H643" s="14" t="str">
        <f t="shared" ref="H643:O643" si="1214">IF(ISERROR(H642),IF(ISERROR(H641),IF(ISERROR(H640),"BLANK",H640),H641),H642)</f>
        <v>02/05/2024</v>
      </c>
      <c r="I643" s="11">
        <f t="shared" si="1214"/>
        <v>3</v>
      </c>
      <c r="J643" s="11" t="str">
        <f t="shared" si="1214"/>
        <v>NW</v>
      </c>
      <c r="K643" s="18">
        <f t="shared" si="1214"/>
        <v>0.40972222222222221</v>
      </c>
      <c r="L643" s="11" t="str">
        <f t="shared" si="1214"/>
        <v>EGL</v>
      </c>
      <c r="M643" s="11">
        <f t="shared" si="1214"/>
        <v>7.5</v>
      </c>
      <c r="N643" s="11">
        <f t="shared" si="1214"/>
        <v>2</v>
      </c>
      <c r="O643" s="11">
        <f t="shared" si="1214"/>
        <v>2</v>
      </c>
      <c r="P643" s="11" t="s">
        <v>49</v>
      </c>
      <c r="Q643" s="19" t="str">
        <f>IF($N643=1,IF(ISERROR(VLOOKUP($P643,'M1'!$A:$C,Q$2,FALSE)),"NOT PRESENT",VLOOKUP($P643,'M1'!$A:$C,Q$2,FALSE)),IF($N643=2,IF(ISERROR(VLOOKUP(DATA!$P643,'M2'!$A:$C,Q$2,FALSE)),"NOT PRESENT",VLOOKUP(DATA!$P643,'M2'!$A:$C,Q$2,FALSE)),IF($N643=0,IF(ISERROR(VLOOKUP($P643,'M1'!$A:$C,Q$2,FALSE)),IF(ISERROR(VLOOKUP(DATA!$P643,'M2'!$A:$C,Q$2,FALSE)),"NOT PRESENT",VLOOKUP(DATA!$P643,'M2'!$A:$C,Q$2,FALSE)),VLOOKUP($P643,'M1'!$A:$C,Q$2,FALSE)),"SPECIFY METHOD")))</f>
        <v>Debris - Zero</v>
      </c>
      <c r="R643" s="12" t="str">
        <f>IF($N643=1,IF(ISERROR(VLOOKUP($P643,'M1'!$A:$C,R$2,FALSE)),"NOT PRESENT",VLOOKUP($P643,'M1'!$A:$C,R$2,FALSE)),IF($N643=2,IF(ISERROR(VLOOKUP(DATA!$P643,'M2'!$A:$C,R$2,FALSE)),"NOT PRESENT",VLOOKUP(DATA!$P643,'M2'!$A:$C,R$2,FALSE)),IF($N643=0,IF(ISERROR(VLOOKUP($P643,'M1'!$A:$C,R$2,FALSE)),IF(ISERROR(VLOOKUP(DATA!$P643,'M2'!$A:$C,R$2,FALSE)),"NOT PRESENT",VLOOKUP(DATA!$P643,'M2'!$A:$C,R$2,FALSE)),VLOOKUP($P643,'M1'!$A:$C,R$2,FALSE)),"SPECIFY METHOD")))</f>
        <v>No Debris found</v>
      </c>
      <c r="S643" s="20">
        <f t="shared" si="980"/>
        <v>1</v>
      </c>
      <c r="T643" s="11">
        <v>1</v>
      </c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1"/>
      <c r="AU643" s="11"/>
      <c r="AV643" s="11"/>
      <c r="AW643" s="11"/>
      <c r="AX643" s="11"/>
      <c r="AY643" s="11"/>
      <c r="AZ643" s="11"/>
      <c r="BA643" s="11"/>
      <c r="BB643" s="11"/>
      <c r="BC643" s="11"/>
      <c r="BD643" s="11"/>
      <c r="BE643" s="11"/>
      <c r="BF643" s="11"/>
      <c r="BG643" s="11"/>
      <c r="BH643" s="11"/>
      <c r="BI643" s="11"/>
      <c r="BJ643" s="11"/>
      <c r="BK643" s="11"/>
      <c r="BL643" s="11"/>
      <c r="BM643" s="11"/>
      <c r="BN643" s="11"/>
      <c r="BO643" s="11"/>
      <c r="BP643" s="11"/>
    </row>
    <row r="644" spans="1:68" ht="12.75" customHeight="1">
      <c r="A644" s="12">
        <f t="shared" si="977"/>
        <v>642</v>
      </c>
      <c r="B644" s="11" t="str">
        <f t="shared" si="1166"/>
        <v>Em Lim</v>
      </c>
      <c r="C644" s="11" t="str">
        <f t="shared" ref="C644:D644" si="1215">IF(ISERROR(C643),IF(ISERROR(C642),IF(ISERROR(C641),"BLANK",C641),C642),C643)</f>
        <v>Jasmin Schuster</v>
      </c>
      <c r="D644" s="11" t="str">
        <f t="shared" si="1215"/>
        <v>BMSC16</v>
      </c>
      <c r="E644" s="12" t="str">
        <f>IF(ISERROR(VLOOKUP($D644,SITES!$A:$E,2,FALSE)),"",VLOOKUP($D644,SITES!$A:$E,2,FALSE))</f>
        <v>Faber Islets</v>
      </c>
      <c r="F644" s="10">
        <f>IF(ISERROR(VLOOKUP($D644,SITES!$A:$E,3,FALSE)),"",VLOOKUP($D644,SITES!$A:$E,3,FALSE))</f>
        <v>48.890701293945298</v>
      </c>
      <c r="G644" s="13">
        <f>IF(ISERROR(VLOOKUP($D644,SITES!$A:$E,4,FALSE)),"",VLOOKUP($D644,SITES!$A:$E,4,FALSE))</f>
        <v>-125.300498962402</v>
      </c>
      <c r="H644" s="14" t="str">
        <f t="shared" ref="H644:M644" si="1216">IF(ISERROR(H643),IF(ISERROR(H642),IF(ISERROR(H641),"BLANK",H641),H642),H643)</f>
        <v>02/05/2024</v>
      </c>
      <c r="I644" s="11">
        <f t="shared" si="1216"/>
        <v>3</v>
      </c>
      <c r="J644" s="11" t="str">
        <f t="shared" si="1216"/>
        <v>NW</v>
      </c>
      <c r="K644" s="18">
        <f t="shared" si="1216"/>
        <v>0.40972222222222221</v>
      </c>
      <c r="L644" s="11" t="str">
        <f t="shared" si="1216"/>
        <v>EGL</v>
      </c>
      <c r="M644" s="11">
        <f t="shared" si="1216"/>
        <v>7.5</v>
      </c>
      <c r="N644" s="11">
        <v>0</v>
      </c>
      <c r="O644" s="11">
        <v>0</v>
      </c>
      <c r="P644" s="11" t="s">
        <v>52</v>
      </c>
      <c r="Q644" s="19" t="str">
        <f>IF($N644=1,IF(ISERROR(VLOOKUP($P644,'M1'!$A:$C,Q$2,FALSE)),"NOT PRESENT",VLOOKUP($P644,'M1'!$A:$C,Q$2,FALSE)),IF($N644=2,IF(ISERROR(VLOOKUP(DATA!$P644,'M2'!$A:$C,Q$2,FALSE)),"NOT PRESENT",VLOOKUP(DATA!$P644,'M2'!$A:$C,Q$2,FALSE)),IF($N644=0,IF(ISERROR(VLOOKUP($P644,'M1'!$A:$C,Q$2,FALSE)),IF(ISERROR(VLOOKUP(DATA!$P644,'M2'!$A:$C,Q$2,FALSE)),"NOT PRESENT",VLOOKUP(DATA!$P644,'M2'!$A:$C,Q$2,FALSE)),VLOOKUP($P644,'M1'!$A:$C,Q$2,FALSE)),"SPECIFY METHOD")))</f>
        <v>Sebastes caurinus</v>
      </c>
      <c r="R644" s="12" t="str">
        <f>IF($N644=1,IF(ISERROR(VLOOKUP($P644,'M1'!$A:$C,R$2,FALSE)),"NOT PRESENT",VLOOKUP($P644,'M1'!$A:$C,R$2,FALSE)),IF($N644=2,IF(ISERROR(VLOOKUP(DATA!$P644,'M2'!$A:$C,R$2,FALSE)),"NOT PRESENT",VLOOKUP(DATA!$P644,'M2'!$A:$C,R$2,FALSE)),IF($N644=0,IF(ISERROR(VLOOKUP($P644,'M1'!$A:$C,R$2,FALSE)),IF(ISERROR(VLOOKUP(DATA!$P644,'M2'!$A:$C,R$2,FALSE)),"NOT PRESENT",VLOOKUP(DATA!$P644,'M2'!$A:$C,R$2,FALSE)),VLOOKUP($P644,'M1'!$A:$C,R$2,FALSE)),"SPECIFY METHOD")))</f>
        <v>Copper rockfish</v>
      </c>
      <c r="S644" s="20">
        <f t="shared" si="980"/>
        <v>1</v>
      </c>
      <c r="T644" s="11">
        <v>0</v>
      </c>
      <c r="U644" s="11"/>
      <c r="V644" s="11"/>
      <c r="W644" s="11"/>
      <c r="X644" s="11"/>
      <c r="Y644" s="11"/>
      <c r="Z644" s="11"/>
      <c r="AA644" s="11">
        <v>1</v>
      </c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1"/>
      <c r="BA644" s="11"/>
      <c r="BB644" s="11"/>
      <c r="BC644" s="11"/>
      <c r="BD644" s="11"/>
      <c r="BE644" s="11"/>
      <c r="BF644" s="11"/>
      <c r="BG644" s="11"/>
      <c r="BH644" s="11"/>
      <c r="BI644" s="11"/>
      <c r="BJ644" s="11"/>
      <c r="BK644" s="11"/>
      <c r="BL644" s="11"/>
      <c r="BM644" s="11"/>
      <c r="BN644" s="11"/>
      <c r="BO644" s="11"/>
      <c r="BP644" s="11"/>
    </row>
    <row r="645" spans="1:68" ht="12.75" customHeight="1">
      <c r="A645" s="12">
        <f t="shared" si="977"/>
        <v>643</v>
      </c>
      <c r="B645" s="11" t="str">
        <f t="shared" si="1166"/>
        <v>Em Lim</v>
      </c>
      <c r="C645" s="11" t="str">
        <f t="shared" ref="C645:D645" si="1217">IF(ISERROR(C644),IF(ISERROR(C643),IF(ISERROR(C642),"BLANK",C642),C643),C644)</f>
        <v>Jasmin Schuster</v>
      </c>
      <c r="D645" s="11" t="str">
        <f t="shared" si="1217"/>
        <v>BMSC16</v>
      </c>
      <c r="E645" s="12" t="str">
        <f>IF(ISERROR(VLOOKUP($D645,SITES!$A:$E,2,FALSE)),"",VLOOKUP($D645,SITES!$A:$E,2,FALSE))</f>
        <v>Faber Islets</v>
      </c>
      <c r="F645" s="10">
        <f>IF(ISERROR(VLOOKUP($D645,SITES!$A:$E,3,FALSE)),"",VLOOKUP($D645,SITES!$A:$E,3,FALSE))</f>
        <v>48.890701293945298</v>
      </c>
      <c r="G645" s="13">
        <f>IF(ISERROR(VLOOKUP($D645,SITES!$A:$E,4,FALSE)),"",VLOOKUP($D645,SITES!$A:$E,4,FALSE))</f>
        <v>-125.300498962402</v>
      </c>
      <c r="H645" s="14" t="str">
        <f t="shared" ref="H645:O645" si="1218">IF(ISERROR(H644),IF(ISERROR(H643),IF(ISERROR(H642),"BLANK",H642),H643),H644)</f>
        <v>02/05/2024</v>
      </c>
      <c r="I645" s="11">
        <f t="shared" si="1218"/>
        <v>3</v>
      </c>
      <c r="J645" s="11" t="str">
        <f t="shared" si="1218"/>
        <v>NW</v>
      </c>
      <c r="K645" s="18">
        <f t="shared" si="1218"/>
        <v>0.40972222222222221</v>
      </c>
      <c r="L645" s="11" t="str">
        <f t="shared" si="1218"/>
        <v>EGL</v>
      </c>
      <c r="M645" s="11">
        <f t="shared" si="1218"/>
        <v>7.5</v>
      </c>
      <c r="N645" s="11">
        <f t="shared" si="1218"/>
        <v>0</v>
      </c>
      <c r="O645" s="11">
        <f t="shared" si="1218"/>
        <v>0</v>
      </c>
      <c r="P645" s="11" t="s">
        <v>38</v>
      </c>
      <c r="Q645" s="19" t="str">
        <f>IF($N645=1,IF(ISERROR(VLOOKUP($P645,'M1'!$A:$C,Q$2,FALSE)),"NOT PRESENT",VLOOKUP($P645,'M1'!$A:$C,Q$2,FALSE)),IF($N645=2,IF(ISERROR(VLOOKUP(DATA!$P645,'M2'!$A:$C,Q$2,FALSE)),"NOT PRESENT",VLOOKUP(DATA!$P645,'M2'!$A:$C,Q$2,FALSE)),IF($N645=0,IF(ISERROR(VLOOKUP($P645,'M1'!$A:$C,Q$2,FALSE)),IF(ISERROR(VLOOKUP(DATA!$P645,'M2'!$A:$C,Q$2,FALSE)),"NOT PRESENT",VLOOKUP(DATA!$P645,'M2'!$A:$C,Q$2,FALSE)),VLOOKUP($P645,'M1'!$A:$C,Q$2,FALSE)),"SPECIFY METHOD")))</f>
        <v>Crassadoma gigantea</v>
      </c>
      <c r="R645" s="12" t="str">
        <f>IF($N645=1,IF(ISERROR(VLOOKUP($P645,'M1'!$A:$C,R$2,FALSE)),"NOT PRESENT",VLOOKUP($P645,'M1'!$A:$C,R$2,FALSE)),IF($N645=2,IF(ISERROR(VLOOKUP(DATA!$P645,'M2'!$A:$C,R$2,FALSE)),"NOT PRESENT",VLOOKUP(DATA!$P645,'M2'!$A:$C,R$2,FALSE)),IF($N645=0,IF(ISERROR(VLOOKUP($P645,'M1'!$A:$C,R$2,FALSE)),IF(ISERROR(VLOOKUP(DATA!$P645,'M2'!$A:$C,R$2,FALSE)),"NOT PRESENT",VLOOKUP(DATA!$P645,'M2'!$A:$C,R$2,FALSE)),VLOOKUP($P645,'M1'!$A:$C,R$2,FALSE)),"SPECIFY METHOD")))</f>
        <v>Purple-hinged rock scallop</v>
      </c>
      <c r="S645" s="20">
        <f t="shared" si="980"/>
        <v>2</v>
      </c>
      <c r="T645" s="11">
        <v>0</v>
      </c>
      <c r="U645" s="11"/>
      <c r="V645" s="11"/>
      <c r="W645" s="11"/>
      <c r="X645" s="11">
        <v>1</v>
      </c>
      <c r="Y645" s="11"/>
      <c r="Z645" s="11">
        <v>1</v>
      </c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1"/>
      <c r="AU645" s="11"/>
      <c r="AV645" s="11"/>
      <c r="AW645" s="11"/>
      <c r="AX645" s="11"/>
      <c r="AY645" s="11"/>
      <c r="AZ645" s="11"/>
      <c r="BA645" s="11"/>
      <c r="BB645" s="11"/>
      <c r="BC645" s="11"/>
      <c r="BD645" s="11"/>
      <c r="BE645" s="11"/>
      <c r="BF645" s="11"/>
      <c r="BG645" s="11"/>
      <c r="BH645" s="11"/>
      <c r="BI645" s="11"/>
      <c r="BJ645" s="11"/>
      <c r="BK645" s="11"/>
      <c r="BL645" s="11"/>
      <c r="BM645" s="11"/>
      <c r="BN645" s="11"/>
      <c r="BO645" s="11"/>
      <c r="BP645" s="11"/>
    </row>
    <row r="646" spans="1:68" ht="12.75" customHeight="1">
      <c r="A646" s="12">
        <f t="shared" si="977"/>
        <v>644</v>
      </c>
      <c r="B646" s="11" t="str">
        <f t="shared" si="1166"/>
        <v>Em Lim</v>
      </c>
      <c r="C646" s="11" t="str">
        <f t="shared" ref="C646:C683" si="1219">IF(ISERROR(C645),IF(ISERROR(C644),IF(ISERROR(C643),"BLANK",C643),C644),C645)</f>
        <v>Jasmin Schuster</v>
      </c>
      <c r="D646" s="11" t="s">
        <v>169</v>
      </c>
      <c r="E646" s="12" t="str">
        <f>IF(ISERROR(VLOOKUP($D646,SITES!$A:$E,2,FALSE)),"",VLOOKUP($D646,SITES!$A:$E,2,FALSE))</f>
        <v>Eussen Rock</v>
      </c>
      <c r="F646" s="10">
        <f>IF(ISERROR(VLOOKUP($D646,SITES!$A:$E,3,FALSE)),"",VLOOKUP($D646,SITES!$A:$E,3,FALSE))</f>
        <v>48.911617279052699</v>
      </c>
      <c r="G646" s="13">
        <f>IF(ISERROR(VLOOKUP($D646,SITES!$A:$E,4,FALSE)),"",VLOOKUP($D646,SITES!$A:$E,4,FALSE))</f>
        <v>-125.267036437988</v>
      </c>
      <c r="H646" s="14" t="str">
        <f t="shared" ref="H646:H683" si="1220">IF(ISERROR(H645),IF(ISERROR(H644),IF(ISERROR(H643),"BLANK",H643),H644),H645)</f>
        <v>02/05/2024</v>
      </c>
      <c r="I646" s="11">
        <v>3</v>
      </c>
      <c r="J646" s="11" t="s">
        <v>51</v>
      </c>
      <c r="K646" s="18">
        <v>0.48541666666666666</v>
      </c>
      <c r="L646" s="11" t="s">
        <v>170</v>
      </c>
      <c r="M646" s="11">
        <v>8.5</v>
      </c>
      <c r="N646" s="11">
        <v>1</v>
      </c>
      <c r="O646" s="11">
        <v>2</v>
      </c>
      <c r="P646" s="11" t="s">
        <v>52</v>
      </c>
      <c r="Q646" s="19" t="str">
        <f>IF($N646=1,IF(ISERROR(VLOOKUP($P646,'M1'!$A:$C,Q$2,FALSE)),"NOT PRESENT",VLOOKUP($P646,'M1'!$A:$C,Q$2,FALSE)),IF($N646=2,IF(ISERROR(VLOOKUP(DATA!$P646,'M2'!$A:$C,Q$2,FALSE)),"NOT PRESENT",VLOOKUP(DATA!$P646,'M2'!$A:$C,Q$2,FALSE)),IF($N646=0,IF(ISERROR(VLOOKUP($P646,'M1'!$A:$C,Q$2,FALSE)),IF(ISERROR(VLOOKUP(DATA!$P646,'M2'!$A:$C,Q$2,FALSE)),"NOT PRESENT",VLOOKUP(DATA!$P646,'M2'!$A:$C,Q$2,FALSE)),VLOOKUP($P646,'M1'!$A:$C,Q$2,FALSE)),"SPECIFY METHOD")))</f>
        <v>Sebastes caurinus</v>
      </c>
      <c r="R646" s="12" t="str">
        <f>IF($N646=1,IF(ISERROR(VLOOKUP($P646,'M1'!$A:$C,R$2,FALSE)),"NOT PRESENT",VLOOKUP($P646,'M1'!$A:$C,R$2,FALSE)),IF($N646=2,IF(ISERROR(VLOOKUP(DATA!$P646,'M2'!$A:$C,R$2,FALSE)),"NOT PRESENT",VLOOKUP(DATA!$P646,'M2'!$A:$C,R$2,FALSE)),IF($N646=0,IF(ISERROR(VLOOKUP($P646,'M1'!$A:$C,R$2,FALSE)),IF(ISERROR(VLOOKUP(DATA!$P646,'M2'!$A:$C,R$2,FALSE)),"NOT PRESENT",VLOOKUP(DATA!$P646,'M2'!$A:$C,R$2,FALSE)),VLOOKUP($P646,'M1'!$A:$C,R$2,FALSE)),"SPECIFY METHOD")))</f>
        <v>Copper rockfish</v>
      </c>
      <c r="S646" s="20">
        <f t="shared" si="980"/>
        <v>1</v>
      </c>
      <c r="T646" s="11">
        <v>0</v>
      </c>
      <c r="U646" s="11"/>
      <c r="V646" s="11"/>
      <c r="W646" s="11"/>
      <c r="X646" s="11"/>
      <c r="Y646" s="11"/>
      <c r="Z646" s="11"/>
      <c r="AA646" s="11"/>
      <c r="AB646" s="11"/>
      <c r="AC646" s="11"/>
      <c r="AD646" s="11">
        <v>1</v>
      </c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1"/>
      <c r="AU646" s="11"/>
      <c r="AV646" s="11"/>
      <c r="AW646" s="11"/>
      <c r="AX646" s="11"/>
      <c r="AY646" s="11"/>
      <c r="AZ646" s="11"/>
      <c r="BA646" s="11"/>
      <c r="BB646" s="11"/>
      <c r="BC646" s="11"/>
      <c r="BD646" s="11"/>
      <c r="BE646" s="11"/>
      <c r="BF646" s="11"/>
      <c r="BG646" s="11"/>
      <c r="BH646" s="11"/>
      <c r="BI646" s="11"/>
      <c r="BJ646" s="11"/>
      <c r="BK646" s="11"/>
      <c r="BL646" s="11"/>
      <c r="BM646" s="11"/>
      <c r="BN646" s="11"/>
      <c r="BO646" s="11"/>
      <c r="BP646" s="11"/>
    </row>
    <row r="647" spans="1:68" ht="12.75" customHeight="1">
      <c r="A647" s="12">
        <f t="shared" si="977"/>
        <v>645</v>
      </c>
      <c r="B647" s="11" t="str">
        <f t="shared" si="1166"/>
        <v>Em Lim</v>
      </c>
      <c r="C647" s="11" t="str">
        <f t="shared" si="1219"/>
        <v>Jasmin Schuster</v>
      </c>
      <c r="D647" s="11" t="str">
        <f t="shared" ref="D647:D683" si="1221">IF(ISERROR(D646),IF(ISERROR(D645),IF(ISERROR(D644),"BLANK",D644),D645),D646)</f>
        <v>BMSC18</v>
      </c>
      <c r="E647" s="12" t="str">
        <f>IF(ISERROR(VLOOKUP($D647,SITES!$A:$E,2,FALSE)),"",VLOOKUP($D647,SITES!$A:$E,2,FALSE))</f>
        <v>Eussen Rock</v>
      </c>
      <c r="F647" s="10">
        <f>IF(ISERROR(VLOOKUP($D647,SITES!$A:$E,3,FALSE)),"",VLOOKUP($D647,SITES!$A:$E,3,FALSE))</f>
        <v>48.911617279052699</v>
      </c>
      <c r="G647" s="13">
        <f>IF(ISERROR(VLOOKUP($D647,SITES!$A:$E,4,FALSE)),"",VLOOKUP($D647,SITES!$A:$E,4,FALSE))</f>
        <v>-125.267036437988</v>
      </c>
      <c r="H647" s="14" t="str">
        <f t="shared" si="1220"/>
        <v>02/05/2024</v>
      </c>
      <c r="I647" s="11">
        <f t="shared" ref="I647:O647" si="1222">IF(ISERROR(I646),IF(ISERROR(I645),IF(ISERROR(I644),"BLANK",I644),I645),I646)</f>
        <v>3</v>
      </c>
      <c r="J647" s="11" t="str">
        <f t="shared" si="1222"/>
        <v>SW</v>
      </c>
      <c r="K647" s="18">
        <f t="shared" si="1222"/>
        <v>0.48541666666666666</v>
      </c>
      <c r="L647" s="11" t="str">
        <f t="shared" si="1222"/>
        <v>JMS</v>
      </c>
      <c r="M647" s="11">
        <f t="shared" si="1222"/>
        <v>8.5</v>
      </c>
      <c r="N647" s="11">
        <f t="shared" si="1222"/>
        <v>1</v>
      </c>
      <c r="O647" s="11">
        <f t="shared" si="1222"/>
        <v>2</v>
      </c>
      <c r="P647" s="11" t="s">
        <v>60</v>
      </c>
      <c r="Q647" s="19" t="str">
        <f>IF($N647=1,IF(ISERROR(VLOOKUP($P647,'M1'!$A:$C,Q$2,FALSE)),"NOT PRESENT",VLOOKUP($P647,'M1'!$A:$C,Q$2,FALSE)),IF($N647=2,IF(ISERROR(VLOOKUP(DATA!$P647,'M2'!$A:$C,Q$2,FALSE)),"NOT PRESENT",VLOOKUP(DATA!$P647,'M2'!$A:$C,Q$2,FALSE)),IF($N647=0,IF(ISERROR(VLOOKUP($P647,'M1'!$A:$C,Q$2,FALSE)),IF(ISERROR(VLOOKUP(DATA!$P647,'M2'!$A:$C,Q$2,FALSE)),"NOT PRESENT",VLOOKUP(DATA!$P647,'M2'!$A:$C,Q$2,FALSE)),VLOOKUP($P647,'M1'!$A:$C,Q$2,FALSE)),"SPECIFY METHOD")))</f>
        <v>Sebastes nebulosus</v>
      </c>
      <c r="R647" s="12" t="str">
        <f>IF($N647=1,IF(ISERROR(VLOOKUP($P647,'M1'!$A:$C,R$2,FALSE)),"NOT PRESENT",VLOOKUP($P647,'M1'!$A:$C,R$2,FALSE)),IF($N647=2,IF(ISERROR(VLOOKUP(DATA!$P647,'M2'!$A:$C,R$2,FALSE)),"NOT PRESENT",VLOOKUP(DATA!$P647,'M2'!$A:$C,R$2,FALSE)),IF($N647=0,IF(ISERROR(VLOOKUP($P647,'M1'!$A:$C,R$2,FALSE)),IF(ISERROR(VLOOKUP(DATA!$P647,'M2'!$A:$C,R$2,FALSE)),"NOT PRESENT",VLOOKUP(DATA!$P647,'M2'!$A:$C,R$2,FALSE)),VLOOKUP($P647,'M1'!$A:$C,R$2,FALSE)),"SPECIFY METHOD")))</f>
        <v>China rockfish</v>
      </c>
      <c r="S647" s="20">
        <f t="shared" si="980"/>
        <v>5</v>
      </c>
      <c r="T647" s="11">
        <v>0</v>
      </c>
      <c r="U647" s="11"/>
      <c r="V647" s="11"/>
      <c r="W647" s="11"/>
      <c r="X647" s="11"/>
      <c r="Y647" s="11"/>
      <c r="Z647" s="11"/>
      <c r="AA647" s="11"/>
      <c r="AB647" s="11">
        <v>1</v>
      </c>
      <c r="AC647" s="11">
        <v>2</v>
      </c>
      <c r="AD647" s="11">
        <v>2</v>
      </c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1"/>
      <c r="AU647" s="11"/>
      <c r="AV647" s="11"/>
      <c r="AW647" s="11"/>
      <c r="AX647" s="11"/>
      <c r="AY647" s="11"/>
      <c r="AZ647" s="11"/>
      <c r="BA647" s="11"/>
      <c r="BB647" s="11"/>
      <c r="BC647" s="11"/>
      <c r="BD647" s="11"/>
      <c r="BE647" s="11"/>
      <c r="BF647" s="11"/>
      <c r="BG647" s="11"/>
      <c r="BH647" s="11"/>
      <c r="BI647" s="11"/>
      <c r="BJ647" s="11"/>
      <c r="BK647" s="11"/>
      <c r="BL647" s="11"/>
      <c r="BM647" s="11"/>
      <c r="BN647" s="11"/>
      <c r="BO647" s="11"/>
      <c r="BP647" s="11"/>
    </row>
    <row r="648" spans="1:68" ht="12.75" customHeight="1">
      <c r="A648" s="12">
        <f t="shared" si="977"/>
        <v>646</v>
      </c>
      <c r="B648" s="11" t="str">
        <f t="shared" si="1166"/>
        <v>Em Lim</v>
      </c>
      <c r="C648" s="11" t="str">
        <f t="shared" si="1219"/>
        <v>Jasmin Schuster</v>
      </c>
      <c r="D648" s="11" t="str">
        <f t="shared" si="1221"/>
        <v>BMSC18</v>
      </c>
      <c r="E648" s="12" t="str">
        <f>IF(ISERROR(VLOOKUP($D648,SITES!$A:$E,2,FALSE)),"",VLOOKUP($D648,SITES!$A:$E,2,FALSE))</f>
        <v>Eussen Rock</v>
      </c>
      <c r="F648" s="10">
        <f>IF(ISERROR(VLOOKUP($D648,SITES!$A:$E,3,FALSE)),"",VLOOKUP($D648,SITES!$A:$E,3,FALSE))</f>
        <v>48.911617279052699</v>
      </c>
      <c r="G648" s="13">
        <f>IF(ISERROR(VLOOKUP($D648,SITES!$A:$E,4,FALSE)),"",VLOOKUP($D648,SITES!$A:$E,4,FALSE))</f>
        <v>-125.267036437988</v>
      </c>
      <c r="H648" s="14" t="str">
        <f t="shared" si="1220"/>
        <v>02/05/2024</v>
      </c>
      <c r="I648" s="11">
        <f t="shared" ref="I648:O648" si="1223">IF(ISERROR(I647),IF(ISERROR(I646),IF(ISERROR(I645),"BLANK",I645),I646),I647)</f>
        <v>3</v>
      </c>
      <c r="J648" s="11" t="str">
        <f t="shared" si="1223"/>
        <v>SW</v>
      </c>
      <c r="K648" s="18">
        <f t="shared" si="1223"/>
        <v>0.48541666666666666</v>
      </c>
      <c r="L648" s="11" t="str">
        <f t="shared" si="1223"/>
        <v>JMS</v>
      </c>
      <c r="M648" s="11">
        <f t="shared" si="1223"/>
        <v>8.5</v>
      </c>
      <c r="N648" s="11">
        <f t="shared" si="1223"/>
        <v>1</v>
      </c>
      <c r="O648" s="11">
        <f t="shared" si="1223"/>
        <v>2</v>
      </c>
      <c r="P648" s="11" t="s">
        <v>53</v>
      </c>
      <c r="Q648" s="19" t="str">
        <f>IF($N648=1,IF(ISERROR(VLOOKUP($P648,'M1'!$A:$C,Q$2,FALSE)),"NOT PRESENT",VLOOKUP($P648,'M1'!$A:$C,Q$2,FALSE)),IF($N648=2,IF(ISERROR(VLOOKUP(DATA!$P648,'M2'!$A:$C,Q$2,FALSE)),"NOT PRESENT",VLOOKUP(DATA!$P648,'M2'!$A:$C,Q$2,FALSE)),IF($N648=0,IF(ISERROR(VLOOKUP($P648,'M1'!$A:$C,Q$2,FALSE)),IF(ISERROR(VLOOKUP(DATA!$P648,'M2'!$A:$C,Q$2,FALSE)),"NOT PRESENT",VLOOKUP(DATA!$P648,'M2'!$A:$C,Q$2,FALSE)),VLOOKUP($P648,'M1'!$A:$C,Q$2,FALSE)),"SPECIFY METHOD")))</f>
        <v>Rhinogobiops nicholsii</v>
      </c>
      <c r="R648" s="12" t="str">
        <f>IF($N648=1,IF(ISERROR(VLOOKUP($P648,'M1'!$A:$C,R$2,FALSE)),"NOT PRESENT",VLOOKUP($P648,'M1'!$A:$C,R$2,FALSE)),IF($N648=2,IF(ISERROR(VLOOKUP(DATA!$P648,'M2'!$A:$C,R$2,FALSE)),"NOT PRESENT",VLOOKUP(DATA!$P648,'M2'!$A:$C,R$2,FALSE)),IF($N648=0,IF(ISERROR(VLOOKUP($P648,'M1'!$A:$C,R$2,FALSE)),IF(ISERROR(VLOOKUP(DATA!$P648,'M2'!$A:$C,R$2,FALSE)),"NOT PRESENT",VLOOKUP(DATA!$P648,'M2'!$A:$C,R$2,FALSE)),VLOOKUP($P648,'M1'!$A:$C,R$2,FALSE)),"SPECIFY METHOD")))</f>
        <v>Blackeye goby</v>
      </c>
      <c r="S648" s="20">
        <f t="shared" si="980"/>
        <v>19</v>
      </c>
      <c r="T648" s="11">
        <v>0</v>
      </c>
      <c r="U648" s="11"/>
      <c r="V648" s="11">
        <v>8</v>
      </c>
      <c r="W648" s="11">
        <v>10</v>
      </c>
      <c r="X648" s="11">
        <v>1</v>
      </c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1"/>
      <c r="AU648" s="11"/>
      <c r="AV648" s="11"/>
      <c r="AW648" s="11"/>
      <c r="AX648" s="11"/>
      <c r="AY648" s="11"/>
      <c r="AZ648" s="11"/>
      <c r="BA648" s="11"/>
      <c r="BB648" s="11"/>
      <c r="BC648" s="11"/>
      <c r="BD648" s="11"/>
      <c r="BE648" s="11"/>
      <c r="BF648" s="11"/>
      <c r="BG648" s="11"/>
      <c r="BH648" s="11"/>
      <c r="BI648" s="11"/>
      <c r="BJ648" s="11"/>
      <c r="BK648" s="11"/>
      <c r="BL648" s="11"/>
      <c r="BM648" s="11"/>
      <c r="BN648" s="11"/>
      <c r="BO648" s="11"/>
      <c r="BP648" s="11"/>
    </row>
    <row r="649" spans="1:68" ht="12.75" customHeight="1">
      <c r="A649" s="12">
        <f t="shared" si="977"/>
        <v>647</v>
      </c>
      <c r="B649" s="11" t="str">
        <f t="shared" si="1166"/>
        <v>Em Lim</v>
      </c>
      <c r="C649" s="11" t="str">
        <f t="shared" si="1219"/>
        <v>Jasmin Schuster</v>
      </c>
      <c r="D649" s="11" t="str">
        <f t="shared" si="1221"/>
        <v>BMSC18</v>
      </c>
      <c r="E649" s="12" t="str">
        <f>IF(ISERROR(VLOOKUP($D649,SITES!$A:$E,2,FALSE)),"",VLOOKUP($D649,SITES!$A:$E,2,FALSE))</f>
        <v>Eussen Rock</v>
      </c>
      <c r="F649" s="10">
        <f>IF(ISERROR(VLOOKUP($D649,SITES!$A:$E,3,FALSE)),"",VLOOKUP($D649,SITES!$A:$E,3,FALSE))</f>
        <v>48.911617279052699</v>
      </c>
      <c r="G649" s="13">
        <f>IF(ISERROR(VLOOKUP($D649,SITES!$A:$E,4,FALSE)),"",VLOOKUP($D649,SITES!$A:$E,4,FALSE))</f>
        <v>-125.267036437988</v>
      </c>
      <c r="H649" s="14" t="str">
        <f t="shared" si="1220"/>
        <v>02/05/2024</v>
      </c>
      <c r="I649" s="11">
        <f t="shared" ref="I649:O649" si="1224">IF(ISERROR(I648),IF(ISERROR(I647),IF(ISERROR(I646),"BLANK",I646),I647),I648)</f>
        <v>3</v>
      </c>
      <c r="J649" s="11" t="str">
        <f t="shared" si="1224"/>
        <v>SW</v>
      </c>
      <c r="K649" s="18">
        <f t="shared" si="1224"/>
        <v>0.48541666666666666</v>
      </c>
      <c r="L649" s="11" t="str">
        <f t="shared" si="1224"/>
        <v>JMS</v>
      </c>
      <c r="M649" s="11">
        <f t="shared" si="1224"/>
        <v>8.5</v>
      </c>
      <c r="N649" s="11">
        <f t="shared" si="1224"/>
        <v>1</v>
      </c>
      <c r="O649" s="11">
        <f t="shared" si="1224"/>
        <v>2</v>
      </c>
      <c r="P649" s="11" t="s">
        <v>134</v>
      </c>
      <c r="Q649" s="19" t="str">
        <f>IF($N649=1,IF(ISERROR(VLOOKUP($P649,'M1'!$A:$C,Q$2,FALSE)),"NOT PRESENT",VLOOKUP($P649,'M1'!$A:$C,Q$2,FALSE)),IF($N649=2,IF(ISERROR(VLOOKUP(DATA!$P649,'M2'!$A:$C,Q$2,FALSE)),"NOT PRESENT",VLOOKUP(DATA!$P649,'M2'!$A:$C,Q$2,FALSE)),IF($N649=0,IF(ISERROR(VLOOKUP($P649,'M1'!$A:$C,Q$2,FALSE)),IF(ISERROR(VLOOKUP(DATA!$P649,'M2'!$A:$C,Q$2,FALSE)),"NOT PRESENT",VLOOKUP(DATA!$P649,'M2'!$A:$C,Q$2,FALSE)),VLOOKUP($P649,'M1'!$A:$C,Q$2,FALSE)),"SPECIFY METHOD")))</f>
        <v>Aequorea victoria</v>
      </c>
      <c r="R649" s="12" t="str">
        <f>IF($N649=1,IF(ISERROR(VLOOKUP($P649,'M1'!$A:$C,R$2,FALSE)),"NOT PRESENT",VLOOKUP($P649,'M1'!$A:$C,R$2,FALSE)),IF($N649=2,IF(ISERROR(VLOOKUP(DATA!$P649,'M2'!$A:$C,R$2,FALSE)),"NOT PRESENT",VLOOKUP(DATA!$P649,'M2'!$A:$C,R$2,FALSE)),IF($N649=0,IF(ISERROR(VLOOKUP($P649,'M1'!$A:$C,R$2,FALSE)),IF(ISERROR(VLOOKUP(DATA!$P649,'M2'!$A:$C,R$2,FALSE)),"NOT PRESENT",VLOOKUP(DATA!$P649,'M2'!$A:$C,R$2,FALSE)),VLOOKUP($P649,'M1'!$A:$C,R$2,FALSE)),"SPECIFY METHOD")))</f>
        <v>Victoria's crystal jelly</v>
      </c>
      <c r="S649" s="20">
        <f t="shared" si="980"/>
        <v>1</v>
      </c>
      <c r="T649" s="11">
        <v>0</v>
      </c>
      <c r="U649" s="11"/>
      <c r="V649" s="11">
        <v>1</v>
      </c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1"/>
      <c r="AU649" s="11"/>
      <c r="AV649" s="11"/>
      <c r="AW649" s="11"/>
      <c r="AX649" s="11"/>
      <c r="AY649" s="11"/>
      <c r="AZ649" s="11"/>
      <c r="BA649" s="11"/>
      <c r="BB649" s="11"/>
      <c r="BC649" s="11"/>
      <c r="BD649" s="11"/>
      <c r="BE649" s="11"/>
      <c r="BF649" s="11"/>
      <c r="BG649" s="11"/>
      <c r="BH649" s="11"/>
      <c r="BI649" s="11"/>
      <c r="BJ649" s="11"/>
      <c r="BK649" s="11"/>
      <c r="BL649" s="11"/>
      <c r="BM649" s="11"/>
      <c r="BN649" s="11"/>
      <c r="BO649" s="11"/>
      <c r="BP649" s="11"/>
    </row>
    <row r="650" spans="1:68" ht="12.75" customHeight="1">
      <c r="A650" s="12">
        <f t="shared" si="977"/>
        <v>648</v>
      </c>
      <c r="B650" s="11" t="str">
        <f t="shared" si="1166"/>
        <v>Em Lim</v>
      </c>
      <c r="C650" s="11" t="str">
        <f t="shared" si="1219"/>
        <v>Jasmin Schuster</v>
      </c>
      <c r="D650" s="11" t="str">
        <f t="shared" si="1221"/>
        <v>BMSC18</v>
      </c>
      <c r="E650" s="12" t="str">
        <f>IF(ISERROR(VLOOKUP($D650,SITES!$A:$E,2,FALSE)),"",VLOOKUP($D650,SITES!$A:$E,2,FALSE))</f>
        <v>Eussen Rock</v>
      </c>
      <c r="F650" s="10">
        <f>IF(ISERROR(VLOOKUP($D650,SITES!$A:$E,3,FALSE)),"",VLOOKUP($D650,SITES!$A:$E,3,FALSE))</f>
        <v>48.911617279052699</v>
      </c>
      <c r="G650" s="13">
        <f>IF(ISERROR(VLOOKUP($D650,SITES!$A:$E,4,FALSE)),"",VLOOKUP($D650,SITES!$A:$E,4,FALSE))</f>
        <v>-125.267036437988</v>
      </c>
      <c r="H650" s="14" t="str">
        <f t="shared" si="1220"/>
        <v>02/05/2024</v>
      </c>
      <c r="I650" s="11">
        <f t="shared" ref="I650:O650" si="1225">IF(ISERROR(I649),IF(ISERROR(I648),IF(ISERROR(I647),"BLANK",I647),I648),I649)</f>
        <v>3</v>
      </c>
      <c r="J650" s="11" t="str">
        <f t="shared" si="1225"/>
        <v>SW</v>
      </c>
      <c r="K650" s="18">
        <f t="shared" si="1225"/>
        <v>0.48541666666666666</v>
      </c>
      <c r="L650" s="11" t="str">
        <f t="shared" si="1225"/>
        <v>JMS</v>
      </c>
      <c r="M650" s="11">
        <f t="shared" si="1225"/>
        <v>8.5</v>
      </c>
      <c r="N650" s="11">
        <f t="shared" si="1225"/>
        <v>1</v>
      </c>
      <c r="O650" s="11">
        <f t="shared" si="1225"/>
        <v>2</v>
      </c>
      <c r="P650" s="11" t="s">
        <v>27</v>
      </c>
      <c r="Q650" s="19" t="str">
        <f>IF($N650=1,IF(ISERROR(VLOOKUP($P650,'M1'!$A:$C,Q$2,FALSE)),"NOT PRESENT",VLOOKUP($P650,'M1'!$A:$C,Q$2,FALSE)),IF($N650=2,IF(ISERROR(VLOOKUP(DATA!$P650,'M2'!$A:$C,Q$2,FALSE)),"NOT PRESENT",VLOOKUP(DATA!$P650,'M2'!$A:$C,Q$2,FALSE)),IF($N650=0,IF(ISERROR(VLOOKUP($P650,'M1'!$A:$C,Q$2,FALSE)),IF(ISERROR(VLOOKUP(DATA!$P650,'M2'!$A:$C,Q$2,FALSE)),"NOT PRESENT",VLOOKUP(DATA!$P650,'M2'!$A:$C,Q$2,FALSE)),VLOOKUP($P650,'M1'!$A:$C,Q$2,FALSE)),"SPECIFY METHOD")))</f>
        <v>Hexagrammos decagrammus</v>
      </c>
      <c r="R650" s="12" t="str">
        <f>IF($N650=1,IF(ISERROR(VLOOKUP($P650,'M1'!$A:$C,R$2,FALSE)),"NOT PRESENT",VLOOKUP($P650,'M1'!$A:$C,R$2,FALSE)),IF($N650=2,IF(ISERROR(VLOOKUP(DATA!$P650,'M2'!$A:$C,R$2,FALSE)),"NOT PRESENT",VLOOKUP(DATA!$P650,'M2'!$A:$C,R$2,FALSE)),IF($N650=0,IF(ISERROR(VLOOKUP($P650,'M1'!$A:$C,R$2,FALSE)),IF(ISERROR(VLOOKUP(DATA!$P650,'M2'!$A:$C,R$2,FALSE)),"NOT PRESENT",VLOOKUP(DATA!$P650,'M2'!$A:$C,R$2,FALSE)),VLOOKUP($P650,'M1'!$A:$C,R$2,FALSE)),"SPECIFY METHOD")))</f>
        <v>Kelp greenling</v>
      </c>
      <c r="S650" s="20">
        <f t="shared" si="980"/>
        <v>1</v>
      </c>
      <c r="T650" s="11">
        <v>0</v>
      </c>
      <c r="U650" s="11"/>
      <c r="V650" s="11"/>
      <c r="W650" s="11"/>
      <c r="X650" s="11"/>
      <c r="Y650" s="11"/>
      <c r="Z650" s="11"/>
      <c r="AA650" s="11"/>
      <c r="AB650" s="11"/>
      <c r="AC650" s="11">
        <v>1</v>
      </c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1"/>
      <c r="AU650" s="11"/>
      <c r="AV650" s="11"/>
      <c r="AW650" s="11"/>
      <c r="AX650" s="11"/>
      <c r="AY650" s="11"/>
      <c r="AZ650" s="11"/>
      <c r="BA650" s="11"/>
      <c r="BB650" s="11"/>
      <c r="BC650" s="11"/>
      <c r="BD650" s="11"/>
      <c r="BE650" s="11"/>
      <c r="BF650" s="11"/>
      <c r="BG650" s="11"/>
      <c r="BH650" s="11"/>
      <c r="BI650" s="11"/>
      <c r="BJ650" s="11"/>
      <c r="BK650" s="11"/>
      <c r="BL650" s="11"/>
      <c r="BM650" s="11"/>
      <c r="BN650" s="11"/>
      <c r="BO650" s="11"/>
      <c r="BP650" s="11"/>
    </row>
    <row r="651" spans="1:68" ht="12.75" customHeight="1">
      <c r="A651" s="12">
        <f t="shared" si="977"/>
        <v>649</v>
      </c>
      <c r="B651" s="11" t="str">
        <f t="shared" si="1166"/>
        <v>Em Lim</v>
      </c>
      <c r="C651" s="11" t="str">
        <f t="shared" si="1219"/>
        <v>Jasmin Schuster</v>
      </c>
      <c r="D651" s="11" t="str">
        <f t="shared" si="1221"/>
        <v>BMSC18</v>
      </c>
      <c r="E651" s="12" t="str">
        <f>IF(ISERROR(VLOOKUP($D651,SITES!$A:$E,2,FALSE)),"",VLOOKUP($D651,SITES!$A:$E,2,FALSE))</f>
        <v>Eussen Rock</v>
      </c>
      <c r="F651" s="10">
        <f>IF(ISERROR(VLOOKUP($D651,SITES!$A:$E,3,FALSE)),"",VLOOKUP($D651,SITES!$A:$E,3,FALSE))</f>
        <v>48.911617279052699</v>
      </c>
      <c r="G651" s="13">
        <f>IF(ISERROR(VLOOKUP($D651,SITES!$A:$E,4,FALSE)),"",VLOOKUP($D651,SITES!$A:$E,4,FALSE))</f>
        <v>-125.267036437988</v>
      </c>
      <c r="H651" s="14" t="str">
        <f t="shared" si="1220"/>
        <v>02/05/2024</v>
      </c>
      <c r="I651" s="11">
        <f t="shared" ref="I651:M651" si="1226">IF(ISERROR(I650),IF(ISERROR(I649),IF(ISERROR(I648),"BLANK",I648),I649),I650)</f>
        <v>3</v>
      </c>
      <c r="J651" s="11" t="str">
        <f t="shared" si="1226"/>
        <v>SW</v>
      </c>
      <c r="K651" s="18">
        <f t="shared" si="1226"/>
        <v>0.48541666666666666</v>
      </c>
      <c r="L651" s="11" t="str">
        <f t="shared" si="1226"/>
        <v>JMS</v>
      </c>
      <c r="M651" s="11">
        <f t="shared" si="1226"/>
        <v>8.5</v>
      </c>
      <c r="N651" s="11">
        <v>0</v>
      </c>
      <c r="O651" s="11">
        <f t="shared" ref="O651:O652" si="1227">IF(ISERROR(O650),IF(ISERROR(O649),IF(ISERROR(O648),"BLANK",O648),O649),O650)</f>
        <v>2</v>
      </c>
      <c r="P651" s="11" t="s">
        <v>92</v>
      </c>
      <c r="Q651" s="19" t="str">
        <f>IF($N651=1,IF(ISERROR(VLOOKUP($P651,'M1'!$A:$C,Q$2,FALSE)),"NOT PRESENT",VLOOKUP($P651,'M1'!$A:$C,Q$2,FALSE)),IF($N651=2,IF(ISERROR(VLOOKUP(DATA!$P651,'M2'!$A:$C,Q$2,FALSE)),"NOT PRESENT",VLOOKUP(DATA!$P651,'M2'!$A:$C,Q$2,FALSE)),IF($N651=0,IF(ISERROR(VLOOKUP($P651,'M1'!$A:$C,Q$2,FALSE)),IF(ISERROR(VLOOKUP(DATA!$P651,'M2'!$A:$C,Q$2,FALSE)),"NOT PRESENT",VLOOKUP(DATA!$P651,'M2'!$A:$C,Q$2,FALSE)),VLOOKUP($P651,'M1'!$A:$C,Q$2,FALSE)),"SPECIFY METHOD")))</f>
        <v>Sebastes flavidus</v>
      </c>
      <c r="R651" s="12" t="str">
        <f>IF($N651=1,IF(ISERROR(VLOOKUP($P651,'M1'!$A:$C,R$2,FALSE)),"NOT PRESENT",VLOOKUP($P651,'M1'!$A:$C,R$2,FALSE)),IF($N651=2,IF(ISERROR(VLOOKUP(DATA!$P651,'M2'!$A:$C,R$2,FALSE)),"NOT PRESENT",VLOOKUP(DATA!$P651,'M2'!$A:$C,R$2,FALSE)),IF($N651=0,IF(ISERROR(VLOOKUP($P651,'M1'!$A:$C,R$2,FALSE)),IF(ISERROR(VLOOKUP(DATA!$P651,'M2'!$A:$C,R$2,FALSE)),"NOT PRESENT",VLOOKUP(DATA!$P651,'M2'!$A:$C,R$2,FALSE)),VLOOKUP($P651,'M1'!$A:$C,R$2,FALSE)),"SPECIFY METHOD")))</f>
        <v>Yellowtail rockfish</v>
      </c>
      <c r="S651" s="20">
        <f t="shared" si="980"/>
        <v>18</v>
      </c>
      <c r="T651" s="11">
        <v>0</v>
      </c>
      <c r="U651" s="11"/>
      <c r="V651" s="11"/>
      <c r="W651" s="11"/>
      <c r="X651" s="11"/>
      <c r="Y651" s="11"/>
      <c r="Z651" s="11"/>
      <c r="AA651" s="11">
        <v>5</v>
      </c>
      <c r="AB651" s="11">
        <v>8</v>
      </c>
      <c r="AC651" s="11">
        <v>5</v>
      </c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1"/>
      <c r="AU651" s="11"/>
      <c r="AV651" s="11"/>
      <c r="AW651" s="11"/>
      <c r="AX651" s="11"/>
      <c r="AY651" s="11"/>
      <c r="AZ651" s="11"/>
      <c r="BA651" s="11"/>
      <c r="BB651" s="11"/>
      <c r="BC651" s="11"/>
      <c r="BD651" s="11"/>
      <c r="BE651" s="11"/>
      <c r="BF651" s="11"/>
      <c r="BG651" s="11"/>
      <c r="BH651" s="11"/>
      <c r="BI651" s="11"/>
      <c r="BJ651" s="11"/>
      <c r="BK651" s="11"/>
      <c r="BL651" s="11"/>
      <c r="BM651" s="11"/>
      <c r="BN651" s="11"/>
      <c r="BO651" s="11"/>
      <c r="BP651" s="11"/>
    </row>
    <row r="652" spans="1:68" ht="12.75" customHeight="1">
      <c r="A652" s="12">
        <f t="shared" si="977"/>
        <v>650</v>
      </c>
      <c r="B652" s="11" t="str">
        <f t="shared" si="1166"/>
        <v>Em Lim</v>
      </c>
      <c r="C652" s="11" t="str">
        <f t="shared" si="1219"/>
        <v>Jasmin Schuster</v>
      </c>
      <c r="D652" s="11" t="str">
        <f t="shared" si="1221"/>
        <v>BMSC18</v>
      </c>
      <c r="E652" s="12" t="str">
        <f>IF(ISERROR(VLOOKUP($D652,SITES!$A:$E,2,FALSE)),"",VLOOKUP($D652,SITES!$A:$E,2,FALSE))</f>
        <v>Eussen Rock</v>
      </c>
      <c r="F652" s="10">
        <f>IF(ISERROR(VLOOKUP($D652,SITES!$A:$E,3,FALSE)),"",VLOOKUP($D652,SITES!$A:$E,3,FALSE))</f>
        <v>48.911617279052699</v>
      </c>
      <c r="G652" s="13">
        <f>IF(ISERROR(VLOOKUP($D652,SITES!$A:$E,4,FALSE)),"",VLOOKUP($D652,SITES!$A:$E,4,FALSE))</f>
        <v>-125.267036437988</v>
      </c>
      <c r="H652" s="14" t="str">
        <f t="shared" si="1220"/>
        <v>02/05/2024</v>
      </c>
      <c r="I652" s="11">
        <f t="shared" ref="I652:M652" si="1228">IF(ISERROR(I651),IF(ISERROR(I650),IF(ISERROR(I649),"BLANK",I649),I650),I651)</f>
        <v>3</v>
      </c>
      <c r="J652" s="11" t="str">
        <f t="shared" si="1228"/>
        <v>SW</v>
      </c>
      <c r="K652" s="18">
        <f t="shared" si="1228"/>
        <v>0.48541666666666666</v>
      </c>
      <c r="L652" s="11" t="str">
        <f t="shared" si="1228"/>
        <v>JMS</v>
      </c>
      <c r="M652" s="11">
        <f t="shared" si="1228"/>
        <v>8.5</v>
      </c>
      <c r="N652" s="11">
        <v>2</v>
      </c>
      <c r="O652" s="11">
        <f t="shared" si="1227"/>
        <v>2</v>
      </c>
      <c r="P652" s="11" t="s">
        <v>29</v>
      </c>
      <c r="Q652" s="19" t="str">
        <f>IF($N652=1,IF(ISERROR(VLOOKUP($P652,'M1'!$A:$C,Q$2,FALSE)),"NOT PRESENT",VLOOKUP($P652,'M1'!$A:$C,Q$2,FALSE)),IF($N652=2,IF(ISERROR(VLOOKUP(DATA!$P652,'M2'!$A:$C,Q$2,FALSE)),"NOT PRESENT",VLOOKUP(DATA!$P652,'M2'!$A:$C,Q$2,FALSE)),IF($N652=0,IF(ISERROR(VLOOKUP($P652,'M1'!$A:$C,Q$2,FALSE)),IF(ISERROR(VLOOKUP(DATA!$P652,'M2'!$A:$C,Q$2,FALSE)),"NOT PRESENT",VLOOKUP(DATA!$P652,'M2'!$A:$C,Q$2,FALSE)),VLOOKUP($P652,'M1'!$A:$C,Q$2,FALSE)),"SPECIFY METHOD")))</f>
        <v>Mesocentrotus franciscanus</v>
      </c>
      <c r="R652" s="12" t="str">
        <f>IF($N652=1,IF(ISERROR(VLOOKUP($P652,'M1'!$A:$C,R$2,FALSE)),"NOT PRESENT",VLOOKUP($P652,'M1'!$A:$C,R$2,FALSE)),IF($N652=2,IF(ISERROR(VLOOKUP(DATA!$P652,'M2'!$A:$C,R$2,FALSE)),"NOT PRESENT",VLOOKUP(DATA!$P652,'M2'!$A:$C,R$2,FALSE)),IF($N652=0,IF(ISERROR(VLOOKUP($P652,'M1'!$A:$C,R$2,FALSE)),IF(ISERROR(VLOOKUP(DATA!$P652,'M2'!$A:$C,R$2,FALSE)),"NOT PRESENT",VLOOKUP(DATA!$P652,'M2'!$A:$C,R$2,FALSE)),VLOOKUP($P652,'M1'!$A:$C,R$2,FALSE)),"SPECIFY METHOD")))</f>
        <v>Red sea urchin</v>
      </c>
      <c r="S652" s="20">
        <f t="shared" si="980"/>
        <v>88</v>
      </c>
      <c r="T652" s="11">
        <v>88</v>
      </c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1"/>
      <c r="AU652" s="11"/>
      <c r="AV652" s="11"/>
      <c r="AW652" s="11"/>
      <c r="AX652" s="11"/>
      <c r="AY652" s="11"/>
      <c r="AZ652" s="11"/>
      <c r="BA652" s="11"/>
      <c r="BB652" s="11"/>
      <c r="BC652" s="11"/>
      <c r="BD652" s="11"/>
      <c r="BE652" s="11"/>
      <c r="BF652" s="11"/>
      <c r="BG652" s="11"/>
      <c r="BH652" s="11"/>
      <c r="BI652" s="11"/>
      <c r="BJ652" s="11"/>
      <c r="BK652" s="11"/>
      <c r="BL652" s="11"/>
      <c r="BM652" s="11"/>
      <c r="BN652" s="11"/>
      <c r="BO652" s="11"/>
      <c r="BP652" s="11"/>
    </row>
    <row r="653" spans="1:68" ht="12.75" customHeight="1">
      <c r="A653" s="12">
        <f t="shared" si="977"/>
        <v>651</v>
      </c>
      <c r="B653" s="11" t="str">
        <f t="shared" si="1166"/>
        <v>Em Lim</v>
      </c>
      <c r="C653" s="11" t="str">
        <f t="shared" si="1219"/>
        <v>Jasmin Schuster</v>
      </c>
      <c r="D653" s="11" t="str">
        <f t="shared" si="1221"/>
        <v>BMSC18</v>
      </c>
      <c r="E653" s="12" t="str">
        <f>IF(ISERROR(VLOOKUP($D653,SITES!$A:$E,2,FALSE)),"",VLOOKUP($D653,SITES!$A:$E,2,FALSE))</f>
        <v>Eussen Rock</v>
      </c>
      <c r="F653" s="10">
        <f>IF(ISERROR(VLOOKUP($D653,SITES!$A:$E,3,FALSE)),"",VLOOKUP($D653,SITES!$A:$E,3,FALSE))</f>
        <v>48.911617279052699</v>
      </c>
      <c r="G653" s="13">
        <f>IF(ISERROR(VLOOKUP($D653,SITES!$A:$E,4,FALSE)),"",VLOOKUP($D653,SITES!$A:$E,4,FALSE))</f>
        <v>-125.267036437988</v>
      </c>
      <c r="H653" s="14" t="str">
        <f t="shared" si="1220"/>
        <v>02/05/2024</v>
      </c>
      <c r="I653" s="11">
        <f t="shared" ref="I653:O653" si="1229">IF(ISERROR(I652),IF(ISERROR(I651),IF(ISERROR(I650),"BLANK",I650),I651),I652)</f>
        <v>3</v>
      </c>
      <c r="J653" s="11" t="str">
        <f t="shared" si="1229"/>
        <v>SW</v>
      </c>
      <c r="K653" s="18">
        <f t="shared" si="1229"/>
        <v>0.48541666666666666</v>
      </c>
      <c r="L653" s="11" t="str">
        <f t="shared" si="1229"/>
        <v>JMS</v>
      </c>
      <c r="M653" s="11">
        <f t="shared" si="1229"/>
        <v>8.5</v>
      </c>
      <c r="N653" s="11">
        <f t="shared" si="1229"/>
        <v>2</v>
      </c>
      <c r="O653" s="11">
        <f t="shared" si="1229"/>
        <v>2</v>
      </c>
      <c r="P653" s="11" t="s">
        <v>32</v>
      </c>
      <c r="Q653" s="19" t="str">
        <f>IF($N653=1,IF(ISERROR(VLOOKUP($P653,'M1'!$A:$C,Q$2,FALSE)),"NOT PRESENT",VLOOKUP($P653,'M1'!$A:$C,Q$2,FALSE)),IF($N653=2,IF(ISERROR(VLOOKUP(DATA!$P653,'M2'!$A:$C,Q$2,FALSE)),"NOT PRESENT",VLOOKUP(DATA!$P653,'M2'!$A:$C,Q$2,FALSE)),IF($N653=0,IF(ISERROR(VLOOKUP($P653,'M1'!$A:$C,Q$2,FALSE)),IF(ISERROR(VLOOKUP(DATA!$P653,'M2'!$A:$C,Q$2,FALSE)),"NOT PRESENT",VLOOKUP(DATA!$P653,'M2'!$A:$C,Q$2,FALSE)),VLOOKUP($P653,'M1'!$A:$C,Q$2,FALSE)),"SPECIFY METHOD")))</f>
        <v>Acmaea mitra</v>
      </c>
      <c r="R653" s="12" t="str">
        <f>IF($N653=1,IF(ISERROR(VLOOKUP($P653,'M1'!$A:$C,R$2,FALSE)),"NOT PRESENT",VLOOKUP($P653,'M1'!$A:$C,R$2,FALSE)),IF($N653=2,IF(ISERROR(VLOOKUP(DATA!$P653,'M2'!$A:$C,R$2,FALSE)),"NOT PRESENT",VLOOKUP(DATA!$P653,'M2'!$A:$C,R$2,FALSE)),IF($N653=0,IF(ISERROR(VLOOKUP($P653,'M1'!$A:$C,R$2,FALSE)),IF(ISERROR(VLOOKUP(DATA!$P653,'M2'!$A:$C,R$2,FALSE)),"NOT PRESENT",VLOOKUP(DATA!$P653,'M2'!$A:$C,R$2,FALSE)),VLOOKUP($P653,'M1'!$A:$C,R$2,FALSE)),"SPECIFY METHOD")))</f>
        <v>Whitecap limpet</v>
      </c>
      <c r="S653" s="20">
        <f t="shared" si="980"/>
        <v>24</v>
      </c>
      <c r="T653" s="11">
        <v>24</v>
      </c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1"/>
      <c r="AU653" s="11"/>
      <c r="AV653" s="11"/>
      <c r="AW653" s="11"/>
      <c r="AX653" s="11"/>
      <c r="AY653" s="11"/>
      <c r="AZ653" s="11"/>
      <c r="BA653" s="11"/>
      <c r="BB653" s="11"/>
      <c r="BC653" s="11"/>
      <c r="BD653" s="11"/>
      <c r="BE653" s="11"/>
      <c r="BF653" s="11"/>
      <c r="BG653" s="11"/>
      <c r="BH653" s="11"/>
      <c r="BI653" s="11"/>
      <c r="BJ653" s="11"/>
      <c r="BK653" s="11"/>
      <c r="BL653" s="11"/>
      <c r="BM653" s="11"/>
      <c r="BN653" s="11"/>
      <c r="BO653" s="11"/>
      <c r="BP653" s="11"/>
    </row>
    <row r="654" spans="1:68" ht="12.75" customHeight="1">
      <c r="A654" s="12">
        <f t="shared" si="977"/>
        <v>652</v>
      </c>
      <c r="B654" s="11" t="str">
        <f t="shared" si="1166"/>
        <v>Em Lim</v>
      </c>
      <c r="C654" s="11" t="str">
        <f t="shared" si="1219"/>
        <v>Jasmin Schuster</v>
      </c>
      <c r="D654" s="11" t="str">
        <f t="shared" si="1221"/>
        <v>BMSC18</v>
      </c>
      <c r="E654" s="12" t="str">
        <f>IF(ISERROR(VLOOKUP($D654,SITES!$A:$E,2,FALSE)),"",VLOOKUP($D654,SITES!$A:$E,2,FALSE))</f>
        <v>Eussen Rock</v>
      </c>
      <c r="F654" s="10">
        <f>IF(ISERROR(VLOOKUP($D654,SITES!$A:$E,3,FALSE)),"",VLOOKUP($D654,SITES!$A:$E,3,FALSE))</f>
        <v>48.911617279052699</v>
      </c>
      <c r="G654" s="13">
        <f>IF(ISERROR(VLOOKUP($D654,SITES!$A:$E,4,FALSE)),"",VLOOKUP($D654,SITES!$A:$E,4,FALSE))</f>
        <v>-125.267036437988</v>
      </c>
      <c r="H654" s="14" t="str">
        <f t="shared" si="1220"/>
        <v>02/05/2024</v>
      </c>
      <c r="I654" s="11">
        <f t="shared" ref="I654:O654" si="1230">IF(ISERROR(I653),IF(ISERROR(I652),IF(ISERROR(I651),"BLANK",I651),I652),I653)</f>
        <v>3</v>
      </c>
      <c r="J654" s="11" t="str">
        <f t="shared" si="1230"/>
        <v>SW</v>
      </c>
      <c r="K654" s="18">
        <f t="shared" si="1230"/>
        <v>0.48541666666666666</v>
      </c>
      <c r="L654" s="11" t="str">
        <f t="shared" si="1230"/>
        <v>JMS</v>
      </c>
      <c r="M654" s="11">
        <f t="shared" si="1230"/>
        <v>8.5</v>
      </c>
      <c r="N654" s="11">
        <f t="shared" si="1230"/>
        <v>2</v>
      </c>
      <c r="O654" s="11">
        <f t="shared" si="1230"/>
        <v>2</v>
      </c>
      <c r="P654" s="11" t="s">
        <v>36</v>
      </c>
      <c r="Q654" s="19" t="str">
        <f>IF($N654=1,IF(ISERROR(VLOOKUP($P654,'M1'!$A:$C,Q$2,FALSE)),"NOT PRESENT",VLOOKUP($P654,'M1'!$A:$C,Q$2,FALSE)),IF($N654=2,IF(ISERROR(VLOOKUP(DATA!$P654,'M2'!$A:$C,Q$2,FALSE)),"NOT PRESENT",VLOOKUP(DATA!$P654,'M2'!$A:$C,Q$2,FALSE)),IF($N654=0,IF(ISERROR(VLOOKUP($P654,'M1'!$A:$C,Q$2,FALSE)),IF(ISERROR(VLOOKUP(DATA!$P654,'M2'!$A:$C,Q$2,FALSE)),"NOT PRESENT",VLOOKUP(DATA!$P654,'M2'!$A:$C,Q$2,FALSE)),VLOOKUP($P654,'M1'!$A:$C,Q$2,FALSE)),"SPECIFY METHOD")))</f>
        <v>Haliotis kamtschatkana</v>
      </c>
      <c r="R654" s="12" t="str">
        <f>IF($N654=1,IF(ISERROR(VLOOKUP($P654,'M1'!$A:$C,R$2,FALSE)),"NOT PRESENT",VLOOKUP($P654,'M1'!$A:$C,R$2,FALSE)),IF($N654=2,IF(ISERROR(VLOOKUP(DATA!$P654,'M2'!$A:$C,R$2,FALSE)),"NOT PRESENT",VLOOKUP(DATA!$P654,'M2'!$A:$C,R$2,FALSE)),IF($N654=0,IF(ISERROR(VLOOKUP($P654,'M1'!$A:$C,R$2,FALSE)),IF(ISERROR(VLOOKUP(DATA!$P654,'M2'!$A:$C,R$2,FALSE)),"NOT PRESENT",VLOOKUP(DATA!$P654,'M2'!$A:$C,R$2,FALSE)),VLOOKUP($P654,'M1'!$A:$C,R$2,FALSE)),"SPECIFY METHOD")))</f>
        <v>Pinto abalone</v>
      </c>
      <c r="S654" s="20">
        <f t="shared" si="980"/>
        <v>112</v>
      </c>
      <c r="T654" s="11">
        <v>0</v>
      </c>
      <c r="U654" s="11">
        <v>92</v>
      </c>
      <c r="V654" s="11">
        <v>20</v>
      </c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1"/>
      <c r="AU654" s="11"/>
      <c r="AV654" s="11"/>
      <c r="AW654" s="11"/>
      <c r="AX654" s="11"/>
      <c r="AY654" s="11"/>
      <c r="AZ654" s="11"/>
      <c r="BA654" s="11"/>
      <c r="BB654" s="11"/>
      <c r="BC654" s="11"/>
      <c r="BD654" s="11"/>
      <c r="BE654" s="11"/>
      <c r="BF654" s="11"/>
      <c r="BG654" s="11"/>
      <c r="BH654" s="11"/>
      <c r="BI654" s="11"/>
      <c r="BJ654" s="11"/>
      <c r="BK654" s="11"/>
      <c r="BL654" s="11"/>
      <c r="BM654" s="11"/>
      <c r="BN654" s="11"/>
      <c r="BO654" s="11"/>
      <c r="BP654" s="11"/>
    </row>
    <row r="655" spans="1:68" ht="12.75" customHeight="1">
      <c r="A655" s="12">
        <f t="shared" si="977"/>
        <v>653</v>
      </c>
      <c r="B655" s="11" t="str">
        <f t="shared" si="1166"/>
        <v>Em Lim</v>
      </c>
      <c r="C655" s="11" t="str">
        <f t="shared" si="1219"/>
        <v>Jasmin Schuster</v>
      </c>
      <c r="D655" s="11" t="str">
        <f t="shared" si="1221"/>
        <v>BMSC18</v>
      </c>
      <c r="E655" s="12" t="str">
        <f>IF(ISERROR(VLOOKUP($D655,SITES!$A:$E,2,FALSE)),"",VLOOKUP($D655,SITES!$A:$E,2,FALSE))</f>
        <v>Eussen Rock</v>
      </c>
      <c r="F655" s="10">
        <f>IF(ISERROR(VLOOKUP($D655,SITES!$A:$E,3,FALSE)),"",VLOOKUP($D655,SITES!$A:$E,3,FALSE))</f>
        <v>48.911617279052699</v>
      </c>
      <c r="G655" s="13">
        <f>IF(ISERROR(VLOOKUP($D655,SITES!$A:$E,4,FALSE)),"",VLOOKUP($D655,SITES!$A:$E,4,FALSE))</f>
        <v>-125.267036437988</v>
      </c>
      <c r="H655" s="14" t="str">
        <f t="shared" si="1220"/>
        <v>02/05/2024</v>
      </c>
      <c r="I655" s="11">
        <f t="shared" ref="I655:O655" si="1231">IF(ISERROR(I654),IF(ISERROR(I653),IF(ISERROR(I652),"BLANK",I652),I653),I654)</f>
        <v>3</v>
      </c>
      <c r="J655" s="11" t="str">
        <f t="shared" si="1231"/>
        <v>SW</v>
      </c>
      <c r="K655" s="18">
        <f t="shared" si="1231"/>
        <v>0.48541666666666666</v>
      </c>
      <c r="L655" s="11" t="str">
        <f t="shared" si="1231"/>
        <v>JMS</v>
      </c>
      <c r="M655" s="11">
        <f t="shared" si="1231"/>
        <v>8.5</v>
      </c>
      <c r="N655" s="11">
        <f t="shared" si="1231"/>
        <v>2</v>
      </c>
      <c r="O655" s="11">
        <f t="shared" si="1231"/>
        <v>2</v>
      </c>
      <c r="P655" s="11" t="s">
        <v>30</v>
      </c>
      <c r="Q655" s="19" t="str">
        <f>IF($N655=1,IF(ISERROR(VLOOKUP($P655,'M1'!$A:$C,Q$2,FALSE)),"NOT PRESENT",VLOOKUP($P655,'M1'!$A:$C,Q$2,FALSE)),IF($N655=2,IF(ISERROR(VLOOKUP(DATA!$P655,'M2'!$A:$C,Q$2,FALSE)),"NOT PRESENT",VLOOKUP(DATA!$P655,'M2'!$A:$C,Q$2,FALSE)),IF($N655=0,IF(ISERROR(VLOOKUP($P655,'M1'!$A:$C,Q$2,FALSE)),IF(ISERROR(VLOOKUP(DATA!$P655,'M2'!$A:$C,Q$2,FALSE)),"NOT PRESENT",VLOOKUP(DATA!$P655,'M2'!$A:$C,Q$2,FALSE)),VLOOKUP($P655,'M1'!$A:$C,Q$2,FALSE)),"SPECIFY METHOD")))</f>
        <v>Pomaulax gibberosus</v>
      </c>
      <c r="R655" s="12" t="str">
        <f>IF($N655=1,IF(ISERROR(VLOOKUP($P655,'M1'!$A:$C,R$2,FALSE)),"NOT PRESENT",VLOOKUP($P655,'M1'!$A:$C,R$2,FALSE)),IF($N655=2,IF(ISERROR(VLOOKUP(DATA!$P655,'M2'!$A:$C,R$2,FALSE)),"NOT PRESENT",VLOOKUP(DATA!$P655,'M2'!$A:$C,R$2,FALSE)),IF($N655=0,IF(ISERROR(VLOOKUP($P655,'M1'!$A:$C,R$2,FALSE)),IF(ISERROR(VLOOKUP(DATA!$P655,'M2'!$A:$C,R$2,FALSE)),"NOT PRESENT",VLOOKUP(DATA!$P655,'M2'!$A:$C,R$2,FALSE)),VLOOKUP($P655,'M1'!$A:$C,R$2,FALSE)),"SPECIFY METHOD")))</f>
        <v>Red turban shell</v>
      </c>
      <c r="S655" s="20">
        <f t="shared" si="980"/>
        <v>17</v>
      </c>
      <c r="T655" s="11">
        <v>17</v>
      </c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1"/>
      <c r="AU655" s="11"/>
      <c r="AV655" s="11"/>
      <c r="AW655" s="11"/>
      <c r="AX655" s="11"/>
      <c r="AY655" s="11"/>
      <c r="AZ655" s="11"/>
      <c r="BA655" s="11"/>
      <c r="BB655" s="11"/>
      <c r="BC655" s="11"/>
      <c r="BD655" s="11"/>
      <c r="BE655" s="11"/>
      <c r="BF655" s="11"/>
      <c r="BG655" s="11"/>
      <c r="BH655" s="11"/>
      <c r="BI655" s="11"/>
      <c r="BJ655" s="11"/>
      <c r="BK655" s="11"/>
      <c r="BL655" s="11"/>
      <c r="BM655" s="11"/>
      <c r="BN655" s="11"/>
      <c r="BO655" s="11"/>
      <c r="BP655" s="11"/>
    </row>
    <row r="656" spans="1:68" ht="12.75" customHeight="1">
      <c r="A656" s="12">
        <f t="shared" si="977"/>
        <v>654</v>
      </c>
      <c r="B656" s="11" t="str">
        <f t="shared" si="1166"/>
        <v>Em Lim</v>
      </c>
      <c r="C656" s="11" t="str">
        <f t="shared" si="1219"/>
        <v>Jasmin Schuster</v>
      </c>
      <c r="D656" s="11" t="str">
        <f t="shared" si="1221"/>
        <v>BMSC18</v>
      </c>
      <c r="E656" s="12" t="str">
        <f>IF(ISERROR(VLOOKUP($D656,SITES!$A:$E,2,FALSE)),"",VLOOKUP($D656,SITES!$A:$E,2,FALSE))</f>
        <v>Eussen Rock</v>
      </c>
      <c r="F656" s="10">
        <f>IF(ISERROR(VLOOKUP($D656,SITES!$A:$E,3,FALSE)),"",VLOOKUP($D656,SITES!$A:$E,3,FALSE))</f>
        <v>48.911617279052699</v>
      </c>
      <c r="G656" s="13">
        <f>IF(ISERROR(VLOOKUP($D656,SITES!$A:$E,4,FALSE)),"",VLOOKUP($D656,SITES!$A:$E,4,FALSE))</f>
        <v>-125.267036437988</v>
      </c>
      <c r="H656" s="14" t="str">
        <f t="shared" si="1220"/>
        <v>02/05/2024</v>
      </c>
      <c r="I656" s="11">
        <f t="shared" ref="I656:O656" si="1232">IF(ISERROR(I655),IF(ISERROR(I654),IF(ISERROR(I653),"BLANK",I653),I654),I655)</f>
        <v>3</v>
      </c>
      <c r="J656" s="11" t="str">
        <f t="shared" si="1232"/>
        <v>SW</v>
      </c>
      <c r="K656" s="18">
        <f t="shared" si="1232"/>
        <v>0.48541666666666666</v>
      </c>
      <c r="L656" s="11" t="str">
        <f t="shared" si="1232"/>
        <v>JMS</v>
      </c>
      <c r="M656" s="11">
        <f t="shared" si="1232"/>
        <v>8.5</v>
      </c>
      <c r="N656" s="11">
        <f t="shared" si="1232"/>
        <v>2</v>
      </c>
      <c r="O656" s="11">
        <f t="shared" si="1232"/>
        <v>2</v>
      </c>
      <c r="P656" s="11" t="s">
        <v>38</v>
      </c>
      <c r="Q656" s="19" t="str">
        <f>IF($N656=1,IF(ISERROR(VLOOKUP($P656,'M1'!$A:$C,Q$2,FALSE)),"NOT PRESENT",VLOOKUP($P656,'M1'!$A:$C,Q$2,FALSE)),IF($N656=2,IF(ISERROR(VLOOKUP(DATA!$P656,'M2'!$A:$C,Q$2,FALSE)),"NOT PRESENT",VLOOKUP(DATA!$P656,'M2'!$A:$C,Q$2,FALSE)),IF($N656=0,IF(ISERROR(VLOOKUP($P656,'M1'!$A:$C,Q$2,FALSE)),IF(ISERROR(VLOOKUP(DATA!$P656,'M2'!$A:$C,Q$2,FALSE)),"NOT PRESENT",VLOOKUP(DATA!$P656,'M2'!$A:$C,Q$2,FALSE)),VLOOKUP($P656,'M1'!$A:$C,Q$2,FALSE)),"SPECIFY METHOD")))</f>
        <v>Crassadoma gigantea</v>
      </c>
      <c r="R656" s="12" t="str">
        <f>IF($N656=1,IF(ISERROR(VLOOKUP($P656,'M1'!$A:$C,R$2,FALSE)),"NOT PRESENT",VLOOKUP($P656,'M1'!$A:$C,R$2,FALSE)),IF($N656=2,IF(ISERROR(VLOOKUP(DATA!$P656,'M2'!$A:$C,R$2,FALSE)),"NOT PRESENT",VLOOKUP(DATA!$P656,'M2'!$A:$C,R$2,FALSE)),IF($N656=0,IF(ISERROR(VLOOKUP($P656,'M1'!$A:$C,R$2,FALSE)),IF(ISERROR(VLOOKUP(DATA!$P656,'M2'!$A:$C,R$2,FALSE)),"NOT PRESENT",VLOOKUP(DATA!$P656,'M2'!$A:$C,R$2,FALSE)),VLOOKUP($P656,'M1'!$A:$C,R$2,FALSE)),"SPECIFY METHOD")))</f>
        <v>Purple-hinged rock scallop</v>
      </c>
      <c r="S656" s="20">
        <f t="shared" si="980"/>
        <v>36</v>
      </c>
      <c r="T656" s="11">
        <v>0</v>
      </c>
      <c r="U656" s="11"/>
      <c r="V656" s="11">
        <v>3</v>
      </c>
      <c r="W656" s="11">
        <v>10</v>
      </c>
      <c r="X656" s="11">
        <v>7</v>
      </c>
      <c r="Y656" s="11">
        <v>6</v>
      </c>
      <c r="Z656" s="11">
        <v>10</v>
      </c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1"/>
      <c r="AU656" s="11"/>
      <c r="AV656" s="11"/>
      <c r="AW656" s="11"/>
      <c r="AX656" s="11"/>
      <c r="AY656" s="11"/>
      <c r="AZ656" s="11"/>
      <c r="BA656" s="11"/>
      <c r="BB656" s="11"/>
      <c r="BC656" s="11"/>
      <c r="BD656" s="11"/>
      <c r="BE656" s="11"/>
      <c r="BF656" s="11"/>
      <c r="BG656" s="11"/>
      <c r="BH656" s="11"/>
      <c r="BI656" s="11"/>
      <c r="BJ656" s="11"/>
      <c r="BK656" s="11"/>
      <c r="BL656" s="11"/>
      <c r="BM656" s="11"/>
      <c r="BN656" s="11"/>
      <c r="BO656" s="11"/>
      <c r="BP656" s="11"/>
    </row>
    <row r="657" spans="1:68" ht="12.75" customHeight="1">
      <c r="A657" s="12">
        <f t="shared" si="977"/>
        <v>655</v>
      </c>
      <c r="B657" s="11" t="str">
        <f t="shared" si="1166"/>
        <v>Em Lim</v>
      </c>
      <c r="C657" s="11" t="str">
        <f t="shared" si="1219"/>
        <v>Jasmin Schuster</v>
      </c>
      <c r="D657" s="11" t="str">
        <f t="shared" si="1221"/>
        <v>BMSC18</v>
      </c>
      <c r="E657" s="12" t="str">
        <f>IF(ISERROR(VLOOKUP($D657,SITES!$A:$E,2,FALSE)),"",VLOOKUP($D657,SITES!$A:$E,2,FALSE))</f>
        <v>Eussen Rock</v>
      </c>
      <c r="F657" s="10">
        <f>IF(ISERROR(VLOOKUP($D657,SITES!$A:$E,3,FALSE)),"",VLOOKUP($D657,SITES!$A:$E,3,FALSE))</f>
        <v>48.911617279052699</v>
      </c>
      <c r="G657" s="13">
        <f>IF(ISERROR(VLOOKUP($D657,SITES!$A:$E,4,FALSE)),"",VLOOKUP($D657,SITES!$A:$E,4,FALSE))</f>
        <v>-125.267036437988</v>
      </c>
      <c r="H657" s="14" t="str">
        <f t="shared" si="1220"/>
        <v>02/05/2024</v>
      </c>
      <c r="I657" s="11">
        <f t="shared" ref="I657:O657" si="1233">IF(ISERROR(I656),IF(ISERROR(I655),IF(ISERROR(I654),"BLANK",I654),I655),I656)</f>
        <v>3</v>
      </c>
      <c r="J657" s="11" t="str">
        <f t="shared" si="1233"/>
        <v>SW</v>
      </c>
      <c r="K657" s="18">
        <f t="shared" si="1233"/>
        <v>0.48541666666666666</v>
      </c>
      <c r="L657" s="11" t="str">
        <f t="shared" si="1233"/>
        <v>JMS</v>
      </c>
      <c r="M657" s="11">
        <f t="shared" si="1233"/>
        <v>8.5</v>
      </c>
      <c r="N657" s="11">
        <f t="shared" si="1233"/>
        <v>2</v>
      </c>
      <c r="O657" s="11">
        <f t="shared" si="1233"/>
        <v>2</v>
      </c>
      <c r="P657" s="11" t="s">
        <v>121</v>
      </c>
      <c r="Q657" s="19" t="str">
        <f>IF($N657=1,IF(ISERROR(VLOOKUP($P657,'M1'!$A:$C,Q$2,FALSE)),"NOT PRESENT",VLOOKUP($P657,'M1'!$A:$C,Q$2,FALSE)),IF($N657=2,IF(ISERROR(VLOOKUP(DATA!$P657,'M2'!$A:$C,Q$2,FALSE)),"NOT PRESENT",VLOOKUP(DATA!$P657,'M2'!$A:$C,Q$2,FALSE)),IF($N657=0,IF(ISERROR(VLOOKUP($P657,'M1'!$A:$C,Q$2,FALSE)),IF(ISERROR(VLOOKUP(DATA!$P657,'M2'!$A:$C,Q$2,FALSE)),"NOT PRESENT",VLOOKUP(DATA!$P657,'M2'!$A:$C,Q$2,FALSE)),VLOOKUP($P657,'M1'!$A:$C,Q$2,FALSE)),"SPECIFY METHOD")))</f>
        <v>Chlamys spp.</v>
      </c>
      <c r="R657" s="12" t="str">
        <f>IF($N657=1,IF(ISERROR(VLOOKUP($P657,'M1'!$A:$C,R$2,FALSE)),"NOT PRESENT",VLOOKUP($P657,'M1'!$A:$C,R$2,FALSE)),IF($N657=2,IF(ISERROR(VLOOKUP(DATA!$P657,'M2'!$A:$C,R$2,FALSE)),"NOT PRESENT",VLOOKUP(DATA!$P657,'M2'!$A:$C,R$2,FALSE)),IF($N657=0,IF(ISERROR(VLOOKUP($P657,'M1'!$A:$C,R$2,FALSE)),IF(ISERROR(VLOOKUP(DATA!$P657,'M2'!$A:$C,R$2,FALSE)),"NOT PRESENT",VLOOKUP(DATA!$P657,'M2'!$A:$C,R$2,FALSE)),VLOOKUP($P657,'M1'!$A:$C,R$2,FALSE)),"SPECIFY METHOD")))</f>
        <v>Unidentified scallop</v>
      </c>
      <c r="S657" s="20">
        <f t="shared" si="980"/>
        <v>12</v>
      </c>
      <c r="T657" s="11">
        <v>9</v>
      </c>
      <c r="U657" s="11">
        <v>3</v>
      </c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1"/>
      <c r="AU657" s="11"/>
      <c r="AV657" s="11"/>
      <c r="AW657" s="11"/>
      <c r="AX657" s="11"/>
      <c r="AY657" s="11"/>
      <c r="AZ657" s="11"/>
      <c r="BA657" s="11"/>
      <c r="BB657" s="11"/>
      <c r="BC657" s="11"/>
      <c r="BD657" s="11"/>
      <c r="BE657" s="11"/>
      <c r="BF657" s="11"/>
      <c r="BG657" s="11"/>
      <c r="BH657" s="11"/>
      <c r="BI657" s="11"/>
      <c r="BJ657" s="11"/>
      <c r="BK657" s="11"/>
      <c r="BL657" s="11"/>
      <c r="BM657" s="11"/>
      <c r="BN657" s="11"/>
      <c r="BO657" s="11"/>
      <c r="BP657" s="11"/>
    </row>
    <row r="658" spans="1:68" ht="12.75" customHeight="1">
      <c r="A658" s="12">
        <f t="shared" si="977"/>
        <v>656</v>
      </c>
      <c r="B658" s="11" t="str">
        <f t="shared" si="1166"/>
        <v>Em Lim</v>
      </c>
      <c r="C658" s="11" t="str">
        <f t="shared" si="1219"/>
        <v>Jasmin Schuster</v>
      </c>
      <c r="D658" s="11" t="str">
        <f t="shared" si="1221"/>
        <v>BMSC18</v>
      </c>
      <c r="E658" s="12" t="str">
        <f>IF(ISERROR(VLOOKUP($D658,SITES!$A:$E,2,FALSE)),"",VLOOKUP($D658,SITES!$A:$E,2,FALSE))</f>
        <v>Eussen Rock</v>
      </c>
      <c r="F658" s="10">
        <f>IF(ISERROR(VLOOKUP($D658,SITES!$A:$E,3,FALSE)),"",VLOOKUP($D658,SITES!$A:$E,3,FALSE))</f>
        <v>48.911617279052699</v>
      </c>
      <c r="G658" s="13">
        <f>IF(ISERROR(VLOOKUP($D658,SITES!$A:$E,4,FALSE)),"",VLOOKUP($D658,SITES!$A:$E,4,FALSE))</f>
        <v>-125.267036437988</v>
      </c>
      <c r="H658" s="14" t="str">
        <f t="shared" si="1220"/>
        <v>02/05/2024</v>
      </c>
      <c r="I658" s="11">
        <f t="shared" ref="I658:O658" si="1234">IF(ISERROR(I657),IF(ISERROR(I656),IF(ISERROR(I655),"BLANK",I655),I656),I657)</f>
        <v>3</v>
      </c>
      <c r="J658" s="11" t="str">
        <f t="shared" si="1234"/>
        <v>SW</v>
      </c>
      <c r="K658" s="18">
        <f t="shared" si="1234"/>
        <v>0.48541666666666666</v>
      </c>
      <c r="L658" s="11" t="str">
        <f t="shared" si="1234"/>
        <v>JMS</v>
      </c>
      <c r="M658" s="11">
        <f t="shared" si="1234"/>
        <v>8.5</v>
      </c>
      <c r="N658" s="11">
        <f t="shared" si="1234"/>
        <v>2</v>
      </c>
      <c r="O658" s="11">
        <f t="shared" si="1234"/>
        <v>2</v>
      </c>
      <c r="P658" s="11" t="s">
        <v>106</v>
      </c>
      <c r="Q658" s="19" t="str">
        <f>IF($N658=1,IF(ISERROR(VLOOKUP($P658,'M1'!$A:$C,Q$2,FALSE)),"NOT PRESENT",VLOOKUP($P658,'M1'!$A:$C,Q$2,FALSE)),IF($N658=2,IF(ISERROR(VLOOKUP(DATA!$P658,'M2'!$A:$C,Q$2,FALSE)),"NOT PRESENT",VLOOKUP(DATA!$P658,'M2'!$A:$C,Q$2,FALSE)),IF($N658=0,IF(ISERROR(VLOOKUP($P658,'M1'!$A:$C,Q$2,FALSE)),IF(ISERROR(VLOOKUP(DATA!$P658,'M2'!$A:$C,Q$2,FALSE)),"NOT PRESENT",VLOOKUP(DATA!$P658,'M2'!$A:$C,Q$2,FALSE)),VLOOKUP($P658,'M1'!$A:$C,Q$2,FALSE)),"SPECIFY METHOD")))</f>
        <v>Peltodoris nobilis</v>
      </c>
      <c r="R658" s="12" t="str">
        <f>IF($N658=1,IF(ISERROR(VLOOKUP($P658,'M1'!$A:$C,R$2,FALSE)),"NOT PRESENT",VLOOKUP($P658,'M1'!$A:$C,R$2,FALSE)),IF($N658=2,IF(ISERROR(VLOOKUP(DATA!$P658,'M2'!$A:$C,R$2,FALSE)),"NOT PRESENT",VLOOKUP(DATA!$P658,'M2'!$A:$C,R$2,FALSE)),IF($N658=0,IF(ISERROR(VLOOKUP($P658,'M1'!$A:$C,R$2,FALSE)),IF(ISERROR(VLOOKUP(DATA!$P658,'M2'!$A:$C,R$2,FALSE)),"NOT PRESENT",VLOOKUP(DATA!$P658,'M2'!$A:$C,R$2,FALSE)),VLOOKUP($P658,'M1'!$A:$C,R$2,FALSE)),"SPECIFY METHOD")))</f>
        <v>Noble sea lemon</v>
      </c>
      <c r="S658" s="20">
        <f t="shared" si="980"/>
        <v>1</v>
      </c>
      <c r="T658" s="11">
        <v>1</v>
      </c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1"/>
      <c r="AU658" s="11"/>
      <c r="AV658" s="11"/>
      <c r="AW658" s="11"/>
      <c r="AX658" s="11"/>
      <c r="AY658" s="11"/>
      <c r="AZ658" s="11"/>
      <c r="BA658" s="11"/>
      <c r="BB658" s="11"/>
      <c r="BC658" s="11"/>
      <c r="BD658" s="11"/>
      <c r="BE658" s="11"/>
      <c r="BF658" s="11"/>
      <c r="BG658" s="11"/>
      <c r="BH658" s="11"/>
      <c r="BI658" s="11"/>
      <c r="BJ658" s="11"/>
      <c r="BK658" s="11"/>
      <c r="BL658" s="11"/>
      <c r="BM658" s="11"/>
      <c r="BN658" s="11"/>
      <c r="BO658" s="11"/>
      <c r="BP658" s="11"/>
    </row>
    <row r="659" spans="1:68" ht="12.75" customHeight="1">
      <c r="A659" s="12">
        <f t="shared" si="977"/>
        <v>657</v>
      </c>
      <c r="B659" s="11" t="str">
        <f t="shared" si="1166"/>
        <v>Em Lim</v>
      </c>
      <c r="C659" s="11" t="str">
        <f t="shared" si="1219"/>
        <v>Jasmin Schuster</v>
      </c>
      <c r="D659" s="11" t="str">
        <f t="shared" si="1221"/>
        <v>BMSC18</v>
      </c>
      <c r="E659" s="12" t="str">
        <f>IF(ISERROR(VLOOKUP($D659,SITES!$A:$E,2,FALSE)),"",VLOOKUP($D659,SITES!$A:$E,2,FALSE))</f>
        <v>Eussen Rock</v>
      </c>
      <c r="F659" s="10">
        <f>IF(ISERROR(VLOOKUP($D659,SITES!$A:$E,3,FALSE)),"",VLOOKUP($D659,SITES!$A:$E,3,FALSE))</f>
        <v>48.911617279052699</v>
      </c>
      <c r="G659" s="13">
        <f>IF(ISERROR(VLOOKUP($D659,SITES!$A:$E,4,FALSE)),"",VLOOKUP($D659,SITES!$A:$E,4,FALSE))</f>
        <v>-125.267036437988</v>
      </c>
      <c r="H659" s="14" t="str">
        <f t="shared" si="1220"/>
        <v>02/05/2024</v>
      </c>
      <c r="I659" s="11">
        <f t="shared" ref="I659:O659" si="1235">IF(ISERROR(I658),IF(ISERROR(I657),IF(ISERROR(I656),"BLANK",I656),I657),I658)</f>
        <v>3</v>
      </c>
      <c r="J659" s="11" t="str">
        <f t="shared" si="1235"/>
        <v>SW</v>
      </c>
      <c r="K659" s="18">
        <f t="shared" si="1235"/>
        <v>0.48541666666666666</v>
      </c>
      <c r="L659" s="11" t="str">
        <f t="shared" si="1235"/>
        <v>JMS</v>
      </c>
      <c r="M659" s="11">
        <f t="shared" si="1235"/>
        <v>8.5</v>
      </c>
      <c r="N659" s="11">
        <f t="shared" si="1235"/>
        <v>2</v>
      </c>
      <c r="O659" s="11">
        <f t="shared" si="1235"/>
        <v>2</v>
      </c>
      <c r="P659" s="11" t="s">
        <v>58</v>
      </c>
      <c r="Q659" s="19" t="str">
        <f>IF($N659=1,IF(ISERROR(VLOOKUP($P659,'M1'!$A:$C,Q$2,FALSE)),"NOT PRESENT",VLOOKUP($P659,'M1'!$A:$C,Q$2,FALSE)),IF($N659=2,IF(ISERROR(VLOOKUP(DATA!$P659,'M2'!$A:$C,Q$2,FALSE)),"NOT PRESENT",VLOOKUP(DATA!$P659,'M2'!$A:$C,Q$2,FALSE)),IF($N659=0,IF(ISERROR(VLOOKUP($P659,'M1'!$A:$C,Q$2,FALSE)),IF(ISERROR(VLOOKUP(DATA!$P659,'M2'!$A:$C,Q$2,FALSE)),"NOT PRESENT",VLOOKUP(DATA!$P659,'M2'!$A:$C,Q$2,FALSE)),VLOOKUP($P659,'M1'!$A:$C,Q$2,FALSE)),"SPECIFY METHOD")))</f>
        <v>Jordania zonope</v>
      </c>
      <c r="R659" s="12" t="str">
        <f>IF($N659=1,IF(ISERROR(VLOOKUP($P659,'M1'!$A:$C,R$2,FALSE)),"NOT PRESENT",VLOOKUP($P659,'M1'!$A:$C,R$2,FALSE)),IF($N659=2,IF(ISERROR(VLOOKUP(DATA!$P659,'M2'!$A:$C,R$2,FALSE)),"NOT PRESENT",VLOOKUP(DATA!$P659,'M2'!$A:$C,R$2,FALSE)),IF($N659=0,IF(ISERROR(VLOOKUP($P659,'M1'!$A:$C,R$2,FALSE)),IF(ISERROR(VLOOKUP(DATA!$P659,'M2'!$A:$C,R$2,FALSE)),"NOT PRESENT",VLOOKUP(DATA!$P659,'M2'!$A:$C,R$2,FALSE)),VLOOKUP($P659,'M1'!$A:$C,R$2,FALSE)),"SPECIFY METHOD")))</f>
        <v>Longfin sculpin</v>
      </c>
      <c r="S659" s="20">
        <f t="shared" si="980"/>
        <v>13</v>
      </c>
      <c r="T659" s="11">
        <v>0</v>
      </c>
      <c r="U659" s="11">
        <v>5</v>
      </c>
      <c r="V659" s="11">
        <v>6</v>
      </c>
      <c r="W659" s="11">
        <v>2</v>
      </c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1"/>
      <c r="AU659" s="11"/>
      <c r="AV659" s="11"/>
      <c r="AW659" s="11"/>
      <c r="AX659" s="11"/>
      <c r="AY659" s="11"/>
      <c r="AZ659" s="11"/>
      <c r="BA659" s="11"/>
      <c r="BB659" s="11"/>
      <c r="BC659" s="11"/>
      <c r="BD659" s="11"/>
      <c r="BE659" s="11"/>
      <c r="BF659" s="11"/>
      <c r="BG659" s="11"/>
      <c r="BH659" s="11"/>
      <c r="BI659" s="11"/>
      <c r="BJ659" s="11"/>
      <c r="BK659" s="11"/>
      <c r="BL659" s="11"/>
      <c r="BM659" s="11"/>
      <c r="BN659" s="11"/>
      <c r="BO659" s="11"/>
      <c r="BP659" s="11"/>
    </row>
    <row r="660" spans="1:68" ht="12.75" customHeight="1">
      <c r="A660" s="12">
        <f t="shared" si="977"/>
        <v>658</v>
      </c>
      <c r="B660" s="11" t="str">
        <f t="shared" si="1166"/>
        <v>Em Lim</v>
      </c>
      <c r="C660" s="11" t="str">
        <f t="shared" si="1219"/>
        <v>Jasmin Schuster</v>
      </c>
      <c r="D660" s="11" t="str">
        <f t="shared" si="1221"/>
        <v>BMSC18</v>
      </c>
      <c r="E660" s="12" t="str">
        <f>IF(ISERROR(VLOOKUP($D660,SITES!$A:$E,2,FALSE)),"",VLOOKUP($D660,SITES!$A:$E,2,FALSE))</f>
        <v>Eussen Rock</v>
      </c>
      <c r="F660" s="10">
        <f>IF(ISERROR(VLOOKUP($D660,SITES!$A:$E,3,FALSE)),"",VLOOKUP($D660,SITES!$A:$E,3,FALSE))</f>
        <v>48.911617279052699</v>
      </c>
      <c r="G660" s="13">
        <f>IF(ISERROR(VLOOKUP($D660,SITES!$A:$E,4,FALSE)),"",VLOOKUP($D660,SITES!$A:$E,4,FALSE))</f>
        <v>-125.267036437988</v>
      </c>
      <c r="H660" s="14" t="str">
        <f t="shared" si="1220"/>
        <v>02/05/2024</v>
      </c>
      <c r="I660" s="11">
        <f t="shared" ref="I660:O660" si="1236">IF(ISERROR(I659),IF(ISERROR(I658),IF(ISERROR(I657),"BLANK",I657),I658),I659)</f>
        <v>3</v>
      </c>
      <c r="J660" s="11" t="str">
        <f t="shared" si="1236"/>
        <v>SW</v>
      </c>
      <c r="K660" s="18">
        <f t="shared" si="1236"/>
        <v>0.48541666666666666</v>
      </c>
      <c r="L660" s="11" t="str">
        <f t="shared" si="1236"/>
        <v>JMS</v>
      </c>
      <c r="M660" s="11">
        <f t="shared" si="1236"/>
        <v>8.5</v>
      </c>
      <c r="N660" s="11">
        <f t="shared" si="1236"/>
        <v>2</v>
      </c>
      <c r="O660" s="11">
        <f t="shared" si="1236"/>
        <v>2</v>
      </c>
      <c r="P660" s="11" t="s">
        <v>42</v>
      </c>
      <c r="Q660" s="19" t="str">
        <f>IF($N660=1,IF(ISERROR(VLOOKUP($P660,'M1'!$A:$C,Q$2,FALSE)),"NOT PRESENT",VLOOKUP($P660,'M1'!$A:$C,Q$2,FALSE)),IF($N660=2,IF(ISERROR(VLOOKUP(DATA!$P660,'M2'!$A:$C,Q$2,FALSE)),"NOT PRESENT",VLOOKUP(DATA!$P660,'M2'!$A:$C,Q$2,FALSE)),IF($N660=0,IF(ISERROR(VLOOKUP($P660,'M1'!$A:$C,Q$2,FALSE)),IF(ISERROR(VLOOKUP(DATA!$P660,'M2'!$A:$C,Q$2,FALSE)),"NOT PRESENT",VLOOKUP(DATA!$P660,'M2'!$A:$C,Q$2,FALSE)),VLOOKUP($P660,'M1'!$A:$C,Q$2,FALSE)),"SPECIFY METHOD")))</f>
        <v>Dermasterias imbricata</v>
      </c>
      <c r="R660" s="12" t="str">
        <f>IF($N660=1,IF(ISERROR(VLOOKUP($P660,'M1'!$A:$C,R$2,FALSE)),"NOT PRESENT",VLOOKUP($P660,'M1'!$A:$C,R$2,FALSE)),IF($N660=2,IF(ISERROR(VLOOKUP(DATA!$P660,'M2'!$A:$C,R$2,FALSE)),"NOT PRESENT",VLOOKUP(DATA!$P660,'M2'!$A:$C,R$2,FALSE)),IF($N660=0,IF(ISERROR(VLOOKUP($P660,'M1'!$A:$C,R$2,FALSE)),IF(ISERROR(VLOOKUP(DATA!$P660,'M2'!$A:$C,R$2,FALSE)),"NOT PRESENT",VLOOKUP(DATA!$P660,'M2'!$A:$C,R$2,FALSE)),VLOOKUP($P660,'M1'!$A:$C,R$2,FALSE)),"SPECIFY METHOD")))</f>
        <v>Leather star</v>
      </c>
      <c r="S660" s="20">
        <f t="shared" si="980"/>
        <v>11</v>
      </c>
      <c r="T660" s="11">
        <v>11</v>
      </c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1"/>
      <c r="AU660" s="11"/>
      <c r="AV660" s="11"/>
      <c r="AW660" s="11"/>
      <c r="AX660" s="11"/>
      <c r="AY660" s="11"/>
      <c r="AZ660" s="11"/>
      <c r="BA660" s="11"/>
      <c r="BB660" s="11"/>
      <c r="BC660" s="11"/>
      <c r="BD660" s="11"/>
      <c r="BE660" s="11"/>
      <c r="BF660" s="11"/>
      <c r="BG660" s="11"/>
      <c r="BH660" s="11"/>
      <c r="BI660" s="11"/>
      <c r="BJ660" s="11"/>
      <c r="BK660" s="11"/>
      <c r="BL660" s="11"/>
      <c r="BM660" s="11"/>
      <c r="BN660" s="11"/>
      <c r="BO660" s="11"/>
      <c r="BP660" s="11"/>
    </row>
    <row r="661" spans="1:68" ht="12.75" customHeight="1">
      <c r="A661" s="12">
        <f t="shared" si="977"/>
        <v>659</v>
      </c>
      <c r="B661" s="11" t="str">
        <f t="shared" si="1166"/>
        <v>Em Lim</v>
      </c>
      <c r="C661" s="11" t="str">
        <f t="shared" si="1219"/>
        <v>Jasmin Schuster</v>
      </c>
      <c r="D661" s="11" t="str">
        <f t="shared" si="1221"/>
        <v>BMSC18</v>
      </c>
      <c r="E661" s="12" t="str">
        <f>IF(ISERROR(VLOOKUP($D661,SITES!$A:$E,2,FALSE)),"",VLOOKUP($D661,SITES!$A:$E,2,FALSE))</f>
        <v>Eussen Rock</v>
      </c>
      <c r="F661" s="10">
        <f>IF(ISERROR(VLOOKUP($D661,SITES!$A:$E,3,FALSE)),"",VLOOKUP($D661,SITES!$A:$E,3,FALSE))</f>
        <v>48.911617279052699</v>
      </c>
      <c r="G661" s="13">
        <f>IF(ISERROR(VLOOKUP($D661,SITES!$A:$E,4,FALSE)),"",VLOOKUP($D661,SITES!$A:$E,4,FALSE))</f>
        <v>-125.267036437988</v>
      </c>
      <c r="H661" s="14" t="str">
        <f t="shared" si="1220"/>
        <v>02/05/2024</v>
      </c>
      <c r="I661" s="11">
        <f t="shared" ref="I661:O661" si="1237">IF(ISERROR(I660),IF(ISERROR(I659),IF(ISERROR(I658),"BLANK",I658),I659),I660)</f>
        <v>3</v>
      </c>
      <c r="J661" s="11" t="str">
        <f t="shared" si="1237"/>
        <v>SW</v>
      </c>
      <c r="K661" s="18">
        <f t="shared" si="1237"/>
        <v>0.48541666666666666</v>
      </c>
      <c r="L661" s="11" t="str">
        <f t="shared" si="1237"/>
        <v>JMS</v>
      </c>
      <c r="M661" s="11">
        <f t="shared" si="1237"/>
        <v>8.5</v>
      </c>
      <c r="N661" s="11">
        <f t="shared" si="1237"/>
        <v>2</v>
      </c>
      <c r="O661" s="11">
        <f t="shared" si="1237"/>
        <v>2</v>
      </c>
      <c r="P661" s="11" t="s">
        <v>45</v>
      </c>
      <c r="Q661" s="19" t="str">
        <f>IF($N661=1,IF(ISERROR(VLOOKUP($P661,'M1'!$A:$C,Q$2,FALSE)),"NOT PRESENT",VLOOKUP($P661,'M1'!$A:$C,Q$2,FALSE)),IF($N661=2,IF(ISERROR(VLOOKUP(DATA!$P661,'M2'!$A:$C,Q$2,FALSE)),"NOT PRESENT",VLOOKUP(DATA!$P661,'M2'!$A:$C,Q$2,FALSE)),IF($N661=0,IF(ISERROR(VLOOKUP($P661,'M1'!$A:$C,Q$2,FALSE)),IF(ISERROR(VLOOKUP(DATA!$P661,'M2'!$A:$C,Q$2,FALSE)),"NOT PRESENT",VLOOKUP(DATA!$P661,'M2'!$A:$C,Q$2,FALSE)),VLOOKUP($P661,'M1'!$A:$C,Q$2,FALSE)),"SPECIFY METHOD")))</f>
        <v>Diodora aspera</v>
      </c>
      <c r="R661" s="12" t="str">
        <f>IF($N661=1,IF(ISERROR(VLOOKUP($P661,'M1'!$A:$C,R$2,FALSE)),"NOT PRESENT",VLOOKUP($P661,'M1'!$A:$C,R$2,FALSE)),IF($N661=2,IF(ISERROR(VLOOKUP(DATA!$P661,'M2'!$A:$C,R$2,FALSE)),"NOT PRESENT",VLOOKUP(DATA!$P661,'M2'!$A:$C,R$2,FALSE)),IF($N661=0,IF(ISERROR(VLOOKUP($P661,'M1'!$A:$C,R$2,FALSE)),IF(ISERROR(VLOOKUP(DATA!$P661,'M2'!$A:$C,R$2,FALSE)),"NOT PRESENT",VLOOKUP(DATA!$P661,'M2'!$A:$C,R$2,FALSE)),VLOOKUP($P661,'M1'!$A:$C,R$2,FALSE)),"SPECIFY METHOD")))</f>
        <v>Rough keyhole limpet</v>
      </c>
      <c r="S661" s="20">
        <f t="shared" si="980"/>
        <v>11</v>
      </c>
      <c r="T661" s="11">
        <v>11</v>
      </c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1"/>
      <c r="AU661" s="11"/>
      <c r="AV661" s="11"/>
      <c r="AW661" s="11"/>
      <c r="AX661" s="11"/>
      <c r="AY661" s="11"/>
      <c r="AZ661" s="11"/>
      <c r="BA661" s="11"/>
      <c r="BB661" s="11"/>
      <c r="BC661" s="11"/>
      <c r="BD661" s="11"/>
      <c r="BE661" s="11"/>
      <c r="BF661" s="11"/>
      <c r="BG661" s="11"/>
      <c r="BH661" s="11"/>
      <c r="BI661" s="11"/>
      <c r="BJ661" s="11"/>
      <c r="BK661" s="11"/>
      <c r="BL661" s="11"/>
      <c r="BM661" s="11"/>
      <c r="BN661" s="11"/>
      <c r="BO661" s="11"/>
      <c r="BP661" s="11"/>
    </row>
    <row r="662" spans="1:68" ht="12.75" customHeight="1">
      <c r="A662" s="12">
        <f t="shared" si="977"/>
        <v>660</v>
      </c>
      <c r="B662" s="11" t="str">
        <f t="shared" si="1166"/>
        <v>Em Lim</v>
      </c>
      <c r="C662" s="11" t="str">
        <f t="shared" si="1219"/>
        <v>Jasmin Schuster</v>
      </c>
      <c r="D662" s="11" t="str">
        <f t="shared" si="1221"/>
        <v>BMSC18</v>
      </c>
      <c r="E662" s="12" t="str">
        <f>IF(ISERROR(VLOOKUP($D662,SITES!$A:$E,2,FALSE)),"",VLOOKUP($D662,SITES!$A:$E,2,FALSE))</f>
        <v>Eussen Rock</v>
      </c>
      <c r="F662" s="10">
        <f>IF(ISERROR(VLOOKUP($D662,SITES!$A:$E,3,FALSE)),"",VLOOKUP($D662,SITES!$A:$E,3,FALSE))</f>
        <v>48.911617279052699</v>
      </c>
      <c r="G662" s="13">
        <f>IF(ISERROR(VLOOKUP($D662,SITES!$A:$E,4,FALSE)),"",VLOOKUP($D662,SITES!$A:$E,4,FALSE))</f>
        <v>-125.267036437988</v>
      </c>
      <c r="H662" s="14" t="str">
        <f t="shared" si="1220"/>
        <v>02/05/2024</v>
      </c>
      <c r="I662" s="11">
        <f t="shared" ref="I662:O662" si="1238">IF(ISERROR(I661),IF(ISERROR(I660),IF(ISERROR(I659),"BLANK",I659),I660),I661)</f>
        <v>3</v>
      </c>
      <c r="J662" s="11" t="str">
        <f t="shared" si="1238"/>
        <v>SW</v>
      </c>
      <c r="K662" s="18">
        <f t="shared" si="1238"/>
        <v>0.48541666666666666</v>
      </c>
      <c r="L662" s="11" t="str">
        <f t="shared" si="1238"/>
        <v>JMS</v>
      </c>
      <c r="M662" s="11">
        <f t="shared" si="1238"/>
        <v>8.5</v>
      </c>
      <c r="N662" s="11">
        <f t="shared" si="1238"/>
        <v>2</v>
      </c>
      <c r="O662" s="11">
        <f t="shared" si="1238"/>
        <v>2</v>
      </c>
      <c r="P662" s="11" t="s">
        <v>33</v>
      </c>
      <c r="Q662" s="19" t="str">
        <f>IF($N662=1,IF(ISERROR(VLOOKUP($P662,'M1'!$A:$C,Q$2,FALSE)),"NOT PRESENT",VLOOKUP($P662,'M1'!$A:$C,Q$2,FALSE)),IF($N662=2,IF(ISERROR(VLOOKUP(DATA!$P662,'M2'!$A:$C,Q$2,FALSE)),"NOT PRESENT",VLOOKUP(DATA!$P662,'M2'!$A:$C,Q$2,FALSE)),IF($N662=0,IF(ISERROR(VLOOKUP($P662,'M1'!$A:$C,Q$2,FALSE)),IF(ISERROR(VLOOKUP(DATA!$P662,'M2'!$A:$C,Q$2,FALSE)),"NOT PRESENT",VLOOKUP(DATA!$P662,'M2'!$A:$C,Q$2,FALSE)),VLOOKUP($P662,'M1'!$A:$C,Q$2,FALSE)),"SPECIFY METHOD")))</f>
        <v>Apostichopus californicus</v>
      </c>
      <c r="R662" s="12" t="str">
        <f>IF($N662=1,IF(ISERROR(VLOOKUP($P662,'M1'!$A:$C,R$2,FALSE)),"NOT PRESENT",VLOOKUP($P662,'M1'!$A:$C,R$2,FALSE)),IF($N662=2,IF(ISERROR(VLOOKUP(DATA!$P662,'M2'!$A:$C,R$2,FALSE)),"NOT PRESENT",VLOOKUP(DATA!$P662,'M2'!$A:$C,R$2,FALSE)),IF($N662=0,IF(ISERROR(VLOOKUP($P662,'M1'!$A:$C,R$2,FALSE)),IF(ISERROR(VLOOKUP(DATA!$P662,'M2'!$A:$C,R$2,FALSE)),"NOT PRESENT",VLOOKUP(DATA!$P662,'M2'!$A:$C,R$2,FALSE)),VLOOKUP($P662,'M1'!$A:$C,R$2,FALSE)),"SPECIFY METHOD")))</f>
        <v>California sea cucumber</v>
      </c>
      <c r="S662" s="20">
        <f t="shared" si="980"/>
        <v>33</v>
      </c>
      <c r="T662" s="11">
        <v>33</v>
      </c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1"/>
      <c r="AU662" s="11"/>
      <c r="AV662" s="11"/>
      <c r="AW662" s="11"/>
      <c r="AX662" s="11"/>
      <c r="AY662" s="11"/>
      <c r="AZ662" s="11"/>
      <c r="BA662" s="11"/>
      <c r="BB662" s="11"/>
      <c r="BC662" s="11"/>
      <c r="BD662" s="11"/>
      <c r="BE662" s="11"/>
      <c r="BF662" s="11"/>
      <c r="BG662" s="11"/>
      <c r="BH662" s="11"/>
      <c r="BI662" s="11"/>
      <c r="BJ662" s="11"/>
      <c r="BK662" s="11"/>
      <c r="BL662" s="11"/>
      <c r="BM662" s="11"/>
      <c r="BN662" s="11"/>
      <c r="BO662" s="11"/>
      <c r="BP662" s="11"/>
    </row>
    <row r="663" spans="1:68" ht="12.75" customHeight="1">
      <c r="A663" s="12">
        <f t="shared" si="977"/>
        <v>661</v>
      </c>
      <c r="B663" s="11" t="str">
        <f t="shared" si="1166"/>
        <v>Em Lim</v>
      </c>
      <c r="C663" s="11" t="str">
        <f t="shared" si="1219"/>
        <v>Jasmin Schuster</v>
      </c>
      <c r="D663" s="11" t="str">
        <f t="shared" si="1221"/>
        <v>BMSC18</v>
      </c>
      <c r="E663" s="12" t="str">
        <f>IF(ISERROR(VLOOKUP($D663,SITES!$A:$E,2,FALSE)),"",VLOOKUP($D663,SITES!$A:$E,2,FALSE))</f>
        <v>Eussen Rock</v>
      </c>
      <c r="F663" s="10">
        <f>IF(ISERROR(VLOOKUP($D663,SITES!$A:$E,3,FALSE)),"",VLOOKUP($D663,SITES!$A:$E,3,FALSE))</f>
        <v>48.911617279052699</v>
      </c>
      <c r="G663" s="13">
        <f>IF(ISERROR(VLOOKUP($D663,SITES!$A:$E,4,FALSE)),"",VLOOKUP($D663,SITES!$A:$E,4,FALSE))</f>
        <v>-125.267036437988</v>
      </c>
      <c r="H663" s="14" t="str">
        <f t="shared" si="1220"/>
        <v>02/05/2024</v>
      </c>
      <c r="I663" s="11">
        <f t="shared" ref="I663:O663" si="1239">IF(ISERROR(I662),IF(ISERROR(I661),IF(ISERROR(I660),"BLANK",I660),I661),I662)</f>
        <v>3</v>
      </c>
      <c r="J663" s="11" t="str">
        <f t="shared" si="1239"/>
        <v>SW</v>
      </c>
      <c r="K663" s="18">
        <f t="shared" si="1239"/>
        <v>0.48541666666666666</v>
      </c>
      <c r="L663" s="11" t="str">
        <f t="shared" si="1239"/>
        <v>JMS</v>
      </c>
      <c r="M663" s="11">
        <f t="shared" si="1239"/>
        <v>8.5</v>
      </c>
      <c r="N663" s="11">
        <f t="shared" si="1239"/>
        <v>2</v>
      </c>
      <c r="O663" s="11">
        <f t="shared" si="1239"/>
        <v>2</v>
      </c>
      <c r="P663" s="11" t="s">
        <v>53</v>
      </c>
      <c r="Q663" s="19" t="str">
        <f>IF($N663=1,IF(ISERROR(VLOOKUP($P663,'M1'!$A:$C,Q$2,FALSE)),"NOT PRESENT",VLOOKUP($P663,'M1'!$A:$C,Q$2,FALSE)),IF($N663=2,IF(ISERROR(VLOOKUP(DATA!$P663,'M2'!$A:$C,Q$2,FALSE)),"NOT PRESENT",VLOOKUP(DATA!$P663,'M2'!$A:$C,Q$2,FALSE)),IF($N663=0,IF(ISERROR(VLOOKUP($P663,'M1'!$A:$C,Q$2,FALSE)),IF(ISERROR(VLOOKUP(DATA!$P663,'M2'!$A:$C,Q$2,FALSE)),"NOT PRESENT",VLOOKUP(DATA!$P663,'M2'!$A:$C,Q$2,FALSE)),VLOOKUP($P663,'M1'!$A:$C,Q$2,FALSE)),"SPECIFY METHOD")))</f>
        <v>Rhinogobiops nicholsii</v>
      </c>
      <c r="R663" s="12" t="str">
        <f>IF($N663=1,IF(ISERROR(VLOOKUP($P663,'M1'!$A:$C,R$2,FALSE)),"NOT PRESENT",VLOOKUP($P663,'M1'!$A:$C,R$2,FALSE)),IF($N663=2,IF(ISERROR(VLOOKUP(DATA!$P663,'M2'!$A:$C,R$2,FALSE)),"NOT PRESENT",VLOOKUP(DATA!$P663,'M2'!$A:$C,R$2,FALSE)),IF($N663=0,IF(ISERROR(VLOOKUP($P663,'M1'!$A:$C,R$2,FALSE)),IF(ISERROR(VLOOKUP(DATA!$P663,'M2'!$A:$C,R$2,FALSE)),"NOT PRESENT",VLOOKUP(DATA!$P663,'M2'!$A:$C,R$2,FALSE)),VLOOKUP($P663,'M1'!$A:$C,R$2,FALSE)),"SPECIFY METHOD")))</f>
        <v>Blackeye goby</v>
      </c>
      <c r="S663" s="20">
        <f t="shared" si="980"/>
        <v>37</v>
      </c>
      <c r="T663" s="11">
        <v>0</v>
      </c>
      <c r="U663" s="11">
        <v>2</v>
      </c>
      <c r="V663" s="11">
        <v>19</v>
      </c>
      <c r="W663" s="11">
        <v>14</v>
      </c>
      <c r="X663" s="11">
        <v>2</v>
      </c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1"/>
      <c r="AU663" s="11"/>
      <c r="AV663" s="11"/>
      <c r="AW663" s="11"/>
      <c r="AX663" s="11"/>
      <c r="AY663" s="11"/>
      <c r="AZ663" s="11"/>
      <c r="BA663" s="11"/>
      <c r="BB663" s="11"/>
      <c r="BC663" s="11"/>
      <c r="BD663" s="11"/>
      <c r="BE663" s="11"/>
      <c r="BF663" s="11"/>
      <c r="BG663" s="11"/>
      <c r="BH663" s="11"/>
      <c r="BI663" s="11"/>
      <c r="BJ663" s="11"/>
      <c r="BK663" s="11"/>
      <c r="BL663" s="11"/>
      <c r="BM663" s="11"/>
      <c r="BN663" s="11"/>
      <c r="BO663" s="11"/>
      <c r="BP663" s="11"/>
    </row>
    <row r="664" spans="1:68" ht="12.75" customHeight="1">
      <c r="A664" s="12">
        <f t="shared" si="977"/>
        <v>662</v>
      </c>
      <c r="B664" s="11" t="str">
        <f t="shared" si="1166"/>
        <v>Em Lim</v>
      </c>
      <c r="C664" s="11" t="str">
        <f t="shared" si="1219"/>
        <v>Jasmin Schuster</v>
      </c>
      <c r="D664" s="11" t="str">
        <f t="shared" si="1221"/>
        <v>BMSC18</v>
      </c>
      <c r="E664" s="12" t="str">
        <f>IF(ISERROR(VLOOKUP($D664,SITES!$A:$E,2,FALSE)),"",VLOOKUP($D664,SITES!$A:$E,2,FALSE))</f>
        <v>Eussen Rock</v>
      </c>
      <c r="F664" s="10">
        <f>IF(ISERROR(VLOOKUP($D664,SITES!$A:$E,3,FALSE)),"",VLOOKUP($D664,SITES!$A:$E,3,FALSE))</f>
        <v>48.911617279052699</v>
      </c>
      <c r="G664" s="13">
        <f>IF(ISERROR(VLOOKUP($D664,SITES!$A:$E,4,FALSE)),"",VLOOKUP($D664,SITES!$A:$E,4,FALSE))</f>
        <v>-125.267036437988</v>
      </c>
      <c r="H664" s="14" t="str">
        <f t="shared" si="1220"/>
        <v>02/05/2024</v>
      </c>
      <c r="I664" s="11">
        <f t="shared" ref="I664:O664" si="1240">IF(ISERROR(I663),IF(ISERROR(I662),IF(ISERROR(I661),"BLANK",I661),I662),I663)</f>
        <v>3</v>
      </c>
      <c r="J664" s="11" t="str">
        <f t="shared" si="1240"/>
        <v>SW</v>
      </c>
      <c r="K664" s="18">
        <f t="shared" si="1240"/>
        <v>0.48541666666666666</v>
      </c>
      <c r="L664" s="11" t="str">
        <f t="shared" si="1240"/>
        <v>JMS</v>
      </c>
      <c r="M664" s="11">
        <f t="shared" si="1240"/>
        <v>8.5</v>
      </c>
      <c r="N664" s="11">
        <f t="shared" si="1240"/>
        <v>2</v>
      </c>
      <c r="O664" s="11">
        <f t="shared" si="1240"/>
        <v>2</v>
      </c>
      <c r="P664" s="11" t="s">
        <v>59</v>
      </c>
      <c r="Q664" s="19" t="str">
        <f>IF($N664=1,IF(ISERROR(VLOOKUP($P664,'M1'!$A:$C,Q$2,FALSE)),"NOT PRESENT",VLOOKUP($P664,'M1'!$A:$C,Q$2,FALSE)),IF($N664=2,IF(ISERROR(VLOOKUP(DATA!$P664,'M2'!$A:$C,Q$2,FALSE)),"NOT PRESENT",VLOOKUP(DATA!$P664,'M2'!$A:$C,Q$2,FALSE)),IF($N664=0,IF(ISERROR(VLOOKUP($P664,'M1'!$A:$C,Q$2,FALSE)),IF(ISERROR(VLOOKUP(DATA!$P664,'M2'!$A:$C,Q$2,FALSE)),"NOT PRESENT",VLOOKUP(DATA!$P664,'M2'!$A:$C,Q$2,FALSE)),VLOOKUP($P664,'M1'!$A:$C,Q$2,FALSE)),"SPECIFY METHOD")))</f>
        <v>Scyra acutifrons</v>
      </c>
      <c r="R664" s="12" t="str">
        <f>IF($N664=1,IF(ISERROR(VLOOKUP($P664,'M1'!$A:$C,R$2,FALSE)),"NOT PRESENT",VLOOKUP($P664,'M1'!$A:$C,R$2,FALSE)),IF($N664=2,IF(ISERROR(VLOOKUP(DATA!$P664,'M2'!$A:$C,R$2,FALSE)),"NOT PRESENT",VLOOKUP(DATA!$P664,'M2'!$A:$C,R$2,FALSE)),IF($N664=0,IF(ISERROR(VLOOKUP($P664,'M1'!$A:$C,R$2,FALSE)),IF(ISERROR(VLOOKUP(DATA!$P664,'M2'!$A:$C,R$2,FALSE)),"NOT PRESENT",VLOOKUP(DATA!$P664,'M2'!$A:$C,R$2,FALSE)),VLOOKUP($P664,'M1'!$A:$C,R$2,FALSE)),"SPECIFY METHOD")))</f>
        <v>Sharpnose crab</v>
      </c>
      <c r="S664" s="20">
        <f t="shared" si="980"/>
        <v>33</v>
      </c>
      <c r="T664" s="11">
        <v>33</v>
      </c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1"/>
      <c r="AU664" s="11"/>
      <c r="AV664" s="11"/>
      <c r="AW664" s="11"/>
      <c r="AX664" s="11"/>
      <c r="AY664" s="11"/>
      <c r="AZ664" s="11"/>
      <c r="BA664" s="11"/>
      <c r="BB664" s="11"/>
      <c r="BC664" s="11"/>
      <c r="BD664" s="11"/>
      <c r="BE664" s="11"/>
      <c r="BF664" s="11"/>
      <c r="BG664" s="11"/>
      <c r="BH664" s="11"/>
      <c r="BI664" s="11"/>
      <c r="BJ664" s="11"/>
      <c r="BK664" s="11"/>
      <c r="BL664" s="11"/>
      <c r="BM664" s="11"/>
      <c r="BN664" s="11"/>
      <c r="BO664" s="11"/>
      <c r="BP664" s="11"/>
    </row>
    <row r="665" spans="1:68" ht="12.75" customHeight="1">
      <c r="A665" s="12">
        <f t="shared" si="977"/>
        <v>663</v>
      </c>
      <c r="B665" s="11" t="str">
        <f t="shared" si="1166"/>
        <v>Em Lim</v>
      </c>
      <c r="C665" s="11" t="str">
        <f t="shared" si="1219"/>
        <v>Jasmin Schuster</v>
      </c>
      <c r="D665" s="11" t="str">
        <f t="shared" si="1221"/>
        <v>BMSC18</v>
      </c>
      <c r="E665" s="12" t="str">
        <f>IF(ISERROR(VLOOKUP($D665,SITES!$A:$E,2,FALSE)),"",VLOOKUP($D665,SITES!$A:$E,2,FALSE))</f>
        <v>Eussen Rock</v>
      </c>
      <c r="F665" s="10">
        <f>IF(ISERROR(VLOOKUP($D665,SITES!$A:$E,3,FALSE)),"",VLOOKUP($D665,SITES!$A:$E,3,FALSE))</f>
        <v>48.911617279052699</v>
      </c>
      <c r="G665" s="13">
        <f>IF(ISERROR(VLOOKUP($D665,SITES!$A:$E,4,FALSE)),"",VLOOKUP($D665,SITES!$A:$E,4,FALSE))</f>
        <v>-125.267036437988</v>
      </c>
      <c r="H665" s="14" t="str">
        <f t="shared" si="1220"/>
        <v>02/05/2024</v>
      </c>
      <c r="I665" s="11">
        <f t="shared" ref="I665:O665" si="1241">IF(ISERROR(I664),IF(ISERROR(I663),IF(ISERROR(I662),"BLANK",I662),I663),I664)</f>
        <v>3</v>
      </c>
      <c r="J665" s="11" t="str">
        <f t="shared" si="1241"/>
        <v>SW</v>
      </c>
      <c r="K665" s="18">
        <f t="shared" si="1241"/>
        <v>0.48541666666666666</v>
      </c>
      <c r="L665" s="11" t="str">
        <f t="shared" si="1241"/>
        <v>JMS</v>
      </c>
      <c r="M665" s="11">
        <f t="shared" si="1241"/>
        <v>8.5</v>
      </c>
      <c r="N665" s="11">
        <f t="shared" si="1241"/>
        <v>2</v>
      </c>
      <c r="O665" s="11">
        <f t="shared" si="1241"/>
        <v>2</v>
      </c>
      <c r="P665" s="11" t="s">
        <v>43</v>
      </c>
      <c r="Q665" s="19" t="str">
        <f>IF($N665=1,IF(ISERROR(VLOOKUP($P665,'M1'!$A:$C,Q$2,FALSE)),"NOT PRESENT",VLOOKUP($P665,'M1'!$A:$C,Q$2,FALSE)),IF($N665=2,IF(ISERROR(VLOOKUP(DATA!$P665,'M2'!$A:$C,Q$2,FALSE)),"NOT PRESENT",VLOOKUP(DATA!$P665,'M2'!$A:$C,Q$2,FALSE)),IF($N665=0,IF(ISERROR(VLOOKUP($P665,'M1'!$A:$C,Q$2,FALSE)),IF(ISERROR(VLOOKUP(DATA!$P665,'M2'!$A:$C,Q$2,FALSE)),"NOT PRESENT",VLOOKUP(DATA!$P665,'M2'!$A:$C,Q$2,FALSE)),VLOOKUP($P665,'M1'!$A:$C,Q$2,FALSE)),"SPECIFY METHOD")))</f>
        <v>Strongylocentrotus droebachiensis</v>
      </c>
      <c r="R665" s="12" t="str">
        <f>IF($N665=1,IF(ISERROR(VLOOKUP($P665,'M1'!$A:$C,R$2,FALSE)),"NOT PRESENT",VLOOKUP($P665,'M1'!$A:$C,R$2,FALSE)),IF($N665=2,IF(ISERROR(VLOOKUP(DATA!$P665,'M2'!$A:$C,R$2,FALSE)),"NOT PRESENT",VLOOKUP(DATA!$P665,'M2'!$A:$C,R$2,FALSE)),IF($N665=0,IF(ISERROR(VLOOKUP($P665,'M1'!$A:$C,R$2,FALSE)),IF(ISERROR(VLOOKUP(DATA!$P665,'M2'!$A:$C,R$2,FALSE)),"NOT PRESENT",VLOOKUP(DATA!$P665,'M2'!$A:$C,R$2,FALSE)),VLOOKUP($P665,'M1'!$A:$C,R$2,FALSE)),"SPECIFY METHOD")))</f>
        <v>Northern sea urchin</v>
      </c>
      <c r="S665" s="20">
        <f t="shared" si="980"/>
        <v>17</v>
      </c>
      <c r="T665" s="11">
        <v>17</v>
      </c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1"/>
      <c r="AU665" s="11"/>
      <c r="AV665" s="11"/>
      <c r="AW665" s="11"/>
      <c r="AX665" s="11"/>
      <c r="AY665" s="11"/>
      <c r="AZ665" s="11"/>
      <c r="BA665" s="11"/>
      <c r="BB665" s="11"/>
      <c r="BC665" s="11"/>
      <c r="BD665" s="11"/>
      <c r="BE665" s="11"/>
      <c r="BF665" s="11"/>
      <c r="BG665" s="11"/>
      <c r="BH665" s="11"/>
      <c r="BI665" s="11"/>
      <c r="BJ665" s="11"/>
      <c r="BK665" s="11"/>
      <c r="BL665" s="11"/>
      <c r="BM665" s="11"/>
      <c r="BN665" s="11"/>
      <c r="BO665" s="11"/>
      <c r="BP665" s="11"/>
    </row>
    <row r="666" spans="1:68" ht="12.75" customHeight="1">
      <c r="A666" s="12">
        <f t="shared" si="977"/>
        <v>664</v>
      </c>
      <c r="B666" s="11" t="str">
        <f t="shared" si="1166"/>
        <v>Em Lim</v>
      </c>
      <c r="C666" s="11" t="str">
        <f t="shared" si="1219"/>
        <v>Jasmin Schuster</v>
      </c>
      <c r="D666" s="11" t="str">
        <f t="shared" si="1221"/>
        <v>BMSC18</v>
      </c>
      <c r="E666" s="12" t="str">
        <f>IF(ISERROR(VLOOKUP($D666,SITES!$A:$E,2,FALSE)),"",VLOOKUP($D666,SITES!$A:$E,2,FALSE))</f>
        <v>Eussen Rock</v>
      </c>
      <c r="F666" s="10">
        <f>IF(ISERROR(VLOOKUP($D666,SITES!$A:$E,3,FALSE)),"",VLOOKUP($D666,SITES!$A:$E,3,FALSE))</f>
        <v>48.911617279052699</v>
      </c>
      <c r="G666" s="13">
        <f>IF(ISERROR(VLOOKUP($D666,SITES!$A:$E,4,FALSE)),"",VLOOKUP($D666,SITES!$A:$E,4,FALSE))</f>
        <v>-125.267036437988</v>
      </c>
      <c r="H666" s="14" t="str">
        <f t="shared" si="1220"/>
        <v>02/05/2024</v>
      </c>
      <c r="I666" s="11">
        <f t="shared" ref="I666:O666" si="1242">IF(ISERROR(I665),IF(ISERROR(I664),IF(ISERROR(I663),"BLANK",I663),I664),I665)</f>
        <v>3</v>
      </c>
      <c r="J666" s="11" t="str">
        <f t="shared" si="1242"/>
        <v>SW</v>
      </c>
      <c r="K666" s="18">
        <f t="shared" si="1242"/>
        <v>0.48541666666666666</v>
      </c>
      <c r="L666" s="11" t="str">
        <f t="shared" si="1242"/>
        <v>JMS</v>
      </c>
      <c r="M666" s="11">
        <f t="shared" si="1242"/>
        <v>8.5</v>
      </c>
      <c r="N666" s="11">
        <f t="shared" si="1242"/>
        <v>2</v>
      </c>
      <c r="O666" s="11">
        <f t="shared" si="1242"/>
        <v>2</v>
      </c>
      <c r="P666" s="11" t="s">
        <v>63</v>
      </c>
      <c r="Q666" s="19" t="str">
        <f>IF($N666=1,IF(ISERROR(VLOOKUP($P666,'M1'!$A:$C,Q$2,FALSE)),"NOT PRESENT",VLOOKUP($P666,'M1'!$A:$C,Q$2,FALSE)),IF($N666=2,IF(ISERROR(VLOOKUP(DATA!$P666,'M2'!$A:$C,Q$2,FALSE)),"NOT PRESENT",VLOOKUP(DATA!$P666,'M2'!$A:$C,Q$2,FALSE)),IF($N666=0,IF(ISERROR(VLOOKUP($P666,'M1'!$A:$C,Q$2,FALSE)),IF(ISERROR(VLOOKUP(DATA!$P666,'M2'!$A:$C,Q$2,FALSE)),"NOT PRESENT",VLOOKUP(DATA!$P666,'M2'!$A:$C,Q$2,FALSE)),VLOOKUP($P666,'M1'!$A:$C,Q$2,FALSE)),"SPECIFY METHOD")))</f>
        <v>Paguroidea spp.</v>
      </c>
      <c r="R666" s="12" t="str">
        <f>IF($N666=1,IF(ISERROR(VLOOKUP($P666,'M1'!$A:$C,R$2,FALSE)),"NOT PRESENT",VLOOKUP($P666,'M1'!$A:$C,R$2,FALSE)),IF($N666=2,IF(ISERROR(VLOOKUP(DATA!$P666,'M2'!$A:$C,R$2,FALSE)),"NOT PRESENT",VLOOKUP(DATA!$P666,'M2'!$A:$C,R$2,FALSE)),IF($N666=0,IF(ISERROR(VLOOKUP($P666,'M1'!$A:$C,R$2,FALSE)),IF(ISERROR(VLOOKUP(DATA!$P666,'M2'!$A:$C,R$2,FALSE)),"NOT PRESENT",VLOOKUP(DATA!$P666,'M2'!$A:$C,R$2,FALSE)),VLOOKUP($P666,'M1'!$A:$C,R$2,FALSE)),"SPECIFY METHOD")))</f>
        <v>Unidentified hermit crab</v>
      </c>
      <c r="S666" s="20">
        <f t="shared" si="980"/>
        <v>4</v>
      </c>
      <c r="T666" s="11">
        <v>4</v>
      </c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1"/>
      <c r="AU666" s="11"/>
      <c r="AV666" s="11"/>
      <c r="AW666" s="11"/>
      <c r="AX666" s="11"/>
      <c r="AY666" s="11"/>
      <c r="AZ666" s="11"/>
      <c r="BA666" s="11"/>
      <c r="BB666" s="11"/>
      <c r="BC666" s="11"/>
      <c r="BD666" s="11"/>
      <c r="BE666" s="11"/>
      <c r="BF666" s="11"/>
      <c r="BG666" s="11"/>
      <c r="BH666" s="11"/>
      <c r="BI666" s="11"/>
      <c r="BJ666" s="11"/>
      <c r="BK666" s="11"/>
      <c r="BL666" s="11"/>
      <c r="BM666" s="11"/>
      <c r="BN666" s="11"/>
      <c r="BO666" s="11"/>
      <c r="BP666" s="11"/>
    </row>
    <row r="667" spans="1:68" ht="12.75" customHeight="1">
      <c r="A667" s="12">
        <f t="shared" si="977"/>
        <v>665</v>
      </c>
      <c r="B667" s="11" t="str">
        <f t="shared" si="1166"/>
        <v>Em Lim</v>
      </c>
      <c r="C667" s="11" t="str">
        <f t="shared" si="1219"/>
        <v>Jasmin Schuster</v>
      </c>
      <c r="D667" s="11" t="str">
        <f t="shared" si="1221"/>
        <v>BMSC18</v>
      </c>
      <c r="E667" s="12" t="str">
        <f>IF(ISERROR(VLOOKUP($D667,SITES!$A:$E,2,FALSE)),"",VLOOKUP($D667,SITES!$A:$E,2,FALSE))</f>
        <v>Eussen Rock</v>
      </c>
      <c r="F667" s="10">
        <f>IF(ISERROR(VLOOKUP($D667,SITES!$A:$E,3,FALSE)),"",VLOOKUP($D667,SITES!$A:$E,3,FALSE))</f>
        <v>48.911617279052699</v>
      </c>
      <c r="G667" s="13">
        <f>IF(ISERROR(VLOOKUP($D667,SITES!$A:$E,4,FALSE)),"",VLOOKUP($D667,SITES!$A:$E,4,FALSE))</f>
        <v>-125.267036437988</v>
      </c>
      <c r="H667" s="14" t="str">
        <f t="shared" si="1220"/>
        <v>02/05/2024</v>
      </c>
      <c r="I667" s="11">
        <f t="shared" ref="I667:O667" si="1243">IF(ISERROR(I666),IF(ISERROR(I665),IF(ISERROR(I664),"BLANK",I664),I665),I666)</f>
        <v>3</v>
      </c>
      <c r="J667" s="11" t="str">
        <f t="shared" si="1243"/>
        <v>SW</v>
      </c>
      <c r="K667" s="18">
        <f t="shared" si="1243"/>
        <v>0.48541666666666666</v>
      </c>
      <c r="L667" s="11" t="str">
        <f t="shared" si="1243"/>
        <v>JMS</v>
      </c>
      <c r="M667" s="11">
        <f t="shared" si="1243"/>
        <v>8.5</v>
      </c>
      <c r="N667" s="11">
        <f t="shared" si="1243"/>
        <v>2</v>
      </c>
      <c r="O667" s="11">
        <f t="shared" si="1243"/>
        <v>2</v>
      </c>
      <c r="P667" s="11" t="s">
        <v>37</v>
      </c>
      <c r="Q667" s="19" t="str">
        <f>IF($N667=1,IF(ISERROR(VLOOKUP($P667,'M1'!$A:$C,Q$2,FALSE)),"NOT PRESENT",VLOOKUP($P667,'M1'!$A:$C,Q$2,FALSE)),IF($N667=2,IF(ISERROR(VLOOKUP(DATA!$P667,'M2'!$A:$C,Q$2,FALSE)),"NOT PRESENT",VLOOKUP(DATA!$P667,'M2'!$A:$C,Q$2,FALSE)),IF($N667=0,IF(ISERROR(VLOOKUP($P667,'M1'!$A:$C,Q$2,FALSE)),IF(ISERROR(VLOOKUP(DATA!$P667,'M2'!$A:$C,Q$2,FALSE)),"NOT PRESENT",VLOOKUP(DATA!$P667,'M2'!$A:$C,Q$2,FALSE)),VLOOKUP($P667,'M1'!$A:$C,Q$2,FALSE)),"SPECIFY METHOD")))</f>
        <v>Ceratostoma foliatum</v>
      </c>
      <c r="R667" s="12" t="str">
        <f>IF($N667=1,IF(ISERROR(VLOOKUP($P667,'M1'!$A:$C,R$2,FALSE)),"NOT PRESENT",VLOOKUP($P667,'M1'!$A:$C,R$2,FALSE)),IF($N667=2,IF(ISERROR(VLOOKUP(DATA!$P667,'M2'!$A:$C,R$2,FALSE)),"NOT PRESENT",VLOOKUP(DATA!$P667,'M2'!$A:$C,R$2,FALSE)),IF($N667=0,IF(ISERROR(VLOOKUP($P667,'M1'!$A:$C,R$2,FALSE)),IF(ISERROR(VLOOKUP(DATA!$P667,'M2'!$A:$C,R$2,FALSE)),"NOT PRESENT",VLOOKUP(DATA!$P667,'M2'!$A:$C,R$2,FALSE)),VLOOKUP($P667,'M1'!$A:$C,R$2,FALSE)),"SPECIFY METHOD")))</f>
        <v>Leafy hornmouth</v>
      </c>
      <c r="S667" s="20">
        <f t="shared" si="980"/>
        <v>36</v>
      </c>
      <c r="T667" s="11">
        <v>36</v>
      </c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1"/>
      <c r="AU667" s="11"/>
      <c r="AV667" s="11"/>
      <c r="AW667" s="11"/>
      <c r="AX667" s="11"/>
      <c r="AY667" s="11"/>
      <c r="AZ667" s="11"/>
      <c r="BA667" s="11"/>
      <c r="BB667" s="11"/>
      <c r="BC667" s="11"/>
      <c r="BD667" s="11"/>
      <c r="BE667" s="11"/>
      <c r="BF667" s="11"/>
      <c r="BG667" s="11"/>
      <c r="BH667" s="11"/>
      <c r="BI667" s="11"/>
      <c r="BJ667" s="11"/>
      <c r="BK667" s="11"/>
      <c r="BL667" s="11"/>
      <c r="BM667" s="11"/>
      <c r="BN667" s="11"/>
      <c r="BO667" s="11"/>
      <c r="BP667" s="11"/>
    </row>
    <row r="668" spans="1:68" ht="12.75" customHeight="1">
      <c r="A668" s="12">
        <f t="shared" si="977"/>
        <v>666</v>
      </c>
      <c r="B668" s="11" t="str">
        <f t="shared" si="1166"/>
        <v>Em Lim</v>
      </c>
      <c r="C668" s="11" t="str">
        <f t="shared" si="1219"/>
        <v>Jasmin Schuster</v>
      </c>
      <c r="D668" s="11" t="str">
        <f t="shared" si="1221"/>
        <v>BMSC18</v>
      </c>
      <c r="E668" s="12" t="str">
        <f>IF(ISERROR(VLOOKUP($D668,SITES!$A:$E,2,FALSE)),"",VLOOKUP($D668,SITES!$A:$E,2,FALSE))</f>
        <v>Eussen Rock</v>
      </c>
      <c r="F668" s="10">
        <f>IF(ISERROR(VLOOKUP($D668,SITES!$A:$E,3,FALSE)),"",VLOOKUP($D668,SITES!$A:$E,3,FALSE))</f>
        <v>48.911617279052699</v>
      </c>
      <c r="G668" s="13">
        <f>IF(ISERROR(VLOOKUP($D668,SITES!$A:$E,4,FALSE)),"",VLOOKUP($D668,SITES!$A:$E,4,FALSE))</f>
        <v>-125.267036437988</v>
      </c>
      <c r="H668" s="14" t="str">
        <f t="shared" si="1220"/>
        <v>02/05/2024</v>
      </c>
      <c r="I668" s="11">
        <f t="shared" ref="I668:O668" si="1244">IF(ISERROR(I667),IF(ISERROR(I666),IF(ISERROR(I665),"BLANK",I665),I666),I667)</f>
        <v>3</v>
      </c>
      <c r="J668" s="11" t="str">
        <f t="shared" si="1244"/>
        <v>SW</v>
      </c>
      <c r="K668" s="18">
        <f t="shared" si="1244"/>
        <v>0.48541666666666666</v>
      </c>
      <c r="L668" s="11" t="str">
        <f t="shared" si="1244"/>
        <v>JMS</v>
      </c>
      <c r="M668" s="11">
        <f t="shared" si="1244"/>
        <v>8.5</v>
      </c>
      <c r="N668" s="11">
        <f t="shared" si="1244"/>
        <v>2</v>
      </c>
      <c r="O668" s="11">
        <f t="shared" si="1244"/>
        <v>2</v>
      </c>
      <c r="P668" s="11" t="s">
        <v>34</v>
      </c>
      <c r="Q668" s="19" t="str">
        <f>IF($N668=1,IF(ISERROR(VLOOKUP($P668,'M1'!$A:$C,Q$2,FALSE)),"NOT PRESENT",VLOOKUP($P668,'M1'!$A:$C,Q$2,FALSE)),IF($N668=2,IF(ISERROR(VLOOKUP(DATA!$P668,'M2'!$A:$C,Q$2,FALSE)),"NOT PRESENT",VLOOKUP(DATA!$P668,'M2'!$A:$C,Q$2,FALSE)),IF($N668=0,IF(ISERROR(VLOOKUP($P668,'M1'!$A:$C,Q$2,FALSE)),IF(ISERROR(VLOOKUP(DATA!$P668,'M2'!$A:$C,Q$2,FALSE)),"NOT PRESENT",VLOOKUP(DATA!$P668,'M2'!$A:$C,Q$2,FALSE)),VLOOKUP($P668,'M1'!$A:$C,Q$2,FALSE)),"SPECIFY METHOD")))</f>
        <v>Pagurus hemphilli</v>
      </c>
      <c r="R668" s="12" t="str">
        <f>IF($N668=1,IF(ISERROR(VLOOKUP($P668,'M1'!$A:$C,R$2,FALSE)),"NOT PRESENT",VLOOKUP($P668,'M1'!$A:$C,R$2,FALSE)),IF($N668=2,IF(ISERROR(VLOOKUP(DATA!$P668,'M2'!$A:$C,R$2,FALSE)),"NOT PRESENT",VLOOKUP(DATA!$P668,'M2'!$A:$C,R$2,FALSE)),IF($N668=0,IF(ISERROR(VLOOKUP($P668,'M1'!$A:$C,R$2,FALSE)),IF(ISERROR(VLOOKUP(DATA!$P668,'M2'!$A:$C,R$2,FALSE)),"NOT PRESENT",VLOOKUP(DATA!$P668,'M2'!$A:$C,R$2,FALSE)),VLOOKUP($P668,'M1'!$A:$C,R$2,FALSE)),"SPECIFY METHOD")))</f>
        <v>Maroon hermit</v>
      </c>
      <c r="S668" s="20">
        <f t="shared" si="980"/>
        <v>16</v>
      </c>
      <c r="T668" s="11">
        <v>16</v>
      </c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1"/>
      <c r="AU668" s="11"/>
      <c r="AV668" s="11"/>
      <c r="AW668" s="11"/>
      <c r="AX668" s="11"/>
      <c r="AY668" s="11"/>
      <c r="AZ668" s="11"/>
      <c r="BA668" s="11"/>
      <c r="BB668" s="11"/>
      <c r="BC668" s="11"/>
      <c r="BD668" s="11"/>
      <c r="BE668" s="11"/>
      <c r="BF668" s="11"/>
      <c r="BG668" s="11"/>
      <c r="BH668" s="11"/>
      <c r="BI668" s="11"/>
      <c r="BJ668" s="11"/>
      <c r="BK668" s="11"/>
      <c r="BL668" s="11"/>
      <c r="BM668" s="11"/>
      <c r="BN668" s="11"/>
      <c r="BO668" s="11"/>
      <c r="BP668" s="11"/>
    </row>
    <row r="669" spans="1:68" ht="12.75" customHeight="1">
      <c r="A669" s="12">
        <f t="shared" si="977"/>
        <v>667</v>
      </c>
      <c r="B669" s="11" t="str">
        <f t="shared" si="1166"/>
        <v>Em Lim</v>
      </c>
      <c r="C669" s="11" t="str">
        <f t="shared" si="1219"/>
        <v>Jasmin Schuster</v>
      </c>
      <c r="D669" s="11" t="str">
        <f t="shared" si="1221"/>
        <v>BMSC18</v>
      </c>
      <c r="E669" s="12" t="str">
        <f>IF(ISERROR(VLOOKUP($D669,SITES!$A:$E,2,FALSE)),"",VLOOKUP($D669,SITES!$A:$E,2,FALSE))</f>
        <v>Eussen Rock</v>
      </c>
      <c r="F669" s="10">
        <f>IF(ISERROR(VLOOKUP($D669,SITES!$A:$E,3,FALSE)),"",VLOOKUP($D669,SITES!$A:$E,3,FALSE))</f>
        <v>48.911617279052699</v>
      </c>
      <c r="G669" s="13">
        <f>IF(ISERROR(VLOOKUP($D669,SITES!$A:$E,4,FALSE)),"",VLOOKUP($D669,SITES!$A:$E,4,FALSE))</f>
        <v>-125.267036437988</v>
      </c>
      <c r="H669" s="14" t="str">
        <f t="shared" si="1220"/>
        <v>02/05/2024</v>
      </c>
      <c r="I669" s="11">
        <f t="shared" ref="I669:O669" si="1245">IF(ISERROR(I668),IF(ISERROR(I667),IF(ISERROR(I666),"BLANK",I666),I667),I668)</f>
        <v>3</v>
      </c>
      <c r="J669" s="11" t="str">
        <f t="shared" si="1245"/>
        <v>SW</v>
      </c>
      <c r="K669" s="18">
        <f t="shared" si="1245"/>
        <v>0.48541666666666666</v>
      </c>
      <c r="L669" s="11" t="str">
        <f t="shared" si="1245"/>
        <v>JMS</v>
      </c>
      <c r="M669" s="11">
        <f t="shared" si="1245"/>
        <v>8.5</v>
      </c>
      <c r="N669" s="11">
        <f t="shared" si="1245"/>
        <v>2</v>
      </c>
      <c r="O669" s="11">
        <f t="shared" si="1245"/>
        <v>2</v>
      </c>
      <c r="P669" s="11" t="s">
        <v>61</v>
      </c>
      <c r="Q669" s="19" t="str">
        <f>IF($N669=1,IF(ISERROR(VLOOKUP($P669,'M1'!$A:$C,Q$2,FALSE)),"NOT PRESENT",VLOOKUP($P669,'M1'!$A:$C,Q$2,FALSE)),IF($N669=2,IF(ISERROR(VLOOKUP(DATA!$P669,'M2'!$A:$C,Q$2,FALSE)),"NOT PRESENT",VLOOKUP(DATA!$P669,'M2'!$A:$C,Q$2,FALSE)),IF($N669=0,IF(ISERROR(VLOOKUP($P669,'M1'!$A:$C,Q$2,FALSE)),IF(ISERROR(VLOOKUP(DATA!$P669,'M2'!$A:$C,Q$2,FALSE)),"NOT PRESENT",VLOOKUP(DATA!$P669,'M2'!$A:$C,Q$2,FALSE)),VLOOKUP($P669,'M1'!$A:$C,Q$2,FALSE)),"SPECIFY METHOD")))</f>
        <v>Henricia spp.</v>
      </c>
      <c r="R669" s="12" t="str">
        <f>IF($N669=1,IF(ISERROR(VLOOKUP($P669,'M1'!$A:$C,R$2,FALSE)),"NOT PRESENT",VLOOKUP($P669,'M1'!$A:$C,R$2,FALSE)),IF($N669=2,IF(ISERROR(VLOOKUP(DATA!$P669,'M2'!$A:$C,R$2,FALSE)),"NOT PRESENT",VLOOKUP(DATA!$P669,'M2'!$A:$C,R$2,FALSE)),IF($N669=0,IF(ISERROR(VLOOKUP($P669,'M1'!$A:$C,R$2,FALSE)),IF(ISERROR(VLOOKUP(DATA!$P669,'M2'!$A:$C,R$2,FALSE)),"NOT PRESENT",VLOOKUP(DATA!$P669,'M2'!$A:$C,R$2,FALSE)),VLOOKUP($P669,'M1'!$A:$C,R$2,FALSE)),"SPECIFY METHOD")))</f>
        <v>Unidentified blood star</v>
      </c>
      <c r="S669" s="20">
        <f t="shared" si="980"/>
        <v>1</v>
      </c>
      <c r="T669" s="11">
        <v>1</v>
      </c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1"/>
      <c r="AU669" s="11"/>
      <c r="AV669" s="11"/>
      <c r="AW669" s="11"/>
      <c r="AX669" s="11"/>
      <c r="AY669" s="11"/>
      <c r="AZ669" s="11"/>
      <c r="BA669" s="11"/>
      <c r="BB669" s="11"/>
      <c r="BC669" s="11"/>
      <c r="BD669" s="11"/>
      <c r="BE669" s="11"/>
      <c r="BF669" s="11"/>
      <c r="BG669" s="11"/>
      <c r="BH669" s="11"/>
      <c r="BI669" s="11"/>
      <c r="BJ669" s="11"/>
      <c r="BK669" s="11"/>
      <c r="BL669" s="11"/>
      <c r="BM669" s="11"/>
      <c r="BN669" s="11"/>
      <c r="BO669" s="11"/>
      <c r="BP669" s="11"/>
    </row>
    <row r="670" spans="1:68" ht="12.75" customHeight="1">
      <c r="A670" s="12">
        <f t="shared" si="977"/>
        <v>668</v>
      </c>
      <c r="B670" s="11" t="str">
        <f t="shared" si="1166"/>
        <v>Em Lim</v>
      </c>
      <c r="C670" s="11" t="str">
        <f t="shared" si="1219"/>
        <v>Jasmin Schuster</v>
      </c>
      <c r="D670" s="11" t="str">
        <f t="shared" si="1221"/>
        <v>BMSC18</v>
      </c>
      <c r="E670" s="12" t="str">
        <f>IF(ISERROR(VLOOKUP($D670,SITES!$A:$E,2,FALSE)),"",VLOOKUP($D670,SITES!$A:$E,2,FALSE))</f>
        <v>Eussen Rock</v>
      </c>
      <c r="F670" s="10">
        <f>IF(ISERROR(VLOOKUP($D670,SITES!$A:$E,3,FALSE)),"",VLOOKUP($D670,SITES!$A:$E,3,FALSE))</f>
        <v>48.911617279052699</v>
      </c>
      <c r="G670" s="13">
        <f>IF(ISERROR(VLOOKUP($D670,SITES!$A:$E,4,FALSE)),"",VLOOKUP($D670,SITES!$A:$E,4,FALSE))</f>
        <v>-125.267036437988</v>
      </c>
      <c r="H670" s="14" t="str">
        <f t="shared" si="1220"/>
        <v>02/05/2024</v>
      </c>
      <c r="I670" s="11">
        <f t="shared" ref="I670:O670" si="1246">IF(ISERROR(I669),IF(ISERROR(I668),IF(ISERROR(I667),"BLANK",I667),I668),I669)</f>
        <v>3</v>
      </c>
      <c r="J670" s="11" t="str">
        <f t="shared" si="1246"/>
        <v>SW</v>
      </c>
      <c r="K670" s="18">
        <f t="shared" si="1246"/>
        <v>0.48541666666666666</v>
      </c>
      <c r="L670" s="11" t="str">
        <f t="shared" si="1246"/>
        <v>JMS</v>
      </c>
      <c r="M670" s="11">
        <f t="shared" si="1246"/>
        <v>8.5</v>
      </c>
      <c r="N670" s="11">
        <f t="shared" si="1246"/>
        <v>2</v>
      </c>
      <c r="O670" s="11">
        <f t="shared" si="1246"/>
        <v>2</v>
      </c>
      <c r="P670" s="11" t="s">
        <v>118</v>
      </c>
      <c r="Q670" s="19" t="str">
        <f>IF($N670=1,IF(ISERROR(VLOOKUP($P670,'M1'!$A:$C,Q$2,FALSE)),"NOT PRESENT",VLOOKUP($P670,'M1'!$A:$C,Q$2,FALSE)),IF($N670=2,IF(ISERROR(VLOOKUP(DATA!$P670,'M2'!$A:$C,Q$2,FALSE)),"NOT PRESENT",VLOOKUP(DATA!$P670,'M2'!$A:$C,Q$2,FALSE)),IF($N670=0,IF(ISERROR(VLOOKUP($P670,'M1'!$A:$C,Q$2,FALSE)),IF(ISERROR(VLOOKUP(DATA!$P670,'M2'!$A:$C,Q$2,FALSE)),"NOT PRESENT",VLOOKUP(DATA!$P670,'M2'!$A:$C,Q$2,FALSE)),VLOOKUP($P670,'M1'!$A:$C,Q$2,FALSE)),"SPECIFY METHOD")))</f>
        <v>Pachycheles pubescens</v>
      </c>
      <c r="R670" s="12" t="str">
        <f>IF($N670=1,IF(ISERROR(VLOOKUP($P670,'M1'!$A:$C,R$2,FALSE)),"NOT PRESENT",VLOOKUP($P670,'M1'!$A:$C,R$2,FALSE)),IF($N670=2,IF(ISERROR(VLOOKUP(DATA!$P670,'M2'!$A:$C,R$2,FALSE)),"NOT PRESENT",VLOOKUP(DATA!$P670,'M2'!$A:$C,R$2,FALSE)),IF($N670=0,IF(ISERROR(VLOOKUP($P670,'M1'!$A:$C,R$2,FALSE)),IF(ISERROR(VLOOKUP(DATA!$P670,'M2'!$A:$C,R$2,FALSE)),"NOT PRESENT",VLOOKUP(DATA!$P670,'M2'!$A:$C,R$2,FALSE)),VLOOKUP($P670,'M1'!$A:$C,R$2,FALSE)),"SPECIFY METHOD")))</f>
        <v>Pubescent porcelain crab</v>
      </c>
      <c r="S670" s="20">
        <f t="shared" si="980"/>
        <v>3</v>
      </c>
      <c r="T670" s="11">
        <v>3</v>
      </c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1"/>
      <c r="AU670" s="11"/>
      <c r="AV670" s="11"/>
      <c r="AW670" s="11"/>
      <c r="AX670" s="11"/>
      <c r="AY670" s="11"/>
      <c r="AZ670" s="11"/>
      <c r="BA670" s="11"/>
      <c r="BB670" s="11"/>
      <c r="BC670" s="11"/>
      <c r="BD670" s="11"/>
      <c r="BE670" s="11"/>
      <c r="BF670" s="11"/>
      <c r="BG670" s="11"/>
      <c r="BH670" s="11"/>
      <c r="BI670" s="11"/>
      <c r="BJ670" s="11"/>
      <c r="BK670" s="11"/>
      <c r="BL670" s="11"/>
      <c r="BM670" s="11"/>
      <c r="BN670" s="11"/>
      <c r="BO670" s="11"/>
      <c r="BP670" s="11"/>
    </row>
    <row r="671" spans="1:68" ht="12.75" customHeight="1">
      <c r="A671" s="12">
        <f t="shared" si="977"/>
        <v>669</v>
      </c>
      <c r="B671" s="11" t="str">
        <f t="shared" si="1166"/>
        <v>Em Lim</v>
      </c>
      <c r="C671" s="11" t="str">
        <f t="shared" si="1219"/>
        <v>Jasmin Schuster</v>
      </c>
      <c r="D671" s="11" t="str">
        <f t="shared" si="1221"/>
        <v>BMSC18</v>
      </c>
      <c r="E671" s="12" t="str">
        <f>IF(ISERROR(VLOOKUP($D671,SITES!$A:$E,2,FALSE)),"",VLOOKUP($D671,SITES!$A:$E,2,FALSE))</f>
        <v>Eussen Rock</v>
      </c>
      <c r="F671" s="10">
        <f>IF(ISERROR(VLOOKUP($D671,SITES!$A:$E,3,FALSE)),"",VLOOKUP($D671,SITES!$A:$E,3,FALSE))</f>
        <v>48.911617279052699</v>
      </c>
      <c r="G671" s="13">
        <f>IF(ISERROR(VLOOKUP($D671,SITES!$A:$E,4,FALSE)),"",VLOOKUP($D671,SITES!$A:$E,4,FALSE))</f>
        <v>-125.267036437988</v>
      </c>
      <c r="H671" s="14" t="str">
        <f t="shared" si="1220"/>
        <v>02/05/2024</v>
      </c>
      <c r="I671" s="11">
        <f t="shared" ref="I671:O671" si="1247">IF(ISERROR(I670),IF(ISERROR(I669),IF(ISERROR(I668),"BLANK",I668),I669),I670)</f>
        <v>3</v>
      </c>
      <c r="J671" s="11" t="str">
        <f t="shared" si="1247"/>
        <v>SW</v>
      </c>
      <c r="K671" s="18">
        <f t="shared" si="1247"/>
        <v>0.48541666666666666</v>
      </c>
      <c r="L671" s="11" t="str">
        <f t="shared" si="1247"/>
        <v>JMS</v>
      </c>
      <c r="M671" s="11">
        <f t="shared" si="1247"/>
        <v>8.5</v>
      </c>
      <c r="N671" s="11">
        <f t="shared" si="1247"/>
        <v>2</v>
      </c>
      <c r="O671" s="11">
        <f t="shared" si="1247"/>
        <v>2</v>
      </c>
      <c r="P671" s="11" t="s">
        <v>47</v>
      </c>
      <c r="Q671" s="19" t="str">
        <f>IF($N671=1,IF(ISERROR(VLOOKUP($P671,'M1'!$A:$C,Q$2,FALSE)),"NOT PRESENT",VLOOKUP($P671,'M1'!$A:$C,Q$2,FALSE)),IF($N671=2,IF(ISERROR(VLOOKUP(DATA!$P671,'M2'!$A:$C,Q$2,FALSE)),"NOT PRESENT",VLOOKUP(DATA!$P671,'M2'!$A:$C,Q$2,FALSE)),IF($N671=0,IF(ISERROR(VLOOKUP($P671,'M1'!$A:$C,Q$2,FALSE)),IF(ISERROR(VLOOKUP(DATA!$P671,'M2'!$A:$C,Q$2,FALSE)),"NOT PRESENT",VLOOKUP(DATA!$P671,'M2'!$A:$C,Q$2,FALSE)),VLOOKUP($P671,'M1'!$A:$C,Q$2,FALSE)),"SPECIFY METHOD")))</f>
        <v>Glebocarcinus oregonensis</v>
      </c>
      <c r="R671" s="12" t="str">
        <f>IF($N671=1,IF(ISERROR(VLOOKUP($P671,'M1'!$A:$C,R$2,FALSE)),"NOT PRESENT",VLOOKUP($P671,'M1'!$A:$C,R$2,FALSE)),IF($N671=2,IF(ISERROR(VLOOKUP(DATA!$P671,'M2'!$A:$C,R$2,FALSE)),"NOT PRESENT",VLOOKUP(DATA!$P671,'M2'!$A:$C,R$2,FALSE)),IF($N671=0,IF(ISERROR(VLOOKUP($P671,'M1'!$A:$C,R$2,FALSE)),IF(ISERROR(VLOOKUP(DATA!$P671,'M2'!$A:$C,R$2,FALSE)),"NOT PRESENT",VLOOKUP(DATA!$P671,'M2'!$A:$C,R$2,FALSE)),VLOOKUP($P671,'M1'!$A:$C,R$2,FALSE)),"SPECIFY METHOD")))</f>
        <v>Pygmy rock crab</v>
      </c>
      <c r="S671" s="20">
        <f t="shared" si="980"/>
        <v>3</v>
      </c>
      <c r="T671" s="11">
        <v>3</v>
      </c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1"/>
      <c r="AU671" s="11"/>
      <c r="AV671" s="11"/>
      <c r="AW671" s="11"/>
      <c r="AX671" s="11"/>
      <c r="AY671" s="11"/>
      <c r="AZ671" s="11"/>
      <c r="BA671" s="11"/>
      <c r="BB671" s="11"/>
      <c r="BC671" s="11"/>
      <c r="BD671" s="11"/>
      <c r="BE671" s="11"/>
      <c r="BF671" s="11"/>
      <c r="BG671" s="11"/>
      <c r="BH671" s="11"/>
      <c r="BI671" s="11"/>
      <c r="BJ671" s="11"/>
      <c r="BK671" s="11"/>
      <c r="BL671" s="11"/>
      <c r="BM671" s="11"/>
      <c r="BN671" s="11"/>
      <c r="BO671" s="11"/>
      <c r="BP671" s="11"/>
    </row>
    <row r="672" spans="1:68" ht="12.75" customHeight="1">
      <c r="A672" s="12">
        <f t="shared" si="977"/>
        <v>670</v>
      </c>
      <c r="B672" s="11" t="str">
        <f t="shared" si="1166"/>
        <v>Em Lim</v>
      </c>
      <c r="C672" s="11" t="str">
        <f t="shared" si="1219"/>
        <v>Jasmin Schuster</v>
      </c>
      <c r="D672" s="11" t="str">
        <f t="shared" si="1221"/>
        <v>BMSC18</v>
      </c>
      <c r="E672" s="12" t="str">
        <f>IF(ISERROR(VLOOKUP($D672,SITES!$A:$E,2,FALSE)),"",VLOOKUP($D672,SITES!$A:$E,2,FALSE))</f>
        <v>Eussen Rock</v>
      </c>
      <c r="F672" s="10">
        <f>IF(ISERROR(VLOOKUP($D672,SITES!$A:$E,3,FALSE)),"",VLOOKUP($D672,SITES!$A:$E,3,FALSE))</f>
        <v>48.911617279052699</v>
      </c>
      <c r="G672" s="13">
        <f>IF(ISERROR(VLOOKUP($D672,SITES!$A:$E,4,FALSE)),"",VLOOKUP($D672,SITES!$A:$E,4,FALSE))</f>
        <v>-125.267036437988</v>
      </c>
      <c r="H672" s="14" t="str">
        <f t="shared" si="1220"/>
        <v>02/05/2024</v>
      </c>
      <c r="I672" s="11">
        <f t="shared" ref="I672:O672" si="1248">IF(ISERROR(I671),IF(ISERROR(I670),IF(ISERROR(I669),"BLANK",I669),I670),I671)</f>
        <v>3</v>
      </c>
      <c r="J672" s="11" t="str">
        <f t="shared" si="1248"/>
        <v>SW</v>
      </c>
      <c r="K672" s="18">
        <f t="shared" si="1248"/>
        <v>0.48541666666666666</v>
      </c>
      <c r="L672" s="11" t="str">
        <f t="shared" si="1248"/>
        <v>JMS</v>
      </c>
      <c r="M672" s="11">
        <f t="shared" si="1248"/>
        <v>8.5</v>
      </c>
      <c r="N672" s="11">
        <f t="shared" si="1248"/>
        <v>2</v>
      </c>
      <c r="O672" s="11">
        <f t="shared" si="1248"/>
        <v>2</v>
      </c>
      <c r="P672" s="11" t="s">
        <v>152</v>
      </c>
      <c r="Q672" s="19" t="str">
        <f>IF($N672=1,IF(ISERROR(VLOOKUP($P672,'M1'!$A:$C,Q$2,FALSE)),"NOT PRESENT",VLOOKUP($P672,'M1'!$A:$C,Q$2,FALSE)),IF($N672=2,IF(ISERROR(VLOOKUP(DATA!$P672,'M2'!$A:$C,Q$2,FALSE)),"NOT PRESENT",VLOOKUP(DATA!$P672,'M2'!$A:$C,Q$2,FALSE)),IF($N672=0,IF(ISERROR(VLOOKUP($P672,'M1'!$A:$C,Q$2,FALSE)),IF(ISERROR(VLOOKUP(DATA!$P672,'M2'!$A:$C,Q$2,FALSE)),"NOT PRESENT",VLOOKUP(DATA!$P672,'M2'!$A:$C,Q$2,FALSE)),VLOOKUP($P672,'M1'!$A:$C,Q$2,FALSE)),"SPECIFY METHOD")))</f>
        <v>Cryptolithodes typicus</v>
      </c>
      <c r="R672" s="12" t="str">
        <f>IF($N672=1,IF(ISERROR(VLOOKUP($P672,'M1'!$A:$C,R$2,FALSE)),"NOT PRESENT",VLOOKUP($P672,'M1'!$A:$C,R$2,FALSE)),IF($N672=2,IF(ISERROR(VLOOKUP(DATA!$P672,'M2'!$A:$C,R$2,FALSE)),"NOT PRESENT",VLOOKUP(DATA!$P672,'M2'!$A:$C,R$2,FALSE)),IF($N672=0,IF(ISERROR(VLOOKUP($P672,'M1'!$A:$C,R$2,FALSE)),IF(ISERROR(VLOOKUP(DATA!$P672,'M2'!$A:$C,R$2,FALSE)),"NOT PRESENT",VLOOKUP(DATA!$P672,'M2'!$A:$C,R$2,FALSE)),VLOOKUP($P672,'M1'!$A:$C,R$2,FALSE)),"SPECIFY METHOD")))</f>
        <v>Butterfly king crab</v>
      </c>
      <c r="S672" s="20">
        <f t="shared" si="980"/>
        <v>1</v>
      </c>
      <c r="T672" s="11">
        <v>1</v>
      </c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1"/>
      <c r="AU672" s="11"/>
      <c r="AV672" s="11"/>
      <c r="AW672" s="11"/>
      <c r="AX672" s="11"/>
      <c r="AY672" s="11"/>
      <c r="AZ672" s="11"/>
      <c r="BA672" s="11"/>
      <c r="BB672" s="11"/>
      <c r="BC672" s="11"/>
      <c r="BD672" s="11"/>
      <c r="BE672" s="11"/>
      <c r="BF672" s="11"/>
      <c r="BG672" s="11"/>
      <c r="BH672" s="11"/>
      <c r="BI672" s="11"/>
      <c r="BJ672" s="11"/>
      <c r="BK672" s="11"/>
      <c r="BL672" s="11"/>
      <c r="BM672" s="11"/>
      <c r="BN672" s="11"/>
      <c r="BO672" s="11"/>
      <c r="BP672" s="11"/>
    </row>
    <row r="673" spans="1:68" ht="12.75" customHeight="1">
      <c r="A673" s="12">
        <f t="shared" si="977"/>
        <v>671</v>
      </c>
      <c r="B673" s="11" t="str">
        <f t="shared" si="1166"/>
        <v>Em Lim</v>
      </c>
      <c r="C673" s="11" t="str">
        <f t="shared" si="1219"/>
        <v>Jasmin Schuster</v>
      </c>
      <c r="D673" s="11" t="str">
        <f t="shared" si="1221"/>
        <v>BMSC18</v>
      </c>
      <c r="E673" s="12" t="str">
        <f>IF(ISERROR(VLOOKUP($D673,SITES!$A:$E,2,FALSE)),"",VLOOKUP($D673,SITES!$A:$E,2,FALSE))</f>
        <v>Eussen Rock</v>
      </c>
      <c r="F673" s="10">
        <f>IF(ISERROR(VLOOKUP($D673,SITES!$A:$E,3,FALSE)),"",VLOOKUP($D673,SITES!$A:$E,3,FALSE))</f>
        <v>48.911617279052699</v>
      </c>
      <c r="G673" s="13">
        <f>IF(ISERROR(VLOOKUP($D673,SITES!$A:$E,4,FALSE)),"",VLOOKUP($D673,SITES!$A:$E,4,FALSE))</f>
        <v>-125.267036437988</v>
      </c>
      <c r="H673" s="14" t="str">
        <f t="shared" si="1220"/>
        <v>02/05/2024</v>
      </c>
      <c r="I673" s="11">
        <f t="shared" ref="I673:M673" si="1249">IF(ISERROR(I672),IF(ISERROR(I671),IF(ISERROR(I670),"BLANK",I670),I671),I672)</f>
        <v>3</v>
      </c>
      <c r="J673" s="11" t="str">
        <f t="shared" si="1249"/>
        <v>SW</v>
      </c>
      <c r="K673" s="18">
        <f t="shared" si="1249"/>
        <v>0.48541666666666666</v>
      </c>
      <c r="L673" s="11" t="str">
        <f t="shared" si="1249"/>
        <v>JMS</v>
      </c>
      <c r="M673" s="11">
        <f t="shared" si="1249"/>
        <v>8.5</v>
      </c>
      <c r="N673" s="11">
        <v>0</v>
      </c>
      <c r="O673" s="11">
        <f t="shared" ref="O673:O674" si="1250">IF(ISERROR(O672),IF(ISERROR(O671),IF(ISERROR(O670),"BLANK",O670),O671),O672)</f>
        <v>2</v>
      </c>
      <c r="P673" s="11" t="s">
        <v>52</v>
      </c>
      <c r="Q673" s="19" t="str">
        <f>IF($N673=1,IF(ISERROR(VLOOKUP($P673,'M1'!$A:$C,Q$2,FALSE)),"NOT PRESENT",VLOOKUP($P673,'M1'!$A:$C,Q$2,FALSE)),IF($N673=2,IF(ISERROR(VLOOKUP(DATA!$P673,'M2'!$A:$C,Q$2,FALSE)),"NOT PRESENT",VLOOKUP(DATA!$P673,'M2'!$A:$C,Q$2,FALSE)),IF($N673=0,IF(ISERROR(VLOOKUP($P673,'M1'!$A:$C,Q$2,FALSE)),IF(ISERROR(VLOOKUP(DATA!$P673,'M2'!$A:$C,Q$2,FALSE)),"NOT PRESENT",VLOOKUP(DATA!$P673,'M2'!$A:$C,Q$2,FALSE)),VLOOKUP($P673,'M1'!$A:$C,Q$2,FALSE)),"SPECIFY METHOD")))</f>
        <v>Sebastes caurinus</v>
      </c>
      <c r="R673" s="12" t="str">
        <f>IF($N673=1,IF(ISERROR(VLOOKUP($P673,'M1'!$A:$C,R$2,FALSE)),"NOT PRESENT",VLOOKUP($P673,'M1'!$A:$C,R$2,FALSE)),IF($N673=2,IF(ISERROR(VLOOKUP(DATA!$P673,'M2'!$A:$C,R$2,FALSE)),"NOT PRESENT",VLOOKUP(DATA!$P673,'M2'!$A:$C,R$2,FALSE)),IF($N673=0,IF(ISERROR(VLOOKUP($P673,'M1'!$A:$C,R$2,FALSE)),IF(ISERROR(VLOOKUP(DATA!$P673,'M2'!$A:$C,R$2,FALSE)),"NOT PRESENT",VLOOKUP(DATA!$P673,'M2'!$A:$C,R$2,FALSE)),VLOOKUP($P673,'M1'!$A:$C,R$2,FALSE)),"SPECIFY METHOD")))</f>
        <v>Copper rockfish</v>
      </c>
      <c r="S673" s="20">
        <f t="shared" si="980"/>
        <v>1</v>
      </c>
      <c r="T673" s="11">
        <v>0</v>
      </c>
      <c r="U673" s="11"/>
      <c r="V673" s="11"/>
      <c r="W673" s="11"/>
      <c r="X673" s="11"/>
      <c r="Y673" s="11"/>
      <c r="Z673" s="11"/>
      <c r="AA673" s="11">
        <v>1</v>
      </c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1"/>
      <c r="AU673" s="11"/>
      <c r="AV673" s="11"/>
      <c r="AW673" s="11"/>
      <c r="AX673" s="11"/>
      <c r="AY673" s="11"/>
      <c r="AZ673" s="11"/>
      <c r="BA673" s="11"/>
      <c r="BB673" s="11"/>
      <c r="BC673" s="11"/>
      <c r="BD673" s="11"/>
      <c r="BE673" s="11"/>
      <c r="BF673" s="11"/>
      <c r="BG673" s="11"/>
      <c r="BH673" s="11"/>
      <c r="BI673" s="11"/>
      <c r="BJ673" s="11"/>
      <c r="BK673" s="11"/>
      <c r="BL673" s="11"/>
      <c r="BM673" s="11"/>
      <c r="BN673" s="11"/>
      <c r="BO673" s="11"/>
      <c r="BP673" s="11"/>
    </row>
    <row r="674" spans="1:68" ht="12.75" customHeight="1">
      <c r="A674" s="12">
        <f t="shared" si="977"/>
        <v>672</v>
      </c>
      <c r="B674" s="11" t="str">
        <f t="shared" si="1166"/>
        <v>Em Lim</v>
      </c>
      <c r="C674" s="11" t="str">
        <f t="shared" si="1219"/>
        <v>Jasmin Schuster</v>
      </c>
      <c r="D674" s="11" t="str">
        <f t="shared" si="1221"/>
        <v>BMSC18</v>
      </c>
      <c r="E674" s="12" t="str">
        <f>IF(ISERROR(VLOOKUP($D674,SITES!$A:$E,2,FALSE)),"",VLOOKUP($D674,SITES!$A:$E,2,FALSE))</f>
        <v>Eussen Rock</v>
      </c>
      <c r="F674" s="10">
        <f>IF(ISERROR(VLOOKUP($D674,SITES!$A:$E,3,FALSE)),"",VLOOKUP($D674,SITES!$A:$E,3,FALSE))</f>
        <v>48.911617279052699</v>
      </c>
      <c r="G674" s="13">
        <f>IF(ISERROR(VLOOKUP($D674,SITES!$A:$E,4,FALSE)),"",VLOOKUP($D674,SITES!$A:$E,4,FALSE))</f>
        <v>-125.267036437988</v>
      </c>
      <c r="H674" s="14" t="str">
        <f t="shared" si="1220"/>
        <v>02/05/2024</v>
      </c>
      <c r="I674" s="11">
        <f t="shared" ref="I674:M674" si="1251">IF(ISERROR(I673),IF(ISERROR(I672),IF(ISERROR(I671),"BLANK",I671),I672),I673)</f>
        <v>3</v>
      </c>
      <c r="J674" s="11" t="str">
        <f t="shared" si="1251"/>
        <v>SW</v>
      </c>
      <c r="K674" s="18">
        <f t="shared" si="1251"/>
        <v>0.48541666666666666</v>
      </c>
      <c r="L674" s="11" t="str">
        <f t="shared" si="1251"/>
        <v>JMS</v>
      </c>
      <c r="M674" s="11">
        <f t="shared" si="1251"/>
        <v>8.5</v>
      </c>
      <c r="N674" s="11">
        <v>2</v>
      </c>
      <c r="O674" s="11">
        <f t="shared" si="1250"/>
        <v>2</v>
      </c>
      <c r="P674" s="11" t="s">
        <v>158</v>
      </c>
      <c r="Q674" s="19" t="str">
        <f>IF($N674=1,IF(ISERROR(VLOOKUP($P674,'M1'!$A:$C,Q$2,FALSE)),"NOT PRESENT",VLOOKUP($P674,'M1'!$A:$C,Q$2,FALSE)),IF($N674=2,IF(ISERROR(VLOOKUP(DATA!$P674,'M2'!$A:$C,Q$2,FALSE)),"NOT PRESENT",VLOOKUP(DATA!$P674,'M2'!$A:$C,Q$2,FALSE)),IF($N674=0,IF(ISERROR(VLOOKUP($P674,'M1'!$A:$C,Q$2,FALSE)),IF(ISERROR(VLOOKUP(DATA!$P674,'M2'!$A:$C,Q$2,FALSE)),"NOT PRESENT",VLOOKUP(DATA!$P674,'M2'!$A:$C,Q$2,FALSE)),VLOOKUP($P674,'M1'!$A:$C,Q$2,FALSE)),"SPECIFY METHOD")))</f>
        <v>Hapalogaster mertensii</v>
      </c>
      <c r="R674" s="12" t="str">
        <f>IF($N674=1,IF(ISERROR(VLOOKUP($P674,'M1'!$A:$C,R$2,FALSE)),"NOT PRESENT",VLOOKUP($P674,'M1'!$A:$C,R$2,FALSE)),IF($N674=2,IF(ISERROR(VLOOKUP(DATA!$P674,'M2'!$A:$C,R$2,FALSE)),"NOT PRESENT",VLOOKUP(DATA!$P674,'M2'!$A:$C,R$2,FALSE)),IF($N674=0,IF(ISERROR(VLOOKUP($P674,'M1'!$A:$C,R$2,FALSE)),IF(ISERROR(VLOOKUP(DATA!$P674,'M2'!$A:$C,R$2,FALSE)),"NOT PRESENT",VLOOKUP(DATA!$P674,'M2'!$A:$C,R$2,FALSE)),VLOOKUP($P674,'M1'!$A:$C,R$2,FALSE)),"SPECIFY METHOD")))</f>
        <v>Hairy crab</v>
      </c>
      <c r="S674" s="20">
        <f t="shared" si="980"/>
        <v>1</v>
      </c>
      <c r="T674" s="11">
        <v>1</v>
      </c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1"/>
      <c r="AU674" s="11"/>
      <c r="AV674" s="11"/>
      <c r="AW674" s="11"/>
      <c r="AX674" s="11"/>
      <c r="AY674" s="11"/>
      <c r="AZ674" s="11"/>
      <c r="BA674" s="11"/>
      <c r="BB674" s="11"/>
      <c r="BC674" s="11"/>
      <c r="BD674" s="11"/>
      <c r="BE674" s="11"/>
      <c r="BF674" s="11"/>
      <c r="BG674" s="11"/>
      <c r="BH674" s="11"/>
      <c r="BI674" s="11"/>
      <c r="BJ674" s="11"/>
      <c r="BK674" s="11"/>
      <c r="BL674" s="11"/>
      <c r="BM674" s="11"/>
      <c r="BN674" s="11"/>
      <c r="BO674" s="11"/>
      <c r="BP674" s="11"/>
    </row>
    <row r="675" spans="1:68" ht="12.75" customHeight="1">
      <c r="A675" s="12">
        <f t="shared" si="977"/>
        <v>673</v>
      </c>
      <c r="B675" s="11" t="str">
        <f t="shared" si="1166"/>
        <v>Em Lim</v>
      </c>
      <c r="C675" s="11" t="str">
        <f t="shared" si="1219"/>
        <v>Jasmin Schuster</v>
      </c>
      <c r="D675" s="11" t="str">
        <f t="shared" si="1221"/>
        <v>BMSC18</v>
      </c>
      <c r="E675" s="12" t="str">
        <f>IF(ISERROR(VLOOKUP($D675,SITES!$A:$E,2,FALSE)),"",VLOOKUP($D675,SITES!$A:$E,2,FALSE))</f>
        <v>Eussen Rock</v>
      </c>
      <c r="F675" s="10">
        <f>IF(ISERROR(VLOOKUP($D675,SITES!$A:$E,3,FALSE)),"",VLOOKUP($D675,SITES!$A:$E,3,FALSE))</f>
        <v>48.911617279052699</v>
      </c>
      <c r="G675" s="13">
        <f>IF(ISERROR(VLOOKUP($D675,SITES!$A:$E,4,FALSE)),"",VLOOKUP($D675,SITES!$A:$E,4,FALSE))</f>
        <v>-125.267036437988</v>
      </c>
      <c r="H675" s="14" t="str">
        <f t="shared" si="1220"/>
        <v>02/05/2024</v>
      </c>
      <c r="I675" s="11">
        <f t="shared" ref="I675:O675" si="1252">IF(ISERROR(I674),IF(ISERROR(I673),IF(ISERROR(I672),"BLANK",I672),I673),I674)</f>
        <v>3</v>
      </c>
      <c r="J675" s="11" t="str">
        <f t="shared" si="1252"/>
        <v>SW</v>
      </c>
      <c r="K675" s="18">
        <f t="shared" si="1252"/>
        <v>0.48541666666666666</v>
      </c>
      <c r="L675" s="11" t="str">
        <f t="shared" si="1252"/>
        <v>JMS</v>
      </c>
      <c r="M675" s="11">
        <f t="shared" si="1252"/>
        <v>8.5</v>
      </c>
      <c r="N675" s="11">
        <f t="shared" si="1252"/>
        <v>2</v>
      </c>
      <c r="O675" s="11">
        <f t="shared" si="1252"/>
        <v>2</v>
      </c>
      <c r="P675" s="11" t="s">
        <v>76</v>
      </c>
      <c r="Q675" s="19" t="str">
        <f>IF($N675=1,IF(ISERROR(VLOOKUP($P675,'M1'!$A:$C,Q$2,FALSE)),"NOT PRESENT",VLOOKUP($P675,'M1'!$A:$C,Q$2,FALSE)),IF($N675=2,IF(ISERROR(VLOOKUP(DATA!$P675,'M2'!$A:$C,Q$2,FALSE)),"NOT PRESENT",VLOOKUP(DATA!$P675,'M2'!$A:$C,Q$2,FALSE)),IF($N675=0,IF(ISERROR(VLOOKUP($P675,'M1'!$A:$C,Q$2,FALSE)),IF(ISERROR(VLOOKUP(DATA!$P675,'M2'!$A:$C,Q$2,FALSE)),"NOT PRESENT",VLOOKUP(DATA!$P675,'M2'!$A:$C,Q$2,FALSE)),VLOOKUP($P675,'M1'!$A:$C,Q$2,FALSE)),"SPECIFY METHOD")))</f>
        <v>Diaulula sandiegensis</v>
      </c>
      <c r="R675" s="12" t="str">
        <f>IF($N675=1,IF(ISERROR(VLOOKUP($P675,'M1'!$A:$C,R$2,FALSE)),"NOT PRESENT",VLOOKUP($P675,'M1'!$A:$C,R$2,FALSE)),IF($N675=2,IF(ISERROR(VLOOKUP(DATA!$P675,'M2'!$A:$C,R$2,FALSE)),"NOT PRESENT",VLOOKUP(DATA!$P675,'M2'!$A:$C,R$2,FALSE)),IF($N675=0,IF(ISERROR(VLOOKUP($P675,'M1'!$A:$C,R$2,FALSE)),IF(ISERROR(VLOOKUP(DATA!$P675,'M2'!$A:$C,R$2,FALSE)),"NOT PRESENT",VLOOKUP(DATA!$P675,'M2'!$A:$C,R$2,FALSE)),VLOOKUP($P675,'M1'!$A:$C,R$2,FALSE)),"SPECIFY METHOD")))</f>
        <v>Ringed doris</v>
      </c>
      <c r="S675" s="20">
        <f t="shared" si="980"/>
        <v>3</v>
      </c>
      <c r="T675" s="11">
        <v>3</v>
      </c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  <c r="AU675" s="11"/>
      <c r="AV675" s="11"/>
      <c r="AW675" s="11"/>
      <c r="AX675" s="11"/>
      <c r="AY675" s="11"/>
      <c r="AZ675" s="11"/>
      <c r="BA675" s="11"/>
      <c r="BB675" s="11"/>
      <c r="BC675" s="11"/>
      <c r="BD675" s="11"/>
      <c r="BE675" s="11"/>
      <c r="BF675" s="11"/>
      <c r="BG675" s="11"/>
      <c r="BH675" s="11"/>
      <c r="BI675" s="11"/>
      <c r="BJ675" s="11"/>
      <c r="BK675" s="11"/>
      <c r="BL675" s="11"/>
      <c r="BM675" s="11"/>
      <c r="BN675" s="11"/>
      <c r="BO675" s="11"/>
      <c r="BP675" s="11"/>
    </row>
    <row r="676" spans="1:68" ht="12.75" customHeight="1">
      <c r="A676" s="12">
        <f t="shared" si="977"/>
        <v>674</v>
      </c>
      <c r="B676" s="11" t="str">
        <f t="shared" si="1166"/>
        <v>Em Lim</v>
      </c>
      <c r="C676" s="11" t="str">
        <f t="shared" si="1219"/>
        <v>Jasmin Schuster</v>
      </c>
      <c r="D676" s="11" t="str">
        <f t="shared" si="1221"/>
        <v>BMSC18</v>
      </c>
      <c r="E676" s="12" t="str">
        <f>IF(ISERROR(VLOOKUP($D676,SITES!$A:$E,2,FALSE)),"",VLOOKUP($D676,SITES!$A:$E,2,FALSE))</f>
        <v>Eussen Rock</v>
      </c>
      <c r="F676" s="10">
        <f>IF(ISERROR(VLOOKUP($D676,SITES!$A:$E,3,FALSE)),"",VLOOKUP($D676,SITES!$A:$E,3,FALSE))</f>
        <v>48.911617279052699</v>
      </c>
      <c r="G676" s="13">
        <f>IF(ISERROR(VLOOKUP($D676,SITES!$A:$E,4,FALSE)),"",VLOOKUP($D676,SITES!$A:$E,4,FALSE))</f>
        <v>-125.267036437988</v>
      </c>
      <c r="H676" s="14" t="str">
        <f t="shared" si="1220"/>
        <v>02/05/2024</v>
      </c>
      <c r="I676" s="11">
        <f t="shared" ref="I676:O676" si="1253">IF(ISERROR(I675),IF(ISERROR(I674),IF(ISERROR(I673),"BLANK",I673),I674),I675)</f>
        <v>3</v>
      </c>
      <c r="J676" s="11" t="str">
        <f t="shared" si="1253"/>
        <v>SW</v>
      </c>
      <c r="K676" s="18">
        <f t="shared" si="1253"/>
        <v>0.48541666666666666</v>
      </c>
      <c r="L676" s="11" t="str">
        <f t="shared" si="1253"/>
        <v>JMS</v>
      </c>
      <c r="M676" s="11">
        <f t="shared" si="1253"/>
        <v>8.5</v>
      </c>
      <c r="N676" s="11">
        <f t="shared" si="1253"/>
        <v>2</v>
      </c>
      <c r="O676" s="11">
        <f t="shared" si="1253"/>
        <v>2</v>
      </c>
      <c r="P676" s="11" t="s">
        <v>71</v>
      </c>
      <c r="Q676" s="19" t="str">
        <f>IF($N676=1,IF(ISERROR(VLOOKUP($P676,'M1'!$A:$C,Q$2,FALSE)),"NOT PRESENT",VLOOKUP($P676,'M1'!$A:$C,Q$2,FALSE)),IF($N676=2,IF(ISERROR(VLOOKUP(DATA!$P676,'M2'!$A:$C,Q$2,FALSE)),"NOT PRESENT",VLOOKUP(DATA!$P676,'M2'!$A:$C,Q$2,FALSE)),IF($N676=0,IF(ISERROR(VLOOKUP($P676,'M1'!$A:$C,Q$2,FALSE)),IF(ISERROR(VLOOKUP(DATA!$P676,'M2'!$A:$C,Q$2,FALSE)),"NOT PRESENT",VLOOKUP(DATA!$P676,'M2'!$A:$C,Q$2,FALSE)),VLOOKUP($P676,'M1'!$A:$C,Q$2,FALSE)),"SPECIFY METHOD")))</f>
        <v>Limacia cockerelli</v>
      </c>
      <c r="R676" s="12" t="str">
        <f>IF($N676=1,IF(ISERROR(VLOOKUP($P676,'M1'!$A:$C,R$2,FALSE)),"NOT PRESENT",VLOOKUP($P676,'M1'!$A:$C,R$2,FALSE)),IF($N676=2,IF(ISERROR(VLOOKUP(DATA!$P676,'M2'!$A:$C,R$2,FALSE)),"NOT PRESENT",VLOOKUP(DATA!$P676,'M2'!$A:$C,R$2,FALSE)),IF($N676=0,IF(ISERROR(VLOOKUP($P676,'M1'!$A:$C,R$2,FALSE)),IF(ISERROR(VLOOKUP(DATA!$P676,'M2'!$A:$C,R$2,FALSE)),"NOT PRESENT",VLOOKUP(DATA!$P676,'M2'!$A:$C,R$2,FALSE)),VLOOKUP($P676,'M1'!$A:$C,R$2,FALSE)),"SPECIFY METHOD")))</f>
        <v>Cockerell's dorid</v>
      </c>
      <c r="S676" s="20">
        <f t="shared" si="980"/>
        <v>1</v>
      </c>
      <c r="T676" s="11">
        <v>1</v>
      </c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1"/>
      <c r="AU676" s="11"/>
      <c r="AV676" s="11"/>
      <c r="AW676" s="11"/>
      <c r="AX676" s="11"/>
      <c r="AY676" s="11"/>
      <c r="AZ676" s="11"/>
      <c r="BA676" s="11"/>
      <c r="BB676" s="11"/>
      <c r="BC676" s="11"/>
      <c r="BD676" s="11"/>
      <c r="BE676" s="11"/>
      <c r="BF676" s="11"/>
      <c r="BG676" s="11"/>
      <c r="BH676" s="11"/>
      <c r="BI676" s="11"/>
      <c r="BJ676" s="11"/>
      <c r="BK676" s="11"/>
      <c r="BL676" s="11"/>
      <c r="BM676" s="11"/>
      <c r="BN676" s="11"/>
      <c r="BO676" s="11"/>
      <c r="BP676" s="11"/>
    </row>
    <row r="677" spans="1:68" ht="12.75" customHeight="1">
      <c r="A677" s="12">
        <f t="shared" si="977"/>
        <v>675</v>
      </c>
      <c r="B677" s="11" t="str">
        <f t="shared" si="1166"/>
        <v>Em Lim</v>
      </c>
      <c r="C677" s="11" t="str">
        <f t="shared" si="1219"/>
        <v>Jasmin Schuster</v>
      </c>
      <c r="D677" s="11" t="str">
        <f t="shared" si="1221"/>
        <v>BMSC18</v>
      </c>
      <c r="E677" s="12" t="str">
        <f>IF(ISERROR(VLOOKUP($D677,SITES!$A:$E,2,FALSE)),"",VLOOKUP($D677,SITES!$A:$E,2,FALSE))</f>
        <v>Eussen Rock</v>
      </c>
      <c r="F677" s="10">
        <f>IF(ISERROR(VLOOKUP($D677,SITES!$A:$E,3,FALSE)),"",VLOOKUP($D677,SITES!$A:$E,3,FALSE))</f>
        <v>48.911617279052699</v>
      </c>
      <c r="G677" s="13">
        <f>IF(ISERROR(VLOOKUP($D677,SITES!$A:$E,4,FALSE)),"",VLOOKUP($D677,SITES!$A:$E,4,FALSE))</f>
        <v>-125.267036437988</v>
      </c>
      <c r="H677" s="14" t="str">
        <f t="shared" si="1220"/>
        <v>02/05/2024</v>
      </c>
      <c r="I677" s="11">
        <f t="shared" ref="I677:O677" si="1254">IF(ISERROR(I676),IF(ISERROR(I675),IF(ISERROR(I674),"BLANK",I674),I675),I676)</f>
        <v>3</v>
      </c>
      <c r="J677" s="11" t="str">
        <f t="shared" si="1254"/>
        <v>SW</v>
      </c>
      <c r="K677" s="18">
        <f t="shared" si="1254"/>
        <v>0.48541666666666666</v>
      </c>
      <c r="L677" s="11" t="str">
        <f t="shared" si="1254"/>
        <v>JMS</v>
      </c>
      <c r="M677" s="11">
        <f t="shared" si="1254"/>
        <v>8.5</v>
      </c>
      <c r="N677" s="11">
        <f t="shared" si="1254"/>
        <v>2</v>
      </c>
      <c r="O677" s="11">
        <f t="shared" si="1254"/>
        <v>2</v>
      </c>
      <c r="P677" s="11" t="s">
        <v>62</v>
      </c>
      <c r="Q677" s="19" t="str">
        <f>IF($N677=1,IF(ISERROR(VLOOKUP($P677,'M1'!$A:$C,Q$2,FALSE)),"NOT PRESENT",VLOOKUP($P677,'M1'!$A:$C,Q$2,FALSE)),IF($N677=2,IF(ISERROR(VLOOKUP(DATA!$P677,'M2'!$A:$C,Q$2,FALSE)),"NOT PRESENT",VLOOKUP(DATA!$P677,'M2'!$A:$C,Q$2,FALSE)),IF($N677=0,IF(ISERROR(VLOOKUP($P677,'M1'!$A:$C,Q$2,FALSE)),IF(ISERROR(VLOOKUP(DATA!$P677,'M2'!$A:$C,Q$2,FALSE)),"NOT PRESENT",VLOOKUP(DATA!$P677,'M2'!$A:$C,Q$2,FALSE)),VLOOKUP($P677,'M1'!$A:$C,Q$2,FALSE)),"SPECIFY METHOD")))</f>
        <v>Tritonia festiva</v>
      </c>
      <c r="R677" s="12" t="str">
        <f>IF($N677=1,IF(ISERROR(VLOOKUP($P677,'M1'!$A:$C,R$2,FALSE)),"NOT PRESENT",VLOOKUP($P677,'M1'!$A:$C,R$2,FALSE)),IF($N677=2,IF(ISERROR(VLOOKUP(DATA!$P677,'M2'!$A:$C,R$2,FALSE)),"NOT PRESENT",VLOOKUP(DATA!$P677,'M2'!$A:$C,R$2,FALSE)),IF($N677=0,IF(ISERROR(VLOOKUP($P677,'M1'!$A:$C,R$2,FALSE)),IF(ISERROR(VLOOKUP(DATA!$P677,'M2'!$A:$C,R$2,FALSE)),"NOT PRESENT",VLOOKUP(DATA!$P677,'M2'!$A:$C,R$2,FALSE)),VLOOKUP($P677,'M1'!$A:$C,R$2,FALSE)),"SPECIFY METHOD")))</f>
        <v>Diamondback tritonia</v>
      </c>
      <c r="S677" s="20">
        <f t="shared" si="980"/>
        <v>3</v>
      </c>
      <c r="T677" s="11">
        <v>3</v>
      </c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1"/>
      <c r="AU677" s="11"/>
      <c r="AV677" s="11"/>
      <c r="AW677" s="11"/>
      <c r="AX677" s="11"/>
      <c r="AY677" s="11"/>
      <c r="AZ677" s="11"/>
      <c r="BA677" s="11"/>
      <c r="BB677" s="11"/>
      <c r="BC677" s="11"/>
      <c r="BD677" s="11"/>
      <c r="BE677" s="11"/>
      <c r="BF677" s="11"/>
      <c r="BG677" s="11"/>
      <c r="BH677" s="11"/>
      <c r="BI677" s="11"/>
      <c r="BJ677" s="11"/>
      <c r="BK677" s="11"/>
      <c r="BL677" s="11"/>
      <c r="BM677" s="11"/>
      <c r="BN677" s="11"/>
      <c r="BO677" s="11"/>
      <c r="BP677" s="11"/>
    </row>
    <row r="678" spans="1:68" ht="12.75" customHeight="1">
      <c r="A678" s="12">
        <f t="shared" si="977"/>
        <v>676</v>
      </c>
      <c r="B678" s="11" t="str">
        <f t="shared" si="1166"/>
        <v>Em Lim</v>
      </c>
      <c r="C678" s="11" t="str">
        <f t="shared" si="1219"/>
        <v>Jasmin Schuster</v>
      </c>
      <c r="D678" s="11" t="str">
        <f t="shared" si="1221"/>
        <v>BMSC18</v>
      </c>
      <c r="E678" s="12" t="str">
        <f>IF(ISERROR(VLOOKUP($D678,SITES!$A:$E,2,FALSE)),"",VLOOKUP($D678,SITES!$A:$E,2,FALSE))</f>
        <v>Eussen Rock</v>
      </c>
      <c r="F678" s="10">
        <f>IF(ISERROR(VLOOKUP($D678,SITES!$A:$E,3,FALSE)),"",VLOOKUP($D678,SITES!$A:$E,3,FALSE))</f>
        <v>48.911617279052699</v>
      </c>
      <c r="G678" s="13">
        <f>IF(ISERROR(VLOOKUP($D678,SITES!$A:$E,4,FALSE)),"",VLOOKUP($D678,SITES!$A:$E,4,FALSE))</f>
        <v>-125.267036437988</v>
      </c>
      <c r="H678" s="14" t="str">
        <f t="shared" si="1220"/>
        <v>02/05/2024</v>
      </c>
      <c r="I678" s="11">
        <f t="shared" ref="I678:O678" si="1255">IF(ISERROR(I677),IF(ISERROR(I676),IF(ISERROR(I675),"BLANK",I675),I676),I677)</f>
        <v>3</v>
      </c>
      <c r="J678" s="11" t="str">
        <f t="shared" si="1255"/>
        <v>SW</v>
      </c>
      <c r="K678" s="18">
        <f t="shared" si="1255"/>
        <v>0.48541666666666666</v>
      </c>
      <c r="L678" s="11" t="str">
        <f t="shared" si="1255"/>
        <v>JMS</v>
      </c>
      <c r="M678" s="11">
        <f t="shared" si="1255"/>
        <v>8.5</v>
      </c>
      <c r="N678" s="11">
        <f t="shared" si="1255"/>
        <v>2</v>
      </c>
      <c r="O678" s="11">
        <f t="shared" si="1255"/>
        <v>2</v>
      </c>
      <c r="P678" s="11" t="s">
        <v>35</v>
      </c>
      <c r="Q678" s="19" t="str">
        <f>IF($N678=1,IF(ISERROR(VLOOKUP($P678,'M1'!$A:$C,Q$2,FALSE)),"NOT PRESENT",VLOOKUP($P678,'M1'!$A:$C,Q$2,FALSE)),IF($N678=2,IF(ISERROR(VLOOKUP(DATA!$P678,'M2'!$A:$C,Q$2,FALSE)),"NOT PRESENT",VLOOKUP(DATA!$P678,'M2'!$A:$C,Q$2,FALSE)),IF($N678=0,IF(ISERROR(VLOOKUP($P678,'M1'!$A:$C,Q$2,FALSE)),IF(ISERROR(VLOOKUP(DATA!$P678,'M2'!$A:$C,Q$2,FALSE)),"NOT PRESENT",VLOOKUP(DATA!$P678,'M2'!$A:$C,Q$2,FALSE)),VLOOKUP($P678,'M1'!$A:$C,Q$2,FALSE)),"SPECIFY METHOD")))</f>
        <v>Orthasterias koehleri</v>
      </c>
      <c r="R678" s="12" t="str">
        <f>IF($N678=1,IF(ISERROR(VLOOKUP($P678,'M1'!$A:$C,R$2,FALSE)),"NOT PRESENT",VLOOKUP($P678,'M1'!$A:$C,R$2,FALSE)),IF($N678=2,IF(ISERROR(VLOOKUP(DATA!$P678,'M2'!$A:$C,R$2,FALSE)),"NOT PRESENT",VLOOKUP(DATA!$P678,'M2'!$A:$C,R$2,FALSE)),IF($N678=0,IF(ISERROR(VLOOKUP($P678,'M1'!$A:$C,R$2,FALSE)),IF(ISERROR(VLOOKUP(DATA!$P678,'M2'!$A:$C,R$2,FALSE)),"NOT PRESENT",VLOOKUP(DATA!$P678,'M2'!$A:$C,R$2,FALSE)),VLOOKUP($P678,'M1'!$A:$C,R$2,FALSE)),"SPECIFY METHOD")))</f>
        <v>Rainbow star</v>
      </c>
      <c r="S678" s="20">
        <f t="shared" si="980"/>
        <v>4</v>
      </c>
      <c r="T678" s="11">
        <v>4</v>
      </c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1"/>
      <c r="AU678" s="11"/>
      <c r="AV678" s="11"/>
      <c r="AW678" s="11"/>
      <c r="AX678" s="11"/>
      <c r="AY678" s="11"/>
      <c r="AZ678" s="11"/>
      <c r="BA678" s="11"/>
      <c r="BB678" s="11"/>
      <c r="BC678" s="11"/>
      <c r="BD678" s="11"/>
      <c r="BE678" s="11"/>
      <c r="BF678" s="11"/>
      <c r="BG678" s="11"/>
      <c r="BH678" s="11"/>
      <c r="BI678" s="11"/>
      <c r="BJ678" s="11"/>
      <c r="BK678" s="11"/>
      <c r="BL678" s="11"/>
      <c r="BM678" s="11"/>
      <c r="BN678" s="11"/>
      <c r="BO678" s="11"/>
      <c r="BP678" s="11"/>
    </row>
    <row r="679" spans="1:68" ht="12.75" customHeight="1">
      <c r="A679" s="12">
        <f t="shared" si="977"/>
        <v>677</v>
      </c>
      <c r="B679" s="11" t="str">
        <f t="shared" si="1166"/>
        <v>Em Lim</v>
      </c>
      <c r="C679" s="11" t="str">
        <f t="shared" si="1219"/>
        <v>Jasmin Schuster</v>
      </c>
      <c r="D679" s="11" t="str">
        <f t="shared" si="1221"/>
        <v>BMSC18</v>
      </c>
      <c r="E679" s="12" t="str">
        <f>IF(ISERROR(VLOOKUP($D679,SITES!$A:$E,2,FALSE)),"",VLOOKUP($D679,SITES!$A:$E,2,FALSE))</f>
        <v>Eussen Rock</v>
      </c>
      <c r="F679" s="10">
        <f>IF(ISERROR(VLOOKUP($D679,SITES!$A:$E,3,FALSE)),"",VLOOKUP($D679,SITES!$A:$E,3,FALSE))</f>
        <v>48.911617279052699</v>
      </c>
      <c r="G679" s="13">
        <f>IF(ISERROR(VLOOKUP($D679,SITES!$A:$E,4,FALSE)),"",VLOOKUP($D679,SITES!$A:$E,4,FALSE))</f>
        <v>-125.267036437988</v>
      </c>
      <c r="H679" s="14" t="str">
        <f t="shared" si="1220"/>
        <v>02/05/2024</v>
      </c>
      <c r="I679" s="11">
        <f t="shared" ref="I679:O679" si="1256">IF(ISERROR(I678),IF(ISERROR(I677),IF(ISERROR(I676),"BLANK",I676),I677),I678)</f>
        <v>3</v>
      </c>
      <c r="J679" s="11" t="str">
        <f t="shared" si="1256"/>
        <v>SW</v>
      </c>
      <c r="K679" s="18">
        <f t="shared" si="1256"/>
        <v>0.48541666666666666</v>
      </c>
      <c r="L679" s="11" t="str">
        <f t="shared" si="1256"/>
        <v>JMS</v>
      </c>
      <c r="M679" s="11">
        <f t="shared" si="1256"/>
        <v>8.5</v>
      </c>
      <c r="N679" s="11">
        <f t="shared" si="1256"/>
        <v>2</v>
      </c>
      <c r="O679" s="11">
        <f t="shared" si="1256"/>
        <v>2</v>
      </c>
      <c r="P679" s="11" t="s">
        <v>28</v>
      </c>
      <c r="Q679" s="19" t="str">
        <f>IF($N679=1,IF(ISERROR(VLOOKUP($P679,'M1'!$A:$C,Q$2,FALSE)),"NOT PRESENT",VLOOKUP($P679,'M1'!$A:$C,Q$2,FALSE)),IF($N679=2,IF(ISERROR(VLOOKUP(DATA!$P679,'M2'!$A:$C,Q$2,FALSE)),"NOT PRESENT",VLOOKUP(DATA!$P679,'M2'!$A:$C,Q$2,FALSE)),IF($N679=0,IF(ISERROR(VLOOKUP($P679,'M1'!$A:$C,Q$2,FALSE)),IF(ISERROR(VLOOKUP(DATA!$P679,'M2'!$A:$C,Q$2,FALSE)),"NOT PRESENT",VLOOKUP(DATA!$P679,'M2'!$A:$C,Q$2,FALSE)),VLOOKUP($P679,'M1'!$A:$C,Q$2,FALSE)),"SPECIFY METHOD")))</f>
        <v>Artedius harringtoni</v>
      </c>
      <c r="R679" s="12" t="str">
        <f>IF($N679=1,IF(ISERROR(VLOOKUP($P679,'M1'!$A:$C,R$2,FALSE)),"NOT PRESENT",VLOOKUP($P679,'M1'!$A:$C,R$2,FALSE)),IF($N679=2,IF(ISERROR(VLOOKUP(DATA!$P679,'M2'!$A:$C,R$2,FALSE)),"NOT PRESENT",VLOOKUP(DATA!$P679,'M2'!$A:$C,R$2,FALSE)),IF($N679=0,IF(ISERROR(VLOOKUP($P679,'M1'!$A:$C,R$2,FALSE)),IF(ISERROR(VLOOKUP(DATA!$P679,'M2'!$A:$C,R$2,FALSE)),"NOT PRESENT",VLOOKUP(DATA!$P679,'M2'!$A:$C,R$2,FALSE)),VLOOKUP($P679,'M1'!$A:$C,R$2,FALSE)),"SPECIFY METHOD")))</f>
        <v>Scalyhead sculpin</v>
      </c>
      <c r="S679" s="20">
        <f t="shared" si="980"/>
        <v>1</v>
      </c>
      <c r="T679" s="11">
        <v>0</v>
      </c>
      <c r="U679" s="11"/>
      <c r="V679" s="11">
        <v>1</v>
      </c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1"/>
      <c r="AU679" s="11"/>
      <c r="AV679" s="11"/>
      <c r="AW679" s="11"/>
      <c r="AX679" s="11"/>
      <c r="AY679" s="11"/>
      <c r="AZ679" s="11"/>
      <c r="BA679" s="11"/>
      <c r="BB679" s="11"/>
      <c r="BC679" s="11"/>
      <c r="BD679" s="11"/>
      <c r="BE679" s="11"/>
      <c r="BF679" s="11"/>
      <c r="BG679" s="11"/>
      <c r="BH679" s="11"/>
      <c r="BI679" s="11"/>
      <c r="BJ679" s="11"/>
      <c r="BK679" s="11"/>
      <c r="BL679" s="11"/>
      <c r="BM679" s="11"/>
      <c r="BN679" s="11"/>
      <c r="BO679" s="11"/>
      <c r="BP679" s="11"/>
    </row>
    <row r="680" spans="1:68" ht="12.75" customHeight="1">
      <c r="A680" s="12">
        <f t="shared" si="977"/>
        <v>678</v>
      </c>
      <c r="B680" s="11" t="str">
        <f t="shared" si="1166"/>
        <v>Em Lim</v>
      </c>
      <c r="C680" s="11" t="str">
        <f t="shared" si="1219"/>
        <v>Jasmin Schuster</v>
      </c>
      <c r="D680" s="11" t="str">
        <f t="shared" si="1221"/>
        <v>BMSC18</v>
      </c>
      <c r="E680" s="12" t="str">
        <f>IF(ISERROR(VLOOKUP($D680,SITES!$A:$E,2,FALSE)),"",VLOOKUP($D680,SITES!$A:$E,2,FALSE))</f>
        <v>Eussen Rock</v>
      </c>
      <c r="F680" s="10">
        <f>IF(ISERROR(VLOOKUP($D680,SITES!$A:$E,3,FALSE)),"",VLOOKUP($D680,SITES!$A:$E,3,FALSE))</f>
        <v>48.911617279052699</v>
      </c>
      <c r="G680" s="13">
        <f>IF(ISERROR(VLOOKUP($D680,SITES!$A:$E,4,FALSE)),"",VLOOKUP($D680,SITES!$A:$E,4,FALSE))</f>
        <v>-125.267036437988</v>
      </c>
      <c r="H680" s="14" t="str">
        <f t="shared" si="1220"/>
        <v>02/05/2024</v>
      </c>
      <c r="I680" s="11">
        <f t="shared" ref="I680:M680" si="1257">IF(ISERROR(I679),IF(ISERROR(I678),IF(ISERROR(I677),"BLANK",I677),I678),I679)</f>
        <v>3</v>
      </c>
      <c r="J680" s="11" t="str">
        <f t="shared" si="1257"/>
        <v>SW</v>
      </c>
      <c r="K680" s="18">
        <f t="shared" si="1257"/>
        <v>0.48541666666666666</v>
      </c>
      <c r="L680" s="11" t="str">
        <f t="shared" si="1257"/>
        <v>JMS</v>
      </c>
      <c r="M680" s="11">
        <f t="shared" si="1257"/>
        <v>8.5</v>
      </c>
      <c r="N680" s="11">
        <v>0</v>
      </c>
      <c r="O680" s="11">
        <f t="shared" ref="O680:O681" si="1258">IF(ISERROR(O679),IF(ISERROR(O678),IF(ISERROR(O677),"BLANK",O677),O678),O679)</f>
        <v>2</v>
      </c>
      <c r="P680" s="11" t="s">
        <v>74</v>
      </c>
      <c r="Q680" s="19" t="str">
        <f>IF($N680=1,IF(ISERROR(VLOOKUP($P680,'M1'!$A:$C,Q$2,FALSE)),"NOT PRESENT",VLOOKUP($P680,'M1'!$A:$C,Q$2,FALSE)),IF($N680=2,IF(ISERROR(VLOOKUP(DATA!$P680,'M2'!$A:$C,Q$2,FALSE)),"NOT PRESENT",VLOOKUP(DATA!$P680,'M2'!$A:$C,Q$2,FALSE)),IF($N680=0,IF(ISERROR(VLOOKUP($P680,'M1'!$A:$C,Q$2,FALSE)),IF(ISERROR(VLOOKUP(DATA!$P680,'M2'!$A:$C,Q$2,FALSE)),"NOT PRESENT",VLOOKUP(DATA!$P680,'M2'!$A:$C,Q$2,FALSE)),VLOOKUP($P680,'M1'!$A:$C,Q$2,FALSE)),"SPECIFY METHOD")))</f>
        <v>Sebastes melanops</v>
      </c>
      <c r="R680" s="12" t="str">
        <f>IF($N680=1,IF(ISERROR(VLOOKUP($P680,'M1'!$A:$C,R$2,FALSE)),"NOT PRESENT",VLOOKUP($P680,'M1'!$A:$C,R$2,FALSE)),IF($N680=2,IF(ISERROR(VLOOKUP(DATA!$P680,'M2'!$A:$C,R$2,FALSE)),"NOT PRESENT",VLOOKUP(DATA!$P680,'M2'!$A:$C,R$2,FALSE)),IF($N680=0,IF(ISERROR(VLOOKUP($P680,'M1'!$A:$C,R$2,FALSE)),IF(ISERROR(VLOOKUP(DATA!$P680,'M2'!$A:$C,R$2,FALSE)),"NOT PRESENT",VLOOKUP(DATA!$P680,'M2'!$A:$C,R$2,FALSE)),VLOOKUP($P680,'M1'!$A:$C,R$2,FALSE)),"SPECIFY METHOD")))</f>
        <v>Black rockfish</v>
      </c>
      <c r="S680" s="20">
        <f t="shared" si="980"/>
        <v>1</v>
      </c>
      <c r="T680" s="11">
        <v>0</v>
      </c>
      <c r="U680" s="11"/>
      <c r="V680" s="11"/>
      <c r="W680" s="11"/>
      <c r="X680" s="11"/>
      <c r="Y680" s="11"/>
      <c r="Z680" s="11"/>
      <c r="AA680" s="11"/>
      <c r="AB680" s="11"/>
      <c r="AC680" s="11">
        <v>1</v>
      </c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1"/>
      <c r="BA680" s="11"/>
      <c r="BB680" s="11"/>
      <c r="BC680" s="11"/>
      <c r="BD680" s="11"/>
      <c r="BE680" s="11"/>
      <c r="BF680" s="11"/>
      <c r="BG680" s="11"/>
      <c r="BH680" s="11"/>
      <c r="BI680" s="11"/>
      <c r="BJ680" s="11"/>
      <c r="BK680" s="11"/>
      <c r="BL680" s="11"/>
      <c r="BM680" s="11"/>
      <c r="BN680" s="11"/>
      <c r="BO680" s="11"/>
      <c r="BP680" s="11"/>
    </row>
    <row r="681" spans="1:68" ht="12.75" customHeight="1">
      <c r="A681" s="12">
        <f t="shared" si="977"/>
        <v>679</v>
      </c>
      <c r="B681" s="11" t="str">
        <f t="shared" si="1166"/>
        <v>Em Lim</v>
      </c>
      <c r="C681" s="11" t="str">
        <f t="shared" si="1219"/>
        <v>Jasmin Schuster</v>
      </c>
      <c r="D681" s="11" t="str">
        <f t="shared" si="1221"/>
        <v>BMSC18</v>
      </c>
      <c r="E681" s="12" t="str">
        <f>IF(ISERROR(VLOOKUP($D681,SITES!$A:$E,2,FALSE)),"",VLOOKUP($D681,SITES!$A:$E,2,FALSE))</f>
        <v>Eussen Rock</v>
      </c>
      <c r="F681" s="10">
        <f>IF(ISERROR(VLOOKUP($D681,SITES!$A:$E,3,FALSE)),"",VLOOKUP($D681,SITES!$A:$E,3,FALSE))</f>
        <v>48.911617279052699</v>
      </c>
      <c r="G681" s="13">
        <f>IF(ISERROR(VLOOKUP($D681,SITES!$A:$E,4,FALSE)),"",VLOOKUP($D681,SITES!$A:$E,4,FALSE))</f>
        <v>-125.267036437988</v>
      </c>
      <c r="H681" s="14" t="str">
        <f t="shared" si="1220"/>
        <v>02/05/2024</v>
      </c>
      <c r="I681" s="11">
        <f t="shared" ref="I681:M681" si="1259">IF(ISERROR(I680),IF(ISERROR(I679),IF(ISERROR(I678),"BLANK",I678),I679),I680)</f>
        <v>3</v>
      </c>
      <c r="J681" s="11" t="str">
        <f t="shared" si="1259"/>
        <v>SW</v>
      </c>
      <c r="K681" s="18">
        <f t="shared" si="1259"/>
        <v>0.48541666666666666</v>
      </c>
      <c r="L681" s="11" t="str">
        <f t="shared" si="1259"/>
        <v>JMS</v>
      </c>
      <c r="M681" s="11">
        <f t="shared" si="1259"/>
        <v>8.5</v>
      </c>
      <c r="N681" s="11">
        <v>2</v>
      </c>
      <c r="O681" s="11">
        <f t="shared" si="1258"/>
        <v>2</v>
      </c>
      <c r="P681" s="11" t="s">
        <v>154</v>
      </c>
      <c r="Q681" s="19" t="str">
        <f>IF($N681=1,IF(ISERROR(VLOOKUP($P681,'M1'!$A:$C,Q$2,FALSE)),"NOT PRESENT",VLOOKUP($P681,'M1'!$A:$C,Q$2,FALSE)),IF($N681=2,IF(ISERROR(VLOOKUP(DATA!$P681,'M2'!$A:$C,Q$2,FALSE)),"NOT PRESENT",VLOOKUP(DATA!$P681,'M2'!$A:$C,Q$2,FALSE)),IF($N681=0,IF(ISERROR(VLOOKUP($P681,'M1'!$A:$C,Q$2,FALSE)),IF(ISERROR(VLOOKUP(DATA!$P681,'M2'!$A:$C,Q$2,FALSE)),"NOT PRESENT",VLOOKUP(DATA!$P681,'M2'!$A:$C,Q$2,FALSE)),VLOOKUP($P681,'M1'!$A:$C,Q$2,FALSE)),"SPECIFY METHOD")))</f>
        <v>Acanthodoris hudsoni</v>
      </c>
      <c r="R681" s="12" t="str">
        <f>IF($N681=1,IF(ISERROR(VLOOKUP($P681,'M1'!$A:$C,R$2,FALSE)),"NOT PRESENT",VLOOKUP($P681,'M1'!$A:$C,R$2,FALSE)),IF($N681=2,IF(ISERROR(VLOOKUP(DATA!$P681,'M2'!$A:$C,R$2,FALSE)),"NOT PRESENT",VLOOKUP(DATA!$P681,'M2'!$A:$C,R$2,FALSE)),IF($N681=0,IF(ISERROR(VLOOKUP($P681,'M1'!$A:$C,R$2,FALSE)),IF(ISERROR(VLOOKUP(DATA!$P681,'M2'!$A:$C,R$2,FALSE)),"NOT PRESENT",VLOOKUP(DATA!$P681,'M2'!$A:$C,R$2,FALSE)),VLOOKUP($P681,'M1'!$A:$C,R$2,FALSE)),"SPECIFY METHOD")))</f>
        <v>Hudson's horned dorid</v>
      </c>
      <c r="S681" s="20">
        <f t="shared" si="980"/>
        <v>1</v>
      </c>
      <c r="T681" s="11">
        <v>1</v>
      </c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1"/>
      <c r="AU681" s="11"/>
      <c r="AV681" s="11"/>
      <c r="AW681" s="11"/>
      <c r="AX681" s="11"/>
      <c r="AY681" s="11"/>
      <c r="AZ681" s="11"/>
      <c r="BA681" s="11"/>
      <c r="BB681" s="11"/>
      <c r="BC681" s="11"/>
      <c r="BD681" s="11"/>
      <c r="BE681" s="11"/>
      <c r="BF681" s="11"/>
      <c r="BG681" s="11"/>
      <c r="BH681" s="11"/>
      <c r="BI681" s="11"/>
      <c r="BJ681" s="11"/>
      <c r="BK681" s="11"/>
      <c r="BL681" s="11"/>
      <c r="BM681" s="11"/>
      <c r="BN681" s="11"/>
      <c r="BO681" s="11"/>
      <c r="BP681" s="11"/>
    </row>
    <row r="682" spans="1:68" ht="12.75" customHeight="1">
      <c r="A682" s="12">
        <f t="shared" si="977"/>
        <v>680</v>
      </c>
      <c r="B682" s="11" t="str">
        <f t="shared" si="1166"/>
        <v>Em Lim</v>
      </c>
      <c r="C682" s="11" t="str">
        <f t="shared" si="1219"/>
        <v>Jasmin Schuster</v>
      </c>
      <c r="D682" s="11" t="str">
        <f t="shared" si="1221"/>
        <v>BMSC18</v>
      </c>
      <c r="E682" s="12" t="str">
        <f>IF(ISERROR(VLOOKUP($D682,SITES!$A:$E,2,FALSE)),"",VLOOKUP($D682,SITES!$A:$E,2,FALSE))</f>
        <v>Eussen Rock</v>
      </c>
      <c r="F682" s="10">
        <f>IF(ISERROR(VLOOKUP($D682,SITES!$A:$E,3,FALSE)),"",VLOOKUP($D682,SITES!$A:$E,3,FALSE))</f>
        <v>48.911617279052699</v>
      </c>
      <c r="G682" s="13">
        <f>IF(ISERROR(VLOOKUP($D682,SITES!$A:$E,4,FALSE)),"",VLOOKUP($D682,SITES!$A:$E,4,FALSE))</f>
        <v>-125.267036437988</v>
      </c>
      <c r="H682" s="14" t="str">
        <f t="shared" si="1220"/>
        <v>02/05/2024</v>
      </c>
      <c r="I682" s="11">
        <f t="shared" ref="I682:O682" si="1260">IF(ISERROR(I681),IF(ISERROR(I680),IF(ISERROR(I679),"BLANK",I679),I680),I681)</f>
        <v>3</v>
      </c>
      <c r="J682" s="11" t="str">
        <f t="shared" si="1260"/>
        <v>SW</v>
      </c>
      <c r="K682" s="18">
        <f t="shared" si="1260"/>
        <v>0.48541666666666666</v>
      </c>
      <c r="L682" s="11" t="str">
        <f t="shared" si="1260"/>
        <v>JMS</v>
      </c>
      <c r="M682" s="11">
        <f t="shared" si="1260"/>
        <v>8.5</v>
      </c>
      <c r="N682" s="11">
        <f t="shared" si="1260"/>
        <v>2</v>
      </c>
      <c r="O682" s="11">
        <f t="shared" si="1260"/>
        <v>2</v>
      </c>
      <c r="P682" s="11" t="s">
        <v>132</v>
      </c>
      <c r="Q682" s="19" t="str">
        <f>IF($N682=1,IF(ISERROR(VLOOKUP($P682,'M1'!$A:$C,Q$2,FALSE)),"NOT PRESENT",VLOOKUP($P682,'M1'!$A:$C,Q$2,FALSE)),IF($N682=2,IF(ISERROR(VLOOKUP(DATA!$P682,'M2'!$A:$C,Q$2,FALSE)),"NOT PRESENT",VLOOKUP(DATA!$P682,'M2'!$A:$C,Q$2,FALSE)),IF($N682=0,IF(ISERROR(VLOOKUP($P682,'M1'!$A:$C,Q$2,FALSE)),IF(ISERROR(VLOOKUP(DATA!$P682,'M2'!$A:$C,Q$2,FALSE)),"NOT PRESENT",VLOOKUP(DATA!$P682,'M2'!$A:$C,Q$2,FALSE)),VLOOKUP($P682,'M1'!$A:$C,Q$2,FALSE)),"SPECIFY METHOD")))</f>
        <v>Orienthella trilineata</v>
      </c>
      <c r="R682" s="12" t="str">
        <f>IF($N682=1,IF(ISERROR(VLOOKUP($P682,'M1'!$A:$C,R$2,FALSE)),"NOT PRESENT",VLOOKUP($P682,'M1'!$A:$C,R$2,FALSE)),IF($N682=2,IF(ISERROR(VLOOKUP(DATA!$P682,'M2'!$A:$C,R$2,FALSE)),"NOT PRESENT",VLOOKUP(DATA!$P682,'M2'!$A:$C,R$2,FALSE)),IF($N682=0,IF(ISERROR(VLOOKUP($P682,'M1'!$A:$C,R$2,FALSE)),IF(ISERROR(VLOOKUP(DATA!$P682,'M2'!$A:$C,R$2,FALSE)),"NOT PRESENT",VLOOKUP(DATA!$P682,'M2'!$A:$C,R$2,FALSE)),VLOOKUP($P682,'M1'!$A:$C,R$2,FALSE)),"SPECIFY METHOD")))</f>
        <v>Three-lined aeolid</v>
      </c>
      <c r="S682" s="20">
        <f t="shared" si="980"/>
        <v>1</v>
      </c>
      <c r="T682" s="11">
        <v>1</v>
      </c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1"/>
      <c r="AU682" s="11"/>
      <c r="AV682" s="11"/>
      <c r="AW682" s="11"/>
      <c r="AX682" s="11"/>
      <c r="AY682" s="11"/>
      <c r="AZ682" s="11"/>
      <c r="BA682" s="11"/>
      <c r="BB682" s="11"/>
      <c r="BC682" s="11"/>
      <c r="BD682" s="11"/>
      <c r="BE682" s="11"/>
      <c r="BF682" s="11"/>
      <c r="BG682" s="11"/>
      <c r="BH682" s="11"/>
      <c r="BI682" s="11"/>
      <c r="BJ682" s="11"/>
      <c r="BK682" s="11"/>
      <c r="BL682" s="11"/>
      <c r="BM682" s="11"/>
      <c r="BN682" s="11"/>
      <c r="BO682" s="11"/>
      <c r="BP682" s="11"/>
    </row>
    <row r="683" spans="1:68" ht="12.75" customHeight="1">
      <c r="A683" s="12">
        <f t="shared" si="977"/>
        <v>681</v>
      </c>
      <c r="B683" s="11" t="str">
        <f t="shared" si="1166"/>
        <v>Em Lim</v>
      </c>
      <c r="C683" s="11" t="str">
        <f t="shared" si="1219"/>
        <v>Jasmin Schuster</v>
      </c>
      <c r="D683" s="11" t="str">
        <f t="shared" si="1221"/>
        <v>BMSC18</v>
      </c>
      <c r="E683" s="12" t="str">
        <f>IF(ISERROR(VLOOKUP($D683,SITES!$A:$E,2,FALSE)),"",VLOOKUP($D683,SITES!$A:$E,2,FALSE))</f>
        <v>Eussen Rock</v>
      </c>
      <c r="F683" s="10">
        <f>IF(ISERROR(VLOOKUP($D683,SITES!$A:$E,3,FALSE)),"",VLOOKUP($D683,SITES!$A:$E,3,FALSE))</f>
        <v>48.911617279052699</v>
      </c>
      <c r="G683" s="13">
        <f>IF(ISERROR(VLOOKUP($D683,SITES!$A:$E,4,FALSE)),"",VLOOKUP($D683,SITES!$A:$E,4,FALSE))</f>
        <v>-125.267036437988</v>
      </c>
      <c r="H683" s="14" t="str">
        <f t="shared" si="1220"/>
        <v>02/05/2024</v>
      </c>
      <c r="I683" s="11">
        <f t="shared" ref="I683:O683" si="1261">IF(ISERROR(I682),IF(ISERROR(I681),IF(ISERROR(I680),"BLANK",I680),I681),I682)</f>
        <v>3</v>
      </c>
      <c r="J683" s="11" t="str">
        <f t="shared" si="1261"/>
        <v>SW</v>
      </c>
      <c r="K683" s="18">
        <f t="shared" si="1261"/>
        <v>0.48541666666666666</v>
      </c>
      <c r="L683" s="11" t="str">
        <f t="shared" si="1261"/>
        <v>JMS</v>
      </c>
      <c r="M683" s="11">
        <f t="shared" si="1261"/>
        <v>8.5</v>
      </c>
      <c r="N683" s="11">
        <f t="shared" si="1261"/>
        <v>2</v>
      </c>
      <c r="O683" s="11">
        <f t="shared" si="1261"/>
        <v>2</v>
      </c>
      <c r="P683" s="11" t="s">
        <v>49</v>
      </c>
      <c r="Q683" s="19" t="str">
        <f>IF($N683=1,IF(ISERROR(VLOOKUP($P683,'M1'!$A:$C,Q$2,FALSE)),"NOT PRESENT",VLOOKUP($P683,'M1'!$A:$C,Q$2,FALSE)),IF($N683=2,IF(ISERROR(VLOOKUP(DATA!$P683,'M2'!$A:$C,Q$2,FALSE)),"NOT PRESENT",VLOOKUP(DATA!$P683,'M2'!$A:$C,Q$2,FALSE)),IF($N683=0,IF(ISERROR(VLOOKUP($P683,'M1'!$A:$C,Q$2,FALSE)),IF(ISERROR(VLOOKUP(DATA!$P683,'M2'!$A:$C,Q$2,FALSE)),"NOT PRESENT",VLOOKUP(DATA!$P683,'M2'!$A:$C,Q$2,FALSE)),VLOOKUP($P683,'M1'!$A:$C,Q$2,FALSE)),"SPECIFY METHOD")))</f>
        <v>Debris - Zero</v>
      </c>
      <c r="R683" s="12" t="str">
        <f>IF($N683=1,IF(ISERROR(VLOOKUP($P683,'M1'!$A:$C,R$2,FALSE)),"NOT PRESENT",VLOOKUP($P683,'M1'!$A:$C,R$2,FALSE)),IF($N683=2,IF(ISERROR(VLOOKUP(DATA!$P683,'M2'!$A:$C,R$2,FALSE)),"NOT PRESENT",VLOOKUP(DATA!$P683,'M2'!$A:$C,R$2,FALSE)),IF($N683=0,IF(ISERROR(VLOOKUP($P683,'M1'!$A:$C,R$2,FALSE)),IF(ISERROR(VLOOKUP(DATA!$P683,'M2'!$A:$C,R$2,FALSE)),"NOT PRESENT",VLOOKUP(DATA!$P683,'M2'!$A:$C,R$2,FALSE)),VLOOKUP($P683,'M1'!$A:$C,R$2,FALSE)),"SPECIFY METHOD")))</f>
        <v>No Debris found</v>
      </c>
      <c r="S683" s="20">
        <f t="shared" si="980"/>
        <v>1</v>
      </c>
      <c r="T683" s="11">
        <v>1</v>
      </c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1"/>
      <c r="BA683" s="11"/>
      <c r="BB683" s="11"/>
      <c r="BC683" s="11"/>
      <c r="BD683" s="11"/>
      <c r="BE683" s="11"/>
      <c r="BF683" s="11"/>
      <c r="BG683" s="11"/>
      <c r="BH683" s="11"/>
      <c r="BI683" s="11"/>
      <c r="BJ683" s="11"/>
      <c r="BK683" s="11"/>
      <c r="BL683" s="11"/>
      <c r="BM683" s="11"/>
      <c r="BN683" s="11"/>
      <c r="BO683" s="11"/>
      <c r="BP683" s="11"/>
    </row>
    <row r="684" spans="1:68" ht="12.75" customHeight="1">
      <c r="A684" s="12">
        <f t="shared" si="977"/>
        <v>682</v>
      </c>
      <c r="B684" s="11" t="str">
        <f t="shared" si="1166"/>
        <v>Em Lim</v>
      </c>
      <c r="C684" s="11" t="s">
        <v>143</v>
      </c>
      <c r="D684" s="11" t="s">
        <v>171</v>
      </c>
      <c r="E684" s="12" t="str">
        <f>IF(ISERROR(VLOOKUP($D684,SITES!$A:$E,2,FALSE)),"",VLOOKUP($D684,SITES!$A:$E,2,FALSE))</f>
        <v>San Jose North Island</v>
      </c>
      <c r="F684" s="10">
        <f>IF(ISERROR(VLOOKUP($D684,SITES!$A:$E,3,FALSE)),"",VLOOKUP($D684,SITES!$A:$E,3,FALSE))</f>
        <v>48.901183000000003</v>
      </c>
      <c r="G684" s="13">
        <f>IF(ISERROR(VLOOKUP($D684,SITES!$A:$E,4,FALSE)),"",VLOOKUP($D684,SITES!$A:$E,4,FALSE))</f>
        <v>-125.060433</v>
      </c>
      <c r="H684" s="14" t="s">
        <v>172</v>
      </c>
      <c r="I684" s="11">
        <v>3</v>
      </c>
      <c r="J684" s="11" t="s">
        <v>84</v>
      </c>
      <c r="K684" s="18">
        <v>0.43402777777777773</v>
      </c>
      <c r="L684" s="11" t="s">
        <v>145</v>
      </c>
      <c r="M684" s="11">
        <v>8.5</v>
      </c>
      <c r="N684" s="11">
        <v>1</v>
      </c>
      <c r="O684" s="11">
        <v>1</v>
      </c>
      <c r="P684" s="11" t="s">
        <v>53</v>
      </c>
      <c r="Q684" s="19" t="str">
        <f>IF($N684=1,IF(ISERROR(VLOOKUP($P684,'M1'!$A:$C,Q$2,FALSE)),"NOT PRESENT",VLOOKUP($P684,'M1'!$A:$C,Q$2,FALSE)),IF($N684=2,IF(ISERROR(VLOOKUP(DATA!$P684,'M2'!$A:$C,Q$2,FALSE)),"NOT PRESENT",VLOOKUP(DATA!$P684,'M2'!$A:$C,Q$2,FALSE)),IF($N684=0,IF(ISERROR(VLOOKUP($P684,'M1'!$A:$C,Q$2,FALSE)),IF(ISERROR(VLOOKUP(DATA!$P684,'M2'!$A:$C,Q$2,FALSE)),"NOT PRESENT",VLOOKUP(DATA!$P684,'M2'!$A:$C,Q$2,FALSE)),VLOOKUP($P684,'M1'!$A:$C,Q$2,FALSE)),"SPECIFY METHOD")))</f>
        <v>Rhinogobiops nicholsii</v>
      </c>
      <c r="R684" s="12" t="str">
        <f>IF($N684=1,IF(ISERROR(VLOOKUP($P684,'M1'!$A:$C,R$2,FALSE)),"NOT PRESENT",VLOOKUP($P684,'M1'!$A:$C,R$2,FALSE)),IF($N684=2,IF(ISERROR(VLOOKUP(DATA!$P684,'M2'!$A:$C,R$2,FALSE)),"NOT PRESENT",VLOOKUP(DATA!$P684,'M2'!$A:$C,R$2,FALSE)),IF($N684=0,IF(ISERROR(VLOOKUP($P684,'M1'!$A:$C,R$2,FALSE)),IF(ISERROR(VLOOKUP(DATA!$P684,'M2'!$A:$C,R$2,FALSE)),"NOT PRESENT",VLOOKUP(DATA!$P684,'M2'!$A:$C,R$2,FALSE)),VLOOKUP($P684,'M1'!$A:$C,R$2,FALSE)),"SPECIFY METHOD")))</f>
        <v>Blackeye goby</v>
      </c>
      <c r="S684" s="20">
        <f t="shared" si="980"/>
        <v>5</v>
      </c>
      <c r="T684" s="11">
        <v>0</v>
      </c>
      <c r="U684" s="11"/>
      <c r="V684" s="11"/>
      <c r="W684" s="11">
        <v>5</v>
      </c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1"/>
      <c r="AU684" s="11"/>
      <c r="AV684" s="11"/>
      <c r="AW684" s="11"/>
      <c r="AX684" s="11"/>
      <c r="AY684" s="11"/>
      <c r="AZ684" s="11"/>
      <c r="BA684" s="11"/>
      <c r="BB684" s="11"/>
      <c r="BC684" s="11"/>
      <c r="BD684" s="11"/>
      <c r="BE684" s="11"/>
      <c r="BF684" s="11"/>
      <c r="BG684" s="11"/>
      <c r="BH684" s="11"/>
      <c r="BI684" s="11"/>
      <c r="BJ684" s="11"/>
      <c r="BK684" s="11"/>
      <c r="BL684" s="11"/>
      <c r="BM684" s="11"/>
      <c r="BN684" s="11"/>
      <c r="BO684" s="11"/>
      <c r="BP684" s="11"/>
    </row>
    <row r="685" spans="1:68" ht="12.75" customHeight="1">
      <c r="A685" s="12">
        <f t="shared" si="977"/>
        <v>683</v>
      </c>
      <c r="B685" s="11" t="str">
        <f t="shared" si="1166"/>
        <v>Em Lim</v>
      </c>
      <c r="C685" s="11" t="str">
        <f t="shared" ref="C685:D685" si="1262">IF(ISERROR(C684),IF(ISERROR(C683),IF(ISERROR(C682),"BLANK",C682),C683),C684)</f>
        <v>Valesca deGroot</v>
      </c>
      <c r="D685" s="11" t="str">
        <f t="shared" si="1262"/>
        <v>BMSC27</v>
      </c>
      <c r="E685" s="12" t="str">
        <f>IF(ISERROR(VLOOKUP($D685,SITES!$A:$E,2,FALSE)),"",VLOOKUP($D685,SITES!$A:$E,2,FALSE))</f>
        <v>San Jose North Island</v>
      </c>
      <c r="F685" s="10">
        <f>IF(ISERROR(VLOOKUP($D685,SITES!$A:$E,3,FALSE)),"",VLOOKUP($D685,SITES!$A:$E,3,FALSE))</f>
        <v>48.901183000000003</v>
      </c>
      <c r="G685" s="13">
        <f>IF(ISERROR(VLOOKUP($D685,SITES!$A:$E,4,FALSE)),"",VLOOKUP($D685,SITES!$A:$E,4,FALSE))</f>
        <v>-125.060433</v>
      </c>
      <c r="H685" s="14" t="str">
        <f t="shared" ref="H685:O685" si="1263">IF(ISERROR(H684),IF(ISERROR(H683),IF(ISERROR(H682),"BLANK",H682),H683),H684)</f>
        <v>03/05/2024</v>
      </c>
      <c r="I685" s="11">
        <f t="shared" si="1263"/>
        <v>3</v>
      </c>
      <c r="J685" s="11" t="str">
        <f t="shared" si="1263"/>
        <v>NW</v>
      </c>
      <c r="K685" s="18">
        <f t="shared" si="1263"/>
        <v>0.43402777777777773</v>
      </c>
      <c r="L685" s="11" t="str">
        <f t="shared" si="1263"/>
        <v>VDG</v>
      </c>
      <c r="M685" s="11">
        <f t="shared" si="1263"/>
        <v>8.5</v>
      </c>
      <c r="N685" s="11">
        <f t="shared" si="1263"/>
        <v>1</v>
      </c>
      <c r="O685" s="11">
        <f t="shared" si="1263"/>
        <v>1</v>
      </c>
      <c r="P685" s="11" t="s">
        <v>27</v>
      </c>
      <c r="Q685" s="19" t="str">
        <f>IF($N685=1,IF(ISERROR(VLOOKUP($P685,'M1'!$A:$C,Q$2,FALSE)),"NOT PRESENT",VLOOKUP($P685,'M1'!$A:$C,Q$2,FALSE)),IF($N685=2,IF(ISERROR(VLOOKUP(DATA!$P685,'M2'!$A:$C,Q$2,FALSE)),"NOT PRESENT",VLOOKUP(DATA!$P685,'M2'!$A:$C,Q$2,FALSE)),IF($N685=0,IF(ISERROR(VLOOKUP($P685,'M1'!$A:$C,Q$2,FALSE)),IF(ISERROR(VLOOKUP(DATA!$P685,'M2'!$A:$C,Q$2,FALSE)),"NOT PRESENT",VLOOKUP(DATA!$P685,'M2'!$A:$C,Q$2,FALSE)),VLOOKUP($P685,'M1'!$A:$C,Q$2,FALSE)),"SPECIFY METHOD")))</f>
        <v>Hexagrammos decagrammus</v>
      </c>
      <c r="R685" s="12" t="str">
        <f>IF($N685=1,IF(ISERROR(VLOOKUP($P685,'M1'!$A:$C,R$2,FALSE)),"NOT PRESENT",VLOOKUP($P685,'M1'!$A:$C,R$2,FALSE)),IF($N685=2,IF(ISERROR(VLOOKUP(DATA!$P685,'M2'!$A:$C,R$2,FALSE)),"NOT PRESENT",VLOOKUP(DATA!$P685,'M2'!$A:$C,R$2,FALSE)),IF($N685=0,IF(ISERROR(VLOOKUP($P685,'M1'!$A:$C,R$2,FALSE)),IF(ISERROR(VLOOKUP(DATA!$P685,'M2'!$A:$C,R$2,FALSE)),"NOT PRESENT",VLOOKUP(DATA!$P685,'M2'!$A:$C,R$2,FALSE)),VLOOKUP($P685,'M1'!$A:$C,R$2,FALSE)),"SPECIFY METHOD")))</f>
        <v>Kelp greenling</v>
      </c>
      <c r="S685" s="20">
        <f t="shared" si="980"/>
        <v>3</v>
      </c>
      <c r="T685" s="11">
        <v>0</v>
      </c>
      <c r="U685" s="11"/>
      <c r="V685" s="11"/>
      <c r="W685" s="11"/>
      <c r="X685" s="11"/>
      <c r="Y685" s="11"/>
      <c r="Z685" s="11"/>
      <c r="AA685" s="11">
        <v>1</v>
      </c>
      <c r="AB685" s="11">
        <v>1</v>
      </c>
      <c r="AC685" s="11">
        <v>1</v>
      </c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1"/>
      <c r="AU685" s="11"/>
      <c r="AV685" s="11"/>
      <c r="AW685" s="11"/>
      <c r="AX685" s="11"/>
      <c r="AY685" s="11"/>
      <c r="AZ685" s="11"/>
      <c r="BA685" s="11"/>
      <c r="BB685" s="11"/>
      <c r="BC685" s="11"/>
      <c r="BD685" s="11"/>
      <c r="BE685" s="11"/>
      <c r="BF685" s="11"/>
      <c r="BG685" s="11"/>
      <c r="BH685" s="11"/>
      <c r="BI685" s="11"/>
      <c r="BJ685" s="11"/>
      <c r="BK685" s="11"/>
      <c r="BL685" s="11"/>
      <c r="BM685" s="11"/>
      <c r="BN685" s="11"/>
      <c r="BO685" s="11"/>
      <c r="BP685" s="11"/>
    </row>
    <row r="686" spans="1:68" ht="12.75" customHeight="1">
      <c r="A686" s="12">
        <f t="shared" si="977"/>
        <v>684</v>
      </c>
      <c r="B686" s="11" t="str">
        <f t="shared" si="1166"/>
        <v>Em Lim</v>
      </c>
      <c r="C686" s="11" t="str">
        <f t="shared" ref="C686:D686" si="1264">IF(ISERROR(C685),IF(ISERROR(C684),IF(ISERROR(C683),"BLANK",C683),C684),C685)</f>
        <v>Valesca deGroot</v>
      </c>
      <c r="D686" s="11" t="str">
        <f t="shared" si="1264"/>
        <v>BMSC27</v>
      </c>
      <c r="E686" s="12" t="str">
        <f>IF(ISERROR(VLOOKUP($D686,SITES!$A:$E,2,FALSE)),"",VLOOKUP($D686,SITES!$A:$E,2,FALSE))</f>
        <v>San Jose North Island</v>
      </c>
      <c r="F686" s="10">
        <f>IF(ISERROR(VLOOKUP($D686,SITES!$A:$E,3,FALSE)),"",VLOOKUP($D686,SITES!$A:$E,3,FALSE))</f>
        <v>48.901183000000003</v>
      </c>
      <c r="G686" s="13">
        <f>IF(ISERROR(VLOOKUP($D686,SITES!$A:$E,4,FALSE)),"",VLOOKUP($D686,SITES!$A:$E,4,FALSE))</f>
        <v>-125.060433</v>
      </c>
      <c r="H686" s="14" t="str">
        <f t="shared" ref="H686:O686" si="1265">IF(ISERROR(H685),IF(ISERROR(H684),IF(ISERROR(H683),"BLANK",H683),H684),H685)</f>
        <v>03/05/2024</v>
      </c>
      <c r="I686" s="11">
        <f t="shared" si="1265"/>
        <v>3</v>
      </c>
      <c r="J686" s="11" t="str">
        <f t="shared" si="1265"/>
        <v>NW</v>
      </c>
      <c r="K686" s="18">
        <f t="shared" si="1265"/>
        <v>0.43402777777777773</v>
      </c>
      <c r="L686" s="11" t="str">
        <f t="shared" si="1265"/>
        <v>VDG</v>
      </c>
      <c r="M686" s="11">
        <f t="shared" si="1265"/>
        <v>8.5</v>
      </c>
      <c r="N686" s="11">
        <f t="shared" si="1265"/>
        <v>1</v>
      </c>
      <c r="O686" s="11">
        <f t="shared" si="1265"/>
        <v>1</v>
      </c>
      <c r="P686" s="11" t="s">
        <v>52</v>
      </c>
      <c r="Q686" s="19" t="str">
        <f>IF($N686=1,IF(ISERROR(VLOOKUP($P686,'M1'!$A:$C,Q$2,FALSE)),"NOT PRESENT",VLOOKUP($P686,'M1'!$A:$C,Q$2,FALSE)),IF($N686=2,IF(ISERROR(VLOOKUP(DATA!$P686,'M2'!$A:$C,Q$2,FALSE)),"NOT PRESENT",VLOOKUP(DATA!$P686,'M2'!$A:$C,Q$2,FALSE)),IF($N686=0,IF(ISERROR(VLOOKUP($P686,'M1'!$A:$C,Q$2,FALSE)),IF(ISERROR(VLOOKUP(DATA!$P686,'M2'!$A:$C,Q$2,FALSE)),"NOT PRESENT",VLOOKUP(DATA!$P686,'M2'!$A:$C,Q$2,FALSE)),VLOOKUP($P686,'M1'!$A:$C,Q$2,FALSE)),"SPECIFY METHOD")))</f>
        <v>Sebastes caurinus</v>
      </c>
      <c r="R686" s="12" t="str">
        <f>IF($N686=1,IF(ISERROR(VLOOKUP($P686,'M1'!$A:$C,R$2,FALSE)),"NOT PRESENT",VLOOKUP($P686,'M1'!$A:$C,R$2,FALSE)),IF($N686=2,IF(ISERROR(VLOOKUP(DATA!$P686,'M2'!$A:$C,R$2,FALSE)),"NOT PRESENT",VLOOKUP(DATA!$P686,'M2'!$A:$C,R$2,FALSE)),IF($N686=0,IF(ISERROR(VLOOKUP($P686,'M1'!$A:$C,R$2,FALSE)),IF(ISERROR(VLOOKUP(DATA!$P686,'M2'!$A:$C,R$2,FALSE)),"NOT PRESENT",VLOOKUP(DATA!$P686,'M2'!$A:$C,R$2,FALSE)),VLOOKUP($P686,'M1'!$A:$C,R$2,FALSE)),"SPECIFY METHOD")))</f>
        <v>Copper rockfish</v>
      </c>
      <c r="S686" s="20">
        <f t="shared" si="980"/>
        <v>1</v>
      </c>
      <c r="T686" s="11">
        <v>0</v>
      </c>
      <c r="U686" s="11"/>
      <c r="V686" s="11"/>
      <c r="W686" s="11"/>
      <c r="X686" s="11"/>
      <c r="Y686" s="11"/>
      <c r="Z686" s="11"/>
      <c r="AA686" s="11">
        <v>1</v>
      </c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1"/>
      <c r="AU686" s="11"/>
      <c r="AV686" s="11"/>
      <c r="AW686" s="11"/>
      <c r="AX686" s="11"/>
      <c r="AY686" s="11"/>
      <c r="AZ686" s="11"/>
      <c r="BA686" s="11"/>
      <c r="BB686" s="11"/>
      <c r="BC686" s="11"/>
      <c r="BD686" s="11"/>
      <c r="BE686" s="11"/>
      <c r="BF686" s="11"/>
      <c r="BG686" s="11"/>
      <c r="BH686" s="11"/>
      <c r="BI686" s="11"/>
      <c r="BJ686" s="11"/>
      <c r="BK686" s="11"/>
      <c r="BL686" s="11"/>
      <c r="BM686" s="11"/>
      <c r="BN686" s="11"/>
      <c r="BO686" s="11"/>
      <c r="BP686" s="11"/>
    </row>
    <row r="687" spans="1:68" ht="12.75" customHeight="1">
      <c r="A687" s="12">
        <f t="shared" si="977"/>
        <v>685</v>
      </c>
      <c r="B687" s="11" t="str">
        <f t="shared" si="1166"/>
        <v>Em Lim</v>
      </c>
      <c r="C687" s="11" t="str">
        <f t="shared" ref="C687:D687" si="1266">IF(ISERROR(C686),IF(ISERROR(C685),IF(ISERROR(C684),"BLANK",C684),C685),C686)</f>
        <v>Valesca deGroot</v>
      </c>
      <c r="D687" s="11" t="str">
        <f t="shared" si="1266"/>
        <v>BMSC27</v>
      </c>
      <c r="E687" s="12" t="str">
        <f>IF(ISERROR(VLOOKUP($D687,SITES!$A:$E,2,FALSE)),"",VLOOKUP($D687,SITES!$A:$E,2,FALSE))</f>
        <v>San Jose North Island</v>
      </c>
      <c r="F687" s="10">
        <f>IF(ISERROR(VLOOKUP($D687,SITES!$A:$E,3,FALSE)),"",VLOOKUP($D687,SITES!$A:$E,3,FALSE))</f>
        <v>48.901183000000003</v>
      </c>
      <c r="G687" s="13">
        <f>IF(ISERROR(VLOOKUP($D687,SITES!$A:$E,4,FALSE)),"",VLOOKUP($D687,SITES!$A:$E,4,FALSE))</f>
        <v>-125.060433</v>
      </c>
      <c r="H687" s="14" t="str">
        <f t="shared" ref="H687:M687" si="1267">IF(ISERROR(H686),IF(ISERROR(H685),IF(ISERROR(H684),"BLANK",H684),H685),H686)</f>
        <v>03/05/2024</v>
      </c>
      <c r="I687" s="11">
        <f t="shared" si="1267"/>
        <v>3</v>
      </c>
      <c r="J687" s="11" t="str">
        <f t="shared" si="1267"/>
        <v>NW</v>
      </c>
      <c r="K687" s="18">
        <f t="shared" si="1267"/>
        <v>0.43402777777777773</v>
      </c>
      <c r="L687" s="11" t="str">
        <f t="shared" si="1267"/>
        <v>VDG</v>
      </c>
      <c r="M687" s="11">
        <f t="shared" si="1267"/>
        <v>8.5</v>
      </c>
      <c r="N687" s="11">
        <v>2</v>
      </c>
      <c r="O687" s="11">
        <f>IF(ISERROR(O686),IF(ISERROR(O685),IF(ISERROR(O684),"BLANK",O684),O685),O686)</f>
        <v>1</v>
      </c>
      <c r="P687" s="11" t="s">
        <v>29</v>
      </c>
      <c r="Q687" s="19" t="str">
        <f>IF($N687=1,IF(ISERROR(VLOOKUP($P687,'M1'!$A:$C,Q$2,FALSE)),"NOT PRESENT",VLOOKUP($P687,'M1'!$A:$C,Q$2,FALSE)),IF($N687=2,IF(ISERROR(VLOOKUP(DATA!$P687,'M2'!$A:$C,Q$2,FALSE)),"NOT PRESENT",VLOOKUP(DATA!$P687,'M2'!$A:$C,Q$2,FALSE)),IF($N687=0,IF(ISERROR(VLOOKUP($P687,'M1'!$A:$C,Q$2,FALSE)),IF(ISERROR(VLOOKUP(DATA!$P687,'M2'!$A:$C,Q$2,FALSE)),"NOT PRESENT",VLOOKUP(DATA!$P687,'M2'!$A:$C,Q$2,FALSE)),VLOOKUP($P687,'M1'!$A:$C,Q$2,FALSE)),"SPECIFY METHOD")))</f>
        <v>Mesocentrotus franciscanus</v>
      </c>
      <c r="R687" s="12" t="str">
        <f>IF($N687=1,IF(ISERROR(VLOOKUP($P687,'M1'!$A:$C,R$2,FALSE)),"NOT PRESENT",VLOOKUP($P687,'M1'!$A:$C,R$2,FALSE)),IF($N687=2,IF(ISERROR(VLOOKUP(DATA!$P687,'M2'!$A:$C,R$2,FALSE)),"NOT PRESENT",VLOOKUP(DATA!$P687,'M2'!$A:$C,R$2,FALSE)),IF($N687=0,IF(ISERROR(VLOOKUP($P687,'M1'!$A:$C,R$2,FALSE)),IF(ISERROR(VLOOKUP(DATA!$P687,'M2'!$A:$C,R$2,FALSE)),"NOT PRESENT",VLOOKUP(DATA!$P687,'M2'!$A:$C,R$2,FALSE)),VLOOKUP($P687,'M1'!$A:$C,R$2,FALSE)),"SPECIFY METHOD")))</f>
        <v>Red sea urchin</v>
      </c>
      <c r="S687" s="20">
        <f t="shared" si="980"/>
        <v>109</v>
      </c>
      <c r="T687" s="11">
        <v>109</v>
      </c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1"/>
      <c r="AU687" s="11"/>
      <c r="AV687" s="11"/>
      <c r="AW687" s="11"/>
      <c r="AX687" s="11"/>
      <c r="AY687" s="11"/>
      <c r="AZ687" s="11"/>
      <c r="BA687" s="11"/>
      <c r="BB687" s="11"/>
      <c r="BC687" s="11"/>
      <c r="BD687" s="11"/>
      <c r="BE687" s="11"/>
      <c r="BF687" s="11"/>
      <c r="BG687" s="11"/>
      <c r="BH687" s="11"/>
      <c r="BI687" s="11"/>
      <c r="BJ687" s="11"/>
      <c r="BK687" s="11"/>
      <c r="BL687" s="11"/>
      <c r="BM687" s="11"/>
      <c r="BN687" s="11"/>
      <c r="BO687" s="11"/>
      <c r="BP687" s="11"/>
    </row>
    <row r="688" spans="1:68" ht="12.75" customHeight="1">
      <c r="A688" s="12">
        <f t="shared" si="977"/>
        <v>686</v>
      </c>
      <c r="B688" s="11" t="str">
        <f t="shared" si="1166"/>
        <v>Em Lim</v>
      </c>
      <c r="C688" s="11" t="str">
        <f t="shared" ref="C688:D688" si="1268">IF(ISERROR(C687),IF(ISERROR(C686),IF(ISERROR(C685),"BLANK",C685),C686),C687)</f>
        <v>Valesca deGroot</v>
      </c>
      <c r="D688" s="11" t="str">
        <f t="shared" si="1268"/>
        <v>BMSC27</v>
      </c>
      <c r="E688" s="12" t="str">
        <f>IF(ISERROR(VLOOKUP($D688,SITES!$A:$E,2,FALSE)),"",VLOOKUP($D688,SITES!$A:$E,2,FALSE))</f>
        <v>San Jose North Island</v>
      </c>
      <c r="F688" s="10">
        <f>IF(ISERROR(VLOOKUP($D688,SITES!$A:$E,3,FALSE)),"",VLOOKUP($D688,SITES!$A:$E,3,FALSE))</f>
        <v>48.901183000000003</v>
      </c>
      <c r="G688" s="13">
        <f>IF(ISERROR(VLOOKUP($D688,SITES!$A:$E,4,FALSE)),"",VLOOKUP($D688,SITES!$A:$E,4,FALSE))</f>
        <v>-125.060433</v>
      </c>
      <c r="H688" s="14" t="str">
        <f t="shared" ref="H688:O688" si="1269">IF(ISERROR(H687),IF(ISERROR(H686),IF(ISERROR(H685),"BLANK",H685),H686),H687)</f>
        <v>03/05/2024</v>
      </c>
      <c r="I688" s="11">
        <f t="shared" si="1269"/>
        <v>3</v>
      </c>
      <c r="J688" s="11" t="str">
        <f t="shared" si="1269"/>
        <v>NW</v>
      </c>
      <c r="K688" s="18">
        <f t="shared" si="1269"/>
        <v>0.43402777777777773</v>
      </c>
      <c r="L688" s="11" t="str">
        <f t="shared" si="1269"/>
        <v>VDG</v>
      </c>
      <c r="M688" s="11">
        <f t="shared" si="1269"/>
        <v>8.5</v>
      </c>
      <c r="N688" s="11">
        <f t="shared" si="1269"/>
        <v>2</v>
      </c>
      <c r="O688" s="11">
        <f t="shared" si="1269"/>
        <v>1</v>
      </c>
      <c r="P688" s="11" t="s">
        <v>30</v>
      </c>
      <c r="Q688" s="19" t="str">
        <f>IF($N688=1,IF(ISERROR(VLOOKUP($P688,'M1'!$A:$C,Q$2,FALSE)),"NOT PRESENT",VLOOKUP($P688,'M1'!$A:$C,Q$2,FALSE)),IF($N688=2,IF(ISERROR(VLOOKUP(DATA!$P688,'M2'!$A:$C,Q$2,FALSE)),"NOT PRESENT",VLOOKUP(DATA!$P688,'M2'!$A:$C,Q$2,FALSE)),IF($N688=0,IF(ISERROR(VLOOKUP($P688,'M1'!$A:$C,Q$2,FALSE)),IF(ISERROR(VLOOKUP(DATA!$P688,'M2'!$A:$C,Q$2,FALSE)),"NOT PRESENT",VLOOKUP(DATA!$P688,'M2'!$A:$C,Q$2,FALSE)),VLOOKUP($P688,'M1'!$A:$C,Q$2,FALSE)),"SPECIFY METHOD")))</f>
        <v>Pomaulax gibberosus</v>
      </c>
      <c r="R688" s="12" t="str">
        <f>IF($N688=1,IF(ISERROR(VLOOKUP($P688,'M1'!$A:$C,R$2,FALSE)),"NOT PRESENT",VLOOKUP($P688,'M1'!$A:$C,R$2,FALSE)),IF($N688=2,IF(ISERROR(VLOOKUP(DATA!$P688,'M2'!$A:$C,R$2,FALSE)),"NOT PRESENT",VLOOKUP(DATA!$P688,'M2'!$A:$C,R$2,FALSE)),IF($N688=0,IF(ISERROR(VLOOKUP($P688,'M1'!$A:$C,R$2,FALSE)),IF(ISERROR(VLOOKUP(DATA!$P688,'M2'!$A:$C,R$2,FALSE)),"NOT PRESENT",VLOOKUP(DATA!$P688,'M2'!$A:$C,R$2,FALSE)),VLOOKUP($P688,'M1'!$A:$C,R$2,FALSE)),"SPECIFY METHOD")))</f>
        <v>Red turban shell</v>
      </c>
      <c r="S688" s="20">
        <f t="shared" si="980"/>
        <v>24</v>
      </c>
      <c r="T688" s="11">
        <v>24</v>
      </c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1"/>
      <c r="AU688" s="11"/>
      <c r="AV688" s="11"/>
      <c r="AW688" s="11"/>
      <c r="AX688" s="11"/>
      <c r="AY688" s="11"/>
      <c r="AZ688" s="11"/>
      <c r="BA688" s="11"/>
      <c r="BB688" s="11"/>
      <c r="BC688" s="11"/>
      <c r="BD688" s="11"/>
      <c r="BE688" s="11"/>
      <c r="BF688" s="11"/>
      <c r="BG688" s="11"/>
      <c r="BH688" s="11"/>
      <c r="BI688" s="11"/>
      <c r="BJ688" s="11"/>
      <c r="BK688" s="11"/>
      <c r="BL688" s="11"/>
      <c r="BM688" s="11"/>
      <c r="BN688" s="11"/>
      <c r="BO688" s="11"/>
      <c r="BP688" s="11"/>
    </row>
    <row r="689" spans="1:68" ht="12.75" customHeight="1">
      <c r="A689" s="12">
        <f t="shared" si="977"/>
        <v>687</v>
      </c>
      <c r="B689" s="11" t="str">
        <f t="shared" si="1166"/>
        <v>Em Lim</v>
      </c>
      <c r="C689" s="11" t="str">
        <f t="shared" ref="C689:D689" si="1270">IF(ISERROR(C688),IF(ISERROR(C687),IF(ISERROR(C686),"BLANK",C686),C687),C688)</f>
        <v>Valesca deGroot</v>
      </c>
      <c r="D689" s="11" t="str">
        <f t="shared" si="1270"/>
        <v>BMSC27</v>
      </c>
      <c r="E689" s="12" t="str">
        <f>IF(ISERROR(VLOOKUP($D689,SITES!$A:$E,2,FALSE)),"",VLOOKUP($D689,SITES!$A:$E,2,FALSE))</f>
        <v>San Jose North Island</v>
      </c>
      <c r="F689" s="10">
        <f>IF(ISERROR(VLOOKUP($D689,SITES!$A:$E,3,FALSE)),"",VLOOKUP($D689,SITES!$A:$E,3,FALSE))</f>
        <v>48.901183000000003</v>
      </c>
      <c r="G689" s="13">
        <f>IF(ISERROR(VLOOKUP($D689,SITES!$A:$E,4,FALSE)),"",VLOOKUP($D689,SITES!$A:$E,4,FALSE))</f>
        <v>-125.060433</v>
      </c>
      <c r="H689" s="14" t="str">
        <f t="shared" ref="H689:O689" si="1271">IF(ISERROR(H688),IF(ISERROR(H687),IF(ISERROR(H686),"BLANK",H686),H687),H688)</f>
        <v>03/05/2024</v>
      </c>
      <c r="I689" s="11">
        <f t="shared" si="1271"/>
        <v>3</v>
      </c>
      <c r="J689" s="11" t="str">
        <f t="shared" si="1271"/>
        <v>NW</v>
      </c>
      <c r="K689" s="18">
        <f t="shared" si="1271"/>
        <v>0.43402777777777773</v>
      </c>
      <c r="L689" s="11" t="str">
        <f t="shared" si="1271"/>
        <v>VDG</v>
      </c>
      <c r="M689" s="11">
        <f t="shared" si="1271"/>
        <v>8.5</v>
      </c>
      <c r="N689" s="11">
        <f t="shared" si="1271"/>
        <v>2</v>
      </c>
      <c r="O689" s="11">
        <f t="shared" si="1271"/>
        <v>1</v>
      </c>
      <c r="P689" s="11" t="s">
        <v>34</v>
      </c>
      <c r="Q689" s="19" t="str">
        <f>IF($N689=1,IF(ISERROR(VLOOKUP($P689,'M1'!$A:$C,Q$2,FALSE)),"NOT PRESENT",VLOOKUP($P689,'M1'!$A:$C,Q$2,FALSE)),IF($N689=2,IF(ISERROR(VLOOKUP(DATA!$P689,'M2'!$A:$C,Q$2,FALSE)),"NOT PRESENT",VLOOKUP(DATA!$P689,'M2'!$A:$C,Q$2,FALSE)),IF($N689=0,IF(ISERROR(VLOOKUP($P689,'M1'!$A:$C,Q$2,FALSE)),IF(ISERROR(VLOOKUP(DATA!$P689,'M2'!$A:$C,Q$2,FALSE)),"NOT PRESENT",VLOOKUP(DATA!$P689,'M2'!$A:$C,Q$2,FALSE)),VLOOKUP($P689,'M1'!$A:$C,Q$2,FALSE)),"SPECIFY METHOD")))</f>
        <v>Pagurus hemphilli</v>
      </c>
      <c r="R689" s="12" t="str">
        <f>IF($N689=1,IF(ISERROR(VLOOKUP($P689,'M1'!$A:$C,R$2,FALSE)),"NOT PRESENT",VLOOKUP($P689,'M1'!$A:$C,R$2,FALSE)),IF($N689=2,IF(ISERROR(VLOOKUP(DATA!$P689,'M2'!$A:$C,R$2,FALSE)),"NOT PRESENT",VLOOKUP(DATA!$P689,'M2'!$A:$C,R$2,FALSE)),IF($N689=0,IF(ISERROR(VLOOKUP($P689,'M1'!$A:$C,R$2,FALSE)),IF(ISERROR(VLOOKUP(DATA!$P689,'M2'!$A:$C,R$2,FALSE)),"NOT PRESENT",VLOOKUP(DATA!$P689,'M2'!$A:$C,R$2,FALSE)),VLOOKUP($P689,'M1'!$A:$C,R$2,FALSE)),"SPECIFY METHOD")))</f>
        <v>Maroon hermit</v>
      </c>
      <c r="S689" s="20">
        <f t="shared" si="980"/>
        <v>4</v>
      </c>
      <c r="T689" s="11">
        <v>4</v>
      </c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1"/>
      <c r="AU689" s="11"/>
      <c r="AV689" s="11"/>
      <c r="AW689" s="11"/>
      <c r="AX689" s="11"/>
      <c r="AY689" s="11"/>
      <c r="AZ689" s="11"/>
      <c r="BA689" s="11"/>
      <c r="BB689" s="11"/>
      <c r="BC689" s="11"/>
      <c r="BD689" s="11"/>
      <c r="BE689" s="11"/>
      <c r="BF689" s="11"/>
      <c r="BG689" s="11"/>
      <c r="BH689" s="11"/>
      <c r="BI689" s="11"/>
      <c r="BJ689" s="11"/>
      <c r="BK689" s="11"/>
      <c r="BL689" s="11"/>
      <c r="BM689" s="11"/>
      <c r="BN689" s="11"/>
      <c r="BO689" s="11"/>
      <c r="BP689" s="11"/>
    </row>
    <row r="690" spans="1:68" ht="12.75" customHeight="1">
      <c r="A690" s="12">
        <f t="shared" si="977"/>
        <v>688</v>
      </c>
      <c r="B690" s="11" t="str">
        <f t="shared" si="1166"/>
        <v>Em Lim</v>
      </c>
      <c r="C690" s="11" t="str">
        <f t="shared" ref="C690:D690" si="1272">IF(ISERROR(C689),IF(ISERROR(C688),IF(ISERROR(C687),"BLANK",C687),C688),C689)</f>
        <v>Valesca deGroot</v>
      </c>
      <c r="D690" s="11" t="str">
        <f t="shared" si="1272"/>
        <v>BMSC27</v>
      </c>
      <c r="E690" s="12" t="str">
        <f>IF(ISERROR(VLOOKUP($D690,SITES!$A:$E,2,FALSE)),"",VLOOKUP($D690,SITES!$A:$E,2,FALSE))</f>
        <v>San Jose North Island</v>
      </c>
      <c r="F690" s="10">
        <f>IF(ISERROR(VLOOKUP($D690,SITES!$A:$E,3,FALSE)),"",VLOOKUP($D690,SITES!$A:$E,3,FALSE))</f>
        <v>48.901183000000003</v>
      </c>
      <c r="G690" s="13">
        <f>IF(ISERROR(VLOOKUP($D690,SITES!$A:$E,4,FALSE)),"",VLOOKUP($D690,SITES!$A:$E,4,FALSE))</f>
        <v>-125.060433</v>
      </c>
      <c r="H690" s="14" t="str">
        <f t="shared" ref="H690:O690" si="1273">IF(ISERROR(H689),IF(ISERROR(H688),IF(ISERROR(H687),"BLANK",H687),H688),H689)</f>
        <v>03/05/2024</v>
      </c>
      <c r="I690" s="11">
        <f t="shared" si="1273"/>
        <v>3</v>
      </c>
      <c r="J690" s="11" t="str">
        <f t="shared" si="1273"/>
        <v>NW</v>
      </c>
      <c r="K690" s="18">
        <f t="shared" si="1273"/>
        <v>0.43402777777777773</v>
      </c>
      <c r="L690" s="11" t="str">
        <f t="shared" si="1273"/>
        <v>VDG</v>
      </c>
      <c r="M690" s="11">
        <f t="shared" si="1273"/>
        <v>8.5</v>
      </c>
      <c r="N690" s="11">
        <f t="shared" si="1273"/>
        <v>2</v>
      </c>
      <c r="O690" s="11">
        <f t="shared" si="1273"/>
        <v>1</v>
      </c>
      <c r="P690" s="11" t="s">
        <v>53</v>
      </c>
      <c r="Q690" s="19" t="str">
        <f>IF($N690=1,IF(ISERROR(VLOOKUP($P690,'M1'!$A:$C,Q$2,FALSE)),"NOT PRESENT",VLOOKUP($P690,'M1'!$A:$C,Q$2,FALSE)),IF($N690=2,IF(ISERROR(VLOOKUP(DATA!$P690,'M2'!$A:$C,Q$2,FALSE)),"NOT PRESENT",VLOOKUP(DATA!$P690,'M2'!$A:$C,Q$2,FALSE)),IF($N690=0,IF(ISERROR(VLOOKUP($P690,'M1'!$A:$C,Q$2,FALSE)),IF(ISERROR(VLOOKUP(DATA!$P690,'M2'!$A:$C,Q$2,FALSE)),"NOT PRESENT",VLOOKUP(DATA!$P690,'M2'!$A:$C,Q$2,FALSE)),VLOOKUP($P690,'M1'!$A:$C,Q$2,FALSE)),"SPECIFY METHOD")))</f>
        <v>Rhinogobiops nicholsii</v>
      </c>
      <c r="R690" s="12" t="str">
        <f>IF($N690=1,IF(ISERROR(VLOOKUP($P690,'M1'!$A:$C,R$2,FALSE)),"NOT PRESENT",VLOOKUP($P690,'M1'!$A:$C,R$2,FALSE)),IF($N690=2,IF(ISERROR(VLOOKUP(DATA!$P690,'M2'!$A:$C,R$2,FALSE)),"NOT PRESENT",VLOOKUP(DATA!$P690,'M2'!$A:$C,R$2,FALSE)),IF($N690=0,IF(ISERROR(VLOOKUP($P690,'M1'!$A:$C,R$2,FALSE)),IF(ISERROR(VLOOKUP(DATA!$P690,'M2'!$A:$C,R$2,FALSE)),"NOT PRESENT",VLOOKUP(DATA!$P690,'M2'!$A:$C,R$2,FALSE)),VLOOKUP($P690,'M1'!$A:$C,R$2,FALSE)),"SPECIFY METHOD")))</f>
        <v>Blackeye goby</v>
      </c>
      <c r="S690" s="20">
        <f t="shared" si="980"/>
        <v>39</v>
      </c>
      <c r="T690" s="11">
        <v>0</v>
      </c>
      <c r="U690" s="11">
        <v>6</v>
      </c>
      <c r="V690" s="11">
        <v>24</v>
      </c>
      <c r="W690" s="11">
        <v>9</v>
      </c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1"/>
      <c r="AU690" s="11"/>
      <c r="AV690" s="11"/>
      <c r="AW690" s="11"/>
      <c r="AX690" s="11"/>
      <c r="AY690" s="11"/>
      <c r="AZ690" s="11"/>
      <c r="BA690" s="11"/>
      <c r="BB690" s="11"/>
      <c r="BC690" s="11"/>
      <c r="BD690" s="11"/>
      <c r="BE690" s="11"/>
      <c r="BF690" s="11"/>
      <c r="BG690" s="11"/>
      <c r="BH690" s="11"/>
      <c r="BI690" s="11"/>
      <c r="BJ690" s="11"/>
      <c r="BK690" s="11"/>
      <c r="BL690" s="11"/>
      <c r="BM690" s="11"/>
      <c r="BN690" s="11"/>
      <c r="BO690" s="11"/>
      <c r="BP690" s="11"/>
    </row>
    <row r="691" spans="1:68" ht="12.75" customHeight="1">
      <c r="A691" s="12">
        <f t="shared" si="977"/>
        <v>689</v>
      </c>
      <c r="B691" s="11" t="str">
        <f t="shared" si="1166"/>
        <v>Em Lim</v>
      </c>
      <c r="C691" s="11" t="str">
        <f t="shared" ref="C691:D691" si="1274">IF(ISERROR(C690),IF(ISERROR(C689),IF(ISERROR(C688),"BLANK",C688),C689),C690)</f>
        <v>Valesca deGroot</v>
      </c>
      <c r="D691" s="11" t="str">
        <f t="shared" si="1274"/>
        <v>BMSC27</v>
      </c>
      <c r="E691" s="12" t="str">
        <f>IF(ISERROR(VLOOKUP($D691,SITES!$A:$E,2,FALSE)),"",VLOOKUP($D691,SITES!$A:$E,2,FALSE))</f>
        <v>San Jose North Island</v>
      </c>
      <c r="F691" s="10">
        <f>IF(ISERROR(VLOOKUP($D691,SITES!$A:$E,3,FALSE)),"",VLOOKUP($D691,SITES!$A:$E,3,FALSE))</f>
        <v>48.901183000000003</v>
      </c>
      <c r="G691" s="13">
        <f>IF(ISERROR(VLOOKUP($D691,SITES!$A:$E,4,FALSE)),"",VLOOKUP($D691,SITES!$A:$E,4,FALSE))</f>
        <v>-125.060433</v>
      </c>
      <c r="H691" s="14" t="str">
        <f t="shared" ref="H691:O691" si="1275">IF(ISERROR(H690),IF(ISERROR(H689),IF(ISERROR(H688),"BLANK",H688),H689),H690)</f>
        <v>03/05/2024</v>
      </c>
      <c r="I691" s="11">
        <f t="shared" si="1275"/>
        <v>3</v>
      </c>
      <c r="J691" s="11" t="str">
        <f t="shared" si="1275"/>
        <v>NW</v>
      </c>
      <c r="K691" s="18">
        <f t="shared" si="1275"/>
        <v>0.43402777777777773</v>
      </c>
      <c r="L691" s="11" t="str">
        <f t="shared" si="1275"/>
        <v>VDG</v>
      </c>
      <c r="M691" s="11">
        <f t="shared" si="1275"/>
        <v>8.5</v>
      </c>
      <c r="N691" s="11">
        <f t="shared" si="1275"/>
        <v>2</v>
      </c>
      <c r="O691" s="11">
        <f t="shared" si="1275"/>
        <v>1</v>
      </c>
      <c r="P691" s="11" t="s">
        <v>90</v>
      </c>
      <c r="Q691" s="19" t="str">
        <f>IF($N691=1,IF(ISERROR(VLOOKUP($P691,'M1'!$A:$C,Q$2,FALSE)),"NOT PRESENT",VLOOKUP($P691,'M1'!$A:$C,Q$2,FALSE)),IF($N691=2,IF(ISERROR(VLOOKUP(DATA!$P691,'M2'!$A:$C,Q$2,FALSE)),"NOT PRESENT",VLOOKUP(DATA!$P691,'M2'!$A:$C,Q$2,FALSE)),IF($N691=0,IF(ISERROR(VLOOKUP($P691,'M1'!$A:$C,Q$2,FALSE)),IF(ISERROR(VLOOKUP(DATA!$P691,'M2'!$A:$C,Q$2,FALSE)),"NOT PRESENT",VLOOKUP(DATA!$P691,'M2'!$A:$C,Q$2,FALSE)),VLOOKUP($P691,'M1'!$A:$C,Q$2,FALSE)),"SPECIFY METHOD")))</f>
        <v>Polycera tricolor</v>
      </c>
      <c r="R691" s="12" t="str">
        <f>IF($N691=1,IF(ISERROR(VLOOKUP($P691,'M1'!$A:$C,R$2,FALSE)),"NOT PRESENT",VLOOKUP($P691,'M1'!$A:$C,R$2,FALSE)),IF($N691=2,IF(ISERROR(VLOOKUP(DATA!$P691,'M2'!$A:$C,R$2,FALSE)),"NOT PRESENT",VLOOKUP(DATA!$P691,'M2'!$A:$C,R$2,FALSE)),IF($N691=0,IF(ISERROR(VLOOKUP($P691,'M1'!$A:$C,R$2,FALSE)),IF(ISERROR(VLOOKUP(DATA!$P691,'M2'!$A:$C,R$2,FALSE)),"NOT PRESENT",VLOOKUP(DATA!$P691,'M2'!$A:$C,R$2,FALSE)),VLOOKUP($P691,'M1'!$A:$C,R$2,FALSE)),"SPECIFY METHOD")))</f>
        <v>Tricolour nudibranch</v>
      </c>
      <c r="S691" s="20">
        <f t="shared" si="980"/>
        <v>5</v>
      </c>
      <c r="T691" s="11">
        <v>5</v>
      </c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1"/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/>
      <c r="BH691" s="11"/>
      <c r="BI691" s="11"/>
      <c r="BJ691" s="11"/>
      <c r="BK691" s="11"/>
      <c r="BL691" s="11"/>
      <c r="BM691" s="11"/>
      <c r="BN691" s="11"/>
      <c r="BO691" s="11"/>
      <c r="BP691" s="11"/>
    </row>
    <row r="692" spans="1:68" ht="12.75" customHeight="1">
      <c r="A692" s="12">
        <f t="shared" si="977"/>
        <v>690</v>
      </c>
      <c r="B692" s="11" t="str">
        <f t="shared" si="1166"/>
        <v>Em Lim</v>
      </c>
      <c r="C692" s="11" t="str">
        <f t="shared" ref="C692:D692" si="1276">IF(ISERROR(C691),IF(ISERROR(C690),IF(ISERROR(C689),"BLANK",C689),C690),C691)</f>
        <v>Valesca deGroot</v>
      </c>
      <c r="D692" s="11" t="str">
        <f t="shared" si="1276"/>
        <v>BMSC27</v>
      </c>
      <c r="E692" s="12" t="str">
        <f>IF(ISERROR(VLOOKUP($D692,SITES!$A:$E,2,FALSE)),"",VLOOKUP($D692,SITES!$A:$E,2,FALSE))</f>
        <v>San Jose North Island</v>
      </c>
      <c r="F692" s="10">
        <f>IF(ISERROR(VLOOKUP($D692,SITES!$A:$E,3,FALSE)),"",VLOOKUP($D692,SITES!$A:$E,3,FALSE))</f>
        <v>48.901183000000003</v>
      </c>
      <c r="G692" s="13">
        <f>IF(ISERROR(VLOOKUP($D692,SITES!$A:$E,4,FALSE)),"",VLOOKUP($D692,SITES!$A:$E,4,FALSE))</f>
        <v>-125.060433</v>
      </c>
      <c r="H692" s="14" t="str">
        <f t="shared" ref="H692:O692" si="1277">IF(ISERROR(H691),IF(ISERROR(H690),IF(ISERROR(H689),"BLANK",H689),H690),H691)</f>
        <v>03/05/2024</v>
      </c>
      <c r="I692" s="11">
        <f t="shared" si="1277"/>
        <v>3</v>
      </c>
      <c r="J692" s="11" t="str">
        <f t="shared" si="1277"/>
        <v>NW</v>
      </c>
      <c r="K692" s="18">
        <f t="shared" si="1277"/>
        <v>0.43402777777777773</v>
      </c>
      <c r="L692" s="11" t="str">
        <f t="shared" si="1277"/>
        <v>VDG</v>
      </c>
      <c r="M692" s="11">
        <f t="shared" si="1277"/>
        <v>8.5</v>
      </c>
      <c r="N692" s="11">
        <f t="shared" si="1277"/>
        <v>2</v>
      </c>
      <c r="O692" s="11">
        <f t="shared" si="1277"/>
        <v>1</v>
      </c>
      <c r="P692" s="11" t="s">
        <v>39</v>
      </c>
      <c r="Q692" s="19" t="str">
        <f>IF($N692=1,IF(ISERROR(VLOOKUP($P692,'M1'!$A:$C,Q$2,FALSE)),"NOT PRESENT",VLOOKUP($P692,'M1'!$A:$C,Q$2,FALSE)),IF($N692=2,IF(ISERROR(VLOOKUP(DATA!$P692,'M2'!$A:$C,Q$2,FALSE)),"NOT PRESENT",VLOOKUP(DATA!$P692,'M2'!$A:$C,Q$2,FALSE)),IF($N692=0,IF(ISERROR(VLOOKUP($P692,'M1'!$A:$C,Q$2,FALSE)),IF(ISERROR(VLOOKUP(DATA!$P692,'M2'!$A:$C,Q$2,FALSE)),"NOT PRESENT",VLOOKUP(DATA!$P692,'M2'!$A:$C,Q$2,FALSE)),VLOOKUP($P692,'M1'!$A:$C,Q$2,FALSE)),"SPECIFY METHOD")))</f>
        <v>Hermissenda crassicornis</v>
      </c>
      <c r="R692" s="12" t="str">
        <f>IF($N692=1,IF(ISERROR(VLOOKUP($P692,'M1'!$A:$C,R$2,FALSE)),"NOT PRESENT",VLOOKUP($P692,'M1'!$A:$C,R$2,FALSE)),IF($N692=2,IF(ISERROR(VLOOKUP(DATA!$P692,'M2'!$A:$C,R$2,FALSE)),"NOT PRESENT",VLOOKUP(DATA!$P692,'M2'!$A:$C,R$2,FALSE)),IF($N692=0,IF(ISERROR(VLOOKUP($P692,'M1'!$A:$C,R$2,FALSE)),IF(ISERROR(VLOOKUP(DATA!$P692,'M2'!$A:$C,R$2,FALSE)),"NOT PRESENT",VLOOKUP(DATA!$P692,'M2'!$A:$C,R$2,FALSE)),VLOOKUP($P692,'M1'!$A:$C,R$2,FALSE)),"SPECIFY METHOD")))</f>
        <v>Opalescent nudibranch</v>
      </c>
      <c r="S692" s="20">
        <f t="shared" si="980"/>
        <v>60</v>
      </c>
      <c r="T692" s="11">
        <v>60</v>
      </c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1"/>
      <c r="AU692" s="11"/>
      <c r="AV692" s="11"/>
      <c r="AW692" s="11"/>
      <c r="AX692" s="11"/>
      <c r="AY692" s="11"/>
      <c r="AZ692" s="11"/>
      <c r="BA692" s="11"/>
      <c r="BB692" s="11"/>
      <c r="BC692" s="11"/>
      <c r="BD692" s="11"/>
      <c r="BE692" s="11"/>
      <c r="BF692" s="11"/>
      <c r="BG692" s="11"/>
      <c r="BH692" s="11"/>
      <c r="BI692" s="11"/>
      <c r="BJ692" s="11"/>
      <c r="BK692" s="11"/>
      <c r="BL692" s="11"/>
      <c r="BM692" s="11"/>
      <c r="BN692" s="11"/>
      <c r="BO692" s="11"/>
      <c r="BP692" s="11"/>
    </row>
    <row r="693" spans="1:68" ht="12.75" customHeight="1">
      <c r="A693" s="12">
        <f t="shared" si="977"/>
        <v>691</v>
      </c>
      <c r="B693" s="11" t="str">
        <f t="shared" si="1166"/>
        <v>Em Lim</v>
      </c>
      <c r="C693" s="11" t="str">
        <f t="shared" ref="C693:D693" si="1278">IF(ISERROR(C692),IF(ISERROR(C691),IF(ISERROR(C690),"BLANK",C690),C691),C692)</f>
        <v>Valesca deGroot</v>
      </c>
      <c r="D693" s="11" t="str">
        <f t="shared" si="1278"/>
        <v>BMSC27</v>
      </c>
      <c r="E693" s="12" t="str">
        <f>IF(ISERROR(VLOOKUP($D693,SITES!$A:$E,2,FALSE)),"",VLOOKUP($D693,SITES!$A:$E,2,FALSE))</f>
        <v>San Jose North Island</v>
      </c>
      <c r="F693" s="10">
        <f>IF(ISERROR(VLOOKUP($D693,SITES!$A:$E,3,FALSE)),"",VLOOKUP($D693,SITES!$A:$E,3,FALSE))</f>
        <v>48.901183000000003</v>
      </c>
      <c r="G693" s="13">
        <f>IF(ISERROR(VLOOKUP($D693,SITES!$A:$E,4,FALSE)),"",VLOOKUP($D693,SITES!$A:$E,4,FALSE))</f>
        <v>-125.060433</v>
      </c>
      <c r="H693" s="14" t="str">
        <f t="shared" ref="H693:O693" si="1279">IF(ISERROR(H692),IF(ISERROR(H691),IF(ISERROR(H690),"BLANK",H690),H691),H692)</f>
        <v>03/05/2024</v>
      </c>
      <c r="I693" s="11">
        <f t="shared" si="1279"/>
        <v>3</v>
      </c>
      <c r="J693" s="11" t="str">
        <f t="shared" si="1279"/>
        <v>NW</v>
      </c>
      <c r="K693" s="18">
        <f t="shared" si="1279"/>
        <v>0.43402777777777773</v>
      </c>
      <c r="L693" s="11" t="str">
        <f t="shared" si="1279"/>
        <v>VDG</v>
      </c>
      <c r="M693" s="11">
        <f t="shared" si="1279"/>
        <v>8.5</v>
      </c>
      <c r="N693" s="11">
        <f t="shared" si="1279"/>
        <v>2</v>
      </c>
      <c r="O693" s="11">
        <f t="shared" si="1279"/>
        <v>1</v>
      </c>
      <c r="P693" s="11" t="s">
        <v>59</v>
      </c>
      <c r="Q693" s="19" t="str">
        <f>IF($N693=1,IF(ISERROR(VLOOKUP($P693,'M1'!$A:$C,Q$2,FALSE)),"NOT PRESENT",VLOOKUP($P693,'M1'!$A:$C,Q$2,FALSE)),IF($N693=2,IF(ISERROR(VLOOKUP(DATA!$P693,'M2'!$A:$C,Q$2,FALSE)),"NOT PRESENT",VLOOKUP(DATA!$P693,'M2'!$A:$C,Q$2,FALSE)),IF($N693=0,IF(ISERROR(VLOOKUP($P693,'M1'!$A:$C,Q$2,FALSE)),IF(ISERROR(VLOOKUP(DATA!$P693,'M2'!$A:$C,Q$2,FALSE)),"NOT PRESENT",VLOOKUP(DATA!$P693,'M2'!$A:$C,Q$2,FALSE)),VLOOKUP($P693,'M1'!$A:$C,Q$2,FALSE)),"SPECIFY METHOD")))</f>
        <v>Scyra acutifrons</v>
      </c>
      <c r="R693" s="12" t="str">
        <f>IF($N693=1,IF(ISERROR(VLOOKUP($P693,'M1'!$A:$C,R$2,FALSE)),"NOT PRESENT",VLOOKUP($P693,'M1'!$A:$C,R$2,FALSE)),IF($N693=2,IF(ISERROR(VLOOKUP(DATA!$P693,'M2'!$A:$C,R$2,FALSE)),"NOT PRESENT",VLOOKUP(DATA!$P693,'M2'!$A:$C,R$2,FALSE)),IF($N693=0,IF(ISERROR(VLOOKUP($P693,'M1'!$A:$C,R$2,FALSE)),IF(ISERROR(VLOOKUP(DATA!$P693,'M2'!$A:$C,R$2,FALSE)),"NOT PRESENT",VLOOKUP(DATA!$P693,'M2'!$A:$C,R$2,FALSE)),VLOOKUP($P693,'M1'!$A:$C,R$2,FALSE)),"SPECIFY METHOD")))</f>
        <v>Sharpnose crab</v>
      </c>
      <c r="S693" s="20">
        <f t="shared" si="980"/>
        <v>9</v>
      </c>
      <c r="T693" s="11">
        <v>9</v>
      </c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1"/>
      <c r="AU693" s="11"/>
      <c r="AV693" s="11"/>
      <c r="AW693" s="11"/>
      <c r="AX693" s="11"/>
      <c r="AY693" s="11"/>
      <c r="AZ693" s="11"/>
      <c r="BA693" s="11"/>
      <c r="BB693" s="11"/>
      <c r="BC693" s="11"/>
      <c r="BD693" s="11"/>
      <c r="BE693" s="11"/>
      <c r="BF693" s="11"/>
      <c r="BG693" s="11"/>
      <c r="BH693" s="11"/>
      <c r="BI693" s="11"/>
      <c r="BJ693" s="11"/>
      <c r="BK693" s="11"/>
      <c r="BL693" s="11"/>
      <c r="BM693" s="11"/>
      <c r="BN693" s="11"/>
      <c r="BO693" s="11"/>
      <c r="BP693" s="11"/>
    </row>
    <row r="694" spans="1:68" ht="12.75" customHeight="1">
      <c r="A694" s="12">
        <f t="shared" si="977"/>
        <v>692</v>
      </c>
      <c r="B694" s="11" t="str">
        <f t="shared" si="1166"/>
        <v>Em Lim</v>
      </c>
      <c r="C694" s="11" t="str">
        <f t="shared" ref="C694:D694" si="1280">IF(ISERROR(C693),IF(ISERROR(C692),IF(ISERROR(C691),"BLANK",C691),C692),C693)</f>
        <v>Valesca deGroot</v>
      </c>
      <c r="D694" s="11" t="str">
        <f t="shared" si="1280"/>
        <v>BMSC27</v>
      </c>
      <c r="E694" s="12" t="str">
        <f>IF(ISERROR(VLOOKUP($D694,SITES!$A:$E,2,FALSE)),"",VLOOKUP($D694,SITES!$A:$E,2,FALSE))</f>
        <v>San Jose North Island</v>
      </c>
      <c r="F694" s="10">
        <f>IF(ISERROR(VLOOKUP($D694,SITES!$A:$E,3,FALSE)),"",VLOOKUP($D694,SITES!$A:$E,3,FALSE))</f>
        <v>48.901183000000003</v>
      </c>
      <c r="G694" s="13">
        <f>IF(ISERROR(VLOOKUP($D694,SITES!$A:$E,4,FALSE)),"",VLOOKUP($D694,SITES!$A:$E,4,FALSE))</f>
        <v>-125.060433</v>
      </c>
      <c r="H694" s="14" t="str">
        <f t="shared" ref="H694:O694" si="1281">IF(ISERROR(H693),IF(ISERROR(H692),IF(ISERROR(H691),"BLANK",H691),H692),H693)</f>
        <v>03/05/2024</v>
      </c>
      <c r="I694" s="11">
        <f t="shared" si="1281"/>
        <v>3</v>
      </c>
      <c r="J694" s="11" t="str">
        <f t="shared" si="1281"/>
        <v>NW</v>
      </c>
      <c r="K694" s="18">
        <f t="shared" si="1281"/>
        <v>0.43402777777777773</v>
      </c>
      <c r="L694" s="11" t="str">
        <f t="shared" si="1281"/>
        <v>VDG</v>
      </c>
      <c r="M694" s="11">
        <f t="shared" si="1281"/>
        <v>8.5</v>
      </c>
      <c r="N694" s="11">
        <f t="shared" si="1281"/>
        <v>2</v>
      </c>
      <c r="O694" s="11">
        <f t="shared" si="1281"/>
        <v>1</v>
      </c>
      <c r="P694" s="11" t="s">
        <v>42</v>
      </c>
      <c r="Q694" s="19" t="str">
        <f>IF($N694=1,IF(ISERROR(VLOOKUP($P694,'M1'!$A:$C,Q$2,FALSE)),"NOT PRESENT",VLOOKUP($P694,'M1'!$A:$C,Q$2,FALSE)),IF($N694=2,IF(ISERROR(VLOOKUP(DATA!$P694,'M2'!$A:$C,Q$2,FALSE)),"NOT PRESENT",VLOOKUP(DATA!$P694,'M2'!$A:$C,Q$2,FALSE)),IF($N694=0,IF(ISERROR(VLOOKUP($P694,'M1'!$A:$C,Q$2,FALSE)),IF(ISERROR(VLOOKUP(DATA!$P694,'M2'!$A:$C,Q$2,FALSE)),"NOT PRESENT",VLOOKUP(DATA!$P694,'M2'!$A:$C,Q$2,FALSE)),VLOOKUP($P694,'M1'!$A:$C,Q$2,FALSE)),"SPECIFY METHOD")))</f>
        <v>Dermasterias imbricata</v>
      </c>
      <c r="R694" s="12" t="str">
        <f>IF($N694=1,IF(ISERROR(VLOOKUP($P694,'M1'!$A:$C,R$2,FALSE)),"NOT PRESENT",VLOOKUP($P694,'M1'!$A:$C,R$2,FALSE)),IF($N694=2,IF(ISERROR(VLOOKUP(DATA!$P694,'M2'!$A:$C,R$2,FALSE)),"NOT PRESENT",VLOOKUP(DATA!$P694,'M2'!$A:$C,R$2,FALSE)),IF($N694=0,IF(ISERROR(VLOOKUP($P694,'M1'!$A:$C,R$2,FALSE)),IF(ISERROR(VLOOKUP(DATA!$P694,'M2'!$A:$C,R$2,FALSE)),"NOT PRESENT",VLOOKUP(DATA!$P694,'M2'!$A:$C,R$2,FALSE)),VLOOKUP($P694,'M1'!$A:$C,R$2,FALSE)),"SPECIFY METHOD")))</f>
        <v>Leather star</v>
      </c>
      <c r="S694" s="20">
        <f t="shared" si="980"/>
        <v>11</v>
      </c>
      <c r="T694" s="11">
        <v>11</v>
      </c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1"/>
      <c r="AU694" s="11"/>
      <c r="AV694" s="11"/>
      <c r="AW694" s="11"/>
      <c r="AX694" s="11"/>
      <c r="AY694" s="11"/>
      <c r="AZ694" s="11"/>
      <c r="BA694" s="11"/>
      <c r="BB694" s="11"/>
      <c r="BC694" s="11"/>
      <c r="BD694" s="11"/>
      <c r="BE694" s="11"/>
      <c r="BF694" s="11"/>
      <c r="BG694" s="11"/>
      <c r="BH694" s="11"/>
      <c r="BI694" s="11"/>
      <c r="BJ694" s="11"/>
      <c r="BK694" s="11"/>
      <c r="BL694" s="11"/>
      <c r="BM694" s="11"/>
      <c r="BN694" s="11"/>
      <c r="BO694" s="11"/>
      <c r="BP694" s="11"/>
    </row>
    <row r="695" spans="1:68" ht="12.75" customHeight="1">
      <c r="A695" s="12">
        <f t="shared" si="977"/>
        <v>693</v>
      </c>
      <c r="B695" s="11" t="str">
        <f t="shared" si="1166"/>
        <v>Em Lim</v>
      </c>
      <c r="C695" s="11" t="str">
        <f t="shared" ref="C695:D695" si="1282">IF(ISERROR(C694),IF(ISERROR(C693),IF(ISERROR(C692),"BLANK",C692),C693),C694)</f>
        <v>Valesca deGroot</v>
      </c>
      <c r="D695" s="11" t="str">
        <f t="shared" si="1282"/>
        <v>BMSC27</v>
      </c>
      <c r="E695" s="12" t="str">
        <f>IF(ISERROR(VLOOKUP($D695,SITES!$A:$E,2,FALSE)),"",VLOOKUP($D695,SITES!$A:$E,2,FALSE))</f>
        <v>San Jose North Island</v>
      </c>
      <c r="F695" s="10">
        <f>IF(ISERROR(VLOOKUP($D695,SITES!$A:$E,3,FALSE)),"",VLOOKUP($D695,SITES!$A:$E,3,FALSE))</f>
        <v>48.901183000000003</v>
      </c>
      <c r="G695" s="13">
        <f>IF(ISERROR(VLOOKUP($D695,SITES!$A:$E,4,FALSE)),"",VLOOKUP($D695,SITES!$A:$E,4,FALSE))</f>
        <v>-125.060433</v>
      </c>
      <c r="H695" s="14" t="str">
        <f t="shared" ref="H695:O695" si="1283">IF(ISERROR(H694),IF(ISERROR(H693),IF(ISERROR(H692),"BLANK",H692),H693),H694)</f>
        <v>03/05/2024</v>
      </c>
      <c r="I695" s="11">
        <f t="shared" si="1283"/>
        <v>3</v>
      </c>
      <c r="J695" s="11" t="str">
        <f t="shared" si="1283"/>
        <v>NW</v>
      </c>
      <c r="K695" s="18">
        <f t="shared" si="1283"/>
        <v>0.43402777777777773</v>
      </c>
      <c r="L695" s="11" t="str">
        <f t="shared" si="1283"/>
        <v>VDG</v>
      </c>
      <c r="M695" s="11">
        <f t="shared" si="1283"/>
        <v>8.5</v>
      </c>
      <c r="N695" s="11">
        <f t="shared" si="1283"/>
        <v>2</v>
      </c>
      <c r="O695" s="11">
        <f t="shared" si="1283"/>
        <v>1</v>
      </c>
      <c r="P695" s="11" t="s">
        <v>32</v>
      </c>
      <c r="Q695" s="19" t="str">
        <f>IF($N695=1,IF(ISERROR(VLOOKUP($P695,'M1'!$A:$C,Q$2,FALSE)),"NOT PRESENT",VLOOKUP($P695,'M1'!$A:$C,Q$2,FALSE)),IF($N695=2,IF(ISERROR(VLOOKUP(DATA!$P695,'M2'!$A:$C,Q$2,FALSE)),"NOT PRESENT",VLOOKUP(DATA!$P695,'M2'!$A:$C,Q$2,FALSE)),IF($N695=0,IF(ISERROR(VLOOKUP($P695,'M1'!$A:$C,Q$2,FALSE)),IF(ISERROR(VLOOKUP(DATA!$P695,'M2'!$A:$C,Q$2,FALSE)),"NOT PRESENT",VLOOKUP(DATA!$P695,'M2'!$A:$C,Q$2,FALSE)),VLOOKUP($P695,'M1'!$A:$C,Q$2,FALSE)),"SPECIFY METHOD")))</f>
        <v>Acmaea mitra</v>
      </c>
      <c r="R695" s="12" t="str">
        <f>IF($N695=1,IF(ISERROR(VLOOKUP($P695,'M1'!$A:$C,R$2,FALSE)),"NOT PRESENT",VLOOKUP($P695,'M1'!$A:$C,R$2,FALSE)),IF($N695=2,IF(ISERROR(VLOOKUP(DATA!$P695,'M2'!$A:$C,R$2,FALSE)),"NOT PRESENT",VLOOKUP(DATA!$P695,'M2'!$A:$C,R$2,FALSE)),IF($N695=0,IF(ISERROR(VLOOKUP($P695,'M1'!$A:$C,R$2,FALSE)),IF(ISERROR(VLOOKUP(DATA!$P695,'M2'!$A:$C,R$2,FALSE)),"NOT PRESENT",VLOOKUP(DATA!$P695,'M2'!$A:$C,R$2,FALSE)),VLOOKUP($P695,'M1'!$A:$C,R$2,FALSE)),"SPECIFY METHOD")))</f>
        <v>Whitecap limpet</v>
      </c>
      <c r="S695" s="20">
        <f t="shared" si="980"/>
        <v>5</v>
      </c>
      <c r="T695" s="11">
        <v>5</v>
      </c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1"/>
      <c r="AU695" s="11"/>
      <c r="AV695" s="11"/>
      <c r="AW695" s="11"/>
      <c r="AX695" s="11"/>
      <c r="AY695" s="11"/>
      <c r="AZ695" s="11"/>
      <c r="BA695" s="11"/>
      <c r="BB695" s="11"/>
      <c r="BC695" s="11"/>
      <c r="BD695" s="11"/>
      <c r="BE695" s="11"/>
      <c r="BF695" s="11"/>
      <c r="BG695" s="11"/>
      <c r="BH695" s="11"/>
      <c r="BI695" s="11"/>
      <c r="BJ695" s="11"/>
      <c r="BK695" s="11"/>
      <c r="BL695" s="11"/>
      <c r="BM695" s="11"/>
      <c r="BN695" s="11"/>
      <c r="BO695" s="11"/>
      <c r="BP695" s="11"/>
    </row>
    <row r="696" spans="1:68" ht="12.75" customHeight="1">
      <c r="A696" s="12">
        <f t="shared" si="977"/>
        <v>694</v>
      </c>
      <c r="B696" s="11" t="str">
        <f t="shared" si="1166"/>
        <v>Em Lim</v>
      </c>
      <c r="C696" s="11" t="str">
        <f t="shared" ref="C696:D696" si="1284">IF(ISERROR(C695),IF(ISERROR(C694),IF(ISERROR(C693),"BLANK",C693),C694),C695)</f>
        <v>Valesca deGroot</v>
      </c>
      <c r="D696" s="11" t="str">
        <f t="shared" si="1284"/>
        <v>BMSC27</v>
      </c>
      <c r="E696" s="12" t="str">
        <f>IF(ISERROR(VLOOKUP($D696,SITES!$A:$E,2,FALSE)),"",VLOOKUP($D696,SITES!$A:$E,2,FALSE))</f>
        <v>San Jose North Island</v>
      </c>
      <c r="F696" s="10">
        <f>IF(ISERROR(VLOOKUP($D696,SITES!$A:$E,3,FALSE)),"",VLOOKUP($D696,SITES!$A:$E,3,FALSE))</f>
        <v>48.901183000000003</v>
      </c>
      <c r="G696" s="13">
        <f>IF(ISERROR(VLOOKUP($D696,SITES!$A:$E,4,FALSE)),"",VLOOKUP($D696,SITES!$A:$E,4,FALSE))</f>
        <v>-125.060433</v>
      </c>
      <c r="H696" s="14" t="str">
        <f t="shared" ref="H696:O696" si="1285">IF(ISERROR(H695),IF(ISERROR(H694),IF(ISERROR(H693),"BLANK",H693),H694),H695)</f>
        <v>03/05/2024</v>
      </c>
      <c r="I696" s="11">
        <f t="shared" si="1285"/>
        <v>3</v>
      </c>
      <c r="J696" s="11" t="str">
        <f t="shared" si="1285"/>
        <v>NW</v>
      </c>
      <c r="K696" s="18">
        <f t="shared" si="1285"/>
        <v>0.43402777777777773</v>
      </c>
      <c r="L696" s="11" t="str">
        <f t="shared" si="1285"/>
        <v>VDG</v>
      </c>
      <c r="M696" s="11">
        <f t="shared" si="1285"/>
        <v>8.5</v>
      </c>
      <c r="N696" s="11">
        <f t="shared" si="1285"/>
        <v>2</v>
      </c>
      <c r="O696" s="11">
        <f t="shared" si="1285"/>
        <v>1</v>
      </c>
      <c r="P696" s="11" t="s">
        <v>33</v>
      </c>
      <c r="Q696" s="19" t="str">
        <f>IF($N696=1,IF(ISERROR(VLOOKUP($P696,'M1'!$A:$C,Q$2,FALSE)),"NOT PRESENT",VLOOKUP($P696,'M1'!$A:$C,Q$2,FALSE)),IF($N696=2,IF(ISERROR(VLOOKUP(DATA!$P696,'M2'!$A:$C,Q$2,FALSE)),"NOT PRESENT",VLOOKUP(DATA!$P696,'M2'!$A:$C,Q$2,FALSE)),IF($N696=0,IF(ISERROR(VLOOKUP($P696,'M1'!$A:$C,Q$2,FALSE)),IF(ISERROR(VLOOKUP(DATA!$P696,'M2'!$A:$C,Q$2,FALSE)),"NOT PRESENT",VLOOKUP(DATA!$P696,'M2'!$A:$C,Q$2,FALSE)),VLOOKUP($P696,'M1'!$A:$C,Q$2,FALSE)),"SPECIFY METHOD")))</f>
        <v>Apostichopus californicus</v>
      </c>
      <c r="R696" s="12" t="str">
        <f>IF($N696=1,IF(ISERROR(VLOOKUP($P696,'M1'!$A:$C,R$2,FALSE)),"NOT PRESENT",VLOOKUP($P696,'M1'!$A:$C,R$2,FALSE)),IF($N696=2,IF(ISERROR(VLOOKUP(DATA!$P696,'M2'!$A:$C,R$2,FALSE)),"NOT PRESENT",VLOOKUP(DATA!$P696,'M2'!$A:$C,R$2,FALSE)),IF($N696=0,IF(ISERROR(VLOOKUP($P696,'M1'!$A:$C,R$2,FALSE)),IF(ISERROR(VLOOKUP(DATA!$P696,'M2'!$A:$C,R$2,FALSE)),"NOT PRESENT",VLOOKUP(DATA!$P696,'M2'!$A:$C,R$2,FALSE)),VLOOKUP($P696,'M1'!$A:$C,R$2,FALSE)),"SPECIFY METHOD")))</f>
        <v>California sea cucumber</v>
      </c>
      <c r="S696" s="20">
        <f t="shared" si="980"/>
        <v>25</v>
      </c>
      <c r="T696" s="11">
        <v>25</v>
      </c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1"/>
      <c r="AU696" s="11"/>
      <c r="AV696" s="11"/>
      <c r="AW696" s="11"/>
      <c r="AX696" s="11"/>
      <c r="AY696" s="11"/>
      <c r="AZ696" s="11"/>
      <c r="BA696" s="11"/>
      <c r="BB696" s="11"/>
      <c r="BC696" s="11"/>
      <c r="BD696" s="11"/>
      <c r="BE696" s="11"/>
      <c r="BF696" s="11"/>
      <c r="BG696" s="11"/>
      <c r="BH696" s="11"/>
      <c r="BI696" s="11"/>
      <c r="BJ696" s="11"/>
      <c r="BK696" s="11"/>
      <c r="BL696" s="11"/>
      <c r="BM696" s="11"/>
      <c r="BN696" s="11"/>
      <c r="BO696" s="11"/>
      <c r="BP696" s="11"/>
    </row>
    <row r="697" spans="1:68" ht="12.75" customHeight="1">
      <c r="A697" s="12">
        <f t="shared" si="977"/>
        <v>695</v>
      </c>
      <c r="B697" s="11" t="str">
        <f t="shared" si="1166"/>
        <v>Em Lim</v>
      </c>
      <c r="C697" s="11" t="str">
        <f t="shared" ref="C697:D697" si="1286">IF(ISERROR(C696),IF(ISERROR(C695),IF(ISERROR(C694),"BLANK",C694),C695),C696)</f>
        <v>Valesca deGroot</v>
      </c>
      <c r="D697" s="11" t="str">
        <f t="shared" si="1286"/>
        <v>BMSC27</v>
      </c>
      <c r="E697" s="12" t="str">
        <f>IF(ISERROR(VLOOKUP($D697,SITES!$A:$E,2,FALSE)),"",VLOOKUP($D697,SITES!$A:$E,2,FALSE))</f>
        <v>San Jose North Island</v>
      </c>
      <c r="F697" s="10">
        <f>IF(ISERROR(VLOOKUP($D697,SITES!$A:$E,3,FALSE)),"",VLOOKUP($D697,SITES!$A:$E,3,FALSE))</f>
        <v>48.901183000000003</v>
      </c>
      <c r="G697" s="13">
        <f>IF(ISERROR(VLOOKUP($D697,SITES!$A:$E,4,FALSE)),"",VLOOKUP($D697,SITES!$A:$E,4,FALSE))</f>
        <v>-125.060433</v>
      </c>
      <c r="H697" s="14" t="str">
        <f t="shared" ref="H697:O697" si="1287">IF(ISERROR(H696),IF(ISERROR(H695),IF(ISERROR(H694),"BLANK",H694),H695),H696)</f>
        <v>03/05/2024</v>
      </c>
      <c r="I697" s="11">
        <f t="shared" si="1287"/>
        <v>3</v>
      </c>
      <c r="J697" s="11" t="str">
        <f t="shared" si="1287"/>
        <v>NW</v>
      </c>
      <c r="K697" s="18">
        <f t="shared" si="1287"/>
        <v>0.43402777777777773</v>
      </c>
      <c r="L697" s="11" t="str">
        <f t="shared" si="1287"/>
        <v>VDG</v>
      </c>
      <c r="M697" s="11">
        <f t="shared" si="1287"/>
        <v>8.5</v>
      </c>
      <c r="N697" s="11">
        <f t="shared" si="1287"/>
        <v>2</v>
      </c>
      <c r="O697" s="11">
        <f t="shared" si="1287"/>
        <v>1</v>
      </c>
      <c r="P697" s="11" t="s">
        <v>142</v>
      </c>
      <c r="Q697" s="19" t="str">
        <f>IF($N697=1,IF(ISERROR(VLOOKUP($P697,'M1'!$A:$C,Q$2,FALSE)),"NOT PRESENT",VLOOKUP($P697,'M1'!$A:$C,Q$2,FALSE)),IF($N697=2,IF(ISERROR(VLOOKUP(DATA!$P697,'M2'!$A:$C,Q$2,FALSE)),"NOT PRESENT",VLOOKUP(DATA!$P697,'M2'!$A:$C,Q$2,FALSE)),IF($N697=0,IF(ISERROR(VLOOKUP($P697,'M1'!$A:$C,Q$2,FALSE)),IF(ISERROR(VLOOKUP(DATA!$P697,'M2'!$A:$C,Q$2,FALSE)),"NOT PRESENT",VLOOKUP(DATA!$P697,'M2'!$A:$C,Q$2,FALSE)),VLOOKUP($P697,'M1'!$A:$C,Q$2,FALSE)),"SPECIFY METHOD")))</f>
        <v>Pandalus danae</v>
      </c>
      <c r="R697" s="12" t="str">
        <f>IF($N697=1,IF(ISERROR(VLOOKUP($P697,'M1'!$A:$C,R$2,FALSE)),"NOT PRESENT",VLOOKUP($P697,'M1'!$A:$C,R$2,FALSE)),IF($N697=2,IF(ISERROR(VLOOKUP(DATA!$P697,'M2'!$A:$C,R$2,FALSE)),"NOT PRESENT",VLOOKUP(DATA!$P697,'M2'!$A:$C,R$2,FALSE)),IF($N697=0,IF(ISERROR(VLOOKUP($P697,'M1'!$A:$C,R$2,FALSE)),IF(ISERROR(VLOOKUP(DATA!$P697,'M2'!$A:$C,R$2,FALSE)),"NOT PRESENT",VLOOKUP(DATA!$P697,'M2'!$A:$C,R$2,FALSE)),VLOOKUP($P697,'M1'!$A:$C,R$2,FALSE)),"SPECIFY METHOD")))</f>
        <v>Dock shrimp</v>
      </c>
      <c r="S697" s="20">
        <f t="shared" si="980"/>
        <v>1</v>
      </c>
      <c r="T697" s="11">
        <v>1</v>
      </c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1"/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/>
      <c r="BH697" s="11"/>
      <c r="BI697" s="11"/>
      <c r="BJ697" s="11"/>
      <c r="BK697" s="11"/>
      <c r="BL697" s="11"/>
      <c r="BM697" s="11"/>
      <c r="BN697" s="11"/>
      <c r="BO697" s="11"/>
      <c r="BP697" s="11"/>
    </row>
    <row r="698" spans="1:68" ht="12.75" customHeight="1">
      <c r="A698" s="12">
        <f t="shared" si="977"/>
        <v>696</v>
      </c>
      <c r="B698" s="11" t="str">
        <f t="shared" si="1166"/>
        <v>Em Lim</v>
      </c>
      <c r="C698" s="11" t="str">
        <f t="shared" ref="C698:D698" si="1288">IF(ISERROR(C697),IF(ISERROR(C696),IF(ISERROR(C695),"BLANK",C695),C696),C697)</f>
        <v>Valesca deGroot</v>
      </c>
      <c r="D698" s="11" t="str">
        <f t="shared" si="1288"/>
        <v>BMSC27</v>
      </c>
      <c r="E698" s="12" t="str">
        <f>IF(ISERROR(VLOOKUP($D698,SITES!$A:$E,2,FALSE)),"",VLOOKUP($D698,SITES!$A:$E,2,FALSE))</f>
        <v>San Jose North Island</v>
      </c>
      <c r="F698" s="10">
        <f>IF(ISERROR(VLOOKUP($D698,SITES!$A:$E,3,FALSE)),"",VLOOKUP($D698,SITES!$A:$E,3,FALSE))</f>
        <v>48.901183000000003</v>
      </c>
      <c r="G698" s="13">
        <f>IF(ISERROR(VLOOKUP($D698,SITES!$A:$E,4,FALSE)),"",VLOOKUP($D698,SITES!$A:$E,4,FALSE))</f>
        <v>-125.060433</v>
      </c>
      <c r="H698" s="14" t="str">
        <f t="shared" ref="H698:O698" si="1289">IF(ISERROR(H697),IF(ISERROR(H696),IF(ISERROR(H695),"BLANK",H695),H696),H697)</f>
        <v>03/05/2024</v>
      </c>
      <c r="I698" s="11">
        <f t="shared" si="1289"/>
        <v>3</v>
      </c>
      <c r="J698" s="11" t="str">
        <f t="shared" si="1289"/>
        <v>NW</v>
      </c>
      <c r="K698" s="18">
        <f t="shared" si="1289"/>
        <v>0.43402777777777773</v>
      </c>
      <c r="L698" s="11" t="str">
        <f t="shared" si="1289"/>
        <v>VDG</v>
      </c>
      <c r="M698" s="11">
        <f t="shared" si="1289"/>
        <v>8.5</v>
      </c>
      <c r="N698" s="11">
        <f t="shared" si="1289"/>
        <v>2</v>
      </c>
      <c r="O698" s="11">
        <f t="shared" si="1289"/>
        <v>1</v>
      </c>
      <c r="P698" s="11" t="s">
        <v>28</v>
      </c>
      <c r="Q698" s="19" t="str">
        <f>IF($N698=1,IF(ISERROR(VLOOKUP($P698,'M1'!$A:$C,Q$2,FALSE)),"NOT PRESENT",VLOOKUP($P698,'M1'!$A:$C,Q$2,FALSE)),IF($N698=2,IF(ISERROR(VLOOKUP(DATA!$P698,'M2'!$A:$C,Q$2,FALSE)),"NOT PRESENT",VLOOKUP(DATA!$P698,'M2'!$A:$C,Q$2,FALSE)),IF($N698=0,IF(ISERROR(VLOOKUP($P698,'M1'!$A:$C,Q$2,FALSE)),IF(ISERROR(VLOOKUP(DATA!$P698,'M2'!$A:$C,Q$2,FALSE)),"NOT PRESENT",VLOOKUP(DATA!$P698,'M2'!$A:$C,Q$2,FALSE)),VLOOKUP($P698,'M1'!$A:$C,Q$2,FALSE)),"SPECIFY METHOD")))</f>
        <v>Artedius harringtoni</v>
      </c>
      <c r="R698" s="12" t="str">
        <f>IF($N698=1,IF(ISERROR(VLOOKUP($P698,'M1'!$A:$C,R$2,FALSE)),"NOT PRESENT",VLOOKUP($P698,'M1'!$A:$C,R$2,FALSE)),IF($N698=2,IF(ISERROR(VLOOKUP(DATA!$P698,'M2'!$A:$C,R$2,FALSE)),"NOT PRESENT",VLOOKUP(DATA!$P698,'M2'!$A:$C,R$2,FALSE)),IF($N698=0,IF(ISERROR(VLOOKUP($P698,'M1'!$A:$C,R$2,FALSE)),IF(ISERROR(VLOOKUP(DATA!$P698,'M2'!$A:$C,R$2,FALSE)),"NOT PRESENT",VLOOKUP(DATA!$P698,'M2'!$A:$C,R$2,FALSE)),VLOOKUP($P698,'M1'!$A:$C,R$2,FALSE)),"SPECIFY METHOD")))</f>
        <v>Scalyhead sculpin</v>
      </c>
      <c r="S698" s="20">
        <f t="shared" si="980"/>
        <v>3</v>
      </c>
      <c r="T698" s="11">
        <v>0</v>
      </c>
      <c r="U698" s="11"/>
      <c r="V698" s="11">
        <v>3</v>
      </c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1"/>
      <c r="AU698" s="11"/>
      <c r="AV698" s="11"/>
      <c r="AW698" s="11"/>
      <c r="AX698" s="11"/>
      <c r="AY698" s="11"/>
      <c r="AZ698" s="11"/>
      <c r="BA698" s="11"/>
      <c r="BB698" s="11"/>
      <c r="BC698" s="11"/>
      <c r="BD698" s="11"/>
      <c r="BE698" s="11"/>
      <c r="BF698" s="11"/>
      <c r="BG698" s="11"/>
      <c r="BH698" s="11"/>
      <c r="BI698" s="11"/>
      <c r="BJ698" s="11"/>
      <c r="BK698" s="11"/>
      <c r="BL698" s="11"/>
      <c r="BM698" s="11"/>
      <c r="BN698" s="11"/>
      <c r="BO698" s="11"/>
      <c r="BP698" s="11"/>
    </row>
    <row r="699" spans="1:68" ht="12.75" customHeight="1">
      <c r="A699" s="12">
        <f t="shared" si="977"/>
        <v>697</v>
      </c>
      <c r="B699" s="11" t="str">
        <f t="shared" si="1166"/>
        <v>Em Lim</v>
      </c>
      <c r="C699" s="11" t="str">
        <f t="shared" ref="C699:D699" si="1290">IF(ISERROR(C698),IF(ISERROR(C697),IF(ISERROR(C696),"BLANK",C696),C697),C698)</f>
        <v>Valesca deGroot</v>
      </c>
      <c r="D699" s="11" t="str">
        <f t="shared" si="1290"/>
        <v>BMSC27</v>
      </c>
      <c r="E699" s="12" t="str">
        <f>IF(ISERROR(VLOOKUP($D699,SITES!$A:$E,2,FALSE)),"",VLOOKUP($D699,SITES!$A:$E,2,FALSE))</f>
        <v>San Jose North Island</v>
      </c>
      <c r="F699" s="10">
        <f>IF(ISERROR(VLOOKUP($D699,SITES!$A:$E,3,FALSE)),"",VLOOKUP($D699,SITES!$A:$E,3,FALSE))</f>
        <v>48.901183000000003</v>
      </c>
      <c r="G699" s="13">
        <f>IF(ISERROR(VLOOKUP($D699,SITES!$A:$E,4,FALSE)),"",VLOOKUP($D699,SITES!$A:$E,4,FALSE))</f>
        <v>-125.060433</v>
      </c>
      <c r="H699" s="14" t="str">
        <f t="shared" ref="H699:O699" si="1291">IF(ISERROR(H698),IF(ISERROR(H697),IF(ISERROR(H696),"BLANK",H696),H697),H698)</f>
        <v>03/05/2024</v>
      </c>
      <c r="I699" s="11">
        <f t="shared" si="1291"/>
        <v>3</v>
      </c>
      <c r="J699" s="11" t="str">
        <f t="shared" si="1291"/>
        <v>NW</v>
      </c>
      <c r="K699" s="18">
        <f t="shared" si="1291"/>
        <v>0.43402777777777773</v>
      </c>
      <c r="L699" s="11" t="str">
        <f t="shared" si="1291"/>
        <v>VDG</v>
      </c>
      <c r="M699" s="11">
        <f t="shared" si="1291"/>
        <v>8.5</v>
      </c>
      <c r="N699" s="11">
        <f t="shared" si="1291"/>
        <v>2</v>
      </c>
      <c r="O699" s="11">
        <f t="shared" si="1291"/>
        <v>1</v>
      </c>
      <c r="P699" s="11" t="s">
        <v>38</v>
      </c>
      <c r="Q699" s="19" t="str">
        <f>IF($N699=1,IF(ISERROR(VLOOKUP($P699,'M1'!$A:$C,Q$2,FALSE)),"NOT PRESENT",VLOOKUP($P699,'M1'!$A:$C,Q$2,FALSE)),IF($N699=2,IF(ISERROR(VLOOKUP(DATA!$P699,'M2'!$A:$C,Q$2,FALSE)),"NOT PRESENT",VLOOKUP(DATA!$P699,'M2'!$A:$C,Q$2,FALSE)),IF($N699=0,IF(ISERROR(VLOOKUP($P699,'M1'!$A:$C,Q$2,FALSE)),IF(ISERROR(VLOOKUP(DATA!$P699,'M2'!$A:$C,Q$2,FALSE)),"NOT PRESENT",VLOOKUP(DATA!$P699,'M2'!$A:$C,Q$2,FALSE)),VLOOKUP($P699,'M1'!$A:$C,Q$2,FALSE)),"SPECIFY METHOD")))</f>
        <v>Crassadoma gigantea</v>
      </c>
      <c r="R699" s="12" t="str">
        <f>IF($N699=1,IF(ISERROR(VLOOKUP($P699,'M1'!$A:$C,R$2,FALSE)),"NOT PRESENT",VLOOKUP($P699,'M1'!$A:$C,R$2,FALSE)),IF($N699=2,IF(ISERROR(VLOOKUP(DATA!$P699,'M2'!$A:$C,R$2,FALSE)),"NOT PRESENT",VLOOKUP(DATA!$P699,'M2'!$A:$C,R$2,FALSE)),IF($N699=0,IF(ISERROR(VLOOKUP($P699,'M1'!$A:$C,R$2,FALSE)),IF(ISERROR(VLOOKUP(DATA!$P699,'M2'!$A:$C,R$2,FALSE)),"NOT PRESENT",VLOOKUP(DATA!$P699,'M2'!$A:$C,R$2,FALSE)),VLOOKUP($P699,'M1'!$A:$C,R$2,FALSE)),"SPECIFY METHOD")))</f>
        <v>Purple-hinged rock scallop</v>
      </c>
      <c r="S699" s="20">
        <f t="shared" si="980"/>
        <v>7</v>
      </c>
      <c r="T699" s="11">
        <v>0</v>
      </c>
      <c r="U699" s="11"/>
      <c r="V699" s="11">
        <v>2</v>
      </c>
      <c r="W699" s="11">
        <v>1</v>
      </c>
      <c r="X699" s="11">
        <v>3</v>
      </c>
      <c r="Y699" s="11">
        <v>1</v>
      </c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1"/>
      <c r="AU699" s="11"/>
      <c r="AV699" s="11"/>
      <c r="AW699" s="11"/>
      <c r="AX699" s="11"/>
      <c r="AY699" s="11"/>
      <c r="AZ699" s="11"/>
      <c r="BA699" s="11"/>
      <c r="BB699" s="11"/>
      <c r="BC699" s="11"/>
      <c r="BD699" s="11"/>
      <c r="BE699" s="11"/>
      <c r="BF699" s="11"/>
      <c r="BG699" s="11"/>
      <c r="BH699" s="11"/>
      <c r="BI699" s="11"/>
      <c r="BJ699" s="11"/>
      <c r="BK699" s="11"/>
      <c r="BL699" s="11"/>
      <c r="BM699" s="11"/>
      <c r="BN699" s="11"/>
      <c r="BO699" s="11"/>
      <c r="BP699" s="11"/>
    </row>
    <row r="700" spans="1:68" ht="12.75" customHeight="1">
      <c r="A700" s="12">
        <f t="shared" si="977"/>
        <v>698</v>
      </c>
      <c r="B700" s="11" t="str">
        <f t="shared" si="1166"/>
        <v>Em Lim</v>
      </c>
      <c r="C700" s="11" t="str">
        <f t="shared" ref="C700:D700" si="1292">IF(ISERROR(C699),IF(ISERROR(C698),IF(ISERROR(C697),"BLANK",C697),C698),C699)</f>
        <v>Valesca deGroot</v>
      </c>
      <c r="D700" s="11" t="str">
        <f t="shared" si="1292"/>
        <v>BMSC27</v>
      </c>
      <c r="E700" s="12" t="str">
        <f>IF(ISERROR(VLOOKUP($D700,SITES!$A:$E,2,FALSE)),"",VLOOKUP($D700,SITES!$A:$E,2,FALSE))</f>
        <v>San Jose North Island</v>
      </c>
      <c r="F700" s="10">
        <f>IF(ISERROR(VLOOKUP($D700,SITES!$A:$E,3,FALSE)),"",VLOOKUP($D700,SITES!$A:$E,3,FALSE))</f>
        <v>48.901183000000003</v>
      </c>
      <c r="G700" s="13">
        <f>IF(ISERROR(VLOOKUP($D700,SITES!$A:$E,4,FALSE)),"",VLOOKUP($D700,SITES!$A:$E,4,FALSE))</f>
        <v>-125.060433</v>
      </c>
      <c r="H700" s="14" t="str">
        <f t="shared" ref="H700:O700" si="1293">IF(ISERROR(H699),IF(ISERROR(H698),IF(ISERROR(H697),"BLANK",H697),H698),H699)</f>
        <v>03/05/2024</v>
      </c>
      <c r="I700" s="11">
        <f t="shared" si="1293"/>
        <v>3</v>
      </c>
      <c r="J700" s="11" t="str">
        <f t="shared" si="1293"/>
        <v>NW</v>
      </c>
      <c r="K700" s="18">
        <f t="shared" si="1293"/>
        <v>0.43402777777777773</v>
      </c>
      <c r="L700" s="11" t="str">
        <f t="shared" si="1293"/>
        <v>VDG</v>
      </c>
      <c r="M700" s="11">
        <f t="shared" si="1293"/>
        <v>8.5</v>
      </c>
      <c r="N700" s="11">
        <f t="shared" si="1293"/>
        <v>2</v>
      </c>
      <c r="O700" s="11">
        <f t="shared" si="1293"/>
        <v>1</v>
      </c>
      <c r="P700" s="11" t="s">
        <v>36</v>
      </c>
      <c r="Q700" s="19" t="str">
        <f>IF($N700=1,IF(ISERROR(VLOOKUP($P700,'M1'!$A:$C,Q$2,FALSE)),"NOT PRESENT",VLOOKUP($P700,'M1'!$A:$C,Q$2,FALSE)),IF($N700=2,IF(ISERROR(VLOOKUP(DATA!$P700,'M2'!$A:$C,Q$2,FALSE)),"NOT PRESENT",VLOOKUP(DATA!$P700,'M2'!$A:$C,Q$2,FALSE)),IF($N700=0,IF(ISERROR(VLOOKUP($P700,'M1'!$A:$C,Q$2,FALSE)),IF(ISERROR(VLOOKUP(DATA!$P700,'M2'!$A:$C,Q$2,FALSE)),"NOT PRESENT",VLOOKUP(DATA!$P700,'M2'!$A:$C,Q$2,FALSE)),VLOOKUP($P700,'M1'!$A:$C,Q$2,FALSE)),"SPECIFY METHOD")))</f>
        <v>Haliotis kamtschatkana</v>
      </c>
      <c r="R700" s="12" t="str">
        <f>IF($N700=1,IF(ISERROR(VLOOKUP($P700,'M1'!$A:$C,R$2,FALSE)),"NOT PRESENT",VLOOKUP($P700,'M1'!$A:$C,R$2,FALSE)),IF($N700=2,IF(ISERROR(VLOOKUP(DATA!$P700,'M2'!$A:$C,R$2,FALSE)),"NOT PRESENT",VLOOKUP(DATA!$P700,'M2'!$A:$C,R$2,FALSE)),IF($N700=0,IF(ISERROR(VLOOKUP($P700,'M1'!$A:$C,R$2,FALSE)),IF(ISERROR(VLOOKUP(DATA!$P700,'M2'!$A:$C,R$2,FALSE)),"NOT PRESENT",VLOOKUP(DATA!$P700,'M2'!$A:$C,R$2,FALSE)),VLOOKUP($P700,'M1'!$A:$C,R$2,FALSE)),"SPECIFY METHOD")))</f>
        <v>Pinto abalone</v>
      </c>
      <c r="S700" s="20">
        <f t="shared" si="980"/>
        <v>2</v>
      </c>
      <c r="T700" s="11">
        <v>0</v>
      </c>
      <c r="U700" s="11">
        <v>1</v>
      </c>
      <c r="V700" s="11">
        <v>1</v>
      </c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1"/>
      <c r="AU700" s="11"/>
      <c r="AV700" s="11"/>
      <c r="AW700" s="11"/>
      <c r="AX700" s="11"/>
      <c r="AY700" s="11"/>
      <c r="AZ700" s="11"/>
      <c r="BA700" s="11"/>
      <c r="BB700" s="11"/>
      <c r="BC700" s="11"/>
      <c r="BD700" s="11"/>
      <c r="BE700" s="11"/>
      <c r="BF700" s="11"/>
      <c r="BG700" s="11"/>
      <c r="BH700" s="11"/>
      <c r="BI700" s="11"/>
      <c r="BJ700" s="11"/>
      <c r="BK700" s="11"/>
      <c r="BL700" s="11"/>
      <c r="BM700" s="11"/>
      <c r="BN700" s="11"/>
      <c r="BO700" s="11"/>
      <c r="BP700" s="11"/>
    </row>
    <row r="701" spans="1:68" ht="12.75" customHeight="1">
      <c r="A701" s="12">
        <f t="shared" si="977"/>
        <v>699</v>
      </c>
      <c r="B701" s="11" t="str">
        <f t="shared" si="1166"/>
        <v>Em Lim</v>
      </c>
      <c r="C701" s="11" t="str">
        <f t="shared" ref="C701:D701" si="1294">IF(ISERROR(C700),IF(ISERROR(C699),IF(ISERROR(C698),"BLANK",C698),C699),C700)</f>
        <v>Valesca deGroot</v>
      </c>
      <c r="D701" s="11" t="str">
        <f t="shared" si="1294"/>
        <v>BMSC27</v>
      </c>
      <c r="E701" s="12" t="str">
        <f>IF(ISERROR(VLOOKUP($D701,SITES!$A:$E,2,FALSE)),"",VLOOKUP($D701,SITES!$A:$E,2,FALSE))</f>
        <v>San Jose North Island</v>
      </c>
      <c r="F701" s="10">
        <f>IF(ISERROR(VLOOKUP($D701,SITES!$A:$E,3,FALSE)),"",VLOOKUP($D701,SITES!$A:$E,3,FALSE))</f>
        <v>48.901183000000003</v>
      </c>
      <c r="G701" s="13">
        <f>IF(ISERROR(VLOOKUP($D701,SITES!$A:$E,4,FALSE)),"",VLOOKUP($D701,SITES!$A:$E,4,FALSE))</f>
        <v>-125.060433</v>
      </c>
      <c r="H701" s="14" t="str">
        <f t="shared" ref="H701:O701" si="1295">IF(ISERROR(H700),IF(ISERROR(H699),IF(ISERROR(H698),"BLANK",H698),H699),H700)</f>
        <v>03/05/2024</v>
      </c>
      <c r="I701" s="11">
        <f t="shared" si="1295"/>
        <v>3</v>
      </c>
      <c r="J701" s="11" t="str">
        <f t="shared" si="1295"/>
        <v>NW</v>
      </c>
      <c r="K701" s="18">
        <f t="shared" si="1295"/>
        <v>0.43402777777777773</v>
      </c>
      <c r="L701" s="11" t="str">
        <f t="shared" si="1295"/>
        <v>VDG</v>
      </c>
      <c r="M701" s="11">
        <f t="shared" si="1295"/>
        <v>8.5</v>
      </c>
      <c r="N701" s="11">
        <f t="shared" si="1295"/>
        <v>2</v>
      </c>
      <c r="O701" s="11">
        <f t="shared" si="1295"/>
        <v>1</v>
      </c>
      <c r="P701" s="11" t="s">
        <v>37</v>
      </c>
      <c r="Q701" s="19" t="str">
        <f>IF($N701=1,IF(ISERROR(VLOOKUP($P701,'M1'!$A:$C,Q$2,FALSE)),"NOT PRESENT",VLOOKUP($P701,'M1'!$A:$C,Q$2,FALSE)),IF($N701=2,IF(ISERROR(VLOOKUP(DATA!$P701,'M2'!$A:$C,Q$2,FALSE)),"NOT PRESENT",VLOOKUP(DATA!$P701,'M2'!$A:$C,Q$2,FALSE)),IF($N701=0,IF(ISERROR(VLOOKUP($P701,'M1'!$A:$C,Q$2,FALSE)),IF(ISERROR(VLOOKUP(DATA!$P701,'M2'!$A:$C,Q$2,FALSE)),"NOT PRESENT",VLOOKUP(DATA!$P701,'M2'!$A:$C,Q$2,FALSE)),VLOOKUP($P701,'M1'!$A:$C,Q$2,FALSE)),"SPECIFY METHOD")))</f>
        <v>Ceratostoma foliatum</v>
      </c>
      <c r="R701" s="12" t="str">
        <f>IF($N701=1,IF(ISERROR(VLOOKUP($P701,'M1'!$A:$C,R$2,FALSE)),"NOT PRESENT",VLOOKUP($P701,'M1'!$A:$C,R$2,FALSE)),IF($N701=2,IF(ISERROR(VLOOKUP(DATA!$P701,'M2'!$A:$C,R$2,FALSE)),"NOT PRESENT",VLOOKUP(DATA!$P701,'M2'!$A:$C,R$2,FALSE)),IF($N701=0,IF(ISERROR(VLOOKUP($P701,'M1'!$A:$C,R$2,FALSE)),IF(ISERROR(VLOOKUP(DATA!$P701,'M2'!$A:$C,R$2,FALSE)),"NOT PRESENT",VLOOKUP(DATA!$P701,'M2'!$A:$C,R$2,FALSE)),VLOOKUP($P701,'M1'!$A:$C,R$2,FALSE)),"SPECIFY METHOD")))</f>
        <v>Leafy hornmouth</v>
      </c>
      <c r="S701" s="20">
        <f t="shared" si="980"/>
        <v>3</v>
      </c>
      <c r="T701" s="11">
        <v>3</v>
      </c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1"/>
      <c r="AU701" s="11"/>
      <c r="AV701" s="11"/>
      <c r="AW701" s="11"/>
      <c r="AX701" s="11"/>
      <c r="AY701" s="11"/>
      <c r="AZ701" s="11"/>
      <c r="BA701" s="11"/>
      <c r="BB701" s="11"/>
      <c r="BC701" s="11"/>
      <c r="BD701" s="11"/>
      <c r="BE701" s="11"/>
      <c r="BF701" s="11"/>
      <c r="BG701" s="11"/>
      <c r="BH701" s="11"/>
      <c r="BI701" s="11"/>
      <c r="BJ701" s="11"/>
      <c r="BK701" s="11"/>
      <c r="BL701" s="11"/>
      <c r="BM701" s="11"/>
      <c r="BN701" s="11"/>
      <c r="BO701" s="11"/>
      <c r="BP701" s="11"/>
    </row>
    <row r="702" spans="1:68" ht="12.75" customHeight="1">
      <c r="A702" s="12">
        <f t="shared" si="977"/>
        <v>700</v>
      </c>
      <c r="B702" s="11" t="str">
        <f t="shared" si="1166"/>
        <v>Em Lim</v>
      </c>
      <c r="C702" s="11" t="str">
        <f t="shared" ref="C702:D702" si="1296">IF(ISERROR(C701),IF(ISERROR(C700),IF(ISERROR(C699),"BLANK",C699),C700),C701)</f>
        <v>Valesca deGroot</v>
      </c>
      <c r="D702" s="11" t="str">
        <f t="shared" si="1296"/>
        <v>BMSC27</v>
      </c>
      <c r="E702" s="12" t="str">
        <f>IF(ISERROR(VLOOKUP($D702,SITES!$A:$E,2,FALSE)),"",VLOOKUP($D702,SITES!$A:$E,2,FALSE))</f>
        <v>San Jose North Island</v>
      </c>
      <c r="F702" s="10">
        <f>IF(ISERROR(VLOOKUP($D702,SITES!$A:$E,3,FALSE)),"",VLOOKUP($D702,SITES!$A:$E,3,FALSE))</f>
        <v>48.901183000000003</v>
      </c>
      <c r="G702" s="13">
        <f>IF(ISERROR(VLOOKUP($D702,SITES!$A:$E,4,FALSE)),"",VLOOKUP($D702,SITES!$A:$E,4,FALSE))</f>
        <v>-125.060433</v>
      </c>
      <c r="H702" s="14" t="str">
        <f t="shared" ref="H702:O702" si="1297">IF(ISERROR(H701),IF(ISERROR(H700),IF(ISERROR(H699),"BLANK",H699),H700),H701)</f>
        <v>03/05/2024</v>
      </c>
      <c r="I702" s="11">
        <f t="shared" si="1297"/>
        <v>3</v>
      </c>
      <c r="J702" s="11" t="str">
        <f t="shared" si="1297"/>
        <v>NW</v>
      </c>
      <c r="K702" s="18">
        <f t="shared" si="1297"/>
        <v>0.43402777777777773</v>
      </c>
      <c r="L702" s="11" t="str">
        <f t="shared" si="1297"/>
        <v>VDG</v>
      </c>
      <c r="M702" s="11">
        <f t="shared" si="1297"/>
        <v>8.5</v>
      </c>
      <c r="N702" s="11">
        <f t="shared" si="1297"/>
        <v>2</v>
      </c>
      <c r="O702" s="11">
        <f t="shared" si="1297"/>
        <v>1</v>
      </c>
      <c r="P702" s="11" t="s">
        <v>35</v>
      </c>
      <c r="Q702" s="19" t="str">
        <f>IF($N702=1,IF(ISERROR(VLOOKUP($P702,'M1'!$A:$C,Q$2,FALSE)),"NOT PRESENT",VLOOKUP($P702,'M1'!$A:$C,Q$2,FALSE)),IF($N702=2,IF(ISERROR(VLOOKUP(DATA!$P702,'M2'!$A:$C,Q$2,FALSE)),"NOT PRESENT",VLOOKUP(DATA!$P702,'M2'!$A:$C,Q$2,FALSE)),IF($N702=0,IF(ISERROR(VLOOKUP($P702,'M1'!$A:$C,Q$2,FALSE)),IF(ISERROR(VLOOKUP(DATA!$P702,'M2'!$A:$C,Q$2,FALSE)),"NOT PRESENT",VLOOKUP(DATA!$P702,'M2'!$A:$C,Q$2,FALSE)),VLOOKUP($P702,'M1'!$A:$C,Q$2,FALSE)),"SPECIFY METHOD")))</f>
        <v>Orthasterias koehleri</v>
      </c>
      <c r="R702" s="12" t="str">
        <f>IF($N702=1,IF(ISERROR(VLOOKUP($P702,'M1'!$A:$C,R$2,FALSE)),"NOT PRESENT",VLOOKUP($P702,'M1'!$A:$C,R$2,FALSE)),IF($N702=2,IF(ISERROR(VLOOKUP(DATA!$P702,'M2'!$A:$C,R$2,FALSE)),"NOT PRESENT",VLOOKUP(DATA!$P702,'M2'!$A:$C,R$2,FALSE)),IF($N702=0,IF(ISERROR(VLOOKUP($P702,'M1'!$A:$C,R$2,FALSE)),IF(ISERROR(VLOOKUP(DATA!$P702,'M2'!$A:$C,R$2,FALSE)),"NOT PRESENT",VLOOKUP(DATA!$P702,'M2'!$A:$C,R$2,FALSE)),VLOOKUP($P702,'M1'!$A:$C,R$2,FALSE)),"SPECIFY METHOD")))</f>
        <v>Rainbow star</v>
      </c>
      <c r="S702" s="20">
        <f t="shared" si="980"/>
        <v>3</v>
      </c>
      <c r="T702" s="11">
        <v>3</v>
      </c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1"/>
      <c r="AU702" s="11"/>
      <c r="AV702" s="11"/>
      <c r="AW702" s="11"/>
      <c r="AX702" s="11"/>
      <c r="AY702" s="11"/>
      <c r="AZ702" s="11"/>
      <c r="BA702" s="11"/>
      <c r="BB702" s="11"/>
      <c r="BC702" s="11"/>
      <c r="BD702" s="11"/>
      <c r="BE702" s="11"/>
      <c r="BF702" s="11"/>
      <c r="BG702" s="11"/>
      <c r="BH702" s="11"/>
      <c r="BI702" s="11"/>
      <c r="BJ702" s="11"/>
      <c r="BK702" s="11"/>
      <c r="BL702" s="11"/>
      <c r="BM702" s="11"/>
      <c r="BN702" s="11"/>
      <c r="BO702" s="11"/>
      <c r="BP702" s="11"/>
    </row>
    <row r="703" spans="1:68" ht="12.75" customHeight="1">
      <c r="A703" s="12">
        <f t="shared" si="977"/>
        <v>701</v>
      </c>
      <c r="B703" s="11" t="str">
        <f t="shared" si="1166"/>
        <v>Em Lim</v>
      </c>
      <c r="C703" s="11" t="str">
        <f t="shared" ref="C703:D703" si="1298">IF(ISERROR(C702),IF(ISERROR(C701),IF(ISERROR(C700),"BLANK",C700),C701),C702)</f>
        <v>Valesca deGroot</v>
      </c>
      <c r="D703" s="11" t="str">
        <f t="shared" si="1298"/>
        <v>BMSC27</v>
      </c>
      <c r="E703" s="12" t="str">
        <f>IF(ISERROR(VLOOKUP($D703,SITES!$A:$E,2,FALSE)),"",VLOOKUP($D703,SITES!$A:$E,2,FALSE))</f>
        <v>San Jose North Island</v>
      </c>
      <c r="F703" s="10">
        <f>IF(ISERROR(VLOOKUP($D703,SITES!$A:$E,3,FALSE)),"",VLOOKUP($D703,SITES!$A:$E,3,FALSE))</f>
        <v>48.901183000000003</v>
      </c>
      <c r="G703" s="13">
        <f>IF(ISERROR(VLOOKUP($D703,SITES!$A:$E,4,FALSE)),"",VLOOKUP($D703,SITES!$A:$E,4,FALSE))</f>
        <v>-125.060433</v>
      </c>
      <c r="H703" s="14" t="str">
        <f t="shared" ref="H703:O703" si="1299">IF(ISERROR(H702),IF(ISERROR(H701),IF(ISERROR(H700),"BLANK",H700),H701),H702)</f>
        <v>03/05/2024</v>
      </c>
      <c r="I703" s="11">
        <f t="shared" si="1299"/>
        <v>3</v>
      </c>
      <c r="J703" s="11" t="str">
        <f t="shared" si="1299"/>
        <v>NW</v>
      </c>
      <c r="K703" s="18">
        <f t="shared" si="1299"/>
        <v>0.43402777777777773</v>
      </c>
      <c r="L703" s="11" t="str">
        <f t="shared" si="1299"/>
        <v>VDG</v>
      </c>
      <c r="M703" s="11">
        <f t="shared" si="1299"/>
        <v>8.5</v>
      </c>
      <c r="N703" s="11">
        <f t="shared" si="1299"/>
        <v>2</v>
      </c>
      <c r="O703" s="11">
        <f t="shared" si="1299"/>
        <v>1</v>
      </c>
      <c r="P703" s="11" t="s">
        <v>121</v>
      </c>
      <c r="Q703" s="19" t="str">
        <f>IF($N703=1,IF(ISERROR(VLOOKUP($P703,'M1'!$A:$C,Q$2,FALSE)),"NOT PRESENT",VLOOKUP($P703,'M1'!$A:$C,Q$2,FALSE)),IF($N703=2,IF(ISERROR(VLOOKUP(DATA!$P703,'M2'!$A:$C,Q$2,FALSE)),"NOT PRESENT",VLOOKUP(DATA!$P703,'M2'!$A:$C,Q$2,FALSE)),IF($N703=0,IF(ISERROR(VLOOKUP($P703,'M1'!$A:$C,Q$2,FALSE)),IF(ISERROR(VLOOKUP(DATA!$P703,'M2'!$A:$C,Q$2,FALSE)),"NOT PRESENT",VLOOKUP(DATA!$P703,'M2'!$A:$C,Q$2,FALSE)),VLOOKUP($P703,'M1'!$A:$C,Q$2,FALSE)),"SPECIFY METHOD")))</f>
        <v>Chlamys spp.</v>
      </c>
      <c r="R703" s="12" t="str">
        <f>IF($N703=1,IF(ISERROR(VLOOKUP($P703,'M1'!$A:$C,R$2,FALSE)),"NOT PRESENT",VLOOKUP($P703,'M1'!$A:$C,R$2,FALSE)),IF($N703=2,IF(ISERROR(VLOOKUP(DATA!$P703,'M2'!$A:$C,R$2,FALSE)),"NOT PRESENT",VLOOKUP(DATA!$P703,'M2'!$A:$C,R$2,FALSE)),IF($N703=0,IF(ISERROR(VLOOKUP($P703,'M1'!$A:$C,R$2,FALSE)),IF(ISERROR(VLOOKUP(DATA!$P703,'M2'!$A:$C,R$2,FALSE)),"NOT PRESENT",VLOOKUP(DATA!$P703,'M2'!$A:$C,R$2,FALSE)),VLOOKUP($P703,'M1'!$A:$C,R$2,FALSE)),"SPECIFY METHOD")))</f>
        <v>Unidentified scallop</v>
      </c>
      <c r="S703" s="20">
        <f t="shared" si="980"/>
        <v>1</v>
      </c>
      <c r="T703" s="11">
        <v>0</v>
      </c>
      <c r="U703" s="11"/>
      <c r="V703" s="11">
        <v>1</v>
      </c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1"/>
      <c r="AU703" s="11"/>
      <c r="AV703" s="11"/>
      <c r="AW703" s="11"/>
      <c r="AX703" s="11"/>
      <c r="AY703" s="11"/>
      <c r="AZ703" s="11"/>
      <c r="BA703" s="11"/>
      <c r="BB703" s="11"/>
      <c r="BC703" s="11"/>
      <c r="BD703" s="11"/>
      <c r="BE703" s="11"/>
      <c r="BF703" s="11"/>
      <c r="BG703" s="11"/>
      <c r="BH703" s="11"/>
      <c r="BI703" s="11"/>
      <c r="BJ703" s="11"/>
      <c r="BK703" s="11"/>
      <c r="BL703" s="11"/>
      <c r="BM703" s="11"/>
      <c r="BN703" s="11"/>
      <c r="BO703" s="11"/>
      <c r="BP703" s="11"/>
    </row>
    <row r="704" spans="1:68" ht="12.75" customHeight="1">
      <c r="A704" s="12">
        <f t="shared" si="977"/>
        <v>702</v>
      </c>
      <c r="B704" s="11" t="str">
        <f t="shared" si="1166"/>
        <v>Em Lim</v>
      </c>
      <c r="C704" s="11" t="str">
        <f t="shared" ref="C704:D704" si="1300">IF(ISERROR(C703),IF(ISERROR(C702),IF(ISERROR(C701),"BLANK",C701),C702),C703)</f>
        <v>Valesca deGroot</v>
      </c>
      <c r="D704" s="11" t="str">
        <f t="shared" si="1300"/>
        <v>BMSC27</v>
      </c>
      <c r="E704" s="12" t="str">
        <f>IF(ISERROR(VLOOKUP($D704,SITES!$A:$E,2,FALSE)),"",VLOOKUP($D704,SITES!$A:$E,2,FALSE))</f>
        <v>San Jose North Island</v>
      </c>
      <c r="F704" s="10">
        <f>IF(ISERROR(VLOOKUP($D704,SITES!$A:$E,3,FALSE)),"",VLOOKUP($D704,SITES!$A:$E,3,FALSE))</f>
        <v>48.901183000000003</v>
      </c>
      <c r="G704" s="13">
        <f>IF(ISERROR(VLOOKUP($D704,SITES!$A:$E,4,FALSE)),"",VLOOKUP($D704,SITES!$A:$E,4,FALSE))</f>
        <v>-125.060433</v>
      </c>
      <c r="H704" s="14" t="str">
        <f t="shared" ref="H704:O704" si="1301">IF(ISERROR(H703),IF(ISERROR(H702),IF(ISERROR(H701),"BLANK",H701),H702),H703)</f>
        <v>03/05/2024</v>
      </c>
      <c r="I704" s="11">
        <f t="shared" si="1301"/>
        <v>3</v>
      </c>
      <c r="J704" s="11" t="str">
        <f t="shared" si="1301"/>
        <v>NW</v>
      </c>
      <c r="K704" s="18">
        <f t="shared" si="1301"/>
        <v>0.43402777777777773</v>
      </c>
      <c r="L704" s="11" t="str">
        <f t="shared" si="1301"/>
        <v>VDG</v>
      </c>
      <c r="M704" s="11">
        <f t="shared" si="1301"/>
        <v>8.5</v>
      </c>
      <c r="N704" s="11">
        <f t="shared" si="1301"/>
        <v>2</v>
      </c>
      <c r="O704" s="11">
        <f t="shared" si="1301"/>
        <v>1</v>
      </c>
      <c r="P704" s="11" t="s">
        <v>132</v>
      </c>
      <c r="Q704" s="19" t="str">
        <f>IF($N704=1,IF(ISERROR(VLOOKUP($P704,'M1'!$A:$C,Q$2,FALSE)),"NOT PRESENT",VLOOKUP($P704,'M1'!$A:$C,Q$2,FALSE)),IF($N704=2,IF(ISERROR(VLOOKUP(DATA!$P704,'M2'!$A:$C,Q$2,FALSE)),"NOT PRESENT",VLOOKUP(DATA!$P704,'M2'!$A:$C,Q$2,FALSE)),IF($N704=0,IF(ISERROR(VLOOKUP($P704,'M1'!$A:$C,Q$2,FALSE)),IF(ISERROR(VLOOKUP(DATA!$P704,'M2'!$A:$C,Q$2,FALSE)),"NOT PRESENT",VLOOKUP(DATA!$P704,'M2'!$A:$C,Q$2,FALSE)),VLOOKUP($P704,'M1'!$A:$C,Q$2,FALSE)),"SPECIFY METHOD")))</f>
        <v>Orienthella trilineata</v>
      </c>
      <c r="R704" s="12" t="str">
        <f>IF($N704=1,IF(ISERROR(VLOOKUP($P704,'M1'!$A:$C,R$2,FALSE)),"NOT PRESENT",VLOOKUP($P704,'M1'!$A:$C,R$2,FALSE)),IF($N704=2,IF(ISERROR(VLOOKUP(DATA!$P704,'M2'!$A:$C,R$2,FALSE)),"NOT PRESENT",VLOOKUP(DATA!$P704,'M2'!$A:$C,R$2,FALSE)),IF($N704=0,IF(ISERROR(VLOOKUP($P704,'M1'!$A:$C,R$2,FALSE)),IF(ISERROR(VLOOKUP(DATA!$P704,'M2'!$A:$C,R$2,FALSE)),"NOT PRESENT",VLOOKUP(DATA!$P704,'M2'!$A:$C,R$2,FALSE)),VLOOKUP($P704,'M1'!$A:$C,R$2,FALSE)),"SPECIFY METHOD")))</f>
        <v>Three-lined aeolid</v>
      </c>
      <c r="S704" s="20">
        <f t="shared" si="980"/>
        <v>1</v>
      </c>
      <c r="T704" s="11">
        <v>1</v>
      </c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1"/>
      <c r="AU704" s="11"/>
      <c r="AV704" s="11"/>
      <c r="AW704" s="11"/>
      <c r="AX704" s="11"/>
      <c r="AY704" s="11"/>
      <c r="AZ704" s="11"/>
      <c r="BA704" s="11"/>
      <c r="BB704" s="11"/>
      <c r="BC704" s="11"/>
      <c r="BD704" s="11"/>
      <c r="BE704" s="11"/>
      <c r="BF704" s="11"/>
      <c r="BG704" s="11"/>
      <c r="BH704" s="11"/>
      <c r="BI704" s="11"/>
      <c r="BJ704" s="11"/>
      <c r="BK704" s="11"/>
      <c r="BL704" s="11"/>
      <c r="BM704" s="11"/>
      <c r="BN704" s="11"/>
      <c r="BO704" s="11"/>
      <c r="BP704" s="11"/>
    </row>
    <row r="705" spans="1:68" ht="12.75" customHeight="1">
      <c r="A705" s="12">
        <f t="shared" si="977"/>
        <v>703</v>
      </c>
      <c r="B705" s="11" t="str">
        <f t="shared" si="1166"/>
        <v>Em Lim</v>
      </c>
      <c r="C705" s="11" t="str">
        <f t="shared" ref="C705:D705" si="1302">IF(ISERROR(C704),IF(ISERROR(C703),IF(ISERROR(C702),"BLANK",C702),C703),C704)</f>
        <v>Valesca deGroot</v>
      </c>
      <c r="D705" s="11" t="str">
        <f t="shared" si="1302"/>
        <v>BMSC27</v>
      </c>
      <c r="E705" s="12" t="str">
        <f>IF(ISERROR(VLOOKUP($D705,SITES!$A:$E,2,FALSE)),"",VLOOKUP($D705,SITES!$A:$E,2,FALSE))</f>
        <v>San Jose North Island</v>
      </c>
      <c r="F705" s="10">
        <f>IF(ISERROR(VLOOKUP($D705,SITES!$A:$E,3,FALSE)),"",VLOOKUP($D705,SITES!$A:$E,3,FALSE))</f>
        <v>48.901183000000003</v>
      </c>
      <c r="G705" s="13">
        <f>IF(ISERROR(VLOOKUP($D705,SITES!$A:$E,4,FALSE)),"",VLOOKUP($D705,SITES!$A:$E,4,FALSE))</f>
        <v>-125.060433</v>
      </c>
      <c r="H705" s="14" t="str">
        <f t="shared" ref="H705:O705" si="1303">IF(ISERROR(H704),IF(ISERROR(H703),IF(ISERROR(H702),"BLANK",H702),H703),H704)</f>
        <v>03/05/2024</v>
      </c>
      <c r="I705" s="11">
        <f t="shared" si="1303"/>
        <v>3</v>
      </c>
      <c r="J705" s="11" t="str">
        <f t="shared" si="1303"/>
        <v>NW</v>
      </c>
      <c r="K705" s="18">
        <f t="shared" si="1303"/>
        <v>0.43402777777777773</v>
      </c>
      <c r="L705" s="11" t="str">
        <f t="shared" si="1303"/>
        <v>VDG</v>
      </c>
      <c r="M705" s="11">
        <f t="shared" si="1303"/>
        <v>8.5</v>
      </c>
      <c r="N705" s="11">
        <f t="shared" si="1303"/>
        <v>2</v>
      </c>
      <c r="O705" s="11">
        <f t="shared" si="1303"/>
        <v>1</v>
      </c>
      <c r="P705" s="11" t="s">
        <v>61</v>
      </c>
      <c r="Q705" s="19" t="str">
        <f>IF($N705=1,IF(ISERROR(VLOOKUP($P705,'M1'!$A:$C,Q$2,FALSE)),"NOT PRESENT",VLOOKUP($P705,'M1'!$A:$C,Q$2,FALSE)),IF($N705=2,IF(ISERROR(VLOOKUP(DATA!$P705,'M2'!$A:$C,Q$2,FALSE)),"NOT PRESENT",VLOOKUP(DATA!$P705,'M2'!$A:$C,Q$2,FALSE)),IF($N705=0,IF(ISERROR(VLOOKUP($P705,'M1'!$A:$C,Q$2,FALSE)),IF(ISERROR(VLOOKUP(DATA!$P705,'M2'!$A:$C,Q$2,FALSE)),"NOT PRESENT",VLOOKUP(DATA!$P705,'M2'!$A:$C,Q$2,FALSE)),VLOOKUP($P705,'M1'!$A:$C,Q$2,FALSE)),"SPECIFY METHOD")))</f>
        <v>Henricia spp.</v>
      </c>
      <c r="R705" s="12" t="str">
        <f>IF($N705=1,IF(ISERROR(VLOOKUP($P705,'M1'!$A:$C,R$2,FALSE)),"NOT PRESENT",VLOOKUP($P705,'M1'!$A:$C,R$2,FALSE)),IF($N705=2,IF(ISERROR(VLOOKUP(DATA!$P705,'M2'!$A:$C,R$2,FALSE)),"NOT PRESENT",VLOOKUP(DATA!$P705,'M2'!$A:$C,R$2,FALSE)),IF($N705=0,IF(ISERROR(VLOOKUP($P705,'M1'!$A:$C,R$2,FALSE)),IF(ISERROR(VLOOKUP(DATA!$P705,'M2'!$A:$C,R$2,FALSE)),"NOT PRESENT",VLOOKUP(DATA!$P705,'M2'!$A:$C,R$2,FALSE)),VLOOKUP($P705,'M1'!$A:$C,R$2,FALSE)),"SPECIFY METHOD")))</f>
        <v>Unidentified blood star</v>
      </c>
      <c r="S705" s="20">
        <f t="shared" si="980"/>
        <v>3</v>
      </c>
      <c r="T705" s="11">
        <v>3</v>
      </c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1"/>
      <c r="AU705" s="11"/>
      <c r="AV705" s="11"/>
      <c r="AW705" s="11"/>
      <c r="AX705" s="11"/>
      <c r="AY705" s="11"/>
      <c r="AZ705" s="11"/>
      <c r="BA705" s="11"/>
      <c r="BB705" s="11"/>
      <c r="BC705" s="11"/>
      <c r="BD705" s="11"/>
      <c r="BE705" s="11"/>
      <c r="BF705" s="11"/>
      <c r="BG705" s="11"/>
      <c r="BH705" s="11"/>
      <c r="BI705" s="11"/>
      <c r="BJ705" s="11"/>
      <c r="BK705" s="11"/>
      <c r="BL705" s="11"/>
      <c r="BM705" s="11"/>
      <c r="BN705" s="11"/>
      <c r="BO705" s="11"/>
      <c r="BP705" s="11"/>
    </row>
    <row r="706" spans="1:68" ht="12.75" customHeight="1">
      <c r="A706" s="12">
        <f t="shared" si="977"/>
        <v>704</v>
      </c>
      <c r="B706" s="11" t="str">
        <f t="shared" si="1166"/>
        <v>Em Lim</v>
      </c>
      <c r="C706" s="11" t="str">
        <f t="shared" ref="C706:D706" si="1304">IF(ISERROR(C705),IF(ISERROR(C704),IF(ISERROR(C703),"BLANK",C703),C704),C705)</f>
        <v>Valesca deGroot</v>
      </c>
      <c r="D706" s="11" t="str">
        <f t="shared" si="1304"/>
        <v>BMSC27</v>
      </c>
      <c r="E706" s="12" t="str">
        <f>IF(ISERROR(VLOOKUP($D706,SITES!$A:$E,2,FALSE)),"",VLOOKUP($D706,SITES!$A:$E,2,FALSE))</f>
        <v>San Jose North Island</v>
      </c>
      <c r="F706" s="10">
        <f>IF(ISERROR(VLOOKUP($D706,SITES!$A:$E,3,FALSE)),"",VLOOKUP($D706,SITES!$A:$E,3,FALSE))</f>
        <v>48.901183000000003</v>
      </c>
      <c r="G706" s="13">
        <f>IF(ISERROR(VLOOKUP($D706,SITES!$A:$E,4,FALSE)),"",VLOOKUP($D706,SITES!$A:$E,4,FALSE))</f>
        <v>-125.060433</v>
      </c>
      <c r="H706" s="14" t="str">
        <f t="shared" ref="H706:O706" si="1305">IF(ISERROR(H705),IF(ISERROR(H704),IF(ISERROR(H703),"BLANK",H703),H704),H705)</f>
        <v>03/05/2024</v>
      </c>
      <c r="I706" s="11">
        <f t="shared" si="1305"/>
        <v>3</v>
      </c>
      <c r="J706" s="11" t="str">
        <f t="shared" si="1305"/>
        <v>NW</v>
      </c>
      <c r="K706" s="18">
        <f t="shared" si="1305"/>
        <v>0.43402777777777773</v>
      </c>
      <c r="L706" s="11" t="str">
        <f t="shared" si="1305"/>
        <v>VDG</v>
      </c>
      <c r="M706" s="11">
        <f t="shared" si="1305"/>
        <v>8.5</v>
      </c>
      <c r="N706" s="11">
        <f t="shared" si="1305"/>
        <v>2</v>
      </c>
      <c r="O706" s="11">
        <f t="shared" si="1305"/>
        <v>1</v>
      </c>
      <c r="P706" s="11" t="s">
        <v>123</v>
      </c>
      <c r="Q706" s="19" t="str">
        <f>IF($N706=1,IF(ISERROR(VLOOKUP($P706,'M1'!$A:$C,Q$2,FALSE)),"NOT PRESENT",VLOOKUP($P706,'M1'!$A:$C,Q$2,FALSE)),IF($N706=2,IF(ISERROR(VLOOKUP(DATA!$P706,'M2'!$A:$C,Q$2,FALSE)),"NOT PRESENT",VLOOKUP(DATA!$P706,'M2'!$A:$C,Q$2,FALSE)),IF($N706=0,IF(ISERROR(VLOOKUP($P706,'M1'!$A:$C,Q$2,FALSE)),IF(ISERROR(VLOOKUP(DATA!$P706,'M2'!$A:$C,Q$2,FALSE)),"NOT PRESENT",VLOOKUP(DATA!$P706,'M2'!$A:$C,Q$2,FALSE)),VLOOKUP($P706,'M1'!$A:$C,Q$2,FALSE)),"SPECIFY METHOD")))</f>
        <v>Dendronotus iris</v>
      </c>
      <c r="R706" s="12" t="str">
        <f>IF($N706=1,IF(ISERROR(VLOOKUP($P706,'M1'!$A:$C,R$2,FALSE)),"NOT PRESENT",VLOOKUP($P706,'M1'!$A:$C,R$2,FALSE)),IF($N706=2,IF(ISERROR(VLOOKUP(DATA!$P706,'M2'!$A:$C,R$2,FALSE)),"NOT PRESENT",VLOOKUP(DATA!$P706,'M2'!$A:$C,R$2,FALSE)),IF($N706=0,IF(ISERROR(VLOOKUP($P706,'M1'!$A:$C,R$2,FALSE)),IF(ISERROR(VLOOKUP(DATA!$P706,'M2'!$A:$C,R$2,FALSE)),"NOT PRESENT",VLOOKUP(DATA!$P706,'M2'!$A:$C,R$2,FALSE)),VLOOKUP($P706,'M1'!$A:$C,R$2,FALSE)),"SPECIFY METHOD")))</f>
        <v>Giant frond-aeolis</v>
      </c>
      <c r="S706" s="20">
        <f t="shared" si="980"/>
        <v>5</v>
      </c>
      <c r="T706" s="11">
        <v>5</v>
      </c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1"/>
      <c r="AU706" s="11"/>
      <c r="AV706" s="11"/>
      <c r="AW706" s="11"/>
      <c r="AX706" s="11"/>
      <c r="AY706" s="11"/>
      <c r="AZ706" s="11"/>
      <c r="BA706" s="11"/>
      <c r="BB706" s="11"/>
      <c r="BC706" s="11"/>
      <c r="BD706" s="11"/>
      <c r="BE706" s="11"/>
      <c r="BF706" s="11"/>
      <c r="BG706" s="11"/>
      <c r="BH706" s="11"/>
      <c r="BI706" s="11"/>
      <c r="BJ706" s="11"/>
      <c r="BK706" s="11"/>
      <c r="BL706" s="11"/>
      <c r="BM706" s="11"/>
      <c r="BN706" s="11"/>
      <c r="BO706" s="11"/>
      <c r="BP706" s="11"/>
    </row>
    <row r="707" spans="1:68" ht="12.75" customHeight="1">
      <c r="A707" s="12">
        <f t="shared" si="977"/>
        <v>705</v>
      </c>
      <c r="B707" s="11" t="str">
        <f t="shared" si="1166"/>
        <v>Em Lim</v>
      </c>
      <c r="C707" s="11" t="str">
        <f t="shared" ref="C707:D707" si="1306">IF(ISERROR(C706),IF(ISERROR(C705),IF(ISERROR(C704),"BLANK",C704),C705),C706)</f>
        <v>Valesca deGroot</v>
      </c>
      <c r="D707" s="11" t="str">
        <f t="shared" si="1306"/>
        <v>BMSC27</v>
      </c>
      <c r="E707" s="12" t="str">
        <f>IF(ISERROR(VLOOKUP($D707,SITES!$A:$E,2,FALSE)),"",VLOOKUP($D707,SITES!$A:$E,2,FALSE))</f>
        <v>San Jose North Island</v>
      </c>
      <c r="F707" s="10">
        <f>IF(ISERROR(VLOOKUP($D707,SITES!$A:$E,3,FALSE)),"",VLOOKUP($D707,SITES!$A:$E,3,FALSE))</f>
        <v>48.901183000000003</v>
      </c>
      <c r="G707" s="13">
        <f>IF(ISERROR(VLOOKUP($D707,SITES!$A:$E,4,FALSE)),"",VLOOKUP($D707,SITES!$A:$E,4,FALSE))</f>
        <v>-125.060433</v>
      </c>
      <c r="H707" s="14" t="str">
        <f t="shared" ref="H707:O707" si="1307">IF(ISERROR(H706),IF(ISERROR(H705),IF(ISERROR(H704),"BLANK",H704),H705),H706)</f>
        <v>03/05/2024</v>
      </c>
      <c r="I707" s="11">
        <f t="shared" si="1307"/>
        <v>3</v>
      </c>
      <c r="J707" s="11" t="str">
        <f t="shared" si="1307"/>
        <v>NW</v>
      </c>
      <c r="K707" s="18">
        <f t="shared" si="1307"/>
        <v>0.43402777777777773</v>
      </c>
      <c r="L707" s="11" t="str">
        <f t="shared" si="1307"/>
        <v>VDG</v>
      </c>
      <c r="M707" s="11">
        <f t="shared" si="1307"/>
        <v>8.5</v>
      </c>
      <c r="N707" s="11">
        <f t="shared" si="1307"/>
        <v>2</v>
      </c>
      <c r="O707" s="11">
        <f t="shared" si="1307"/>
        <v>1</v>
      </c>
      <c r="P707" s="11" t="s">
        <v>89</v>
      </c>
      <c r="Q707" s="19" t="str">
        <f>IF($N707=1,IF(ISERROR(VLOOKUP($P707,'M1'!$A:$C,Q$2,FALSE)),"NOT PRESENT",VLOOKUP($P707,'M1'!$A:$C,Q$2,FALSE)),IF($N707=2,IF(ISERROR(VLOOKUP(DATA!$P707,'M2'!$A:$C,Q$2,FALSE)),"NOT PRESENT",VLOOKUP(DATA!$P707,'M2'!$A:$C,Q$2,FALSE)),IF($N707=0,IF(ISERROR(VLOOKUP($P707,'M1'!$A:$C,Q$2,FALSE)),IF(ISERROR(VLOOKUP(DATA!$P707,'M2'!$A:$C,Q$2,FALSE)),"NOT PRESENT",VLOOKUP(DATA!$P707,'M2'!$A:$C,Q$2,FALSE)),VLOOKUP($P707,'M1'!$A:$C,Q$2,FALSE)),"SPECIFY METHOD")))</f>
        <v>Coryphella trophina</v>
      </c>
      <c r="R707" s="12" t="str">
        <f>IF($N707=1,IF(ISERROR(VLOOKUP($P707,'M1'!$A:$C,R$2,FALSE)),"NOT PRESENT",VLOOKUP($P707,'M1'!$A:$C,R$2,FALSE)),IF($N707=2,IF(ISERROR(VLOOKUP(DATA!$P707,'M2'!$A:$C,R$2,FALSE)),"NOT PRESENT",VLOOKUP(DATA!$P707,'M2'!$A:$C,R$2,FALSE)),IF($N707=0,IF(ISERROR(VLOOKUP($P707,'M1'!$A:$C,R$2,FALSE)),IF(ISERROR(VLOOKUP(DATA!$P707,'M2'!$A:$C,R$2,FALSE)),"NOT PRESENT",VLOOKUP(DATA!$P707,'M2'!$A:$C,R$2,FALSE)),VLOOKUP($P707,'M1'!$A:$C,R$2,FALSE)),"SPECIFY METHOD")))</f>
        <v>Predaceous aeolis</v>
      </c>
      <c r="S707" s="20">
        <f t="shared" si="980"/>
        <v>1</v>
      </c>
      <c r="T707" s="11">
        <v>1</v>
      </c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1"/>
      <c r="AU707" s="11"/>
      <c r="AV707" s="11"/>
      <c r="AW707" s="11"/>
      <c r="AX707" s="11"/>
      <c r="AY707" s="11"/>
      <c r="AZ707" s="11"/>
      <c r="BA707" s="11"/>
      <c r="BB707" s="11"/>
      <c r="BC707" s="11"/>
      <c r="BD707" s="11"/>
      <c r="BE707" s="11"/>
      <c r="BF707" s="11"/>
      <c r="BG707" s="11"/>
      <c r="BH707" s="11"/>
      <c r="BI707" s="11"/>
      <c r="BJ707" s="11"/>
      <c r="BK707" s="11"/>
      <c r="BL707" s="11"/>
      <c r="BM707" s="11"/>
      <c r="BN707" s="11"/>
      <c r="BO707" s="11"/>
      <c r="BP707" s="11"/>
    </row>
    <row r="708" spans="1:68" ht="12.75" customHeight="1">
      <c r="A708" s="12">
        <f t="shared" si="977"/>
        <v>706</v>
      </c>
      <c r="B708" s="11" t="str">
        <f t="shared" si="1166"/>
        <v>Em Lim</v>
      </c>
      <c r="C708" s="11" t="str">
        <f t="shared" ref="C708:D708" si="1308">IF(ISERROR(C707),IF(ISERROR(C706),IF(ISERROR(C705),"BLANK",C705),C706),C707)</f>
        <v>Valesca deGroot</v>
      </c>
      <c r="D708" s="11" t="str">
        <f t="shared" si="1308"/>
        <v>BMSC27</v>
      </c>
      <c r="E708" s="12" t="str">
        <f>IF(ISERROR(VLOOKUP($D708,SITES!$A:$E,2,FALSE)),"",VLOOKUP($D708,SITES!$A:$E,2,FALSE))</f>
        <v>San Jose North Island</v>
      </c>
      <c r="F708" s="10">
        <f>IF(ISERROR(VLOOKUP($D708,SITES!$A:$E,3,FALSE)),"",VLOOKUP($D708,SITES!$A:$E,3,FALSE))</f>
        <v>48.901183000000003</v>
      </c>
      <c r="G708" s="13">
        <f>IF(ISERROR(VLOOKUP($D708,SITES!$A:$E,4,FALSE)),"",VLOOKUP($D708,SITES!$A:$E,4,FALSE))</f>
        <v>-125.060433</v>
      </c>
      <c r="H708" s="14" t="str">
        <f t="shared" ref="H708:O708" si="1309">IF(ISERROR(H707),IF(ISERROR(H706),IF(ISERROR(H705),"BLANK",H705),H706),H707)</f>
        <v>03/05/2024</v>
      </c>
      <c r="I708" s="11">
        <f t="shared" si="1309"/>
        <v>3</v>
      </c>
      <c r="J708" s="11" t="str">
        <f t="shared" si="1309"/>
        <v>NW</v>
      </c>
      <c r="K708" s="18">
        <f t="shared" si="1309"/>
        <v>0.43402777777777773</v>
      </c>
      <c r="L708" s="11" t="str">
        <f t="shared" si="1309"/>
        <v>VDG</v>
      </c>
      <c r="M708" s="11">
        <f t="shared" si="1309"/>
        <v>8.5</v>
      </c>
      <c r="N708" s="11">
        <f t="shared" si="1309"/>
        <v>2</v>
      </c>
      <c r="O708" s="11">
        <f t="shared" si="1309"/>
        <v>1</v>
      </c>
      <c r="P708" s="11" t="s">
        <v>135</v>
      </c>
      <c r="Q708" s="19" t="str">
        <f>IF($N708=1,IF(ISERROR(VLOOKUP($P708,'M1'!$A:$C,Q$2,FALSE)),"NOT PRESENT",VLOOKUP($P708,'M1'!$A:$C,Q$2,FALSE)),IF($N708=2,IF(ISERROR(VLOOKUP(DATA!$P708,'M2'!$A:$C,Q$2,FALSE)),"NOT PRESENT",VLOOKUP(DATA!$P708,'M2'!$A:$C,Q$2,FALSE)),IF($N708=0,IF(ISERROR(VLOOKUP($P708,'M1'!$A:$C,Q$2,FALSE)),IF(ISERROR(VLOOKUP(DATA!$P708,'M2'!$A:$C,Q$2,FALSE)),"NOT PRESENT",VLOOKUP(DATA!$P708,'M2'!$A:$C,Q$2,FALSE)),VLOOKUP($P708,'M1'!$A:$C,Q$2,FALSE)),"SPECIFY METHOD")))</f>
        <v>Rostanga pulchra</v>
      </c>
      <c r="R708" s="12" t="str">
        <f>IF($N708=1,IF(ISERROR(VLOOKUP($P708,'M1'!$A:$C,R$2,FALSE)),"NOT PRESENT",VLOOKUP($P708,'M1'!$A:$C,R$2,FALSE)),IF($N708=2,IF(ISERROR(VLOOKUP(DATA!$P708,'M2'!$A:$C,R$2,FALSE)),"NOT PRESENT",VLOOKUP(DATA!$P708,'M2'!$A:$C,R$2,FALSE)),IF($N708=0,IF(ISERROR(VLOOKUP($P708,'M1'!$A:$C,R$2,FALSE)),IF(ISERROR(VLOOKUP(DATA!$P708,'M2'!$A:$C,R$2,FALSE)),"NOT PRESENT",VLOOKUP(DATA!$P708,'M2'!$A:$C,R$2,FALSE)),VLOOKUP($P708,'M1'!$A:$C,R$2,FALSE)),"SPECIFY METHOD")))</f>
        <v>Red sponge dorid</v>
      </c>
      <c r="S708" s="20">
        <f t="shared" si="980"/>
        <v>1</v>
      </c>
      <c r="T708" s="11">
        <v>1</v>
      </c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1"/>
      <c r="AU708" s="11"/>
      <c r="AV708" s="11"/>
      <c r="AW708" s="11"/>
      <c r="AX708" s="11"/>
      <c r="AY708" s="11"/>
      <c r="AZ708" s="11"/>
      <c r="BA708" s="11"/>
      <c r="BB708" s="11"/>
      <c r="BC708" s="11"/>
      <c r="BD708" s="11"/>
      <c r="BE708" s="11"/>
      <c r="BF708" s="11"/>
      <c r="BG708" s="11"/>
      <c r="BH708" s="11"/>
      <c r="BI708" s="11"/>
      <c r="BJ708" s="11"/>
      <c r="BK708" s="11"/>
      <c r="BL708" s="11"/>
      <c r="BM708" s="11"/>
      <c r="BN708" s="11"/>
      <c r="BO708" s="11"/>
      <c r="BP708" s="11"/>
    </row>
    <row r="709" spans="1:68" ht="12.75" customHeight="1">
      <c r="A709" s="12">
        <f t="shared" si="977"/>
        <v>707</v>
      </c>
      <c r="B709" s="11" t="str">
        <f t="shared" si="1166"/>
        <v>Em Lim</v>
      </c>
      <c r="C709" s="11" t="str">
        <f t="shared" ref="C709:D709" si="1310">IF(ISERROR(C708),IF(ISERROR(C707),IF(ISERROR(C706),"BLANK",C706),C707),C708)</f>
        <v>Valesca deGroot</v>
      </c>
      <c r="D709" s="11" t="str">
        <f t="shared" si="1310"/>
        <v>BMSC27</v>
      </c>
      <c r="E709" s="12" t="str">
        <f>IF(ISERROR(VLOOKUP($D709,SITES!$A:$E,2,FALSE)),"",VLOOKUP($D709,SITES!$A:$E,2,FALSE))</f>
        <v>San Jose North Island</v>
      </c>
      <c r="F709" s="10">
        <f>IF(ISERROR(VLOOKUP($D709,SITES!$A:$E,3,FALSE)),"",VLOOKUP($D709,SITES!$A:$E,3,FALSE))</f>
        <v>48.901183000000003</v>
      </c>
      <c r="G709" s="13">
        <f>IF(ISERROR(VLOOKUP($D709,SITES!$A:$E,4,FALSE)),"",VLOOKUP($D709,SITES!$A:$E,4,FALSE))</f>
        <v>-125.060433</v>
      </c>
      <c r="H709" s="14" t="str">
        <f t="shared" ref="H709:M709" si="1311">IF(ISERROR(H708),IF(ISERROR(H707),IF(ISERROR(H706),"BLANK",H706),H707),H708)</f>
        <v>03/05/2024</v>
      </c>
      <c r="I709" s="11">
        <f t="shared" si="1311"/>
        <v>3</v>
      </c>
      <c r="J709" s="11" t="str">
        <f t="shared" si="1311"/>
        <v>NW</v>
      </c>
      <c r="K709" s="18">
        <f t="shared" si="1311"/>
        <v>0.43402777777777773</v>
      </c>
      <c r="L709" s="11" t="str">
        <f t="shared" si="1311"/>
        <v>VDG</v>
      </c>
      <c r="M709" s="11">
        <f t="shared" si="1311"/>
        <v>8.5</v>
      </c>
      <c r="N709" s="11">
        <v>0</v>
      </c>
      <c r="O709" s="11">
        <f t="shared" ref="O709:O710" si="1312">IF(ISERROR(O708),IF(ISERROR(O707),IF(ISERROR(O706),"BLANK",O706),O707),O708)</f>
        <v>1</v>
      </c>
      <c r="P709" s="11" t="s">
        <v>54</v>
      </c>
      <c r="Q709" s="19" t="str">
        <f>IF($N709=1,IF(ISERROR(VLOOKUP($P709,'M1'!$A:$C,Q$2,FALSE)),"NOT PRESENT",VLOOKUP($P709,'M1'!$A:$C,Q$2,FALSE)),IF($N709=2,IF(ISERROR(VLOOKUP(DATA!$P709,'M2'!$A:$C,Q$2,FALSE)),"NOT PRESENT",VLOOKUP(DATA!$P709,'M2'!$A:$C,Q$2,FALSE)),IF($N709=0,IF(ISERROR(VLOOKUP($P709,'M1'!$A:$C,Q$2,FALSE)),IF(ISERROR(VLOOKUP(DATA!$P709,'M2'!$A:$C,Q$2,FALSE)),"NOT PRESENT",VLOOKUP(DATA!$P709,'M2'!$A:$C,Q$2,FALSE)),VLOOKUP($P709,'M1'!$A:$C,Q$2,FALSE)),"SPECIFY METHOD")))</f>
        <v>Ophiodon elongatus</v>
      </c>
      <c r="R709" s="12" t="str">
        <f>IF($N709=1,IF(ISERROR(VLOOKUP($P709,'M1'!$A:$C,R$2,FALSE)),"NOT PRESENT",VLOOKUP($P709,'M1'!$A:$C,R$2,FALSE)),IF($N709=2,IF(ISERROR(VLOOKUP(DATA!$P709,'M2'!$A:$C,R$2,FALSE)),"NOT PRESENT",VLOOKUP(DATA!$P709,'M2'!$A:$C,R$2,FALSE)),IF($N709=0,IF(ISERROR(VLOOKUP($P709,'M1'!$A:$C,R$2,FALSE)),IF(ISERROR(VLOOKUP(DATA!$P709,'M2'!$A:$C,R$2,FALSE)),"NOT PRESENT",VLOOKUP(DATA!$P709,'M2'!$A:$C,R$2,FALSE)),VLOOKUP($P709,'M1'!$A:$C,R$2,FALSE)),"SPECIFY METHOD")))</f>
        <v>Lingcod</v>
      </c>
      <c r="S709" s="20">
        <f t="shared" si="980"/>
        <v>1</v>
      </c>
      <c r="T709" s="11">
        <v>0</v>
      </c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>
        <v>1</v>
      </c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1"/>
      <c r="AU709" s="11"/>
      <c r="AV709" s="11"/>
      <c r="AW709" s="11"/>
      <c r="AX709" s="11"/>
      <c r="AY709" s="11"/>
      <c r="AZ709" s="11"/>
      <c r="BA709" s="11"/>
      <c r="BB709" s="11"/>
      <c r="BC709" s="11"/>
      <c r="BD709" s="11"/>
      <c r="BE709" s="11"/>
      <c r="BF709" s="11"/>
      <c r="BG709" s="11"/>
      <c r="BH709" s="11"/>
      <c r="BI709" s="11"/>
      <c r="BJ709" s="11"/>
      <c r="BK709" s="11"/>
      <c r="BL709" s="11"/>
      <c r="BM709" s="11"/>
      <c r="BN709" s="11"/>
      <c r="BO709" s="11"/>
      <c r="BP709" s="11"/>
    </row>
    <row r="710" spans="1:68" ht="12.75" customHeight="1">
      <c r="A710" s="12">
        <f t="shared" si="977"/>
        <v>708</v>
      </c>
      <c r="B710" s="11" t="str">
        <f t="shared" si="1166"/>
        <v>Em Lim</v>
      </c>
      <c r="C710" s="11" t="str">
        <f t="shared" ref="C710:D710" si="1313">IF(ISERROR(C709),IF(ISERROR(C708),IF(ISERROR(C707),"BLANK",C707),C708),C709)</f>
        <v>Valesca deGroot</v>
      </c>
      <c r="D710" s="11" t="str">
        <f t="shared" si="1313"/>
        <v>BMSC27</v>
      </c>
      <c r="E710" s="12" t="str">
        <f>IF(ISERROR(VLOOKUP($D710,SITES!$A:$E,2,FALSE)),"",VLOOKUP($D710,SITES!$A:$E,2,FALSE))</f>
        <v>San Jose North Island</v>
      </c>
      <c r="F710" s="10">
        <f>IF(ISERROR(VLOOKUP($D710,SITES!$A:$E,3,FALSE)),"",VLOOKUP($D710,SITES!$A:$E,3,FALSE))</f>
        <v>48.901183000000003</v>
      </c>
      <c r="G710" s="13">
        <f>IF(ISERROR(VLOOKUP($D710,SITES!$A:$E,4,FALSE)),"",VLOOKUP($D710,SITES!$A:$E,4,FALSE))</f>
        <v>-125.060433</v>
      </c>
      <c r="H710" s="14" t="str">
        <f t="shared" ref="H710:M710" si="1314">IF(ISERROR(H709),IF(ISERROR(H708),IF(ISERROR(H707),"BLANK",H707),H708),H709)</f>
        <v>03/05/2024</v>
      </c>
      <c r="I710" s="11">
        <f t="shared" si="1314"/>
        <v>3</v>
      </c>
      <c r="J710" s="11" t="str">
        <f t="shared" si="1314"/>
        <v>NW</v>
      </c>
      <c r="K710" s="18">
        <f t="shared" si="1314"/>
        <v>0.43402777777777773</v>
      </c>
      <c r="L710" s="11" t="str">
        <f t="shared" si="1314"/>
        <v>VDG</v>
      </c>
      <c r="M710" s="11">
        <f t="shared" si="1314"/>
        <v>8.5</v>
      </c>
      <c r="N710" s="11">
        <v>2</v>
      </c>
      <c r="O710" s="11">
        <f t="shared" si="1312"/>
        <v>1</v>
      </c>
      <c r="P710" s="11" t="s">
        <v>31</v>
      </c>
      <c r="Q710" s="19" t="str">
        <f>IF($N710=1,IF(ISERROR(VLOOKUP($P710,'M1'!$A:$C,Q$2,FALSE)),"NOT PRESENT",VLOOKUP($P710,'M1'!$A:$C,Q$2,FALSE)),IF($N710=2,IF(ISERROR(VLOOKUP(DATA!$P710,'M2'!$A:$C,Q$2,FALSE)),"NOT PRESENT",VLOOKUP(DATA!$P710,'M2'!$A:$C,Q$2,FALSE)),IF($N710=0,IF(ISERROR(VLOOKUP($P710,'M1'!$A:$C,Q$2,FALSE)),IF(ISERROR(VLOOKUP(DATA!$P710,'M2'!$A:$C,Q$2,FALSE)),"NOT PRESENT",VLOOKUP(DATA!$P710,'M2'!$A:$C,Q$2,FALSE)),VLOOKUP($P710,'M1'!$A:$C,Q$2,FALSE)),"SPECIFY METHOD")))</f>
        <v>Patiria miniata</v>
      </c>
      <c r="R710" s="12" t="str">
        <f>IF($N710=1,IF(ISERROR(VLOOKUP($P710,'M1'!$A:$C,R$2,FALSE)),"NOT PRESENT",VLOOKUP($P710,'M1'!$A:$C,R$2,FALSE)),IF($N710=2,IF(ISERROR(VLOOKUP(DATA!$P710,'M2'!$A:$C,R$2,FALSE)),"NOT PRESENT",VLOOKUP(DATA!$P710,'M2'!$A:$C,R$2,FALSE)),IF($N710=0,IF(ISERROR(VLOOKUP($P710,'M1'!$A:$C,R$2,FALSE)),IF(ISERROR(VLOOKUP(DATA!$P710,'M2'!$A:$C,R$2,FALSE)),"NOT PRESENT",VLOOKUP(DATA!$P710,'M2'!$A:$C,R$2,FALSE)),VLOOKUP($P710,'M1'!$A:$C,R$2,FALSE)),"SPECIFY METHOD")))</f>
        <v>Bat star</v>
      </c>
      <c r="S710" s="20">
        <f t="shared" si="980"/>
        <v>2</v>
      </c>
      <c r="T710" s="11">
        <v>2</v>
      </c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1"/>
      <c r="AU710" s="11"/>
      <c r="AV710" s="11"/>
      <c r="AW710" s="11"/>
      <c r="AX710" s="11"/>
      <c r="AY710" s="11"/>
      <c r="AZ710" s="11"/>
      <c r="BA710" s="11"/>
      <c r="BB710" s="11"/>
      <c r="BC710" s="11"/>
      <c r="BD710" s="11"/>
      <c r="BE710" s="11"/>
      <c r="BF710" s="11"/>
      <c r="BG710" s="11"/>
      <c r="BH710" s="11"/>
      <c r="BI710" s="11"/>
      <c r="BJ710" s="11"/>
      <c r="BK710" s="11"/>
      <c r="BL710" s="11"/>
      <c r="BM710" s="11"/>
      <c r="BN710" s="11"/>
      <c r="BO710" s="11"/>
      <c r="BP710" s="11"/>
    </row>
    <row r="711" spans="1:68" ht="12.75" customHeight="1">
      <c r="A711" s="12">
        <f t="shared" si="977"/>
        <v>709</v>
      </c>
      <c r="B711" s="11" t="str">
        <f t="shared" si="1166"/>
        <v>Em Lim</v>
      </c>
      <c r="C711" s="11" t="str">
        <f t="shared" ref="C711:D711" si="1315">IF(ISERROR(C710),IF(ISERROR(C709),IF(ISERROR(C708),"BLANK",C708),C709),C710)</f>
        <v>Valesca deGroot</v>
      </c>
      <c r="D711" s="11" t="str">
        <f t="shared" si="1315"/>
        <v>BMSC27</v>
      </c>
      <c r="E711" s="12" t="str">
        <f>IF(ISERROR(VLOOKUP($D711,SITES!$A:$E,2,FALSE)),"",VLOOKUP($D711,SITES!$A:$E,2,FALSE))</f>
        <v>San Jose North Island</v>
      </c>
      <c r="F711" s="10">
        <f>IF(ISERROR(VLOOKUP($D711,SITES!$A:$E,3,FALSE)),"",VLOOKUP($D711,SITES!$A:$E,3,FALSE))</f>
        <v>48.901183000000003</v>
      </c>
      <c r="G711" s="13">
        <f>IF(ISERROR(VLOOKUP($D711,SITES!$A:$E,4,FALSE)),"",VLOOKUP($D711,SITES!$A:$E,4,FALSE))</f>
        <v>-125.060433</v>
      </c>
      <c r="H711" s="14" t="str">
        <f t="shared" ref="H711:O711" si="1316">IF(ISERROR(H710),IF(ISERROR(H709),IF(ISERROR(H708),"BLANK",H708),H709),H710)</f>
        <v>03/05/2024</v>
      </c>
      <c r="I711" s="11">
        <f t="shared" si="1316"/>
        <v>3</v>
      </c>
      <c r="J711" s="11" t="str">
        <f t="shared" si="1316"/>
        <v>NW</v>
      </c>
      <c r="K711" s="18">
        <f t="shared" si="1316"/>
        <v>0.43402777777777773</v>
      </c>
      <c r="L711" s="11" t="str">
        <f t="shared" si="1316"/>
        <v>VDG</v>
      </c>
      <c r="M711" s="11">
        <f t="shared" si="1316"/>
        <v>8.5</v>
      </c>
      <c r="N711" s="11">
        <f t="shared" si="1316"/>
        <v>2</v>
      </c>
      <c r="O711" s="11">
        <f t="shared" si="1316"/>
        <v>1</v>
      </c>
      <c r="P711" s="11" t="s">
        <v>91</v>
      </c>
      <c r="Q711" s="19" t="str">
        <f>IF($N711=1,IF(ISERROR(VLOOKUP($P711,'M1'!$A:$C,Q$2,FALSE)),"NOT PRESENT",VLOOKUP($P711,'M1'!$A:$C,Q$2,FALSE)),IF($N711=2,IF(ISERROR(VLOOKUP(DATA!$P711,'M2'!$A:$C,Q$2,FALSE)),"NOT PRESENT",VLOOKUP(DATA!$P711,'M2'!$A:$C,Q$2,FALSE)),IF($N711=0,IF(ISERROR(VLOOKUP($P711,'M1'!$A:$C,Q$2,FALSE)),IF(ISERROR(VLOOKUP(DATA!$P711,'M2'!$A:$C,Q$2,FALSE)),"NOT PRESENT",VLOOKUP(DATA!$P711,'M2'!$A:$C,Q$2,FALSE)),VLOOKUP($P711,'M1'!$A:$C,Q$2,FALSE)),"SPECIFY METHOD")))</f>
        <v>Stylasterias forreri</v>
      </c>
      <c r="R711" s="12" t="str">
        <f>IF($N711=1,IF(ISERROR(VLOOKUP($P711,'M1'!$A:$C,R$2,FALSE)),"NOT PRESENT",VLOOKUP($P711,'M1'!$A:$C,R$2,FALSE)),IF($N711=2,IF(ISERROR(VLOOKUP(DATA!$P711,'M2'!$A:$C,R$2,FALSE)),"NOT PRESENT",VLOOKUP(DATA!$P711,'M2'!$A:$C,R$2,FALSE)),IF($N711=0,IF(ISERROR(VLOOKUP($P711,'M1'!$A:$C,R$2,FALSE)),IF(ISERROR(VLOOKUP(DATA!$P711,'M2'!$A:$C,R$2,FALSE)),"NOT PRESENT",VLOOKUP(DATA!$P711,'M2'!$A:$C,R$2,FALSE)),VLOOKUP($P711,'M1'!$A:$C,R$2,FALSE)),"SPECIFY METHOD")))</f>
        <v>Velcro seastar</v>
      </c>
      <c r="S711" s="20">
        <f t="shared" si="980"/>
        <v>1</v>
      </c>
      <c r="T711" s="11">
        <v>1</v>
      </c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1"/>
      <c r="AU711" s="11"/>
      <c r="AV711" s="11"/>
      <c r="AW711" s="11"/>
      <c r="AX711" s="11"/>
      <c r="AY711" s="11"/>
      <c r="AZ711" s="11"/>
      <c r="BA711" s="11"/>
      <c r="BB711" s="11"/>
      <c r="BC711" s="11"/>
      <c r="BD711" s="11"/>
      <c r="BE711" s="11"/>
      <c r="BF711" s="11"/>
      <c r="BG711" s="11"/>
      <c r="BH711" s="11"/>
      <c r="BI711" s="11"/>
      <c r="BJ711" s="11"/>
      <c r="BK711" s="11"/>
      <c r="BL711" s="11"/>
      <c r="BM711" s="11"/>
      <c r="BN711" s="11"/>
      <c r="BO711" s="11"/>
      <c r="BP711" s="11"/>
    </row>
    <row r="712" spans="1:68" ht="12.75" customHeight="1">
      <c r="A712" s="12">
        <f t="shared" si="977"/>
        <v>710</v>
      </c>
      <c r="B712" s="11" t="str">
        <f t="shared" si="1166"/>
        <v>Em Lim</v>
      </c>
      <c r="C712" s="11" t="str">
        <f t="shared" ref="C712:D712" si="1317">IF(ISERROR(C711),IF(ISERROR(C710),IF(ISERROR(C709),"BLANK",C709),C710),C711)</f>
        <v>Valesca deGroot</v>
      </c>
      <c r="D712" s="11" t="str">
        <f t="shared" si="1317"/>
        <v>BMSC27</v>
      </c>
      <c r="E712" s="12" t="str">
        <f>IF(ISERROR(VLOOKUP($D712,SITES!$A:$E,2,FALSE)),"",VLOOKUP($D712,SITES!$A:$E,2,FALSE))</f>
        <v>San Jose North Island</v>
      </c>
      <c r="F712" s="10">
        <f>IF(ISERROR(VLOOKUP($D712,SITES!$A:$E,3,FALSE)),"",VLOOKUP($D712,SITES!$A:$E,3,FALSE))</f>
        <v>48.901183000000003</v>
      </c>
      <c r="G712" s="13">
        <f>IF(ISERROR(VLOOKUP($D712,SITES!$A:$E,4,FALSE)),"",VLOOKUP($D712,SITES!$A:$E,4,FALSE))</f>
        <v>-125.060433</v>
      </c>
      <c r="H712" s="14" t="str">
        <f t="shared" ref="H712:O712" si="1318">IF(ISERROR(H711),IF(ISERROR(H710),IF(ISERROR(H709),"BLANK",H709),H710),H711)</f>
        <v>03/05/2024</v>
      </c>
      <c r="I712" s="11">
        <f t="shared" si="1318"/>
        <v>3</v>
      </c>
      <c r="J712" s="11" t="str">
        <f t="shared" si="1318"/>
        <v>NW</v>
      </c>
      <c r="K712" s="18">
        <f t="shared" si="1318"/>
        <v>0.43402777777777773</v>
      </c>
      <c r="L712" s="11" t="str">
        <f t="shared" si="1318"/>
        <v>VDG</v>
      </c>
      <c r="M712" s="11">
        <f t="shared" si="1318"/>
        <v>8.5</v>
      </c>
      <c r="N712" s="11">
        <f t="shared" si="1318"/>
        <v>2</v>
      </c>
      <c r="O712" s="11">
        <f t="shared" si="1318"/>
        <v>1</v>
      </c>
      <c r="P712" s="11" t="s">
        <v>58</v>
      </c>
      <c r="Q712" s="19" t="str">
        <f>IF($N712=1,IF(ISERROR(VLOOKUP($P712,'M1'!$A:$C,Q$2,FALSE)),"NOT PRESENT",VLOOKUP($P712,'M1'!$A:$C,Q$2,FALSE)),IF($N712=2,IF(ISERROR(VLOOKUP(DATA!$P712,'M2'!$A:$C,Q$2,FALSE)),"NOT PRESENT",VLOOKUP(DATA!$P712,'M2'!$A:$C,Q$2,FALSE)),IF($N712=0,IF(ISERROR(VLOOKUP($P712,'M1'!$A:$C,Q$2,FALSE)),IF(ISERROR(VLOOKUP(DATA!$P712,'M2'!$A:$C,Q$2,FALSE)),"NOT PRESENT",VLOOKUP(DATA!$P712,'M2'!$A:$C,Q$2,FALSE)),VLOOKUP($P712,'M1'!$A:$C,Q$2,FALSE)),"SPECIFY METHOD")))</f>
        <v>Jordania zonope</v>
      </c>
      <c r="R712" s="12" t="str">
        <f>IF($N712=1,IF(ISERROR(VLOOKUP($P712,'M1'!$A:$C,R$2,FALSE)),"NOT PRESENT",VLOOKUP($P712,'M1'!$A:$C,R$2,FALSE)),IF($N712=2,IF(ISERROR(VLOOKUP(DATA!$P712,'M2'!$A:$C,R$2,FALSE)),"NOT PRESENT",VLOOKUP(DATA!$P712,'M2'!$A:$C,R$2,FALSE)),IF($N712=0,IF(ISERROR(VLOOKUP($P712,'M1'!$A:$C,R$2,FALSE)),IF(ISERROR(VLOOKUP(DATA!$P712,'M2'!$A:$C,R$2,FALSE)),"NOT PRESENT",VLOOKUP(DATA!$P712,'M2'!$A:$C,R$2,FALSE)),VLOOKUP($P712,'M1'!$A:$C,R$2,FALSE)),"SPECIFY METHOD")))</f>
        <v>Longfin sculpin</v>
      </c>
      <c r="S712" s="20">
        <f t="shared" si="980"/>
        <v>1</v>
      </c>
      <c r="T712" s="11">
        <v>0</v>
      </c>
      <c r="U712" s="11"/>
      <c r="V712" s="11">
        <v>1</v>
      </c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1"/>
      <c r="AU712" s="11"/>
      <c r="AV712" s="11"/>
      <c r="AW712" s="11"/>
      <c r="AX712" s="11"/>
      <c r="AY712" s="11"/>
      <c r="AZ712" s="11"/>
      <c r="BA712" s="11"/>
      <c r="BB712" s="11"/>
      <c r="BC712" s="11"/>
      <c r="BD712" s="11"/>
      <c r="BE712" s="11"/>
      <c r="BF712" s="11"/>
      <c r="BG712" s="11"/>
      <c r="BH712" s="11"/>
      <c r="BI712" s="11"/>
      <c r="BJ712" s="11"/>
      <c r="BK712" s="11"/>
      <c r="BL712" s="11"/>
      <c r="BM712" s="11"/>
      <c r="BN712" s="11"/>
      <c r="BO712" s="11"/>
      <c r="BP712" s="11"/>
    </row>
    <row r="713" spans="1:68" ht="12.75" customHeight="1">
      <c r="A713" s="12">
        <f t="shared" si="977"/>
        <v>711</v>
      </c>
      <c r="B713" s="11" t="str">
        <f t="shared" si="1166"/>
        <v>Em Lim</v>
      </c>
      <c r="C713" s="11" t="str">
        <f t="shared" ref="C713:D713" si="1319">IF(ISERROR(C712),IF(ISERROR(C711),IF(ISERROR(C710),"BLANK",C710),C711),C712)</f>
        <v>Valesca deGroot</v>
      </c>
      <c r="D713" s="11" t="str">
        <f t="shared" si="1319"/>
        <v>BMSC27</v>
      </c>
      <c r="E713" s="12" t="str">
        <f>IF(ISERROR(VLOOKUP($D713,SITES!$A:$E,2,FALSE)),"",VLOOKUP($D713,SITES!$A:$E,2,FALSE))</f>
        <v>San Jose North Island</v>
      </c>
      <c r="F713" s="10">
        <f>IF(ISERROR(VLOOKUP($D713,SITES!$A:$E,3,FALSE)),"",VLOOKUP($D713,SITES!$A:$E,3,FALSE))</f>
        <v>48.901183000000003</v>
      </c>
      <c r="G713" s="13">
        <f>IF(ISERROR(VLOOKUP($D713,SITES!$A:$E,4,FALSE)),"",VLOOKUP($D713,SITES!$A:$E,4,FALSE))</f>
        <v>-125.060433</v>
      </c>
      <c r="H713" s="14" t="str">
        <f t="shared" ref="H713:O713" si="1320">IF(ISERROR(H712),IF(ISERROR(H711),IF(ISERROR(H710),"BLANK",H710),H711),H712)</f>
        <v>03/05/2024</v>
      </c>
      <c r="I713" s="11">
        <f t="shared" si="1320"/>
        <v>3</v>
      </c>
      <c r="J713" s="11" t="str">
        <f t="shared" si="1320"/>
        <v>NW</v>
      </c>
      <c r="K713" s="18">
        <f t="shared" si="1320"/>
        <v>0.43402777777777773</v>
      </c>
      <c r="L713" s="11" t="str">
        <f t="shared" si="1320"/>
        <v>VDG</v>
      </c>
      <c r="M713" s="11">
        <f t="shared" si="1320"/>
        <v>8.5</v>
      </c>
      <c r="N713" s="11">
        <f t="shared" si="1320"/>
        <v>2</v>
      </c>
      <c r="O713" s="11">
        <f t="shared" si="1320"/>
        <v>1</v>
      </c>
      <c r="P713" s="11" t="s">
        <v>49</v>
      </c>
      <c r="Q713" s="19" t="str">
        <f>IF($N713=1,IF(ISERROR(VLOOKUP($P713,'M1'!$A:$C,Q$2,FALSE)),"NOT PRESENT",VLOOKUP($P713,'M1'!$A:$C,Q$2,FALSE)),IF($N713=2,IF(ISERROR(VLOOKUP(DATA!$P713,'M2'!$A:$C,Q$2,FALSE)),"NOT PRESENT",VLOOKUP(DATA!$P713,'M2'!$A:$C,Q$2,FALSE)),IF($N713=0,IF(ISERROR(VLOOKUP($P713,'M1'!$A:$C,Q$2,FALSE)),IF(ISERROR(VLOOKUP(DATA!$P713,'M2'!$A:$C,Q$2,FALSE)),"NOT PRESENT",VLOOKUP(DATA!$P713,'M2'!$A:$C,Q$2,FALSE)),VLOOKUP($P713,'M1'!$A:$C,Q$2,FALSE)),"SPECIFY METHOD")))</f>
        <v>Debris - Zero</v>
      </c>
      <c r="R713" s="12" t="str">
        <f>IF($N713=1,IF(ISERROR(VLOOKUP($P713,'M1'!$A:$C,R$2,FALSE)),"NOT PRESENT",VLOOKUP($P713,'M1'!$A:$C,R$2,FALSE)),IF($N713=2,IF(ISERROR(VLOOKUP(DATA!$P713,'M2'!$A:$C,R$2,FALSE)),"NOT PRESENT",VLOOKUP(DATA!$P713,'M2'!$A:$C,R$2,FALSE)),IF($N713=0,IF(ISERROR(VLOOKUP($P713,'M1'!$A:$C,R$2,FALSE)),IF(ISERROR(VLOOKUP(DATA!$P713,'M2'!$A:$C,R$2,FALSE)),"NOT PRESENT",VLOOKUP(DATA!$P713,'M2'!$A:$C,R$2,FALSE)),VLOOKUP($P713,'M1'!$A:$C,R$2,FALSE)),"SPECIFY METHOD")))</f>
        <v>No Debris found</v>
      </c>
      <c r="S713" s="20">
        <f t="shared" si="980"/>
        <v>1</v>
      </c>
      <c r="T713" s="11">
        <v>1</v>
      </c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1"/>
      <c r="BA713" s="11"/>
      <c r="BB713" s="11"/>
      <c r="BC713" s="11"/>
      <c r="BD713" s="11"/>
      <c r="BE713" s="11"/>
      <c r="BF713" s="11"/>
      <c r="BG713" s="11"/>
      <c r="BH713" s="11"/>
      <c r="BI713" s="11"/>
      <c r="BJ713" s="11"/>
      <c r="BK713" s="11"/>
      <c r="BL713" s="11"/>
      <c r="BM713" s="11"/>
      <c r="BN713" s="11"/>
      <c r="BO713" s="11"/>
      <c r="BP713" s="11"/>
    </row>
    <row r="714" spans="1:68" ht="12.75" customHeight="1">
      <c r="A714" s="12">
        <f t="shared" si="977"/>
        <v>712</v>
      </c>
      <c r="B714" s="11" t="str">
        <f t="shared" si="1166"/>
        <v>Em Lim</v>
      </c>
      <c r="C714" s="11" t="str">
        <f t="shared" ref="C714:C746" si="1321">IF(ISERROR(C713),IF(ISERROR(C712),IF(ISERROR(C711),"BLANK",C711),C712),C713)</f>
        <v>Valesca deGroot</v>
      </c>
      <c r="D714" s="11" t="s">
        <v>173</v>
      </c>
      <c r="E714" s="12" t="str">
        <f>IF(ISERROR(VLOOKUP($D714,SITES!$A:$E,2,FALSE)),"",VLOOKUP($D714,SITES!$A:$E,2,FALSE))</f>
        <v>Aguilar Point</v>
      </c>
      <c r="F714" s="10">
        <f>IF(ISERROR(VLOOKUP($D714,SITES!$A:$E,3,FALSE)),"",VLOOKUP($D714,SITES!$A:$E,3,FALSE))</f>
        <v>48.837589000000001</v>
      </c>
      <c r="G714" s="13">
        <f>IF(ISERROR(VLOOKUP($D714,SITES!$A:$E,4,FALSE)),"",VLOOKUP($D714,SITES!$A:$E,4,FALSE))</f>
        <v>-125.14414499999999</v>
      </c>
      <c r="H714" s="14" t="s">
        <v>172</v>
      </c>
      <c r="I714" s="11">
        <v>2.5</v>
      </c>
      <c r="J714" s="11" t="s">
        <v>99</v>
      </c>
      <c r="K714" s="18">
        <v>0.53472222222222221</v>
      </c>
      <c r="L714" s="11" t="s">
        <v>145</v>
      </c>
      <c r="M714" s="11">
        <v>6.7</v>
      </c>
      <c r="N714" s="11">
        <v>1</v>
      </c>
      <c r="O714" s="11">
        <v>1</v>
      </c>
      <c r="P714" s="11" t="s">
        <v>53</v>
      </c>
      <c r="Q714" s="19" t="str">
        <f>IF($N714=1,IF(ISERROR(VLOOKUP($P714,'M1'!$A:$C,Q$2,FALSE)),"NOT PRESENT",VLOOKUP($P714,'M1'!$A:$C,Q$2,FALSE)),IF($N714=2,IF(ISERROR(VLOOKUP(DATA!$P714,'M2'!$A:$C,Q$2,FALSE)),"NOT PRESENT",VLOOKUP(DATA!$P714,'M2'!$A:$C,Q$2,FALSE)),IF($N714=0,IF(ISERROR(VLOOKUP($P714,'M1'!$A:$C,Q$2,FALSE)),IF(ISERROR(VLOOKUP(DATA!$P714,'M2'!$A:$C,Q$2,FALSE)),"NOT PRESENT",VLOOKUP(DATA!$P714,'M2'!$A:$C,Q$2,FALSE)),VLOOKUP($P714,'M1'!$A:$C,Q$2,FALSE)),"SPECIFY METHOD")))</f>
        <v>Rhinogobiops nicholsii</v>
      </c>
      <c r="R714" s="12" t="str">
        <f>IF($N714=1,IF(ISERROR(VLOOKUP($P714,'M1'!$A:$C,R$2,FALSE)),"NOT PRESENT",VLOOKUP($P714,'M1'!$A:$C,R$2,FALSE)),IF($N714=2,IF(ISERROR(VLOOKUP(DATA!$P714,'M2'!$A:$C,R$2,FALSE)),"NOT PRESENT",VLOOKUP(DATA!$P714,'M2'!$A:$C,R$2,FALSE)),IF($N714=0,IF(ISERROR(VLOOKUP($P714,'M1'!$A:$C,R$2,FALSE)),IF(ISERROR(VLOOKUP(DATA!$P714,'M2'!$A:$C,R$2,FALSE)),"NOT PRESENT",VLOOKUP(DATA!$P714,'M2'!$A:$C,R$2,FALSE)),VLOOKUP($P714,'M1'!$A:$C,R$2,FALSE)),"SPECIFY METHOD")))</f>
        <v>Blackeye goby</v>
      </c>
      <c r="S714" s="20">
        <f t="shared" si="980"/>
        <v>5</v>
      </c>
      <c r="T714" s="11">
        <v>0</v>
      </c>
      <c r="U714" s="11"/>
      <c r="V714" s="11">
        <v>2</v>
      </c>
      <c r="W714" s="11">
        <v>2</v>
      </c>
      <c r="X714" s="11">
        <v>1</v>
      </c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1"/>
      <c r="AU714" s="11"/>
      <c r="AV714" s="11"/>
      <c r="AW714" s="11"/>
      <c r="AX714" s="11"/>
      <c r="AY714" s="11"/>
      <c r="AZ714" s="11"/>
      <c r="BA714" s="11"/>
      <c r="BB714" s="11"/>
      <c r="BC714" s="11"/>
      <c r="BD714" s="11"/>
      <c r="BE714" s="11"/>
      <c r="BF714" s="11"/>
      <c r="BG714" s="11"/>
      <c r="BH714" s="11"/>
      <c r="BI714" s="11"/>
      <c r="BJ714" s="11"/>
      <c r="BK714" s="11"/>
      <c r="BL714" s="11"/>
      <c r="BM714" s="11"/>
      <c r="BN714" s="11"/>
      <c r="BO714" s="11"/>
      <c r="BP714" s="11"/>
    </row>
    <row r="715" spans="1:68" ht="12.75" customHeight="1">
      <c r="A715" s="12">
        <f t="shared" si="977"/>
        <v>713</v>
      </c>
      <c r="B715" s="11" t="str">
        <f t="shared" si="1166"/>
        <v>Em Lim</v>
      </c>
      <c r="C715" s="11" t="str">
        <f t="shared" si="1321"/>
        <v>Valesca deGroot</v>
      </c>
      <c r="D715" s="11" t="str">
        <f t="shared" ref="D715:D746" si="1322">IF(ISERROR(D714),IF(ISERROR(D713),IF(ISERROR(D712),"BLANK",D712),D713),D714)</f>
        <v>BMSC23</v>
      </c>
      <c r="E715" s="12" t="str">
        <f>IF(ISERROR(VLOOKUP($D715,SITES!$A:$E,2,FALSE)),"",VLOOKUP($D715,SITES!$A:$E,2,FALSE))</f>
        <v>Aguilar Point</v>
      </c>
      <c r="F715" s="10">
        <f>IF(ISERROR(VLOOKUP($D715,SITES!$A:$E,3,FALSE)),"",VLOOKUP($D715,SITES!$A:$E,3,FALSE))</f>
        <v>48.837589000000001</v>
      </c>
      <c r="G715" s="13">
        <f>IF(ISERROR(VLOOKUP($D715,SITES!$A:$E,4,FALSE)),"",VLOOKUP($D715,SITES!$A:$E,4,FALSE))</f>
        <v>-125.14414499999999</v>
      </c>
      <c r="H715" s="14" t="str">
        <f t="shared" ref="H715:O715" si="1323">IF(ISERROR(H714),IF(ISERROR(H713),IF(ISERROR(H712),"BLANK",H712),H713),H714)</f>
        <v>03/05/2024</v>
      </c>
      <c r="I715" s="11">
        <f t="shared" si="1323"/>
        <v>2.5</v>
      </c>
      <c r="J715" s="11" t="str">
        <f t="shared" si="1323"/>
        <v>NE</v>
      </c>
      <c r="K715" s="18">
        <f t="shared" si="1323"/>
        <v>0.53472222222222221</v>
      </c>
      <c r="L715" s="11" t="str">
        <f t="shared" si="1323"/>
        <v>VDG</v>
      </c>
      <c r="M715" s="11">
        <f t="shared" si="1323"/>
        <v>6.7</v>
      </c>
      <c r="N715" s="11">
        <f t="shared" si="1323"/>
        <v>1</v>
      </c>
      <c r="O715" s="11">
        <f t="shared" si="1323"/>
        <v>1</v>
      </c>
      <c r="P715" s="11" t="s">
        <v>27</v>
      </c>
      <c r="Q715" s="19" t="str">
        <f>IF($N715=1,IF(ISERROR(VLOOKUP($P715,'M1'!$A:$C,Q$2,FALSE)),"NOT PRESENT",VLOOKUP($P715,'M1'!$A:$C,Q$2,FALSE)),IF($N715=2,IF(ISERROR(VLOOKUP(DATA!$P715,'M2'!$A:$C,Q$2,FALSE)),"NOT PRESENT",VLOOKUP(DATA!$P715,'M2'!$A:$C,Q$2,FALSE)),IF($N715=0,IF(ISERROR(VLOOKUP($P715,'M1'!$A:$C,Q$2,FALSE)),IF(ISERROR(VLOOKUP(DATA!$P715,'M2'!$A:$C,Q$2,FALSE)),"NOT PRESENT",VLOOKUP(DATA!$P715,'M2'!$A:$C,Q$2,FALSE)),VLOOKUP($P715,'M1'!$A:$C,Q$2,FALSE)),"SPECIFY METHOD")))</f>
        <v>Hexagrammos decagrammus</v>
      </c>
      <c r="R715" s="12" t="str">
        <f>IF($N715=1,IF(ISERROR(VLOOKUP($P715,'M1'!$A:$C,R$2,FALSE)),"NOT PRESENT",VLOOKUP($P715,'M1'!$A:$C,R$2,FALSE)),IF($N715=2,IF(ISERROR(VLOOKUP(DATA!$P715,'M2'!$A:$C,R$2,FALSE)),"NOT PRESENT",VLOOKUP(DATA!$P715,'M2'!$A:$C,R$2,FALSE)),IF($N715=0,IF(ISERROR(VLOOKUP($P715,'M1'!$A:$C,R$2,FALSE)),IF(ISERROR(VLOOKUP(DATA!$P715,'M2'!$A:$C,R$2,FALSE)),"NOT PRESENT",VLOOKUP(DATA!$P715,'M2'!$A:$C,R$2,FALSE)),VLOOKUP($P715,'M1'!$A:$C,R$2,FALSE)),"SPECIFY METHOD")))</f>
        <v>Kelp greenling</v>
      </c>
      <c r="S715" s="20">
        <f t="shared" si="980"/>
        <v>3</v>
      </c>
      <c r="T715" s="11">
        <v>0</v>
      </c>
      <c r="U715" s="11"/>
      <c r="V715" s="11"/>
      <c r="W715" s="11"/>
      <c r="X715" s="11"/>
      <c r="Y715" s="11"/>
      <c r="Z715" s="11"/>
      <c r="AA715" s="11">
        <v>1</v>
      </c>
      <c r="AB715" s="11"/>
      <c r="AC715" s="11">
        <v>1</v>
      </c>
      <c r="AD715" s="11">
        <v>1</v>
      </c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1"/>
      <c r="AU715" s="11"/>
      <c r="AV715" s="11"/>
      <c r="AW715" s="11"/>
      <c r="AX715" s="11"/>
      <c r="AY715" s="11"/>
      <c r="AZ715" s="11"/>
      <c r="BA715" s="11"/>
      <c r="BB715" s="11"/>
      <c r="BC715" s="11"/>
      <c r="BD715" s="11"/>
      <c r="BE715" s="11"/>
      <c r="BF715" s="11"/>
      <c r="BG715" s="11"/>
      <c r="BH715" s="11"/>
      <c r="BI715" s="11"/>
      <c r="BJ715" s="11"/>
      <c r="BK715" s="11"/>
      <c r="BL715" s="11"/>
      <c r="BM715" s="11"/>
      <c r="BN715" s="11"/>
      <c r="BO715" s="11"/>
      <c r="BP715" s="11"/>
    </row>
    <row r="716" spans="1:68" ht="12.75" customHeight="1">
      <c r="A716" s="12">
        <f t="shared" si="977"/>
        <v>714</v>
      </c>
      <c r="B716" s="11" t="str">
        <f t="shared" si="1166"/>
        <v>Em Lim</v>
      </c>
      <c r="C716" s="11" t="str">
        <f t="shared" si="1321"/>
        <v>Valesca deGroot</v>
      </c>
      <c r="D716" s="11" t="str">
        <f t="shared" si="1322"/>
        <v>BMSC23</v>
      </c>
      <c r="E716" s="12" t="str">
        <f>IF(ISERROR(VLOOKUP($D716,SITES!$A:$E,2,FALSE)),"",VLOOKUP($D716,SITES!$A:$E,2,FALSE))</f>
        <v>Aguilar Point</v>
      </c>
      <c r="F716" s="10">
        <f>IF(ISERROR(VLOOKUP($D716,SITES!$A:$E,3,FALSE)),"",VLOOKUP($D716,SITES!$A:$E,3,FALSE))</f>
        <v>48.837589000000001</v>
      </c>
      <c r="G716" s="13">
        <f>IF(ISERROR(VLOOKUP($D716,SITES!$A:$E,4,FALSE)),"",VLOOKUP($D716,SITES!$A:$E,4,FALSE))</f>
        <v>-125.14414499999999</v>
      </c>
      <c r="H716" s="14" t="str">
        <f t="shared" ref="H716:O716" si="1324">IF(ISERROR(H715),IF(ISERROR(H714),IF(ISERROR(H713),"BLANK",H713),H714),H715)</f>
        <v>03/05/2024</v>
      </c>
      <c r="I716" s="11">
        <f t="shared" si="1324"/>
        <v>2.5</v>
      </c>
      <c r="J716" s="11" t="str">
        <f t="shared" si="1324"/>
        <v>NE</v>
      </c>
      <c r="K716" s="18">
        <f t="shared" si="1324"/>
        <v>0.53472222222222221</v>
      </c>
      <c r="L716" s="11" t="str">
        <f t="shared" si="1324"/>
        <v>VDG</v>
      </c>
      <c r="M716" s="11">
        <f t="shared" si="1324"/>
        <v>6.7</v>
      </c>
      <c r="N716" s="11">
        <f t="shared" si="1324"/>
        <v>1</v>
      </c>
      <c r="O716" s="11">
        <f t="shared" si="1324"/>
        <v>1</v>
      </c>
      <c r="P716" s="11" t="s">
        <v>56</v>
      </c>
      <c r="Q716" s="19" t="str">
        <f>IF($N716=1,IF(ISERROR(VLOOKUP($P716,'M1'!$A:$C,Q$2,FALSE)),"NOT PRESENT",VLOOKUP($P716,'M1'!$A:$C,Q$2,FALSE)),IF($N716=2,IF(ISERROR(VLOOKUP(DATA!$P716,'M2'!$A:$C,Q$2,FALSE)),"NOT PRESENT",VLOOKUP(DATA!$P716,'M2'!$A:$C,Q$2,FALSE)),IF($N716=0,IF(ISERROR(VLOOKUP($P716,'M1'!$A:$C,Q$2,FALSE)),IF(ISERROR(VLOOKUP(DATA!$P716,'M2'!$A:$C,Q$2,FALSE)),"NOT PRESENT",VLOOKUP(DATA!$P716,'M2'!$A:$C,Q$2,FALSE)),VLOOKUP($P716,'M1'!$A:$C,Q$2,FALSE)),"SPECIFY METHOD")))</f>
        <v>Sebastes maliger</v>
      </c>
      <c r="R716" s="12" t="str">
        <f>IF($N716=1,IF(ISERROR(VLOOKUP($P716,'M1'!$A:$C,R$2,FALSE)),"NOT PRESENT",VLOOKUP($P716,'M1'!$A:$C,R$2,FALSE)),IF($N716=2,IF(ISERROR(VLOOKUP(DATA!$P716,'M2'!$A:$C,R$2,FALSE)),"NOT PRESENT",VLOOKUP(DATA!$P716,'M2'!$A:$C,R$2,FALSE)),IF($N716=0,IF(ISERROR(VLOOKUP($P716,'M1'!$A:$C,R$2,FALSE)),IF(ISERROR(VLOOKUP(DATA!$P716,'M2'!$A:$C,R$2,FALSE)),"NOT PRESENT",VLOOKUP(DATA!$P716,'M2'!$A:$C,R$2,FALSE)),VLOOKUP($P716,'M1'!$A:$C,R$2,FALSE)),"SPECIFY METHOD")))</f>
        <v>Quillback rockfish</v>
      </c>
      <c r="S716" s="20">
        <f t="shared" si="980"/>
        <v>1</v>
      </c>
      <c r="T716" s="11">
        <v>0</v>
      </c>
      <c r="U716" s="11"/>
      <c r="V716" s="11"/>
      <c r="W716" s="11"/>
      <c r="X716" s="11"/>
      <c r="Y716" s="11"/>
      <c r="Z716" s="11"/>
      <c r="AA716" s="11">
        <v>1</v>
      </c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1"/>
      <c r="AU716" s="11"/>
      <c r="AV716" s="11"/>
      <c r="AW716" s="11"/>
      <c r="AX716" s="11"/>
      <c r="AY716" s="11"/>
      <c r="AZ716" s="11"/>
      <c r="BA716" s="11"/>
      <c r="BB716" s="11"/>
      <c r="BC716" s="11"/>
      <c r="BD716" s="11"/>
      <c r="BE716" s="11"/>
      <c r="BF716" s="11"/>
      <c r="BG716" s="11"/>
      <c r="BH716" s="11"/>
      <c r="BI716" s="11"/>
      <c r="BJ716" s="11"/>
      <c r="BK716" s="11"/>
      <c r="BL716" s="11"/>
      <c r="BM716" s="11"/>
      <c r="BN716" s="11"/>
      <c r="BO716" s="11"/>
      <c r="BP716" s="11"/>
    </row>
    <row r="717" spans="1:68" ht="12.75" customHeight="1">
      <c r="A717" s="12">
        <f t="shared" si="977"/>
        <v>715</v>
      </c>
      <c r="B717" s="11" t="str">
        <f t="shared" si="1166"/>
        <v>Em Lim</v>
      </c>
      <c r="C717" s="11" t="str">
        <f t="shared" si="1321"/>
        <v>Valesca deGroot</v>
      </c>
      <c r="D717" s="11" t="str">
        <f t="shared" si="1322"/>
        <v>BMSC23</v>
      </c>
      <c r="E717" s="12" t="str">
        <f>IF(ISERROR(VLOOKUP($D717,SITES!$A:$E,2,FALSE)),"",VLOOKUP($D717,SITES!$A:$E,2,FALSE))</f>
        <v>Aguilar Point</v>
      </c>
      <c r="F717" s="10">
        <f>IF(ISERROR(VLOOKUP($D717,SITES!$A:$E,3,FALSE)),"",VLOOKUP($D717,SITES!$A:$E,3,FALSE))</f>
        <v>48.837589000000001</v>
      </c>
      <c r="G717" s="13">
        <f>IF(ISERROR(VLOOKUP($D717,SITES!$A:$E,4,FALSE)),"",VLOOKUP($D717,SITES!$A:$E,4,FALSE))</f>
        <v>-125.14414499999999</v>
      </c>
      <c r="H717" s="14" t="str">
        <f t="shared" ref="H717:M717" si="1325">IF(ISERROR(H716),IF(ISERROR(H715),IF(ISERROR(H714),"BLANK",H714),H715),H716)</f>
        <v>03/05/2024</v>
      </c>
      <c r="I717" s="11">
        <f t="shared" si="1325"/>
        <v>2.5</v>
      </c>
      <c r="J717" s="11" t="str">
        <f t="shared" si="1325"/>
        <v>NE</v>
      </c>
      <c r="K717" s="18">
        <f t="shared" si="1325"/>
        <v>0.53472222222222221</v>
      </c>
      <c r="L717" s="11" t="str">
        <f t="shared" si="1325"/>
        <v>VDG</v>
      </c>
      <c r="M717" s="11">
        <f t="shared" si="1325"/>
        <v>6.7</v>
      </c>
      <c r="N717" s="11">
        <v>2</v>
      </c>
      <c r="O717" s="11">
        <f>IF(ISERROR(O716),IF(ISERROR(O715),IF(ISERROR(O714),"BLANK",O714),O715),O716)</f>
        <v>1</v>
      </c>
      <c r="P717" s="11" t="s">
        <v>29</v>
      </c>
      <c r="Q717" s="19" t="str">
        <f>IF($N717=1,IF(ISERROR(VLOOKUP($P717,'M1'!$A:$C,Q$2,FALSE)),"NOT PRESENT",VLOOKUP($P717,'M1'!$A:$C,Q$2,FALSE)),IF($N717=2,IF(ISERROR(VLOOKUP(DATA!$P717,'M2'!$A:$C,Q$2,FALSE)),"NOT PRESENT",VLOOKUP(DATA!$P717,'M2'!$A:$C,Q$2,FALSE)),IF($N717=0,IF(ISERROR(VLOOKUP($P717,'M1'!$A:$C,Q$2,FALSE)),IF(ISERROR(VLOOKUP(DATA!$P717,'M2'!$A:$C,Q$2,FALSE)),"NOT PRESENT",VLOOKUP(DATA!$P717,'M2'!$A:$C,Q$2,FALSE)),VLOOKUP($P717,'M1'!$A:$C,Q$2,FALSE)),"SPECIFY METHOD")))</f>
        <v>Mesocentrotus franciscanus</v>
      </c>
      <c r="R717" s="12" t="str">
        <f>IF($N717=1,IF(ISERROR(VLOOKUP($P717,'M1'!$A:$C,R$2,FALSE)),"NOT PRESENT",VLOOKUP($P717,'M1'!$A:$C,R$2,FALSE)),IF($N717=2,IF(ISERROR(VLOOKUP(DATA!$P717,'M2'!$A:$C,R$2,FALSE)),"NOT PRESENT",VLOOKUP(DATA!$P717,'M2'!$A:$C,R$2,FALSE)),IF($N717=0,IF(ISERROR(VLOOKUP($P717,'M1'!$A:$C,R$2,FALSE)),IF(ISERROR(VLOOKUP(DATA!$P717,'M2'!$A:$C,R$2,FALSE)),"NOT PRESENT",VLOOKUP(DATA!$P717,'M2'!$A:$C,R$2,FALSE)),VLOOKUP($P717,'M1'!$A:$C,R$2,FALSE)),"SPECIFY METHOD")))</f>
        <v>Red sea urchin</v>
      </c>
      <c r="S717" s="20">
        <f t="shared" si="980"/>
        <v>185</v>
      </c>
      <c r="T717" s="11">
        <v>185</v>
      </c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1"/>
      <c r="AU717" s="11"/>
      <c r="AV717" s="11"/>
      <c r="AW717" s="11"/>
      <c r="AX717" s="11"/>
      <c r="AY717" s="11"/>
      <c r="AZ717" s="11"/>
      <c r="BA717" s="11"/>
      <c r="BB717" s="11"/>
      <c r="BC717" s="11"/>
      <c r="BD717" s="11"/>
      <c r="BE717" s="11"/>
      <c r="BF717" s="11"/>
      <c r="BG717" s="11"/>
      <c r="BH717" s="11"/>
      <c r="BI717" s="11"/>
      <c r="BJ717" s="11"/>
      <c r="BK717" s="11"/>
      <c r="BL717" s="11"/>
      <c r="BM717" s="11"/>
      <c r="BN717" s="11"/>
      <c r="BO717" s="11"/>
      <c r="BP717" s="11"/>
    </row>
    <row r="718" spans="1:68" ht="12.75" customHeight="1">
      <c r="A718" s="12">
        <f t="shared" si="977"/>
        <v>716</v>
      </c>
      <c r="B718" s="11" t="str">
        <f t="shared" si="1166"/>
        <v>Em Lim</v>
      </c>
      <c r="C718" s="11" t="str">
        <f t="shared" si="1321"/>
        <v>Valesca deGroot</v>
      </c>
      <c r="D718" s="11" t="str">
        <f t="shared" si="1322"/>
        <v>BMSC23</v>
      </c>
      <c r="E718" s="12" t="str">
        <f>IF(ISERROR(VLOOKUP($D718,SITES!$A:$E,2,FALSE)),"",VLOOKUP($D718,SITES!$A:$E,2,FALSE))</f>
        <v>Aguilar Point</v>
      </c>
      <c r="F718" s="10">
        <f>IF(ISERROR(VLOOKUP($D718,SITES!$A:$E,3,FALSE)),"",VLOOKUP($D718,SITES!$A:$E,3,FALSE))</f>
        <v>48.837589000000001</v>
      </c>
      <c r="G718" s="13">
        <f>IF(ISERROR(VLOOKUP($D718,SITES!$A:$E,4,FALSE)),"",VLOOKUP($D718,SITES!$A:$E,4,FALSE))</f>
        <v>-125.14414499999999</v>
      </c>
      <c r="H718" s="14" t="str">
        <f t="shared" ref="H718:O718" si="1326">IF(ISERROR(H717),IF(ISERROR(H716),IF(ISERROR(H715),"BLANK",H715),H716),H717)</f>
        <v>03/05/2024</v>
      </c>
      <c r="I718" s="11">
        <f t="shared" si="1326"/>
        <v>2.5</v>
      </c>
      <c r="J718" s="11" t="str">
        <f t="shared" si="1326"/>
        <v>NE</v>
      </c>
      <c r="K718" s="18">
        <f t="shared" si="1326"/>
        <v>0.53472222222222221</v>
      </c>
      <c r="L718" s="11" t="str">
        <f t="shared" si="1326"/>
        <v>VDG</v>
      </c>
      <c r="M718" s="11">
        <f t="shared" si="1326"/>
        <v>6.7</v>
      </c>
      <c r="N718" s="11">
        <f t="shared" si="1326"/>
        <v>2</v>
      </c>
      <c r="O718" s="11">
        <f t="shared" si="1326"/>
        <v>1</v>
      </c>
      <c r="P718" s="11" t="s">
        <v>32</v>
      </c>
      <c r="Q718" s="19" t="str">
        <f>IF($N718=1,IF(ISERROR(VLOOKUP($P718,'M1'!$A:$C,Q$2,FALSE)),"NOT PRESENT",VLOOKUP($P718,'M1'!$A:$C,Q$2,FALSE)),IF($N718=2,IF(ISERROR(VLOOKUP(DATA!$P718,'M2'!$A:$C,Q$2,FALSE)),"NOT PRESENT",VLOOKUP(DATA!$P718,'M2'!$A:$C,Q$2,FALSE)),IF($N718=0,IF(ISERROR(VLOOKUP($P718,'M1'!$A:$C,Q$2,FALSE)),IF(ISERROR(VLOOKUP(DATA!$P718,'M2'!$A:$C,Q$2,FALSE)),"NOT PRESENT",VLOOKUP(DATA!$P718,'M2'!$A:$C,Q$2,FALSE)),VLOOKUP($P718,'M1'!$A:$C,Q$2,FALSE)),"SPECIFY METHOD")))</f>
        <v>Acmaea mitra</v>
      </c>
      <c r="R718" s="12" t="str">
        <f>IF($N718=1,IF(ISERROR(VLOOKUP($P718,'M1'!$A:$C,R$2,FALSE)),"NOT PRESENT",VLOOKUP($P718,'M1'!$A:$C,R$2,FALSE)),IF($N718=2,IF(ISERROR(VLOOKUP(DATA!$P718,'M2'!$A:$C,R$2,FALSE)),"NOT PRESENT",VLOOKUP(DATA!$P718,'M2'!$A:$C,R$2,FALSE)),IF($N718=0,IF(ISERROR(VLOOKUP($P718,'M1'!$A:$C,R$2,FALSE)),IF(ISERROR(VLOOKUP(DATA!$P718,'M2'!$A:$C,R$2,FALSE)),"NOT PRESENT",VLOOKUP(DATA!$P718,'M2'!$A:$C,R$2,FALSE)),VLOOKUP($P718,'M1'!$A:$C,R$2,FALSE)),"SPECIFY METHOD")))</f>
        <v>Whitecap limpet</v>
      </c>
      <c r="S718" s="20">
        <f t="shared" si="980"/>
        <v>27</v>
      </c>
      <c r="T718" s="11">
        <v>27</v>
      </c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1"/>
      <c r="AU718" s="11"/>
      <c r="AV718" s="11"/>
      <c r="AW718" s="11"/>
      <c r="AX718" s="11"/>
      <c r="AY718" s="11"/>
      <c r="AZ718" s="11"/>
      <c r="BA718" s="11"/>
      <c r="BB718" s="11"/>
      <c r="BC718" s="11"/>
      <c r="BD718" s="11"/>
      <c r="BE718" s="11"/>
      <c r="BF718" s="11"/>
      <c r="BG718" s="11"/>
      <c r="BH718" s="11"/>
      <c r="BI718" s="11"/>
      <c r="BJ718" s="11"/>
      <c r="BK718" s="11"/>
      <c r="BL718" s="11"/>
      <c r="BM718" s="11"/>
      <c r="BN718" s="11"/>
      <c r="BO718" s="11"/>
      <c r="BP718" s="11"/>
    </row>
    <row r="719" spans="1:68" ht="12.75" customHeight="1">
      <c r="A719" s="12">
        <f t="shared" si="977"/>
        <v>717</v>
      </c>
      <c r="B719" s="11" t="str">
        <f t="shared" si="1166"/>
        <v>Em Lim</v>
      </c>
      <c r="C719" s="11" t="str">
        <f t="shared" si="1321"/>
        <v>Valesca deGroot</v>
      </c>
      <c r="D719" s="11" t="str">
        <f t="shared" si="1322"/>
        <v>BMSC23</v>
      </c>
      <c r="E719" s="12" t="str">
        <f>IF(ISERROR(VLOOKUP($D719,SITES!$A:$E,2,FALSE)),"",VLOOKUP($D719,SITES!$A:$E,2,FALSE))</f>
        <v>Aguilar Point</v>
      </c>
      <c r="F719" s="10">
        <f>IF(ISERROR(VLOOKUP($D719,SITES!$A:$E,3,FALSE)),"",VLOOKUP($D719,SITES!$A:$E,3,FALSE))</f>
        <v>48.837589000000001</v>
      </c>
      <c r="G719" s="13">
        <f>IF(ISERROR(VLOOKUP($D719,SITES!$A:$E,4,FALSE)),"",VLOOKUP($D719,SITES!$A:$E,4,FALSE))</f>
        <v>-125.14414499999999</v>
      </c>
      <c r="H719" s="14" t="str">
        <f t="shared" ref="H719:O719" si="1327">IF(ISERROR(H718),IF(ISERROR(H717),IF(ISERROR(H716),"BLANK",H716),H717),H718)</f>
        <v>03/05/2024</v>
      </c>
      <c r="I719" s="11">
        <f t="shared" si="1327"/>
        <v>2.5</v>
      </c>
      <c r="J719" s="11" t="str">
        <f t="shared" si="1327"/>
        <v>NE</v>
      </c>
      <c r="K719" s="18">
        <f t="shared" si="1327"/>
        <v>0.53472222222222221</v>
      </c>
      <c r="L719" s="11" t="str">
        <f t="shared" si="1327"/>
        <v>VDG</v>
      </c>
      <c r="M719" s="11">
        <f t="shared" si="1327"/>
        <v>6.7</v>
      </c>
      <c r="N719" s="11">
        <f t="shared" si="1327"/>
        <v>2</v>
      </c>
      <c r="O719" s="11">
        <f t="shared" si="1327"/>
        <v>1</v>
      </c>
      <c r="P719" s="11" t="s">
        <v>35</v>
      </c>
      <c r="Q719" s="19" t="str">
        <f>IF($N719=1,IF(ISERROR(VLOOKUP($P719,'M1'!$A:$C,Q$2,FALSE)),"NOT PRESENT",VLOOKUP($P719,'M1'!$A:$C,Q$2,FALSE)),IF($N719=2,IF(ISERROR(VLOOKUP(DATA!$P719,'M2'!$A:$C,Q$2,FALSE)),"NOT PRESENT",VLOOKUP(DATA!$P719,'M2'!$A:$C,Q$2,FALSE)),IF($N719=0,IF(ISERROR(VLOOKUP($P719,'M1'!$A:$C,Q$2,FALSE)),IF(ISERROR(VLOOKUP(DATA!$P719,'M2'!$A:$C,Q$2,FALSE)),"NOT PRESENT",VLOOKUP(DATA!$P719,'M2'!$A:$C,Q$2,FALSE)),VLOOKUP($P719,'M1'!$A:$C,Q$2,FALSE)),"SPECIFY METHOD")))</f>
        <v>Orthasterias koehleri</v>
      </c>
      <c r="R719" s="12" t="str">
        <f>IF($N719=1,IF(ISERROR(VLOOKUP($P719,'M1'!$A:$C,R$2,FALSE)),"NOT PRESENT",VLOOKUP($P719,'M1'!$A:$C,R$2,FALSE)),IF($N719=2,IF(ISERROR(VLOOKUP(DATA!$P719,'M2'!$A:$C,R$2,FALSE)),"NOT PRESENT",VLOOKUP(DATA!$P719,'M2'!$A:$C,R$2,FALSE)),IF($N719=0,IF(ISERROR(VLOOKUP($P719,'M1'!$A:$C,R$2,FALSE)),IF(ISERROR(VLOOKUP(DATA!$P719,'M2'!$A:$C,R$2,FALSE)),"NOT PRESENT",VLOOKUP(DATA!$P719,'M2'!$A:$C,R$2,FALSE)),VLOOKUP($P719,'M1'!$A:$C,R$2,FALSE)),"SPECIFY METHOD")))</f>
        <v>Rainbow star</v>
      </c>
      <c r="S719" s="20">
        <f t="shared" si="980"/>
        <v>4</v>
      </c>
      <c r="T719" s="11">
        <v>4</v>
      </c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1"/>
      <c r="AU719" s="11"/>
      <c r="AV719" s="11"/>
      <c r="AW719" s="11"/>
      <c r="AX719" s="11"/>
      <c r="AY719" s="11"/>
      <c r="AZ719" s="11"/>
      <c r="BA719" s="11"/>
      <c r="BB719" s="11"/>
      <c r="BC719" s="11"/>
      <c r="BD719" s="11"/>
      <c r="BE719" s="11"/>
      <c r="BF719" s="11"/>
      <c r="BG719" s="11"/>
      <c r="BH719" s="11"/>
      <c r="BI719" s="11"/>
      <c r="BJ719" s="11"/>
      <c r="BK719" s="11"/>
      <c r="BL719" s="11"/>
      <c r="BM719" s="11"/>
      <c r="BN719" s="11"/>
      <c r="BO719" s="11"/>
      <c r="BP719" s="11"/>
    </row>
    <row r="720" spans="1:68" ht="12.75" customHeight="1">
      <c r="A720" s="12">
        <f t="shared" si="977"/>
        <v>718</v>
      </c>
      <c r="B720" s="11" t="str">
        <f t="shared" si="1166"/>
        <v>Em Lim</v>
      </c>
      <c r="C720" s="11" t="str">
        <f t="shared" si="1321"/>
        <v>Valesca deGroot</v>
      </c>
      <c r="D720" s="11" t="str">
        <f t="shared" si="1322"/>
        <v>BMSC23</v>
      </c>
      <c r="E720" s="12" t="str">
        <f>IF(ISERROR(VLOOKUP($D720,SITES!$A:$E,2,FALSE)),"",VLOOKUP($D720,SITES!$A:$E,2,FALSE))</f>
        <v>Aguilar Point</v>
      </c>
      <c r="F720" s="10">
        <f>IF(ISERROR(VLOOKUP($D720,SITES!$A:$E,3,FALSE)),"",VLOOKUP($D720,SITES!$A:$E,3,FALSE))</f>
        <v>48.837589000000001</v>
      </c>
      <c r="G720" s="13">
        <f>IF(ISERROR(VLOOKUP($D720,SITES!$A:$E,4,FALSE)),"",VLOOKUP($D720,SITES!$A:$E,4,FALSE))</f>
        <v>-125.14414499999999</v>
      </c>
      <c r="H720" s="14" t="str">
        <f t="shared" ref="H720:O720" si="1328">IF(ISERROR(H719),IF(ISERROR(H718),IF(ISERROR(H717),"BLANK",H717),H718),H719)</f>
        <v>03/05/2024</v>
      </c>
      <c r="I720" s="11">
        <f t="shared" si="1328"/>
        <v>2.5</v>
      </c>
      <c r="J720" s="11" t="str">
        <f t="shared" si="1328"/>
        <v>NE</v>
      </c>
      <c r="K720" s="18">
        <f t="shared" si="1328"/>
        <v>0.53472222222222221</v>
      </c>
      <c r="L720" s="11" t="str">
        <f t="shared" si="1328"/>
        <v>VDG</v>
      </c>
      <c r="M720" s="11">
        <f t="shared" si="1328"/>
        <v>6.7</v>
      </c>
      <c r="N720" s="11">
        <f t="shared" si="1328"/>
        <v>2</v>
      </c>
      <c r="O720" s="11">
        <f t="shared" si="1328"/>
        <v>1</v>
      </c>
      <c r="P720" s="11" t="s">
        <v>53</v>
      </c>
      <c r="Q720" s="19" t="str">
        <f>IF($N720=1,IF(ISERROR(VLOOKUP($P720,'M1'!$A:$C,Q$2,FALSE)),"NOT PRESENT",VLOOKUP($P720,'M1'!$A:$C,Q$2,FALSE)),IF($N720=2,IF(ISERROR(VLOOKUP(DATA!$P720,'M2'!$A:$C,Q$2,FALSE)),"NOT PRESENT",VLOOKUP(DATA!$P720,'M2'!$A:$C,Q$2,FALSE)),IF($N720=0,IF(ISERROR(VLOOKUP($P720,'M1'!$A:$C,Q$2,FALSE)),IF(ISERROR(VLOOKUP(DATA!$P720,'M2'!$A:$C,Q$2,FALSE)),"NOT PRESENT",VLOOKUP(DATA!$P720,'M2'!$A:$C,Q$2,FALSE)),VLOOKUP($P720,'M1'!$A:$C,Q$2,FALSE)),"SPECIFY METHOD")))</f>
        <v>Rhinogobiops nicholsii</v>
      </c>
      <c r="R720" s="12" t="str">
        <f>IF($N720=1,IF(ISERROR(VLOOKUP($P720,'M1'!$A:$C,R$2,FALSE)),"NOT PRESENT",VLOOKUP($P720,'M1'!$A:$C,R$2,FALSE)),IF($N720=2,IF(ISERROR(VLOOKUP(DATA!$P720,'M2'!$A:$C,R$2,FALSE)),"NOT PRESENT",VLOOKUP(DATA!$P720,'M2'!$A:$C,R$2,FALSE)),IF($N720=0,IF(ISERROR(VLOOKUP($P720,'M1'!$A:$C,R$2,FALSE)),IF(ISERROR(VLOOKUP(DATA!$P720,'M2'!$A:$C,R$2,FALSE)),"NOT PRESENT",VLOOKUP(DATA!$P720,'M2'!$A:$C,R$2,FALSE)),VLOOKUP($P720,'M1'!$A:$C,R$2,FALSE)),"SPECIFY METHOD")))</f>
        <v>Blackeye goby</v>
      </c>
      <c r="S720" s="20">
        <f t="shared" si="980"/>
        <v>19</v>
      </c>
      <c r="T720" s="11">
        <v>0</v>
      </c>
      <c r="U720" s="11">
        <v>2</v>
      </c>
      <c r="V720" s="11">
        <v>13</v>
      </c>
      <c r="W720" s="11">
        <v>4</v>
      </c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1"/>
      <c r="AU720" s="11"/>
      <c r="AV720" s="11"/>
      <c r="AW720" s="11"/>
      <c r="AX720" s="11"/>
      <c r="AY720" s="11"/>
      <c r="AZ720" s="11"/>
      <c r="BA720" s="11"/>
      <c r="BB720" s="11"/>
      <c r="BC720" s="11"/>
      <c r="BD720" s="11"/>
      <c r="BE720" s="11"/>
      <c r="BF720" s="11"/>
      <c r="BG720" s="11"/>
      <c r="BH720" s="11"/>
      <c r="BI720" s="11"/>
      <c r="BJ720" s="11"/>
      <c r="BK720" s="11"/>
      <c r="BL720" s="11"/>
      <c r="BM720" s="11"/>
      <c r="BN720" s="11"/>
      <c r="BO720" s="11"/>
      <c r="BP720" s="11"/>
    </row>
    <row r="721" spans="1:68" ht="12.75" customHeight="1">
      <c r="A721" s="12">
        <f t="shared" si="977"/>
        <v>719</v>
      </c>
      <c r="B721" s="11" t="str">
        <f t="shared" si="1166"/>
        <v>Em Lim</v>
      </c>
      <c r="C721" s="11" t="str">
        <f t="shared" si="1321"/>
        <v>Valesca deGroot</v>
      </c>
      <c r="D721" s="11" t="str">
        <f t="shared" si="1322"/>
        <v>BMSC23</v>
      </c>
      <c r="E721" s="12" t="str">
        <f>IF(ISERROR(VLOOKUP($D721,SITES!$A:$E,2,FALSE)),"",VLOOKUP($D721,SITES!$A:$E,2,FALSE))</f>
        <v>Aguilar Point</v>
      </c>
      <c r="F721" s="10">
        <f>IF(ISERROR(VLOOKUP($D721,SITES!$A:$E,3,FALSE)),"",VLOOKUP($D721,SITES!$A:$E,3,FALSE))</f>
        <v>48.837589000000001</v>
      </c>
      <c r="G721" s="13">
        <f>IF(ISERROR(VLOOKUP($D721,SITES!$A:$E,4,FALSE)),"",VLOOKUP($D721,SITES!$A:$E,4,FALSE))</f>
        <v>-125.14414499999999</v>
      </c>
      <c r="H721" s="14" t="str">
        <f t="shared" ref="H721:O721" si="1329">IF(ISERROR(H720),IF(ISERROR(H719),IF(ISERROR(H718),"BLANK",H718),H719),H720)</f>
        <v>03/05/2024</v>
      </c>
      <c r="I721" s="11">
        <f t="shared" si="1329"/>
        <v>2.5</v>
      </c>
      <c r="J721" s="11" t="str">
        <f t="shared" si="1329"/>
        <v>NE</v>
      </c>
      <c r="K721" s="18">
        <f t="shared" si="1329"/>
        <v>0.53472222222222221</v>
      </c>
      <c r="L721" s="11" t="str">
        <f t="shared" si="1329"/>
        <v>VDG</v>
      </c>
      <c r="M721" s="11">
        <f t="shared" si="1329"/>
        <v>6.7</v>
      </c>
      <c r="N721" s="11">
        <f t="shared" si="1329"/>
        <v>2</v>
      </c>
      <c r="O721" s="11">
        <f t="shared" si="1329"/>
        <v>1</v>
      </c>
      <c r="P721" s="11" t="s">
        <v>28</v>
      </c>
      <c r="Q721" s="19" t="str">
        <f>IF($N721=1,IF(ISERROR(VLOOKUP($P721,'M1'!$A:$C,Q$2,FALSE)),"NOT PRESENT",VLOOKUP($P721,'M1'!$A:$C,Q$2,FALSE)),IF($N721=2,IF(ISERROR(VLOOKUP(DATA!$P721,'M2'!$A:$C,Q$2,FALSE)),"NOT PRESENT",VLOOKUP(DATA!$P721,'M2'!$A:$C,Q$2,FALSE)),IF($N721=0,IF(ISERROR(VLOOKUP($P721,'M1'!$A:$C,Q$2,FALSE)),IF(ISERROR(VLOOKUP(DATA!$P721,'M2'!$A:$C,Q$2,FALSE)),"NOT PRESENT",VLOOKUP(DATA!$P721,'M2'!$A:$C,Q$2,FALSE)),VLOOKUP($P721,'M1'!$A:$C,Q$2,FALSE)),"SPECIFY METHOD")))</f>
        <v>Artedius harringtoni</v>
      </c>
      <c r="R721" s="12" t="str">
        <f>IF($N721=1,IF(ISERROR(VLOOKUP($P721,'M1'!$A:$C,R$2,FALSE)),"NOT PRESENT",VLOOKUP($P721,'M1'!$A:$C,R$2,FALSE)),IF($N721=2,IF(ISERROR(VLOOKUP(DATA!$P721,'M2'!$A:$C,R$2,FALSE)),"NOT PRESENT",VLOOKUP(DATA!$P721,'M2'!$A:$C,R$2,FALSE)),IF($N721=0,IF(ISERROR(VLOOKUP($P721,'M1'!$A:$C,R$2,FALSE)),IF(ISERROR(VLOOKUP(DATA!$P721,'M2'!$A:$C,R$2,FALSE)),"NOT PRESENT",VLOOKUP(DATA!$P721,'M2'!$A:$C,R$2,FALSE)),VLOOKUP($P721,'M1'!$A:$C,R$2,FALSE)),"SPECIFY METHOD")))</f>
        <v>Scalyhead sculpin</v>
      </c>
      <c r="S721" s="20">
        <f t="shared" si="980"/>
        <v>9</v>
      </c>
      <c r="T721" s="11">
        <v>0</v>
      </c>
      <c r="U721" s="11">
        <v>2</v>
      </c>
      <c r="V721" s="11">
        <v>6</v>
      </c>
      <c r="W721" s="11">
        <v>1</v>
      </c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1"/>
      <c r="AU721" s="11"/>
      <c r="AV721" s="11"/>
      <c r="AW721" s="11"/>
      <c r="AX721" s="11"/>
      <c r="AY721" s="11"/>
      <c r="AZ721" s="11"/>
      <c r="BA721" s="11"/>
      <c r="BB721" s="11"/>
      <c r="BC721" s="11"/>
      <c r="BD721" s="11"/>
      <c r="BE721" s="11"/>
      <c r="BF721" s="11"/>
      <c r="BG721" s="11"/>
      <c r="BH721" s="11"/>
      <c r="BI721" s="11"/>
      <c r="BJ721" s="11"/>
      <c r="BK721" s="11"/>
      <c r="BL721" s="11"/>
      <c r="BM721" s="11"/>
      <c r="BN721" s="11"/>
      <c r="BO721" s="11"/>
      <c r="BP721" s="11"/>
    </row>
    <row r="722" spans="1:68" ht="12.75" customHeight="1">
      <c r="A722" s="12">
        <f t="shared" si="977"/>
        <v>720</v>
      </c>
      <c r="B722" s="11" t="str">
        <f t="shared" si="1166"/>
        <v>Em Lim</v>
      </c>
      <c r="C722" s="11" t="str">
        <f t="shared" si="1321"/>
        <v>Valesca deGroot</v>
      </c>
      <c r="D722" s="11" t="str">
        <f t="shared" si="1322"/>
        <v>BMSC23</v>
      </c>
      <c r="E722" s="12" t="str">
        <f>IF(ISERROR(VLOOKUP($D722,SITES!$A:$E,2,FALSE)),"",VLOOKUP($D722,SITES!$A:$E,2,FALSE))</f>
        <v>Aguilar Point</v>
      </c>
      <c r="F722" s="10">
        <f>IF(ISERROR(VLOOKUP($D722,SITES!$A:$E,3,FALSE)),"",VLOOKUP($D722,SITES!$A:$E,3,FALSE))</f>
        <v>48.837589000000001</v>
      </c>
      <c r="G722" s="13">
        <f>IF(ISERROR(VLOOKUP($D722,SITES!$A:$E,4,FALSE)),"",VLOOKUP($D722,SITES!$A:$E,4,FALSE))</f>
        <v>-125.14414499999999</v>
      </c>
      <c r="H722" s="14" t="str">
        <f t="shared" ref="H722:O722" si="1330">IF(ISERROR(H721),IF(ISERROR(H720),IF(ISERROR(H719),"BLANK",H719),H720),H721)</f>
        <v>03/05/2024</v>
      </c>
      <c r="I722" s="11">
        <f t="shared" si="1330"/>
        <v>2.5</v>
      </c>
      <c r="J722" s="11" t="str">
        <f t="shared" si="1330"/>
        <v>NE</v>
      </c>
      <c r="K722" s="18">
        <f t="shared" si="1330"/>
        <v>0.53472222222222221</v>
      </c>
      <c r="L722" s="11" t="str">
        <f t="shared" si="1330"/>
        <v>VDG</v>
      </c>
      <c r="M722" s="11">
        <f t="shared" si="1330"/>
        <v>6.7</v>
      </c>
      <c r="N722" s="11">
        <f t="shared" si="1330"/>
        <v>2</v>
      </c>
      <c r="O722" s="11">
        <f t="shared" si="1330"/>
        <v>1</v>
      </c>
      <c r="P722" s="11" t="s">
        <v>61</v>
      </c>
      <c r="Q722" s="19" t="str">
        <f>IF($N722=1,IF(ISERROR(VLOOKUP($P722,'M1'!$A:$C,Q$2,FALSE)),"NOT PRESENT",VLOOKUP($P722,'M1'!$A:$C,Q$2,FALSE)),IF($N722=2,IF(ISERROR(VLOOKUP(DATA!$P722,'M2'!$A:$C,Q$2,FALSE)),"NOT PRESENT",VLOOKUP(DATA!$P722,'M2'!$A:$C,Q$2,FALSE)),IF($N722=0,IF(ISERROR(VLOOKUP($P722,'M1'!$A:$C,Q$2,FALSE)),IF(ISERROR(VLOOKUP(DATA!$P722,'M2'!$A:$C,Q$2,FALSE)),"NOT PRESENT",VLOOKUP(DATA!$P722,'M2'!$A:$C,Q$2,FALSE)),VLOOKUP($P722,'M1'!$A:$C,Q$2,FALSE)),"SPECIFY METHOD")))</f>
        <v>Henricia spp.</v>
      </c>
      <c r="R722" s="12" t="str">
        <f>IF($N722=1,IF(ISERROR(VLOOKUP($P722,'M1'!$A:$C,R$2,FALSE)),"NOT PRESENT",VLOOKUP($P722,'M1'!$A:$C,R$2,FALSE)),IF($N722=2,IF(ISERROR(VLOOKUP(DATA!$P722,'M2'!$A:$C,R$2,FALSE)),"NOT PRESENT",VLOOKUP(DATA!$P722,'M2'!$A:$C,R$2,FALSE)),IF($N722=0,IF(ISERROR(VLOOKUP($P722,'M1'!$A:$C,R$2,FALSE)),IF(ISERROR(VLOOKUP(DATA!$P722,'M2'!$A:$C,R$2,FALSE)),"NOT PRESENT",VLOOKUP(DATA!$P722,'M2'!$A:$C,R$2,FALSE)),VLOOKUP($P722,'M1'!$A:$C,R$2,FALSE)),"SPECIFY METHOD")))</f>
        <v>Unidentified blood star</v>
      </c>
      <c r="S722" s="20">
        <f t="shared" si="980"/>
        <v>9</v>
      </c>
      <c r="T722" s="11">
        <v>9</v>
      </c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1"/>
      <c r="AU722" s="11"/>
      <c r="AV722" s="11"/>
      <c r="AW722" s="11"/>
      <c r="AX722" s="11"/>
      <c r="AY722" s="11"/>
      <c r="AZ722" s="11"/>
      <c r="BA722" s="11"/>
      <c r="BB722" s="11"/>
      <c r="BC722" s="11"/>
      <c r="BD722" s="11"/>
      <c r="BE722" s="11"/>
      <c r="BF722" s="11"/>
      <c r="BG722" s="11"/>
      <c r="BH722" s="11"/>
      <c r="BI722" s="11"/>
      <c r="BJ722" s="11"/>
      <c r="BK722" s="11"/>
      <c r="BL722" s="11"/>
      <c r="BM722" s="11"/>
      <c r="BN722" s="11"/>
      <c r="BO722" s="11"/>
      <c r="BP722" s="11"/>
    </row>
    <row r="723" spans="1:68" ht="12.75" customHeight="1">
      <c r="A723" s="12">
        <f t="shared" si="977"/>
        <v>721</v>
      </c>
      <c r="B723" s="11" t="str">
        <f t="shared" si="1166"/>
        <v>Em Lim</v>
      </c>
      <c r="C723" s="11" t="str">
        <f t="shared" si="1321"/>
        <v>Valesca deGroot</v>
      </c>
      <c r="D723" s="11" t="str">
        <f t="shared" si="1322"/>
        <v>BMSC23</v>
      </c>
      <c r="E723" s="12" t="str">
        <f>IF(ISERROR(VLOOKUP($D723,SITES!$A:$E,2,FALSE)),"",VLOOKUP($D723,SITES!$A:$E,2,FALSE))</f>
        <v>Aguilar Point</v>
      </c>
      <c r="F723" s="10">
        <f>IF(ISERROR(VLOOKUP($D723,SITES!$A:$E,3,FALSE)),"",VLOOKUP($D723,SITES!$A:$E,3,FALSE))</f>
        <v>48.837589000000001</v>
      </c>
      <c r="G723" s="13">
        <f>IF(ISERROR(VLOOKUP($D723,SITES!$A:$E,4,FALSE)),"",VLOOKUP($D723,SITES!$A:$E,4,FALSE))</f>
        <v>-125.14414499999999</v>
      </c>
      <c r="H723" s="14" t="str">
        <f t="shared" ref="H723:O723" si="1331">IF(ISERROR(H722),IF(ISERROR(H721),IF(ISERROR(H720),"BLANK",H720),H721),H722)</f>
        <v>03/05/2024</v>
      </c>
      <c r="I723" s="11">
        <f t="shared" si="1331"/>
        <v>2.5</v>
      </c>
      <c r="J723" s="11" t="str">
        <f t="shared" si="1331"/>
        <v>NE</v>
      </c>
      <c r="K723" s="18">
        <f t="shared" si="1331"/>
        <v>0.53472222222222221</v>
      </c>
      <c r="L723" s="11" t="str">
        <f t="shared" si="1331"/>
        <v>VDG</v>
      </c>
      <c r="M723" s="11">
        <f t="shared" si="1331"/>
        <v>6.7</v>
      </c>
      <c r="N723" s="11">
        <f t="shared" si="1331"/>
        <v>2</v>
      </c>
      <c r="O723" s="11">
        <f t="shared" si="1331"/>
        <v>1</v>
      </c>
      <c r="P723" s="11" t="s">
        <v>59</v>
      </c>
      <c r="Q723" s="19" t="str">
        <f>IF($N723=1,IF(ISERROR(VLOOKUP($P723,'M1'!$A:$C,Q$2,FALSE)),"NOT PRESENT",VLOOKUP($P723,'M1'!$A:$C,Q$2,FALSE)),IF($N723=2,IF(ISERROR(VLOOKUP(DATA!$P723,'M2'!$A:$C,Q$2,FALSE)),"NOT PRESENT",VLOOKUP(DATA!$P723,'M2'!$A:$C,Q$2,FALSE)),IF($N723=0,IF(ISERROR(VLOOKUP($P723,'M1'!$A:$C,Q$2,FALSE)),IF(ISERROR(VLOOKUP(DATA!$P723,'M2'!$A:$C,Q$2,FALSE)),"NOT PRESENT",VLOOKUP(DATA!$P723,'M2'!$A:$C,Q$2,FALSE)),VLOOKUP($P723,'M1'!$A:$C,Q$2,FALSE)),"SPECIFY METHOD")))</f>
        <v>Scyra acutifrons</v>
      </c>
      <c r="R723" s="12" t="str">
        <f>IF($N723=1,IF(ISERROR(VLOOKUP($P723,'M1'!$A:$C,R$2,FALSE)),"NOT PRESENT",VLOOKUP($P723,'M1'!$A:$C,R$2,FALSE)),IF($N723=2,IF(ISERROR(VLOOKUP(DATA!$P723,'M2'!$A:$C,R$2,FALSE)),"NOT PRESENT",VLOOKUP(DATA!$P723,'M2'!$A:$C,R$2,FALSE)),IF($N723=0,IF(ISERROR(VLOOKUP($P723,'M1'!$A:$C,R$2,FALSE)),IF(ISERROR(VLOOKUP(DATA!$P723,'M2'!$A:$C,R$2,FALSE)),"NOT PRESENT",VLOOKUP(DATA!$P723,'M2'!$A:$C,R$2,FALSE)),VLOOKUP($P723,'M1'!$A:$C,R$2,FALSE)),"SPECIFY METHOD")))</f>
        <v>Sharpnose crab</v>
      </c>
      <c r="S723" s="20">
        <f t="shared" si="980"/>
        <v>8</v>
      </c>
      <c r="T723" s="11">
        <v>8</v>
      </c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1"/>
      <c r="AU723" s="11"/>
      <c r="AV723" s="11"/>
      <c r="AW723" s="11"/>
      <c r="AX723" s="11"/>
      <c r="AY723" s="11"/>
      <c r="AZ723" s="11"/>
      <c r="BA723" s="11"/>
      <c r="BB723" s="11"/>
      <c r="BC723" s="11"/>
      <c r="BD723" s="11"/>
      <c r="BE723" s="11"/>
      <c r="BF723" s="11"/>
      <c r="BG723" s="11"/>
      <c r="BH723" s="11"/>
      <c r="BI723" s="11"/>
      <c r="BJ723" s="11"/>
      <c r="BK723" s="11"/>
      <c r="BL723" s="11"/>
      <c r="BM723" s="11"/>
      <c r="BN723" s="11"/>
      <c r="BO723" s="11"/>
      <c r="BP723" s="11"/>
    </row>
    <row r="724" spans="1:68" ht="12.75" customHeight="1">
      <c r="A724" s="12">
        <f t="shared" si="977"/>
        <v>722</v>
      </c>
      <c r="B724" s="11" t="str">
        <f t="shared" si="1166"/>
        <v>Em Lim</v>
      </c>
      <c r="C724" s="11" t="str">
        <f t="shared" si="1321"/>
        <v>Valesca deGroot</v>
      </c>
      <c r="D724" s="11" t="str">
        <f t="shared" si="1322"/>
        <v>BMSC23</v>
      </c>
      <c r="E724" s="12" t="str">
        <f>IF(ISERROR(VLOOKUP($D724,SITES!$A:$E,2,FALSE)),"",VLOOKUP($D724,SITES!$A:$E,2,FALSE))</f>
        <v>Aguilar Point</v>
      </c>
      <c r="F724" s="10">
        <f>IF(ISERROR(VLOOKUP($D724,SITES!$A:$E,3,FALSE)),"",VLOOKUP($D724,SITES!$A:$E,3,FALSE))</f>
        <v>48.837589000000001</v>
      </c>
      <c r="G724" s="13">
        <f>IF(ISERROR(VLOOKUP($D724,SITES!$A:$E,4,FALSE)),"",VLOOKUP($D724,SITES!$A:$E,4,FALSE))</f>
        <v>-125.14414499999999</v>
      </c>
      <c r="H724" s="14" t="str">
        <f t="shared" ref="H724:O724" si="1332">IF(ISERROR(H723),IF(ISERROR(H722),IF(ISERROR(H721),"BLANK",H721),H722),H723)</f>
        <v>03/05/2024</v>
      </c>
      <c r="I724" s="11">
        <f t="shared" si="1332"/>
        <v>2.5</v>
      </c>
      <c r="J724" s="11" t="str">
        <f t="shared" si="1332"/>
        <v>NE</v>
      </c>
      <c r="K724" s="18">
        <f t="shared" si="1332"/>
        <v>0.53472222222222221</v>
      </c>
      <c r="L724" s="11" t="str">
        <f t="shared" si="1332"/>
        <v>VDG</v>
      </c>
      <c r="M724" s="11">
        <f t="shared" si="1332"/>
        <v>6.7</v>
      </c>
      <c r="N724" s="11">
        <f t="shared" si="1332"/>
        <v>2</v>
      </c>
      <c r="O724" s="11">
        <f t="shared" si="1332"/>
        <v>1</v>
      </c>
      <c r="P724" s="11" t="s">
        <v>47</v>
      </c>
      <c r="Q724" s="19" t="str">
        <f>IF($N724=1,IF(ISERROR(VLOOKUP($P724,'M1'!$A:$C,Q$2,FALSE)),"NOT PRESENT",VLOOKUP($P724,'M1'!$A:$C,Q$2,FALSE)),IF($N724=2,IF(ISERROR(VLOOKUP(DATA!$P724,'M2'!$A:$C,Q$2,FALSE)),"NOT PRESENT",VLOOKUP(DATA!$P724,'M2'!$A:$C,Q$2,FALSE)),IF($N724=0,IF(ISERROR(VLOOKUP($P724,'M1'!$A:$C,Q$2,FALSE)),IF(ISERROR(VLOOKUP(DATA!$P724,'M2'!$A:$C,Q$2,FALSE)),"NOT PRESENT",VLOOKUP(DATA!$P724,'M2'!$A:$C,Q$2,FALSE)),VLOOKUP($P724,'M1'!$A:$C,Q$2,FALSE)),"SPECIFY METHOD")))</f>
        <v>Glebocarcinus oregonensis</v>
      </c>
      <c r="R724" s="12" t="str">
        <f>IF($N724=1,IF(ISERROR(VLOOKUP($P724,'M1'!$A:$C,R$2,FALSE)),"NOT PRESENT",VLOOKUP($P724,'M1'!$A:$C,R$2,FALSE)),IF($N724=2,IF(ISERROR(VLOOKUP(DATA!$P724,'M2'!$A:$C,R$2,FALSE)),"NOT PRESENT",VLOOKUP(DATA!$P724,'M2'!$A:$C,R$2,FALSE)),IF($N724=0,IF(ISERROR(VLOOKUP($P724,'M1'!$A:$C,R$2,FALSE)),IF(ISERROR(VLOOKUP(DATA!$P724,'M2'!$A:$C,R$2,FALSE)),"NOT PRESENT",VLOOKUP(DATA!$P724,'M2'!$A:$C,R$2,FALSE)),VLOOKUP($P724,'M1'!$A:$C,R$2,FALSE)),"SPECIFY METHOD")))</f>
        <v>Pygmy rock crab</v>
      </c>
      <c r="S724" s="20">
        <f t="shared" si="980"/>
        <v>36</v>
      </c>
      <c r="T724" s="11">
        <v>36</v>
      </c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1"/>
      <c r="AU724" s="11"/>
      <c r="AV724" s="11"/>
      <c r="AW724" s="11"/>
      <c r="AX724" s="11"/>
      <c r="AY724" s="11"/>
      <c r="AZ724" s="11"/>
      <c r="BA724" s="11"/>
      <c r="BB724" s="11"/>
      <c r="BC724" s="11"/>
      <c r="BD724" s="11"/>
      <c r="BE724" s="11"/>
      <c r="BF724" s="11"/>
      <c r="BG724" s="11"/>
      <c r="BH724" s="11"/>
      <c r="BI724" s="11"/>
      <c r="BJ724" s="11"/>
      <c r="BK724" s="11"/>
      <c r="BL724" s="11"/>
      <c r="BM724" s="11"/>
      <c r="BN724" s="11"/>
      <c r="BO724" s="11"/>
      <c r="BP724" s="11"/>
    </row>
    <row r="725" spans="1:68" ht="12.75" customHeight="1">
      <c r="A725" s="12">
        <f t="shared" si="977"/>
        <v>723</v>
      </c>
      <c r="B725" s="11" t="str">
        <f t="shared" si="1166"/>
        <v>Em Lim</v>
      </c>
      <c r="C725" s="11" t="str">
        <f t="shared" si="1321"/>
        <v>Valesca deGroot</v>
      </c>
      <c r="D725" s="11" t="str">
        <f t="shared" si="1322"/>
        <v>BMSC23</v>
      </c>
      <c r="E725" s="12" t="str">
        <f>IF(ISERROR(VLOOKUP($D725,SITES!$A:$E,2,FALSE)),"",VLOOKUP($D725,SITES!$A:$E,2,FALSE))</f>
        <v>Aguilar Point</v>
      </c>
      <c r="F725" s="10">
        <f>IF(ISERROR(VLOOKUP($D725,SITES!$A:$E,3,FALSE)),"",VLOOKUP($D725,SITES!$A:$E,3,FALSE))</f>
        <v>48.837589000000001</v>
      </c>
      <c r="G725" s="13">
        <f>IF(ISERROR(VLOOKUP($D725,SITES!$A:$E,4,FALSE)),"",VLOOKUP($D725,SITES!$A:$E,4,FALSE))</f>
        <v>-125.14414499999999</v>
      </c>
      <c r="H725" s="14" t="str">
        <f t="shared" ref="H725:O725" si="1333">IF(ISERROR(H724),IF(ISERROR(H723),IF(ISERROR(H722),"BLANK",H722),H723),H724)</f>
        <v>03/05/2024</v>
      </c>
      <c r="I725" s="11">
        <f t="shared" si="1333"/>
        <v>2.5</v>
      </c>
      <c r="J725" s="11" t="str">
        <f t="shared" si="1333"/>
        <v>NE</v>
      </c>
      <c r="K725" s="18">
        <f t="shared" si="1333"/>
        <v>0.53472222222222221</v>
      </c>
      <c r="L725" s="11" t="str">
        <f t="shared" si="1333"/>
        <v>VDG</v>
      </c>
      <c r="M725" s="11">
        <f t="shared" si="1333"/>
        <v>6.7</v>
      </c>
      <c r="N725" s="11">
        <f t="shared" si="1333"/>
        <v>2</v>
      </c>
      <c r="O725" s="11">
        <f t="shared" si="1333"/>
        <v>1</v>
      </c>
      <c r="P725" s="11" t="s">
        <v>36</v>
      </c>
      <c r="Q725" s="19" t="str">
        <f>IF($N725=1,IF(ISERROR(VLOOKUP($P725,'M1'!$A:$C,Q$2,FALSE)),"NOT PRESENT",VLOOKUP($P725,'M1'!$A:$C,Q$2,FALSE)),IF($N725=2,IF(ISERROR(VLOOKUP(DATA!$P725,'M2'!$A:$C,Q$2,FALSE)),"NOT PRESENT",VLOOKUP(DATA!$P725,'M2'!$A:$C,Q$2,FALSE)),IF($N725=0,IF(ISERROR(VLOOKUP($P725,'M1'!$A:$C,Q$2,FALSE)),IF(ISERROR(VLOOKUP(DATA!$P725,'M2'!$A:$C,Q$2,FALSE)),"NOT PRESENT",VLOOKUP(DATA!$P725,'M2'!$A:$C,Q$2,FALSE)),VLOOKUP($P725,'M1'!$A:$C,Q$2,FALSE)),"SPECIFY METHOD")))</f>
        <v>Haliotis kamtschatkana</v>
      </c>
      <c r="R725" s="12" t="str">
        <f>IF($N725=1,IF(ISERROR(VLOOKUP($P725,'M1'!$A:$C,R$2,FALSE)),"NOT PRESENT",VLOOKUP($P725,'M1'!$A:$C,R$2,FALSE)),IF($N725=2,IF(ISERROR(VLOOKUP(DATA!$P725,'M2'!$A:$C,R$2,FALSE)),"NOT PRESENT",VLOOKUP(DATA!$P725,'M2'!$A:$C,R$2,FALSE)),IF($N725=0,IF(ISERROR(VLOOKUP($P725,'M1'!$A:$C,R$2,FALSE)),IF(ISERROR(VLOOKUP(DATA!$P725,'M2'!$A:$C,R$2,FALSE)),"NOT PRESENT",VLOOKUP(DATA!$P725,'M2'!$A:$C,R$2,FALSE)),VLOOKUP($P725,'M1'!$A:$C,R$2,FALSE)),"SPECIFY METHOD")))</f>
        <v>Pinto abalone</v>
      </c>
      <c r="S725" s="20">
        <f t="shared" si="980"/>
        <v>13</v>
      </c>
      <c r="T725" s="11">
        <v>0</v>
      </c>
      <c r="U725" s="11">
        <v>3</v>
      </c>
      <c r="V725" s="11">
        <v>6</v>
      </c>
      <c r="W725" s="11">
        <v>4</v>
      </c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1"/>
      <c r="AU725" s="11"/>
      <c r="AV725" s="11"/>
      <c r="AW725" s="11"/>
      <c r="AX725" s="11"/>
      <c r="AY725" s="11"/>
      <c r="AZ725" s="11"/>
      <c r="BA725" s="11"/>
      <c r="BB725" s="11"/>
      <c r="BC725" s="11"/>
      <c r="BD725" s="11"/>
      <c r="BE725" s="11"/>
      <c r="BF725" s="11"/>
      <c r="BG725" s="11"/>
      <c r="BH725" s="11"/>
      <c r="BI725" s="11"/>
      <c r="BJ725" s="11"/>
      <c r="BK725" s="11"/>
      <c r="BL725" s="11"/>
      <c r="BM725" s="11"/>
      <c r="BN725" s="11"/>
      <c r="BO725" s="11"/>
      <c r="BP725" s="11"/>
    </row>
    <row r="726" spans="1:68" ht="12.75" customHeight="1">
      <c r="A726" s="12">
        <f t="shared" si="977"/>
        <v>724</v>
      </c>
      <c r="B726" s="11" t="str">
        <f t="shared" si="1166"/>
        <v>Em Lim</v>
      </c>
      <c r="C726" s="11" t="str">
        <f t="shared" si="1321"/>
        <v>Valesca deGroot</v>
      </c>
      <c r="D726" s="11" t="str">
        <f t="shared" si="1322"/>
        <v>BMSC23</v>
      </c>
      <c r="E726" s="12" t="str">
        <f>IF(ISERROR(VLOOKUP($D726,SITES!$A:$E,2,FALSE)),"",VLOOKUP($D726,SITES!$A:$E,2,FALSE))</f>
        <v>Aguilar Point</v>
      </c>
      <c r="F726" s="10">
        <f>IF(ISERROR(VLOOKUP($D726,SITES!$A:$E,3,FALSE)),"",VLOOKUP($D726,SITES!$A:$E,3,FALSE))</f>
        <v>48.837589000000001</v>
      </c>
      <c r="G726" s="13">
        <f>IF(ISERROR(VLOOKUP($D726,SITES!$A:$E,4,FALSE)),"",VLOOKUP($D726,SITES!$A:$E,4,FALSE))</f>
        <v>-125.14414499999999</v>
      </c>
      <c r="H726" s="14" t="str">
        <f t="shared" ref="H726:O726" si="1334">IF(ISERROR(H725),IF(ISERROR(H724),IF(ISERROR(H723),"BLANK",H723),H724),H725)</f>
        <v>03/05/2024</v>
      </c>
      <c r="I726" s="11">
        <f t="shared" si="1334"/>
        <v>2.5</v>
      </c>
      <c r="J726" s="11" t="str">
        <f t="shared" si="1334"/>
        <v>NE</v>
      </c>
      <c r="K726" s="18">
        <f t="shared" si="1334"/>
        <v>0.53472222222222221</v>
      </c>
      <c r="L726" s="11" t="str">
        <f t="shared" si="1334"/>
        <v>VDG</v>
      </c>
      <c r="M726" s="11">
        <f t="shared" si="1334"/>
        <v>6.7</v>
      </c>
      <c r="N726" s="11">
        <f t="shared" si="1334"/>
        <v>2</v>
      </c>
      <c r="O726" s="11">
        <f t="shared" si="1334"/>
        <v>1</v>
      </c>
      <c r="P726" s="11" t="s">
        <v>38</v>
      </c>
      <c r="Q726" s="19" t="str">
        <f>IF($N726=1,IF(ISERROR(VLOOKUP($P726,'M1'!$A:$C,Q$2,FALSE)),"NOT PRESENT",VLOOKUP($P726,'M1'!$A:$C,Q$2,FALSE)),IF($N726=2,IF(ISERROR(VLOOKUP(DATA!$P726,'M2'!$A:$C,Q$2,FALSE)),"NOT PRESENT",VLOOKUP(DATA!$P726,'M2'!$A:$C,Q$2,FALSE)),IF($N726=0,IF(ISERROR(VLOOKUP($P726,'M1'!$A:$C,Q$2,FALSE)),IF(ISERROR(VLOOKUP(DATA!$P726,'M2'!$A:$C,Q$2,FALSE)),"NOT PRESENT",VLOOKUP(DATA!$P726,'M2'!$A:$C,Q$2,FALSE)),VLOOKUP($P726,'M1'!$A:$C,Q$2,FALSE)),"SPECIFY METHOD")))</f>
        <v>Crassadoma gigantea</v>
      </c>
      <c r="R726" s="12" t="str">
        <f>IF($N726=1,IF(ISERROR(VLOOKUP($P726,'M1'!$A:$C,R$2,FALSE)),"NOT PRESENT",VLOOKUP($P726,'M1'!$A:$C,R$2,FALSE)),IF($N726=2,IF(ISERROR(VLOOKUP(DATA!$P726,'M2'!$A:$C,R$2,FALSE)),"NOT PRESENT",VLOOKUP(DATA!$P726,'M2'!$A:$C,R$2,FALSE)),IF($N726=0,IF(ISERROR(VLOOKUP($P726,'M1'!$A:$C,R$2,FALSE)),IF(ISERROR(VLOOKUP(DATA!$P726,'M2'!$A:$C,R$2,FALSE)),"NOT PRESENT",VLOOKUP(DATA!$P726,'M2'!$A:$C,R$2,FALSE)),VLOOKUP($P726,'M1'!$A:$C,R$2,FALSE)),"SPECIFY METHOD")))</f>
        <v>Purple-hinged rock scallop</v>
      </c>
      <c r="S726" s="20">
        <f t="shared" si="980"/>
        <v>12</v>
      </c>
      <c r="T726" s="11">
        <v>0</v>
      </c>
      <c r="U726" s="11"/>
      <c r="V726" s="11"/>
      <c r="W726" s="11">
        <v>1</v>
      </c>
      <c r="X726" s="11">
        <v>6</v>
      </c>
      <c r="Y726" s="11">
        <v>3</v>
      </c>
      <c r="Z726" s="11">
        <v>2</v>
      </c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1"/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/>
      <c r="BH726" s="11"/>
      <c r="BI726" s="11"/>
      <c r="BJ726" s="11"/>
      <c r="BK726" s="11"/>
      <c r="BL726" s="11"/>
      <c r="BM726" s="11"/>
      <c r="BN726" s="11"/>
      <c r="BO726" s="11"/>
      <c r="BP726" s="11"/>
    </row>
    <row r="727" spans="1:68" ht="12.75" customHeight="1">
      <c r="A727" s="12">
        <f t="shared" si="977"/>
        <v>725</v>
      </c>
      <c r="B727" s="11" t="str">
        <f t="shared" si="1166"/>
        <v>Em Lim</v>
      </c>
      <c r="C727" s="11" t="str">
        <f t="shared" si="1321"/>
        <v>Valesca deGroot</v>
      </c>
      <c r="D727" s="11" t="str">
        <f t="shared" si="1322"/>
        <v>BMSC23</v>
      </c>
      <c r="E727" s="12" t="str">
        <f>IF(ISERROR(VLOOKUP($D727,SITES!$A:$E,2,FALSE)),"",VLOOKUP($D727,SITES!$A:$E,2,FALSE))</f>
        <v>Aguilar Point</v>
      </c>
      <c r="F727" s="10">
        <f>IF(ISERROR(VLOOKUP($D727,SITES!$A:$E,3,FALSE)),"",VLOOKUP($D727,SITES!$A:$E,3,FALSE))</f>
        <v>48.837589000000001</v>
      </c>
      <c r="G727" s="13">
        <f>IF(ISERROR(VLOOKUP($D727,SITES!$A:$E,4,FALSE)),"",VLOOKUP($D727,SITES!$A:$E,4,FALSE))</f>
        <v>-125.14414499999999</v>
      </c>
      <c r="H727" s="14" t="str">
        <f t="shared" ref="H727:O727" si="1335">IF(ISERROR(H726),IF(ISERROR(H725),IF(ISERROR(H724),"BLANK",H724),H725),H726)</f>
        <v>03/05/2024</v>
      </c>
      <c r="I727" s="11">
        <f t="shared" si="1335"/>
        <v>2.5</v>
      </c>
      <c r="J727" s="11" t="str">
        <f t="shared" si="1335"/>
        <v>NE</v>
      </c>
      <c r="K727" s="18">
        <f t="shared" si="1335"/>
        <v>0.53472222222222221</v>
      </c>
      <c r="L727" s="11" t="str">
        <f t="shared" si="1335"/>
        <v>VDG</v>
      </c>
      <c r="M727" s="11">
        <f t="shared" si="1335"/>
        <v>6.7</v>
      </c>
      <c r="N727" s="11">
        <f t="shared" si="1335"/>
        <v>2</v>
      </c>
      <c r="O727" s="11">
        <f t="shared" si="1335"/>
        <v>1</v>
      </c>
      <c r="P727" s="11" t="s">
        <v>33</v>
      </c>
      <c r="Q727" s="19" t="str">
        <f>IF($N727=1,IF(ISERROR(VLOOKUP($P727,'M1'!$A:$C,Q$2,FALSE)),"NOT PRESENT",VLOOKUP($P727,'M1'!$A:$C,Q$2,FALSE)),IF($N727=2,IF(ISERROR(VLOOKUP(DATA!$P727,'M2'!$A:$C,Q$2,FALSE)),"NOT PRESENT",VLOOKUP(DATA!$P727,'M2'!$A:$C,Q$2,FALSE)),IF($N727=0,IF(ISERROR(VLOOKUP($P727,'M1'!$A:$C,Q$2,FALSE)),IF(ISERROR(VLOOKUP(DATA!$P727,'M2'!$A:$C,Q$2,FALSE)),"NOT PRESENT",VLOOKUP(DATA!$P727,'M2'!$A:$C,Q$2,FALSE)),VLOOKUP($P727,'M1'!$A:$C,Q$2,FALSE)),"SPECIFY METHOD")))</f>
        <v>Apostichopus californicus</v>
      </c>
      <c r="R727" s="12" t="str">
        <f>IF($N727=1,IF(ISERROR(VLOOKUP($P727,'M1'!$A:$C,R$2,FALSE)),"NOT PRESENT",VLOOKUP($P727,'M1'!$A:$C,R$2,FALSE)),IF($N727=2,IF(ISERROR(VLOOKUP(DATA!$P727,'M2'!$A:$C,R$2,FALSE)),"NOT PRESENT",VLOOKUP(DATA!$P727,'M2'!$A:$C,R$2,FALSE)),IF($N727=0,IF(ISERROR(VLOOKUP($P727,'M1'!$A:$C,R$2,FALSE)),IF(ISERROR(VLOOKUP(DATA!$P727,'M2'!$A:$C,R$2,FALSE)),"NOT PRESENT",VLOOKUP(DATA!$P727,'M2'!$A:$C,R$2,FALSE)),VLOOKUP($P727,'M1'!$A:$C,R$2,FALSE)),"SPECIFY METHOD")))</f>
        <v>California sea cucumber</v>
      </c>
      <c r="S727" s="20">
        <f t="shared" si="980"/>
        <v>14</v>
      </c>
      <c r="T727" s="11">
        <v>14</v>
      </c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1"/>
      <c r="AU727" s="11"/>
      <c r="AV727" s="11"/>
      <c r="AW727" s="11"/>
      <c r="AX727" s="11"/>
      <c r="AY727" s="11"/>
      <c r="AZ727" s="11"/>
      <c r="BA727" s="11"/>
      <c r="BB727" s="11"/>
      <c r="BC727" s="11"/>
      <c r="BD727" s="11"/>
      <c r="BE727" s="11"/>
      <c r="BF727" s="11"/>
      <c r="BG727" s="11"/>
      <c r="BH727" s="11"/>
      <c r="BI727" s="11"/>
      <c r="BJ727" s="11"/>
      <c r="BK727" s="11"/>
      <c r="BL727" s="11"/>
      <c r="BM727" s="11"/>
      <c r="BN727" s="11"/>
      <c r="BO727" s="11"/>
      <c r="BP727" s="11"/>
    </row>
    <row r="728" spans="1:68" ht="12.75" customHeight="1">
      <c r="A728" s="12">
        <f t="shared" si="977"/>
        <v>726</v>
      </c>
      <c r="B728" s="11" t="str">
        <f t="shared" si="1166"/>
        <v>Em Lim</v>
      </c>
      <c r="C728" s="11" t="str">
        <f t="shared" si="1321"/>
        <v>Valesca deGroot</v>
      </c>
      <c r="D728" s="11" t="str">
        <f t="shared" si="1322"/>
        <v>BMSC23</v>
      </c>
      <c r="E728" s="12" t="str">
        <f>IF(ISERROR(VLOOKUP($D728,SITES!$A:$E,2,FALSE)),"",VLOOKUP($D728,SITES!$A:$E,2,FALSE))</f>
        <v>Aguilar Point</v>
      </c>
      <c r="F728" s="10">
        <f>IF(ISERROR(VLOOKUP($D728,SITES!$A:$E,3,FALSE)),"",VLOOKUP($D728,SITES!$A:$E,3,FALSE))</f>
        <v>48.837589000000001</v>
      </c>
      <c r="G728" s="13">
        <f>IF(ISERROR(VLOOKUP($D728,SITES!$A:$E,4,FALSE)),"",VLOOKUP($D728,SITES!$A:$E,4,FALSE))</f>
        <v>-125.14414499999999</v>
      </c>
      <c r="H728" s="14" t="str">
        <f t="shared" ref="H728:O728" si="1336">IF(ISERROR(H727),IF(ISERROR(H726),IF(ISERROR(H725),"BLANK",H725),H726),H727)</f>
        <v>03/05/2024</v>
      </c>
      <c r="I728" s="11">
        <f t="shared" si="1336"/>
        <v>2.5</v>
      </c>
      <c r="J728" s="11" t="str">
        <f t="shared" si="1336"/>
        <v>NE</v>
      </c>
      <c r="K728" s="18">
        <f t="shared" si="1336"/>
        <v>0.53472222222222221</v>
      </c>
      <c r="L728" s="11" t="str">
        <f t="shared" si="1336"/>
        <v>VDG</v>
      </c>
      <c r="M728" s="11">
        <f t="shared" si="1336"/>
        <v>6.7</v>
      </c>
      <c r="N728" s="11">
        <f t="shared" si="1336"/>
        <v>2</v>
      </c>
      <c r="O728" s="11">
        <f t="shared" si="1336"/>
        <v>1</v>
      </c>
      <c r="P728" s="11" t="s">
        <v>37</v>
      </c>
      <c r="Q728" s="19" t="str">
        <f>IF($N728=1,IF(ISERROR(VLOOKUP($P728,'M1'!$A:$C,Q$2,FALSE)),"NOT PRESENT",VLOOKUP($P728,'M1'!$A:$C,Q$2,FALSE)),IF($N728=2,IF(ISERROR(VLOOKUP(DATA!$P728,'M2'!$A:$C,Q$2,FALSE)),"NOT PRESENT",VLOOKUP(DATA!$P728,'M2'!$A:$C,Q$2,FALSE)),IF($N728=0,IF(ISERROR(VLOOKUP($P728,'M1'!$A:$C,Q$2,FALSE)),IF(ISERROR(VLOOKUP(DATA!$P728,'M2'!$A:$C,Q$2,FALSE)),"NOT PRESENT",VLOOKUP(DATA!$P728,'M2'!$A:$C,Q$2,FALSE)),VLOOKUP($P728,'M1'!$A:$C,Q$2,FALSE)),"SPECIFY METHOD")))</f>
        <v>Ceratostoma foliatum</v>
      </c>
      <c r="R728" s="12" t="str">
        <f>IF($N728=1,IF(ISERROR(VLOOKUP($P728,'M1'!$A:$C,R$2,FALSE)),"NOT PRESENT",VLOOKUP($P728,'M1'!$A:$C,R$2,FALSE)),IF($N728=2,IF(ISERROR(VLOOKUP(DATA!$P728,'M2'!$A:$C,R$2,FALSE)),"NOT PRESENT",VLOOKUP(DATA!$P728,'M2'!$A:$C,R$2,FALSE)),IF($N728=0,IF(ISERROR(VLOOKUP($P728,'M1'!$A:$C,R$2,FALSE)),IF(ISERROR(VLOOKUP(DATA!$P728,'M2'!$A:$C,R$2,FALSE)),"NOT PRESENT",VLOOKUP(DATA!$P728,'M2'!$A:$C,R$2,FALSE)),VLOOKUP($P728,'M1'!$A:$C,R$2,FALSE)),"SPECIFY METHOD")))</f>
        <v>Leafy hornmouth</v>
      </c>
      <c r="S728" s="20">
        <f t="shared" si="980"/>
        <v>70</v>
      </c>
      <c r="T728" s="11">
        <v>70</v>
      </c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1"/>
      <c r="AU728" s="11"/>
      <c r="AV728" s="11"/>
      <c r="AW728" s="11"/>
      <c r="AX728" s="11"/>
      <c r="AY728" s="11"/>
      <c r="AZ728" s="11"/>
      <c r="BA728" s="11"/>
      <c r="BB728" s="11"/>
      <c r="BC728" s="11"/>
      <c r="BD728" s="11"/>
      <c r="BE728" s="11"/>
      <c r="BF728" s="11"/>
      <c r="BG728" s="11"/>
      <c r="BH728" s="11"/>
      <c r="BI728" s="11"/>
      <c r="BJ728" s="11"/>
      <c r="BK728" s="11"/>
      <c r="BL728" s="11"/>
      <c r="BM728" s="11"/>
      <c r="BN728" s="11"/>
      <c r="BO728" s="11"/>
      <c r="BP728" s="11"/>
    </row>
    <row r="729" spans="1:68" ht="12.75" customHeight="1">
      <c r="A729" s="12">
        <f t="shared" si="977"/>
        <v>727</v>
      </c>
      <c r="B729" s="11" t="str">
        <f t="shared" si="1166"/>
        <v>Em Lim</v>
      </c>
      <c r="C729" s="11" t="str">
        <f t="shared" si="1321"/>
        <v>Valesca deGroot</v>
      </c>
      <c r="D729" s="11" t="str">
        <f t="shared" si="1322"/>
        <v>BMSC23</v>
      </c>
      <c r="E729" s="12" t="str">
        <f>IF(ISERROR(VLOOKUP($D729,SITES!$A:$E,2,FALSE)),"",VLOOKUP($D729,SITES!$A:$E,2,FALSE))</f>
        <v>Aguilar Point</v>
      </c>
      <c r="F729" s="10">
        <f>IF(ISERROR(VLOOKUP($D729,SITES!$A:$E,3,FALSE)),"",VLOOKUP($D729,SITES!$A:$E,3,FALSE))</f>
        <v>48.837589000000001</v>
      </c>
      <c r="G729" s="13">
        <f>IF(ISERROR(VLOOKUP($D729,SITES!$A:$E,4,FALSE)),"",VLOOKUP($D729,SITES!$A:$E,4,FALSE))</f>
        <v>-125.14414499999999</v>
      </c>
      <c r="H729" s="14" t="str">
        <f t="shared" ref="H729:O729" si="1337">IF(ISERROR(H728),IF(ISERROR(H727),IF(ISERROR(H726),"BLANK",H726),H727),H728)</f>
        <v>03/05/2024</v>
      </c>
      <c r="I729" s="11">
        <f t="shared" si="1337"/>
        <v>2.5</v>
      </c>
      <c r="J729" s="11" t="str">
        <f t="shared" si="1337"/>
        <v>NE</v>
      </c>
      <c r="K729" s="18">
        <f t="shared" si="1337"/>
        <v>0.53472222222222221</v>
      </c>
      <c r="L729" s="11" t="str">
        <f t="shared" si="1337"/>
        <v>VDG</v>
      </c>
      <c r="M729" s="11">
        <f t="shared" si="1337"/>
        <v>6.7</v>
      </c>
      <c r="N729" s="11">
        <f t="shared" si="1337"/>
        <v>2</v>
      </c>
      <c r="O729" s="11">
        <f t="shared" si="1337"/>
        <v>1</v>
      </c>
      <c r="P729" s="11" t="s">
        <v>31</v>
      </c>
      <c r="Q729" s="19" t="str">
        <f>IF($N729=1,IF(ISERROR(VLOOKUP($P729,'M1'!$A:$C,Q$2,FALSE)),"NOT PRESENT",VLOOKUP($P729,'M1'!$A:$C,Q$2,FALSE)),IF($N729=2,IF(ISERROR(VLOOKUP(DATA!$P729,'M2'!$A:$C,Q$2,FALSE)),"NOT PRESENT",VLOOKUP(DATA!$P729,'M2'!$A:$C,Q$2,FALSE)),IF($N729=0,IF(ISERROR(VLOOKUP($P729,'M1'!$A:$C,Q$2,FALSE)),IF(ISERROR(VLOOKUP(DATA!$P729,'M2'!$A:$C,Q$2,FALSE)),"NOT PRESENT",VLOOKUP(DATA!$P729,'M2'!$A:$C,Q$2,FALSE)),VLOOKUP($P729,'M1'!$A:$C,Q$2,FALSE)),"SPECIFY METHOD")))</f>
        <v>Patiria miniata</v>
      </c>
      <c r="R729" s="12" t="str">
        <f>IF($N729=1,IF(ISERROR(VLOOKUP($P729,'M1'!$A:$C,R$2,FALSE)),"NOT PRESENT",VLOOKUP($P729,'M1'!$A:$C,R$2,FALSE)),IF($N729=2,IF(ISERROR(VLOOKUP(DATA!$P729,'M2'!$A:$C,R$2,FALSE)),"NOT PRESENT",VLOOKUP(DATA!$P729,'M2'!$A:$C,R$2,FALSE)),IF($N729=0,IF(ISERROR(VLOOKUP($P729,'M1'!$A:$C,R$2,FALSE)),IF(ISERROR(VLOOKUP(DATA!$P729,'M2'!$A:$C,R$2,FALSE)),"NOT PRESENT",VLOOKUP(DATA!$P729,'M2'!$A:$C,R$2,FALSE)),VLOOKUP($P729,'M1'!$A:$C,R$2,FALSE)),"SPECIFY METHOD")))</f>
        <v>Bat star</v>
      </c>
      <c r="S729" s="20">
        <f t="shared" si="980"/>
        <v>10</v>
      </c>
      <c r="T729" s="11">
        <v>10</v>
      </c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1"/>
      <c r="AU729" s="11"/>
      <c r="AV729" s="11"/>
      <c r="AW729" s="11"/>
      <c r="AX729" s="11"/>
      <c r="AY729" s="11"/>
      <c r="AZ729" s="11"/>
      <c r="BA729" s="11"/>
      <c r="BB729" s="11"/>
      <c r="BC729" s="11"/>
      <c r="BD729" s="11"/>
      <c r="BE729" s="11"/>
      <c r="BF729" s="11"/>
      <c r="BG729" s="11"/>
      <c r="BH729" s="11"/>
      <c r="BI729" s="11"/>
      <c r="BJ729" s="11"/>
      <c r="BK729" s="11"/>
      <c r="BL729" s="11"/>
      <c r="BM729" s="11"/>
      <c r="BN729" s="11"/>
      <c r="BO729" s="11"/>
      <c r="BP729" s="11"/>
    </row>
    <row r="730" spans="1:68" ht="12.75" customHeight="1">
      <c r="A730" s="12">
        <f t="shared" si="977"/>
        <v>728</v>
      </c>
      <c r="B730" s="11" t="str">
        <f t="shared" si="1166"/>
        <v>Em Lim</v>
      </c>
      <c r="C730" s="11" t="str">
        <f t="shared" si="1321"/>
        <v>Valesca deGroot</v>
      </c>
      <c r="D730" s="11" t="str">
        <f t="shared" si="1322"/>
        <v>BMSC23</v>
      </c>
      <c r="E730" s="12" t="str">
        <f>IF(ISERROR(VLOOKUP($D730,SITES!$A:$E,2,FALSE)),"",VLOOKUP($D730,SITES!$A:$E,2,FALSE))</f>
        <v>Aguilar Point</v>
      </c>
      <c r="F730" s="10">
        <f>IF(ISERROR(VLOOKUP($D730,SITES!$A:$E,3,FALSE)),"",VLOOKUP($D730,SITES!$A:$E,3,FALSE))</f>
        <v>48.837589000000001</v>
      </c>
      <c r="G730" s="13">
        <f>IF(ISERROR(VLOOKUP($D730,SITES!$A:$E,4,FALSE)),"",VLOOKUP($D730,SITES!$A:$E,4,FALSE))</f>
        <v>-125.14414499999999</v>
      </c>
      <c r="H730" s="14" t="str">
        <f t="shared" ref="H730:O730" si="1338">IF(ISERROR(H729),IF(ISERROR(H728),IF(ISERROR(H727),"BLANK",H727),H728),H729)</f>
        <v>03/05/2024</v>
      </c>
      <c r="I730" s="11">
        <f t="shared" si="1338"/>
        <v>2.5</v>
      </c>
      <c r="J730" s="11" t="str">
        <f t="shared" si="1338"/>
        <v>NE</v>
      </c>
      <c r="K730" s="18">
        <f t="shared" si="1338"/>
        <v>0.53472222222222221</v>
      </c>
      <c r="L730" s="11" t="str">
        <f t="shared" si="1338"/>
        <v>VDG</v>
      </c>
      <c r="M730" s="11">
        <f t="shared" si="1338"/>
        <v>6.7</v>
      </c>
      <c r="N730" s="11">
        <f t="shared" si="1338"/>
        <v>2</v>
      </c>
      <c r="O730" s="11">
        <f t="shared" si="1338"/>
        <v>1</v>
      </c>
      <c r="P730" s="11" t="s">
        <v>142</v>
      </c>
      <c r="Q730" s="19" t="str">
        <f>IF($N730=1,IF(ISERROR(VLOOKUP($P730,'M1'!$A:$C,Q$2,FALSE)),"NOT PRESENT",VLOOKUP($P730,'M1'!$A:$C,Q$2,FALSE)),IF($N730=2,IF(ISERROR(VLOOKUP(DATA!$P730,'M2'!$A:$C,Q$2,FALSE)),"NOT PRESENT",VLOOKUP(DATA!$P730,'M2'!$A:$C,Q$2,FALSE)),IF($N730=0,IF(ISERROR(VLOOKUP($P730,'M1'!$A:$C,Q$2,FALSE)),IF(ISERROR(VLOOKUP(DATA!$P730,'M2'!$A:$C,Q$2,FALSE)),"NOT PRESENT",VLOOKUP(DATA!$P730,'M2'!$A:$C,Q$2,FALSE)),VLOOKUP($P730,'M1'!$A:$C,Q$2,FALSE)),"SPECIFY METHOD")))</f>
        <v>Pandalus danae</v>
      </c>
      <c r="R730" s="12" t="str">
        <f>IF($N730=1,IF(ISERROR(VLOOKUP($P730,'M1'!$A:$C,R$2,FALSE)),"NOT PRESENT",VLOOKUP($P730,'M1'!$A:$C,R$2,FALSE)),IF($N730=2,IF(ISERROR(VLOOKUP(DATA!$P730,'M2'!$A:$C,R$2,FALSE)),"NOT PRESENT",VLOOKUP(DATA!$P730,'M2'!$A:$C,R$2,FALSE)),IF($N730=0,IF(ISERROR(VLOOKUP($P730,'M1'!$A:$C,R$2,FALSE)),IF(ISERROR(VLOOKUP(DATA!$P730,'M2'!$A:$C,R$2,FALSE)),"NOT PRESENT",VLOOKUP(DATA!$P730,'M2'!$A:$C,R$2,FALSE)),VLOOKUP($P730,'M1'!$A:$C,R$2,FALSE)),"SPECIFY METHOD")))</f>
        <v>Dock shrimp</v>
      </c>
      <c r="S730" s="20">
        <f t="shared" si="980"/>
        <v>4</v>
      </c>
      <c r="T730" s="11">
        <v>4</v>
      </c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1"/>
      <c r="AU730" s="11"/>
      <c r="AV730" s="11"/>
      <c r="AW730" s="11"/>
      <c r="AX730" s="11"/>
      <c r="AY730" s="11"/>
      <c r="AZ730" s="11"/>
      <c r="BA730" s="11"/>
      <c r="BB730" s="11"/>
      <c r="BC730" s="11"/>
      <c r="BD730" s="11"/>
      <c r="BE730" s="11"/>
      <c r="BF730" s="11"/>
      <c r="BG730" s="11"/>
      <c r="BH730" s="11"/>
      <c r="BI730" s="11"/>
      <c r="BJ730" s="11"/>
      <c r="BK730" s="11"/>
      <c r="BL730" s="11"/>
      <c r="BM730" s="11"/>
      <c r="BN730" s="11"/>
      <c r="BO730" s="11"/>
      <c r="BP730" s="11"/>
    </row>
    <row r="731" spans="1:68" ht="12.75" customHeight="1">
      <c r="A731" s="12">
        <f t="shared" si="977"/>
        <v>729</v>
      </c>
      <c r="B731" s="11" t="str">
        <f t="shared" si="1166"/>
        <v>Em Lim</v>
      </c>
      <c r="C731" s="11" t="str">
        <f t="shared" si="1321"/>
        <v>Valesca deGroot</v>
      </c>
      <c r="D731" s="11" t="str">
        <f t="shared" si="1322"/>
        <v>BMSC23</v>
      </c>
      <c r="E731" s="12" t="str">
        <f>IF(ISERROR(VLOOKUP($D731,SITES!$A:$E,2,FALSE)),"",VLOOKUP($D731,SITES!$A:$E,2,FALSE))</f>
        <v>Aguilar Point</v>
      </c>
      <c r="F731" s="10">
        <f>IF(ISERROR(VLOOKUP($D731,SITES!$A:$E,3,FALSE)),"",VLOOKUP($D731,SITES!$A:$E,3,FALSE))</f>
        <v>48.837589000000001</v>
      </c>
      <c r="G731" s="13">
        <f>IF(ISERROR(VLOOKUP($D731,SITES!$A:$E,4,FALSE)),"",VLOOKUP($D731,SITES!$A:$E,4,FALSE))</f>
        <v>-125.14414499999999</v>
      </c>
      <c r="H731" s="14" t="str">
        <f t="shared" ref="H731:O731" si="1339">IF(ISERROR(H730),IF(ISERROR(H729),IF(ISERROR(H728),"BLANK",H728),H729),H730)</f>
        <v>03/05/2024</v>
      </c>
      <c r="I731" s="11">
        <f t="shared" si="1339"/>
        <v>2.5</v>
      </c>
      <c r="J731" s="11" t="str">
        <f t="shared" si="1339"/>
        <v>NE</v>
      </c>
      <c r="K731" s="18">
        <f t="shared" si="1339"/>
        <v>0.53472222222222221</v>
      </c>
      <c r="L731" s="11" t="str">
        <f t="shared" si="1339"/>
        <v>VDG</v>
      </c>
      <c r="M731" s="11">
        <f t="shared" si="1339"/>
        <v>6.7</v>
      </c>
      <c r="N731" s="11">
        <f t="shared" si="1339"/>
        <v>2</v>
      </c>
      <c r="O731" s="11">
        <f t="shared" si="1339"/>
        <v>1</v>
      </c>
      <c r="P731" s="11" t="s">
        <v>40</v>
      </c>
      <c r="Q731" s="19" t="str">
        <f>IF($N731=1,IF(ISERROR(VLOOKUP($P731,'M1'!$A:$C,Q$2,FALSE)),"NOT PRESENT",VLOOKUP($P731,'M1'!$A:$C,Q$2,FALSE)),IF($N731=2,IF(ISERROR(VLOOKUP(DATA!$P731,'M2'!$A:$C,Q$2,FALSE)),"NOT PRESENT",VLOOKUP(DATA!$P731,'M2'!$A:$C,Q$2,FALSE)),IF($N731=0,IF(ISERROR(VLOOKUP($P731,'M1'!$A:$C,Q$2,FALSE)),IF(ISERROR(VLOOKUP(DATA!$P731,'M2'!$A:$C,Q$2,FALSE)),"NOT PRESENT",VLOOKUP(DATA!$P731,'M2'!$A:$C,Q$2,FALSE)),VLOOKUP($P731,'M1'!$A:$C,Q$2,FALSE)),"SPECIFY METHOD")))</f>
        <v>Pagurus beringanus</v>
      </c>
      <c r="R731" s="12" t="str">
        <f>IF($N731=1,IF(ISERROR(VLOOKUP($P731,'M1'!$A:$C,R$2,FALSE)),"NOT PRESENT",VLOOKUP($P731,'M1'!$A:$C,R$2,FALSE)),IF($N731=2,IF(ISERROR(VLOOKUP(DATA!$P731,'M2'!$A:$C,R$2,FALSE)),"NOT PRESENT",VLOOKUP(DATA!$P731,'M2'!$A:$C,R$2,FALSE)),IF($N731=0,IF(ISERROR(VLOOKUP($P731,'M1'!$A:$C,R$2,FALSE)),IF(ISERROR(VLOOKUP(DATA!$P731,'M2'!$A:$C,R$2,FALSE)),"NOT PRESENT",VLOOKUP(DATA!$P731,'M2'!$A:$C,R$2,FALSE)),VLOOKUP($P731,'M1'!$A:$C,R$2,FALSE)),"SPECIFY METHOD")))</f>
        <v>Bering hermit crab</v>
      </c>
      <c r="S731" s="20">
        <f t="shared" si="980"/>
        <v>2</v>
      </c>
      <c r="T731" s="11">
        <v>2</v>
      </c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1"/>
      <c r="AU731" s="11"/>
      <c r="AV731" s="11"/>
      <c r="AW731" s="11"/>
      <c r="AX731" s="11"/>
      <c r="AY731" s="11"/>
      <c r="AZ731" s="11"/>
      <c r="BA731" s="11"/>
      <c r="BB731" s="11"/>
      <c r="BC731" s="11"/>
      <c r="BD731" s="11"/>
      <c r="BE731" s="11"/>
      <c r="BF731" s="11"/>
      <c r="BG731" s="11"/>
      <c r="BH731" s="11"/>
      <c r="BI731" s="11"/>
      <c r="BJ731" s="11"/>
      <c r="BK731" s="11"/>
      <c r="BL731" s="11"/>
      <c r="BM731" s="11"/>
      <c r="BN731" s="11"/>
      <c r="BO731" s="11"/>
      <c r="BP731" s="11"/>
    </row>
    <row r="732" spans="1:68" ht="12.75" customHeight="1">
      <c r="A732" s="12">
        <f t="shared" si="977"/>
        <v>730</v>
      </c>
      <c r="B732" s="11" t="str">
        <f t="shared" si="1166"/>
        <v>Em Lim</v>
      </c>
      <c r="C732" s="11" t="str">
        <f t="shared" si="1321"/>
        <v>Valesca deGroot</v>
      </c>
      <c r="D732" s="11" t="str">
        <f t="shared" si="1322"/>
        <v>BMSC23</v>
      </c>
      <c r="E732" s="12" t="str">
        <f>IF(ISERROR(VLOOKUP($D732,SITES!$A:$E,2,FALSE)),"",VLOOKUP($D732,SITES!$A:$E,2,FALSE))</f>
        <v>Aguilar Point</v>
      </c>
      <c r="F732" s="10">
        <f>IF(ISERROR(VLOOKUP($D732,SITES!$A:$E,3,FALSE)),"",VLOOKUP($D732,SITES!$A:$E,3,FALSE))</f>
        <v>48.837589000000001</v>
      </c>
      <c r="G732" s="13">
        <f>IF(ISERROR(VLOOKUP($D732,SITES!$A:$E,4,FALSE)),"",VLOOKUP($D732,SITES!$A:$E,4,FALSE))</f>
        <v>-125.14414499999999</v>
      </c>
      <c r="H732" s="14" t="str">
        <f t="shared" ref="H732:O732" si="1340">IF(ISERROR(H731),IF(ISERROR(H730),IF(ISERROR(H729),"BLANK",H729),H730),H731)</f>
        <v>03/05/2024</v>
      </c>
      <c r="I732" s="11">
        <f t="shared" si="1340"/>
        <v>2.5</v>
      </c>
      <c r="J732" s="11" t="str">
        <f t="shared" si="1340"/>
        <v>NE</v>
      </c>
      <c r="K732" s="18">
        <f t="shared" si="1340"/>
        <v>0.53472222222222221</v>
      </c>
      <c r="L732" s="11" t="str">
        <f t="shared" si="1340"/>
        <v>VDG</v>
      </c>
      <c r="M732" s="11">
        <f t="shared" si="1340"/>
        <v>6.7</v>
      </c>
      <c r="N732" s="11">
        <f t="shared" si="1340"/>
        <v>2</v>
      </c>
      <c r="O732" s="11">
        <f t="shared" si="1340"/>
        <v>1</v>
      </c>
      <c r="P732" s="11" t="s">
        <v>81</v>
      </c>
      <c r="Q732" s="19" t="str">
        <f>IF($N732=1,IF(ISERROR(VLOOKUP($P732,'M1'!$A:$C,Q$2,FALSE)),"NOT PRESENT",VLOOKUP($P732,'M1'!$A:$C,Q$2,FALSE)),IF($N732=2,IF(ISERROR(VLOOKUP(DATA!$P732,'M2'!$A:$C,Q$2,FALSE)),"NOT PRESENT",VLOOKUP(DATA!$P732,'M2'!$A:$C,Q$2,FALSE)),IF($N732=0,IF(ISERROR(VLOOKUP($P732,'M1'!$A:$C,Q$2,FALSE)),IF(ISERROR(VLOOKUP(DATA!$P732,'M2'!$A:$C,Q$2,FALSE)),"NOT PRESENT",VLOOKUP(DATA!$P732,'M2'!$A:$C,Q$2,FALSE)),VLOOKUP($P732,'M1'!$A:$C,Q$2,FALSE)),"SPECIFY METHOD")))</f>
        <v>Chirolophis nugator</v>
      </c>
      <c r="R732" s="12" t="str">
        <f>IF($N732=1,IF(ISERROR(VLOOKUP($P732,'M1'!$A:$C,R$2,FALSE)),"NOT PRESENT",VLOOKUP($P732,'M1'!$A:$C,R$2,FALSE)),IF($N732=2,IF(ISERROR(VLOOKUP(DATA!$P732,'M2'!$A:$C,R$2,FALSE)),"NOT PRESENT",VLOOKUP(DATA!$P732,'M2'!$A:$C,R$2,FALSE)),IF($N732=0,IF(ISERROR(VLOOKUP($P732,'M1'!$A:$C,R$2,FALSE)),IF(ISERROR(VLOOKUP(DATA!$P732,'M2'!$A:$C,R$2,FALSE)),"NOT PRESENT",VLOOKUP(DATA!$P732,'M2'!$A:$C,R$2,FALSE)),VLOOKUP($P732,'M1'!$A:$C,R$2,FALSE)),"SPECIFY METHOD")))</f>
        <v>Mosshead warbonnet</v>
      </c>
      <c r="S732" s="20">
        <f t="shared" si="980"/>
        <v>1</v>
      </c>
      <c r="T732" s="11">
        <v>0</v>
      </c>
      <c r="U732" s="11"/>
      <c r="V732" s="11"/>
      <c r="W732" s="11">
        <v>1</v>
      </c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1"/>
      <c r="AU732" s="11"/>
      <c r="AV732" s="11"/>
      <c r="AW732" s="11"/>
      <c r="AX732" s="11"/>
      <c r="AY732" s="11"/>
      <c r="AZ732" s="11"/>
      <c r="BA732" s="11"/>
      <c r="BB732" s="11"/>
      <c r="BC732" s="11"/>
      <c r="BD732" s="11"/>
      <c r="BE732" s="11"/>
      <c r="BF732" s="11"/>
      <c r="BG732" s="11"/>
      <c r="BH732" s="11"/>
      <c r="BI732" s="11"/>
      <c r="BJ732" s="11"/>
      <c r="BK732" s="11"/>
      <c r="BL732" s="11"/>
      <c r="BM732" s="11"/>
      <c r="BN732" s="11"/>
      <c r="BO732" s="11"/>
      <c r="BP732" s="11"/>
    </row>
    <row r="733" spans="1:68" ht="12.75" customHeight="1">
      <c r="A733" s="12">
        <f t="shared" si="977"/>
        <v>731</v>
      </c>
      <c r="B733" s="11" t="str">
        <f t="shared" si="1166"/>
        <v>Em Lim</v>
      </c>
      <c r="C733" s="11" t="str">
        <f t="shared" si="1321"/>
        <v>Valesca deGroot</v>
      </c>
      <c r="D733" s="11" t="str">
        <f t="shared" si="1322"/>
        <v>BMSC23</v>
      </c>
      <c r="E733" s="12" t="str">
        <f>IF(ISERROR(VLOOKUP($D733,SITES!$A:$E,2,FALSE)),"",VLOOKUP($D733,SITES!$A:$E,2,FALSE))</f>
        <v>Aguilar Point</v>
      </c>
      <c r="F733" s="10">
        <f>IF(ISERROR(VLOOKUP($D733,SITES!$A:$E,3,FALSE)),"",VLOOKUP($D733,SITES!$A:$E,3,FALSE))</f>
        <v>48.837589000000001</v>
      </c>
      <c r="G733" s="13">
        <f>IF(ISERROR(VLOOKUP($D733,SITES!$A:$E,4,FALSE)),"",VLOOKUP($D733,SITES!$A:$E,4,FALSE))</f>
        <v>-125.14414499999999</v>
      </c>
      <c r="H733" s="14" t="str">
        <f t="shared" ref="H733:O733" si="1341">IF(ISERROR(H732),IF(ISERROR(H731),IF(ISERROR(H730),"BLANK",H730),H731),H732)</f>
        <v>03/05/2024</v>
      </c>
      <c r="I733" s="11">
        <f t="shared" si="1341"/>
        <v>2.5</v>
      </c>
      <c r="J733" s="11" t="str">
        <f t="shared" si="1341"/>
        <v>NE</v>
      </c>
      <c r="K733" s="18">
        <f t="shared" si="1341"/>
        <v>0.53472222222222221</v>
      </c>
      <c r="L733" s="11" t="str">
        <f t="shared" si="1341"/>
        <v>VDG</v>
      </c>
      <c r="M733" s="11">
        <f t="shared" si="1341"/>
        <v>6.7</v>
      </c>
      <c r="N733" s="11">
        <f t="shared" si="1341"/>
        <v>2</v>
      </c>
      <c r="O733" s="11">
        <f t="shared" si="1341"/>
        <v>1</v>
      </c>
      <c r="P733" s="11" t="s">
        <v>118</v>
      </c>
      <c r="Q733" s="19" t="str">
        <f>IF($N733=1,IF(ISERROR(VLOOKUP($P733,'M1'!$A:$C,Q$2,FALSE)),"NOT PRESENT",VLOOKUP($P733,'M1'!$A:$C,Q$2,FALSE)),IF($N733=2,IF(ISERROR(VLOOKUP(DATA!$P733,'M2'!$A:$C,Q$2,FALSE)),"NOT PRESENT",VLOOKUP(DATA!$P733,'M2'!$A:$C,Q$2,FALSE)),IF($N733=0,IF(ISERROR(VLOOKUP($P733,'M1'!$A:$C,Q$2,FALSE)),IF(ISERROR(VLOOKUP(DATA!$P733,'M2'!$A:$C,Q$2,FALSE)),"NOT PRESENT",VLOOKUP(DATA!$P733,'M2'!$A:$C,Q$2,FALSE)),VLOOKUP($P733,'M1'!$A:$C,Q$2,FALSE)),"SPECIFY METHOD")))</f>
        <v>Pachycheles pubescens</v>
      </c>
      <c r="R733" s="12" t="str">
        <f>IF($N733=1,IF(ISERROR(VLOOKUP($P733,'M1'!$A:$C,R$2,FALSE)),"NOT PRESENT",VLOOKUP($P733,'M1'!$A:$C,R$2,FALSE)),IF($N733=2,IF(ISERROR(VLOOKUP(DATA!$P733,'M2'!$A:$C,R$2,FALSE)),"NOT PRESENT",VLOOKUP(DATA!$P733,'M2'!$A:$C,R$2,FALSE)),IF($N733=0,IF(ISERROR(VLOOKUP($P733,'M1'!$A:$C,R$2,FALSE)),IF(ISERROR(VLOOKUP(DATA!$P733,'M2'!$A:$C,R$2,FALSE)),"NOT PRESENT",VLOOKUP(DATA!$P733,'M2'!$A:$C,R$2,FALSE)),VLOOKUP($P733,'M1'!$A:$C,R$2,FALSE)),"SPECIFY METHOD")))</f>
        <v>Pubescent porcelain crab</v>
      </c>
      <c r="S733" s="20">
        <f t="shared" si="980"/>
        <v>7</v>
      </c>
      <c r="T733" s="11">
        <v>7</v>
      </c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U733" s="11"/>
      <c r="AV733" s="11"/>
      <c r="AW733" s="11"/>
      <c r="AX733" s="11"/>
      <c r="AY733" s="11"/>
      <c r="AZ733" s="11"/>
      <c r="BA733" s="11"/>
      <c r="BB733" s="11"/>
      <c r="BC733" s="11"/>
      <c r="BD733" s="11"/>
      <c r="BE733" s="11"/>
      <c r="BF733" s="11"/>
      <c r="BG733" s="11"/>
      <c r="BH733" s="11"/>
      <c r="BI733" s="11"/>
      <c r="BJ733" s="11"/>
      <c r="BK733" s="11"/>
      <c r="BL733" s="11"/>
      <c r="BM733" s="11"/>
      <c r="BN733" s="11"/>
      <c r="BO733" s="11"/>
      <c r="BP733" s="11"/>
    </row>
    <row r="734" spans="1:68" ht="12.75" customHeight="1">
      <c r="A734" s="12">
        <f t="shared" si="977"/>
        <v>732</v>
      </c>
      <c r="B734" s="11" t="str">
        <f t="shared" si="1166"/>
        <v>Em Lim</v>
      </c>
      <c r="C734" s="11" t="str">
        <f t="shared" si="1321"/>
        <v>Valesca deGroot</v>
      </c>
      <c r="D734" s="11" t="str">
        <f t="shared" si="1322"/>
        <v>BMSC23</v>
      </c>
      <c r="E734" s="12" t="str">
        <f>IF(ISERROR(VLOOKUP($D734,SITES!$A:$E,2,FALSE)),"",VLOOKUP($D734,SITES!$A:$E,2,FALSE))</f>
        <v>Aguilar Point</v>
      </c>
      <c r="F734" s="10">
        <f>IF(ISERROR(VLOOKUP($D734,SITES!$A:$E,3,FALSE)),"",VLOOKUP($D734,SITES!$A:$E,3,FALSE))</f>
        <v>48.837589000000001</v>
      </c>
      <c r="G734" s="13">
        <f>IF(ISERROR(VLOOKUP($D734,SITES!$A:$E,4,FALSE)),"",VLOOKUP($D734,SITES!$A:$E,4,FALSE))</f>
        <v>-125.14414499999999</v>
      </c>
      <c r="H734" s="14" t="str">
        <f t="shared" ref="H734:O734" si="1342">IF(ISERROR(H733),IF(ISERROR(H732),IF(ISERROR(H731),"BLANK",H731),H732),H733)</f>
        <v>03/05/2024</v>
      </c>
      <c r="I734" s="11">
        <f t="shared" si="1342"/>
        <v>2.5</v>
      </c>
      <c r="J734" s="11" t="str">
        <f t="shared" si="1342"/>
        <v>NE</v>
      </c>
      <c r="K734" s="18">
        <f t="shared" si="1342"/>
        <v>0.53472222222222221</v>
      </c>
      <c r="L734" s="11" t="str">
        <f t="shared" si="1342"/>
        <v>VDG</v>
      </c>
      <c r="M734" s="11">
        <f t="shared" si="1342"/>
        <v>6.7</v>
      </c>
      <c r="N734" s="11">
        <f t="shared" si="1342"/>
        <v>2</v>
      </c>
      <c r="O734" s="11">
        <f t="shared" si="1342"/>
        <v>1</v>
      </c>
      <c r="P734" s="11" t="s">
        <v>42</v>
      </c>
      <c r="Q734" s="19" t="str">
        <f>IF($N734=1,IF(ISERROR(VLOOKUP($P734,'M1'!$A:$C,Q$2,FALSE)),"NOT PRESENT",VLOOKUP($P734,'M1'!$A:$C,Q$2,FALSE)),IF($N734=2,IF(ISERROR(VLOOKUP(DATA!$P734,'M2'!$A:$C,Q$2,FALSE)),"NOT PRESENT",VLOOKUP(DATA!$P734,'M2'!$A:$C,Q$2,FALSE)),IF($N734=0,IF(ISERROR(VLOOKUP($P734,'M1'!$A:$C,Q$2,FALSE)),IF(ISERROR(VLOOKUP(DATA!$P734,'M2'!$A:$C,Q$2,FALSE)),"NOT PRESENT",VLOOKUP(DATA!$P734,'M2'!$A:$C,Q$2,FALSE)),VLOOKUP($P734,'M1'!$A:$C,Q$2,FALSE)),"SPECIFY METHOD")))</f>
        <v>Dermasterias imbricata</v>
      </c>
      <c r="R734" s="12" t="str">
        <f>IF($N734=1,IF(ISERROR(VLOOKUP($P734,'M1'!$A:$C,R$2,FALSE)),"NOT PRESENT",VLOOKUP($P734,'M1'!$A:$C,R$2,FALSE)),IF($N734=2,IF(ISERROR(VLOOKUP(DATA!$P734,'M2'!$A:$C,R$2,FALSE)),"NOT PRESENT",VLOOKUP(DATA!$P734,'M2'!$A:$C,R$2,FALSE)),IF($N734=0,IF(ISERROR(VLOOKUP($P734,'M1'!$A:$C,R$2,FALSE)),IF(ISERROR(VLOOKUP(DATA!$P734,'M2'!$A:$C,R$2,FALSE)),"NOT PRESENT",VLOOKUP(DATA!$P734,'M2'!$A:$C,R$2,FALSE)),VLOOKUP($P734,'M1'!$A:$C,R$2,FALSE)),"SPECIFY METHOD")))</f>
        <v>Leather star</v>
      </c>
      <c r="S734" s="20">
        <f t="shared" si="980"/>
        <v>5</v>
      </c>
      <c r="T734" s="11">
        <v>5</v>
      </c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1"/>
      <c r="AU734" s="11"/>
      <c r="AV734" s="11"/>
      <c r="AW734" s="11"/>
      <c r="AX734" s="11"/>
      <c r="AY734" s="11"/>
      <c r="AZ734" s="11"/>
      <c r="BA734" s="11"/>
      <c r="BB734" s="11"/>
      <c r="BC734" s="11"/>
      <c r="BD734" s="11"/>
      <c r="BE734" s="11"/>
      <c r="BF734" s="11"/>
      <c r="BG734" s="11"/>
      <c r="BH734" s="11"/>
      <c r="BI734" s="11"/>
      <c r="BJ734" s="11"/>
      <c r="BK734" s="11"/>
      <c r="BL734" s="11"/>
      <c r="BM734" s="11"/>
      <c r="BN734" s="11"/>
      <c r="BO734" s="11"/>
      <c r="BP734" s="11"/>
    </row>
    <row r="735" spans="1:68" ht="12.75" customHeight="1">
      <c r="A735" s="12">
        <f t="shared" si="977"/>
        <v>733</v>
      </c>
      <c r="B735" s="11" t="str">
        <f t="shared" si="1166"/>
        <v>Em Lim</v>
      </c>
      <c r="C735" s="11" t="str">
        <f t="shared" si="1321"/>
        <v>Valesca deGroot</v>
      </c>
      <c r="D735" s="11" t="str">
        <f t="shared" si="1322"/>
        <v>BMSC23</v>
      </c>
      <c r="E735" s="12" t="str">
        <f>IF(ISERROR(VLOOKUP($D735,SITES!$A:$E,2,FALSE)),"",VLOOKUP($D735,SITES!$A:$E,2,FALSE))</f>
        <v>Aguilar Point</v>
      </c>
      <c r="F735" s="10">
        <f>IF(ISERROR(VLOOKUP($D735,SITES!$A:$E,3,FALSE)),"",VLOOKUP($D735,SITES!$A:$E,3,FALSE))</f>
        <v>48.837589000000001</v>
      </c>
      <c r="G735" s="13">
        <f>IF(ISERROR(VLOOKUP($D735,SITES!$A:$E,4,FALSE)),"",VLOOKUP($D735,SITES!$A:$E,4,FALSE))</f>
        <v>-125.14414499999999</v>
      </c>
      <c r="H735" s="14" t="str">
        <f t="shared" ref="H735:O735" si="1343">IF(ISERROR(H734),IF(ISERROR(H733),IF(ISERROR(H732),"BLANK",H732),H733),H734)</f>
        <v>03/05/2024</v>
      </c>
      <c r="I735" s="11">
        <f t="shared" si="1343"/>
        <v>2.5</v>
      </c>
      <c r="J735" s="11" t="str">
        <f t="shared" si="1343"/>
        <v>NE</v>
      </c>
      <c r="K735" s="18">
        <f t="shared" si="1343"/>
        <v>0.53472222222222221</v>
      </c>
      <c r="L735" s="11" t="str">
        <f t="shared" si="1343"/>
        <v>VDG</v>
      </c>
      <c r="M735" s="11">
        <f t="shared" si="1343"/>
        <v>6.7</v>
      </c>
      <c r="N735" s="11">
        <f t="shared" si="1343"/>
        <v>2</v>
      </c>
      <c r="O735" s="11">
        <f t="shared" si="1343"/>
        <v>1</v>
      </c>
      <c r="P735" s="11" t="s">
        <v>45</v>
      </c>
      <c r="Q735" s="19" t="str">
        <f>IF($N735=1,IF(ISERROR(VLOOKUP($P735,'M1'!$A:$C,Q$2,FALSE)),"NOT PRESENT",VLOOKUP($P735,'M1'!$A:$C,Q$2,FALSE)),IF($N735=2,IF(ISERROR(VLOOKUP(DATA!$P735,'M2'!$A:$C,Q$2,FALSE)),"NOT PRESENT",VLOOKUP(DATA!$P735,'M2'!$A:$C,Q$2,FALSE)),IF($N735=0,IF(ISERROR(VLOOKUP($P735,'M1'!$A:$C,Q$2,FALSE)),IF(ISERROR(VLOOKUP(DATA!$P735,'M2'!$A:$C,Q$2,FALSE)),"NOT PRESENT",VLOOKUP(DATA!$P735,'M2'!$A:$C,Q$2,FALSE)),VLOOKUP($P735,'M1'!$A:$C,Q$2,FALSE)),"SPECIFY METHOD")))</f>
        <v>Diodora aspera</v>
      </c>
      <c r="R735" s="12" t="str">
        <f>IF($N735=1,IF(ISERROR(VLOOKUP($P735,'M1'!$A:$C,R$2,FALSE)),"NOT PRESENT",VLOOKUP($P735,'M1'!$A:$C,R$2,FALSE)),IF($N735=2,IF(ISERROR(VLOOKUP(DATA!$P735,'M2'!$A:$C,R$2,FALSE)),"NOT PRESENT",VLOOKUP(DATA!$P735,'M2'!$A:$C,R$2,FALSE)),IF($N735=0,IF(ISERROR(VLOOKUP($P735,'M1'!$A:$C,R$2,FALSE)),IF(ISERROR(VLOOKUP(DATA!$P735,'M2'!$A:$C,R$2,FALSE)),"NOT PRESENT",VLOOKUP(DATA!$P735,'M2'!$A:$C,R$2,FALSE)),VLOOKUP($P735,'M1'!$A:$C,R$2,FALSE)),"SPECIFY METHOD")))</f>
        <v>Rough keyhole limpet</v>
      </c>
      <c r="S735" s="20">
        <f t="shared" si="980"/>
        <v>8</v>
      </c>
      <c r="T735" s="11">
        <v>8</v>
      </c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1"/>
      <c r="AU735" s="11"/>
      <c r="AV735" s="11"/>
      <c r="AW735" s="11"/>
      <c r="AX735" s="11"/>
      <c r="AY735" s="11"/>
      <c r="AZ735" s="11"/>
      <c r="BA735" s="11"/>
      <c r="BB735" s="11"/>
      <c r="BC735" s="11"/>
      <c r="BD735" s="11"/>
      <c r="BE735" s="11"/>
      <c r="BF735" s="11"/>
      <c r="BG735" s="11"/>
      <c r="BH735" s="11"/>
      <c r="BI735" s="11"/>
      <c r="BJ735" s="11"/>
      <c r="BK735" s="11"/>
      <c r="BL735" s="11"/>
      <c r="BM735" s="11"/>
      <c r="BN735" s="11"/>
      <c r="BO735" s="11"/>
      <c r="BP735" s="11"/>
    </row>
    <row r="736" spans="1:68" ht="12.75" customHeight="1">
      <c r="A736" s="12">
        <f t="shared" si="977"/>
        <v>734</v>
      </c>
      <c r="B736" s="11" t="str">
        <f t="shared" si="1166"/>
        <v>Em Lim</v>
      </c>
      <c r="C736" s="11" t="str">
        <f t="shared" si="1321"/>
        <v>Valesca deGroot</v>
      </c>
      <c r="D736" s="11" t="str">
        <f t="shared" si="1322"/>
        <v>BMSC23</v>
      </c>
      <c r="E736" s="12" t="str">
        <f>IF(ISERROR(VLOOKUP($D736,SITES!$A:$E,2,FALSE)),"",VLOOKUP($D736,SITES!$A:$E,2,FALSE))</f>
        <v>Aguilar Point</v>
      </c>
      <c r="F736" s="10">
        <f>IF(ISERROR(VLOOKUP($D736,SITES!$A:$E,3,FALSE)),"",VLOOKUP($D736,SITES!$A:$E,3,FALSE))</f>
        <v>48.837589000000001</v>
      </c>
      <c r="G736" s="13">
        <f>IF(ISERROR(VLOOKUP($D736,SITES!$A:$E,4,FALSE)),"",VLOOKUP($D736,SITES!$A:$E,4,FALSE))</f>
        <v>-125.14414499999999</v>
      </c>
      <c r="H736" s="14" t="str">
        <f t="shared" ref="H736:O736" si="1344">IF(ISERROR(H735),IF(ISERROR(H734),IF(ISERROR(H733),"BLANK",H733),H734),H735)</f>
        <v>03/05/2024</v>
      </c>
      <c r="I736" s="11">
        <f t="shared" si="1344"/>
        <v>2.5</v>
      </c>
      <c r="J736" s="11" t="str">
        <f t="shared" si="1344"/>
        <v>NE</v>
      </c>
      <c r="K736" s="18">
        <f t="shared" si="1344"/>
        <v>0.53472222222222221</v>
      </c>
      <c r="L736" s="11" t="str">
        <f t="shared" si="1344"/>
        <v>VDG</v>
      </c>
      <c r="M736" s="11">
        <f t="shared" si="1344"/>
        <v>6.7</v>
      </c>
      <c r="N736" s="11">
        <f t="shared" si="1344"/>
        <v>2</v>
      </c>
      <c r="O736" s="11">
        <f t="shared" si="1344"/>
        <v>1</v>
      </c>
      <c r="P736" s="11" t="s">
        <v>174</v>
      </c>
      <c r="Q736" s="19" t="str">
        <f>IF($N736=1,IF(ISERROR(VLOOKUP($P736,'M1'!$A:$C,Q$2,FALSE)),"NOT PRESENT",VLOOKUP($P736,'M1'!$A:$C,Q$2,FALSE)),IF($N736=2,IF(ISERROR(VLOOKUP(DATA!$P736,'M2'!$A:$C,Q$2,FALSE)),"NOT PRESENT",VLOOKUP(DATA!$P736,'M2'!$A:$C,Q$2,FALSE)),IF($N736=0,IF(ISERROR(VLOOKUP($P736,'M1'!$A:$C,Q$2,FALSE)),IF(ISERROR(VLOOKUP(DATA!$P736,'M2'!$A:$C,Q$2,FALSE)),"NOT PRESENT",VLOOKUP(DATA!$P736,'M2'!$A:$C,Q$2,FALSE)),VLOOKUP($P736,'M1'!$A:$C,Q$2,FALSE)),"SPECIFY METHOD")))</f>
        <v>Debris - Glass</v>
      </c>
      <c r="R736" s="12" t="str">
        <f>IF($N736=1,IF(ISERROR(VLOOKUP($P736,'M1'!$A:$C,R$2,FALSE)),"NOT PRESENT",VLOOKUP($P736,'M1'!$A:$C,R$2,FALSE)),IF($N736=2,IF(ISERROR(VLOOKUP(DATA!$P736,'M2'!$A:$C,R$2,FALSE)),"NOT PRESENT",VLOOKUP(DATA!$P736,'M2'!$A:$C,R$2,FALSE)),IF($N736=0,IF(ISERROR(VLOOKUP($P736,'M1'!$A:$C,R$2,FALSE)),IF(ISERROR(VLOOKUP(DATA!$P736,'M2'!$A:$C,R$2,FALSE)),"NOT PRESENT",VLOOKUP(DATA!$P736,'M2'!$A:$C,R$2,FALSE)),VLOOKUP($P736,'M1'!$A:$C,R$2,FALSE)),"SPECIFY METHOD")))</f>
        <v>Any glass debris</v>
      </c>
      <c r="S736" s="20">
        <f t="shared" si="980"/>
        <v>1</v>
      </c>
      <c r="T736" s="11">
        <v>1</v>
      </c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1"/>
      <c r="AU736" s="11"/>
      <c r="AV736" s="11"/>
      <c r="AW736" s="11"/>
      <c r="AX736" s="11"/>
      <c r="AY736" s="11"/>
      <c r="AZ736" s="11"/>
      <c r="BA736" s="11"/>
      <c r="BB736" s="11"/>
      <c r="BC736" s="11"/>
      <c r="BD736" s="11"/>
      <c r="BE736" s="11"/>
      <c r="BF736" s="11"/>
      <c r="BG736" s="11"/>
      <c r="BH736" s="11"/>
      <c r="BI736" s="11"/>
      <c r="BJ736" s="11"/>
      <c r="BK736" s="11"/>
      <c r="BL736" s="11"/>
      <c r="BM736" s="11"/>
      <c r="BN736" s="11"/>
      <c r="BO736" s="11"/>
      <c r="BP736" s="11"/>
    </row>
    <row r="737" spans="1:68" ht="12.75" customHeight="1">
      <c r="A737" s="12">
        <f t="shared" si="977"/>
        <v>735</v>
      </c>
      <c r="B737" s="11" t="str">
        <f t="shared" si="1166"/>
        <v>Em Lim</v>
      </c>
      <c r="C737" s="11" t="str">
        <f t="shared" si="1321"/>
        <v>Valesca deGroot</v>
      </c>
      <c r="D737" s="11" t="str">
        <f t="shared" si="1322"/>
        <v>BMSC23</v>
      </c>
      <c r="E737" s="12" t="str">
        <f>IF(ISERROR(VLOOKUP($D737,SITES!$A:$E,2,FALSE)),"",VLOOKUP($D737,SITES!$A:$E,2,FALSE))</f>
        <v>Aguilar Point</v>
      </c>
      <c r="F737" s="10">
        <f>IF(ISERROR(VLOOKUP($D737,SITES!$A:$E,3,FALSE)),"",VLOOKUP($D737,SITES!$A:$E,3,FALSE))</f>
        <v>48.837589000000001</v>
      </c>
      <c r="G737" s="13">
        <f>IF(ISERROR(VLOOKUP($D737,SITES!$A:$E,4,FALSE)),"",VLOOKUP($D737,SITES!$A:$E,4,FALSE))</f>
        <v>-125.14414499999999</v>
      </c>
      <c r="H737" s="14" t="str">
        <f t="shared" ref="H737:O737" si="1345">IF(ISERROR(H736),IF(ISERROR(H735),IF(ISERROR(H734),"BLANK",H734),H735),H736)</f>
        <v>03/05/2024</v>
      </c>
      <c r="I737" s="11">
        <f t="shared" si="1345"/>
        <v>2.5</v>
      </c>
      <c r="J737" s="11" t="str">
        <f t="shared" si="1345"/>
        <v>NE</v>
      </c>
      <c r="K737" s="18">
        <f t="shared" si="1345"/>
        <v>0.53472222222222221</v>
      </c>
      <c r="L737" s="11" t="str">
        <f t="shared" si="1345"/>
        <v>VDG</v>
      </c>
      <c r="M737" s="11">
        <f t="shared" si="1345"/>
        <v>6.7</v>
      </c>
      <c r="N737" s="11">
        <f t="shared" si="1345"/>
        <v>2</v>
      </c>
      <c r="O737" s="11">
        <f t="shared" si="1345"/>
        <v>1</v>
      </c>
      <c r="P737" s="11" t="s">
        <v>34</v>
      </c>
      <c r="Q737" s="19" t="str">
        <f>IF($N737=1,IF(ISERROR(VLOOKUP($P737,'M1'!$A:$C,Q$2,FALSE)),"NOT PRESENT",VLOOKUP($P737,'M1'!$A:$C,Q$2,FALSE)),IF($N737=2,IF(ISERROR(VLOOKUP(DATA!$P737,'M2'!$A:$C,Q$2,FALSE)),"NOT PRESENT",VLOOKUP(DATA!$P737,'M2'!$A:$C,Q$2,FALSE)),IF($N737=0,IF(ISERROR(VLOOKUP($P737,'M1'!$A:$C,Q$2,FALSE)),IF(ISERROR(VLOOKUP(DATA!$P737,'M2'!$A:$C,Q$2,FALSE)),"NOT PRESENT",VLOOKUP(DATA!$P737,'M2'!$A:$C,Q$2,FALSE)),VLOOKUP($P737,'M1'!$A:$C,Q$2,FALSE)),"SPECIFY METHOD")))</f>
        <v>Pagurus hemphilli</v>
      </c>
      <c r="R737" s="12" t="str">
        <f>IF($N737=1,IF(ISERROR(VLOOKUP($P737,'M1'!$A:$C,R$2,FALSE)),"NOT PRESENT",VLOOKUP($P737,'M1'!$A:$C,R$2,FALSE)),IF($N737=2,IF(ISERROR(VLOOKUP(DATA!$P737,'M2'!$A:$C,R$2,FALSE)),"NOT PRESENT",VLOOKUP(DATA!$P737,'M2'!$A:$C,R$2,FALSE)),IF($N737=0,IF(ISERROR(VLOOKUP($P737,'M1'!$A:$C,R$2,FALSE)),IF(ISERROR(VLOOKUP(DATA!$P737,'M2'!$A:$C,R$2,FALSE)),"NOT PRESENT",VLOOKUP(DATA!$P737,'M2'!$A:$C,R$2,FALSE)),VLOOKUP($P737,'M1'!$A:$C,R$2,FALSE)),"SPECIFY METHOD")))</f>
        <v>Maroon hermit</v>
      </c>
      <c r="S737" s="20">
        <f t="shared" si="980"/>
        <v>22</v>
      </c>
      <c r="T737" s="11">
        <v>22</v>
      </c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1"/>
      <c r="BA737" s="11"/>
      <c r="BB737" s="11"/>
      <c r="BC737" s="11"/>
      <c r="BD737" s="11"/>
      <c r="BE737" s="11"/>
      <c r="BF737" s="11"/>
      <c r="BG737" s="11"/>
      <c r="BH737" s="11"/>
      <c r="BI737" s="11"/>
      <c r="BJ737" s="11"/>
      <c r="BK737" s="11"/>
      <c r="BL737" s="11"/>
      <c r="BM737" s="11"/>
      <c r="BN737" s="11"/>
      <c r="BO737" s="11"/>
      <c r="BP737" s="11"/>
    </row>
    <row r="738" spans="1:68" ht="12.75" customHeight="1">
      <c r="A738" s="12">
        <f t="shared" si="977"/>
        <v>736</v>
      </c>
      <c r="B738" s="11" t="str">
        <f t="shared" si="1166"/>
        <v>Em Lim</v>
      </c>
      <c r="C738" s="11" t="str">
        <f t="shared" si="1321"/>
        <v>Valesca deGroot</v>
      </c>
      <c r="D738" s="11" t="str">
        <f t="shared" si="1322"/>
        <v>BMSC23</v>
      </c>
      <c r="E738" s="12" t="str">
        <f>IF(ISERROR(VLOOKUP($D738,SITES!$A:$E,2,FALSE)),"",VLOOKUP($D738,SITES!$A:$E,2,FALSE))</f>
        <v>Aguilar Point</v>
      </c>
      <c r="F738" s="10">
        <f>IF(ISERROR(VLOOKUP($D738,SITES!$A:$E,3,FALSE)),"",VLOOKUP($D738,SITES!$A:$E,3,FALSE))</f>
        <v>48.837589000000001</v>
      </c>
      <c r="G738" s="13">
        <f>IF(ISERROR(VLOOKUP($D738,SITES!$A:$E,4,FALSE)),"",VLOOKUP($D738,SITES!$A:$E,4,FALSE))</f>
        <v>-125.14414499999999</v>
      </c>
      <c r="H738" s="14" t="str">
        <f t="shared" ref="H738:O738" si="1346">IF(ISERROR(H737),IF(ISERROR(H736),IF(ISERROR(H735),"BLANK",H735),H736),H737)</f>
        <v>03/05/2024</v>
      </c>
      <c r="I738" s="11">
        <f t="shared" si="1346"/>
        <v>2.5</v>
      </c>
      <c r="J738" s="11" t="str">
        <f t="shared" si="1346"/>
        <v>NE</v>
      </c>
      <c r="K738" s="18">
        <f t="shared" si="1346"/>
        <v>0.53472222222222221</v>
      </c>
      <c r="L738" s="11" t="str">
        <f t="shared" si="1346"/>
        <v>VDG</v>
      </c>
      <c r="M738" s="11">
        <f t="shared" si="1346"/>
        <v>6.7</v>
      </c>
      <c r="N738" s="11">
        <f t="shared" si="1346"/>
        <v>2</v>
      </c>
      <c r="O738" s="11">
        <f t="shared" si="1346"/>
        <v>1</v>
      </c>
      <c r="P738" s="11" t="s">
        <v>46</v>
      </c>
      <c r="Q738" s="19" t="str">
        <f>IF($N738=1,IF(ISERROR(VLOOKUP($P738,'M1'!$A:$C,Q$2,FALSE)),"NOT PRESENT",VLOOKUP($P738,'M1'!$A:$C,Q$2,FALSE)),IF($N738=2,IF(ISERROR(VLOOKUP(DATA!$P738,'M2'!$A:$C,Q$2,FALSE)),"NOT PRESENT",VLOOKUP(DATA!$P738,'M2'!$A:$C,Q$2,FALSE)),IF($N738=0,IF(ISERROR(VLOOKUP($P738,'M1'!$A:$C,Q$2,FALSE)),IF(ISERROR(VLOOKUP(DATA!$P738,'M2'!$A:$C,Q$2,FALSE)),"NOT PRESENT",VLOOKUP(DATA!$P738,'M2'!$A:$C,Q$2,FALSE)),VLOOKUP($P738,'M1'!$A:$C,Q$2,FALSE)),"SPECIFY METHOD")))</f>
        <v>Oxylebius pictus</v>
      </c>
      <c r="R738" s="12" t="str">
        <f>IF($N738=1,IF(ISERROR(VLOOKUP($P738,'M1'!$A:$C,R$2,FALSE)),"NOT PRESENT",VLOOKUP($P738,'M1'!$A:$C,R$2,FALSE)),IF($N738=2,IF(ISERROR(VLOOKUP(DATA!$P738,'M2'!$A:$C,R$2,FALSE)),"NOT PRESENT",VLOOKUP(DATA!$P738,'M2'!$A:$C,R$2,FALSE)),IF($N738=0,IF(ISERROR(VLOOKUP($P738,'M1'!$A:$C,R$2,FALSE)),IF(ISERROR(VLOOKUP(DATA!$P738,'M2'!$A:$C,R$2,FALSE)),"NOT PRESENT",VLOOKUP(DATA!$P738,'M2'!$A:$C,R$2,FALSE)),VLOOKUP($P738,'M1'!$A:$C,R$2,FALSE)),"SPECIFY METHOD")))</f>
        <v>Painted greenling</v>
      </c>
      <c r="S738" s="20">
        <f t="shared" si="980"/>
        <v>2</v>
      </c>
      <c r="T738" s="11">
        <v>0</v>
      </c>
      <c r="U738" s="11"/>
      <c r="V738" s="11"/>
      <c r="W738" s="11">
        <v>1</v>
      </c>
      <c r="X738" s="11">
        <v>1</v>
      </c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1"/>
      <c r="AU738" s="11"/>
      <c r="AV738" s="11"/>
      <c r="AW738" s="11"/>
      <c r="AX738" s="11"/>
      <c r="AY738" s="11"/>
      <c r="AZ738" s="11"/>
      <c r="BA738" s="11"/>
      <c r="BB738" s="11"/>
      <c r="BC738" s="11"/>
      <c r="BD738" s="11"/>
      <c r="BE738" s="11"/>
      <c r="BF738" s="11"/>
      <c r="BG738" s="11"/>
      <c r="BH738" s="11"/>
      <c r="BI738" s="11"/>
      <c r="BJ738" s="11"/>
      <c r="BK738" s="11"/>
      <c r="BL738" s="11"/>
      <c r="BM738" s="11"/>
      <c r="BN738" s="11"/>
      <c r="BO738" s="11"/>
      <c r="BP738" s="11"/>
    </row>
    <row r="739" spans="1:68" ht="12.75" customHeight="1">
      <c r="A739" s="12">
        <f t="shared" si="977"/>
        <v>737</v>
      </c>
      <c r="B739" s="11" t="str">
        <f t="shared" si="1166"/>
        <v>Em Lim</v>
      </c>
      <c r="C739" s="11" t="str">
        <f t="shared" si="1321"/>
        <v>Valesca deGroot</v>
      </c>
      <c r="D739" s="11" t="str">
        <f t="shared" si="1322"/>
        <v>BMSC23</v>
      </c>
      <c r="E739" s="12" t="str">
        <f>IF(ISERROR(VLOOKUP($D739,SITES!$A:$E,2,FALSE)),"",VLOOKUP($D739,SITES!$A:$E,2,FALSE))</f>
        <v>Aguilar Point</v>
      </c>
      <c r="F739" s="10">
        <f>IF(ISERROR(VLOOKUP($D739,SITES!$A:$E,3,FALSE)),"",VLOOKUP($D739,SITES!$A:$E,3,FALSE))</f>
        <v>48.837589000000001</v>
      </c>
      <c r="G739" s="13">
        <f>IF(ISERROR(VLOOKUP($D739,SITES!$A:$E,4,FALSE)),"",VLOOKUP($D739,SITES!$A:$E,4,FALSE))</f>
        <v>-125.14414499999999</v>
      </c>
      <c r="H739" s="14" t="str">
        <f t="shared" ref="H739:O739" si="1347">IF(ISERROR(H738),IF(ISERROR(H737),IF(ISERROR(H736),"BLANK",H736),H737),H738)</f>
        <v>03/05/2024</v>
      </c>
      <c r="I739" s="11">
        <f t="shared" si="1347"/>
        <v>2.5</v>
      </c>
      <c r="J739" s="11" t="str">
        <f t="shared" si="1347"/>
        <v>NE</v>
      </c>
      <c r="K739" s="18">
        <f t="shared" si="1347"/>
        <v>0.53472222222222221</v>
      </c>
      <c r="L739" s="11" t="str">
        <f t="shared" si="1347"/>
        <v>VDG</v>
      </c>
      <c r="M739" s="11">
        <f t="shared" si="1347"/>
        <v>6.7</v>
      </c>
      <c r="N739" s="11">
        <f t="shared" si="1347"/>
        <v>2</v>
      </c>
      <c r="O739" s="11">
        <f t="shared" si="1347"/>
        <v>1</v>
      </c>
      <c r="P739" s="11" t="s">
        <v>44</v>
      </c>
      <c r="Q739" s="19" t="str">
        <f>IF($N739=1,IF(ISERROR(VLOOKUP($P739,'M1'!$A:$C,Q$2,FALSE)),"NOT PRESENT",VLOOKUP($P739,'M1'!$A:$C,Q$2,FALSE)),IF($N739=2,IF(ISERROR(VLOOKUP(DATA!$P739,'M2'!$A:$C,Q$2,FALSE)),"NOT PRESENT",VLOOKUP(DATA!$P739,'M2'!$A:$C,Q$2,FALSE)),IF($N739=0,IF(ISERROR(VLOOKUP($P739,'M1'!$A:$C,Q$2,FALSE)),IF(ISERROR(VLOOKUP(DATA!$P739,'M2'!$A:$C,Q$2,FALSE)),"NOT PRESENT",VLOOKUP(DATA!$P739,'M2'!$A:$C,Q$2,FALSE)),VLOOKUP($P739,'M1'!$A:$C,Q$2,FALSE)),"SPECIFY METHOD")))</f>
        <v>Strongylocentrotus purpuratus</v>
      </c>
      <c r="R739" s="12" t="str">
        <f>IF($N739=1,IF(ISERROR(VLOOKUP($P739,'M1'!$A:$C,R$2,FALSE)),"NOT PRESENT",VLOOKUP($P739,'M1'!$A:$C,R$2,FALSE)),IF($N739=2,IF(ISERROR(VLOOKUP(DATA!$P739,'M2'!$A:$C,R$2,FALSE)),"NOT PRESENT",VLOOKUP(DATA!$P739,'M2'!$A:$C,R$2,FALSE)),IF($N739=0,IF(ISERROR(VLOOKUP($P739,'M1'!$A:$C,R$2,FALSE)),IF(ISERROR(VLOOKUP(DATA!$P739,'M2'!$A:$C,R$2,FALSE)),"NOT PRESENT",VLOOKUP(DATA!$P739,'M2'!$A:$C,R$2,FALSE)),VLOOKUP($P739,'M1'!$A:$C,R$2,FALSE)),"SPECIFY METHOD")))</f>
        <v>Purple sea urchin (?)</v>
      </c>
      <c r="S739" s="20">
        <f t="shared" si="980"/>
        <v>2</v>
      </c>
      <c r="T739" s="11">
        <v>2</v>
      </c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1"/>
      <c r="AU739" s="11"/>
      <c r="AV739" s="11"/>
      <c r="AW739" s="11"/>
      <c r="AX739" s="11"/>
      <c r="AY739" s="11"/>
      <c r="AZ739" s="11"/>
      <c r="BA739" s="11"/>
      <c r="BB739" s="11"/>
      <c r="BC739" s="11"/>
      <c r="BD739" s="11"/>
      <c r="BE739" s="11"/>
      <c r="BF739" s="11"/>
      <c r="BG739" s="11"/>
      <c r="BH739" s="11"/>
      <c r="BI739" s="11"/>
      <c r="BJ739" s="11"/>
      <c r="BK739" s="11"/>
      <c r="BL739" s="11"/>
      <c r="BM739" s="11"/>
      <c r="BN739" s="11"/>
      <c r="BO739" s="11"/>
      <c r="BP739" s="11"/>
    </row>
    <row r="740" spans="1:68" ht="12.75" customHeight="1">
      <c r="A740" s="12">
        <f t="shared" si="977"/>
        <v>738</v>
      </c>
      <c r="B740" s="11" t="str">
        <f t="shared" si="1166"/>
        <v>Em Lim</v>
      </c>
      <c r="C740" s="11" t="str">
        <f t="shared" si="1321"/>
        <v>Valesca deGroot</v>
      </c>
      <c r="D740" s="11" t="str">
        <f t="shared" si="1322"/>
        <v>BMSC23</v>
      </c>
      <c r="E740" s="12" t="str">
        <f>IF(ISERROR(VLOOKUP($D740,SITES!$A:$E,2,FALSE)),"",VLOOKUP($D740,SITES!$A:$E,2,FALSE))</f>
        <v>Aguilar Point</v>
      </c>
      <c r="F740" s="10">
        <f>IF(ISERROR(VLOOKUP($D740,SITES!$A:$E,3,FALSE)),"",VLOOKUP($D740,SITES!$A:$E,3,FALSE))</f>
        <v>48.837589000000001</v>
      </c>
      <c r="G740" s="13">
        <f>IF(ISERROR(VLOOKUP($D740,SITES!$A:$E,4,FALSE)),"",VLOOKUP($D740,SITES!$A:$E,4,FALSE))</f>
        <v>-125.14414499999999</v>
      </c>
      <c r="H740" s="14" t="str">
        <f t="shared" ref="H740:O740" si="1348">IF(ISERROR(H739),IF(ISERROR(H738),IF(ISERROR(H737),"BLANK",H737),H738),H739)</f>
        <v>03/05/2024</v>
      </c>
      <c r="I740" s="11">
        <f t="shared" si="1348"/>
        <v>2.5</v>
      </c>
      <c r="J740" s="11" t="str">
        <f t="shared" si="1348"/>
        <v>NE</v>
      </c>
      <c r="K740" s="18">
        <f t="shared" si="1348"/>
        <v>0.53472222222222221</v>
      </c>
      <c r="L740" s="11" t="str">
        <f t="shared" si="1348"/>
        <v>VDG</v>
      </c>
      <c r="M740" s="11">
        <f t="shared" si="1348"/>
        <v>6.7</v>
      </c>
      <c r="N740" s="11">
        <f t="shared" si="1348"/>
        <v>2</v>
      </c>
      <c r="O740" s="11">
        <f t="shared" si="1348"/>
        <v>1</v>
      </c>
      <c r="P740" s="11" t="s">
        <v>30</v>
      </c>
      <c r="Q740" s="19" t="str">
        <f>IF($N740=1,IF(ISERROR(VLOOKUP($P740,'M1'!$A:$C,Q$2,FALSE)),"NOT PRESENT",VLOOKUP($P740,'M1'!$A:$C,Q$2,FALSE)),IF($N740=2,IF(ISERROR(VLOOKUP(DATA!$P740,'M2'!$A:$C,Q$2,FALSE)),"NOT PRESENT",VLOOKUP(DATA!$P740,'M2'!$A:$C,Q$2,FALSE)),IF($N740=0,IF(ISERROR(VLOOKUP($P740,'M1'!$A:$C,Q$2,FALSE)),IF(ISERROR(VLOOKUP(DATA!$P740,'M2'!$A:$C,Q$2,FALSE)),"NOT PRESENT",VLOOKUP(DATA!$P740,'M2'!$A:$C,Q$2,FALSE)),VLOOKUP($P740,'M1'!$A:$C,Q$2,FALSE)),"SPECIFY METHOD")))</f>
        <v>Pomaulax gibberosus</v>
      </c>
      <c r="R740" s="12" t="str">
        <f>IF($N740=1,IF(ISERROR(VLOOKUP($P740,'M1'!$A:$C,R$2,FALSE)),"NOT PRESENT",VLOOKUP($P740,'M1'!$A:$C,R$2,FALSE)),IF($N740=2,IF(ISERROR(VLOOKUP(DATA!$P740,'M2'!$A:$C,R$2,FALSE)),"NOT PRESENT",VLOOKUP(DATA!$P740,'M2'!$A:$C,R$2,FALSE)),IF($N740=0,IF(ISERROR(VLOOKUP($P740,'M1'!$A:$C,R$2,FALSE)),IF(ISERROR(VLOOKUP(DATA!$P740,'M2'!$A:$C,R$2,FALSE)),"NOT PRESENT",VLOOKUP(DATA!$P740,'M2'!$A:$C,R$2,FALSE)),VLOOKUP($P740,'M1'!$A:$C,R$2,FALSE)),"SPECIFY METHOD")))</f>
        <v>Red turban shell</v>
      </c>
      <c r="S740" s="20">
        <f t="shared" si="980"/>
        <v>2</v>
      </c>
      <c r="T740" s="11">
        <v>2</v>
      </c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1"/>
      <c r="AU740" s="11"/>
      <c r="AV740" s="11"/>
      <c r="AW740" s="11"/>
      <c r="AX740" s="11"/>
      <c r="AY740" s="11"/>
      <c r="AZ740" s="11"/>
      <c r="BA740" s="11"/>
      <c r="BB740" s="11"/>
      <c r="BC740" s="11"/>
      <c r="BD740" s="11"/>
      <c r="BE740" s="11"/>
      <c r="BF740" s="11"/>
      <c r="BG740" s="11"/>
      <c r="BH740" s="11"/>
      <c r="BI740" s="11"/>
      <c r="BJ740" s="11"/>
      <c r="BK740" s="11"/>
      <c r="BL740" s="11"/>
      <c r="BM740" s="11"/>
      <c r="BN740" s="11"/>
      <c r="BO740" s="11"/>
      <c r="BP740" s="11"/>
    </row>
    <row r="741" spans="1:68" ht="12.75" customHeight="1">
      <c r="A741" s="12">
        <f t="shared" si="977"/>
        <v>739</v>
      </c>
      <c r="B741" s="11" t="str">
        <f t="shared" si="1166"/>
        <v>Em Lim</v>
      </c>
      <c r="C741" s="11" t="str">
        <f t="shared" si="1321"/>
        <v>Valesca deGroot</v>
      </c>
      <c r="D741" s="11" t="str">
        <f t="shared" si="1322"/>
        <v>BMSC23</v>
      </c>
      <c r="E741" s="12" t="str">
        <f>IF(ISERROR(VLOOKUP($D741,SITES!$A:$E,2,FALSE)),"",VLOOKUP($D741,SITES!$A:$E,2,FALSE))</f>
        <v>Aguilar Point</v>
      </c>
      <c r="F741" s="10">
        <f>IF(ISERROR(VLOOKUP($D741,SITES!$A:$E,3,FALSE)),"",VLOOKUP($D741,SITES!$A:$E,3,FALSE))</f>
        <v>48.837589000000001</v>
      </c>
      <c r="G741" s="13">
        <f>IF(ISERROR(VLOOKUP($D741,SITES!$A:$E,4,FALSE)),"",VLOOKUP($D741,SITES!$A:$E,4,FALSE))</f>
        <v>-125.14414499999999</v>
      </c>
      <c r="H741" s="14" t="str">
        <f t="shared" ref="H741:O741" si="1349">IF(ISERROR(H740),IF(ISERROR(H739),IF(ISERROR(H738),"BLANK",H738),H739),H740)</f>
        <v>03/05/2024</v>
      </c>
      <c r="I741" s="11">
        <f t="shared" si="1349"/>
        <v>2.5</v>
      </c>
      <c r="J741" s="11" t="str">
        <f t="shared" si="1349"/>
        <v>NE</v>
      </c>
      <c r="K741" s="18">
        <f t="shared" si="1349"/>
        <v>0.53472222222222221</v>
      </c>
      <c r="L741" s="11" t="str">
        <f t="shared" si="1349"/>
        <v>VDG</v>
      </c>
      <c r="M741" s="11">
        <f t="shared" si="1349"/>
        <v>6.7</v>
      </c>
      <c r="N741" s="11">
        <f t="shared" si="1349"/>
        <v>2</v>
      </c>
      <c r="O741" s="11">
        <f t="shared" si="1349"/>
        <v>1</v>
      </c>
      <c r="P741" s="11" t="s">
        <v>75</v>
      </c>
      <c r="Q741" s="19" t="str">
        <f>IF($N741=1,IF(ISERROR(VLOOKUP($P741,'M1'!$A:$C,Q$2,FALSE)),"NOT PRESENT",VLOOKUP($P741,'M1'!$A:$C,Q$2,FALSE)),IF($N741=2,IF(ISERROR(VLOOKUP(DATA!$P741,'M2'!$A:$C,Q$2,FALSE)),"NOT PRESENT",VLOOKUP(DATA!$P741,'M2'!$A:$C,Q$2,FALSE)),IF($N741=0,IF(ISERROR(VLOOKUP($P741,'M1'!$A:$C,Q$2,FALSE)),IF(ISERROR(VLOOKUP(DATA!$P741,'M2'!$A:$C,Q$2,FALSE)),"NOT PRESENT",VLOOKUP(DATA!$P741,'M2'!$A:$C,Q$2,FALSE)),VLOOKUP($P741,'M1'!$A:$C,Q$2,FALSE)),"SPECIFY METHOD")))</f>
        <v>Debris - Fishing</v>
      </c>
      <c r="R741" s="12" t="str">
        <f>IF($N741=1,IF(ISERROR(VLOOKUP($P741,'M1'!$A:$C,R$2,FALSE)),"NOT PRESENT",VLOOKUP($P741,'M1'!$A:$C,R$2,FALSE)),IF($N741=2,IF(ISERROR(VLOOKUP(DATA!$P741,'M2'!$A:$C,R$2,FALSE)),"NOT PRESENT",VLOOKUP(DATA!$P741,'M2'!$A:$C,R$2,FALSE)),IF($N741=0,IF(ISERROR(VLOOKUP($P741,'M1'!$A:$C,R$2,FALSE)),IF(ISERROR(VLOOKUP(DATA!$P741,'M2'!$A:$C,R$2,FALSE)),"NOT PRESENT",VLOOKUP(DATA!$P741,'M2'!$A:$C,R$2,FALSE)),VLOOKUP($P741,'M1'!$A:$C,R$2,FALSE)),"SPECIFY METHOD")))</f>
        <v>Any fishing debris</v>
      </c>
      <c r="S741" s="20">
        <f t="shared" si="980"/>
        <v>1</v>
      </c>
      <c r="T741" s="11">
        <v>1</v>
      </c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1"/>
      <c r="AU741" s="11"/>
      <c r="AV741" s="11"/>
      <c r="AW741" s="11"/>
      <c r="AX741" s="11"/>
      <c r="AY741" s="11"/>
      <c r="AZ741" s="11"/>
      <c r="BA741" s="11"/>
      <c r="BB741" s="11"/>
      <c r="BC741" s="11"/>
      <c r="BD741" s="11"/>
      <c r="BE741" s="11"/>
      <c r="BF741" s="11"/>
      <c r="BG741" s="11"/>
      <c r="BH741" s="11"/>
      <c r="BI741" s="11"/>
      <c r="BJ741" s="11"/>
      <c r="BK741" s="11"/>
      <c r="BL741" s="11"/>
      <c r="BM741" s="11"/>
      <c r="BN741" s="11"/>
      <c r="BO741" s="11"/>
      <c r="BP741" s="11"/>
    </row>
    <row r="742" spans="1:68" ht="12.75" customHeight="1">
      <c r="A742" s="12">
        <f t="shared" si="977"/>
        <v>740</v>
      </c>
      <c r="B742" s="11" t="str">
        <f t="shared" si="1166"/>
        <v>Em Lim</v>
      </c>
      <c r="C742" s="11" t="str">
        <f t="shared" si="1321"/>
        <v>Valesca deGroot</v>
      </c>
      <c r="D742" s="11" t="str">
        <f t="shared" si="1322"/>
        <v>BMSC23</v>
      </c>
      <c r="E742" s="12" t="str">
        <f>IF(ISERROR(VLOOKUP($D742,SITES!$A:$E,2,FALSE)),"",VLOOKUP($D742,SITES!$A:$E,2,FALSE))</f>
        <v>Aguilar Point</v>
      </c>
      <c r="F742" s="10">
        <f>IF(ISERROR(VLOOKUP($D742,SITES!$A:$E,3,FALSE)),"",VLOOKUP($D742,SITES!$A:$E,3,FALSE))</f>
        <v>48.837589000000001</v>
      </c>
      <c r="G742" s="13">
        <f>IF(ISERROR(VLOOKUP($D742,SITES!$A:$E,4,FALSE)),"",VLOOKUP($D742,SITES!$A:$E,4,FALSE))</f>
        <v>-125.14414499999999</v>
      </c>
      <c r="H742" s="14" t="str">
        <f t="shared" ref="H742:O742" si="1350">IF(ISERROR(H741),IF(ISERROR(H740),IF(ISERROR(H739),"BLANK",H739),H740),H741)</f>
        <v>03/05/2024</v>
      </c>
      <c r="I742" s="11">
        <f t="shared" si="1350"/>
        <v>2.5</v>
      </c>
      <c r="J742" s="11" t="str">
        <f t="shared" si="1350"/>
        <v>NE</v>
      </c>
      <c r="K742" s="18">
        <f t="shared" si="1350"/>
        <v>0.53472222222222221</v>
      </c>
      <c r="L742" s="11" t="str">
        <f t="shared" si="1350"/>
        <v>VDG</v>
      </c>
      <c r="M742" s="11">
        <f t="shared" si="1350"/>
        <v>6.7</v>
      </c>
      <c r="N742" s="11">
        <f t="shared" si="1350"/>
        <v>2</v>
      </c>
      <c r="O742" s="11">
        <f t="shared" si="1350"/>
        <v>1</v>
      </c>
      <c r="P742" s="11" t="s">
        <v>43</v>
      </c>
      <c r="Q742" s="19" t="str">
        <f>IF($N742=1,IF(ISERROR(VLOOKUP($P742,'M1'!$A:$C,Q$2,FALSE)),"NOT PRESENT",VLOOKUP($P742,'M1'!$A:$C,Q$2,FALSE)),IF($N742=2,IF(ISERROR(VLOOKUP(DATA!$P742,'M2'!$A:$C,Q$2,FALSE)),"NOT PRESENT",VLOOKUP(DATA!$P742,'M2'!$A:$C,Q$2,FALSE)),IF($N742=0,IF(ISERROR(VLOOKUP($P742,'M1'!$A:$C,Q$2,FALSE)),IF(ISERROR(VLOOKUP(DATA!$P742,'M2'!$A:$C,Q$2,FALSE)),"NOT PRESENT",VLOOKUP(DATA!$P742,'M2'!$A:$C,Q$2,FALSE)),VLOOKUP($P742,'M1'!$A:$C,Q$2,FALSE)),"SPECIFY METHOD")))</f>
        <v>Strongylocentrotus droebachiensis</v>
      </c>
      <c r="R742" s="12" t="str">
        <f>IF($N742=1,IF(ISERROR(VLOOKUP($P742,'M1'!$A:$C,R$2,FALSE)),"NOT PRESENT",VLOOKUP($P742,'M1'!$A:$C,R$2,FALSE)),IF($N742=2,IF(ISERROR(VLOOKUP(DATA!$P742,'M2'!$A:$C,R$2,FALSE)),"NOT PRESENT",VLOOKUP(DATA!$P742,'M2'!$A:$C,R$2,FALSE)),IF($N742=0,IF(ISERROR(VLOOKUP($P742,'M1'!$A:$C,R$2,FALSE)),IF(ISERROR(VLOOKUP(DATA!$P742,'M2'!$A:$C,R$2,FALSE)),"NOT PRESENT",VLOOKUP(DATA!$P742,'M2'!$A:$C,R$2,FALSE)),VLOOKUP($P742,'M1'!$A:$C,R$2,FALSE)),"SPECIFY METHOD")))</f>
        <v>Northern sea urchin</v>
      </c>
      <c r="S742" s="20">
        <f t="shared" si="980"/>
        <v>1</v>
      </c>
      <c r="T742" s="11">
        <v>1</v>
      </c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1"/>
      <c r="AU742" s="11"/>
      <c r="AV742" s="11"/>
      <c r="AW742" s="11"/>
      <c r="AX742" s="11"/>
      <c r="AY742" s="11"/>
      <c r="AZ742" s="11"/>
      <c r="BA742" s="11"/>
      <c r="BB742" s="11"/>
      <c r="BC742" s="11"/>
      <c r="BD742" s="11"/>
      <c r="BE742" s="11"/>
      <c r="BF742" s="11"/>
      <c r="BG742" s="11"/>
      <c r="BH742" s="11"/>
      <c r="BI742" s="11"/>
      <c r="BJ742" s="11"/>
      <c r="BK742" s="11"/>
      <c r="BL742" s="11"/>
      <c r="BM742" s="11"/>
      <c r="BN742" s="11"/>
      <c r="BO742" s="11"/>
      <c r="BP742" s="11"/>
    </row>
    <row r="743" spans="1:68" ht="12.75" customHeight="1">
      <c r="A743" s="12">
        <f t="shared" si="977"/>
        <v>741</v>
      </c>
      <c r="B743" s="11" t="str">
        <f t="shared" si="1166"/>
        <v>Em Lim</v>
      </c>
      <c r="C743" s="11" t="str">
        <f t="shared" si="1321"/>
        <v>Valesca deGroot</v>
      </c>
      <c r="D743" s="11" t="str">
        <f t="shared" si="1322"/>
        <v>BMSC23</v>
      </c>
      <c r="E743" s="12" t="str">
        <f>IF(ISERROR(VLOOKUP($D743,SITES!$A:$E,2,FALSE)),"",VLOOKUP($D743,SITES!$A:$E,2,FALSE))</f>
        <v>Aguilar Point</v>
      </c>
      <c r="F743" s="10">
        <f>IF(ISERROR(VLOOKUP($D743,SITES!$A:$E,3,FALSE)),"",VLOOKUP($D743,SITES!$A:$E,3,FALSE))</f>
        <v>48.837589000000001</v>
      </c>
      <c r="G743" s="13">
        <f>IF(ISERROR(VLOOKUP($D743,SITES!$A:$E,4,FALSE)),"",VLOOKUP($D743,SITES!$A:$E,4,FALSE))</f>
        <v>-125.14414499999999</v>
      </c>
      <c r="H743" s="14" t="str">
        <f t="shared" ref="H743:O743" si="1351">IF(ISERROR(H742),IF(ISERROR(H741),IF(ISERROR(H740),"BLANK",H740),H741),H742)</f>
        <v>03/05/2024</v>
      </c>
      <c r="I743" s="11">
        <f t="shared" si="1351"/>
        <v>2.5</v>
      </c>
      <c r="J743" s="11" t="str">
        <f t="shared" si="1351"/>
        <v>NE</v>
      </c>
      <c r="K743" s="18">
        <f t="shared" si="1351"/>
        <v>0.53472222222222221</v>
      </c>
      <c r="L743" s="11" t="str">
        <f t="shared" si="1351"/>
        <v>VDG</v>
      </c>
      <c r="M743" s="11">
        <f t="shared" si="1351"/>
        <v>6.7</v>
      </c>
      <c r="N743" s="11">
        <f t="shared" si="1351"/>
        <v>2</v>
      </c>
      <c r="O743" s="11">
        <f t="shared" si="1351"/>
        <v>1</v>
      </c>
      <c r="P743" s="11" t="s">
        <v>63</v>
      </c>
      <c r="Q743" s="19" t="str">
        <f>IF($N743=1,IF(ISERROR(VLOOKUP($P743,'M1'!$A:$C,Q$2,FALSE)),"NOT PRESENT",VLOOKUP($P743,'M1'!$A:$C,Q$2,FALSE)),IF($N743=2,IF(ISERROR(VLOOKUP(DATA!$P743,'M2'!$A:$C,Q$2,FALSE)),"NOT PRESENT",VLOOKUP(DATA!$P743,'M2'!$A:$C,Q$2,FALSE)),IF($N743=0,IF(ISERROR(VLOOKUP($P743,'M1'!$A:$C,Q$2,FALSE)),IF(ISERROR(VLOOKUP(DATA!$P743,'M2'!$A:$C,Q$2,FALSE)),"NOT PRESENT",VLOOKUP(DATA!$P743,'M2'!$A:$C,Q$2,FALSE)),VLOOKUP($P743,'M1'!$A:$C,Q$2,FALSE)),"SPECIFY METHOD")))</f>
        <v>Paguroidea spp.</v>
      </c>
      <c r="R743" s="12" t="str">
        <f>IF($N743=1,IF(ISERROR(VLOOKUP($P743,'M1'!$A:$C,R$2,FALSE)),"NOT PRESENT",VLOOKUP($P743,'M1'!$A:$C,R$2,FALSE)),IF($N743=2,IF(ISERROR(VLOOKUP(DATA!$P743,'M2'!$A:$C,R$2,FALSE)),"NOT PRESENT",VLOOKUP(DATA!$P743,'M2'!$A:$C,R$2,FALSE)),IF($N743=0,IF(ISERROR(VLOOKUP($P743,'M1'!$A:$C,R$2,FALSE)),IF(ISERROR(VLOOKUP(DATA!$P743,'M2'!$A:$C,R$2,FALSE)),"NOT PRESENT",VLOOKUP(DATA!$P743,'M2'!$A:$C,R$2,FALSE)),VLOOKUP($P743,'M1'!$A:$C,R$2,FALSE)),"SPECIFY METHOD")))</f>
        <v>Unidentified hermit crab</v>
      </c>
      <c r="S743" s="20">
        <f t="shared" si="980"/>
        <v>2</v>
      </c>
      <c r="T743" s="11">
        <v>2</v>
      </c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1"/>
      <c r="AU743" s="11"/>
      <c r="AV743" s="11"/>
      <c r="AW743" s="11"/>
      <c r="AX743" s="11"/>
      <c r="AY743" s="11"/>
      <c r="AZ743" s="11"/>
      <c r="BA743" s="11"/>
      <c r="BB743" s="11"/>
      <c r="BC743" s="11"/>
      <c r="BD743" s="11"/>
      <c r="BE743" s="11"/>
      <c r="BF743" s="11"/>
      <c r="BG743" s="11"/>
      <c r="BH743" s="11"/>
      <c r="BI743" s="11"/>
      <c r="BJ743" s="11"/>
      <c r="BK743" s="11"/>
      <c r="BL743" s="11"/>
      <c r="BM743" s="11"/>
      <c r="BN743" s="11"/>
      <c r="BO743" s="11"/>
      <c r="BP743" s="11"/>
    </row>
    <row r="744" spans="1:68" ht="12.75" customHeight="1">
      <c r="A744" s="12">
        <f t="shared" si="977"/>
        <v>742</v>
      </c>
      <c r="B744" s="11" t="str">
        <f t="shared" si="1166"/>
        <v>Em Lim</v>
      </c>
      <c r="C744" s="11" t="str">
        <f t="shared" si="1321"/>
        <v>Valesca deGroot</v>
      </c>
      <c r="D744" s="11" t="str">
        <f t="shared" si="1322"/>
        <v>BMSC23</v>
      </c>
      <c r="E744" s="12" t="str">
        <f>IF(ISERROR(VLOOKUP($D744,SITES!$A:$E,2,FALSE)),"",VLOOKUP($D744,SITES!$A:$E,2,FALSE))</f>
        <v>Aguilar Point</v>
      </c>
      <c r="F744" s="10">
        <f>IF(ISERROR(VLOOKUP($D744,SITES!$A:$E,3,FALSE)),"",VLOOKUP($D744,SITES!$A:$E,3,FALSE))</f>
        <v>48.837589000000001</v>
      </c>
      <c r="G744" s="13">
        <f>IF(ISERROR(VLOOKUP($D744,SITES!$A:$E,4,FALSE)),"",VLOOKUP($D744,SITES!$A:$E,4,FALSE))</f>
        <v>-125.14414499999999</v>
      </c>
      <c r="H744" s="14" t="str">
        <f t="shared" ref="H744:O744" si="1352">IF(ISERROR(H743),IF(ISERROR(H742),IF(ISERROR(H741),"BLANK",H741),H742),H743)</f>
        <v>03/05/2024</v>
      </c>
      <c r="I744" s="11">
        <f t="shared" si="1352"/>
        <v>2.5</v>
      </c>
      <c r="J744" s="11" t="str">
        <f t="shared" si="1352"/>
        <v>NE</v>
      </c>
      <c r="K744" s="18">
        <f t="shared" si="1352"/>
        <v>0.53472222222222221</v>
      </c>
      <c r="L744" s="11" t="str">
        <f t="shared" si="1352"/>
        <v>VDG</v>
      </c>
      <c r="M744" s="11">
        <f t="shared" si="1352"/>
        <v>6.7</v>
      </c>
      <c r="N744" s="11">
        <f t="shared" si="1352"/>
        <v>2</v>
      </c>
      <c r="O744" s="11">
        <f t="shared" si="1352"/>
        <v>1</v>
      </c>
      <c r="P744" s="11" t="s">
        <v>58</v>
      </c>
      <c r="Q744" s="19" t="str">
        <f>IF($N744=1,IF(ISERROR(VLOOKUP($P744,'M1'!$A:$C,Q$2,FALSE)),"NOT PRESENT",VLOOKUP($P744,'M1'!$A:$C,Q$2,FALSE)),IF($N744=2,IF(ISERROR(VLOOKUP(DATA!$P744,'M2'!$A:$C,Q$2,FALSE)),"NOT PRESENT",VLOOKUP(DATA!$P744,'M2'!$A:$C,Q$2,FALSE)),IF($N744=0,IF(ISERROR(VLOOKUP($P744,'M1'!$A:$C,Q$2,FALSE)),IF(ISERROR(VLOOKUP(DATA!$P744,'M2'!$A:$C,Q$2,FALSE)),"NOT PRESENT",VLOOKUP(DATA!$P744,'M2'!$A:$C,Q$2,FALSE)),VLOOKUP($P744,'M1'!$A:$C,Q$2,FALSE)),"SPECIFY METHOD")))</f>
        <v>Jordania zonope</v>
      </c>
      <c r="R744" s="12" t="str">
        <f>IF($N744=1,IF(ISERROR(VLOOKUP($P744,'M1'!$A:$C,R$2,FALSE)),"NOT PRESENT",VLOOKUP($P744,'M1'!$A:$C,R$2,FALSE)),IF($N744=2,IF(ISERROR(VLOOKUP(DATA!$P744,'M2'!$A:$C,R$2,FALSE)),"NOT PRESENT",VLOOKUP(DATA!$P744,'M2'!$A:$C,R$2,FALSE)),IF($N744=0,IF(ISERROR(VLOOKUP($P744,'M1'!$A:$C,R$2,FALSE)),IF(ISERROR(VLOOKUP(DATA!$P744,'M2'!$A:$C,R$2,FALSE)),"NOT PRESENT",VLOOKUP(DATA!$P744,'M2'!$A:$C,R$2,FALSE)),VLOOKUP($P744,'M1'!$A:$C,R$2,FALSE)),"SPECIFY METHOD")))</f>
        <v>Longfin sculpin</v>
      </c>
      <c r="S744" s="20">
        <f t="shared" si="980"/>
        <v>2</v>
      </c>
      <c r="T744" s="11">
        <v>0</v>
      </c>
      <c r="U744" s="11"/>
      <c r="V744" s="11">
        <v>1</v>
      </c>
      <c r="W744" s="11"/>
      <c r="X744" s="11">
        <v>1</v>
      </c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1"/>
      <c r="AU744" s="11"/>
      <c r="AV744" s="11"/>
      <c r="AW744" s="11"/>
      <c r="AX744" s="11"/>
      <c r="AY744" s="11"/>
      <c r="AZ744" s="11"/>
      <c r="BA744" s="11"/>
      <c r="BB744" s="11"/>
      <c r="BC744" s="11"/>
      <c r="BD744" s="11"/>
      <c r="BE744" s="11"/>
      <c r="BF744" s="11"/>
      <c r="BG744" s="11"/>
      <c r="BH744" s="11"/>
      <c r="BI744" s="11"/>
      <c r="BJ744" s="11"/>
      <c r="BK744" s="11"/>
      <c r="BL744" s="11"/>
      <c r="BM744" s="11"/>
      <c r="BN744" s="11"/>
      <c r="BO744" s="11"/>
      <c r="BP744" s="11"/>
    </row>
    <row r="745" spans="1:68" ht="12.75" customHeight="1">
      <c r="A745" s="12">
        <f t="shared" si="977"/>
        <v>743</v>
      </c>
      <c r="B745" s="11" t="str">
        <f t="shared" si="1166"/>
        <v>Em Lim</v>
      </c>
      <c r="C745" s="11" t="str">
        <f t="shared" si="1321"/>
        <v>Valesca deGroot</v>
      </c>
      <c r="D745" s="11" t="str">
        <f t="shared" si="1322"/>
        <v>BMSC23</v>
      </c>
      <c r="E745" s="12" t="str">
        <f>IF(ISERROR(VLOOKUP($D745,SITES!$A:$E,2,FALSE)),"",VLOOKUP($D745,SITES!$A:$E,2,FALSE))</f>
        <v>Aguilar Point</v>
      </c>
      <c r="F745" s="10">
        <f>IF(ISERROR(VLOOKUP($D745,SITES!$A:$E,3,FALSE)),"",VLOOKUP($D745,SITES!$A:$E,3,FALSE))</f>
        <v>48.837589000000001</v>
      </c>
      <c r="G745" s="13">
        <f>IF(ISERROR(VLOOKUP($D745,SITES!$A:$E,4,FALSE)),"",VLOOKUP($D745,SITES!$A:$E,4,FALSE))</f>
        <v>-125.14414499999999</v>
      </c>
      <c r="H745" s="14" t="str">
        <f t="shared" ref="H745:O745" si="1353">IF(ISERROR(H744),IF(ISERROR(H743),IF(ISERROR(H742),"BLANK",H742),H743),H744)</f>
        <v>03/05/2024</v>
      </c>
      <c r="I745" s="11">
        <f t="shared" si="1353"/>
        <v>2.5</v>
      </c>
      <c r="J745" s="11" t="str">
        <f t="shared" si="1353"/>
        <v>NE</v>
      </c>
      <c r="K745" s="18">
        <f t="shared" si="1353"/>
        <v>0.53472222222222221</v>
      </c>
      <c r="L745" s="11" t="str">
        <f t="shared" si="1353"/>
        <v>VDG</v>
      </c>
      <c r="M745" s="11">
        <f t="shared" si="1353"/>
        <v>6.7</v>
      </c>
      <c r="N745" s="11">
        <f t="shared" si="1353"/>
        <v>2</v>
      </c>
      <c r="O745" s="11">
        <f t="shared" si="1353"/>
        <v>1</v>
      </c>
      <c r="P745" s="11" t="s">
        <v>70</v>
      </c>
      <c r="Q745" s="19" t="str">
        <f>IF($N745=1,IF(ISERROR(VLOOKUP($P745,'M1'!$A:$C,Q$2,FALSE)),"NOT PRESENT",VLOOKUP($P745,'M1'!$A:$C,Q$2,FALSE)),IF($N745=2,IF(ISERROR(VLOOKUP(DATA!$P745,'M2'!$A:$C,Q$2,FALSE)),"NOT PRESENT",VLOOKUP(DATA!$P745,'M2'!$A:$C,Q$2,FALSE)),IF($N745=0,IF(ISERROR(VLOOKUP($P745,'M1'!$A:$C,Q$2,FALSE)),IF(ISERROR(VLOOKUP(DATA!$P745,'M2'!$A:$C,Q$2,FALSE)),"NOT PRESENT",VLOOKUP(DATA!$P745,'M2'!$A:$C,Q$2,FALSE)),VLOOKUP($P745,'M1'!$A:$C,Q$2,FALSE)),"SPECIFY METHOD")))</f>
        <v>Cancer productus</v>
      </c>
      <c r="R745" s="12" t="str">
        <f>IF($N745=1,IF(ISERROR(VLOOKUP($P745,'M1'!$A:$C,R$2,FALSE)),"NOT PRESENT",VLOOKUP($P745,'M1'!$A:$C,R$2,FALSE)),IF($N745=2,IF(ISERROR(VLOOKUP(DATA!$P745,'M2'!$A:$C,R$2,FALSE)),"NOT PRESENT",VLOOKUP(DATA!$P745,'M2'!$A:$C,R$2,FALSE)),IF($N745=0,IF(ISERROR(VLOOKUP($P745,'M1'!$A:$C,R$2,FALSE)),IF(ISERROR(VLOOKUP(DATA!$P745,'M2'!$A:$C,R$2,FALSE)),"NOT PRESENT",VLOOKUP(DATA!$P745,'M2'!$A:$C,R$2,FALSE)),VLOOKUP($P745,'M1'!$A:$C,R$2,FALSE)),"SPECIFY METHOD")))</f>
        <v>Red rock crab</v>
      </c>
      <c r="S745" s="20">
        <f t="shared" si="980"/>
        <v>1</v>
      </c>
      <c r="T745" s="11">
        <v>1</v>
      </c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1"/>
      <c r="AU745" s="11"/>
      <c r="AV745" s="11"/>
      <c r="AW745" s="11"/>
      <c r="AX745" s="11"/>
      <c r="AY745" s="11"/>
      <c r="AZ745" s="11"/>
      <c r="BA745" s="11"/>
      <c r="BB745" s="11"/>
      <c r="BC745" s="11"/>
      <c r="BD745" s="11"/>
      <c r="BE745" s="11"/>
      <c r="BF745" s="11"/>
      <c r="BG745" s="11"/>
      <c r="BH745" s="11"/>
      <c r="BI745" s="11"/>
      <c r="BJ745" s="11"/>
      <c r="BK745" s="11"/>
      <c r="BL745" s="11"/>
      <c r="BM745" s="11"/>
      <c r="BN745" s="11"/>
      <c r="BO745" s="11"/>
      <c r="BP745" s="11"/>
    </row>
    <row r="746" spans="1:68" ht="12.75" customHeight="1">
      <c r="A746" s="12">
        <f t="shared" si="977"/>
        <v>744</v>
      </c>
      <c r="B746" s="11" t="str">
        <f t="shared" si="1166"/>
        <v>Em Lim</v>
      </c>
      <c r="C746" s="11" t="str">
        <f t="shared" si="1321"/>
        <v>Valesca deGroot</v>
      </c>
      <c r="D746" s="11" t="str">
        <f t="shared" si="1322"/>
        <v>BMSC23</v>
      </c>
      <c r="E746" s="12" t="str">
        <f>IF(ISERROR(VLOOKUP($D746,SITES!$A:$E,2,FALSE)),"",VLOOKUP($D746,SITES!$A:$E,2,FALSE))</f>
        <v>Aguilar Point</v>
      </c>
      <c r="F746" s="10">
        <f>IF(ISERROR(VLOOKUP($D746,SITES!$A:$E,3,FALSE)),"",VLOOKUP($D746,SITES!$A:$E,3,FALSE))</f>
        <v>48.837589000000001</v>
      </c>
      <c r="G746" s="13">
        <f>IF(ISERROR(VLOOKUP($D746,SITES!$A:$E,4,FALSE)),"",VLOOKUP($D746,SITES!$A:$E,4,FALSE))</f>
        <v>-125.14414499999999</v>
      </c>
      <c r="H746" s="14" t="str">
        <f t="shared" ref="H746:O746" si="1354">IF(ISERROR(H745),IF(ISERROR(H744),IF(ISERROR(H743),"BLANK",H743),H744),H745)</f>
        <v>03/05/2024</v>
      </c>
      <c r="I746" s="11">
        <f t="shared" si="1354"/>
        <v>2.5</v>
      </c>
      <c r="J746" s="11" t="str">
        <f t="shared" si="1354"/>
        <v>NE</v>
      </c>
      <c r="K746" s="18">
        <f t="shared" si="1354"/>
        <v>0.53472222222222221</v>
      </c>
      <c r="L746" s="11" t="str">
        <f t="shared" si="1354"/>
        <v>VDG</v>
      </c>
      <c r="M746" s="11">
        <f t="shared" si="1354"/>
        <v>6.7</v>
      </c>
      <c r="N746" s="11">
        <f t="shared" si="1354"/>
        <v>2</v>
      </c>
      <c r="O746" s="11">
        <f t="shared" si="1354"/>
        <v>1</v>
      </c>
      <c r="P746" s="11" t="s">
        <v>154</v>
      </c>
      <c r="Q746" s="19" t="str">
        <f>IF($N746=1,IF(ISERROR(VLOOKUP($P746,'M1'!$A:$C,Q$2,FALSE)),"NOT PRESENT",VLOOKUP($P746,'M1'!$A:$C,Q$2,FALSE)),IF($N746=2,IF(ISERROR(VLOOKUP(DATA!$P746,'M2'!$A:$C,Q$2,FALSE)),"NOT PRESENT",VLOOKUP(DATA!$P746,'M2'!$A:$C,Q$2,FALSE)),IF($N746=0,IF(ISERROR(VLOOKUP($P746,'M1'!$A:$C,Q$2,FALSE)),IF(ISERROR(VLOOKUP(DATA!$P746,'M2'!$A:$C,Q$2,FALSE)),"NOT PRESENT",VLOOKUP(DATA!$P746,'M2'!$A:$C,Q$2,FALSE)),VLOOKUP($P746,'M1'!$A:$C,Q$2,FALSE)),"SPECIFY METHOD")))</f>
        <v>Acanthodoris hudsoni</v>
      </c>
      <c r="R746" s="12" t="str">
        <f>IF($N746=1,IF(ISERROR(VLOOKUP($P746,'M1'!$A:$C,R$2,FALSE)),"NOT PRESENT",VLOOKUP($P746,'M1'!$A:$C,R$2,FALSE)),IF($N746=2,IF(ISERROR(VLOOKUP(DATA!$P746,'M2'!$A:$C,R$2,FALSE)),"NOT PRESENT",VLOOKUP(DATA!$P746,'M2'!$A:$C,R$2,FALSE)),IF($N746=0,IF(ISERROR(VLOOKUP($P746,'M1'!$A:$C,R$2,FALSE)),IF(ISERROR(VLOOKUP(DATA!$P746,'M2'!$A:$C,R$2,FALSE)),"NOT PRESENT",VLOOKUP(DATA!$P746,'M2'!$A:$C,R$2,FALSE)),VLOOKUP($P746,'M1'!$A:$C,R$2,FALSE)),"SPECIFY METHOD")))</f>
        <v>Hudson's horned dorid</v>
      </c>
      <c r="S746" s="20">
        <f t="shared" si="980"/>
        <v>1</v>
      </c>
      <c r="T746" s="11">
        <v>1</v>
      </c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1"/>
      <c r="AU746" s="11"/>
      <c r="AV746" s="11"/>
      <c r="AW746" s="11"/>
      <c r="AX746" s="11"/>
      <c r="AY746" s="11"/>
      <c r="AZ746" s="11"/>
      <c r="BA746" s="11"/>
      <c r="BB746" s="11"/>
      <c r="BC746" s="11"/>
      <c r="BD746" s="11"/>
      <c r="BE746" s="11"/>
      <c r="BF746" s="11"/>
      <c r="BG746" s="11"/>
      <c r="BH746" s="11"/>
      <c r="BI746" s="11"/>
      <c r="BJ746" s="11"/>
      <c r="BK746" s="11"/>
      <c r="BL746" s="11"/>
      <c r="BM746" s="11"/>
      <c r="BN746" s="11"/>
      <c r="BO746" s="11"/>
      <c r="BP746" s="11"/>
    </row>
    <row r="747" spans="1:68" ht="12.75" customHeight="1">
      <c r="A747" s="12">
        <f t="shared" si="977"/>
        <v>745</v>
      </c>
      <c r="B747" s="11" t="str">
        <f t="shared" ref="B747:D747" si="1355">IF(ISERROR(#REF!),IF(ISERROR(B746),IF(ISERROR(B745),"BLANK",B745),B746),#REF!)</f>
        <v>Em Lim</v>
      </c>
      <c r="C747" s="11" t="str">
        <f t="shared" si="1355"/>
        <v>Valesca deGroot</v>
      </c>
      <c r="D747" s="11" t="str">
        <f t="shared" si="1355"/>
        <v>BMSC23</v>
      </c>
      <c r="E747" s="12" t="str">
        <f>IF(ISERROR(VLOOKUP($D747,SITES!$A:$E,2,FALSE)),"",VLOOKUP($D747,SITES!$A:$E,2,FALSE))</f>
        <v>Aguilar Point</v>
      </c>
      <c r="F747" s="10">
        <f>IF(ISERROR(VLOOKUP($D747,SITES!$A:$E,3,FALSE)),"",VLOOKUP($D747,SITES!$A:$E,3,FALSE))</f>
        <v>48.837589000000001</v>
      </c>
      <c r="G747" s="13">
        <f>IF(ISERROR(VLOOKUP($D747,SITES!$A:$E,4,FALSE)),"",VLOOKUP($D747,SITES!$A:$E,4,FALSE))</f>
        <v>-125.14414499999999</v>
      </c>
      <c r="H747" s="14" t="str">
        <f t="shared" ref="H747:O747" si="1356">IF(ISERROR(#REF!),IF(ISERROR(H746),IF(ISERROR(H745),"BLANK",H745),H746),#REF!)</f>
        <v>03/05/2024</v>
      </c>
      <c r="I747" s="11">
        <f t="shared" si="1356"/>
        <v>2.5</v>
      </c>
      <c r="J747" s="11" t="str">
        <f t="shared" si="1356"/>
        <v>NE</v>
      </c>
      <c r="K747" s="18">
        <f t="shared" si="1356"/>
        <v>0.53472222222222221</v>
      </c>
      <c r="L747" s="11" t="str">
        <f t="shared" si="1356"/>
        <v>VDG</v>
      </c>
      <c r="M747" s="11">
        <f t="shared" si="1356"/>
        <v>6.7</v>
      </c>
      <c r="N747" s="11">
        <f t="shared" si="1356"/>
        <v>2</v>
      </c>
      <c r="O747" s="11">
        <f t="shared" si="1356"/>
        <v>1</v>
      </c>
      <c r="P747" s="11" t="s">
        <v>136</v>
      </c>
      <c r="Q747" s="19" t="str">
        <f>IF($N747=1,IF(ISERROR(VLOOKUP($P747,'M1'!$A:$C,Q$2,FALSE)),"NOT PRESENT",VLOOKUP($P747,'M1'!$A:$C,Q$2,FALSE)),IF($N747=2,IF(ISERROR(VLOOKUP(DATA!$P747,'M2'!$A:$C,Q$2,FALSE)),"NOT PRESENT",VLOOKUP(DATA!$P747,'M2'!$A:$C,Q$2,FALSE)),IF($N747=0,IF(ISERROR(VLOOKUP($P747,'M1'!$A:$C,Q$2,FALSE)),IF(ISERROR(VLOOKUP(DATA!$P747,'M2'!$A:$C,Q$2,FALSE)),"NOT PRESENT",VLOOKUP(DATA!$P747,'M2'!$A:$C,Q$2,FALSE)),VLOOKUP($P747,'M1'!$A:$C,Q$2,FALSE)),"SPECIFY METHOD")))</f>
        <v>Phyllolithodes papillosus</v>
      </c>
      <c r="R747" s="12" t="str">
        <f>IF($N747=1,IF(ISERROR(VLOOKUP($P747,'M1'!$A:$C,R$2,FALSE)),"NOT PRESENT",VLOOKUP($P747,'M1'!$A:$C,R$2,FALSE)),IF($N747=2,IF(ISERROR(VLOOKUP(DATA!$P747,'M2'!$A:$C,R$2,FALSE)),"NOT PRESENT",VLOOKUP(DATA!$P747,'M2'!$A:$C,R$2,FALSE)),IF($N747=0,IF(ISERROR(VLOOKUP($P747,'M1'!$A:$C,R$2,FALSE)),IF(ISERROR(VLOOKUP(DATA!$P747,'M2'!$A:$C,R$2,FALSE)),"NOT PRESENT",VLOOKUP(DATA!$P747,'M2'!$A:$C,R$2,FALSE)),VLOOKUP($P747,'M1'!$A:$C,R$2,FALSE)),"SPECIFY METHOD")))</f>
        <v>Heart crab</v>
      </c>
      <c r="S747" s="20">
        <f t="shared" si="980"/>
        <v>1</v>
      </c>
      <c r="T747" s="11">
        <v>1</v>
      </c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1"/>
      <c r="AU747" s="11"/>
      <c r="AV747" s="11"/>
      <c r="AW747" s="11"/>
      <c r="AX747" s="11"/>
      <c r="AY747" s="11"/>
      <c r="AZ747" s="11"/>
      <c r="BA747" s="11"/>
      <c r="BB747" s="11"/>
      <c r="BC747" s="11"/>
      <c r="BD747" s="11"/>
      <c r="BE747" s="11"/>
      <c r="BF747" s="11"/>
      <c r="BG747" s="11"/>
      <c r="BH747" s="11"/>
      <c r="BI747" s="11"/>
      <c r="BJ747" s="11"/>
      <c r="BK747" s="11"/>
      <c r="BL747" s="11"/>
      <c r="BM747" s="11"/>
      <c r="BN747" s="11"/>
      <c r="BO747" s="11"/>
      <c r="BP747" s="11"/>
    </row>
    <row r="748" spans="1:68" ht="12.75" customHeight="1">
      <c r="A748" s="12">
        <f t="shared" si="977"/>
        <v>746</v>
      </c>
      <c r="B748" s="11" t="str">
        <f t="shared" ref="B748:D748" si="1357">IF(ISERROR(B747),IF(ISERROR(#REF!),IF(ISERROR(B746),"BLANK",B746),#REF!),B747)</f>
        <v>Em Lim</v>
      </c>
      <c r="C748" s="11" t="str">
        <f t="shared" si="1357"/>
        <v>Valesca deGroot</v>
      </c>
      <c r="D748" s="11" t="str">
        <f t="shared" si="1357"/>
        <v>BMSC23</v>
      </c>
      <c r="E748" s="12" t="str">
        <f>IF(ISERROR(VLOOKUP($D748,SITES!$A:$E,2,FALSE)),"",VLOOKUP($D748,SITES!$A:$E,2,FALSE))</f>
        <v>Aguilar Point</v>
      </c>
      <c r="F748" s="10">
        <f>IF(ISERROR(VLOOKUP($D748,SITES!$A:$E,3,FALSE)),"",VLOOKUP($D748,SITES!$A:$E,3,FALSE))</f>
        <v>48.837589000000001</v>
      </c>
      <c r="G748" s="13">
        <f>IF(ISERROR(VLOOKUP($D748,SITES!$A:$E,4,FALSE)),"",VLOOKUP($D748,SITES!$A:$E,4,FALSE))</f>
        <v>-125.14414499999999</v>
      </c>
      <c r="H748" s="14" t="str">
        <f t="shared" ref="H748:M748" si="1358">IF(ISERROR(H747),IF(ISERROR(#REF!),IF(ISERROR(H746),"BLANK",H746),#REF!),H747)</f>
        <v>03/05/2024</v>
      </c>
      <c r="I748" s="11">
        <f t="shared" si="1358"/>
        <v>2.5</v>
      </c>
      <c r="J748" s="11" t="str">
        <f t="shared" si="1358"/>
        <v>NE</v>
      </c>
      <c r="K748" s="18">
        <f t="shared" si="1358"/>
        <v>0.53472222222222221</v>
      </c>
      <c r="L748" s="11" t="str">
        <f t="shared" si="1358"/>
        <v>VDG</v>
      </c>
      <c r="M748" s="11">
        <f t="shared" si="1358"/>
        <v>6.7</v>
      </c>
      <c r="N748" s="11">
        <v>0</v>
      </c>
      <c r="O748" s="11">
        <f>IF(ISERROR(O747),IF(ISERROR(#REF!),IF(ISERROR(O746),"BLANK",O746),#REF!),O747)</f>
        <v>1</v>
      </c>
      <c r="P748" s="11" t="s">
        <v>92</v>
      </c>
      <c r="Q748" s="19" t="str">
        <f>IF($N748=1,IF(ISERROR(VLOOKUP($P748,'M1'!$A:$C,Q$2,FALSE)),"NOT PRESENT",VLOOKUP($P748,'M1'!$A:$C,Q$2,FALSE)),IF($N748=2,IF(ISERROR(VLOOKUP(DATA!$P748,'M2'!$A:$C,Q$2,FALSE)),"NOT PRESENT",VLOOKUP(DATA!$P748,'M2'!$A:$C,Q$2,FALSE)),IF($N748=0,IF(ISERROR(VLOOKUP($P748,'M1'!$A:$C,Q$2,FALSE)),IF(ISERROR(VLOOKUP(DATA!$P748,'M2'!$A:$C,Q$2,FALSE)),"NOT PRESENT",VLOOKUP(DATA!$P748,'M2'!$A:$C,Q$2,FALSE)),VLOOKUP($P748,'M1'!$A:$C,Q$2,FALSE)),"SPECIFY METHOD")))</f>
        <v>Sebastes flavidus</v>
      </c>
      <c r="R748" s="12" t="str">
        <f>IF($N748=1,IF(ISERROR(VLOOKUP($P748,'M1'!$A:$C,R$2,FALSE)),"NOT PRESENT",VLOOKUP($P748,'M1'!$A:$C,R$2,FALSE)),IF($N748=2,IF(ISERROR(VLOOKUP(DATA!$P748,'M2'!$A:$C,R$2,FALSE)),"NOT PRESENT",VLOOKUP(DATA!$P748,'M2'!$A:$C,R$2,FALSE)),IF($N748=0,IF(ISERROR(VLOOKUP($P748,'M1'!$A:$C,R$2,FALSE)),IF(ISERROR(VLOOKUP(DATA!$P748,'M2'!$A:$C,R$2,FALSE)),"NOT PRESENT",VLOOKUP(DATA!$P748,'M2'!$A:$C,R$2,FALSE)),VLOOKUP($P748,'M1'!$A:$C,R$2,FALSE)),"SPECIFY METHOD")))</f>
        <v>Yellowtail rockfish</v>
      </c>
      <c r="S748" s="20">
        <f t="shared" si="980"/>
        <v>1</v>
      </c>
      <c r="T748" s="11">
        <v>0</v>
      </c>
      <c r="U748" s="11"/>
      <c r="V748" s="11"/>
      <c r="W748" s="11"/>
      <c r="X748" s="11">
        <v>1</v>
      </c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1"/>
      <c r="AU748" s="11"/>
      <c r="AV748" s="11"/>
      <c r="AW748" s="11"/>
      <c r="AX748" s="11"/>
      <c r="AY748" s="11"/>
      <c r="AZ748" s="11"/>
      <c r="BA748" s="11"/>
      <c r="BB748" s="11"/>
      <c r="BC748" s="11"/>
      <c r="BD748" s="11"/>
      <c r="BE748" s="11"/>
      <c r="BF748" s="11"/>
      <c r="BG748" s="11"/>
      <c r="BH748" s="11"/>
      <c r="BI748" s="11"/>
      <c r="BJ748" s="11"/>
      <c r="BK748" s="11"/>
      <c r="BL748" s="11"/>
      <c r="BM748" s="11"/>
      <c r="BN748" s="11"/>
      <c r="BO748" s="11"/>
      <c r="BP748" s="11"/>
    </row>
    <row r="749" spans="1:68" ht="12.75" customHeight="1">
      <c r="A749" s="12">
        <f t="shared" si="977"/>
        <v>747</v>
      </c>
      <c r="B749" s="11" t="str">
        <f t="shared" ref="B749:D749" si="1359">IF(ISERROR(B748),IF(ISERROR(B747),IF(ISERROR(#REF!),"BLANK",#REF!),B747),B748)</f>
        <v>Em Lim</v>
      </c>
      <c r="C749" s="11" t="str">
        <f t="shared" si="1359"/>
        <v>Valesca deGroot</v>
      </c>
      <c r="D749" s="11" t="str">
        <f t="shared" si="1359"/>
        <v>BMSC23</v>
      </c>
      <c r="E749" s="12" t="str">
        <f>IF(ISERROR(VLOOKUP($D749,SITES!$A:$E,2,FALSE)),"",VLOOKUP($D749,SITES!$A:$E,2,FALSE))</f>
        <v>Aguilar Point</v>
      </c>
      <c r="F749" s="10">
        <f>IF(ISERROR(VLOOKUP($D749,SITES!$A:$E,3,FALSE)),"",VLOOKUP($D749,SITES!$A:$E,3,FALSE))</f>
        <v>48.837589000000001</v>
      </c>
      <c r="G749" s="13">
        <f>IF(ISERROR(VLOOKUP($D749,SITES!$A:$E,4,FALSE)),"",VLOOKUP($D749,SITES!$A:$E,4,FALSE))</f>
        <v>-125.14414499999999</v>
      </c>
      <c r="H749" s="14" t="str">
        <f t="shared" ref="H749:M749" si="1360">IF(ISERROR(H748),IF(ISERROR(H747),IF(ISERROR(#REF!),"BLANK",#REF!),H747),H748)</f>
        <v>03/05/2024</v>
      </c>
      <c r="I749" s="11">
        <f t="shared" si="1360"/>
        <v>2.5</v>
      </c>
      <c r="J749" s="11" t="str">
        <f t="shared" si="1360"/>
        <v>NE</v>
      </c>
      <c r="K749" s="18">
        <f t="shared" si="1360"/>
        <v>0.53472222222222221</v>
      </c>
      <c r="L749" s="11" t="str">
        <f t="shared" si="1360"/>
        <v>VDG</v>
      </c>
      <c r="M749" s="11">
        <f t="shared" si="1360"/>
        <v>6.7</v>
      </c>
      <c r="N749" s="11">
        <v>2</v>
      </c>
      <c r="O749" s="11">
        <f>IF(ISERROR(O748),IF(ISERROR(O747),IF(ISERROR(#REF!),"BLANK",#REF!),O747),O748)</f>
        <v>1</v>
      </c>
      <c r="P749" s="11" t="s">
        <v>39</v>
      </c>
      <c r="Q749" s="19" t="str">
        <f>IF($N749=1,IF(ISERROR(VLOOKUP($P749,'M1'!$A:$C,Q$2,FALSE)),"NOT PRESENT",VLOOKUP($P749,'M1'!$A:$C,Q$2,FALSE)),IF($N749=2,IF(ISERROR(VLOOKUP(DATA!$P749,'M2'!$A:$C,Q$2,FALSE)),"NOT PRESENT",VLOOKUP(DATA!$P749,'M2'!$A:$C,Q$2,FALSE)),IF($N749=0,IF(ISERROR(VLOOKUP($P749,'M1'!$A:$C,Q$2,FALSE)),IF(ISERROR(VLOOKUP(DATA!$P749,'M2'!$A:$C,Q$2,FALSE)),"NOT PRESENT",VLOOKUP(DATA!$P749,'M2'!$A:$C,Q$2,FALSE)),VLOOKUP($P749,'M1'!$A:$C,Q$2,FALSE)),"SPECIFY METHOD")))</f>
        <v>Hermissenda crassicornis</v>
      </c>
      <c r="R749" s="12" t="str">
        <f>IF($N749=1,IF(ISERROR(VLOOKUP($P749,'M1'!$A:$C,R$2,FALSE)),"NOT PRESENT",VLOOKUP($P749,'M1'!$A:$C,R$2,FALSE)),IF($N749=2,IF(ISERROR(VLOOKUP(DATA!$P749,'M2'!$A:$C,R$2,FALSE)),"NOT PRESENT",VLOOKUP(DATA!$P749,'M2'!$A:$C,R$2,FALSE)),IF($N749=0,IF(ISERROR(VLOOKUP($P749,'M1'!$A:$C,R$2,FALSE)),IF(ISERROR(VLOOKUP(DATA!$P749,'M2'!$A:$C,R$2,FALSE)),"NOT PRESENT",VLOOKUP(DATA!$P749,'M2'!$A:$C,R$2,FALSE)),VLOOKUP($P749,'M1'!$A:$C,R$2,FALSE)),"SPECIFY METHOD")))</f>
        <v>Opalescent nudibranch</v>
      </c>
      <c r="S749" s="20">
        <f t="shared" si="980"/>
        <v>1</v>
      </c>
      <c r="T749" s="11">
        <v>1</v>
      </c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1"/>
      <c r="AU749" s="11"/>
      <c r="AV749" s="11"/>
      <c r="AW749" s="11"/>
      <c r="AX749" s="11"/>
      <c r="AY749" s="11"/>
      <c r="AZ749" s="11"/>
      <c r="BA749" s="11"/>
      <c r="BB749" s="11"/>
      <c r="BC749" s="11"/>
      <c r="BD749" s="11"/>
      <c r="BE749" s="11"/>
      <c r="BF749" s="11"/>
      <c r="BG749" s="11"/>
      <c r="BH749" s="11"/>
      <c r="BI749" s="11"/>
      <c r="BJ749" s="11"/>
      <c r="BK749" s="11"/>
      <c r="BL749" s="11"/>
      <c r="BM749" s="11"/>
      <c r="BN749" s="11"/>
      <c r="BO749" s="11"/>
      <c r="BP749" s="11"/>
    </row>
    <row r="750" spans="1:68" ht="12.75" customHeight="1">
      <c r="A750" s="12">
        <f t="shared" si="977"/>
        <v>748</v>
      </c>
      <c r="B750" s="11" t="s">
        <v>102</v>
      </c>
      <c r="C750" s="11" t="s">
        <v>175</v>
      </c>
      <c r="D750" s="11" t="s">
        <v>86</v>
      </c>
      <c r="E750" s="12" t="str">
        <f>IF(ISERROR(VLOOKUP($D750,SITES!$A:$E,2,FALSE)),"",VLOOKUP($D750,SITES!$A:$E,2,FALSE))</f>
        <v>Hosie South</v>
      </c>
      <c r="F750" s="10">
        <f>IF(ISERROR(VLOOKUP($D750,SITES!$A:$E,3,FALSE)),"",VLOOKUP($D750,SITES!$A:$E,3,FALSE))</f>
        <v>48.9071</v>
      </c>
      <c r="G750" s="13">
        <f>IF(ISERROR(VLOOKUP($D750,SITES!$A:$E,4,FALSE)),"",VLOOKUP($D750,SITES!$A:$E,4,FALSE))</f>
        <v>-125.03701700000001</v>
      </c>
      <c r="H750" s="11" t="s">
        <v>87</v>
      </c>
      <c r="I750" s="11">
        <v>1.5</v>
      </c>
      <c r="J750" s="11" t="s">
        <v>84</v>
      </c>
      <c r="K750" s="18">
        <v>0.42083333333333334</v>
      </c>
      <c r="L750" s="11" t="s">
        <v>105</v>
      </c>
      <c r="M750" s="11">
        <v>6.5</v>
      </c>
      <c r="N750" s="11">
        <v>1</v>
      </c>
      <c r="O750" s="11">
        <v>2</v>
      </c>
      <c r="P750" s="11" t="s">
        <v>161</v>
      </c>
      <c r="Q750" s="19" t="str">
        <f>IF($N750=1,IF(ISERROR(VLOOKUP($P750,'M1'!$A:$C,Q$2,FALSE)),"NOT PRESENT",VLOOKUP($P750,'M1'!$A:$C,Q$2,FALSE)),IF($N750=2,IF(ISERROR(VLOOKUP(DATA!$P750,'M2'!$A:$C,Q$2,FALSE)),"NOT PRESENT",VLOOKUP(DATA!$P750,'M2'!$A:$C,Q$2,FALSE)),IF($N750=0,IF(ISERROR(VLOOKUP($P750,'M1'!$A:$C,Q$2,FALSE)),IF(ISERROR(VLOOKUP(DATA!$P750,'M2'!$A:$C,Q$2,FALSE)),"NOT PRESENT",VLOOKUP(DATA!$P750,'M2'!$A:$C,Q$2,FALSE)),VLOOKUP($P750,'M1'!$A:$C,Q$2,FALSE)),"SPECIFY METHOD")))</f>
        <v>Brachyistius frenatus</v>
      </c>
      <c r="R750" s="19" t="str">
        <f>IF($N750=1,IF(ISERROR(VLOOKUP($P750,'M1'!$A:$C,R$2,FALSE)),"NOT PRESENT",VLOOKUP($P750,'M1'!$A:$C,R$2,FALSE)),IF($N750=2,IF(ISERROR(VLOOKUP(DATA!$P750,'M2'!$A:$C,R$2,FALSE)),"NOT PRESENT",VLOOKUP(DATA!$P750,'M2'!$A:$C,R$2,FALSE)),IF($N750=0,IF(ISERROR(VLOOKUP($P750,'M1'!$A:$C,R$2,FALSE)),IF(ISERROR(VLOOKUP(DATA!$P750,'M2'!$A:$C,R$2,FALSE)),"NOT PRESENT",VLOOKUP(DATA!$P750,'M2'!$A:$C,R$2,FALSE)),VLOOKUP($P750,'M1'!$A:$C,R$2,FALSE)),"SPECIFY METHOD")))</f>
        <v>Kelp perch</v>
      </c>
      <c r="S750" s="21">
        <f t="shared" si="980"/>
        <v>6</v>
      </c>
      <c r="T750" s="11">
        <v>0</v>
      </c>
      <c r="U750" s="11"/>
      <c r="V750" s="11">
        <v>4</v>
      </c>
      <c r="W750" s="11">
        <v>2</v>
      </c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1"/>
      <c r="AU750" s="11"/>
      <c r="AV750" s="11"/>
      <c r="AW750" s="11"/>
      <c r="AX750" s="11"/>
      <c r="AY750" s="11"/>
      <c r="AZ750" s="11"/>
      <c r="BA750" s="11"/>
      <c r="BB750" s="11"/>
      <c r="BC750" s="11"/>
      <c r="BD750" s="11"/>
      <c r="BE750" s="11"/>
      <c r="BF750" s="11"/>
      <c r="BG750" s="11"/>
      <c r="BH750" s="11"/>
      <c r="BI750" s="11"/>
      <c r="BJ750" s="11"/>
      <c r="BK750" s="11"/>
      <c r="BL750" s="11"/>
      <c r="BM750" s="11"/>
      <c r="BN750" s="11"/>
      <c r="BO750" s="11"/>
      <c r="BP750" s="11"/>
    </row>
    <row r="751" spans="1:68" ht="12.75" customHeight="1">
      <c r="A751" s="12">
        <f t="shared" si="977"/>
        <v>749</v>
      </c>
      <c r="B751" s="11" t="str">
        <f t="shared" ref="B751:D751" si="1361">IF(ISERROR(B750),IF(ISERROR(B749),IF(ISERROR(B748),"BLANK",B748),B749),B750)</f>
        <v>Claire Attridge</v>
      </c>
      <c r="C751" s="11" t="str">
        <f t="shared" si="1361"/>
        <v>Isabelle Cote</v>
      </c>
      <c r="D751" s="11" t="str">
        <f t="shared" si="1361"/>
        <v>BMSC26</v>
      </c>
      <c r="E751" s="12" t="str">
        <f>IF(ISERROR(VLOOKUP($D751,SITES!$A:$E,2,FALSE)),"",VLOOKUP($D751,SITES!$A:$E,2,FALSE))</f>
        <v>Hosie South</v>
      </c>
      <c r="F751" s="10">
        <f>IF(ISERROR(VLOOKUP($D751,SITES!$A:$E,3,FALSE)),"",VLOOKUP($D751,SITES!$A:$E,3,FALSE))</f>
        <v>48.9071</v>
      </c>
      <c r="G751" s="13">
        <f>IF(ISERROR(VLOOKUP($D751,SITES!$A:$E,4,FALSE)),"",VLOOKUP($D751,SITES!$A:$E,4,FALSE))</f>
        <v>-125.03701700000001</v>
      </c>
      <c r="H751" s="14" t="str">
        <f t="shared" ref="H751:O751" si="1362">IF(ISERROR(H750),IF(ISERROR(H749),IF(ISERROR(H748),"BLANK",H748),H749),H750)</f>
        <v>24/04/2024</v>
      </c>
      <c r="I751" s="11">
        <f t="shared" si="1362"/>
        <v>1.5</v>
      </c>
      <c r="J751" s="11" t="str">
        <f t="shared" si="1362"/>
        <v>NW</v>
      </c>
      <c r="K751" s="18">
        <f t="shared" si="1362"/>
        <v>0.42083333333333334</v>
      </c>
      <c r="L751" s="11" t="str">
        <f t="shared" si="1362"/>
        <v>CMA</v>
      </c>
      <c r="M751" s="11">
        <f t="shared" si="1362"/>
        <v>6.5</v>
      </c>
      <c r="N751" s="11">
        <f t="shared" si="1362"/>
        <v>1</v>
      </c>
      <c r="O751" s="11">
        <f t="shared" si="1362"/>
        <v>2</v>
      </c>
      <c r="P751" s="11" t="s">
        <v>53</v>
      </c>
      <c r="Q751" s="19" t="str">
        <f>IF($N751=1,IF(ISERROR(VLOOKUP($P751,'M1'!$A:$C,Q$2,FALSE)),"NOT PRESENT",VLOOKUP($P751,'M1'!$A:$C,Q$2,FALSE)),IF($N751=2,IF(ISERROR(VLOOKUP(DATA!$P751,'M2'!$A:$C,Q$2,FALSE)),"NOT PRESENT",VLOOKUP(DATA!$P751,'M2'!$A:$C,Q$2,FALSE)),IF($N751=0,IF(ISERROR(VLOOKUP($P751,'M1'!$A:$C,Q$2,FALSE)),IF(ISERROR(VLOOKUP(DATA!$P751,'M2'!$A:$C,Q$2,FALSE)),"NOT PRESENT",VLOOKUP(DATA!$P751,'M2'!$A:$C,Q$2,FALSE)),VLOOKUP($P751,'M1'!$A:$C,Q$2,FALSE)),"SPECIFY METHOD")))</f>
        <v>Rhinogobiops nicholsii</v>
      </c>
      <c r="R751" s="12" t="str">
        <f>IF($N751=1,IF(ISERROR(VLOOKUP($P751,'M1'!$A:$C,R$2,FALSE)),"NOT PRESENT",VLOOKUP($P751,'M1'!$A:$C,R$2,FALSE)),IF($N751=2,IF(ISERROR(VLOOKUP(DATA!$P751,'M2'!$A:$C,R$2,FALSE)),"NOT PRESENT",VLOOKUP(DATA!$P751,'M2'!$A:$C,R$2,FALSE)),IF($N751=0,IF(ISERROR(VLOOKUP($P751,'M1'!$A:$C,R$2,FALSE)),IF(ISERROR(VLOOKUP(DATA!$P751,'M2'!$A:$C,R$2,FALSE)),"NOT PRESENT",VLOOKUP(DATA!$P751,'M2'!$A:$C,R$2,FALSE)),VLOOKUP($P751,'M1'!$A:$C,R$2,FALSE)),"SPECIFY METHOD")))</f>
        <v>Blackeye goby</v>
      </c>
      <c r="S751" s="21">
        <f t="shared" si="980"/>
        <v>1</v>
      </c>
      <c r="T751" s="11">
        <v>0</v>
      </c>
      <c r="U751" s="11"/>
      <c r="V751" s="11"/>
      <c r="W751" s="11">
        <v>1</v>
      </c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1"/>
      <c r="AU751" s="11"/>
      <c r="AV751" s="11"/>
      <c r="AW751" s="11"/>
      <c r="AX751" s="11"/>
      <c r="AY751" s="11"/>
      <c r="AZ751" s="11"/>
      <c r="BA751" s="11"/>
      <c r="BB751" s="11"/>
      <c r="BC751" s="11"/>
      <c r="BD751" s="11"/>
      <c r="BE751" s="11"/>
      <c r="BF751" s="11"/>
      <c r="BG751" s="11"/>
      <c r="BH751" s="11"/>
      <c r="BI751" s="11"/>
      <c r="BJ751" s="11"/>
      <c r="BK751" s="11"/>
      <c r="BL751" s="11"/>
      <c r="BM751" s="11"/>
      <c r="BN751" s="11"/>
      <c r="BO751" s="11"/>
      <c r="BP751" s="11"/>
    </row>
    <row r="752" spans="1:68" ht="12.75" customHeight="1">
      <c r="A752" s="12">
        <f t="shared" si="977"/>
        <v>750</v>
      </c>
      <c r="B752" s="11" t="str">
        <f t="shared" ref="B752:D752" si="1363">IF(ISERROR(B751),IF(ISERROR(B750),IF(ISERROR(B749),"BLANK",B749),B750),B751)</f>
        <v>Claire Attridge</v>
      </c>
      <c r="C752" s="11" t="str">
        <f t="shared" si="1363"/>
        <v>Isabelle Cote</v>
      </c>
      <c r="D752" s="11" t="str">
        <f t="shared" si="1363"/>
        <v>BMSC26</v>
      </c>
      <c r="E752" s="12" t="str">
        <f>IF(ISERROR(VLOOKUP($D752,SITES!$A:$E,2,FALSE)),"",VLOOKUP($D752,SITES!$A:$E,2,FALSE))</f>
        <v>Hosie South</v>
      </c>
      <c r="F752" s="10">
        <f>IF(ISERROR(VLOOKUP($D752,SITES!$A:$E,3,FALSE)),"",VLOOKUP($D752,SITES!$A:$E,3,FALSE))</f>
        <v>48.9071</v>
      </c>
      <c r="G752" s="13">
        <f>IF(ISERROR(VLOOKUP($D752,SITES!$A:$E,4,FALSE)),"",VLOOKUP($D752,SITES!$A:$E,4,FALSE))</f>
        <v>-125.03701700000001</v>
      </c>
      <c r="H752" s="14" t="str">
        <f t="shared" ref="H752:O752" si="1364">IF(ISERROR(H751),IF(ISERROR(H750),IF(ISERROR(H749),"BLANK",H749),H750),H751)</f>
        <v>24/04/2024</v>
      </c>
      <c r="I752" s="11">
        <f t="shared" si="1364"/>
        <v>1.5</v>
      </c>
      <c r="J752" s="11" t="str">
        <f t="shared" si="1364"/>
        <v>NW</v>
      </c>
      <c r="K752" s="18">
        <f t="shared" si="1364"/>
        <v>0.42083333333333334</v>
      </c>
      <c r="L752" s="11" t="str">
        <f t="shared" si="1364"/>
        <v>CMA</v>
      </c>
      <c r="M752" s="11">
        <f t="shared" si="1364"/>
        <v>6.5</v>
      </c>
      <c r="N752" s="11">
        <f t="shared" si="1364"/>
        <v>1</v>
      </c>
      <c r="O752" s="11">
        <f t="shared" si="1364"/>
        <v>2</v>
      </c>
      <c r="P752" s="11" t="s">
        <v>27</v>
      </c>
      <c r="Q752" s="19" t="str">
        <f>IF($N752=1,IF(ISERROR(VLOOKUP($P752,'M1'!$A:$C,Q$2,FALSE)),"NOT PRESENT",VLOOKUP($P752,'M1'!$A:$C,Q$2,FALSE)),IF($N752=2,IF(ISERROR(VLOOKUP(DATA!$P752,'M2'!$A:$C,Q$2,FALSE)),"NOT PRESENT",VLOOKUP(DATA!$P752,'M2'!$A:$C,Q$2,FALSE)),IF($N752=0,IF(ISERROR(VLOOKUP($P752,'M1'!$A:$C,Q$2,FALSE)),IF(ISERROR(VLOOKUP(DATA!$P752,'M2'!$A:$C,Q$2,FALSE)),"NOT PRESENT",VLOOKUP(DATA!$P752,'M2'!$A:$C,Q$2,FALSE)),VLOOKUP($P752,'M1'!$A:$C,Q$2,FALSE)),"SPECIFY METHOD")))</f>
        <v>Hexagrammos decagrammus</v>
      </c>
      <c r="R752" s="12" t="str">
        <f>IF($N752=1,IF(ISERROR(VLOOKUP($P752,'M1'!$A:$C,R$2,FALSE)),"NOT PRESENT",VLOOKUP($P752,'M1'!$A:$C,R$2,FALSE)),IF($N752=2,IF(ISERROR(VLOOKUP(DATA!$P752,'M2'!$A:$C,R$2,FALSE)),"NOT PRESENT",VLOOKUP(DATA!$P752,'M2'!$A:$C,R$2,FALSE)),IF($N752=0,IF(ISERROR(VLOOKUP($P752,'M1'!$A:$C,R$2,FALSE)),IF(ISERROR(VLOOKUP(DATA!$P752,'M2'!$A:$C,R$2,FALSE)),"NOT PRESENT",VLOOKUP(DATA!$P752,'M2'!$A:$C,R$2,FALSE)),VLOOKUP($P752,'M1'!$A:$C,R$2,FALSE)),"SPECIFY METHOD")))</f>
        <v>Kelp greenling</v>
      </c>
      <c r="S752" s="21">
        <f t="shared" si="980"/>
        <v>3</v>
      </c>
      <c r="T752" s="11">
        <v>0</v>
      </c>
      <c r="U752" s="11"/>
      <c r="V752" s="11"/>
      <c r="W752" s="11"/>
      <c r="X752" s="11"/>
      <c r="Y752" s="11">
        <v>1</v>
      </c>
      <c r="Z752" s="11">
        <v>2</v>
      </c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1"/>
      <c r="AU752" s="11"/>
      <c r="AV752" s="11"/>
      <c r="AW752" s="11"/>
      <c r="AX752" s="11"/>
      <c r="AY752" s="11"/>
      <c r="AZ752" s="11"/>
      <c r="BA752" s="11"/>
      <c r="BB752" s="11"/>
      <c r="BC752" s="11"/>
      <c r="BD752" s="11"/>
      <c r="BE752" s="11"/>
      <c r="BF752" s="11"/>
      <c r="BG752" s="11"/>
      <c r="BH752" s="11"/>
      <c r="BI752" s="11"/>
      <c r="BJ752" s="11"/>
      <c r="BK752" s="11"/>
      <c r="BL752" s="11"/>
      <c r="BM752" s="11"/>
      <c r="BN752" s="11"/>
      <c r="BO752" s="11"/>
      <c r="BP752" s="11"/>
    </row>
    <row r="753" spans="1:68" ht="12.75" customHeight="1">
      <c r="A753" s="12">
        <f t="shared" si="977"/>
        <v>751</v>
      </c>
      <c r="B753" s="11" t="str">
        <f t="shared" ref="B753:D753" si="1365">IF(ISERROR(B752),IF(ISERROR(B751),IF(ISERROR(B750),"BLANK",B750),B751),B752)</f>
        <v>Claire Attridge</v>
      </c>
      <c r="C753" s="11" t="str">
        <f t="shared" si="1365"/>
        <v>Isabelle Cote</v>
      </c>
      <c r="D753" s="11" t="str">
        <f t="shared" si="1365"/>
        <v>BMSC26</v>
      </c>
      <c r="E753" s="12" t="str">
        <f>IF(ISERROR(VLOOKUP($D753,SITES!$A:$E,2,FALSE)),"",VLOOKUP($D753,SITES!$A:$E,2,FALSE))</f>
        <v>Hosie South</v>
      </c>
      <c r="F753" s="10">
        <f>IF(ISERROR(VLOOKUP($D753,SITES!$A:$E,3,FALSE)),"",VLOOKUP($D753,SITES!$A:$E,3,FALSE))</f>
        <v>48.9071</v>
      </c>
      <c r="G753" s="13">
        <f>IF(ISERROR(VLOOKUP($D753,SITES!$A:$E,4,FALSE)),"",VLOOKUP($D753,SITES!$A:$E,4,FALSE))</f>
        <v>-125.03701700000001</v>
      </c>
      <c r="H753" s="14" t="str">
        <f t="shared" ref="H753:O753" si="1366">IF(ISERROR(H752),IF(ISERROR(H751),IF(ISERROR(H750),"BLANK",H750),H751),H752)</f>
        <v>24/04/2024</v>
      </c>
      <c r="I753" s="11">
        <f t="shared" si="1366"/>
        <v>1.5</v>
      </c>
      <c r="J753" s="11" t="str">
        <f t="shared" si="1366"/>
        <v>NW</v>
      </c>
      <c r="K753" s="18">
        <f t="shared" si="1366"/>
        <v>0.42083333333333334</v>
      </c>
      <c r="L753" s="11" t="str">
        <f t="shared" si="1366"/>
        <v>CMA</v>
      </c>
      <c r="M753" s="11">
        <f t="shared" si="1366"/>
        <v>6.5</v>
      </c>
      <c r="N753" s="11">
        <f t="shared" si="1366"/>
        <v>1</v>
      </c>
      <c r="O753" s="11">
        <f t="shared" si="1366"/>
        <v>2</v>
      </c>
      <c r="P753" s="11" t="s">
        <v>57</v>
      </c>
      <c r="Q753" s="19" t="str">
        <f>IF($N753=1,IF(ISERROR(VLOOKUP($P753,'M1'!$A:$C,Q$2,FALSE)),"NOT PRESENT",VLOOKUP($P753,'M1'!$A:$C,Q$2,FALSE)),IF($N753=2,IF(ISERROR(VLOOKUP(DATA!$P753,'M2'!$A:$C,Q$2,FALSE)),"NOT PRESENT",VLOOKUP(DATA!$P753,'M2'!$A:$C,Q$2,FALSE)),IF($N753=0,IF(ISERROR(VLOOKUP($P753,'M1'!$A:$C,Q$2,FALSE)),IF(ISERROR(VLOOKUP(DATA!$P753,'M2'!$A:$C,Q$2,FALSE)),"NOT PRESENT",VLOOKUP(DATA!$P753,'M2'!$A:$C,Q$2,FALSE)),VLOOKUP($P753,'M1'!$A:$C,Q$2,FALSE)),"SPECIFY METHOD")))</f>
        <v>Embiotoca lateralis</v>
      </c>
      <c r="R753" s="12" t="str">
        <f>IF($N753=1,IF(ISERROR(VLOOKUP($P753,'M1'!$A:$C,R$2,FALSE)),"NOT PRESENT",VLOOKUP($P753,'M1'!$A:$C,R$2,FALSE)),IF($N753=2,IF(ISERROR(VLOOKUP(DATA!$P753,'M2'!$A:$C,R$2,FALSE)),"NOT PRESENT",VLOOKUP(DATA!$P753,'M2'!$A:$C,R$2,FALSE)),IF($N753=0,IF(ISERROR(VLOOKUP($P753,'M1'!$A:$C,R$2,FALSE)),IF(ISERROR(VLOOKUP(DATA!$P753,'M2'!$A:$C,R$2,FALSE)),"NOT PRESENT",VLOOKUP(DATA!$P753,'M2'!$A:$C,R$2,FALSE)),VLOOKUP($P753,'M1'!$A:$C,R$2,FALSE)),"SPECIFY METHOD")))</f>
        <v>Striped seaperch</v>
      </c>
      <c r="S753" s="21">
        <f t="shared" si="980"/>
        <v>1</v>
      </c>
      <c r="T753" s="11">
        <v>0</v>
      </c>
      <c r="U753" s="11"/>
      <c r="V753" s="11"/>
      <c r="W753" s="11"/>
      <c r="X753" s="11">
        <v>1</v>
      </c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1"/>
      <c r="AU753" s="11"/>
      <c r="AV753" s="11"/>
      <c r="AW753" s="11"/>
      <c r="AX753" s="11"/>
      <c r="AY753" s="11"/>
      <c r="AZ753" s="11"/>
      <c r="BA753" s="11"/>
      <c r="BB753" s="11"/>
      <c r="BC753" s="11"/>
      <c r="BD753" s="11"/>
      <c r="BE753" s="11"/>
      <c r="BF753" s="11"/>
      <c r="BG753" s="11"/>
      <c r="BH753" s="11"/>
      <c r="BI753" s="11"/>
      <c r="BJ753" s="11"/>
      <c r="BK753" s="11"/>
      <c r="BL753" s="11"/>
      <c r="BM753" s="11"/>
      <c r="BN753" s="11"/>
      <c r="BO753" s="11"/>
      <c r="BP753" s="11"/>
    </row>
    <row r="754" spans="1:68" ht="12.75" customHeight="1">
      <c r="A754" s="12">
        <f t="shared" si="977"/>
        <v>752</v>
      </c>
      <c r="B754" s="11" t="str">
        <f t="shared" ref="B754:D754" si="1367">IF(ISERROR(B753),IF(ISERROR(B752),IF(ISERROR(B751),"BLANK",B751),B752),B753)</f>
        <v>Claire Attridge</v>
      </c>
      <c r="C754" s="11" t="str">
        <f t="shared" si="1367"/>
        <v>Isabelle Cote</v>
      </c>
      <c r="D754" s="11" t="str">
        <f t="shared" si="1367"/>
        <v>BMSC26</v>
      </c>
      <c r="E754" s="12" t="str">
        <f>IF(ISERROR(VLOOKUP($D754,SITES!$A:$E,2,FALSE)),"",VLOOKUP($D754,SITES!$A:$E,2,FALSE))</f>
        <v>Hosie South</v>
      </c>
      <c r="F754" s="10">
        <f>IF(ISERROR(VLOOKUP($D754,SITES!$A:$E,3,FALSE)),"",VLOOKUP($D754,SITES!$A:$E,3,FALSE))</f>
        <v>48.9071</v>
      </c>
      <c r="G754" s="13">
        <f>IF(ISERROR(VLOOKUP($D754,SITES!$A:$E,4,FALSE)),"",VLOOKUP($D754,SITES!$A:$E,4,FALSE))</f>
        <v>-125.03701700000001</v>
      </c>
      <c r="H754" s="14" t="str">
        <f t="shared" ref="H754:M754" si="1368">IF(ISERROR(H753),IF(ISERROR(H752),IF(ISERROR(H751),"BLANK",H751),H752),H753)</f>
        <v>24/04/2024</v>
      </c>
      <c r="I754" s="11">
        <f t="shared" si="1368"/>
        <v>1.5</v>
      </c>
      <c r="J754" s="11" t="str">
        <f t="shared" si="1368"/>
        <v>NW</v>
      </c>
      <c r="K754" s="18">
        <f t="shared" si="1368"/>
        <v>0.42083333333333334</v>
      </c>
      <c r="L754" s="11" t="str">
        <f t="shared" si="1368"/>
        <v>CMA</v>
      </c>
      <c r="M754" s="11">
        <f t="shared" si="1368"/>
        <v>6.5</v>
      </c>
      <c r="N754" s="11">
        <v>2</v>
      </c>
      <c r="O754" s="11">
        <f>IF(ISERROR(O753),IF(ISERROR(O752),IF(ISERROR(O751),"BLANK",O751),O752),O753)</f>
        <v>2</v>
      </c>
      <c r="P754" s="11" t="s">
        <v>76</v>
      </c>
      <c r="Q754" s="19" t="str">
        <f>IF($N754=1,IF(ISERROR(VLOOKUP($P754,'M1'!$A:$C,Q$2,FALSE)),"NOT PRESENT",VLOOKUP($P754,'M1'!$A:$C,Q$2,FALSE)),IF($N754=2,IF(ISERROR(VLOOKUP(DATA!$P754,'M2'!$A:$C,Q$2,FALSE)),"NOT PRESENT",VLOOKUP(DATA!$P754,'M2'!$A:$C,Q$2,FALSE)),IF($N754=0,IF(ISERROR(VLOOKUP($P754,'M1'!$A:$C,Q$2,FALSE)),IF(ISERROR(VLOOKUP(DATA!$P754,'M2'!$A:$C,Q$2,FALSE)),"NOT PRESENT",VLOOKUP(DATA!$P754,'M2'!$A:$C,Q$2,FALSE)),VLOOKUP($P754,'M1'!$A:$C,Q$2,FALSE)),"SPECIFY METHOD")))</f>
        <v>Diaulula sandiegensis</v>
      </c>
      <c r="R754" s="12" t="str">
        <f>IF($N754=1,IF(ISERROR(VLOOKUP($P754,'M1'!$A:$C,R$2,FALSE)),"NOT PRESENT",VLOOKUP($P754,'M1'!$A:$C,R$2,FALSE)),IF($N754=2,IF(ISERROR(VLOOKUP(DATA!$P754,'M2'!$A:$C,R$2,FALSE)),"NOT PRESENT",VLOOKUP(DATA!$P754,'M2'!$A:$C,R$2,FALSE)),IF($N754=0,IF(ISERROR(VLOOKUP($P754,'M1'!$A:$C,R$2,FALSE)),IF(ISERROR(VLOOKUP(DATA!$P754,'M2'!$A:$C,R$2,FALSE)),"NOT PRESENT",VLOOKUP(DATA!$P754,'M2'!$A:$C,R$2,FALSE)),VLOOKUP($P754,'M1'!$A:$C,R$2,FALSE)),"SPECIFY METHOD")))</f>
        <v>Ringed doris</v>
      </c>
      <c r="S754" s="21">
        <f t="shared" si="980"/>
        <v>1</v>
      </c>
      <c r="T754" s="11">
        <v>1</v>
      </c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1"/>
      <c r="AU754" s="11"/>
      <c r="AV754" s="11"/>
      <c r="AW754" s="11"/>
      <c r="AX754" s="11"/>
      <c r="AY754" s="11"/>
      <c r="AZ754" s="11"/>
      <c r="BA754" s="11"/>
      <c r="BB754" s="11"/>
      <c r="BC754" s="11"/>
      <c r="BD754" s="11"/>
      <c r="BE754" s="11"/>
      <c r="BF754" s="11"/>
      <c r="BG754" s="11"/>
      <c r="BH754" s="11"/>
      <c r="BI754" s="11"/>
      <c r="BJ754" s="11"/>
      <c r="BK754" s="11"/>
      <c r="BL754" s="11"/>
      <c r="BM754" s="11"/>
      <c r="BN754" s="11"/>
      <c r="BO754" s="11"/>
      <c r="BP754" s="11"/>
    </row>
    <row r="755" spans="1:68" ht="12.75" customHeight="1">
      <c r="A755" s="12">
        <f t="shared" si="977"/>
        <v>753</v>
      </c>
      <c r="B755" s="11" t="str">
        <f t="shared" ref="B755:D755" si="1369">IF(ISERROR(B754),IF(ISERROR(B753),IF(ISERROR(B752),"BLANK",B752),B753),B754)</f>
        <v>Claire Attridge</v>
      </c>
      <c r="C755" s="11" t="str">
        <f t="shared" si="1369"/>
        <v>Isabelle Cote</v>
      </c>
      <c r="D755" s="11" t="str">
        <f t="shared" si="1369"/>
        <v>BMSC26</v>
      </c>
      <c r="E755" s="12" t="str">
        <f>IF(ISERROR(VLOOKUP($D755,SITES!$A:$E,2,FALSE)),"",VLOOKUP($D755,SITES!$A:$E,2,FALSE))</f>
        <v>Hosie South</v>
      </c>
      <c r="F755" s="10">
        <f>IF(ISERROR(VLOOKUP($D755,SITES!$A:$E,3,FALSE)),"",VLOOKUP($D755,SITES!$A:$E,3,FALSE))</f>
        <v>48.9071</v>
      </c>
      <c r="G755" s="13">
        <f>IF(ISERROR(VLOOKUP($D755,SITES!$A:$E,4,FALSE)),"",VLOOKUP($D755,SITES!$A:$E,4,FALSE))</f>
        <v>-125.03701700000001</v>
      </c>
      <c r="H755" s="14" t="str">
        <f t="shared" ref="H755:O755" si="1370">IF(ISERROR(H754),IF(ISERROR(H753),IF(ISERROR(H752),"BLANK",H752),H753),H754)</f>
        <v>24/04/2024</v>
      </c>
      <c r="I755" s="11">
        <f t="shared" si="1370"/>
        <v>1.5</v>
      </c>
      <c r="J755" s="11" t="str">
        <f t="shared" si="1370"/>
        <v>NW</v>
      </c>
      <c r="K755" s="18">
        <f t="shared" si="1370"/>
        <v>0.42083333333333334</v>
      </c>
      <c r="L755" s="11" t="str">
        <f t="shared" si="1370"/>
        <v>CMA</v>
      </c>
      <c r="M755" s="11">
        <f t="shared" si="1370"/>
        <v>6.5</v>
      </c>
      <c r="N755" s="11">
        <f t="shared" si="1370"/>
        <v>2</v>
      </c>
      <c r="O755" s="11">
        <f t="shared" si="1370"/>
        <v>2</v>
      </c>
      <c r="P755" s="11" t="s">
        <v>42</v>
      </c>
      <c r="Q755" s="19" t="str">
        <f>IF($N755=1,IF(ISERROR(VLOOKUP($P755,'M1'!$A:$C,Q$2,FALSE)),"NOT PRESENT",VLOOKUP($P755,'M1'!$A:$C,Q$2,FALSE)),IF($N755=2,IF(ISERROR(VLOOKUP(DATA!$P755,'M2'!$A:$C,Q$2,FALSE)),"NOT PRESENT",VLOOKUP(DATA!$P755,'M2'!$A:$C,Q$2,FALSE)),IF($N755=0,IF(ISERROR(VLOOKUP($P755,'M1'!$A:$C,Q$2,FALSE)),IF(ISERROR(VLOOKUP(DATA!$P755,'M2'!$A:$C,Q$2,FALSE)),"NOT PRESENT",VLOOKUP(DATA!$P755,'M2'!$A:$C,Q$2,FALSE)),VLOOKUP($P755,'M1'!$A:$C,Q$2,FALSE)),"SPECIFY METHOD")))</f>
        <v>Dermasterias imbricata</v>
      </c>
      <c r="R755" s="12" t="str">
        <f>IF($N755=1,IF(ISERROR(VLOOKUP($P755,'M1'!$A:$C,R$2,FALSE)),"NOT PRESENT",VLOOKUP($P755,'M1'!$A:$C,R$2,FALSE)),IF($N755=2,IF(ISERROR(VLOOKUP(DATA!$P755,'M2'!$A:$C,R$2,FALSE)),"NOT PRESENT",VLOOKUP(DATA!$P755,'M2'!$A:$C,R$2,FALSE)),IF($N755=0,IF(ISERROR(VLOOKUP($P755,'M1'!$A:$C,R$2,FALSE)),IF(ISERROR(VLOOKUP(DATA!$P755,'M2'!$A:$C,R$2,FALSE)),"NOT PRESENT",VLOOKUP(DATA!$P755,'M2'!$A:$C,R$2,FALSE)),VLOOKUP($P755,'M1'!$A:$C,R$2,FALSE)),"SPECIFY METHOD")))</f>
        <v>Leather star</v>
      </c>
      <c r="S755" s="21">
        <f t="shared" si="980"/>
        <v>21</v>
      </c>
      <c r="T755" s="11">
        <v>21</v>
      </c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1"/>
      <c r="AU755" s="11"/>
      <c r="AV755" s="11"/>
      <c r="AW755" s="11"/>
      <c r="AX755" s="11"/>
      <c r="AY755" s="11"/>
      <c r="AZ755" s="11"/>
      <c r="BA755" s="11"/>
      <c r="BB755" s="11"/>
      <c r="BC755" s="11"/>
      <c r="BD755" s="11"/>
      <c r="BE755" s="11"/>
      <c r="BF755" s="11"/>
      <c r="BG755" s="11"/>
      <c r="BH755" s="11"/>
      <c r="BI755" s="11"/>
      <c r="BJ755" s="11"/>
      <c r="BK755" s="11"/>
      <c r="BL755" s="11"/>
      <c r="BM755" s="11"/>
      <c r="BN755" s="11"/>
      <c r="BO755" s="11"/>
      <c r="BP755" s="11"/>
    </row>
    <row r="756" spans="1:68" ht="12.75" customHeight="1">
      <c r="A756" s="12">
        <f t="shared" si="977"/>
        <v>754</v>
      </c>
      <c r="B756" s="11" t="str">
        <f t="shared" ref="B756:D756" si="1371">IF(ISERROR(B755),IF(ISERROR(B754),IF(ISERROR(B753),"BLANK",B753),B754),B755)</f>
        <v>Claire Attridge</v>
      </c>
      <c r="C756" s="11" t="str">
        <f t="shared" si="1371"/>
        <v>Isabelle Cote</v>
      </c>
      <c r="D756" s="11" t="str">
        <f t="shared" si="1371"/>
        <v>BMSC26</v>
      </c>
      <c r="E756" s="12" t="str">
        <f>IF(ISERROR(VLOOKUP($D756,SITES!$A:$E,2,FALSE)),"",VLOOKUP($D756,SITES!$A:$E,2,FALSE))</f>
        <v>Hosie South</v>
      </c>
      <c r="F756" s="10">
        <f>IF(ISERROR(VLOOKUP($D756,SITES!$A:$E,3,FALSE)),"",VLOOKUP($D756,SITES!$A:$E,3,FALSE))</f>
        <v>48.9071</v>
      </c>
      <c r="G756" s="13">
        <f>IF(ISERROR(VLOOKUP($D756,SITES!$A:$E,4,FALSE)),"",VLOOKUP($D756,SITES!$A:$E,4,FALSE))</f>
        <v>-125.03701700000001</v>
      </c>
      <c r="H756" s="14" t="str">
        <f t="shared" ref="H756:O756" si="1372">IF(ISERROR(H755),IF(ISERROR(H754),IF(ISERROR(H753),"BLANK",H753),H754),H755)</f>
        <v>24/04/2024</v>
      </c>
      <c r="I756" s="11">
        <f t="shared" si="1372"/>
        <v>1.5</v>
      </c>
      <c r="J756" s="11" t="str">
        <f t="shared" si="1372"/>
        <v>NW</v>
      </c>
      <c r="K756" s="18">
        <f t="shared" si="1372"/>
        <v>0.42083333333333334</v>
      </c>
      <c r="L756" s="11" t="str">
        <f t="shared" si="1372"/>
        <v>CMA</v>
      </c>
      <c r="M756" s="11">
        <f t="shared" si="1372"/>
        <v>6.5</v>
      </c>
      <c r="N756" s="11">
        <f t="shared" si="1372"/>
        <v>2</v>
      </c>
      <c r="O756" s="11">
        <f t="shared" si="1372"/>
        <v>2</v>
      </c>
      <c r="P756" s="11" t="s">
        <v>30</v>
      </c>
      <c r="Q756" s="19" t="str">
        <f>IF($N756=1,IF(ISERROR(VLOOKUP($P756,'M1'!$A:$C,Q$2,FALSE)),"NOT PRESENT",VLOOKUP($P756,'M1'!$A:$C,Q$2,FALSE)),IF($N756=2,IF(ISERROR(VLOOKUP(DATA!$P756,'M2'!$A:$C,Q$2,FALSE)),"NOT PRESENT",VLOOKUP(DATA!$P756,'M2'!$A:$C,Q$2,FALSE)),IF($N756=0,IF(ISERROR(VLOOKUP($P756,'M1'!$A:$C,Q$2,FALSE)),IF(ISERROR(VLOOKUP(DATA!$P756,'M2'!$A:$C,Q$2,FALSE)),"NOT PRESENT",VLOOKUP(DATA!$P756,'M2'!$A:$C,Q$2,FALSE)),VLOOKUP($P756,'M1'!$A:$C,Q$2,FALSE)),"SPECIFY METHOD")))</f>
        <v>Pomaulax gibberosus</v>
      </c>
      <c r="R756" s="12" t="str">
        <f>IF($N756=1,IF(ISERROR(VLOOKUP($P756,'M1'!$A:$C,R$2,FALSE)),"NOT PRESENT",VLOOKUP($P756,'M1'!$A:$C,R$2,FALSE)),IF($N756=2,IF(ISERROR(VLOOKUP(DATA!$P756,'M2'!$A:$C,R$2,FALSE)),"NOT PRESENT",VLOOKUP(DATA!$P756,'M2'!$A:$C,R$2,FALSE)),IF($N756=0,IF(ISERROR(VLOOKUP($P756,'M1'!$A:$C,R$2,FALSE)),IF(ISERROR(VLOOKUP(DATA!$P756,'M2'!$A:$C,R$2,FALSE)),"NOT PRESENT",VLOOKUP(DATA!$P756,'M2'!$A:$C,R$2,FALSE)),VLOOKUP($P756,'M1'!$A:$C,R$2,FALSE)),"SPECIFY METHOD")))</f>
        <v>Red turban shell</v>
      </c>
      <c r="S756" s="21">
        <f t="shared" si="980"/>
        <v>37</v>
      </c>
      <c r="T756" s="11">
        <v>37</v>
      </c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1"/>
      <c r="AU756" s="11"/>
      <c r="AV756" s="11"/>
      <c r="AW756" s="11"/>
      <c r="AX756" s="11"/>
      <c r="AY756" s="11"/>
      <c r="AZ756" s="11"/>
      <c r="BA756" s="11"/>
      <c r="BB756" s="11"/>
      <c r="BC756" s="11"/>
      <c r="BD756" s="11"/>
      <c r="BE756" s="11"/>
      <c r="BF756" s="11"/>
      <c r="BG756" s="11"/>
      <c r="BH756" s="11"/>
      <c r="BI756" s="11"/>
      <c r="BJ756" s="11"/>
      <c r="BK756" s="11"/>
      <c r="BL756" s="11"/>
      <c r="BM756" s="11"/>
      <c r="BN756" s="11"/>
      <c r="BO756" s="11"/>
      <c r="BP756" s="11"/>
    </row>
    <row r="757" spans="1:68" ht="12.75" customHeight="1">
      <c r="A757" s="12">
        <f t="shared" si="977"/>
        <v>755</v>
      </c>
      <c r="B757" s="11" t="str">
        <f t="shared" ref="B757:D757" si="1373">IF(ISERROR(B756),IF(ISERROR(B755),IF(ISERROR(B754),"BLANK",B754),B755),B756)</f>
        <v>Claire Attridge</v>
      </c>
      <c r="C757" s="11" t="str">
        <f t="shared" si="1373"/>
        <v>Isabelle Cote</v>
      </c>
      <c r="D757" s="11" t="str">
        <f t="shared" si="1373"/>
        <v>BMSC26</v>
      </c>
      <c r="E757" s="12" t="str">
        <f>IF(ISERROR(VLOOKUP($D757,SITES!$A:$E,2,FALSE)),"",VLOOKUP($D757,SITES!$A:$E,2,FALSE))</f>
        <v>Hosie South</v>
      </c>
      <c r="F757" s="10">
        <f>IF(ISERROR(VLOOKUP($D757,SITES!$A:$E,3,FALSE)),"",VLOOKUP($D757,SITES!$A:$E,3,FALSE))</f>
        <v>48.9071</v>
      </c>
      <c r="G757" s="13">
        <f>IF(ISERROR(VLOOKUP($D757,SITES!$A:$E,4,FALSE)),"",VLOOKUP($D757,SITES!$A:$E,4,FALSE))</f>
        <v>-125.03701700000001</v>
      </c>
      <c r="H757" s="14" t="str">
        <f t="shared" ref="H757:O757" si="1374">IF(ISERROR(H756),IF(ISERROR(H755),IF(ISERROR(H754),"BLANK",H754),H755),H756)</f>
        <v>24/04/2024</v>
      </c>
      <c r="I757" s="11">
        <f t="shared" si="1374"/>
        <v>1.5</v>
      </c>
      <c r="J757" s="11" t="str">
        <f t="shared" si="1374"/>
        <v>NW</v>
      </c>
      <c r="K757" s="18">
        <f t="shared" si="1374"/>
        <v>0.42083333333333334</v>
      </c>
      <c r="L757" s="11" t="str">
        <f t="shared" si="1374"/>
        <v>CMA</v>
      </c>
      <c r="M757" s="11">
        <f t="shared" si="1374"/>
        <v>6.5</v>
      </c>
      <c r="N757" s="11">
        <f t="shared" si="1374"/>
        <v>2</v>
      </c>
      <c r="O757" s="11">
        <f t="shared" si="1374"/>
        <v>2</v>
      </c>
      <c r="P757" s="11" t="s">
        <v>90</v>
      </c>
      <c r="Q757" s="19" t="str">
        <f>IF($N757=1,IF(ISERROR(VLOOKUP($P757,'M1'!$A:$C,Q$2,FALSE)),"NOT PRESENT",VLOOKUP($P757,'M1'!$A:$C,Q$2,FALSE)),IF($N757=2,IF(ISERROR(VLOOKUP(DATA!$P757,'M2'!$A:$C,Q$2,FALSE)),"NOT PRESENT",VLOOKUP(DATA!$P757,'M2'!$A:$C,Q$2,FALSE)),IF($N757=0,IF(ISERROR(VLOOKUP($P757,'M1'!$A:$C,Q$2,FALSE)),IF(ISERROR(VLOOKUP(DATA!$P757,'M2'!$A:$C,Q$2,FALSE)),"NOT PRESENT",VLOOKUP(DATA!$P757,'M2'!$A:$C,Q$2,FALSE)),VLOOKUP($P757,'M1'!$A:$C,Q$2,FALSE)),"SPECIFY METHOD")))</f>
        <v>Polycera tricolor</v>
      </c>
      <c r="R757" s="12" t="str">
        <f>IF($N757=1,IF(ISERROR(VLOOKUP($P757,'M1'!$A:$C,R$2,FALSE)),"NOT PRESENT",VLOOKUP($P757,'M1'!$A:$C,R$2,FALSE)),IF($N757=2,IF(ISERROR(VLOOKUP(DATA!$P757,'M2'!$A:$C,R$2,FALSE)),"NOT PRESENT",VLOOKUP(DATA!$P757,'M2'!$A:$C,R$2,FALSE)),IF($N757=0,IF(ISERROR(VLOOKUP($P757,'M1'!$A:$C,R$2,FALSE)),IF(ISERROR(VLOOKUP(DATA!$P757,'M2'!$A:$C,R$2,FALSE)),"NOT PRESENT",VLOOKUP(DATA!$P757,'M2'!$A:$C,R$2,FALSE)),VLOOKUP($P757,'M1'!$A:$C,R$2,FALSE)),"SPECIFY METHOD")))</f>
        <v>Tricolour nudibranch</v>
      </c>
      <c r="S757" s="21">
        <f t="shared" si="980"/>
        <v>14</v>
      </c>
      <c r="T757" s="11">
        <v>14</v>
      </c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1"/>
      <c r="AU757" s="11"/>
      <c r="AV757" s="11"/>
      <c r="AW757" s="11"/>
      <c r="AX757" s="11"/>
      <c r="AY757" s="11"/>
      <c r="AZ757" s="11"/>
      <c r="BA757" s="11"/>
      <c r="BB757" s="11"/>
      <c r="BC757" s="11"/>
      <c r="BD757" s="11"/>
      <c r="BE757" s="11"/>
      <c r="BF757" s="11"/>
      <c r="BG757" s="11"/>
      <c r="BH757" s="11"/>
      <c r="BI757" s="11"/>
      <c r="BJ757" s="11"/>
      <c r="BK757" s="11"/>
      <c r="BL757" s="11"/>
      <c r="BM757" s="11"/>
      <c r="BN757" s="11"/>
      <c r="BO757" s="11"/>
      <c r="BP757" s="11"/>
    </row>
    <row r="758" spans="1:68" ht="12.75" customHeight="1">
      <c r="A758" s="12">
        <f t="shared" si="977"/>
        <v>756</v>
      </c>
      <c r="B758" s="11" t="str">
        <f t="shared" ref="B758:D758" si="1375">IF(ISERROR(B757),IF(ISERROR(B756),IF(ISERROR(B755),"BLANK",B755),B756),B757)</f>
        <v>Claire Attridge</v>
      </c>
      <c r="C758" s="11" t="str">
        <f t="shared" si="1375"/>
        <v>Isabelle Cote</v>
      </c>
      <c r="D758" s="11" t="str">
        <f t="shared" si="1375"/>
        <v>BMSC26</v>
      </c>
      <c r="E758" s="12" t="str">
        <f>IF(ISERROR(VLOOKUP($D758,SITES!$A:$E,2,FALSE)),"",VLOOKUP($D758,SITES!$A:$E,2,FALSE))</f>
        <v>Hosie South</v>
      </c>
      <c r="F758" s="10">
        <f>IF(ISERROR(VLOOKUP($D758,SITES!$A:$E,3,FALSE)),"",VLOOKUP($D758,SITES!$A:$E,3,FALSE))</f>
        <v>48.9071</v>
      </c>
      <c r="G758" s="13">
        <f>IF(ISERROR(VLOOKUP($D758,SITES!$A:$E,4,FALSE)),"",VLOOKUP($D758,SITES!$A:$E,4,FALSE))</f>
        <v>-125.03701700000001</v>
      </c>
      <c r="H758" s="14" t="str">
        <f t="shared" ref="H758:O758" si="1376">IF(ISERROR(H757),IF(ISERROR(H756),IF(ISERROR(H755),"BLANK",H755),H756),H757)</f>
        <v>24/04/2024</v>
      </c>
      <c r="I758" s="11">
        <f t="shared" si="1376"/>
        <v>1.5</v>
      </c>
      <c r="J758" s="11" t="str">
        <f t="shared" si="1376"/>
        <v>NW</v>
      </c>
      <c r="K758" s="18">
        <f t="shared" si="1376"/>
        <v>0.42083333333333334</v>
      </c>
      <c r="L758" s="11" t="str">
        <f t="shared" si="1376"/>
        <v>CMA</v>
      </c>
      <c r="M758" s="11">
        <f t="shared" si="1376"/>
        <v>6.5</v>
      </c>
      <c r="N758" s="11">
        <f t="shared" si="1376"/>
        <v>2</v>
      </c>
      <c r="O758" s="11">
        <f t="shared" si="1376"/>
        <v>2</v>
      </c>
      <c r="P758" s="11" t="s">
        <v>91</v>
      </c>
      <c r="Q758" s="19" t="str">
        <f>IF($N758=1,IF(ISERROR(VLOOKUP($P758,'M1'!$A:$C,Q$2,FALSE)),"NOT PRESENT",VLOOKUP($P758,'M1'!$A:$C,Q$2,FALSE)),IF($N758=2,IF(ISERROR(VLOOKUP(DATA!$P758,'M2'!$A:$C,Q$2,FALSE)),"NOT PRESENT",VLOOKUP(DATA!$P758,'M2'!$A:$C,Q$2,FALSE)),IF($N758=0,IF(ISERROR(VLOOKUP($P758,'M1'!$A:$C,Q$2,FALSE)),IF(ISERROR(VLOOKUP(DATA!$P758,'M2'!$A:$C,Q$2,FALSE)),"NOT PRESENT",VLOOKUP(DATA!$P758,'M2'!$A:$C,Q$2,FALSE)),VLOOKUP($P758,'M1'!$A:$C,Q$2,FALSE)),"SPECIFY METHOD")))</f>
        <v>Stylasterias forreri</v>
      </c>
      <c r="R758" s="12" t="str">
        <f>IF($N758=1,IF(ISERROR(VLOOKUP($P758,'M1'!$A:$C,R$2,FALSE)),"NOT PRESENT",VLOOKUP($P758,'M1'!$A:$C,R$2,FALSE)),IF($N758=2,IF(ISERROR(VLOOKUP(DATA!$P758,'M2'!$A:$C,R$2,FALSE)),"NOT PRESENT",VLOOKUP(DATA!$P758,'M2'!$A:$C,R$2,FALSE)),IF($N758=0,IF(ISERROR(VLOOKUP($P758,'M1'!$A:$C,R$2,FALSE)),IF(ISERROR(VLOOKUP(DATA!$P758,'M2'!$A:$C,R$2,FALSE)),"NOT PRESENT",VLOOKUP(DATA!$P758,'M2'!$A:$C,R$2,FALSE)),VLOOKUP($P758,'M1'!$A:$C,R$2,FALSE)),"SPECIFY METHOD")))</f>
        <v>Velcro seastar</v>
      </c>
      <c r="S758" s="21">
        <f t="shared" si="980"/>
        <v>1</v>
      </c>
      <c r="T758" s="11">
        <v>1</v>
      </c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1"/>
      <c r="AU758" s="11"/>
      <c r="AV758" s="11"/>
      <c r="AW758" s="11"/>
      <c r="AX758" s="11"/>
      <c r="AY758" s="11"/>
      <c r="AZ758" s="11"/>
      <c r="BA758" s="11"/>
      <c r="BB758" s="11"/>
      <c r="BC758" s="11"/>
      <c r="BD758" s="11"/>
      <c r="BE758" s="11"/>
      <c r="BF758" s="11"/>
      <c r="BG758" s="11"/>
      <c r="BH758" s="11"/>
      <c r="BI758" s="11"/>
      <c r="BJ758" s="11"/>
      <c r="BK758" s="11"/>
      <c r="BL758" s="11"/>
      <c r="BM758" s="11"/>
      <c r="BN758" s="11"/>
      <c r="BO758" s="11"/>
      <c r="BP758" s="11"/>
    </row>
    <row r="759" spans="1:68" ht="12.75" customHeight="1">
      <c r="A759" s="12">
        <f t="shared" si="977"/>
        <v>757</v>
      </c>
      <c r="B759" s="11" t="str">
        <f t="shared" ref="B759:D759" si="1377">IF(ISERROR(B758),IF(ISERROR(B757),IF(ISERROR(B756),"BLANK",B756),B757),B758)</f>
        <v>Claire Attridge</v>
      </c>
      <c r="C759" s="11" t="str">
        <f t="shared" si="1377"/>
        <v>Isabelle Cote</v>
      </c>
      <c r="D759" s="11" t="str">
        <f t="shared" si="1377"/>
        <v>BMSC26</v>
      </c>
      <c r="E759" s="12" t="str">
        <f>IF(ISERROR(VLOOKUP($D759,SITES!$A:$E,2,FALSE)),"",VLOOKUP($D759,SITES!$A:$E,2,FALSE))</f>
        <v>Hosie South</v>
      </c>
      <c r="F759" s="10">
        <f>IF(ISERROR(VLOOKUP($D759,SITES!$A:$E,3,FALSE)),"",VLOOKUP($D759,SITES!$A:$E,3,FALSE))</f>
        <v>48.9071</v>
      </c>
      <c r="G759" s="13">
        <f>IF(ISERROR(VLOOKUP($D759,SITES!$A:$E,4,FALSE)),"",VLOOKUP($D759,SITES!$A:$E,4,FALSE))</f>
        <v>-125.03701700000001</v>
      </c>
      <c r="H759" s="14" t="str">
        <f t="shared" ref="H759:O759" si="1378">IF(ISERROR(H758),IF(ISERROR(H757),IF(ISERROR(H756),"BLANK",H756),H757),H758)</f>
        <v>24/04/2024</v>
      </c>
      <c r="I759" s="11">
        <f t="shared" si="1378"/>
        <v>1.5</v>
      </c>
      <c r="J759" s="11" t="str">
        <f t="shared" si="1378"/>
        <v>NW</v>
      </c>
      <c r="K759" s="18">
        <f t="shared" si="1378"/>
        <v>0.42083333333333334</v>
      </c>
      <c r="L759" s="11" t="str">
        <f t="shared" si="1378"/>
        <v>CMA</v>
      </c>
      <c r="M759" s="11">
        <f t="shared" si="1378"/>
        <v>6.5</v>
      </c>
      <c r="N759" s="11">
        <f t="shared" si="1378"/>
        <v>2</v>
      </c>
      <c r="O759" s="11">
        <f t="shared" si="1378"/>
        <v>2</v>
      </c>
      <c r="P759" s="11" t="s">
        <v>109</v>
      </c>
      <c r="Q759" s="19" t="str">
        <f>IF($N759=1,IF(ISERROR(VLOOKUP($P759,'M1'!$A:$C,Q$2,FALSE)),"NOT PRESENT",VLOOKUP($P759,'M1'!$A:$C,Q$2,FALSE)),IF($N759=2,IF(ISERROR(VLOOKUP(DATA!$P759,'M2'!$A:$C,Q$2,FALSE)),"NOT PRESENT",VLOOKUP(DATA!$P759,'M2'!$A:$C,Q$2,FALSE)),IF($N759=0,IF(ISERROR(VLOOKUP($P759,'M1'!$A:$C,Q$2,FALSE)),IF(ISERROR(VLOOKUP(DATA!$P759,'M2'!$A:$C,Q$2,FALSE)),"NOT PRESENT",VLOOKUP(DATA!$P759,'M2'!$A:$C,Q$2,FALSE)),VLOOKUP($P759,'M1'!$A:$C,Q$2,FALSE)),"SPECIFY METHOD")))</f>
        <v>Henricia pumila</v>
      </c>
      <c r="R759" s="12" t="str">
        <f>IF($N759=1,IF(ISERROR(VLOOKUP($P759,'M1'!$A:$C,R$2,FALSE)),"NOT PRESENT",VLOOKUP($P759,'M1'!$A:$C,R$2,FALSE)),IF($N759=2,IF(ISERROR(VLOOKUP(DATA!$P759,'M2'!$A:$C,R$2,FALSE)),"NOT PRESENT",VLOOKUP(DATA!$P759,'M2'!$A:$C,R$2,FALSE)),IF($N759=0,IF(ISERROR(VLOOKUP($P759,'M1'!$A:$C,R$2,FALSE)),IF(ISERROR(VLOOKUP(DATA!$P759,'M2'!$A:$C,R$2,FALSE)),"NOT PRESENT",VLOOKUP(DATA!$P759,'M2'!$A:$C,R$2,FALSE)),VLOOKUP($P759,'M1'!$A:$C,R$2,FALSE)),"SPECIFY METHOD")))</f>
        <v>Dwarf mottled henricia</v>
      </c>
      <c r="S759" s="21">
        <f t="shared" si="980"/>
        <v>1</v>
      </c>
      <c r="T759" s="11">
        <v>1</v>
      </c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1"/>
      <c r="AU759" s="11"/>
      <c r="AV759" s="11"/>
      <c r="AW759" s="11"/>
      <c r="AX759" s="11"/>
      <c r="AY759" s="11"/>
      <c r="AZ759" s="11"/>
      <c r="BA759" s="11"/>
      <c r="BB759" s="11"/>
      <c r="BC759" s="11"/>
      <c r="BD759" s="11"/>
      <c r="BE759" s="11"/>
      <c r="BF759" s="11"/>
      <c r="BG759" s="11"/>
      <c r="BH759" s="11"/>
      <c r="BI759" s="11"/>
      <c r="BJ759" s="11"/>
      <c r="BK759" s="11"/>
      <c r="BL759" s="11"/>
      <c r="BM759" s="11"/>
      <c r="BN759" s="11"/>
      <c r="BO759" s="11"/>
      <c r="BP759" s="11"/>
    </row>
    <row r="760" spans="1:68" ht="12.75" customHeight="1">
      <c r="A760" s="12">
        <f t="shared" si="977"/>
        <v>758</v>
      </c>
      <c r="B760" s="11" t="str">
        <f t="shared" ref="B760:D760" si="1379">IF(ISERROR(B759),IF(ISERROR(B758),IF(ISERROR(B757),"BLANK",B757),B758),B759)</f>
        <v>Claire Attridge</v>
      </c>
      <c r="C760" s="11" t="str">
        <f t="shared" si="1379"/>
        <v>Isabelle Cote</v>
      </c>
      <c r="D760" s="11" t="str">
        <f t="shared" si="1379"/>
        <v>BMSC26</v>
      </c>
      <c r="E760" s="12" t="str">
        <f>IF(ISERROR(VLOOKUP($D760,SITES!$A:$E,2,FALSE)),"",VLOOKUP($D760,SITES!$A:$E,2,FALSE))</f>
        <v>Hosie South</v>
      </c>
      <c r="F760" s="10">
        <f>IF(ISERROR(VLOOKUP($D760,SITES!$A:$E,3,FALSE)),"",VLOOKUP($D760,SITES!$A:$E,3,FALSE))</f>
        <v>48.9071</v>
      </c>
      <c r="G760" s="13">
        <f>IF(ISERROR(VLOOKUP($D760,SITES!$A:$E,4,FALSE)),"",VLOOKUP($D760,SITES!$A:$E,4,FALSE))</f>
        <v>-125.03701700000001</v>
      </c>
      <c r="H760" s="14" t="str">
        <f t="shared" ref="H760:O760" si="1380">IF(ISERROR(H759),IF(ISERROR(H758),IF(ISERROR(H757),"BLANK",H757),H758),H759)</f>
        <v>24/04/2024</v>
      </c>
      <c r="I760" s="11">
        <f t="shared" si="1380"/>
        <v>1.5</v>
      </c>
      <c r="J760" s="11" t="str">
        <f t="shared" si="1380"/>
        <v>NW</v>
      </c>
      <c r="K760" s="18">
        <f t="shared" si="1380"/>
        <v>0.42083333333333334</v>
      </c>
      <c r="L760" s="11" t="str">
        <f t="shared" si="1380"/>
        <v>CMA</v>
      </c>
      <c r="M760" s="11">
        <f t="shared" si="1380"/>
        <v>6.5</v>
      </c>
      <c r="N760" s="11">
        <f t="shared" si="1380"/>
        <v>2</v>
      </c>
      <c r="O760" s="11">
        <f t="shared" si="1380"/>
        <v>2</v>
      </c>
      <c r="P760" s="11" t="s">
        <v>93</v>
      </c>
      <c r="Q760" s="19" t="str">
        <f>IF($N760=1,IF(ISERROR(VLOOKUP($P760,'M1'!$A:$C,Q$2,FALSE)),"NOT PRESENT",VLOOKUP($P760,'M1'!$A:$C,Q$2,FALSE)),IF($N760=2,IF(ISERROR(VLOOKUP(DATA!$P760,'M2'!$A:$C,Q$2,FALSE)),"NOT PRESENT",VLOOKUP(DATA!$P760,'M2'!$A:$C,Q$2,FALSE)),IF($N760=0,IF(ISERROR(VLOOKUP($P760,'M1'!$A:$C,Q$2,FALSE)),IF(ISERROR(VLOOKUP(DATA!$P760,'M2'!$A:$C,Q$2,FALSE)),"NOT PRESENT",VLOOKUP(DATA!$P760,'M2'!$A:$C,Q$2,FALSE)),VLOOKUP($P760,'M1'!$A:$C,Q$2,FALSE)),"SPECIFY METHOD")))</f>
        <v>Pycnopodia helianthoides</v>
      </c>
      <c r="R760" s="12" t="str">
        <f>IF($N760=1,IF(ISERROR(VLOOKUP($P760,'M1'!$A:$C,R$2,FALSE)),"NOT PRESENT",VLOOKUP($P760,'M1'!$A:$C,R$2,FALSE)),IF($N760=2,IF(ISERROR(VLOOKUP(DATA!$P760,'M2'!$A:$C,R$2,FALSE)),"NOT PRESENT",VLOOKUP(DATA!$P760,'M2'!$A:$C,R$2,FALSE)),IF($N760=0,IF(ISERROR(VLOOKUP($P760,'M1'!$A:$C,R$2,FALSE)),IF(ISERROR(VLOOKUP(DATA!$P760,'M2'!$A:$C,R$2,FALSE)),"NOT PRESENT",VLOOKUP(DATA!$P760,'M2'!$A:$C,R$2,FALSE)),VLOOKUP($P760,'M1'!$A:$C,R$2,FALSE)),"SPECIFY METHOD")))</f>
        <v>Sunflower star</v>
      </c>
      <c r="S760" s="21">
        <f t="shared" si="980"/>
        <v>1</v>
      </c>
      <c r="T760" s="11">
        <v>0</v>
      </c>
      <c r="U760" s="11"/>
      <c r="V760" s="11"/>
      <c r="W760" s="11">
        <v>1</v>
      </c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1"/>
      <c r="AU760" s="11"/>
      <c r="AV760" s="11"/>
      <c r="AW760" s="11"/>
      <c r="AX760" s="11"/>
      <c r="AY760" s="11"/>
      <c r="AZ760" s="11"/>
      <c r="BA760" s="11"/>
      <c r="BB760" s="11"/>
      <c r="BC760" s="11"/>
      <c r="BD760" s="11"/>
      <c r="BE760" s="11"/>
      <c r="BF760" s="11"/>
      <c r="BG760" s="11"/>
      <c r="BH760" s="11"/>
      <c r="BI760" s="11"/>
      <c r="BJ760" s="11"/>
      <c r="BK760" s="11"/>
      <c r="BL760" s="11"/>
      <c r="BM760" s="11"/>
      <c r="BN760" s="11"/>
      <c r="BO760" s="11"/>
      <c r="BP760" s="11"/>
    </row>
    <row r="761" spans="1:68" ht="12.75" customHeight="1">
      <c r="A761" s="12">
        <f t="shared" si="977"/>
        <v>759</v>
      </c>
      <c r="B761" s="11" t="str">
        <f t="shared" ref="B761:D761" si="1381">IF(ISERROR(B760),IF(ISERROR(B759),IF(ISERROR(B758),"BLANK",B758),B759),B760)</f>
        <v>Claire Attridge</v>
      </c>
      <c r="C761" s="11" t="str">
        <f t="shared" si="1381"/>
        <v>Isabelle Cote</v>
      </c>
      <c r="D761" s="11" t="str">
        <f t="shared" si="1381"/>
        <v>BMSC26</v>
      </c>
      <c r="E761" s="12" t="str">
        <f>IF(ISERROR(VLOOKUP($D761,SITES!$A:$E,2,FALSE)),"",VLOOKUP($D761,SITES!$A:$E,2,FALSE))</f>
        <v>Hosie South</v>
      </c>
      <c r="F761" s="10">
        <f>IF(ISERROR(VLOOKUP($D761,SITES!$A:$E,3,FALSE)),"",VLOOKUP($D761,SITES!$A:$E,3,FALSE))</f>
        <v>48.9071</v>
      </c>
      <c r="G761" s="13">
        <f>IF(ISERROR(VLOOKUP($D761,SITES!$A:$E,4,FALSE)),"",VLOOKUP($D761,SITES!$A:$E,4,FALSE))</f>
        <v>-125.03701700000001</v>
      </c>
      <c r="H761" s="14" t="str">
        <f t="shared" ref="H761:O761" si="1382">IF(ISERROR(H760),IF(ISERROR(H759),IF(ISERROR(H758),"BLANK",H758),H759),H760)</f>
        <v>24/04/2024</v>
      </c>
      <c r="I761" s="11">
        <f t="shared" si="1382"/>
        <v>1.5</v>
      </c>
      <c r="J761" s="11" t="str">
        <f t="shared" si="1382"/>
        <v>NW</v>
      </c>
      <c r="K761" s="18">
        <f t="shared" si="1382"/>
        <v>0.42083333333333334</v>
      </c>
      <c r="L761" s="11" t="str">
        <f t="shared" si="1382"/>
        <v>CMA</v>
      </c>
      <c r="M761" s="11">
        <f t="shared" si="1382"/>
        <v>6.5</v>
      </c>
      <c r="N761" s="11">
        <f t="shared" si="1382"/>
        <v>2</v>
      </c>
      <c r="O761" s="11">
        <f t="shared" si="1382"/>
        <v>2</v>
      </c>
      <c r="P761" s="11" t="s">
        <v>159</v>
      </c>
      <c r="Q761" s="19" t="str">
        <f>IF($N761=1,IF(ISERROR(VLOOKUP($P761,'M1'!$A:$C,Q$2,FALSE)),"NOT PRESENT",VLOOKUP($P761,'M1'!$A:$C,Q$2,FALSE)),IF($N761=2,IF(ISERROR(VLOOKUP(DATA!$P761,'M2'!$A:$C,Q$2,FALSE)),"NOT PRESENT",VLOOKUP(DATA!$P761,'M2'!$A:$C,Q$2,FALSE)),IF($N761=0,IF(ISERROR(VLOOKUP($P761,'M1'!$A:$C,Q$2,FALSE)),IF(ISERROR(VLOOKUP(DATA!$P761,'M2'!$A:$C,Q$2,FALSE)),"NOT PRESENT",VLOOKUP(DATA!$P761,'M2'!$A:$C,Q$2,FALSE)),VLOOKUP($P761,'M1'!$A:$C,Q$2,FALSE)),"SPECIFY METHOD")))</f>
        <v>Pycnopodia helianthoides</v>
      </c>
      <c r="R761" s="12" t="str">
        <f>IF($N761=1,IF(ISERROR(VLOOKUP($P761,'M1'!$A:$C,R$2,FALSE)),"NOT PRESENT",VLOOKUP($P761,'M1'!$A:$C,R$2,FALSE)),IF($N761=2,IF(ISERROR(VLOOKUP(DATA!$P761,'M2'!$A:$C,R$2,FALSE)),"NOT PRESENT",VLOOKUP(DATA!$P761,'M2'!$A:$C,R$2,FALSE)),IF($N761=0,IF(ISERROR(VLOOKUP($P761,'M1'!$A:$C,R$2,FALSE)),IF(ISERROR(VLOOKUP(DATA!$P761,'M2'!$A:$C,R$2,FALSE)),"NOT PRESENT",VLOOKUP(DATA!$P761,'M2'!$A:$C,R$2,FALSE)),VLOOKUP($P761,'M1'!$A:$C,R$2,FALSE)),"SPECIFY METHOD")))</f>
        <v>Sunflower star [kelp]</v>
      </c>
      <c r="S761" s="21">
        <f t="shared" si="980"/>
        <v>1</v>
      </c>
      <c r="T761" s="11">
        <v>0</v>
      </c>
      <c r="U761" s="11">
        <v>1</v>
      </c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1"/>
      <c r="AU761" s="11"/>
      <c r="AV761" s="11"/>
      <c r="AW761" s="11"/>
      <c r="AX761" s="11"/>
      <c r="AY761" s="11"/>
      <c r="AZ761" s="11"/>
      <c r="BA761" s="11"/>
      <c r="BB761" s="11"/>
      <c r="BC761" s="11"/>
      <c r="BD761" s="11"/>
      <c r="BE761" s="11"/>
      <c r="BF761" s="11"/>
      <c r="BG761" s="11"/>
      <c r="BH761" s="11"/>
      <c r="BI761" s="11"/>
      <c r="BJ761" s="11"/>
      <c r="BK761" s="11"/>
      <c r="BL761" s="11"/>
      <c r="BM761" s="11"/>
      <c r="BN761" s="11"/>
      <c r="BO761" s="11"/>
      <c r="BP761" s="11"/>
    </row>
    <row r="762" spans="1:68" ht="12.75" customHeight="1">
      <c r="A762" s="12">
        <f t="shared" si="977"/>
        <v>760</v>
      </c>
      <c r="B762" s="11" t="str">
        <f t="shared" ref="B762:D762" si="1383">IF(ISERROR(B760),IF(ISERROR(B759),IF(ISERROR(B758),"BLANK",B758),B759),B760)</f>
        <v>Claire Attridge</v>
      </c>
      <c r="C762" s="11" t="str">
        <f t="shared" si="1383"/>
        <v>Isabelle Cote</v>
      </c>
      <c r="D762" s="11" t="str">
        <f t="shared" si="1383"/>
        <v>BMSC26</v>
      </c>
      <c r="E762" s="12" t="str">
        <f>IF(ISERROR(VLOOKUP($D762,SITES!$A:$E,2,FALSE)),"",VLOOKUP($D762,SITES!$A:$E,2,FALSE))</f>
        <v>Hosie South</v>
      </c>
      <c r="F762" s="10">
        <f>IF(ISERROR(VLOOKUP($D762,SITES!$A:$E,3,FALSE)),"",VLOOKUP($D762,SITES!$A:$E,3,FALSE))</f>
        <v>48.9071</v>
      </c>
      <c r="G762" s="13">
        <f>IF(ISERROR(VLOOKUP($D762,SITES!$A:$E,4,FALSE)),"",VLOOKUP($D762,SITES!$A:$E,4,FALSE))</f>
        <v>-125.03701700000001</v>
      </c>
      <c r="H762" s="14" t="str">
        <f t="shared" ref="H762:O762" si="1384">IF(ISERROR(H760),IF(ISERROR(H759),IF(ISERROR(H758),"BLANK",H758),H759),H760)</f>
        <v>24/04/2024</v>
      </c>
      <c r="I762" s="11">
        <f t="shared" si="1384"/>
        <v>1.5</v>
      </c>
      <c r="J762" s="11" t="str">
        <f t="shared" si="1384"/>
        <v>NW</v>
      </c>
      <c r="K762" s="18">
        <f t="shared" si="1384"/>
        <v>0.42083333333333334</v>
      </c>
      <c r="L762" s="11" t="str">
        <f t="shared" si="1384"/>
        <v>CMA</v>
      </c>
      <c r="M762" s="11">
        <f t="shared" si="1384"/>
        <v>6.5</v>
      </c>
      <c r="N762" s="11">
        <f t="shared" si="1384"/>
        <v>2</v>
      </c>
      <c r="O762" s="11">
        <f t="shared" si="1384"/>
        <v>2</v>
      </c>
      <c r="P762" s="11" t="s">
        <v>53</v>
      </c>
      <c r="Q762" s="19" t="str">
        <f>IF($N762=1,IF(ISERROR(VLOOKUP($P762,'M1'!$A:$C,Q$2,FALSE)),"NOT PRESENT",VLOOKUP($P762,'M1'!$A:$C,Q$2,FALSE)),IF($N762=2,IF(ISERROR(VLOOKUP(DATA!$P762,'M2'!$A:$C,Q$2,FALSE)),"NOT PRESENT",VLOOKUP(DATA!$P762,'M2'!$A:$C,Q$2,FALSE)),IF($N762=0,IF(ISERROR(VLOOKUP($P762,'M1'!$A:$C,Q$2,FALSE)),IF(ISERROR(VLOOKUP(DATA!$P762,'M2'!$A:$C,Q$2,FALSE)),"NOT PRESENT",VLOOKUP(DATA!$P762,'M2'!$A:$C,Q$2,FALSE)),VLOOKUP($P762,'M1'!$A:$C,Q$2,FALSE)),"SPECIFY METHOD")))</f>
        <v>Rhinogobiops nicholsii</v>
      </c>
      <c r="R762" s="12" t="str">
        <f>IF($N762=1,IF(ISERROR(VLOOKUP($P762,'M1'!$A:$C,R$2,FALSE)),"NOT PRESENT",VLOOKUP($P762,'M1'!$A:$C,R$2,FALSE)),IF($N762=2,IF(ISERROR(VLOOKUP(DATA!$P762,'M2'!$A:$C,R$2,FALSE)),"NOT PRESENT",VLOOKUP(DATA!$P762,'M2'!$A:$C,R$2,FALSE)),IF($N762=0,IF(ISERROR(VLOOKUP($P762,'M1'!$A:$C,R$2,FALSE)),IF(ISERROR(VLOOKUP(DATA!$P762,'M2'!$A:$C,R$2,FALSE)),"NOT PRESENT",VLOOKUP(DATA!$P762,'M2'!$A:$C,R$2,FALSE)),VLOOKUP($P762,'M1'!$A:$C,R$2,FALSE)),"SPECIFY METHOD")))</f>
        <v>Blackeye goby</v>
      </c>
      <c r="S762" s="21">
        <f t="shared" si="980"/>
        <v>30</v>
      </c>
      <c r="T762" s="11">
        <v>0</v>
      </c>
      <c r="U762" s="11">
        <v>1</v>
      </c>
      <c r="V762" s="11">
        <v>9</v>
      </c>
      <c r="W762" s="11">
        <v>13</v>
      </c>
      <c r="X762" s="11">
        <v>6</v>
      </c>
      <c r="Y762" s="11">
        <v>1</v>
      </c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1"/>
      <c r="AU762" s="11"/>
      <c r="AV762" s="11"/>
      <c r="AW762" s="11"/>
      <c r="AX762" s="11"/>
      <c r="AY762" s="11"/>
      <c r="AZ762" s="11"/>
      <c r="BA762" s="11"/>
      <c r="BB762" s="11"/>
      <c r="BC762" s="11"/>
      <c r="BD762" s="11"/>
      <c r="BE762" s="11"/>
      <c r="BF762" s="11"/>
      <c r="BG762" s="11"/>
      <c r="BH762" s="11"/>
      <c r="BI762" s="11"/>
      <c r="BJ762" s="11"/>
      <c r="BK762" s="11"/>
      <c r="BL762" s="11"/>
      <c r="BM762" s="11"/>
      <c r="BN762" s="11"/>
      <c r="BO762" s="11"/>
      <c r="BP762" s="11"/>
    </row>
    <row r="763" spans="1:68" ht="12.75" customHeight="1">
      <c r="A763" s="12">
        <f t="shared" si="977"/>
        <v>761</v>
      </c>
      <c r="B763" s="11" t="str">
        <f t="shared" ref="B763:D763" si="1385">IF(ISERROR(B762),IF(ISERROR(B760),IF(ISERROR(B759),"BLANK",B759),B760),B762)</f>
        <v>Claire Attridge</v>
      </c>
      <c r="C763" s="11" t="str">
        <f t="shared" si="1385"/>
        <v>Isabelle Cote</v>
      </c>
      <c r="D763" s="11" t="str">
        <f t="shared" si="1385"/>
        <v>BMSC26</v>
      </c>
      <c r="E763" s="12" t="str">
        <f>IF(ISERROR(VLOOKUP($D763,SITES!$A:$E,2,FALSE)),"",VLOOKUP($D763,SITES!$A:$E,2,FALSE))</f>
        <v>Hosie South</v>
      </c>
      <c r="F763" s="10">
        <f>IF(ISERROR(VLOOKUP($D763,SITES!$A:$E,3,FALSE)),"",VLOOKUP($D763,SITES!$A:$E,3,FALSE))</f>
        <v>48.9071</v>
      </c>
      <c r="G763" s="13">
        <f>IF(ISERROR(VLOOKUP($D763,SITES!$A:$E,4,FALSE)),"",VLOOKUP($D763,SITES!$A:$E,4,FALSE))</f>
        <v>-125.03701700000001</v>
      </c>
      <c r="H763" s="14" t="str">
        <f t="shared" ref="H763:O763" si="1386">IF(ISERROR(H762),IF(ISERROR(H760),IF(ISERROR(H759),"BLANK",H759),H760),H762)</f>
        <v>24/04/2024</v>
      </c>
      <c r="I763" s="11">
        <f t="shared" si="1386"/>
        <v>1.5</v>
      </c>
      <c r="J763" s="11" t="str">
        <f t="shared" si="1386"/>
        <v>NW</v>
      </c>
      <c r="K763" s="18">
        <f t="shared" si="1386"/>
        <v>0.42083333333333334</v>
      </c>
      <c r="L763" s="11" t="str">
        <f t="shared" si="1386"/>
        <v>CMA</v>
      </c>
      <c r="M763" s="11">
        <f t="shared" si="1386"/>
        <v>6.5</v>
      </c>
      <c r="N763" s="11">
        <f t="shared" si="1386"/>
        <v>2</v>
      </c>
      <c r="O763" s="11">
        <f t="shared" si="1386"/>
        <v>2</v>
      </c>
      <c r="P763" s="11" t="s">
        <v>38</v>
      </c>
      <c r="Q763" s="19" t="str">
        <f>IF($N763=1,IF(ISERROR(VLOOKUP($P763,'M1'!$A:$C,Q$2,FALSE)),"NOT PRESENT",VLOOKUP($P763,'M1'!$A:$C,Q$2,FALSE)),IF($N763=2,IF(ISERROR(VLOOKUP(DATA!$P763,'M2'!$A:$C,Q$2,FALSE)),"NOT PRESENT",VLOOKUP(DATA!$P763,'M2'!$A:$C,Q$2,FALSE)),IF($N763=0,IF(ISERROR(VLOOKUP($P763,'M1'!$A:$C,Q$2,FALSE)),IF(ISERROR(VLOOKUP(DATA!$P763,'M2'!$A:$C,Q$2,FALSE)),"NOT PRESENT",VLOOKUP(DATA!$P763,'M2'!$A:$C,Q$2,FALSE)),VLOOKUP($P763,'M1'!$A:$C,Q$2,FALSE)),"SPECIFY METHOD")))</f>
        <v>Crassadoma gigantea</v>
      </c>
      <c r="R763" s="12" t="str">
        <f>IF($N763=1,IF(ISERROR(VLOOKUP($P763,'M1'!$A:$C,R$2,FALSE)),"NOT PRESENT",VLOOKUP($P763,'M1'!$A:$C,R$2,FALSE)),IF($N763=2,IF(ISERROR(VLOOKUP(DATA!$P763,'M2'!$A:$C,R$2,FALSE)),"NOT PRESENT",VLOOKUP(DATA!$P763,'M2'!$A:$C,R$2,FALSE)),IF($N763=0,IF(ISERROR(VLOOKUP($P763,'M1'!$A:$C,R$2,FALSE)),IF(ISERROR(VLOOKUP(DATA!$P763,'M2'!$A:$C,R$2,FALSE)),"NOT PRESENT",VLOOKUP(DATA!$P763,'M2'!$A:$C,R$2,FALSE)),VLOOKUP($P763,'M1'!$A:$C,R$2,FALSE)),"SPECIFY METHOD")))</f>
        <v>Purple-hinged rock scallop</v>
      </c>
      <c r="S763" s="21">
        <f t="shared" si="980"/>
        <v>4</v>
      </c>
      <c r="T763" s="11">
        <v>0</v>
      </c>
      <c r="U763" s="11"/>
      <c r="V763" s="11"/>
      <c r="W763" s="11"/>
      <c r="X763" s="11">
        <v>2</v>
      </c>
      <c r="Y763" s="11">
        <v>1</v>
      </c>
      <c r="Z763" s="11">
        <v>1</v>
      </c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1"/>
      <c r="AU763" s="11"/>
      <c r="AV763" s="11"/>
      <c r="AW763" s="11"/>
      <c r="AX763" s="11"/>
      <c r="AY763" s="11"/>
      <c r="AZ763" s="11"/>
      <c r="BA763" s="11"/>
      <c r="BB763" s="11"/>
      <c r="BC763" s="11"/>
      <c r="BD763" s="11"/>
      <c r="BE763" s="11"/>
      <c r="BF763" s="11"/>
      <c r="BG763" s="11"/>
      <c r="BH763" s="11"/>
      <c r="BI763" s="11"/>
      <c r="BJ763" s="11"/>
      <c r="BK763" s="11"/>
      <c r="BL763" s="11"/>
      <c r="BM763" s="11"/>
      <c r="BN763" s="11"/>
      <c r="BO763" s="11"/>
      <c r="BP763" s="11"/>
    </row>
    <row r="764" spans="1:68" ht="12.75" customHeight="1">
      <c r="A764" s="12">
        <f t="shared" si="977"/>
        <v>762</v>
      </c>
      <c r="B764" s="11" t="str">
        <f t="shared" ref="B764:D764" si="1387">IF(ISERROR(B763),IF(ISERROR(B762),IF(ISERROR(B760),"BLANK",B760),B762),B763)</f>
        <v>Claire Attridge</v>
      </c>
      <c r="C764" s="11" t="str">
        <f t="shared" si="1387"/>
        <v>Isabelle Cote</v>
      </c>
      <c r="D764" s="11" t="str">
        <f t="shared" si="1387"/>
        <v>BMSC26</v>
      </c>
      <c r="E764" s="12" t="str">
        <f>IF(ISERROR(VLOOKUP($D764,SITES!$A:$E,2,FALSE)),"",VLOOKUP($D764,SITES!$A:$E,2,FALSE))</f>
        <v>Hosie South</v>
      </c>
      <c r="F764" s="10">
        <f>IF(ISERROR(VLOOKUP($D764,SITES!$A:$E,3,FALSE)),"",VLOOKUP($D764,SITES!$A:$E,3,FALSE))</f>
        <v>48.9071</v>
      </c>
      <c r="G764" s="13">
        <f>IF(ISERROR(VLOOKUP($D764,SITES!$A:$E,4,FALSE)),"",VLOOKUP($D764,SITES!$A:$E,4,FALSE))</f>
        <v>-125.03701700000001</v>
      </c>
      <c r="H764" s="14" t="str">
        <f t="shared" ref="H764:O764" si="1388">IF(ISERROR(H763),IF(ISERROR(H762),IF(ISERROR(H760),"BLANK",H760),H762),H763)</f>
        <v>24/04/2024</v>
      </c>
      <c r="I764" s="11">
        <f t="shared" si="1388"/>
        <v>1.5</v>
      </c>
      <c r="J764" s="11" t="str">
        <f t="shared" si="1388"/>
        <v>NW</v>
      </c>
      <c r="K764" s="18">
        <f t="shared" si="1388"/>
        <v>0.42083333333333334</v>
      </c>
      <c r="L764" s="11" t="str">
        <f t="shared" si="1388"/>
        <v>CMA</v>
      </c>
      <c r="M764" s="11">
        <f t="shared" si="1388"/>
        <v>6.5</v>
      </c>
      <c r="N764" s="11">
        <f t="shared" si="1388"/>
        <v>2</v>
      </c>
      <c r="O764" s="11">
        <f t="shared" si="1388"/>
        <v>2</v>
      </c>
      <c r="P764" s="11" t="s">
        <v>32</v>
      </c>
      <c r="Q764" s="19" t="str">
        <f>IF($N764=1,IF(ISERROR(VLOOKUP($P764,'M1'!$A:$C,Q$2,FALSE)),"NOT PRESENT",VLOOKUP($P764,'M1'!$A:$C,Q$2,FALSE)),IF($N764=2,IF(ISERROR(VLOOKUP(DATA!$P764,'M2'!$A:$C,Q$2,FALSE)),"NOT PRESENT",VLOOKUP(DATA!$P764,'M2'!$A:$C,Q$2,FALSE)),IF($N764=0,IF(ISERROR(VLOOKUP($P764,'M1'!$A:$C,Q$2,FALSE)),IF(ISERROR(VLOOKUP(DATA!$P764,'M2'!$A:$C,Q$2,FALSE)),"NOT PRESENT",VLOOKUP(DATA!$P764,'M2'!$A:$C,Q$2,FALSE)),VLOOKUP($P764,'M1'!$A:$C,Q$2,FALSE)),"SPECIFY METHOD")))</f>
        <v>Acmaea mitra</v>
      </c>
      <c r="R764" s="12" t="str">
        <f>IF($N764=1,IF(ISERROR(VLOOKUP($P764,'M1'!$A:$C,R$2,FALSE)),"NOT PRESENT",VLOOKUP($P764,'M1'!$A:$C,R$2,FALSE)),IF($N764=2,IF(ISERROR(VLOOKUP(DATA!$P764,'M2'!$A:$C,R$2,FALSE)),"NOT PRESENT",VLOOKUP(DATA!$P764,'M2'!$A:$C,R$2,FALSE)),IF($N764=0,IF(ISERROR(VLOOKUP($P764,'M1'!$A:$C,R$2,FALSE)),IF(ISERROR(VLOOKUP(DATA!$P764,'M2'!$A:$C,R$2,FALSE)),"NOT PRESENT",VLOOKUP(DATA!$P764,'M2'!$A:$C,R$2,FALSE)),VLOOKUP($P764,'M1'!$A:$C,R$2,FALSE)),"SPECIFY METHOD")))</f>
        <v>Whitecap limpet</v>
      </c>
      <c r="S764" s="21">
        <f t="shared" si="980"/>
        <v>5</v>
      </c>
      <c r="T764" s="11">
        <v>5</v>
      </c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1"/>
      <c r="AU764" s="11"/>
      <c r="AV764" s="11"/>
      <c r="AW764" s="11"/>
      <c r="AX764" s="11"/>
      <c r="AY764" s="11"/>
      <c r="AZ764" s="11"/>
      <c r="BA764" s="11"/>
      <c r="BB764" s="11"/>
      <c r="BC764" s="11"/>
      <c r="BD764" s="11"/>
      <c r="BE764" s="11"/>
      <c r="BF764" s="11"/>
      <c r="BG764" s="11"/>
      <c r="BH764" s="11"/>
      <c r="BI764" s="11"/>
      <c r="BJ764" s="11"/>
      <c r="BK764" s="11"/>
      <c r="BL764" s="11"/>
      <c r="BM764" s="11"/>
      <c r="BN764" s="11"/>
      <c r="BO764" s="11"/>
      <c r="BP764" s="11"/>
    </row>
    <row r="765" spans="1:68" ht="12.75" customHeight="1">
      <c r="A765" s="12">
        <f t="shared" si="977"/>
        <v>763</v>
      </c>
      <c r="B765" s="11" t="str">
        <f t="shared" ref="B765:D765" si="1389">IF(ISERROR(B764),IF(ISERROR(B763),IF(ISERROR(B762),"BLANK",B762),B763),B764)</f>
        <v>Claire Attridge</v>
      </c>
      <c r="C765" s="11" t="str">
        <f t="shared" si="1389"/>
        <v>Isabelle Cote</v>
      </c>
      <c r="D765" s="11" t="str">
        <f t="shared" si="1389"/>
        <v>BMSC26</v>
      </c>
      <c r="E765" s="12" t="str">
        <f>IF(ISERROR(VLOOKUP($D765,SITES!$A:$E,2,FALSE)),"",VLOOKUP($D765,SITES!$A:$E,2,FALSE))</f>
        <v>Hosie South</v>
      </c>
      <c r="F765" s="10">
        <f>IF(ISERROR(VLOOKUP($D765,SITES!$A:$E,3,FALSE)),"",VLOOKUP($D765,SITES!$A:$E,3,FALSE))</f>
        <v>48.9071</v>
      </c>
      <c r="G765" s="13">
        <f>IF(ISERROR(VLOOKUP($D765,SITES!$A:$E,4,FALSE)),"",VLOOKUP($D765,SITES!$A:$E,4,FALSE))</f>
        <v>-125.03701700000001</v>
      </c>
      <c r="H765" s="14" t="str">
        <f t="shared" ref="H765:O765" si="1390">IF(ISERROR(H764),IF(ISERROR(H763),IF(ISERROR(H762),"BLANK",H762),H763),H764)</f>
        <v>24/04/2024</v>
      </c>
      <c r="I765" s="11">
        <f t="shared" si="1390"/>
        <v>1.5</v>
      </c>
      <c r="J765" s="11" t="str">
        <f t="shared" si="1390"/>
        <v>NW</v>
      </c>
      <c r="K765" s="18">
        <f t="shared" si="1390"/>
        <v>0.42083333333333334</v>
      </c>
      <c r="L765" s="11" t="str">
        <f t="shared" si="1390"/>
        <v>CMA</v>
      </c>
      <c r="M765" s="11">
        <f t="shared" si="1390"/>
        <v>6.5</v>
      </c>
      <c r="N765" s="11">
        <f t="shared" si="1390"/>
        <v>2</v>
      </c>
      <c r="O765" s="11">
        <f t="shared" si="1390"/>
        <v>2</v>
      </c>
      <c r="P765" s="11" t="s">
        <v>61</v>
      </c>
      <c r="Q765" s="19" t="str">
        <f>IF($N765=1,IF(ISERROR(VLOOKUP($P765,'M1'!$A:$C,Q$2,FALSE)),"NOT PRESENT",VLOOKUP($P765,'M1'!$A:$C,Q$2,FALSE)),IF($N765=2,IF(ISERROR(VLOOKUP(DATA!$P765,'M2'!$A:$C,Q$2,FALSE)),"NOT PRESENT",VLOOKUP(DATA!$P765,'M2'!$A:$C,Q$2,FALSE)),IF($N765=0,IF(ISERROR(VLOOKUP($P765,'M1'!$A:$C,Q$2,FALSE)),IF(ISERROR(VLOOKUP(DATA!$P765,'M2'!$A:$C,Q$2,FALSE)),"NOT PRESENT",VLOOKUP(DATA!$P765,'M2'!$A:$C,Q$2,FALSE)),VLOOKUP($P765,'M1'!$A:$C,Q$2,FALSE)),"SPECIFY METHOD")))</f>
        <v>Henricia spp.</v>
      </c>
      <c r="R765" s="12" t="str">
        <f>IF($N765=1,IF(ISERROR(VLOOKUP($P765,'M1'!$A:$C,R$2,FALSE)),"NOT PRESENT",VLOOKUP($P765,'M1'!$A:$C,R$2,FALSE)),IF($N765=2,IF(ISERROR(VLOOKUP(DATA!$P765,'M2'!$A:$C,R$2,FALSE)),"NOT PRESENT",VLOOKUP(DATA!$P765,'M2'!$A:$C,R$2,FALSE)),IF($N765=0,IF(ISERROR(VLOOKUP($P765,'M1'!$A:$C,R$2,FALSE)),IF(ISERROR(VLOOKUP(DATA!$P765,'M2'!$A:$C,R$2,FALSE)),"NOT PRESENT",VLOOKUP(DATA!$P765,'M2'!$A:$C,R$2,FALSE)),VLOOKUP($P765,'M1'!$A:$C,R$2,FALSE)),"SPECIFY METHOD")))</f>
        <v>Unidentified blood star</v>
      </c>
      <c r="S765" s="21">
        <f t="shared" si="980"/>
        <v>4</v>
      </c>
      <c r="T765" s="11">
        <v>4</v>
      </c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1"/>
      <c r="AU765" s="11"/>
      <c r="AV765" s="11"/>
      <c r="AW765" s="11"/>
      <c r="AX765" s="11"/>
      <c r="AY765" s="11"/>
      <c r="AZ765" s="11"/>
      <c r="BA765" s="11"/>
      <c r="BB765" s="11"/>
      <c r="BC765" s="11"/>
      <c r="BD765" s="11"/>
      <c r="BE765" s="11"/>
      <c r="BF765" s="11"/>
      <c r="BG765" s="11"/>
      <c r="BH765" s="11"/>
      <c r="BI765" s="11"/>
      <c r="BJ765" s="11"/>
      <c r="BK765" s="11"/>
      <c r="BL765" s="11"/>
      <c r="BM765" s="11"/>
      <c r="BN765" s="11"/>
      <c r="BO765" s="11"/>
      <c r="BP765" s="11"/>
    </row>
    <row r="766" spans="1:68" ht="12.75" customHeight="1">
      <c r="A766" s="12">
        <f t="shared" si="977"/>
        <v>764</v>
      </c>
      <c r="B766" s="11" t="str">
        <f t="shared" ref="B766:D766" si="1391">IF(ISERROR(B765),IF(ISERROR(B764),IF(ISERROR(B763),"BLANK",B763),B764),B765)</f>
        <v>Claire Attridge</v>
      </c>
      <c r="C766" s="11" t="str">
        <f t="shared" si="1391"/>
        <v>Isabelle Cote</v>
      </c>
      <c r="D766" s="11" t="str">
        <f t="shared" si="1391"/>
        <v>BMSC26</v>
      </c>
      <c r="E766" s="12" t="str">
        <f>IF(ISERROR(VLOOKUP($D766,SITES!$A:$E,2,FALSE)),"",VLOOKUP($D766,SITES!$A:$E,2,FALSE))</f>
        <v>Hosie South</v>
      </c>
      <c r="F766" s="10">
        <f>IF(ISERROR(VLOOKUP($D766,SITES!$A:$E,3,FALSE)),"",VLOOKUP($D766,SITES!$A:$E,3,FALSE))</f>
        <v>48.9071</v>
      </c>
      <c r="G766" s="13">
        <f>IF(ISERROR(VLOOKUP($D766,SITES!$A:$E,4,FALSE)),"",VLOOKUP($D766,SITES!$A:$E,4,FALSE))</f>
        <v>-125.03701700000001</v>
      </c>
      <c r="H766" s="14" t="str">
        <f t="shared" ref="H766:O766" si="1392">IF(ISERROR(H765),IF(ISERROR(H764),IF(ISERROR(H763),"BLANK",H763),H764),H765)</f>
        <v>24/04/2024</v>
      </c>
      <c r="I766" s="11">
        <f t="shared" si="1392"/>
        <v>1.5</v>
      </c>
      <c r="J766" s="11" t="str">
        <f t="shared" si="1392"/>
        <v>NW</v>
      </c>
      <c r="K766" s="18">
        <f t="shared" si="1392"/>
        <v>0.42083333333333334</v>
      </c>
      <c r="L766" s="11" t="str">
        <f t="shared" si="1392"/>
        <v>CMA</v>
      </c>
      <c r="M766" s="11">
        <f t="shared" si="1392"/>
        <v>6.5</v>
      </c>
      <c r="N766" s="11">
        <f t="shared" si="1392"/>
        <v>2</v>
      </c>
      <c r="O766" s="11">
        <f t="shared" si="1392"/>
        <v>2</v>
      </c>
      <c r="P766" s="11" t="s">
        <v>33</v>
      </c>
      <c r="Q766" s="19" t="str">
        <f>IF($N766=1,IF(ISERROR(VLOOKUP($P766,'M1'!$A:$C,Q$2,FALSE)),"NOT PRESENT",VLOOKUP($P766,'M1'!$A:$C,Q$2,FALSE)),IF($N766=2,IF(ISERROR(VLOOKUP(DATA!$P766,'M2'!$A:$C,Q$2,FALSE)),"NOT PRESENT",VLOOKUP(DATA!$P766,'M2'!$A:$C,Q$2,FALSE)),IF($N766=0,IF(ISERROR(VLOOKUP($P766,'M1'!$A:$C,Q$2,FALSE)),IF(ISERROR(VLOOKUP(DATA!$P766,'M2'!$A:$C,Q$2,FALSE)),"NOT PRESENT",VLOOKUP(DATA!$P766,'M2'!$A:$C,Q$2,FALSE)),VLOOKUP($P766,'M1'!$A:$C,Q$2,FALSE)),"SPECIFY METHOD")))</f>
        <v>Apostichopus californicus</v>
      </c>
      <c r="R766" s="12" t="str">
        <f>IF($N766=1,IF(ISERROR(VLOOKUP($P766,'M1'!$A:$C,R$2,FALSE)),"NOT PRESENT",VLOOKUP($P766,'M1'!$A:$C,R$2,FALSE)),IF($N766=2,IF(ISERROR(VLOOKUP(DATA!$P766,'M2'!$A:$C,R$2,FALSE)),"NOT PRESENT",VLOOKUP(DATA!$P766,'M2'!$A:$C,R$2,FALSE)),IF($N766=0,IF(ISERROR(VLOOKUP($P766,'M1'!$A:$C,R$2,FALSE)),IF(ISERROR(VLOOKUP(DATA!$P766,'M2'!$A:$C,R$2,FALSE)),"NOT PRESENT",VLOOKUP(DATA!$P766,'M2'!$A:$C,R$2,FALSE)),VLOOKUP($P766,'M1'!$A:$C,R$2,FALSE)),"SPECIFY METHOD")))</f>
        <v>California sea cucumber</v>
      </c>
      <c r="S766" s="21">
        <f t="shared" si="980"/>
        <v>1</v>
      </c>
      <c r="T766" s="11">
        <v>1</v>
      </c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1"/>
      <c r="AU766" s="11"/>
      <c r="AV766" s="11"/>
      <c r="AW766" s="11"/>
      <c r="AX766" s="11"/>
      <c r="AY766" s="11"/>
      <c r="AZ766" s="11"/>
      <c r="BA766" s="11"/>
      <c r="BB766" s="11"/>
      <c r="BC766" s="11"/>
      <c r="BD766" s="11"/>
      <c r="BE766" s="11"/>
      <c r="BF766" s="11"/>
      <c r="BG766" s="11"/>
      <c r="BH766" s="11"/>
      <c r="BI766" s="11"/>
      <c r="BJ766" s="11"/>
      <c r="BK766" s="11"/>
      <c r="BL766" s="11"/>
      <c r="BM766" s="11"/>
      <c r="BN766" s="11"/>
      <c r="BO766" s="11"/>
      <c r="BP766" s="11"/>
    </row>
    <row r="767" spans="1:68" ht="12.75" customHeight="1">
      <c r="A767" s="12">
        <f t="shared" si="977"/>
        <v>765</v>
      </c>
      <c r="B767" s="11" t="str">
        <f t="shared" ref="B767:D767" si="1393">IF(ISERROR(B766),IF(ISERROR(B765),IF(ISERROR(B764),"BLANK",B764),B765),B766)</f>
        <v>Claire Attridge</v>
      </c>
      <c r="C767" s="11" t="str">
        <f t="shared" si="1393"/>
        <v>Isabelle Cote</v>
      </c>
      <c r="D767" s="11" t="str">
        <f t="shared" si="1393"/>
        <v>BMSC26</v>
      </c>
      <c r="E767" s="12" t="str">
        <f>IF(ISERROR(VLOOKUP($D767,SITES!$A:$E,2,FALSE)),"",VLOOKUP($D767,SITES!$A:$E,2,FALSE))</f>
        <v>Hosie South</v>
      </c>
      <c r="F767" s="10">
        <f>IF(ISERROR(VLOOKUP($D767,SITES!$A:$E,3,FALSE)),"",VLOOKUP($D767,SITES!$A:$E,3,FALSE))</f>
        <v>48.9071</v>
      </c>
      <c r="G767" s="13">
        <f>IF(ISERROR(VLOOKUP($D767,SITES!$A:$E,4,FALSE)),"",VLOOKUP($D767,SITES!$A:$E,4,FALSE))</f>
        <v>-125.03701700000001</v>
      </c>
      <c r="H767" s="14" t="str">
        <f t="shared" ref="H767:O767" si="1394">IF(ISERROR(H766),IF(ISERROR(H765),IF(ISERROR(H764),"BLANK",H764),H765),H766)</f>
        <v>24/04/2024</v>
      </c>
      <c r="I767" s="11">
        <f t="shared" si="1394"/>
        <v>1.5</v>
      </c>
      <c r="J767" s="11" t="str">
        <f t="shared" si="1394"/>
        <v>NW</v>
      </c>
      <c r="K767" s="18">
        <f t="shared" si="1394"/>
        <v>0.42083333333333334</v>
      </c>
      <c r="L767" s="11" t="str">
        <f t="shared" si="1394"/>
        <v>CMA</v>
      </c>
      <c r="M767" s="11">
        <f t="shared" si="1394"/>
        <v>6.5</v>
      </c>
      <c r="N767" s="11">
        <f t="shared" si="1394"/>
        <v>2</v>
      </c>
      <c r="O767" s="11">
        <f t="shared" si="1394"/>
        <v>2</v>
      </c>
      <c r="P767" s="11" t="s">
        <v>36</v>
      </c>
      <c r="Q767" s="19" t="str">
        <f>IF($N767=1,IF(ISERROR(VLOOKUP($P767,'M1'!$A:$C,Q$2,FALSE)),"NOT PRESENT",VLOOKUP($P767,'M1'!$A:$C,Q$2,FALSE)),IF($N767=2,IF(ISERROR(VLOOKUP(DATA!$P767,'M2'!$A:$C,Q$2,FALSE)),"NOT PRESENT",VLOOKUP(DATA!$P767,'M2'!$A:$C,Q$2,FALSE)),IF($N767=0,IF(ISERROR(VLOOKUP($P767,'M1'!$A:$C,Q$2,FALSE)),IF(ISERROR(VLOOKUP(DATA!$P767,'M2'!$A:$C,Q$2,FALSE)),"NOT PRESENT",VLOOKUP(DATA!$P767,'M2'!$A:$C,Q$2,FALSE)),VLOOKUP($P767,'M1'!$A:$C,Q$2,FALSE)),"SPECIFY METHOD")))</f>
        <v>Haliotis kamtschatkana</v>
      </c>
      <c r="R767" s="12" t="str">
        <f>IF($N767=1,IF(ISERROR(VLOOKUP($P767,'M1'!$A:$C,R$2,FALSE)),"NOT PRESENT",VLOOKUP($P767,'M1'!$A:$C,R$2,FALSE)),IF($N767=2,IF(ISERROR(VLOOKUP(DATA!$P767,'M2'!$A:$C,R$2,FALSE)),"NOT PRESENT",VLOOKUP(DATA!$P767,'M2'!$A:$C,R$2,FALSE)),IF($N767=0,IF(ISERROR(VLOOKUP($P767,'M1'!$A:$C,R$2,FALSE)),IF(ISERROR(VLOOKUP(DATA!$P767,'M2'!$A:$C,R$2,FALSE)),"NOT PRESENT",VLOOKUP(DATA!$P767,'M2'!$A:$C,R$2,FALSE)),VLOOKUP($P767,'M1'!$A:$C,R$2,FALSE)),"SPECIFY METHOD")))</f>
        <v>Pinto abalone</v>
      </c>
      <c r="S767" s="21">
        <f t="shared" si="980"/>
        <v>3</v>
      </c>
      <c r="T767" s="11">
        <v>0</v>
      </c>
      <c r="U767" s="11"/>
      <c r="V767" s="11"/>
      <c r="W767" s="11"/>
      <c r="X767" s="11">
        <v>1</v>
      </c>
      <c r="Y767" s="11"/>
      <c r="Z767" s="11">
        <v>2</v>
      </c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1"/>
      <c r="BA767" s="11"/>
      <c r="BB767" s="11"/>
      <c r="BC767" s="11"/>
      <c r="BD767" s="11"/>
      <c r="BE767" s="11"/>
      <c r="BF767" s="11"/>
      <c r="BG767" s="11"/>
      <c r="BH767" s="11"/>
      <c r="BI767" s="11"/>
      <c r="BJ767" s="11"/>
      <c r="BK767" s="11"/>
      <c r="BL767" s="11"/>
      <c r="BM767" s="11"/>
      <c r="BN767" s="11"/>
      <c r="BO767" s="11"/>
      <c r="BP767" s="11"/>
    </row>
    <row r="768" spans="1:68" ht="12.75" customHeight="1">
      <c r="A768" s="12">
        <f t="shared" ref="A768:A930" si="1395">MAX($A$1:$A767)+1</f>
        <v>766</v>
      </c>
      <c r="B768" s="11" t="str">
        <f t="shared" ref="B768:D768" si="1396">IF(ISERROR(B767),IF(ISERROR(B766),IF(ISERROR(B765),"BLANK",B765),B766),B767)</f>
        <v>Claire Attridge</v>
      </c>
      <c r="C768" s="11" t="str">
        <f t="shared" si="1396"/>
        <v>Isabelle Cote</v>
      </c>
      <c r="D768" s="11" t="str">
        <f t="shared" si="1396"/>
        <v>BMSC26</v>
      </c>
      <c r="E768" s="12" t="str">
        <f>IF(ISERROR(VLOOKUP($D768,SITES!$A:$E,2,FALSE)),"",VLOOKUP($D768,SITES!$A:$E,2,FALSE))</f>
        <v>Hosie South</v>
      </c>
      <c r="F768" s="10">
        <f>IF(ISERROR(VLOOKUP($D768,SITES!$A:$E,3,FALSE)),"",VLOOKUP($D768,SITES!$A:$E,3,FALSE))</f>
        <v>48.9071</v>
      </c>
      <c r="G768" s="13">
        <f>IF(ISERROR(VLOOKUP($D768,SITES!$A:$E,4,FALSE)),"",VLOOKUP($D768,SITES!$A:$E,4,FALSE))</f>
        <v>-125.03701700000001</v>
      </c>
      <c r="H768" s="14" t="str">
        <f t="shared" ref="H768:O768" si="1397">IF(ISERROR(H767),IF(ISERROR(H766),IF(ISERROR(H765),"BLANK",H765),H766),H767)</f>
        <v>24/04/2024</v>
      </c>
      <c r="I768" s="11">
        <f t="shared" si="1397"/>
        <v>1.5</v>
      </c>
      <c r="J768" s="11" t="str">
        <f t="shared" si="1397"/>
        <v>NW</v>
      </c>
      <c r="K768" s="18">
        <f t="shared" si="1397"/>
        <v>0.42083333333333334</v>
      </c>
      <c r="L768" s="11" t="str">
        <f t="shared" si="1397"/>
        <v>CMA</v>
      </c>
      <c r="M768" s="11">
        <f t="shared" si="1397"/>
        <v>6.5</v>
      </c>
      <c r="N768" s="11">
        <f t="shared" si="1397"/>
        <v>2</v>
      </c>
      <c r="O768" s="11">
        <f t="shared" si="1397"/>
        <v>2</v>
      </c>
      <c r="P768" s="11" t="s">
        <v>157</v>
      </c>
      <c r="Q768" s="19" t="str">
        <f>IF($N768=1,IF(ISERROR(VLOOKUP($P768,'M1'!$A:$C,Q$2,FALSE)),"NOT PRESENT",VLOOKUP($P768,'M1'!$A:$C,Q$2,FALSE)),IF($N768=2,IF(ISERROR(VLOOKUP(DATA!$P768,'M2'!$A:$C,Q$2,FALSE)),"NOT PRESENT",VLOOKUP(DATA!$P768,'M2'!$A:$C,Q$2,FALSE)),IF($N768=0,IF(ISERROR(VLOOKUP($P768,'M1'!$A:$C,Q$2,FALSE)),IF(ISERROR(VLOOKUP(DATA!$P768,'M2'!$A:$C,Q$2,FALSE)),"NOT PRESENT",VLOOKUP(DATA!$P768,'M2'!$A:$C,Q$2,FALSE)),VLOOKUP($P768,'M1'!$A:$C,Q$2,FALSE)),"SPECIFY METHOD")))</f>
        <v>Pugettia producta</v>
      </c>
      <c r="R768" s="12" t="str">
        <f>IF($N768=1,IF(ISERROR(VLOOKUP($P768,'M1'!$A:$C,R$2,FALSE)),"NOT PRESENT",VLOOKUP($P768,'M1'!$A:$C,R$2,FALSE)),IF($N768=2,IF(ISERROR(VLOOKUP(DATA!$P768,'M2'!$A:$C,R$2,FALSE)),"NOT PRESENT",VLOOKUP(DATA!$P768,'M2'!$A:$C,R$2,FALSE)),IF($N768=0,IF(ISERROR(VLOOKUP($P768,'M1'!$A:$C,R$2,FALSE)),IF(ISERROR(VLOOKUP(DATA!$P768,'M2'!$A:$C,R$2,FALSE)),"NOT PRESENT",VLOOKUP(DATA!$P768,'M2'!$A:$C,R$2,FALSE)),VLOOKUP($P768,'M1'!$A:$C,R$2,FALSE)),"SPECIFY METHOD")))</f>
        <v>Northern kelp crab</v>
      </c>
      <c r="S768" s="21">
        <f t="shared" ref="S768:S1011" si="1398">SUM(T768:AV768)</f>
        <v>2</v>
      </c>
      <c r="T768" s="11">
        <v>2</v>
      </c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1"/>
      <c r="AU768" s="11"/>
      <c r="AV768" s="11"/>
      <c r="AW768" s="11"/>
      <c r="AX768" s="11"/>
      <c r="AY768" s="11"/>
      <c r="AZ768" s="11"/>
      <c r="BA768" s="11"/>
      <c r="BB768" s="11"/>
      <c r="BC768" s="11"/>
      <c r="BD768" s="11"/>
      <c r="BE768" s="11"/>
      <c r="BF768" s="11"/>
      <c r="BG768" s="11"/>
      <c r="BH768" s="11"/>
      <c r="BI768" s="11"/>
      <c r="BJ768" s="11"/>
      <c r="BK768" s="11"/>
      <c r="BL768" s="11"/>
      <c r="BM768" s="11"/>
      <c r="BN768" s="11"/>
      <c r="BO768" s="11"/>
      <c r="BP768" s="11"/>
    </row>
    <row r="769" spans="1:68" ht="12.75" customHeight="1">
      <c r="A769" s="12">
        <f t="shared" si="1395"/>
        <v>767</v>
      </c>
      <c r="B769" s="11" t="str">
        <f t="shared" ref="B769:D769" si="1399">IF(ISERROR(B768),IF(ISERROR(B767),IF(ISERROR(B766),"BLANK",B766),B767),B768)</f>
        <v>Claire Attridge</v>
      </c>
      <c r="C769" s="11" t="str">
        <f t="shared" si="1399"/>
        <v>Isabelle Cote</v>
      </c>
      <c r="D769" s="11" t="str">
        <f t="shared" si="1399"/>
        <v>BMSC26</v>
      </c>
      <c r="E769" s="12" t="str">
        <f>IF(ISERROR(VLOOKUP($D769,SITES!$A:$E,2,FALSE)),"",VLOOKUP($D769,SITES!$A:$E,2,FALSE))</f>
        <v>Hosie South</v>
      </c>
      <c r="F769" s="10">
        <f>IF(ISERROR(VLOOKUP($D769,SITES!$A:$E,3,FALSE)),"",VLOOKUP($D769,SITES!$A:$E,3,FALSE))</f>
        <v>48.9071</v>
      </c>
      <c r="G769" s="13">
        <f>IF(ISERROR(VLOOKUP($D769,SITES!$A:$E,4,FALSE)),"",VLOOKUP($D769,SITES!$A:$E,4,FALSE))</f>
        <v>-125.03701700000001</v>
      </c>
      <c r="H769" s="14" t="str">
        <f t="shared" ref="H769:O769" si="1400">IF(ISERROR(H768),IF(ISERROR(H767),IF(ISERROR(H766),"BLANK",H766),H767),H768)</f>
        <v>24/04/2024</v>
      </c>
      <c r="I769" s="11">
        <f t="shared" si="1400"/>
        <v>1.5</v>
      </c>
      <c r="J769" s="11" t="str">
        <f t="shared" si="1400"/>
        <v>NW</v>
      </c>
      <c r="K769" s="18">
        <f t="shared" si="1400"/>
        <v>0.42083333333333334</v>
      </c>
      <c r="L769" s="11" t="str">
        <f t="shared" si="1400"/>
        <v>CMA</v>
      </c>
      <c r="M769" s="11">
        <f t="shared" si="1400"/>
        <v>6.5</v>
      </c>
      <c r="N769" s="11">
        <f t="shared" si="1400"/>
        <v>2</v>
      </c>
      <c r="O769" s="11">
        <f t="shared" si="1400"/>
        <v>2</v>
      </c>
      <c r="P769" s="11" t="s">
        <v>106</v>
      </c>
      <c r="Q769" s="19" t="str">
        <f>IF($N769=1,IF(ISERROR(VLOOKUP($P769,'M1'!$A:$C,Q$2,FALSE)),"NOT PRESENT",VLOOKUP($P769,'M1'!$A:$C,Q$2,FALSE)),IF($N769=2,IF(ISERROR(VLOOKUP(DATA!$P769,'M2'!$A:$C,Q$2,FALSE)),"NOT PRESENT",VLOOKUP(DATA!$P769,'M2'!$A:$C,Q$2,FALSE)),IF($N769=0,IF(ISERROR(VLOOKUP($P769,'M1'!$A:$C,Q$2,FALSE)),IF(ISERROR(VLOOKUP(DATA!$P769,'M2'!$A:$C,Q$2,FALSE)),"NOT PRESENT",VLOOKUP(DATA!$P769,'M2'!$A:$C,Q$2,FALSE)),VLOOKUP($P769,'M1'!$A:$C,Q$2,FALSE)),"SPECIFY METHOD")))</f>
        <v>Peltodoris nobilis</v>
      </c>
      <c r="R769" s="12" t="str">
        <f>IF($N769=1,IF(ISERROR(VLOOKUP($P769,'M1'!$A:$C,R$2,FALSE)),"NOT PRESENT",VLOOKUP($P769,'M1'!$A:$C,R$2,FALSE)),IF($N769=2,IF(ISERROR(VLOOKUP(DATA!$P769,'M2'!$A:$C,R$2,FALSE)),"NOT PRESENT",VLOOKUP(DATA!$P769,'M2'!$A:$C,R$2,FALSE)),IF($N769=0,IF(ISERROR(VLOOKUP($P769,'M1'!$A:$C,R$2,FALSE)),IF(ISERROR(VLOOKUP(DATA!$P769,'M2'!$A:$C,R$2,FALSE)),"NOT PRESENT",VLOOKUP(DATA!$P769,'M2'!$A:$C,R$2,FALSE)),VLOOKUP($P769,'M1'!$A:$C,R$2,FALSE)),"SPECIFY METHOD")))</f>
        <v>Noble sea lemon</v>
      </c>
      <c r="S769" s="21">
        <f t="shared" si="1398"/>
        <v>1</v>
      </c>
      <c r="T769" s="11">
        <v>1</v>
      </c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1"/>
      <c r="AU769" s="11"/>
      <c r="AV769" s="11"/>
      <c r="AW769" s="11"/>
      <c r="AX769" s="11"/>
      <c r="AY769" s="11"/>
      <c r="AZ769" s="11"/>
      <c r="BA769" s="11"/>
      <c r="BB769" s="11"/>
      <c r="BC769" s="11"/>
      <c r="BD769" s="11"/>
      <c r="BE769" s="11"/>
      <c r="BF769" s="11"/>
      <c r="BG769" s="11"/>
      <c r="BH769" s="11"/>
      <c r="BI769" s="11"/>
      <c r="BJ769" s="11"/>
      <c r="BK769" s="11"/>
      <c r="BL769" s="11"/>
      <c r="BM769" s="11"/>
      <c r="BN769" s="11"/>
      <c r="BO769" s="11"/>
      <c r="BP769" s="11"/>
    </row>
    <row r="770" spans="1:68" ht="12.75" customHeight="1">
      <c r="A770" s="12">
        <f t="shared" si="1395"/>
        <v>768</v>
      </c>
      <c r="B770" s="11" t="str">
        <f t="shared" ref="B770:D770" si="1401">IF(ISERROR(B769),IF(ISERROR(B768),IF(ISERROR(B767),"BLANK",B767),B768),B769)</f>
        <v>Claire Attridge</v>
      </c>
      <c r="C770" s="11" t="str">
        <f t="shared" si="1401"/>
        <v>Isabelle Cote</v>
      </c>
      <c r="D770" s="11" t="str">
        <f t="shared" si="1401"/>
        <v>BMSC26</v>
      </c>
      <c r="E770" s="12" t="str">
        <f>IF(ISERROR(VLOOKUP($D770,SITES!$A:$E,2,FALSE)),"",VLOOKUP($D770,SITES!$A:$E,2,FALSE))</f>
        <v>Hosie South</v>
      </c>
      <c r="F770" s="10">
        <f>IF(ISERROR(VLOOKUP($D770,SITES!$A:$E,3,FALSE)),"",VLOOKUP($D770,SITES!$A:$E,3,FALSE))</f>
        <v>48.9071</v>
      </c>
      <c r="G770" s="13">
        <f>IF(ISERROR(VLOOKUP($D770,SITES!$A:$E,4,FALSE)),"",VLOOKUP($D770,SITES!$A:$E,4,FALSE))</f>
        <v>-125.03701700000001</v>
      </c>
      <c r="H770" s="14" t="str">
        <f t="shared" ref="H770:O770" si="1402">IF(ISERROR(H769),IF(ISERROR(H768),IF(ISERROR(H767),"BLANK",H767),H768),H769)</f>
        <v>24/04/2024</v>
      </c>
      <c r="I770" s="11">
        <f t="shared" si="1402"/>
        <v>1.5</v>
      </c>
      <c r="J770" s="11" t="str">
        <f t="shared" si="1402"/>
        <v>NW</v>
      </c>
      <c r="K770" s="18">
        <f t="shared" si="1402"/>
        <v>0.42083333333333334</v>
      </c>
      <c r="L770" s="11" t="str">
        <f t="shared" si="1402"/>
        <v>CMA</v>
      </c>
      <c r="M770" s="11">
        <f t="shared" si="1402"/>
        <v>6.5</v>
      </c>
      <c r="N770" s="11">
        <f t="shared" si="1402"/>
        <v>2</v>
      </c>
      <c r="O770" s="11">
        <f t="shared" si="1402"/>
        <v>2</v>
      </c>
      <c r="P770" s="11" t="s">
        <v>176</v>
      </c>
      <c r="Q770" s="19" t="str">
        <f>IF($N770=1,IF(ISERROR(VLOOKUP($P770,'M1'!$A:$C,Q$2,FALSE)),"NOT PRESENT",VLOOKUP($P770,'M1'!$A:$C,Q$2,FALSE)),IF($N770=2,IF(ISERROR(VLOOKUP(DATA!$P770,'M2'!$A:$C,Q$2,FALSE)),"NOT PRESENT",VLOOKUP(DATA!$P770,'M2'!$A:$C,Q$2,FALSE)),IF($N770=0,IF(ISERROR(VLOOKUP($P770,'M1'!$A:$C,Q$2,FALSE)),IF(ISERROR(VLOOKUP(DATA!$P770,'M2'!$A:$C,Q$2,FALSE)),"NOT PRESENT",VLOOKUP(DATA!$P770,'M2'!$A:$C,Q$2,FALSE)),VLOOKUP($P770,'M1'!$A:$C,Q$2,FALSE)),"SPECIFY METHOD")))</f>
        <v>Chlamys hastata</v>
      </c>
      <c r="R770" s="12" t="str">
        <f>IF($N770=1,IF(ISERROR(VLOOKUP($P770,'M1'!$A:$C,R$2,FALSE)),"NOT PRESENT",VLOOKUP($P770,'M1'!$A:$C,R$2,FALSE)),IF($N770=2,IF(ISERROR(VLOOKUP(DATA!$P770,'M2'!$A:$C,R$2,FALSE)),"NOT PRESENT",VLOOKUP(DATA!$P770,'M2'!$A:$C,R$2,FALSE)),IF($N770=0,IF(ISERROR(VLOOKUP($P770,'M1'!$A:$C,R$2,FALSE)),IF(ISERROR(VLOOKUP(DATA!$P770,'M2'!$A:$C,R$2,FALSE)),"NOT PRESENT",VLOOKUP(DATA!$P770,'M2'!$A:$C,R$2,FALSE)),VLOOKUP($P770,'M1'!$A:$C,R$2,FALSE)),"SPECIFY METHOD")))</f>
        <v>Spear scallop</v>
      </c>
      <c r="S770" s="21">
        <f t="shared" si="1398"/>
        <v>2</v>
      </c>
      <c r="T770" s="11">
        <v>2</v>
      </c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1"/>
      <c r="AU770" s="11"/>
      <c r="AV770" s="11"/>
      <c r="AW770" s="11"/>
      <c r="AX770" s="11"/>
      <c r="AY770" s="11"/>
      <c r="AZ770" s="11"/>
      <c r="BA770" s="11"/>
      <c r="BB770" s="11"/>
      <c r="BC770" s="11"/>
      <c r="BD770" s="11"/>
      <c r="BE770" s="11"/>
      <c r="BF770" s="11"/>
      <c r="BG770" s="11"/>
      <c r="BH770" s="11"/>
      <c r="BI770" s="11"/>
      <c r="BJ770" s="11"/>
      <c r="BK770" s="11"/>
      <c r="BL770" s="11"/>
      <c r="BM770" s="11"/>
      <c r="BN770" s="11"/>
      <c r="BO770" s="11"/>
      <c r="BP770" s="11"/>
    </row>
    <row r="771" spans="1:68" ht="12.75" customHeight="1">
      <c r="A771" s="12">
        <f t="shared" si="1395"/>
        <v>769</v>
      </c>
      <c r="B771" s="11" t="str">
        <f t="shared" ref="B771:D771" si="1403">IF(ISERROR(B770),IF(ISERROR(B769),IF(ISERROR(B768),"BLANK",B768),B769),B770)</f>
        <v>Claire Attridge</v>
      </c>
      <c r="C771" s="11" t="str">
        <f t="shared" si="1403"/>
        <v>Isabelle Cote</v>
      </c>
      <c r="D771" s="11" t="str">
        <f t="shared" si="1403"/>
        <v>BMSC26</v>
      </c>
      <c r="E771" s="12" t="str">
        <f>IF(ISERROR(VLOOKUP($D771,SITES!$A:$E,2,FALSE)),"",VLOOKUP($D771,SITES!$A:$E,2,FALSE))</f>
        <v>Hosie South</v>
      </c>
      <c r="F771" s="10">
        <f>IF(ISERROR(VLOOKUP($D771,SITES!$A:$E,3,FALSE)),"",VLOOKUP($D771,SITES!$A:$E,3,FALSE))</f>
        <v>48.9071</v>
      </c>
      <c r="G771" s="13">
        <f>IF(ISERROR(VLOOKUP($D771,SITES!$A:$E,4,FALSE)),"",VLOOKUP($D771,SITES!$A:$E,4,FALSE))</f>
        <v>-125.03701700000001</v>
      </c>
      <c r="H771" s="14" t="str">
        <f t="shared" ref="H771:O771" si="1404">IF(ISERROR(H770),IF(ISERROR(H769),IF(ISERROR(H768),"BLANK",H768),H769),H770)</f>
        <v>24/04/2024</v>
      </c>
      <c r="I771" s="11">
        <f t="shared" si="1404"/>
        <v>1.5</v>
      </c>
      <c r="J771" s="11" t="str">
        <f t="shared" si="1404"/>
        <v>NW</v>
      </c>
      <c r="K771" s="18">
        <f t="shared" si="1404"/>
        <v>0.42083333333333334</v>
      </c>
      <c r="L771" s="11" t="str">
        <f t="shared" si="1404"/>
        <v>CMA</v>
      </c>
      <c r="M771" s="11">
        <f t="shared" si="1404"/>
        <v>6.5</v>
      </c>
      <c r="N771" s="11">
        <f t="shared" si="1404"/>
        <v>2</v>
      </c>
      <c r="O771" s="11">
        <f t="shared" si="1404"/>
        <v>2</v>
      </c>
      <c r="P771" s="11" t="s">
        <v>37</v>
      </c>
      <c r="Q771" s="19" t="str">
        <f>IF($N771=1,IF(ISERROR(VLOOKUP($P771,'M1'!$A:$C,Q$2,FALSE)),"NOT PRESENT",VLOOKUP($P771,'M1'!$A:$C,Q$2,FALSE)),IF($N771=2,IF(ISERROR(VLOOKUP(DATA!$P771,'M2'!$A:$C,Q$2,FALSE)),"NOT PRESENT",VLOOKUP(DATA!$P771,'M2'!$A:$C,Q$2,FALSE)),IF($N771=0,IF(ISERROR(VLOOKUP($P771,'M1'!$A:$C,Q$2,FALSE)),IF(ISERROR(VLOOKUP(DATA!$P771,'M2'!$A:$C,Q$2,FALSE)),"NOT PRESENT",VLOOKUP(DATA!$P771,'M2'!$A:$C,Q$2,FALSE)),VLOOKUP($P771,'M1'!$A:$C,Q$2,FALSE)),"SPECIFY METHOD")))</f>
        <v>Ceratostoma foliatum</v>
      </c>
      <c r="R771" s="12" t="str">
        <f>IF($N771=1,IF(ISERROR(VLOOKUP($P771,'M1'!$A:$C,R$2,FALSE)),"NOT PRESENT",VLOOKUP($P771,'M1'!$A:$C,R$2,FALSE)),IF($N771=2,IF(ISERROR(VLOOKUP(DATA!$P771,'M2'!$A:$C,R$2,FALSE)),"NOT PRESENT",VLOOKUP(DATA!$P771,'M2'!$A:$C,R$2,FALSE)),IF($N771=0,IF(ISERROR(VLOOKUP($P771,'M1'!$A:$C,R$2,FALSE)),IF(ISERROR(VLOOKUP(DATA!$P771,'M2'!$A:$C,R$2,FALSE)),"NOT PRESENT",VLOOKUP(DATA!$P771,'M2'!$A:$C,R$2,FALSE)),VLOOKUP($P771,'M1'!$A:$C,R$2,FALSE)),"SPECIFY METHOD")))</f>
        <v>Leafy hornmouth</v>
      </c>
      <c r="S771" s="21">
        <f t="shared" si="1398"/>
        <v>1</v>
      </c>
      <c r="T771" s="11">
        <v>1</v>
      </c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1"/>
      <c r="AU771" s="11"/>
      <c r="AV771" s="11"/>
      <c r="AW771" s="11"/>
      <c r="AX771" s="11"/>
      <c r="AY771" s="11"/>
      <c r="AZ771" s="11"/>
      <c r="BA771" s="11"/>
      <c r="BB771" s="11"/>
      <c r="BC771" s="11"/>
      <c r="BD771" s="11"/>
      <c r="BE771" s="11"/>
      <c r="BF771" s="11"/>
      <c r="BG771" s="11"/>
      <c r="BH771" s="11"/>
      <c r="BI771" s="11"/>
      <c r="BJ771" s="11"/>
      <c r="BK771" s="11"/>
      <c r="BL771" s="11"/>
      <c r="BM771" s="11"/>
      <c r="BN771" s="11"/>
      <c r="BO771" s="11"/>
      <c r="BP771" s="11"/>
    </row>
    <row r="772" spans="1:68" ht="12.75" customHeight="1">
      <c r="A772" s="12">
        <f t="shared" si="1395"/>
        <v>770</v>
      </c>
      <c r="B772" s="11" t="str">
        <f t="shared" ref="B772:D772" si="1405">IF(ISERROR(B771),IF(ISERROR(B770),IF(ISERROR(B769),"BLANK",B769),B770),B771)</f>
        <v>Claire Attridge</v>
      </c>
      <c r="C772" s="11" t="str">
        <f t="shared" si="1405"/>
        <v>Isabelle Cote</v>
      </c>
      <c r="D772" s="11" t="str">
        <f t="shared" si="1405"/>
        <v>BMSC26</v>
      </c>
      <c r="E772" s="12" t="str">
        <f>IF(ISERROR(VLOOKUP($D772,SITES!$A:$E,2,FALSE)),"",VLOOKUP($D772,SITES!$A:$E,2,FALSE))</f>
        <v>Hosie South</v>
      </c>
      <c r="F772" s="10">
        <f>IF(ISERROR(VLOOKUP($D772,SITES!$A:$E,3,FALSE)),"",VLOOKUP($D772,SITES!$A:$E,3,FALSE))</f>
        <v>48.9071</v>
      </c>
      <c r="G772" s="13">
        <f>IF(ISERROR(VLOOKUP($D772,SITES!$A:$E,4,FALSE)),"",VLOOKUP($D772,SITES!$A:$E,4,FALSE))</f>
        <v>-125.03701700000001</v>
      </c>
      <c r="H772" s="14" t="str">
        <f t="shared" ref="H772:O772" si="1406">IF(ISERROR(H771),IF(ISERROR(H770),IF(ISERROR(H769),"BLANK",H769),H770),H771)</f>
        <v>24/04/2024</v>
      </c>
      <c r="I772" s="11">
        <f t="shared" si="1406"/>
        <v>1.5</v>
      </c>
      <c r="J772" s="11" t="str">
        <f t="shared" si="1406"/>
        <v>NW</v>
      </c>
      <c r="K772" s="18">
        <f t="shared" si="1406"/>
        <v>0.42083333333333334</v>
      </c>
      <c r="L772" s="11" t="str">
        <f t="shared" si="1406"/>
        <v>CMA</v>
      </c>
      <c r="M772" s="11">
        <f t="shared" si="1406"/>
        <v>6.5</v>
      </c>
      <c r="N772" s="11">
        <f t="shared" si="1406"/>
        <v>2</v>
      </c>
      <c r="O772" s="11">
        <f t="shared" si="1406"/>
        <v>2</v>
      </c>
      <c r="P772" s="11" t="s">
        <v>70</v>
      </c>
      <c r="Q772" s="19" t="str">
        <f>IF($N772=1,IF(ISERROR(VLOOKUP($P772,'M1'!$A:$C,Q$2,FALSE)),"NOT PRESENT",VLOOKUP($P772,'M1'!$A:$C,Q$2,FALSE)),IF($N772=2,IF(ISERROR(VLOOKUP(DATA!$P772,'M2'!$A:$C,Q$2,FALSE)),"NOT PRESENT",VLOOKUP(DATA!$P772,'M2'!$A:$C,Q$2,FALSE)),IF($N772=0,IF(ISERROR(VLOOKUP($P772,'M1'!$A:$C,Q$2,FALSE)),IF(ISERROR(VLOOKUP(DATA!$P772,'M2'!$A:$C,Q$2,FALSE)),"NOT PRESENT",VLOOKUP(DATA!$P772,'M2'!$A:$C,Q$2,FALSE)),VLOOKUP($P772,'M1'!$A:$C,Q$2,FALSE)),"SPECIFY METHOD")))</f>
        <v>Cancer productus</v>
      </c>
      <c r="R772" s="12" t="str">
        <f>IF($N772=1,IF(ISERROR(VLOOKUP($P772,'M1'!$A:$C,R$2,FALSE)),"NOT PRESENT",VLOOKUP($P772,'M1'!$A:$C,R$2,FALSE)),IF($N772=2,IF(ISERROR(VLOOKUP(DATA!$P772,'M2'!$A:$C,R$2,FALSE)),"NOT PRESENT",VLOOKUP(DATA!$P772,'M2'!$A:$C,R$2,FALSE)),IF($N772=0,IF(ISERROR(VLOOKUP($P772,'M1'!$A:$C,R$2,FALSE)),IF(ISERROR(VLOOKUP(DATA!$P772,'M2'!$A:$C,R$2,FALSE)),"NOT PRESENT",VLOOKUP(DATA!$P772,'M2'!$A:$C,R$2,FALSE)),VLOOKUP($P772,'M1'!$A:$C,R$2,FALSE)),"SPECIFY METHOD")))</f>
        <v>Red rock crab</v>
      </c>
      <c r="S772" s="21">
        <f t="shared" si="1398"/>
        <v>2</v>
      </c>
      <c r="T772" s="11">
        <v>2</v>
      </c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1"/>
      <c r="AU772" s="11"/>
      <c r="AV772" s="11"/>
      <c r="AW772" s="11"/>
      <c r="AX772" s="11"/>
      <c r="AY772" s="11"/>
      <c r="AZ772" s="11"/>
      <c r="BA772" s="11"/>
      <c r="BB772" s="11"/>
      <c r="BC772" s="11"/>
      <c r="BD772" s="11"/>
      <c r="BE772" s="11"/>
      <c r="BF772" s="11"/>
      <c r="BG772" s="11"/>
      <c r="BH772" s="11"/>
      <c r="BI772" s="11"/>
      <c r="BJ772" s="11"/>
      <c r="BK772" s="11"/>
      <c r="BL772" s="11"/>
      <c r="BM772" s="11"/>
      <c r="BN772" s="11"/>
      <c r="BO772" s="11"/>
      <c r="BP772" s="11"/>
    </row>
    <row r="773" spans="1:68" ht="12.75" customHeight="1">
      <c r="A773" s="12">
        <f t="shared" si="1395"/>
        <v>771</v>
      </c>
      <c r="B773" s="11" t="str">
        <f t="shared" ref="B773:D773" si="1407">IF(ISERROR(B772),IF(ISERROR(B771),IF(ISERROR(B770),"BLANK",B770),B771),B772)</f>
        <v>Claire Attridge</v>
      </c>
      <c r="C773" s="11" t="str">
        <f t="shared" si="1407"/>
        <v>Isabelle Cote</v>
      </c>
      <c r="D773" s="11" t="str">
        <f t="shared" si="1407"/>
        <v>BMSC26</v>
      </c>
      <c r="E773" s="12" t="str">
        <f>IF(ISERROR(VLOOKUP($D773,SITES!$A:$E,2,FALSE)),"",VLOOKUP($D773,SITES!$A:$E,2,FALSE))</f>
        <v>Hosie South</v>
      </c>
      <c r="F773" s="10">
        <f>IF(ISERROR(VLOOKUP($D773,SITES!$A:$E,3,FALSE)),"",VLOOKUP($D773,SITES!$A:$E,3,FALSE))</f>
        <v>48.9071</v>
      </c>
      <c r="G773" s="13">
        <f>IF(ISERROR(VLOOKUP($D773,SITES!$A:$E,4,FALSE)),"",VLOOKUP($D773,SITES!$A:$E,4,FALSE))</f>
        <v>-125.03701700000001</v>
      </c>
      <c r="H773" s="14" t="str">
        <f t="shared" ref="H773:O773" si="1408">IF(ISERROR(H772),IF(ISERROR(H771),IF(ISERROR(H770),"BLANK",H770),H771),H772)</f>
        <v>24/04/2024</v>
      </c>
      <c r="I773" s="11">
        <f t="shared" si="1408"/>
        <v>1.5</v>
      </c>
      <c r="J773" s="11" t="str">
        <f t="shared" si="1408"/>
        <v>NW</v>
      </c>
      <c r="K773" s="18">
        <f t="shared" si="1408"/>
        <v>0.42083333333333334</v>
      </c>
      <c r="L773" s="11" t="str">
        <f t="shared" si="1408"/>
        <v>CMA</v>
      </c>
      <c r="M773" s="11">
        <f t="shared" si="1408"/>
        <v>6.5</v>
      </c>
      <c r="N773" s="11">
        <f t="shared" si="1408"/>
        <v>2</v>
      </c>
      <c r="O773" s="11">
        <f t="shared" si="1408"/>
        <v>2</v>
      </c>
      <c r="P773" s="11" t="s">
        <v>31</v>
      </c>
      <c r="Q773" s="19" t="str">
        <f>IF($N773=1,IF(ISERROR(VLOOKUP($P773,'M1'!$A:$C,Q$2,FALSE)),"NOT PRESENT",VLOOKUP($P773,'M1'!$A:$C,Q$2,FALSE)),IF($N773=2,IF(ISERROR(VLOOKUP(DATA!$P773,'M2'!$A:$C,Q$2,FALSE)),"NOT PRESENT",VLOOKUP(DATA!$P773,'M2'!$A:$C,Q$2,FALSE)),IF($N773=0,IF(ISERROR(VLOOKUP($P773,'M1'!$A:$C,Q$2,FALSE)),IF(ISERROR(VLOOKUP(DATA!$P773,'M2'!$A:$C,Q$2,FALSE)),"NOT PRESENT",VLOOKUP(DATA!$P773,'M2'!$A:$C,Q$2,FALSE)),VLOOKUP($P773,'M1'!$A:$C,Q$2,FALSE)),"SPECIFY METHOD")))</f>
        <v>Patiria miniata</v>
      </c>
      <c r="R773" s="12" t="str">
        <f>IF($N773=1,IF(ISERROR(VLOOKUP($P773,'M1'!$A:$C,R$2,FALSE)),"NOT PRESENT",VLOOKUP($P773,'M1'!$A:$C,R$2,FALSE)),IF($N773=2,IF(ISERROR(VLOOKUP(DATA!$P773,'M2'!$A:$C,R$2,FALSE)),"NOT PRESENT",VLOOKUP(DATA!$P773,'M2'!$A:$C,R$2,FALSE)),IF($N773=0,IF(ISERROR(VLOOKUP($P773,'M1'!$A:$C,R$2,FALSE)),IF(ISERROR(VLOOKUP(DATA!$P773,'M2'!$A:$C,R$2,FALSE)),"NOT PRESENT",VLOOKUP(DATA!$P773,'M2'!$A:$C,R$2,FALSE)),VLOOKUP($P773,'M1'!$A:$C,R$2,FALSE)),"SPECIFY METHOD")))</f>
        <v>Bat star</v>
      </c>
      <c r="S773" s="21">
        <f t="shared" si="1398"/>
        <v>1</v>
      </c>
      <c r="T773" s="11">
        <v>1</v>
      </c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1"/>
      <c r="AU773" s="11"/>
      <c r="AV773" s="11"/>
      <c r="AW773" s="11"/>
      <c r="AX773" s="11"/>
      <c r="AY773" s="11"/>
      <c r="AZ773" s="11"/>
      <c r="BA773" s="11"/>
      <c r="BB773" s="11"/>
      <c r="BC773" s="11"/>
      <c r="BD773" s="11"/>
      <c r="BE773" s="11"/>
      <c r="BF773" s="11"/>
      <c r="BG773" s="11"/>
      <c r="BH773" s="11"/>
      <c r="BI773" s="11"/>
      <c r="BJ773" s="11"/>
      <c r="BK773" s="11"/>
      <c r="BL773" s="11"/>
      <c r="BM773" s="11"/>
      <c r="BN773" s="11"/>
      <c r="BO773" s="11"/>
      <c r="BP773" s="11"/>
    </row>
    <row r="774" spans="1:68" ht="12.75" customHeight="1">
      <c r="A774" s="12">
        <f t="shared" si="1395"/>
        <v>772</v>
      </c>
      <c r="B774" s="11" t="str">
        <f t="shared" ref="B774:D774" si="1409">IF(ISERROR(B773),IF(ISERROR(B772),IF(ISERROR(B771),"BLANK",B771),B772),B773)</f>
        <v>Claire Attridge</v>
      </c>
      <c r="C774" s="11" t="str">
        <f t="shared" si="1409"/>
        <v>Isabelle Cote</v>
      </c>
      <c r="D774" s="11" t="str">
        <f t="shared" si="1409"/>
        <v>BMSC26</v>
      </c>
      <c r="E774" s="12" t="str">
        <f>IF(ISERROR(VLOOKUP($D774,SITES!$A:$E,2,FALSE)),"",VLOOKUP($D774,SITES!$A:$E,2,FALSE))</f>
        <v>Hosie South</v>
      </c>
      <c r="F774" s="10">
        <f>IF(ISERROR(VLOOKUP($D774,SITES!$A:$E,3,FALSE)),"",VLOOKUP($D774,SITES!$A:$E,3,FALSE))</f>
        <v>48.9071</v>
      </c>
      <c r="G774" s="13">
        <f>IF(ISERROR(VLOOKUP($D774,SITES!$A:$E,4,FALSE)),"",VLOOKUP($D774,SITES!$A:$E,4,FALSE))</f>
        <v>-125.03701700000001</v>
      </c>
      <c r="H774" s="14" t="str">
        <f t="shared" ref="H774:O774" si="1410">IF(ISERROR(H773),IF(ISERROR(H772),IF(ISERROR(H771),"BLANK",H771),H772),H773)</f>
        <v>24/04/2024</v>
      </c>
      <c r="I774" s="11">
        <f t="shared" si="1410"/>
        <v>1.5</v>
      </c>
      <c r="J774" s="11" t="str">
        <f t="shared" si="1410"/>
        <v>NW</v>
      </c>
      <c r="K774" s="18">
        <f t="shared" si="1410"/>
        <v>0.42083333333333334</v>
      </c>
      <c r="L774" s="11" t="str">
        <f t="shared" si="1410"/>
        <v>CMA</v>
      </c>
      <c r="M774" s="11">
        <f t="shared" si="1410"/>
        <v>6.5</v>
      </c>
      <c r="N774" s="11">
        <f t="shared" si="1410"/>
        <v>2</v>
      </c>
      <c r="O774" s="11">
        <f t="shared" si="1410"/>
        <v>2</v>
      </c>
      <c r="P774" s="11" t="s">
        <v>177</v>
      </c>
      <c r="Q774" s="19" t="str">
        <f>IF($N774=1,IF(ISERROR(VLOOKUP($P774,'M1'!$A:$C,Q$2,FALSE)),"NOT PRESENT",VLOOKUP($P774,'M1'!$A:$C,Q$2,FALSE)),IF($N774=2,IF(ISERROR(VLOOKUP(DATA!$P774,'M2'!$A:$C,Q$2,FALSE)),"NOT PRESENT",VLOOKUP(DATA!$P774,'M2'!$A:$C,Q$2,FALSE)),IF($N774=0,IF(ISERROR(VLOOKUP($P774,'M1'!$A:$C,Q$2,FALSE)),IF(ISERROR(VLOOKUP(DATA!$P774,'M2'!$A:$C,Q$2,FALSE)),"NOT PRESENT",VLOOKUP(DATA!$P774,'M2'!$A:$C,Q$2,FALSE)),VLOOKUP($P774,'M1'!$A:$C,Q$2,FALSE)),"SPECIFY METHOD")))</f>
        <v>Cadlina luteomarginata</v>
      </c>
      <c r="R774" s="12" t="str">
        <f>IF($N774=1,IF(ISERROR(VLOOKUP($P774,'M1'!$A:$C,R$2,FALSE)),"NOT PRESENT",VLOOKUP($P774,'M1'!$A:$C,R$2,FALSE)),IF($N774=2,IF(ISERROR(VLOOKUP(DATA!$P774,'M2'!$A:$C,R$2,FALSE)),"NOT PRESENT",VLOOKUP(DATA!$P774,'M2'!$A:$C,R$2,FALSE)),IF($N774=0,IF(ISERROR(VLOOKUP($P774,'M1'!$A:$C,R$2,FALSE)),IF(ISERROR(VLOOKUP(DATA!$P774,'M2'!$A:$C,R$2,FALSE)),"NOT PRESENT",VLOOKUP(DATA!$P774,'M2'!$A:$C,R$2,FALSE)),VLOOKUP($P774,'M1'!$A:$C,R$2,FALSE)),"SPECIFY METHOD")))</f>
        <v>Yellow-edge cadlina</v>
      </c>
      <c r="S774" s="21">
        <f t="shared" si="1398"/>
        <v>1</v>
      </c>
      <c r="T774" s="11">
        <v>1</v>
      </c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1"/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/>
      <c r="BH774" s="11"/>
      <c r="BI774" s="11"/>
      <c r="BJ774" s="11"/>
      <c r="BK774" s="11"/>
      <c r="BL774" s="11"/>
      <c r="BM774" s="11"/>
      <c r="BN774" s="11"/>
      <c r="BO774" s="11"/>
      <c r="BP774" s="11"/>
    </row>
    <row r="775" spans="1:68" ht="12.75" customHeight="1">
      <c r="A775" s="12">
        <f t="shared" si="1395"/>
        <v>773</v>
      </c>
      <c r="B775" s="11" t="str">
        <f t="shared" ref="B775:D775" si="1411">IF(ISERROR(B774),IF(ISERROR(B773),IF(ISERROR(B772),"BLANK",B772),B773),B774)</f>
        <v>Claire Attridge</v>
      </c>
      <c r="C775" s="11" t="str">
        <f t="shared" si="1411"/>
        <v>Isabelle Cote</v>
      </c>
      <c r="D775" s="11" t="str">
        <f t="shared" si="1411"/>
        <v>BMSC26</v>
      </c>
      <c r="E775" s="12" t="str">
        <f>IF(ISERROR(VLOOKUP($D775,SITES!$A:$E,2,FALSE)),"",VLOOKUP($D775,SITES!$A:$E,2,FALSE))</f>
        <v>Hosie South</v>
      </c>
      <c r="F775" s="10">
        <f>IF(ISERROR(VLOOKUP($D775,SITES!$A:$E,3,FALSE)),"",VLOOKUP($D775,SITES!$A:$E,3,FALSE))</f>
        <v>48.9071</v>
      </c>
      <c r="G775" s="13">
        <f>IF(ISERROR(VLOOKUP($D775,SITES!$A:$E,4,FALSE)),"",VLOOKUP($D775,SITES!$A:$E,4,FALSE))</f>
        <v>-125.03701700000001</v>
      </c>
      <c r="H775" s="14" t="str">
        <f t="shared" ref="H775:O775" si="1412">IF(ISERROR(H774),IF(ISERROR(H773),IF(ISERROR(H772),"BLANK",H772),H773),H774)</f>
        <v>24/04/2024</v>
      </c>
      <c r="I775" s="11">
        <f t="shared" si="1412"/>
        <v>1.5</v>
      </c>
      <c r="J775" s="11" t="str">
        <f t="shared" si="1412"/>
        <v>NW</v>
      </c>
      <c r="K775" s="18">
        <f t="shared" si="1412"/>
        <v>0.42083333333333334</v>
      </c>
      <c r="L775" s="11" t="str">
        <f t="shared" si="1412"/>
        <v>CMA</v>
      </c>
      <c r="M775" s="11">
        <f t="shared" si="1412"/>
        <v>6.5</v>
      </c>
      <c r="N775" s="11">
        <f t="shared" si="1412"/>
        <v>2</v>
      </c>
      <c r="O775" s="11">
        <f t="shared" si="1412"/>
        <v>2</v>
      </c>
      <c r="P775" s="11" t="s">
        <v>45</v>
      </c>
      <c r="Q775" s="19" t="str">
        <f>IF($N775=1,IF(ISERROR(VLOOKUP($P775,'M1'!$A:$C,Q$2,FALSE)),"NOT PRESENT",VLOOKUP($P775,'M1'!$A:$C,Q$2,FALSE)),IF($N775=2,IF(ISERROR(VLOOKUP(DATA!$P775,'M2'!$A:$C,Q$2,FALSE)),"NOT PRESENT",VLOOKUP(DATA!$P775,'M2'!$A:$C,Q$2,FALSE)),IF($N775=0,IF(ISERROR(VLOOKUP($P775,'M1'!$A:$C,Q$2,FALSE)),IF(ISERROR(VLOOKUP(DATA!$P775,'M2'!$A:$C,Q$2,FALSE)),"NOT PRESENT",VLOOKUP(DATA!$P775,'M2'!$A:$C,Q$2,FALSE)),VLOOKUP($P775,'M1'!$A:$C,Q$2,FALSE)),"SPECIFY METHOD")))</f>
        <v>Diodora aspera</v>
      </c>
      <c r="R775" s="12" t="str">
        <f>IF($N775=1,IF(ISERROR(VLOOKUP($P775,'M1'!$A:$C,R$2,FALSE)),"NOT PRESENT",VLOOKUP($P775,'M1'!$A:$C,R$2,FALSE)),IF($N775=2,IF(ISERROR(VLOOKUP(DATA!$P775,'M2'!$A:$C,R$2,FALSE)),"NOT PRESENT",VLOOKUP(DATA!$P775,'M2'!$A:$C,R$2,FALSE)),IF($N775=0,IF(ISERROR(VLOOKUP($P775,'M1'!$A:$C,R$2,FALSE)),IF(ISERROR(VLOOKUP(DATA!$P775,'M2'!$A:$C,R$2,FALSE)),"NOT PRESENT",VLOOKUP(DATA!$P775,'M2'!$A:$C,R$2,FALSE)),VLOOKUP($P775,'M1'!$A:$C,R$2,FALSE)),"SPECIFY METHOD")))</f>
        <v>Rough keyhole limpet</v>
      </c>
      <c r="S775" s="21">
        <f t="shared" si="1398"/>
        <v>1</v>
      </c>
      <c r="T775" s="11">
        <v>1</v>
      </c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1"/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/>
      <c r="BH775" s="11"/>
      <c r="BI775" s="11"/>
      <c r="BJ775" s="11"/>
      <c r="BK775" s="11"/>
      <c r="BL775" s="11"/>
      <c r="BM775" s="11"/>
      <c r="BN775" s="11"/>
      <c r="BO775" s="11"/>
      <c r="BP775" s="11"/>
    </row>
    <row r="776" spans="1:68" ht="12.75" customHeight="1">
      <c r="A776" s="12">
        <f t="shared" si="1395"/>
        <v>774</v>
      </c>
      <c r="B776" s="11" t="str">
        <f t="shared" ref="B776:D776" si="1413">IF(ISERROR(B775),IF(ISERROR(B774),IF(ISERROR(B773),"BLANK",B773),B774),B775)</f>
        <v>Claire Attridge</v>
      </c>
      <c r="C776" s="11" t="str">
        <f t="shared" si="1413"/>
        <v>Isabelle Cote</v>
      </c>
      <c r="D776" s="11" t="str">
        <f t="shared" si="1413"/>
        <v>BMSC26</v>
      </c>
      <c r="E776" s="12" t="str">
        <f>IF(ISERROR(VLOOKUP($D776,SITES!$A:$E,2,FALSE)),"",VLOOKUP($D776,SITES!$A:$E,2,FALSE))</f>
        <v>Hosie South</v>
      </c>
      <c r="F776" s="10">
        <f>IF(ISERROR(VLOOKUP($D776,SITES!$A:$E,3,FALSE)),"",VLOOKUP($D776,SITES!$A:$E,3,FALSE))</f>
        <v>48.9071</v>
      </c>
      <c r="G776" s="13">
        <f>IF(ISERROR(VLOOKUP($D776,SITES!$A:$E,4,FALSE)),"",VLOOKUP($D776,SITES!$A:$E,4,FALSE))</f>
        <v>-125.03701700000001</v>
      </c>
      <c r="H776" s="14" t="str">
        <f t="shared" ref="H776:M776" si="1414">IF(ISERROR(H775),IF(ISERROR(H774),IF(ISERROR(H773),"BLANK",H773),H774),H775)</f>
        <v>24/04/2024</v>
      </c>
      <c r="I776" s="11">
        <f t="shared" si="1414"/>
        <v>1.5</v>
      </c>
      <c r="J776" s="11" t="str">
        <f t="shared" si="1414"/>
        <v>NW</v>
      </c>
      <c r="K776" s="18">
        <f t="shared" si="1414"/>
        <v>0.42083333333333334</v>
      </c>
      <c r="L776" s="11" t="str">
        <f t="shared" si="1414"/>
        <v>CMA</v>
      </c>
      <c r="M776" s="11">
        <f t="shared" si="1414"/>
        <v>6.5</v>
      </c>
      <c r="N776" s="11">
        <v>0</v>
      </c>
      <c r="O776" s="11">
        <f t="shared" ref="O776:O778" si="1415">IF(ISERROR(O775),IF(ISERROR(O774),IF(ISERROR(O773),"BLANK",O773),O774),O775)</f>
        <v>2</v>
      </c>
      <c r="P776" s="11" t="s">
        <v>52</v>
      </c>
      <c r="Q776" s="19" t="str">
        <f>IF($N776=1,IF(ISERROR(VLOOKUP($P776,'M1'!$A:$C,Q$2,FALSE)),"NOT PRESENT",VLOOKUP($P776,'M1'!$A:$C,Q$2,FALSE)),IF($N776=2,IF(ISERROR(VLOOKUP(DATA!$P776,'M2'!$A:$C,Q$2,FALSE)),"NOT PRESENT",VLOOKUP(DATA!$P776,'M2'!$A:$C,Q$2,FALSE)),IF($N776=0,IF(ISERROR(VLOOKUP($P776,'M1'!$A:$C,Q$2,FALSE)),IF(ISERROR(VLOOKUP(DATA!$P776,'M2'!$A:$C,Q$2,FALSE)),"NOT PRESENT",VLOOKUP(DATA!$P776,'M2'!$A:$C,Q$2,FALSE)),VLOOKUP($P776,'M1'!$A:$C,Q$2,FALSE)),"SPECIFY METHOD")))</f>
        <v>Sebastes caurinus</v>
      </c>
      <c r="R776" s="12" t="str">
        <f>IF($N776=1,IF(ISERROR(VLOOKUP($P776,'M1'!$A:$C,R$2,FALSE)),"NOT PRESENT",VLOOKUP($P776,'M1'!$A:$C,R$2,FALSE)),IF($N776=2,IF(ISERROR(VLOOKUP(DATA!$P776,'M2'!$A:$C,R$2,FALSE)),"NOT PRESENT",VLOOKUP(DATA!$P776,'M2'!$A:$C,R$2,FALSE)),IF($N776=0,IF(ISERROR(VLOOKUP($P776,'M1'!$A:$C,R$2,FALSE)),IF(ISERROR(VLOOKUP(DATA!$P776,'M2'!$A:$C,R$2,FALSE)),"NOT PRESENT",VLOOKUP(DATA!$P776,'M2'!$A:$C,R$2,FALSE)),VLOOKUP($P776,'M1'!$A:$C,R$2,FALSE)),"SPECIFY METHOD")))</f>
        <v>Copper rockfish</v>
      </c>
      <c r="S776" s="21">
        <f t="shared" si="1398"/>
        <v>2</v>
      </c>
      <c r="T776" s="11">
        <v>0</v>
      </c>
      <c r="U776" s="11"/>
      <c r="V776" s="11"/>
      <c r="W776" s="11"/>
      <c r="X776" s="11"/>
      <c r="Y776" s="11">
        <v>2</v>
      </c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1"/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/>
      <c r="BH776" s="11"/>
      <c r="BI776" s="11"/>
      <c r="BJ776" s="11"/>
      <c r="BK776" s="11"/>
      <c r="BL776" s="11"/>
      <c r="BM776" s="11"/>
      <c r="BN776" s="11"/>
      <c r="BO776" s="11"/>
      <c r="BP776" s="11"/>
    </row>
    <row r="777" spans="1:68" ht="12.75" customHeight="1">
      <c r="A777" s="12">
        <f t="shared" si="1395"/>
        <v>775</v>
      </c>
      <c r="B777" s="11" t="str">
        <f t="shared" ref="B777:D777" si="1416">IF(ISERROR(B776),IF(ISERROR(B775),IF(ISERROR(B774),"BLANK",B774),B775),B776)</f>
        <v>Claire Attridge</v>
      </c>
      <c r="C777" s="11" t="str">
        <f t="shared" si="1416"/>
        <v>Isabelle Cote</v>
      </c>
      <c r="D777" s="11" t="str">
        <f t="shared" si="1416"/>
        <v>BMSC26</v>
      </c>
      <c r="E777" s="12" t="str">
        <f>IF(ISERROR(VLOOKUP($D777,SITES!$A:$E,2,FALSE)),"",VLOOKUP($D777,SITES!$A:$E,2,FALSE))</f>
        <v>Hosie South</v>
      </c>
      <c r="F777" s="10">
        <f>IF(ISERROR(VLOOKUP($D777,SITES!$A:$E,3,FALSE)),"",VLOOKUP($D777,SITES!$A:$E,3,FALSE))</f>
        <v>48.9071</v>
      </c>
      <c r="G777" s="13">
        <f>IF(ISERROR(VLOOKUP($D777,SITES!$A:$E,4,FALSE)),"",VLOOKUP($D777,SITES!$A:$E,4,FALSE))</f>
        <v>-125.03701700000001</v>
      </c>
      <c r="H777" s="14" t="str">
        <f t="shared" ref="H777:M777" si="1417">IF(ISERROR(H776),IF(ISERROR(H775),IF(ISERROR(H774),"BLANK",H774),H775),H776)</f>
        <v>24/04/2024</v>
      </c>
      <c r="I777" s="11">
        <f t="shared" si="1417"/>
        <v>1.5</v>
      </c>
      <c r="J777" s="11" t="str">
        <f t="shared" si="1417"/>
        <v>NW</v>
      </c>
      <c r="K777" s="18">
        <f t="shared" si="1417"/>
        <v>0.42083333333333334</v>
      </c>
      <c r="L777" s="11" t="str">
        <f t="shared" si="1417"/>
        <v>CMA</v>
      </c>
      <c r="M777" s="11">
        <f t="shared" si="1417"/>
        <v>6.5</v>
      </c>
      <c r="N777" s="11">
        <v>2</v>
      </c>
      <c r="O777" s="11">
        <f t="shared" si="1415"/>
        <v>2</v>
      </c>
      <c r="P777" s="11" t="s">
        <v>49</v>
      </c>
      <c r="Q777" s="19" t="str">
        <f>IF($N777=1,IF(ISERROR(VLOOKUP($P777,'M1'!$A:$C,Q$2,FALSE)),"NOT PRESENT",VLOOKUP($P777,'M1'!$A:$C,Q$2,FALSE)),IF($N777=2,IF(ISERROR(VLOOKUP(DATA!$P777,'M2'!$A:$C,Q$2,FALSE)),"NOT PRESENT",VLOOKUP(DATA!$P777,'M2'!$A:$C,Q$2,FALSE)),IF($N777=0,IF(ISERROR(VLOOKUP($P777,'M1'!$A:$C,Q$2,FALSE)),IF(ISERROR(VLOOKUP(DATA!$P777,'M2'!$A:$C,Q$2,FALSE)),"NOT PRESENT",VLOOKUP(DATA!$P777,'M2'!$A:$C,Q$2,FALSE)),VLOOKUP($P777,'M1'!$A:$C,Q$2,FALSE)),"SPECIFY METHOD")))</f>
        <v>Debris - Zero</v>
      </c>
      <c r="R777" s="12" t="str">
        <f>IF($N777=1,IF(ISERROR(VLOOKUP($P777,'M1'!$A:$C,R$2,FALSE)),"NOT PRESENT",VLOOKUP($P777,'M1'!$A:$C,R$2,FALSE)),IF($N777=2,IF(ISERROR(VLOOKUP(DATA!$P777,'M2'!$A:$C,R$2,FALSE)),"NOT PRESENT",VLOOKUP(DATA!$P777,'M2'!$A:$C,R$2,FALSE)),IF($N777=0,IF(ISERROR(VLOOKUP($P777,'M1'!$A:$C,R$2,FALSE)),IF(ISERROR(VLOOKUP(DATA!$P777,'M2'!$A:$C,R$2,FALSE)),"NOT PRESENT",VLOOKUP(DATA!$P777,'M2'!$A:$C,R$2,FALSE)),VLOOKUP($P777,'M1'!$A:$C,R$2,FALSE)),"SPECIFY METHOD")))</f>
        <v>No Debris found</v>
      </c>
      <c r="S777" s="21">
        <f t="shared" si="1398"/>
        <v>1</v>
      </c>
      <c r="T777" s="11">
        <v>1</v>
      </c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1"/>
      <c r="AU777" s="11"/>
      <c r="AV777" s="11"/>
      <c r="AW777" s="11"/>
      <c r="AX777" s="11"/>
      <c r="AY777" s="11"/>
      <c r="AZ777" s="11"/>
      <c r="BA777" s="11"/>
      <c r="BB777" s="11"/>
      <c r="BC777" s="11"/>
      <c r="BD777" s="11"/>
      <c r="BE777" s="11"/>
      <c r="BF777" s="11"/>
      <c r="BG777" s="11"/>
      <c r="BH777" s="11"/>
      <c r="BI777" s="11"/>
      <c r="BJ777" s="11"/>
      <c r="BK777" s="11"/>
      <c r="BL777" s="11"/>
      <c r="BM777" s="11"/>
      <c r="BN777" s="11"/>
      <c r="BO777" s="11"/>
      <c r="BP777" s="11"/>
    </row>
    <row r="778" spans="1:68" ht="12.75" customHeight="1">
      <c r="A778" s="12">
        <f t="shared" si="1395"/>
        <v>776</v>
      </c>
      <c r="B778" s="11" t="str">
        <f t="shared" ref="B778:C778" si="1418">IF(ISERROR(B777),IF(ISERROR(B776),IF(ISERROR(B775),"BLANK",B775),B776),B777)</f>
        <v>Claire Attridge</v>
      </c>
      <c r="C778" s="11" t="str">
        <f t="shared" si="1418"/>
        <v>Isabelle Cote</v>
      </c>
      <c r="D778" s="11" t="s">
        <v>98</v>
      </c>
      <c r="E778" s="12" t="str">
        <f>IF(ISERROR(VLOOKUP($D778,SITES!$A:$E,2,FALSE)),"",VLOOKUP($D778,SITES!$A:$E,2,FALSE))</f>
        <v>Swiss Boy</v>
      </c>
      <c r="F778" s="10">
        <f>IF(ISERROR(VLOOKUP($D778,SITES!$A:$E,3,FALSE)),"",VLOOKUP($D778,SITES!$A:$E,3,FALSE))</f>
        <v>48.916072999999997</v>
      </c>
      <c r="G778" s="13">
        <f>IF(ISERROR(VLOOKUP($D778,SITES!$A:$E,4,FALSE)),"",VLOOKUP($D778,SITES!$A:$E,4,FALSE))</f>
        <v>-125.131174</v>
      </c>
      <c r="H778" s="14" t="str">
        <f t="shared" ref="H778:H803" si="1419">IF(ISERROR(H777),IF(ISERROR(H776),IF(ISERROR(H775),"BLANK",H775),H776),H777)</f>
        <v>24/04/2024</v>
      </c>
      <c r="I778" s="11">
        <v>3</v>
      </c>
      <c r="J778" s="11" t="s">
        <v>99</v>
      </c>
      <c r="K778" s="18">
        <v>0.54374999999999996</v>
      </c>
      <c r="L778" s="11" t="str">
        <f>IF(ISERROR(L777),IF(ISERROR(L776),IF(ISERROR(L775),"BLANK",L775),L776),L777)</f>
        <v>CMA</v>
      </c>
      <c r="M778" s="11">
        <v>5.5</v>
      </c>
      <c r="N778" s="11">
        <v>1</v>
      </c>
      <c r="O778" s="11">
        <f t="shared" si="1415"/>
        <v>2</v>
      </c>
      <c r="P778" s="11" t="s">
        <v>27</v>
      </c>
      <c r="Q778" s="19" t="str">
        <f>IF($N778=1,IF(ISERROR(VLOOKUP($P778,'M1'!$A:$C,Q$2,FALSE)),"NOT PRESENT",VLOOKUP($P778,'M1'!$A:$C,Q$2,FALSE)),IF($N778=2,IF(ISERROR(VLOOKUP(DATA!$P778,'M2'!$A:$C,Q$2,FALSE)),"NOT PRESENT",VLOOKUP(DATA!$P778,'M2'!$A:$C,Q$2,FALSE)),IF($N778=0,IF(ISERROR(VLOOKUP($P778,'M1'!$A:$C,Q$2,FALSE)),IF(ISERROR(VLOOKUP(DATA!$P778,'M2'!$A:$C,Q$2,FALSE)),"NOT PRESENT",VLOOKUP(DATA!$P778,'M2'!$A:$C,Q$2,FALSE)),VLOOKUP($P778,'M1'!$A:$C,Q$2,FALSE)),"SPECIFY METHOD")))</f>
        <v>Hexagrammos decagrammus</v>
      </c>
      <c r="R778" s="19" t="str">
        <f>IF($N778=1,IF(ISERROR(VLOOKUP($P778,'M1'!$A:$C,R$2,FALSE)),"NOT PRESENT",VLOOKUP($P778,'M1'!$A:$C,R$2,FALSE)),IF($N778=2,IF(ISERROR(VLOOKUP(DATA!$P778,'M2'!$A:$C,R$2,FALSE)),"NOT PRESENT",VLOOKUP(DATA!$P778,'M2'!$A:$C,R$2,FALSE)),IF($N778=0,IF(ISERROR(VLOOKUP($P778,'M1'!$A:$C,R$2,FALSE)),IF(ISERROR(VLOOKUP(DATA!$P778,'M2'!$A:$C,R$2,FALSE)),"NOT PRESENT",VLOOKUP(DATA!$P778,'M2'!$A:$C,R$2,FALSE)),VLOOKUP($P778,'M1'!$A:$C,R$2,FALSE)),"SPECIFY METHOD")))</f>
        <v>Kelp greenling</v>
      </c>
      <c r="S778" s="21">
        <f t="shared" si="1398"/>
        <v>6</v>
      </c>
      <c r="T778" s="11">
        <v>0</v>
      </c>
      <c r="U778" s="11"/>
      <c r="V778" s="11"/>
      <c r="W778" s="11"/>
      <c r="X778" s="11"/>
      <c r="Y778" s="11"/>
      <c r="Z778" s="11"/>
      <c r="AA778" s="11">
        <v>1</v>
      </c>
      <c r="AB778" s="11">
        <v>4</v>
      </c>
      <c r="AC778" s="11">
        <v>1</v>
      </c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1"/>
      <c r="AU778" s="11"/>
      <c r="AV778" s="11"/>
      <c r="AW778" s="11"/>
      <c r="AX778" s="11"/>
      <c r="AY778" s="11"/>
      <c r="AZ778" s="11"/>
      <c r="BA778" s="11"/>
      <c r="BB778" s="11"/>
      <c r="BC778" s="11"/>
      <c r="BD778" s="11"/>
      <c r="BE778" s="11"/>
      <c r="BF778" s="11"/>
      <c r="BG778" s="11"/>
      <c r="BH778" s="11"/>
      <c r="BI778" s="11"/>
      <c r="BJ778" s="11"/>
      <c r="BK778" s="11"/>
      <c r="BL778" s="11"/>
      <c r="BM778" s="11"/>
      <c r="BN778" s="11"/>
      <c r="BO778" s="11"/>
      <c r="BP778" s="11"/>
    </row>
    <row r="779" spans="1:68" ht="12.75" customHeight="1">
      <c r="A779" s="12">
        <f t="shared" si="1395"/>
        <v>777</v>
      </c>
      <c r="B779" s="11" t="str">
        <f t="shared" ref="B779:D779" si="1420">IF(ISERROR(B778),IF(ISERROR(B777),IF(ISERROR(B776),"BLANK",B776),B777),B778)</f>
        <v>Claire Attridge</v>
      </c>
      <c r="C779" s="11" t="str">
        <f t="shared" si="1420"/>
        <v>Isabelle Cote</v>
      </c>
      <c r="D779" s="11" t="str">
        <f t="shared" si="1420"/>
        <v>BMSC24</v>
      </c>
      <c r="E779" s="12" t="str">
        <f>IF(ISERROR(VLOOKUP($D779,SITES!$A:$E,2,FALSE)),"",VLOOKUP($D779,SITES!$A:$E,2,FALSE))</f>
        <v>Swiss Boy</v>
      </c>
      <c r="F779" s="10">
        <f>IF(ISERROR(VLOOKUP($D779,SITES!$A:$E,3,FALSE)),"",VLOOKUP($D779,SITES!$A:$E,3,FALSE))</f>
        <v>48.916072999999997</v>
      </c>
      <c r="G779" s="13">
        <f>IF(ISERROR(VLOOKUP($D779,SITES!$A:$E,4,FALSE)),"",VLOOKUP($D779,SITES!$A:$E,4,FALSE))</f>
        <v>-125.131174</v>
      </c>
      <c r="H779" s="14" t="str">
        <f t="shared" si="1419"/>
        <v>24/04/2024</v>
      </c>
      <c r="I779" s="11">
        <f t="shared" ref="I779:O779" si="1421">IF(ISERROR(I778),IF(ISERROR(I777),IF(ISERROR(I776),"BLANK",I776),I777),I778)</f>
        <v>3</v>
      </c>
      <c r="J779" s="11" t="str">
        <f t="shared" si="1421"/>
        <v>NE</v>
      </c>
      <c r="K779" s="18">
        <f t="shared" si="1421"/>
        <v>0.54374999999999996</v>
      </c>
      <c r="L779" s="11" t="str">
        <f t="shared" si="1421"/>
        <v>CMA</v>
      </c>
      <c r="M779" s="11">
        <f t="shared" si="1421"/>
        <v>5.5</v>
      </c>
      <c r="N779" s="11">
        <f t="shared" si="1421"/>
        <v>1</v>
      </c>
      <c r="O779" s="11">
        <f t="shared" si="1421"/>
        <v>2</v>
      </c>
      <c r="P779" s="11" t="s">
        <v>57</v>
      </c>
      <c r="Q779" s="19" t="str">
        <f>IF($N779=1,IF(ISERROR(VLOOKUP($P779,'M1'!$A:$C,Q$2,FALSE)),"NOT PRESENT",VLOOKUP($P779,'M1'!$A:$C,Q$2,FALSE)),IF($N779=2,IF(ISERROR(VLOOKUP(DATA!$P779,'M2'!$A:$C,Q$2,FALSE)),"NOT PRESENT",VLOOKUP(DATA!$P779,'M2'!$A:$C,Q$2,FALSE)),IF($N779=0,IF(ISERROR(VLOOKUP($P779,'M1'!$A:$C,Q$2,FALSE)),IF(ISERROR(VLOOKUP(DATA!$P779,'M2'!$A:$C,Q$2,FALSE)),"NOT PRESENT",VLOOKUP(DATA!$P779,'M2'!$A:$C,Q$2,FALSE)),VLOOKUP($P779,'M1'!$A:$C,Q$2,FALSE)),"SPECIFY METHOD")))</f>
        <v>Embiotoca lateralis</v>
      </c>
      <c r="R779" s="12" t="str">
        <f>IF($N779=1,IF(ISERROR(VLOOKUP($P779,'M1'!$A:$C,R$2,FALSE)),"NOT PRESENT",VLOOKUP($P779,'M1'!$A:$C,R$2,FALSE)),IF($N779=2,IF(ISERROR(VLOOKUP(DATA!$P779,'M2'!$A:$C,R$2,FALSE)),"NOT PRESENT",VLOOKUP(DATA!$P779,'M2'!$A:$C,R$2,FALSE)),IF($N779=0,IF(ISERROR(VLOOKUP($P779,'M1'!$A:$C,R$2,FALSE)),IF(ISERROR(VLOOKUP(DATA!$P779,'M2'!$A:$C,R$2,FALSE)),"NOT PRESENT",VLOOKUP(DATA!$P779,'M2'!$A:$C,R$2,FALSE)),VLOOKUP($P779,'M1'!$A:$C,R$2,FALSE)),"SPECIFY METHOD")))</f>
        <v>Striped seaperch</v>
      </c>
      <c r="S779" s="21">
        <f t="shared" si="1398"/>
        <v>11</v>
      </c>
      <c r="T779" s="11">
        <v>0</v>
      </c>
      <c r="U779" s="11"/>
      <c r="V779" s="11"/>
      <c r="W779" s="11"/>
      <c r="X779" s="11"/>
      <c r="Y779" s="11">
        <v>11</v>
      </c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1"/>
      <c r="BA779" s="11"/>
      <c r="BB779" s="11"/>
      <c r="BC779" s="11"/>
      <c r="BD779" s="11"/>
      <c r="BE779" s="11"/>
      <c r="BF779" s="11"/>
      <c r="BG779" s="11"/>
      <c r="BH779" s="11"/>
      <c r="BI779" s="11"/>
      <c r="BJ779" s="11"/>
      <c r="BK779" s="11"/>
      <c r="BL779" s="11"/>
      <c r="BM779" s="11"/>
      <c r="BN779" s="11"/>
      <c r="BO779" s="11"/>
      <c r="BP779" s="11"/>
    </row>
    <row r="780" spans="1:68" ht="12.75" customHeight="1">
      <c r="A780" s="12">
        <f t="shared" si="1395"/>
        <v>778</v>
      </c>
      <c r="B780" s="11" t="str">
        <f t="shared" ref="B780:D780" si="1422">IF(ISERROR(B779),IF(ISERROR(B778),IF(ISERROR(B777),"BLANK",B777),B778),B779)</f>
        <v>Claire Attridge</v>
      </c>
      <c r="C780" s="11" t="str">
        <f t="shared" si="1422"/>
        <v>Isabelle Cote</v>
      </c>
      <c r="D780" s="11" t="str">
        <f t="shared" si="1422"/>
        <v>BMSC24</v>
      </c>
      <c r="E780" s="12" t="str">
        <f>IF(ISERROR(VLOOKUP($D780,SITES!$A:$E,2,FALSE)),"",VLOOKUP($D780,SITES!$A:$E,2,FALSE))</f>
        <v>Swiss Boy</v>
      </c>
      <c r="F780" s="10">
        <f>IF(ISERROR(VLOOKUP($D780,SITES!$A:$E,3,FALSE)),"",VLOOKUP($D780,SITES!$A:$E,3,FALSE))</f>
        <v>48.916072999999997</v>
      </c>
      <c r="G780" s="13">
        <f>IF(ISERROR(VLOOKUP($D780,SITES!$A:$E,4,FALSE)),"",VLOOKUP($D780,SITES!$A:$E,4,FALSE))</f>
        <v>-125.131174</v>
      </c>
      <c r="H780" s="14" t="str">
        <f t="shared" si="1419"/>
        <v>24/04/2024</v>
      </c>
      <c r="I780" s="11">
        <f t="shared" ref="I780:O780" si="1423">IF(ISERROR(I779),IF(ISERROR(I778),IF(ISERROR(I777),"BLANK",I777),I778),I779)</f>
        <v>3</v>
      </c>
      <c r="J780" s="11" t="str">
        <f t="shared" si="1423"/>
        <v>NE</v>
      </c>
      <c r="K780" s="18">
        <f t="shared" si="1423"/>
        <v>0.54374999999999996</v>
      </c>
      <c r="L780" s="11" t="str">
        <f t="shared" si="1423"/>
        <v>CMA</v>
      </c>
      <c r="M780" s="11">
        <f t="shared" si="1423"/>
        <v>5.5</v>
      </c>
      <c r="N780" s="11">
        <f t="shared" si="1423"/>
        <v>1</v>
      </c>
      <c r="O780" s="11">
        <f t="shared" si="1423"/>
        <v>2</v>
      </c>
      <c r="P780" s="11" t="s">
        <v>52</v>
      </c>
      <c r="Q780" s="19" t="str">
        <f>IF($N780=1,IF(ISERROR(VLOOKUP($P780,'M1'!$A:$C,Q$2,FALSE)),"NOT PRESENT",VLOOKUP($P780,'M1'!$A:$C,Q$2,FALSE)),IF($N780=2,IF(ISERROR(VLOOKUP(DATA!$P780,'M2'!$A:$C,Q$2,FALSE)),"NOT PRESENT",VLOOKUP(DATA!$P780,'M2'!$A:$C,Q$2,FALSE)),IF($N780=0,IF(ISERROR(VLOOKUP($P780,'M1'!$A:$C,Q$2,FALSE)),IF(ISERROR(VLOOKUP(DATA!$P780,'M2'!$A:$C,Q$2,FALSE)),"NOT PRESENT",VLOOKUP(DATA!$P780,'M2'!$A:$C,Q$2,FALSE)),VLOOKUP($P780,'M1'!$A:$C,Q$2,FALSE)),"SPECIFY METHOD")))</f>
        <v>Sebastes caurinus</v>
      </c>
      <c r="R780" s="12" t="str">
        <f>IF($N780=1,IF(ISERROR(VLOOKUP($P780,'M1'!$A:$C,R$2,FALSE)),"NOT PRESENT",VLOOKUP($P780,'M1'!$A:$C,R$2,FALSE)),IF($N780=2,IF(ISERROR(VLOOKUP(DATA!$P780,'M2'!$A:$C,R$2,FALSE)),"NOT PRESENT",VLOOKUP(DATA!$P780,'M2'!$A:$C,R$2,FALSE)),IF($N780=0,IF(ISERROR(VLOOKUP($P780,'M1'!$A:$C,R$2,FALSE)),IF(ISERROR(VLOOKUP(DATA!$P780,'M2'!$A:$C,R$2,FALSE)),"NOT PRESENT",VLOOKUP(DATA!$P780,'M2'!$A:$C,R$2,FALSE)),VLOOKUP($P780,'M1'!$A:$C,R$2,FALSE)),"SPECIFY METHOD")))</f>
        <v>Copper rockfish</v>
      </c>
      <c r="S780" s="21">
        <f t="shared" si="1398"/>
        <v>9</v>
      </c>
      <c r="T780" s="11">
        <v>0</v>
      </c>
      <c r="U780" s="11"/>
      <c r="V780" s="11"/>
      <c r="W780" s="11"/>
      <c r="X780" s="11"/>
      <c r="Y780" s="11">
        <v>1</v>
      </c>
      <c r="Z780" s="11">
        <v>8</v>
      </c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1"/>
      <c r="AU780" s="11"/>
      <c r="AV780" s="11"/>
      <c r="AW780" s="11"/>
      <c r="AX780" s="11"/>
      <c r="AY780" s="11"/>
      <c r="AZ780" s="11"/>
      <c r="BA780" s="11"/>
      <c r="BB780" s="11"/>
      <c r="BC780" s="11"/>
      <c r="BD780" s="11"/>
      <c r="BE780" s="11"/>
      <c r="BF780" s="11"/>
      <c r="BG780" s="11"/>
      <c r="BH780" s="11"/>
      <c r="BI780" s="11"/>
      <c r="BJ780" s="11"/>
      <c r="BK780" s="11"/>
      <c r="BL780" s="11"/>
      <c r="BM780" s="11"/>
      <c r="BN780" s="11"/>
      <c r="BO780" s="11"/>
      <c r="BP780" s="11"/>
    </row>
    <row r="781" spans="1:68" ht="12.75" customHeight="1">
      <c r="A781" s="12">
        <f t="shared" si="1395"/>
        <v>779</v>
      </c>
      <c r="B781" s="11" t="str">
        <f t="shared" ref="B781:D781" si="1424">IF(ISERROR(B780),IF(ISERROR(B779),IF(ISERROR(B778),"BLANK",B778),B779),B780)</f>
        <v>Claire Attridge</v>
      </c>
      <c r="C781" s="11" t="str">
        <f t="shared" si="1424"/>
        <v>Isabelle Cote</v>
      </c>
      <c r="D781" s="11" t="str">
        <f t="shared" si="1424"/>
        <v>BMSC24</v>
      </c>
      <c r="E781" s="12" t="str">
        <f>IF(ISERROR(VLOOKUP($D781,SITES!$A:$E,2,FALSE)),"",VLOOKUP($D781,SITES!$A:$E,2,FALSE))</f>
        <v>Swiss Boy</v>
      </c>
      <c r="F781" s="10">
        <f>IF(ISERROR(VLOOKUP($D781,SITES!$A:$E,3,FALSE)),"",VLOOKUP($D781,SITES!$A:$E,3,FALSE))</f>
        <v>48.916072999999997</v>
      </c>
      <c r="G781" s="13">
        <f>IF(ISERROR(VLOOKUP($D781,SITES!$A:$E,4,FALSE)),"",VLOOKUP($D781,SITES!$A:$E,4,FALSE))</f>
        <v>-125.131174</v>
      </c>
      <c r="H781" s="14" t="str">
        <f t="shared" si="1419"/>
        <v>24/04/2024</v>
      </c>
      <c r="I781" s="11">
        <f t="shared" ref="I781:O781" si="1425">IF(ISERROR(I780),IF(ISERROR(I779),IF(ISERROR(I778),"BLANK",I778),I779),I780)</f>
        <v>3</v>
      </c>
      <c r="J781" s="11" t="str">
        <f t="shared" si="1425"/>
        <v>NE</v>
      </c>
      <c r="K781" s="18">
        <f t="shared" si="1425"/>
        <v>0.54374999999999996</v>
      </c>
      <c r="L781" s="11" t="str">
        <f t="shared" si="1425"/>
        <v>CMA</v>
      </c>
      <c r="M781" s="11">
        <f t="shared" si="1425"/>
        <v>5.5</v>
      </c>
      <c r="N781" s="11">
        <f t="shared" si="1425"/>
        <v>1</v>
      </c>
      <c r="O781" s="11">
        <f t="shared" si="1425"/>
        <v>2</v>
      </c>
      <c r="P781" s="11" t="s">
        <v>178</v>
      </c>
      <c r="Q781" s="19" t="str">
        <f>IF($N781=1,IF(ISERROR(VLOOKUP($P781,'M1'!$A:$C,Q$2,FALSE)),"NOT PRESENT",VLOOKUP($P781,'M1'!$A:$C,Q$2,FALSE)),IF($N781=2,IF(ISERROR(VLOOKUP(DATA!$P781,'M2'!$A:$C,Q$2,FALSE)),"NOT PRESENT",VLOOKUP(DATA!$P781,'M2'!$A:$C,Q$2,FALSE)),IF($N781=0,IF(ISERROR(VLOOKUP($P781,'M1'!$A:$C,Q$2,FALSE)),IF(ISERROR(VLOOKUP(DATA!$P781,'M2'!$A:$C,Q$2,FALSE)),"NOT PRESENT",VLOOKUP(DATA!$P781,'M2'!$A:$C,Q$2,FALSE)),VLOOKUP($P781,'M1'!$A:$C,Q$2,FALSE)),"SPECIFY METHOD")))</f>
        <v>Rhacochilus vacca</v>
      </c>
      <c r="R781" s="12" t="str">
        <f>IF($N781=1,IF(ISERROR(VLOOKUP($P781,'M1'!$A:$C,R$2,FALSE)),"NOT PRESENT",VLOOKUP($P781,'M1'!$A:$C,R$2,FALSE)),IF($N781=2,IF(ISERROR(VLOOKUP(DATA!$P781,'M2'!$A:$C,R$2,FALSE)),"NOT PRESENT",VLOOKUP(DATA!$P781,'M2'!$A:$C,R$2,FALSE)),IF($N781=0,IF(ISERROR(VLOOKUP($P781,'M1'!$A:$C,R$2,FALSE)),IF(ISERROR(VLOOKUP(DATA!$P781,'M2'!$A:$C,R$2,FALSE)),"NOT PRESENT",VLOOKUP(DATA!$P781,'M2'!$A:$C,R$2,FALSE)),VLOOKUP($P781,'M1'!$A:$C,R$2,FALSE)),"SPECIFY METHOD")))</f>
        <v>Pile perch</v>
      </c>
      <c r="S781" s="21">
        <f t="shared" si="1398"/>
        <v>20</v>
      </c>
      <c r="T781" s="11">
        <v>0</v>
      </c>
      <c r="U781" s="11"/>
      <c r="V781" s="11"/>
      <c r="W781" s="11"/>
      <c r="X781" s="11">
        <v>10</v>
      </c>
      <c r="Y781" s="11">
        <v>10</v>
      </c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1"/>
      <c r="AU781" s="11"/>
      <c r="AV781" s="11"/>
      <c r="AW781" s="11"/>
      <c r="AX781" s="11"/>
      <c r="AY781" s="11"/>
      <c r="AZ781" s="11"/>
      <c r="BA781" s="11"/>
      <c r="BB781" s="11"/>
      <c r="BC781" s="11"/>
      <c r="BD781" s="11"/>
      <c r="BE781" s="11"/>
      <c r="BF781" s="11"/>
      <c r="BG781" s="11"/>
      <c r="BH781" s="11"/>
      <c r="BI781" s="11"/>
      <c r="BJ781" s="11"/>
      <c r="BK781" s="11"/>
      <c r="BL781" s="11"/>
      <c r="BM781" s="11"/>
      <c r="BN781" s="11"/>
      <c r="BO781" s="11"/>
      <c r="BP781" s="11"/>
    </row>
    <row r="782" spans="1:68" ht="12.75" customHeight="1">
      <c r="A782" s="12">
        <f t="shared" si="1395"/>
        <v>780</v>
      </c>
      <c r="B782" s="11" t="str">
        <f t="shared" ref="B782:D782" si="1426">IF(ISERROR(B781),IF(ISERROR(B780),IF(ISERROR(B779),"BLANK",B779),B780),B781)</f>
        <v>Claire Attridge</v>
      </c>
      <c r="C782" s="11" t="str">
        <f t="shared" si="1426"/>
        <v>Isabelle Cote</v>
      </c>
      <c r="D782" s="11" t="str">
        <f t="shared" si="1426"/>
        <v>BMSC24</v>
      </c>
      <c r="E782" s="12" t="str">
        <f>IF(ISERROR(VLOOKUP($D782,SITES!$A:$E,2,FALSE)),"",VLOOKUP($D782,SITES!$A:$E,2,FALSE))</f>
        <v>Swiss Boy</v>
      </c>
      <c r="F782" s="10">
        <f>IF(ISERROR(VLOOKUP($D782,SITES!$A:$E,3,FALSE)),"",VLOOKUP($D782,SITES!$A:$E,3,FALSE))</f>
        <v>48.916072999999997</v>
      </c>
      <c r="G782" s="13">
        <f>IF(ISERROR(VLOOKUP($D782,SITES!$A:$E,4,FALSE)),"",VLOOKUP($D782,SITES!$A:$E,4,FALSE))</f>
        <v>-125.131174</v>
      </c>
      <c r="H782" s="14" t="str">
        <f t="shared" si="1419"/>
        <v>24/04/2024</v>
      </c>
      <c r="I782" s="11">
        <f t="shared" ref="I782:M782" si="1427">IF(ISERROR(I781),IF(ISERROR(I780),IF(ISERROR(I779),"BLANK",I779),I780),I781)</f>
        <v>3</v>
      </c>
      <c r="J782" s="11" t="str">
        <f t="shared" si="1427"/>
        <v>NE</v>
      </c>
      <c r="K782" s="18">
        <f t="shared" si="1427"/>
        <v>0.54374999999999996</v>
      </c>
      <c r="L782" s="11" t="str">
        <f t="shared" si="1427"/>
        <v>CMA</v>
      </c>
      <c r="M782" s="11">
        <f t="shared" si="1427"/>
        <v>5.5</v>
      </c>
      <c r="N782" s="11">
        <v>2</v>
      </c>
      <c r="O782" s="11">
        <f>IF(ISERROR(O781),IF(ISERROR(O780),IF(ISERROR(O779),"BLANK",O779),O780),O781)</f>
        <v>2</v>
      </c>
      <c r="P782" s="11" t="s">
        <v>32</v>
      </c>
      <c r="Q782" s="19" t="str">
        <f>IF($N782=1,IF(ISERROR(VLOOKUP($P782,'M1'!$A:$C,Q$2,FALSE)),"NOT PRESENT",VLOOKUP($P782,'M1'!$A:$C,Q$2,FALSE)),IF($N782=2,IF(ISERROR(VLOOKUP(DATA!$P782,'M2'!$A:$C,Q$2,FALSE)),"NOT PRESENT",VLOOKUP(DATA!$P782,'M2'!$A:$C,Q$2,FALSE)),IF($N782=0,IF(ISERROR(VLOOKUP($P782,'M1'!$A:$C,Q$2,FALSE)),IF(ISERROR(VLOOKUP(DATA!$P782,'M2'!$A:$C,Q$2,FALSE)),"NOT PRESENT",VLOOKUP(DATA!$P782,'M2'!$A:$C,Q$2,FALSE)),VLOOKUP($P782,'M1'!$A:$C,Q$2,FALSE)),"SPECIFY METHOD")))</f>
        <v>Acmaea mitra</v>
      </c>
      <c r="R782" s="12" t="str">
        <f>IF($N782=1,IF(ISERROR(VLOOKUP($P782,'M1'!$A:$C,R$2,FALSE)),"NOT PRESENT",VLOOKUP($P782,'M1'!$A:$C,R$2,FALSE)),IF($N782=2,IF(ISERROR(VLOOKUP(DATA!$P782,'M2'!$A:$C,R$2,FALSE)),"NOT PRESENT",VLOOKUP(DATA!$P782,'M2'!$A:$C,R$2,FALSE)),IF($N782=0,IF(ISERROR(VLOOKUP($P782,'M1'!$A:$C,R$2,FALSE)),IF(ISERROR(VLOOKUP(DATA!$P782,'M2'!$A:$C,R$2,FALSE)),"NOT PRESENT",VLOOKUP(DATA!$P782,'M2'!$A:$C,R$2,FALSE)),VLOOKUP($P782,'M1'!$A:$C,R$2,FALSE)),"SPECIFY METHOD")))</f>
        <v>Whitecap limpet</v>
      </c>
      <c r="S782" s="21">
        <f t="shared" si="1398"/>
        <v>4</v>
      </c>
      <c r="T782" s="11">
        <v>4</v>
      </c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1"/>
      <c r="AU782" s="11"/>
      <c r="AV782" s="11"/>
      <c r="AW782" s="11"/>
      <c r="AX782" s="11"/>
      <c r="AY782" s="11"/>
      <c r="AZ782" s="11"/>
      <c r="BA782" s="11"/>
      <c r="BB782" s="11"/>
      <c r="BC782" s="11"/>
      <c r="BD782" s="11"/>
      <c r="BE782" s="11"/>
      <c r="BF782" s="11"/>
      <c r="BG782" s="11"/>
      <c r="BH782" s="11"/>
      <c r="BI782" s="11"/>
      <c r="BJ782" s="11"/>
      <c r="BK782" s="11"/>
      <c r="BL782" s="11"/>
      <c r="BM782" s="11"/>
      <c r="BN782" s="11"/>
      <c r="BO782" s="11"/>
      <c r="BP782" s="11"/>
    </row>
    <row r="783" spans="1:68" ht="12.75" customHeight="1">
      <c r="A783" s="12">
        <f t="shared" si="1395"/>
        <v>781</v>
      </c>
      <c r="B783" s="11" t="str">
        <f t="shared" ref="B783:D783" si="1428">IF(ISERROR(B782),IF(ISERROR(B781),IF(ISERROR(B780),"BLANK",B780),B781),B782)</f>
        <v>Claire Attridge</v>
      </c>
      <c r="C783" s="11" t="str">
        <f t="shared" si="1428"/>
        <v>Isabelle Cote</v>
      </c>
      <c r="D783" s="11" t="str">
        <f t="shared" si="1428"/>
        <v>BMSC24</v>
      </c>
      <c r="E783" s="12" t="str">
        <f>IF(ISERROR(VLOOKUP($D783,SITES!$A:$E,2,FALSE)),"",VLOOKUP($D783,SITES!$A:$E,2,FALSE))</f>
        <v>Swiss Boy</v>
      </c>
      <c r="F783" s="10">
        <f>IF(ISERROR(VLOOKUP($D783,SITES!$A:$E,3,FALSE)),"",VLOOKUP($D783,SITES!$A:$E,3,FALSE))</f>
        <v>48.916072999999997</v>
      </c>
      <c r="G783" s="13">
        <f>IF(ISERROR(VLOOKUP($D783,SITES!$A:$E,4,FALSE)),"",VLOOKUP($D783,SITES!$A:$E,4,FALSE))</f>
        <v>-125.131174</v>
      </c>
      <c r="H783" s="14" t="str">
        <f t="shared" si="1419"/>
        <v>24/04/2024</v>
      </c>
      <c r="I783" s="11">
        <f t="shared" ref="I783:O783" si="1429">IF(ISERROR(I782),IF(ISERROR(I781),IF(ISERROR(I780),"BLANK",I780),I781),I782)</f>
        <v>3</v>
      </c>
      <c r="J783" s="11" t="str">
        <f t="shared" si="1429"/>
        <v>NE</v>
      </c>
      <c r="K783" s="18">
        <f t="shared" si="1429"/>
        <v>0.54374999999999996</v>
      </c>
      <c r="L783" s="11" t="str">
        <f t="shared" si="1429"/>
        <v>CMA</v>
      </c>
      <c r="M783" s="11">
        <f t="shared" si="1429"/>
        <v>5.5</v>
      </c>
      <c r="N783" s="11">
        <f t="shared" si="1429"/>
        <v>2</v>
      </c>
      <c r="O783" s="11">
        <f t="shared" si="1429"/>
        <v>2</v>
      </c>
      <c r="P783" s="11" t="s">
        <v>29</v>
      </c>
      <c r="Q783" s="19" t="str">
        <f>IF($N783=1,IF(ISERROR(VLOOKUP($P783,'M1'!$A:$C,Q$2,FALSE)),"NOT PRESENT",VLOOKUP($P783,'M1'!$A:$C,Q$2,FALSE)),IF($N783=2,IF(ISERROR(VLOOKUP(DATA!$P783,'M2'!$A:$C,Q$2,FALSE)),"NOT PRESENT",VLOOKUP(DATA!$P783,'M2'!$A:$C,Q$2,FALSE)),IF($N783=0,IF(ISERROR(VLOOKUP($P783,'M1'!$A:$C,Q$2,FALSE)),IF(ISERROR(VLOOKUP(DATA!$P783,'M2'!$A:$C,Q$2,FALSE)),"NOT PRESENT",VLOOKUP(DATA!$P783,'M2'!$A:$C,Q$2,FALSE)),VLOOKUP($P783,'M1'!$A:$C,Q$2,FALSE)),"SPECIFY METHOD")))</f>
        <v>Mesocentrotus franciscanus</v>
      </c>
      <c r="R783" s="12" t="str">
        <f>IF($N783=1,IF(ISERROR(VLOOKUP($P783,'M1'!$A:$C,R$2,FALSE)),"NOT PRESENT",VLOOKUP($P783,'M1'!$A:$C,R$2,FALSE)),IF($N783=2,IF(ISERROR(VLOOKUP(DATA!$P783,'M2'!$A:$C,R$2,FALSE)),"NOT PRESENT",VLOOKUP(DATA!$P783,'M2'!$A:$C,R$2,FALSE)),IF($N783=0,IF(ISERROR(VLOOKUP($P783,'M1'!$A:$C,R$2,FALSE)),IF(ISERROR(VLOOKUP(DATA!$P783,'M2'!$A:$C,R$2,FALSE)),"NOT PRESENT",VLOOKUP(DATA!$P783,'M2'!$A:$C,R$2,FALSE)),VLOOKUP($P783,'M1'!$A:$C,R$2,FALSE)),"SPECIFY METHOD")))</f>
        <v>Red sea urchin</v>
      </c>
      <c r="S783" s="21">
        <f t="shared" si="1398"/>
        <v>69</v>
      </c>
      <c r="T783" s="11">
        <v>69</v>
      </c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1"/>
      <c r="AU783" s="11"/>
      <c r="AV783" s="11"/>
      <c r="AW783" s="11"/>
      <c r="AX783" s="11"/>
      <c r="AY783" s="11"/>
      <c r="AZ783" s="11"/>
      <c r="BA783" s="11"/>
      <c r="BB783" s="11"/>
      <c r="BC783" s="11"/>
      <c r="BD783" s="11"/>
      <c r="BE783" s="11"/>
      <c r="BF783" s="11"/>
      <c r="BG783" s="11"/>
      <c r="BH783" s="11"/>
      <c r="BI783" s="11"/>
      <c r="BJ783" s="11"/>
      <c r="BK783" s="11"/>
      <c r="BL783" s="11"/>
      <c r="BM783" s="11"/>
      <c r="BN783" s="11"/>
      <c r="BO783" s="11"/>
      <c r="BP783" s="11"/>
    </row>
    <row r="784" spans="1:68" ht="12.75" customHeight="1">
      <c r="A784" s="12">
        <f t="shared" si="1395"/>
        <v>782</v>
      </c>
      <c r="B784" s="11" t="str">
        <f t="shared" ref="B784:D784" si="1430">IF(ISERROR(B783),IF(ISERROR(B782),IF(ISERROR(B781),"BLANK",B781),B782),B783)</f>
        <v>Claire Attridge</v>
      </c>
      <c r="C784" s="11" t="str">
        <f t="shared" si="1430"/>
        <v>Isabelle Cote</v>
      </c>
      <c r="D784" s="11" t="str">
        <f t="shared" si="1430"/>
        <v>BMSC24</v>
      </c>
      <c r="E784" s="12" t="str">
        <f>IF(ISERROR(VLOOKUP($D784,SITES!$A:$E,2,FALSE)),"",VLOOKUP($D784,SITES!$A:$E,2,FALSE))</f>
        <v>Swiss Boy</v>
      </c>
      <c r="F784" s="10">
        <f>IF(ISERROR(VLOOKUP($D784,SITES!$A:$E,3,FALSE)),"",VLOOKUP($D784,SITES!$A:$E,3,FALSE))</f>
        <v>48.916072999999997</v>
      </c>
      <c r="G784" s="13">
        <f>IF(ISERROR(VLOOKUP($D784,SITES!$A:$E,4,FALSE)),"",VLOOKUP($D784,SITES!$A:$E,4,FALSE))</f>
        <v>-125.131174</v>
      </c>
      <c r="H784" s="14" t="str">
        <f t="shared" si="1419"/>
        <v>24/04/2024</v>
      </c>
      <c r="I784" s="11">
        <f t="shared" ref="I784:O784" si="1431">IF(ISERROR(I783),IF(ISERROR(I782),IF(ISERROR(I781),"BLANK",I781),I782),I783)</f>
        <v>3</v>
      </c>
      <c r="J784" s="11" t="str">
        <f t="shared" si="1431"/>
        <v>NE</v>
      </c>
      <c r="K784" s="18">
        <f t="shared" si="1431"/>
        <v>0.54374999999999996</v>
      </c>
      <c r="L784" s="11" t="str">
        <f t="shared" si="1431"/>
        <v>CMA</v>
      </c>
      <c r="M784" s="11">
        <f t="shared" si="1431"/>
        <v>5.5</v>
      </c>
      <c r="N784" s="11">
        <f t="shared" si="1431"/>
        <v>2</v>
      </c>
      <c r="O784" s="11">
        <f t="shared" si="1431"/>
        <v>2</v>
      </c>
      <c r="P784" s="11" t="s">
        <v>36</v>
      </c>
      <c r="Q784" s="19" t="str">
        <f>IF($N784=1,IF(ISERROR(VLOOKUP($P784,'M1'!$A:$C,Q$2,FALSE)),"NOT PRESENT",VLOOKUP($P784,'M1'!$A:$C,Q$2,FALSE)),IF($N784=2,IF(ISERROR(VLOOKUP(DATA!$P784,'M2'!$A:$C,Q$2,FALSE)),"NOT PRESENT",VLOOKUP(DATA!$P784,'M2'!$A:$C,Q$2,FALSE)),IF($N784=0,IF(ISERROR(VLOOKUP($P784,'M1'!$A:$C,Q$2,FALSE)),IF(ISERROR(VLOOKUP(DATA!$P784,'M2'!$A:$C,Q$2,FALSE)),"NOT PRESENT",VLOOKUP(DATA!$P784,'M2'!$A:$C,Q$2,FALSE)),VLOOKUP($P784,'M1'!$A:$C,Q$2,FALSE)),"SPECIFY METHOD")))</f>
        <v>Haliotis kamtschatkana</v>
      </c>
      <c r="R784" s="12" t="str">
        <f>IF($N784=1,IF(ISERROR(VLOOKUP($P784,'M1'!$A:$C,R$2,FALSE)),"NOT PRESENT",VLOOKUP($P784,'M1'!$A:$C,R$2,FALSE)),IF($N784=2,IF(ISERROR(VLOOKUP(DATA!$P784,'M2'!$A:$C,R$2,FALSE)),"NOT PRESENT",VLOOKUP(DATA!$P784,'M2'!$A:$C,R$2,FALSE)),IF($N784=0,IF(ISERROR(VLOOKUP($P784,'M1'!$A:$C,R$2,FALSE)),IF(ISERROR(VLOOKUP(DATA!$P784,'M2'!$A:$C,R$2,FALSE)),"NOT PRESENT",VLOOKUP(DATA!$P784,'M2'!$A:$C,R$2,FALSE)),VLOOKUP($P784,'M1'!$A:$C,R$2,FALSE)),"SPECIFY METHOD")))</f>
        <v>Pinto abalone</v>
      </c>
      <c r="S784" s="21">
        <f t="shared" si="1398"/>
        <v>57</v>
      </c>
      <c r="T784" s="11">
        <v>0</v>
      </c>
      <c r="U784" s="11">
        <v>11</v>
      </c>
      <c r="V784" s="11">
        <v>17</v>
      </c>
      <c r="W784" s="11">
        <v>16</v>
      </c>
      <c r="X784" s="11">
        <v>8</v>
      </c>
      <c r="Y784" s="11">
        <v>4</v>
      </c>
      <c r="Z784" s="11">
        <v>1</v>
      </c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1"/>
      <c r="AU784" s="11"/>
      <c r="AV784" s="11"/>
      <c r="AW784" s="11"/>
      <c r="AX784" s="11"/>
      <c r="AY784" s="11"/>
      <c r="AZ784" s="11"/>
      <c r="BA784" s="11"/>
      <c r="BB784" s="11"/>
      <c r="BC784" s="11"/>
      <c r="BD784" s="11"/>
      <c r="BE784" s="11"/>
      <c r="BF784" s="11"/>
      <c r="BG784" s="11"/>
      <c r="BH784" s="11"/>
      <c r="BI784" s="11"/>
      <c r="BJ784" s="11"/>
      <c r="BK784" s="11"/>
      <c r="BL784" s="11"/>
      <c r="BM784" s="11"/>
      <c r="BN784" s="11"/>
      <c r="BO784" s="11"/>
      <c r="BP784" s="11"/>
    </row>
    <row r="785" spans="1:68" ht="12.75" customHeight="1">
      <c r="A785" s="12">
        <f t="shared" si="1395"/>
        <v>783</v>
      </c>
      <c r="B785" s="11" t="str">
        <f t="shared" ref="B785:D785" si="1432">IF(ISERROR(B784),IF(ISERROR(B783),IF(ISERROR(B782),"BLANK",B782),B783),B784)</f>
        <v>Claire Attridge</v>
      </c>
      <c r="C785" s="11" t="str">
        <f t="shared" si="1432"/>
        <v>Isabelle Cote</v>
      </c>
      <c r="D785" s="11" t="str">
        <f t="shared" si="1432"/>
        <v>BMSC24</v>
      </c>
      <c r="E785" s="12" t="str">
        <f>IF(ISERROR(VLOOKUP($D785,SITES!$A:$E,2,FALSE)),"",VLOOKUP($D785,SITES!$A:$E,2,FALSE))</f>
        <v>Swiss Boy</v>
      </c>
      <c r="F785" s="10">
        <f>IF(ISERROR(VLOOKUP($D785,SITES!$A:$E,3,FALSE)),"",VLOOKUP($D785,SITES!$A:$E,3,FALSE))</f>
        <v>48.916072999999997</v>
      </c>
      <c r="G785" s="13">
        <f>IF(ISERROR(VLOOKUP($D785,SITES!$A:$E,4,FALSE)),"",VLOOKUP($D785,SITES!$A:$E,4,FALSE))</f>
        <v>-125.131174</v>
      </c>
      <c r="H785" s="14" t="str">
        <f t="shared" si="1419"/>
        <v>24/04/2024</v>
      </c>
      <c r="I785" s="11">
        <f t="shared" ref="I785:O785" si="1433">IF(ISERROR(I784),IF(ISERROR(I783),IF(ISERROR(I782),"BLANK",I782),I783),I784)</f>
        <v>3</v>
      </c>
      <c r="J785" s="11" t="str">
        <f t="shared" si="1433"/>
        <v>NE</v>
      </c>
      <c r="K785" s="18">
        <f t="shared" si="1433"/>
        <v>0.54374999999999996</v>
      </c>
      <c r="L785" s="11" t="str">
        <f t="shared" si="1433"/>
        <v>CMA</v>
      </c>
      <c r="M785" s="11">
        <f t="shared" si="1433"/>
        <v>5.5</v>
      </c>
      <c r="N785" s="11">
        <f t="shared" si="1433"/>
        <v>2</v>
      </c>
      <c r="O785" s="11">
        <f t="shared" si="1433"/>
        <v>2</v>
      </c>
      <c r="P785" s="11" t="s">
        <v>31</v>
      </c>
      <c r="Q785" s="19" t="str">
        <f>IF($N785=1,IF(ISERROR(VLOOKUP($P785,'M1'!$A:$C,Q$2,FALSE)),"NOT PRESENT",VLOOKUP($P785,'M1'!$A:$C,Q$2,FALSE)),IF($N785=2,IF(ISERROR(VLOOKUP(DATA!$P785,'M2'!$A:$C,Q$2,FALSE)),"NOT PRESENT",VLOOKUP(DATA!$P785,'M2'!$A:$C,Q$2,FALSE)),IF($N785=0,IF(ISERROR(VLOOKUP($P785,'M1'!$A:$C,Q$2,FALSE)),IF(ISERROR(VLOOKUP(DATA!$P785,'M2'!$A:$C,Q$2,FALSE)),"NOT PRESENT",VLOOKUP(DATA!$P785,'M2'!$A:$C,Q$2,FALSE)),VLOOKUP($P785,'M1'!$A:$C,Q$2,FALSE)),"SPECIFY METHOD")))</f>
        <v>Patiria miniata</v>
      </c>
      <c r="R785" s="12" t="str">
        <f>IF($N785=1,IF(ISERROR(VLOOKUP($P785,'M1'!$A:$C,R$2,FALSE)),"NOT PRESENT",VLOOKUP($P785,'M1'!$A:$C,R$2,FALSE)),IF($N785=2,IF(ISERROR(VLOOKUP(DATA!$P785,'M2'!$A:$C,R$2,FALSE)),"NOT PRESENT",VLOOKUP(DATA!$P785,'M2'!$A:$C,R$2,FALSE)),IF($N785=0,IF(ISERROR(VLOOKUP($P785,'M1'!$A:$C,R$2,FALSE)),IF(ISERROR(VLOOKUP(DATA!$P785,'M2'!$A:$C,R$2,FALSE)),"NOT PRESENT",VLOOKUP(DATA!$P785,'M2'!$A:$C,R$2,FALSE)),VLOOKUP($P785,'M1'!$A:$C,R$2,FALSE)),"SPECIFY METHOD")))</f>
        <v>Bat star</v>
      </c>
      <c r="S785" s="21">
        <f t="shared" si="1398"/>
        <v>5</v>
      </c>
      <c r="T785" s="11">
        <v>5</v>
      </c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1"/>
      <c r="AU785" s="11"/>
      <c r="AV785" s="11"/>
      <c r="AW785" s="11"/>
      <c r="AX785" s="11"/>
      <c r="AY785" s="11"/>
      <c r="AZ785" s="11"/>
      <c r="BA785" s="11"/>
      <c r="BB785" s="11"/>
      <c r="BC785" s="11"/>
      <c r="BD785" s="11"/>
      <c r="BE785" s="11"/>
      <c r="BF785" s="11"/>
      <c r="BG785" s="11"/>
      <c r="BH785" s="11"/>
      <c r="BI785" s="11"/>
      <c r="BJ785" s="11"/>
      <c r="BK785" s="11"/>
      <c r="BL785" s="11"/>
      <c r="BM785" s="11"/>
      <c r="BN785" s="11"/>
      <c r="BO785" s="11"/>
      <c r="BP785" s="11"/>
    </row>
    <row r="786" spans="1:68" ht="12.75" customHeight="1">
      <c r="A786" s="12">
        <f t="shared" si="1395"/>
        <v>784</v>
      </c>
      <c r="B786" s="11" t="str">
        <f t="shared" ref="B786:D786" si="1434">IF(ISERROR(B785),IF(ISERROR(B784),IF(ISERROR(B783),"BLANK",B783),B784),B785)</f>
        <v>Claire Attridge</v>
      </c>
      <c r="C786" s="11" t="str">
        <f t="shared" si="1434"/>
        <v>Isabelle Cote</v>
      </c>
      <c r="D786" s="11" t="str">
        <f t="shared" si="1434"/>
        <v>BMSC24</v>
      </c>
      <c r="E786" s="12" t="str">
        <f>IF(ISERROR(VLOOKUP($D786,SITES!$A:$E,2,FALSE)),"",VLOOKUP($D786,SITES!$A:$E,2,FALSE))</f>
        <v>Swiss Boy</v>
      </c>
      <c r="F786" s="10">
        <f>IF(ISERROR(VLOOKUP($D786,SITES!$A:$E,3,FALSE)),"",VLOOKUP($D786,SITES!$A:$E,3,FALSE))</f>
        <v>48.916072999999997</v>
      </c>
      <c r="G786" s="13">
        <f>IF(ISERROR(VLOOKUP($D786,SITES!$A:$E,4,FALSE)),"",VLOOKUP($D786,SITES!$A:$E,4,FALSE))</f>
        <v>-125.131174</v>
      </c>
      <c r="H786" s="14" t="str">
        <f t="shared" si="1419"/>
        <v>24/04/2024</v>
      </c>
      <c r="I786" s="11">
        <f t="shared" ref="I786:O786" si="1435">IF(ISERROR(I785),IF(ISERROR(I784),IF(ISERROR(I783),"BLANK",I783),I784),I785)</f>
        <v>3</v>
      </c>
      <c r="J786" s="11" t="str">
        <f t="shared" si="1435"/>
        <v>NE</v>
      </c>
      <c r="K786" s="18">
        <f t="shared" si="1435"/>
        <v>0.54374999999999996</v>
      </c>
      <c r="L786" s="11" t="str">
        <f t="shared" si="1435"/>
        <v>CMA</v>
      </c>
      <c r="M786" s="11">
        <f t="shared" si="1435"/>
        <v>5.5</v>
      </c>
      <c r="N786" s="11">
        <f t="shared" si="1435"/>
        <v>2</v>
      </c>
      <c r="O786" s="11">
        <f t="shared" si="1435"/>
        <v>2</v>
      </c>
      <c r="P786" s="11" t="s">
        <v>38</v>
      </c>
      <c r="Q786" s="19" t="str">
        <f>IF($N786=1,IF(ISERROR(VLOOKUP($P786,'M1'!$A:$C,Q$2,FALSE)),"NOT PRESENT",VLOOKUP($P786,'M1'!$A:$C,Q$2,FALSE)),IF($N786=2,IF(ISERROR(VLOOKUP(DATA!$P786,'M2'!$A:$C,Q$2,FALSE)),"NOT PRESENT",VLOOKUP(DATA!$P786,'M2'!$A:$C,Q$2,FALSE)),IF($N786=0,IF(ISERROR(VLOOKUP($P786,'M1'!$A:$C,Q$2,FALSE)),IF(ISERROR(VLOOKUP(DATA!$P786,'M2'!$A:$C,Q$2,FALSE)),"NOT PRESENT",VLOOKUP(DATA!$P786,'M2'!$A:$C,Q$2,FALSE)),VLOOKUP($P786,'M1'!$A:$C,Q$2,FALSE)),"SPECIFY METHOD")))</f>
        <v>Crassadoma gigantea</v>
      </c>
      <c r="R786" s="12" t="str">
        <f>IF($N786=1,IF(ISERROR(VLOOKUP($P786,'M1'!$A:$C,R$2,FALSE)),"NOT PRESENT",VLOOKUP($P786,'M1'!$A:$C,R$2,FALSE)),IF($N786=2,IF(ISERROR(VLOOKUP(DATA!$P786,'M2'!$A:$C,R$2,FALSE)),"NOT PRESENT",VLOOKUP(DATA!$P786,'M2'!$A:$C,R$2,FALSE)),IF($N786=0,IF(ISERROR(VLOOKUP($P786,'M1'!$A:$C,R$2,FALSE)),IF(ISERROR(VLOOKUP(DATA!$P786,'M2'!$A:$C,R$2,FALSE)),"NOT PRESENT",VLOOKUP(DATA!$P786,'M2'!$A:$C,R$2,FALSE)),VLOOKUP($P786,'M1'!$A:$C,R$2,FALSE)),"SPECIFY METHOD")))</f>
        <v>Purple-hinged rock scallop</v>
      </c>
      <c r="S786" s="21">
        <f t="shared" si="1398"/>
        <v>3</v>
      </c>
      <c r="T786" s="11">
        <v>0</v>
      </c>
      <c r="U786" s="11"/>
      <c r="V786" s="11"/>
      <c r="W786" s="11"/>
      <c r="X786" s="11"/>
      <c r="Y786" s="11">
        <v>1</v>
      </c>
      <c r="Z786" s="11">
        <v>2</v>
      </c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1"/>
      <c r="AU786" s="11"/>
      <c r="AV786" s="11"/>
      <c r="AW786" s="11"/>
      <c r="AX786" s="11"/>
      <c r="AY786" s="11"/>
      <c r="AZ786" s="11"/>
      <c r="BA786" s="11"/>
      <c r="BB786" s="11"/>
      <c r="BC786" s="11"/>
      <c r="BD786" s="11"/>
      <c r="BE786" s="11"/>
      <c r="BF786" s="11"/>
      <c r="BG786" s="11"/>
      <c r="BH786" s="11"/>
      <c r="BI786" s="11"/>
      <c r="BJ786" s="11"/>
      <c r="BK786" s="11"/>
      <c r="BL786" s="11"/>
      <c r="BM786" s="11"/>
      <c r="BN786" s="11"/>
      <c r="BO786" s="11"/>
      <c r="BP786" s="11"/>
    </row>
    <row r="787" spans="1:68" ht="12.75" customHeight="1">
      <c r="A787" s="12">
        <f t="shared" si="1395"/>
        <v>785</v>
      </c>
      <c r="B787" s="11" t="str">
        <f t="shared" ref="B787:D787" si="1436">IF(ISERROR(B786),IF(ISERROR(B785),IF(ISERROR(B784),"BLANK",B784),B785),B786)</f>
        <v>Claire Attridge</v>
      </c>
      <c r="C787" s="11" t="str">
        <f t="shared" si="1436"/>
        <v>Isabelle Cote</v>
      </c>
      <c r="D787" s="11" t="str">
        <f t="shared" si="1436"/>
        <v>BMSC24</v>
      </c>
      <c r="E787" s="12" t="str">
        <f>IF(ISERROR(VLOOKUP($D787,SITES!$A:$E,2,FALSE)),"",VLOOKUP($D787,SITES!$A:$E,2,FALSE))</f>
        <v>Swiss Boy</v>
      </c>
      <c r="F787" s="10">
        <f>IF(ISERROR(VLOOKUP($D787,SITES!$A:$E,3,FALSE)),"",VLOOKUP($D787,SITES!$A:$E,3,FALSE))</f>
        <v>48.916072999999997</v>
      </c>
      <c r="G787" s="13">
        <f>IF(ISERROR(VLOOKUP($D787,SITES!$A:$E,4,FALSE)),"",VLOOKUP($D787,SITES!$A:$E,4,FALSE))</f>
        <v>-125.131174</v>
      </c>
      <c r="H787" s="14" t="str">
        <f t="shared" si="1419"/>
        <v>24/04/2024</v>
      </c>
      <c r="I787" s="11">
        <f t="shared" ref="I787:O787" si="1437">IF(ISERROR(I786),IF(ISERROR(I785),IF(ISERROR(I784),"BLANK",I784),I785),I786)</f>
        <v>3</v>
      </c>
      <c r="J787" s="11" t="str">
        <f t="shared" si="1437"/>
        <v>NE</v>
      </c>
      <c r="K787" s="18">
        <f t="shared" si="1437"/>
        <v>0.54374999999999996</v>
      </c>
      <c r="L787" s="11" t="str">
        <f t="shared" si="1437"/>
        <v>CMA</v>
      </c>
      <c r="M787" s="11">
        <f t="shared" si="1437"/>
        <v>5.5</v>
      </c>
      <c r="N787" s="11">
        <f t="shared" si="1437"/>
        <v>2</v>
      </c>
      <c r="O787" s="11">
        <f t="shared" si="1437"/>
        <v>2</v>
      </c>
      <c r="P787" s="11" t="s">
        <v>41</v>
      </c>
      <c r="Q787" s="19" t="str">
        <f>IF($N787=1,IF(ISERROR(VLOOKUP($P787,'M1'!$A:$C,Q$2,FALSE)),"NOT PRESENT",VLOOKUP($P787,'M1'!$A:$C,Q$2,FALSE)),IF($N787=2,IF(ISERROR(VLOOKUP(DATA!$P787,'M2'!$A:$C,Q$2,FALSE)),"NOT PRESENT",VLOOKUP(DATA!$P787,'M2'!$A:$C,Q$2,FALSE)),IF($N787=0,IF(ISERROR(VLOOKUP($P787,'M1'!$A:$C,Q$2,FALSE)),IF(ISERROR(VLOOKUP(DATA!$P787,'M2'!$A:$C,Q$2,FALSE)),"NOT PRESENT",VLOOKUP(DATA!$P787,'M2'!$A:$C,Q$2,FALSE)),VLOOKUP($P787,'M1'!$A:$C,Q$2,FALSE)),"SPECIFY METHOD")))</f>
        <v>Pisaster ochraceus</v>
      </c>
      <c r="R787" s="12" t="str">
        <f>IF($N787=1,IF(ISERROR(VLOOKUP($P787,'M1'!$A:$C,R$2,FALSE)),"NOT PRESENT",VLOOKUP($P787,'M1'!$A:$C,R$2,FALSE)),IF($N787=2,IF(ISERROR(VLOOKUP(DATA!$P787,'M2'!$A:$C,R$2,FALSE)),"NOT PRESENT",VLOOKUP(DATA!$P787,'M2'!$A:$C,R$2,FALSE)),IF($N787=0,IF(ISERROR(VLOOKUP($P787,'M1'!$A:$C,R$2,FALSE)),IF(ISERROR(VLOOKUP(DATA!$P787,'M2'!$A:$C,R$2,FALSE)),"NOT PRESENT",VLOOKUP(DATA!$P787,'M2'!$A:$C,R$2,FALSE)),VLOOKUP($P787,'M1'!$A:$C,R$2,FALSE)),"SPECIFY METHOD")))</f>
        <v>Purple sea star</v>
      </c>
      <c r="S787" s="21">
        <f t="shared" si="1398"/>
        <v>31</v>
      </c>
      <c r="T787" s="11">
        <v>31</v>
      </c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1"/>
      <c r="AU787" s="11"/>
      <c r="AV787" s="11"/>
      <c r="AW787" s="11"/>
      <c r="AX787" s="11"/>
      <c r="AY787" s="11"/>
      <c r="AZ787" s="11"/>
      <c r="BA787" s="11"/>
      <c r="BB787" s="11"/>
      <c r="BC787" s="11"/>
      <c r="BD787" s="11"/>
      <c r="BE787" s="11"/>
      <c r="BF787" s="11"/>
      <c r="BG787" s="11"/>
      <c r="BH787" s="11"/>
      <c r="BI787" s="11"/>
      <c r="BJ787" s="11"/>
      <c r="BK787" s="11"/>
      <c r="BL787" s="11"/>
      <c r="BM787" s="11"/>
      <c r="BN787" s="11"/>
      <c r="BO787" s="11"/>
      <c r="BP787" s="11"/>
    </row>
    <row r="788" spans="1:68" ht="12.75" customHeight="1">
      <c r="A788" s="12">
        <f t="shared" si="1395"/>
        <v>786</v>
      </c>
      <c r="B788" s="11" t="str">
        <f t="shared" ref="B788:D788" si="1438">IF(ISERROR(B787),IF(ISERROR(B786),IF(ISERROR(B785),"BLANK",B785),B786),B787)</f>
        <v>Claire Attridge</v>
      </c>
      <c r="C788" s="11" t="str">
        <f t="shared" si="1438"/>
        <v>Isabelle Cote</v>
      </c>
      <c r="D788" s="11" t="str">
        <f t="shared" si="1438"/>
        <v>BMSC24</v>
      </c>
      <c r="E788" s="12" t="str">
        <f>IF(ISERROR(VLOOKUP($D788,SITES!$A:$E,2,FALSE)),"",VLOOKUP($D788,SITES!$A:$E,2,FALSE))</f>
        <v>Swiss Boy</v>
      </c>
      <c r="F788" s="10">
        <f>IF(ISERROR(VLOOKUP($D788,SITES!$A:$E,3,FALSE)),"",VLOOKUP($D788,SITES!$A:$E,3,FALSE))</f>
        <v>48.916072999999997</v>
      </c>
      <c r="G788" s="13">
        <f>IF(ISERROR(VLOOKUP($D788,SITES!$A:$E,4,FALSE)),"",VLOOKUP($D788,SITES!$A:$E,4,FALSE))</f>
        <v>-125.131174</v>
      </c>
      <c r="H788" s="14" t="str">
        <f t="shared" si="1419"/>
        <v>24/04/2024</v>
      </c>
      <c r="I788" s="11">
        <f t="shared" ref="I788:O788" si="1439">IF(ISERROR(I787),IF(ISERROR(I786),IF(ISERROR(I785),"BLANK",I785),I786),I787)</f>
        <v>3</v>
      </c>
      <c r="J788" s="11" t="str">
        <f t="shared" si="1439"/>
        <v>NE</v>
      </c>
      <c r="K788" s="18">
        <f t="shared" si="1439"/>
        <v>0.54374999999999996</v>
      </c>
      <c r="L788" s="11" t="str">
        <f t="shared" si="1439"/>
        <v>CMA</v>
      </c>
      <c r="M788" s="11">
        <f t="shared" si="1439"/>
        <v>5.5</v>
      </c>
      <c r="N788" s="11">
        <f t="shared" si="1439"/>
        <v>2</v>
      </c>
      <c r="O788" s="11">
        <f t="shared" si="1439"/>
        <v>2</v>
      </c>
      <c r="P788" s="11" t="s">
        <v>37</v>
      </c>
      <c r="Q788" s="19" t="str">
        <f>IF($N788=1,IF(ISERROR(VLOOKUP($P788,'M1'!$A:$C,Q$2,FALSE)),"NOT PRESENT",VLOOKUP($P788,'M1'!$A:$C,Q$2,FALSE)),IF($N788=2,IF(ISERROR(VLOOKUP(DATA!$P788,'M2'!$A:$C,Q$2,FALSE)),"NOT PRESENT",VLOOKUP(DATA!$P788,'M2'!$A:$C,Q$2,FALSE)),IF($N788=0,IF(ISERROR(VLOOKUP($P788,'M1'!$A:$C,Q$2,FALSE)),IF(ISERROR(VLOOKUP(DATA!$P788,'M2'!$A:$C,Q$2,FALSE)),"NOT PRESENT",VLOOKUP(DATA!$P788,'M2'!$A:$C,Q$2,FALSE)),VLOOKUP($P788,'M1'!$A:$C,Q$2,FALSE)),"SPECIFY METHOD")))</f>
        <v>Ceratostoma foliatum</v>
      </c>
      <c r="R788" s="12" t="str">
        <f>IF($N788=1,IF(ISERROR(VLOOKUP($P788,'M1'!$A:$C,R$2,FALSE)),"NOT PRESENT",VLOOKUP($P788,'M1'!$A:$C,R$2,FALSE)),IF($N788=2,IF(ISERROR(VLOOKUP(DATA!$P788,'M2'!$A:$C,R$2,FALSE)),"NOT PRESENT",VLOOKUP(DATA!$P788,'M2'!$A:$C,R$2,FALSE)),IF($N788=0,IF(ISERROR(VLOOKUP($P788,'M1'!$A:$C,R$2,FALSE)),IF(ISERROR(VLOOKUP(DATA!$P788,'M2'!$A:$C,R$2,FALSE)),"NOT PRESENT",VLOOKUP(DATA!$P788,'M2'!$A:$C,R$2,FALSE)),VLOOKUP($P788,'M1'!$A:$C,R$2,FALSE)),"SPECIFY METHOD")))</f>
        <v>Leafy hornmouth</v>
      </c>
      <c r="S788" s="21">
        <f t="shared" si="1398"/>
        <v>6</v>
      </c>
      <c r="T788" s="11">
        <v>6</v>
      </c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1"/>
      <c r="AU788" s="11"/>
      <c r="AV788" s="11"/>
      <c r="AW788" s="11"/>
      <c r="AX788" s="11"/>
      <c r="AY788" s="11"/>
      <c r="AZ788" s="11"/>
      <c r="BA788" s="11"/>
      <c r="BB788" s="11"/>
      <c r="BC788" s="11"/>
      <c r="BD788" s="11"/>
      <c r="BE788" s="11"/>
      <c r="BF788" s="11"/>
      <c r="BG788" s="11"/>
      <c r="BH788" s="11"/>
      <c r="BI788" s="11"/>
      <c r="BJ788" s="11"/>
      <c r="BK788" s="11"/>
      <c r="BL788" s="11"/>
      <c r="BM788" s="11"/>
      <c r="BN788" s="11"/>
      <c r="BO788" s="11"/>
      <c r="BP788" s="11"/>
    </row>
    <row r="789" spans="1:68" ht="12.75" customHeight="1">
      <c r="A789" s="12">
        <f t="shared" si="1395"/>
        <v>787</v>
      </c>
      <c r="B789" s="11" t="str">
        <f t="shared" ref="B789:D789" si="1440">IF(ISERROR(B788),IF(ISERROR(B787),IF(ISERROR(B786),"BLANK",B786),B787),B788)</f>
        <v>Claire Attridge</v>
      </c>
      <c r="C789" s="11" t="str">
        <f t="shared" si="1440"/>
        <v>Isabelle Cote</v>
      </c>
      <c r="D789" s="11" t="str">
        <f t="shared" si="1440"/>
        <v>BMSC24</v>
      </c>
      <c r="E789" s="12" t="str">
        <f>IF(ISERROR(VLOOKUP($D789,SITES!$A:$E,2,FALSE)),"",VLOOKUP($D789,SITES!$A:$E,2,FALSE))</f>
        <v>Swiss Boy</v>
      </c>
      <c r="F789" s="10">
        <f>IF(ISERROR(VLOOKUP($D789,SITES!$A:$E,3,FALSE)),"",VLOOKUP($D789,SITES!$A:$E,3,FALSE))</f>
        <v>48.916072999999997</v>
      </c>
      <c r="G789" s="13">
        <f>IF(ISERROR(VLOOKUP($D789,SITES!$A:$E,4,FALSE)),"",VLOOKUP($D789,SITES!$A:$E,4,FALSE))</f>
        <v>-125.131174</v>
      </c>
      <c r="H789" s="14" t="str">
        <f t="shared" si="1419"/>
        <v>24/04/2024</v>
      </c>
      <c r="I789" s="11">
        <f t="shared" ref="I789:O789" si="1441">IF(ISERROR(I788),IF(ISERROR(I787),IF(ISERROR(I786),"BLANK",I786),I787),I788)</f>
        <v>3</v>
      </c>
      <c r="J789" s="11" t="str">
        <f t="shared" si="1441"/>
        <v>NE</v>
      </c>
      <c r="K789" s="18">
        <f t="shared" si="1441"/>
        <v>0.54374999999999996</v>
      </c>
      <c r="L789" s="11" t="str">
        <f t="shared" si="1441"/>
        <v>CMA</v>
      </c>
      <c r="M789" s="11">
        <f t="shared" si="1441"/>
        <v>5.5</v>
      </c>
      <c r="N789" s="11">
        <f t="shared" si="1441"/>
        <v>2</v>
      </c>
      <c r="O789" s="11">
        <f t="shared" si="1441"/>
        <v>2</v>
      </c>
      <c r="P789" s="11" t="s">
        <v>33</v>
      </c>
      <c r="Q789" s="19" t="str">
        <f>IF($N789=1,IF(ISERROR(VLOOKUP($P789,'M1'!$A:$C,Q$2,FALSE)),"NOT PRESENT",VLOOKUP($P789,'M1'!$A:$C,Q$2,FALSE)),IF($N789=2,IF(ISERROR(VLOOKUP(DATA!$P789,'M2'!$A:$C,Q$2,FALSE)),"NOT PRESENT",VLOOKUP(DATA!$P789,'M2'!$A:$C,Q$2,FALSE)),IF($N789=0,IF(ISERROR(VLOOKUP($P789,'M1'!$A:$C,Q$2,FALSE)),IF(ISERROR(VLOOKUP(DATA!$P789,'M2'!$A:$C,Q$2,FALSE)),"NOT PRESENT",VLOOKUP(DATA!$P789,'M2'!$A:$C,Q$2,FALSE)),VLOOKUP($P789,'M1'!$A:$C,Q$2,FALSE)),"SPECIFY METHOD")))</f>
        <v>Apostichopus californicus</v>
      </c>
      <c r="R789" s="12" t="str">
        <f>IF($N789=1,IF(ISERROR(VLOOKUP($P789,'M1'!$A:$C,R$2,FALSE)),"NOT PRESENT",VLOOKUP($P789,'M1'!$A:$C,R$2,FALSE)),IF($N789=2,IF(ISERROR(VLOOKUP(DATA!$P789,'M2'!$A:$C,R$2,FALSE)),"NOT PRESENT",VLOOKUP(DATA!$P789,'M2'!$A:$C,R$2,FALSE)),IF($N789=0,IF(ISERROR(VLOOKUP($P789,'M1'!$A:$C,R$2,FALSE)),IF(ISERROR(VLOOKUP(DATA!$P789,'M2'!$A:$C,R$2,FALSE)),"NOT PRESENT",VLOOKUP(DATA!$P789,'M2'!$A:$C,R$2,FALSE)),VLOOKUP($P789,'M1'!$A:$C,R$2,FALSE)),"SPECIFY METHOD")))</f>
        <v>California sea cucumber</v>
      </c>
      <c r="S789" s="21">
        <f t="shared" si="1398"/>
        <v>23</v>
      </c>
      <c r="T789" s="11">
        <v>23</v>
      </c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1"/>
      <c r="AU789" s="11"/>
      <c r="AV789" s="11"/>
      <c r="AW789" s="11"/>
      <c r="AX789" s="11"/>
      <c r="AY789" s="11"/>
      <c r="AZ789" s="11"/>
      <c r="BA789" s="11"/>
      <c r="BB789" s="11"/>
      <c r="BC789" s="11"/>
      <c r="BD789" s="11"/>
      <c r="BE789" s="11"/>
      <c r="BF789" s="11"/>
      <c r="BG789" s="11"/>
      <c r="BH789" s="11"/>
      <c r="BI789" s="11"/>
      <c r="BJ789" s="11"/>
      <c r="BK789" s="11"/>
      <c r="BL789" s="11"/>
      <c r="BM789" s="11"/>
      <c r="BN789" s="11"/>
      <c r="BO789" s="11"/>
      <c r="BP789" s="11"/>
    </row>
    <row r="790" spans="1:68" ht="12.75" customHeight="1">
      <c r="A790" s="12">
        <f t="shared" si="1395"/>
        <v>788</v>
      </c>
      <c r="B790" s="11" t="str">
        <f t="shared" ref="B790:D790" si="1442">IF(ISERROR(B789),IF(ISERROR(B788),IF(ISERROR(B787),"BLANK",B787),B788),B789)</f>
        <v>Claire Attridge</v>
      </c>
      <c r="C790" s="11" t="str">
        <f t="shared" si="1442"/>
        <v>Isabelle Cote</v>
      </c>
      <c r="D790" s="11" t="str">
        <f t="shared" si="1442"/>
        <v>BMSC24</v>
      </c>
      <c r="E790" s="12" t="str">
        <f>IF(ISERROR(VLOOKUP($D790,SITES!$A:$E,2,FALSE)),"",VLOOKUP($D790,SITES!$A:$E,2,FALSE))</f>
        <v>Swiss Boy</v>
      </c>
      <c r="F790" s="10">
        <f>IF(ISERROR(VLOOKUP($D790,SITES!$A:$E,3,FALSE)),"",VLOOKUP($D790,SITES!$A:$E,3,FALSE))</f>
        <v>48.916072999999997</v>
      </c>
      <c r="G790" s="13">
        <f>IF(ISERROR(VLOOKUP($D790,SITES!$A:$E,4,FALSE)),"",VLOOKUP($D790,SITES!$A:$E,4,FALSE))</f>
        <v>-125.131174</v>
      </c>
      <c r="H790" s="14" t="str">
        <f t="shared" si="1419"/>
        <v>24/04/2024</v>
      </c>
      <c r="I790" s="11">
        <f t="shared" ref="I790:O790" si="1443">IF(ISERROR(I789),IF(ISERROR(I788),IF(ISERROR(I787),"BLANK",I787),I788),I789)</f>
        <v>3</v>
      </c>
      <c r="J790" s="11" t="str">
        <f t="shared" si="1443"/>
        <v>NE</v>
      </c>
      <c r="K790" s="18">
        <f t="shared" si="1443"/>
        <v>0.54374999999999996</v>
      </c>
      <c r="L790" s="11" t="str">
        <f t="shared" si="1443"/>
        <v>CMA</v>
      </c>
      <c r="M790" s="11">
        <f t="shared" si="1443"/>
        <v>5.5</v>
      </c>
      <c r="N790" s="11">
        <f t="shared" si="1443"/>
        <v>2</v>
      </c>
      <c r="O790" s="11">
        <f t="shared" si="1443"/>
        <v>2</v>
      </c>
      <c r="P790" s="11" t="s">
        <v>179</v>
      </c>
      <c r="Q790" s="19" t="str">
        <f>IF($N790=1,IF(ISERROR(VLOOKUP($P790,'M1'!$A:$C,Q$2,FALSE)),"NOT PRESENT",VLOOKUP($P790,'M1'!$A:$C,Q$2,FALSE)),IF($N790=2,IF(ISERROR(VLOOKUP(DATA!$P790,'M2'!$A:$C,Q$2,FALSE)),"NOT PRESENT",VLOOKUP(DATA!$P790,'M2'!$A:$C,Q$2,FALSE)),IF($N790=0,IF(ISERROR(VLOOKUP($P790,'M1'!$A:$C,Q$2,FALSE)),IF(ISERROR(VLOOKUP(DATA!$P790,'M2'!$A:$C,Q$2,FALSE)),"NOT PRESENT",VLOOKUP(DATA!$P790,'M2'!$A:$C,Q$2,FALSE)),VLOOKUP($P790,'M1'!$A:$C,Q$2,FALSE)),"SPECIFY METHOD")))</f>
        <v>Oregonia gracilis</v>
      </c>
      <c r="R790" s="12" t="str">
        <f>IF($N790=1,IF(ISERROR(VLOOKUP($P790,'M1'!$A:$C,R$2,FALSE)),"NOT PRESENT",VLOOKUP($P790,'M1'!$A:$C,R$2,FALSE)),IF($N790=2,IF(ISERROR(VLOOKUP(DATA!$P790,'M2'!$A:$C,R$2,FALSE)),"NOT PRESENT",VLOOKUP(DATA!$P790,'M2'!$A:$C,R$2,FALSE)),IF($N790=0,IF(ISERROR(VLOOKUP($P790,'M1'!$A:$C,R$2,FALSE)),IF(ISERROR(VLOOKUP(DATA!$P790,'M2'!$A:$C,R$2,FALSE)),"NOT PRESENT",VLOOKUP(DATA!$P790,'M2'!$A:$C,R$2,FALSE)),VLOOKUP($P790,'M1'!$A:$C,R$2,FALSE)),"SPECIFY METHOD")))</f>
        <v>Graceful decorator crab</v>
      </c>
      <c r="S790" s="21">
        <f t="shared" si="1398"/>
        <v>3</v>
      </c>
      <c r="T790" s="11">
        <v>3</v>
      </c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1"/>
      <c r="AU790" s="11"/>
      <c r="AV790" s="11"/>
      <c r="AW790" s="11"/>
      <c r="AX790" s="11"/>
      <c r="AY790" s="11"/>
      <c r="AZ790" s="11"/>
      <c r="BA790" s="11"/>
      <c r="BB790" s="11"/>
      <c r="BC790" s="11"/>
      <c r="BD790" s="11"/>
      <c r="BE790" s="11"/>
      <c r="BF790" s="11"/>
      <c r="BG790" s="11"/>
      <c r="BH790" s="11"/>
      <c r="BI790" s="11"/>
      <c r="BJ790" s="11"/>
      <c r="BK790" s="11"/>
      <c r="BL790" s="11"/>
      <c r="BM790" s="11"/>
      <c r="BN790" s="11"/>
      <c r="BO790" s="11"/>
      <c r="BP790" s="11"/>
    </row>
    <row r="791" spans="1:68" ht="12.75" customHeight="1">
      <c r="A791" s="12">
        <f t="shared" si="1395"/>
        <v>789</v>
      </c>
      <c r="B791" s="11" t="str">
        <f t="shared" ref="B791:D791" si="1444">IF(ISERROR(B790),IF(ISERROR(B789),IF(ISERROR(B788),"BLANK",B788),B789),B790)</f>
        <v>Claire Attridge</v>
      </c>
      <c r="C791" s="11" t="str">
        <f t="shared" si="1444"/>
        <v>Isabelle Cote</v>
      </c>
      <c r="D791" s="11" t="str">
        <f t="shared" si="1444"/>
        <v>BMSC24</v>
      </c>
      <c r="E791" s="12" t="str">
        <f>IF(ISERROR(VLOOKUP($D791,SITES!$A:$E,2,FALSE)),"",VLOOKUP($D791,SITES!$A:$E,2,FALSE))</f>
        <v>Swiss Boy</v>
      </c>
      <c r="F791" s="10">
        <f>IF(ISERROR(VLOOKUP($D791,SITES!$A:$E,3,FALSE)),"",VLOOKUP($D791,SITES!$A:$E,3,FALSE))</f>
        <v>48.916072999999997</v>
      </c>
      <c r="G791" s="13">
        <f>IF(ISERROR(VLOOKUP($D791,SITES!$A:$E,4,FALSE)),"",VLOOKUP($D791,SITES!$A:$E,4,FALSE))</f>
        <v>-125.131174</v>
      </c>
      <c r="H791" s="14" t="str">
        <f t="shared" si="1419"/>
        <v>24/04/2024</v>
      </c>
      <c r="I791" s="11">
        <f t="shared" ref="I791:O791" si="1445">IF(ISERROR(I790),IF(ISERROR(I789),IF(ISERROR(I788),"BLANK",I788),I789),I790)</f>
        <v>3</v>
      </c>
      <c r="J791" s="11" t="str">
        <f t="shared" si="1445"/>
        <v>NE</v>
      </c>
      <c r="K791" s="18">
        <f t="shared" si="1445"/>
        <v>0.54374999999999996</v>
      </c>
      <c r="L791" s="11" t="str">
        <f t="shared" si="1445"/>
        <v>CMA</v>
      </c>
      <c r="M791" s="11">
        <f t="shared" si="1445"/>
        <v>5.5</v>
      </c>
      <c r="N791" s="11">
        <f t="shared" si="1445"/>
        <v>2</v>
      </c>
      <c r="O791" s="11">
        <f t="shared" si="1445"/>
        <v>2</v>
      </c>
      <c r="P791" s="11" t="s">
        <v>44</v>
      </c>
      <c r="Q791" s="19" t="str">
        <f>IF($N791=1,IF(ISERROR(VLOOKUP($P791,'M1'!$A:$C,Q$2,FALSE)),"NOT PRESENT",VLOOKUP($P791,'M1'!$A:$C,Q$2,FALSE)),IF($N791=2,IF(ISERROR(VLOOKUP(DATA!$P791,'M2'!$A:$C,Q$2,FALSE)),"NOT PRESENT",VLOOKUP(DATA!$P791,'M2'!$A:$C,Q$2,FALSE)),IF($N791=0,IF(ISERROR(VLOOKUP($P791,'M1'!$A:$C,Q$2,FALSE)),IF(ISERROR(VLOOKUP(DATA!$P791,'M2'!$A:$C,Q$2,FALSE)),"NOT PRESENT",VLOOKUP(DATA!$P791,'M2'!$A:$C,Q$2,FALSE)),VLOOKUP($P791,'M1'!$A:$C,Q$2,FALSE)),"SPECIFY METHOD")))</f>
        <v>Strongylocentrotus purpuratus</v>
      </c>
      <c r="R791" s="12" t="str">
        <f>IF($N791=1,IF(ISERROR(VLOOKUP($P791,'M1'!$A:$C,R$2,FALSE)),"NOT PRESENT",VLOOKUP($P791,'M1'!$A:$C,R$2,FALSE)),IF($N791=2,IF(ISERROR(VLOOKUP(DATA!$P791,'M2'!$A:$C,R$2,FALSE)),"NOT PRESENT",VLOOKUP(DATA!$P791,'M2'!$A:$C,R$2,FALSE)),IF($N791=0,IF(ISERROR(VLOOKUP($P791,'M1'!$A:$C,R$2,FALSE)),IF(ISERROR(VLOOKUP(DATA!$P791,'M2'!$A:$C,R$2,FALSE)),"NOT PRESENT",VLOOKUP(DATA!$P791,'M2'!$A:$C,R$2,FALSE)),VLOOKUP($P791,'M1'!$A:$C,R$2,FALSE)),"SPECIFY METHOD")))</f>
        <v>Purple sea urchin (?)</v>
      </c>
      <c r="S791" s="21">
        <f t="shared" si="1398"/>
        <v>7</v>
      </c>
      <c r="T791" s="11">
        <v>7</v>
      </c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1"/>
      <c r="AU791" s="11"/>
      <c r="AV791" s="11"/>
      <c r="AW791" s="11"/>
      <c r="AX791" s="11"/>
      <c r="AY791" s="11"/>
      <c r="AZ791" s="11"/>
      <c r="BA791" s="11"/>
      <c r="BB791" s="11"/>
      <c r="BC791" s="11"/>
      <c r="BD791" s="11"/>
      <c r="BE791" s="11"/>
      <c r="BF791" s="11"/>
      <c r="BG791" s="11"/>
      <c r="BH791" s="11"/>
      <c r="BI791" s="11"/>
      <c r="BJ791" s="11"/>
      <c r="BK791" s="11"/>
      <c r="BL791" s="11"/>
      <c r="BM791" s="11"/>
      <c r="BN791" s="11"/>
      <c r="BO791" s="11"/>
      <c r="BP791" s="11"/>
    </row>
    <row r="792" spans="1:68" ht="12.75" customHeight="1">
      <c r="A792" s="12">
        <f t="shared" si="1395"/>
        <v>790</v>
      </c>
      <c r="B792" s="11" t="str">
        <f t="shared" ref="B792:D792" si="1446">IF(ISERROR(B791),IF(ISERROR(B790),IF(ISERROR(B789),"BLANK",B789),B790),B791)</f>
        <v>Claire Attridge</v>
      </c>
      <c r="C792" s="11" t="str">
        <f t="shared" si="1446"/>
        <v>Isabelle Cote</v>
      </c>
      <c r="D792" s="11" t="str">
        <f t="shared" si="1446"/>
        <v>BMSC24</v>
      </c>
      <c r="E792" s="12" t="str">
        <f>IF(ISERROR(VLOOKUP($D792,SITES!$A:$E,2,FALSE)),"",VLOOKUP($D792,SITES!$A:$E,2,FALSE))</f>
        <v>Swiss Boy</v>
      </c>
      <c r="F792" s="10">
        <f>IF(ISERROR(VLOOKUP($D792,SITES!$A:$E,3,FALSE)),"",VLOOKUP($D792,SITES!$A:$E,3,FALSE))</f>
        <v>48.916072999999997</v>
      </c>
      <c r="G792" s="13">
        <f>IF(ISERROR(VLOOKUP($D792,SITES!$A:$E,4,FALSE)),"",VLOOKUP($D792,SITES!$A:$E,4,FALSE))</f>
        <v>-125.131174</v>
      </c>
      <c r="H792" s="14" t="str">
        <f t="shared" si="1419"/>
        <v>24/04/2024</v>
      </c>
      <c r="I792" s="11">
        <f t="shared" ref="I792:O792" si="1447">IF(ISERROR(I791),IF(ISERROR(I790),IF(ISERROR(I789),"BLANK",I789),I790),I791)</f>
        <v>3</v>
      </c>
      <c r="J792" s="11" t="str">
        <f t="shared" si="1447"/>
        <v>NE</v>
      </c>
      <c r="K792" s="18">
        <f t="shared" si="1447"/>
        <v>0.54374999999999996</v>
      </c>
      <c r="L792" s="11" t="str">
        <f t="shared" si="1447"/>
        <v>CMA</v>
      </c>
      <c r="M792" s="11">
        <f t="shared" si="1447"/>
        <v>5.5</v>
      </c>
      <c r="N792" s="11">
        <f t="shared" si="1447"/>
        <v>2</v>
      </c>
      <c r="O792" s="11">
        <f t="shared" si="1447"/>
        <v>2</v>
      </c>
      <c r="P792" s="11" t="s">
        <v>39</v>
      </c>
      <c r="Q792" s="19" t="str">
        <f>IF($N792=1,IF(ISERROR(VLOOKUP($P792,'M1'!$A:$C,Q$2,FALSE)),"NOT PRESENT",VLOOKUP($P792,'M1'!$A:$C,Q$2,FALSE)),IF($N792=2,IF(ISERROR(VLOOKUP(DATA!$P792,'M2'!$A:$C,Q$2,FALSE)),"NOT PRESENT",VLOOKUP(DATA!$P792,'M2'!$A:$C,Q$2,FALSE)),IF($N792=0,IF(ISERROR(VLOOKUP($P792,'M1'!$A:$C,Q$2,FALSE)),IF(ISERROR(VLOOKUP(DATA!$P792,'M2'!$A:$C,Q$2,FALSE)),"NOT PRESENT",VLOOKUP(DATA!$P792,'M2'!$A:$C,Q$2,FALSE)),VLOOKUP($P792,'M1'!$A:$C,Q$2,FALSE)),"SPECIFY METHOD")))</f>
        <v>Hermissenda crassicornis</v>
      </c>
      <c r="R792" s="12" t="str">
        <f>IF($N792=1,IF(ISERROR(VLOOKUP($P792,'M1'!$A:$C,R$2,FALSE)),"NOT PRESENT",VLOOKUP($P792,'M1'!$A:$C,R$2,FALSE)),IF($N792=2,IF(ISERROR(VLOOKUP(DATA!$P792,'M2'!$A:$C,R$2,FALSE)),"NOT PRESENT",VLOOKUP(DATA!$P792,'M2'!$A:$C,R$2,FALSE)),IF($N792=0,IF(ISERROR(VLOOKUP($P792,'M1'!$A:$C,R$2,FALSE)),IF(ISERROR(VLOOKUP(DATA!$P792,'M2'!$A:$C,R$2,FALSE)),"NOT PRESENT",VLOOKUP(DATA!$P792,'M2'!$A:$C,R$2,FALSE)),VLOOKUP($P792,'M1'!$A:$C,R$2,FALSE)),"SPECIFY METHOD")))</f>
        <v>Opalescent nudibranch</v>
      </c>
      <c r="S792" s="21">
        <f t="shared" si="1398"/>
        <v>8</v>
      </c>
      <c r="T792" s="11">
        <v>8</v>
      </c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1"/>
      <c r="AU792" s="11"/>
      <c r="AV792" s="11"/>
      <c r="AW792" s="11"/>
      <c r="AX792" s="11"/>
      <c r="AY792" s="11"/>
      <c r="AZ792" s="11"/>
      <c r="BA792" s="11"/>
      <c r="BB792" s="11"/>
      <c r="BC792" s="11"/>
      <c r="BD792" s="11"/>
      <c r="BE792" s="11"/>
      <c r="BF792" s="11"/>
      <c r="BG792" s="11"/>
      <c r="BH792" s="11"/>
      <c r="BI792" s="11"/>
      <c r="BJ792" s="11"/>
      <c r="BK792" s="11"/>
      <c r="BL792" s="11"/>
      <c r="BM792" s="11"/>
      <c r="BN792" s="11"/>
      <c r="BO792" s="11"/>
      <c r="BP792" s="11"/>
    </row>
    <row r="793" spans="1:68" ht="12.75" customHeight="1">
      <c r="A793" s="12">
        <f t="shared" si="1395"/>
        <v>791</v>
      </c>
      <c r="B793" s="11" t="str">
        <f t="shared" ref="B793:D793" si="1448">IF(ISERROR(B792),IF(ISERROR(B791),IF(ISERROR(B790),"BLANK",B790),B791),B792)</f>
        <v>Claire Attridge</v>
      </c>
      <c r="C793" s="11" t="str">
        <f t="shared" si="1448"/>
        <v>Isabelle Cote</v>
      </c>
      <c r="D793" s="11" t="str">
        <f t="shared" si="1448"/>
        <v>BMSC24</v>
      </c>
      <c r="E793" s="12" t="str">
        <f>IF(ISERROR(VLOOKUP($D793,SITES!$A:$E,2,FALSE)),"",VLOOKUP($D793,SITES!$A:$E,2,FALSE))</f>
        <v>Swiss Boy</v>
      </c>
      <c r="F793" s="10">
        <f>IF(ISERROR(VLOOKUP($D793,SITES!$A:$E,3,FALSE)),"",VLOOKUP($D793,SITES!$A:$E,3,FALSE))</f>
        <v>48.916072999999997</v>
      </c>
      <c r="G793" s="13">
        <f>IF(ISERROR(VLOOKUP($D793,SITES!$A:$E,4,FALSE)),"",VLOOKUP($D793,SITES!$A:$E,4,FALSE))</f>
        <v>-125.131174</v>
      </c>
      <c r="H793" s="14" t="str">
        <f t="shared" si="1419"/>
        <v>24/04/2024</v>
      </c>
      <c r="I793" s="11">
        <f t="shared" ref="I793:O793" si="1449">IF(ISERROR(I792),IF(ISERROR(I791),IF(ISERROR(I790),"BLANK",I790),I791),I792)</f>
        <v>3</v>
      </c>
      <c r="J793" s="11" t="str">
        <f t="shared" si="1449"/>
        <v>NE</v>
      </c>
      <c r="K793" s="18">
        <f t="shared" si="1449"/>
        <v>0.54374999999999996</v>
      </c>
      <c r="L793" s="11" t="str">
        <f t="shared" si="1449"/>
        <v>CMA</v>
      </c>
      <c r="M793" s="11">
        <f t="shared" si="1449"/>
        <v>5.5</v>
      </c>
      <c r="N793" s="11">
        <f t="shared" si="1449"/>
        <v>2</v>
      </c>
      <c r="O793" s="11">
        <f t="shared" si="1449"/>
        <v>2</v>
      </c>
      <c r="P793" s="11" t="s">
        <v>28</v>
      </c>
      <c r="Q793" s="19" t="str">
        <f>IF($N793=1,IF(ISERROR(VLOOKUP($P793,'M1'!$A:$C,Q$2,FALSE)),"NOT PRESENT",VLOOKUP($P793,'M1'!$A:$C,Q$2,FALSE)),IF($N793=2,IF(ISERROR(VLOOKUP(DATA!$P793,'M2'!$A:$C,Q$2,FALSE)),"NOT PRESENT",VLOOKUP(DATA!$P793,'M2'!$A:$C,Q$2,FALSE)),IF($N793=0,IF(ISERROR(VLOOKUP($P793,'M1'!$A:$C,Q$2,FALSE)),IF(ISERROR(VLOOKUP(DATA!$P793,'M2'!$A:$C,Q$2,FALSE)),"NOT PRESENT",VLOOKUP(DATA!$P793,'M2'!$A:$C,Q$2,FALSE)),VLOOKUP($P793,'M1'!$A:$C,Q$2,FALSE)),"SPECIFY METHOD")))</f>
        <v>Artedius harringtoni</v>
      </c>
      <c r="R793" s="12" t="str">
        <f>IF($N793=1,IF(ISERROR(VLOOKUP($P793,'M1'!$A:$C,R$2,FALSE)),"NOT PRESENT",VLOOKUP($P793,'M1'!$A:$C,R$2,FALSE)),IF($N793=2,IF(ISERROR(VLOOKUP(DATA!$P793,'M2'!$A:$C,R$2,FALSE)),"NOT PRESENT",VLOOKUP(DATA!$P793,'M2'!$A:$C,R$2,FALSE)),IF($N793=0,IF(ISERROR(VLOOKUP($P793,'M1'!$A:$C,R$2,FALSE)),IF(ISERROR(VLOOKUP(DATA!$P793,'M2'!$A:$C,R$2,FALSE)),"NOT PRESENT",VLOOKUP(DATA!$P793,'M2'!$A:$C,R$2,FALSE)),VLOOKUP($P793,'M1'!$A:$C,R$2,FALSE)),"SPECIFY METHOD")))</f>
        <v>Scalyhead sculpin</v>
      </c>
      <c r="S793" s="21">
        <f t="shared" si="1398"/>
        <v>2</v>
      </c>
      <c r="T793" s="11">
        <v>0</v>
      </c>
      <c r="U793" s="11"/>
      <c r="V793" s="11">
        <v>2</v>
      </c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1"/>
      <c r="AU793" s="11"/>
      <c r="AV793" s="11"/>
      <c r="AW793" s="11"/>
      <c r="AX793" s="11"/>
      <c r="AY793" s="11"/>
      <c r="AZ793" s="11"/>
      <c r="BA793" s="11"/>
      <c r="BB793" s="11"/>
      <c r="BC793" s="11"/>
      <c r="BD793" s="11"/>
      <c r="BE793" s="11"/>
      <c r="BF793" s="11"/>
      <c r="BG793" s="11"/>
      <c r="BH793" s="11"/>
      <c r="BI793" s="11"/>
      <c r="BJ793" s="11"/>
      <c r="BK793" s="11"/>
      <c r="BL793" s="11"/>
      <c r="BM793" s="11"/>
      <c r="BN793" s="11"/>
      <c r="BO793" s="11"/>
      <c r="BP793" s="11"/>
    </row>
    <row r="794" spans="1:68" ht="12.75" customHeight="1">
      <c r="A794" s="12">
        <f t="shared" si="1395"/>
        <v>792</v>
      </c>
      <c r="B794" s="11" t="str">
        <f t="shared" ref="B794:D794" si="1450">IF(ISERROR(B793),IF(ISERROR(B792),IF(ISERROR(B791),"BLANK",B791),B792),B793)</f>
        <v>Claire Attridge</v>
      </c>
      <c r="C794" s="11" t="str">
        <f t="shared" si="1450"/>
        <v>Isabelle Cote</v>
      </c>
      <c r="D794" s="11" t="str">
        <f t="shared" si="1450"/>
        <v>BMSC24</v>
      </c>
      <c r="E794" s="12" t="str">
        <f>IF(ISERROR(VLOOKUP($D794,SITES!$A:$E,2,FALSE)),"",VLOOKUP($D794,SITES!$A:$E,2,FALSE))</f>
        <v>Swiss Boy</v>
      </c>
      <c r="F794" s="10">
        <f>IF(ISERROR(VLOOKUP($D794,SITES!$A:$E,3,FALSE)),"",VLOOKUP($D794,SITES!$A:$E,3,FALSE))</f>
        <v>48.916072999999997</v>
      </c>
      <c r="G794" s="13">
        <f>IF(ISERROR(VLOOKUP($D794,SITES!$A:$E,4,FALSE)),"",VLOOKUP($D794,SITES!$A:$E,4,FALSE))</f>
        <v>-125.131174</v>
      </c>
      <c r="H794" s="14" t="str">
        <f t="shared" si="1419"/>
        <v>24/04/2024</v>
      </c>
      <c r="I794" s="11">
        <f t="shared" ref="I794:O794" si="1451">IF(ISERROR(I793),IF(ISERROR(I792),IF(ISERROR(I791),"BLANK",I791),I792),I793)</f>
        <v>3</v>
      </c>
      <c r="J794" s="11" t="str">
        <f t="shared" si="1451"/>
        <v>NE</v>
      </c>
      <c r="K794" s="18">
        <f t="shared" si="1451"/>
        <v>0.54374999999999996</v>
      </c>
      <c r="L794" s="11" t="str">
        <f t="shared" si="1451"/>
        <v>CMA</v>
      </c>
      <c r="M794" s="11">
        <f t="shared" si="1451"/>
        <v>5.5</v>
      </c>
      <c r="N794" s="11">
        <f t="shared" si="1451"/>
        <v>2</v>
      </c>
      <c r="O794" s="11">
        <f t="shared" si="1451"/>
        <v>2</v>
      </c>
      <c r="P794" s="11" t="s">
        <v>42</v>
      </c>
      <c r="Q794" s="19" t="str">
        <f>IF($N794=1,IF(ISERROR(VLOOKUP($P794,'M1'!$A:$C,Q$2,FALSE)),"NOT PRESENT",VLOOKUP($P794,'M1'!$A:$C,Q$2,FALSE)),IF($N794=2,IF(ISERROR(VLOOKUP(DATA!$P794,'M2'!$A:$C,Q$2,FALSE)),"NOT PRESENT",VLOOKUP(DATA!$P794,'M2'!$A:$C,Q$2,FALSE)),IF($N794=0,IF(ISERROR(VLOOKUP($P794,'M1'!$A:$C,Q$2,FALSE)),IF(ISERROR(VLOOKUP(DATA!$P794,'M2'!$A:$C,Q$2,FALSE)),"NOT PRESENT",VLOOKUP(DATA!$P794,'M2'!$A:$C,Q$2,FALSE)),VLOOKUP($P794,'M1'!$A:$C,Q$2,FALSE)),"SPECIFY METHOD")))</f>
        <v>Dermasterias imbricata</v>
      </c>
      <c r="R794" s="12" t="str">
        <f>IF($N794=1,IF(ISERROR(VLOOKUP($P794,'M1'!$A:$C,R$2,FALSE)),"NOT PRESENT",VLOOKUP($P794,'M1'!$A:$C,R$2,FALSE)),IF($N794=2,IF(ISERROR(VLOOKUP(DATA!$P794,'M2'!$A:$C,R$2,FALSE)),"NOT PRESENT",VLOOKUP(DATA!$P794,'M2'!$A:$C,R$2,FALSE)),IF($N794=0,IF(ISERROR(VLOOKUP($P794,'M1'!$A:$C,R$2,FALSE)),IF(ISERROR(VLOOKUP(DATA!$P794,'M2'!$A:$C,R$2,FALSE)),"NOT PRESENT",VLOOKUP(DATA!$P794,'M2'!$A:$C,R$2,FALSE)),VLOOKUP($P794,'M1'!$A:$C,R$2,FALSE)),"SPECIFY METHOD")))</f>
        <v>Leather star</v>
      </c>
      <c r="S794" s="21">
        <f t="shared" si="1398"/>
        <v>10</v>
      </c>
      <c r="T794" s="11">
        <v>10</v>
      </c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1"/>
      <c r="AU794" s="11"/>
      <c r="AV794" s="11"/>
      <c r="AW794" s="11"/>
      <c r="AX794" s="11"/>
      <c r="AY794" s="11"/>
      <c r="AZ794" s="11"/>
      <c r="BA794" s="11"/>
      <c r="BB794" s="11"/>
      <c r="BC794" s="11"/>
      <c r="BD794" s="11"/>
      <c r="BE794" s="11"/>
      <c r="BF794" s="11"/>
      <c r="BG794" s="11"/>
      <c r="BH794" s="11"/>
      <c r="BI794" s="11"/>
      <c r="BJ794" s="11"/>
      <c r="BK794" s="11"/>
      <c r="BL794" s="11"/>
      <c r="BM794" s="11"/>
      <c r="BN794" s="11"/>
      <c r="BO794" s="11"/>
      <c r="BP794" s="11"/>
    </row>
    <row r="795" spans="1:68" ht="12.75" customHeight="1">
      <c r="A795" s="12">
        <f t="shared" si="1395"/>
        <v>793</v>
      </c>
      <c r="B795" s="11" t="str">
        <f t="shared" ref="B795:D795" si="1452">IF(ISERROR(B794),IF(ISERROR(B793),IF(ISERROR(B792),"BLANK",B792),B793),B794)</f>
        <v>Claire Attridge</v>
      </c>
      <c r="C795" s="11" t="str">
        <f t="shared" si="1452"/>
        <v>Isabelle Cote</v>
      </c>
      <c r="D795" s="11" t="str">
        <f t="shared" si="1452"/>
        <v>BMSC24</v>
      </c>
      <c r="E795" s="12" t="str">
        <f>IF(ISERROR(VLOOKUP($D795,SITES!$A:$E,2,FALSE)),"",VLOOKUP($D795,SITES!$A:$E,2,FALSE))</f>
        <v>Swiss Boy</v>
      </c>
      <c r="F795" s="10">
        <f>IF(ISERROR(VLOOKUP($D795,SITES!$A:$E,3,FALSE)),"",VLOOKUP($D795,SITES!$A:$E,3,FALSE))</f>
        <v>48.916072999999997</v>
      </c>
      <c r="G795" s="13">
        <f>IF(ISERROR(VLOOKUP($D795,SITES!$A:$E,4,FALSE)),"",VLOOKUP($D795,SITES!$A:$E,4,FALSE))</f>
        <v>-125.131174</v>
      </c>
      <c r="H795" s="14" t="str">
        <f t="shared" si="1419"/>
        <v>24/04/2024</v>
      </c>
      <c r="I795" s="11">
        <f t="shared" ref="I795:O795" si="1453">IF(ISERROR(I794),IF(ISERROR(I793),IF(ISERROR(I792),"BLANK",I792),I793),I794)</f>
        <v>3</v>
      </c>
      <c r="J795" s="11" t="str">
        <f t="shared" si="1453"/>
        <v>NE</v>
      </c>
      <c r="K795" s="18">
        <f t="shared" si="1453"/>
        <v>0.54374999999999996</v>
      </c>
      <c r="L795" s="11" t="str">
        <f t="shared" si="1453"/>
        <v>CMA</v>
      </c>
      <c r="M795" s="11">
        <f t="shared" si="1453"/>
        <v>5.5</v>
      </c>
      <c r="N795" s="11">
        <f t="shared" si="1453"/>
        <v>2</v>
      </c>
      <c r="O795" s="11">
        <f t="shared" si="1453"/>
        <v>2</v>
      </c>
      <c r="P795" s="11" t="s">
        <v>180</v>
      </c>
      <c r="Q795" s="19" t="str">
        <f>IF($N795=1,IF(ISERROR(VLOOKUP($P795,'M1'!$A:$C,Q$2,FALSE)),"NOT PRESENT",VLOOKUP($P795,'M1'!$A:$C,Q$2,FALSE)),IF($N795=2,IF(ISERROR(VLOOKUP(DATA!$P795,'M2'!$A:$C,Q$2,FALSE)),"NOT PRESENT",VLOOKUP(DATA!$P795,'M2'!$A:$C,Q$2,FALSE)),IF($N795=0,IF(ISERROR(VLOOKUP($P795,'M1'!$A:$C,Q$2,FALSE)),IF(ISERROR(VLOOKUP(DATA!$P795,'M2'!$A:$C,Q$2,FALSE)),"NOT PRESENT",VLOOKUP(DATA!$P795,'M2'!$A:$C,Q$2,FALSE)),VLOOKUP($P795,'M1'!$A:$C,Q$2,FALSE)),"SPECIFY METHOD")))</f>
        <v>Pachythyone rubra</v>
      </c>
      <c r="R795" s="12" t="str">
        <f>IF($N795=1,IF(ISERROR(VLOOKUP($P795,'M1'!$A:$C,R$2,FALSE)),"NOT PRESENT",VLOOKUP($P795,'M1'!$A:$C,R$2,FALSE)),IF($N795=2,IF(ISERROR(VLOOKUP(DATA!$P795,'M2'!$A:$C,R$2,FALSE)),"NOT PRESENT",VLOOKUP(DATA!$P795,'M2'!$A:$C,R$2,FALSE)),IF($N795=0,IF(ISERROR(VLOOKUP($P795,'M1'!$A:$C,R$2,FALSE)),IF(ISERROR(VLOOKUP(DATA!$P795,'M2'!$A:$C,R$2,FALSE)),"NOT PRESENT",VLOOKUP(DATA!$P795,'M2'!$A:$C,R$2,FALSE)),VLOOKUP($P795,'M1'!$A:$C,R$2,FALSE)),"SPECIFY METHOD")))</f>
        <v>Red sea cucumber</v>
      </c>
      <c r="S795" s="21">
        <f t="shared" si="1398"/>
        <v>1</v>
      </c>
      <c r="T795" s="11">
        <v>1</v>
      </c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1"/>
      <c r="AU795" s="11"/>
      <c r="AV795" s="11"/>
      <c r="AW795" s="11"/>
      <c r="AX795" s="11"/>
      <c r="AY795" s="11"/>
      <c r="AZ795" s="11"/>
      <c r="BA795" s="11"/>
      <c r="BB795" s="11"/>
      <c r="BC795" s="11"/>
      <c r="BD795" s="11"/>
      <c r="BE795" s="11"/>
      <c r="BF795" s="11"/>
      <c r="BG795" s="11"/>
      <c r="BH795" s="11"/>
      <c r="BI795" s="11"/>
      <c r="BJ795" s="11"/>
      <c r="BK795" s="11"/>
      <c r="BL795" s="11"/>
      <c r="BM795" s="11"/>
      <c r="BN795" s="11"/>
      <c r="BO795" s="11"/>
      <c r="BP795" s="11"/>
    </row>
    <row r="796" spans="1:68" ht="12.75" customHeight="1">
      <c r="A796" s="12">
        <f t="shared" si="1395"/>
        <v>794</v>
      </c>
      <c r="B796" s="11" t="str">
        <f t="shared" ref="B796:D796" si="1454">IF(ISERROR(B795),IF(ISERROR(B794),IF(ISERROR(B793),"BLANK",B793),B794),B795)</f>
        <v>Claire Attridge</v>
      </c>
      <c r="C796" s="11" t="str">
        <f t="shared" si="1454"/>
        <v>Isabelle Cote</v>
      </c>
      <c r="D796" s="11" t="str">
        <f t="shared" si="1454"/>
        <v>BMSC24</v>
      </c>
      <c r="E796" s="12" t="str">
        <f>IF(ISERROR(VLOOKUP($D796,SITES!$A:$E,2,FALSE)),"",VLOOKUP($D796,SITES!$A:$E,2,FALSE))</f>
        <v>Swiss Boy</v>
      </c>
      <c r="F796" s="10">
        <f>IF(ISERROR(VLOOKUP($D796,SITES!$A:$E,3,FALSE)),"",VLOOKUP($D796,SITES!$A:$E,3,FALSE))</f>
        <v>48.916072999999997</v>
      </c>
      <c r="G796" s="13">
        <f>IF(ISERROR(VLOOKUP($D796,SITES!$A:$E,4,FALSE)),"",VLOOKUP($D796,SITES!$A:$E,4,FALSE))</f>
        <v>-125.131174</v>
      </c>
      <c r="H796" s="14" t="str">
        <f t="shared" si="1419"/>
        <v>24/04/2024</v>
      </c>
      <c r="I796" s="11">
        <f t="shared" ref="I796:O796" si="1455">IF(ISERROR(I795),IF(ISERROR(I794),IF(ISERROR(I793),"BLANK",I793),I794),I795)</f>
        <v>3</v>
      </c>
      <c r="J796" s="11" t="str">
        <f t="shared" si="1455"/>
        <v>NE</v>
      </c>
      <c r="K796" s="18">
        <f t="shared" si="1455"/>
        <v>0.54374999999999996</v>
      </c>
      <c r="L796" s="11" t="str">
        <f t="shared" si="1455"/>
        <v>CMA</v>
      </c>
      <c r="M796" s="11">
        <f t="shared" si="1455"/>
        <v>5.5</v>
      </c>
      <c r="N796" s="11">
        <f t="shared" si="1455"/>
        <v>2</v>
      </c>
      <c r="O796" s="11">
        <f t="shared" si="1455"/>
        <v>2</v>
      </c>
      <c r="P796" s="11" t="s">
        <v>181</v>
      </c>
      <c r="Q796" s="19" t="str">
        <f>IF($N796=1,IF(ISERROR(VLOOKUP($P796,'M1'!$A:$C,Q$2,FALSE)),"NOT PRESENT",VLOOKUP($P796,'M1'!$A:$C,Q$2,FALSE)),IF($N796=2,IF(ISERROR(VLOOKUP(DATA!$P796,'M2'!$A:$C,Q$2,FALSE)),"NOT PRESENT",VLOOKUP(DATA!$P796,'M2'!$A:$C,Q$2,FALSE)),IF($N796=0,IF(ISERROR(VLOOKUP($P796,'M1'!$A:$C,Q$2,FALSE)),IF(ISERROR(VLOOKUP(DATA!$P796,'M2'!$A:$C,Q$2,FALSE)),"NOT PRESENT",VLOOKUP(DATA!$P796,'M2'!$A:$C,Q$2,FALSE)),VLOOKUP($P796,'M1'!$A:$C,Q$2,FALSE)),"SPECIFY METHOD")))</f>
        <v>Mimulus foliatus</v>
      </c>
      <c r="R796" s="12" t="str">
        <f>IF($N796=1,IF(ISERROR(VLOOKUP($P796,'M1'!$A:$C,R$2,FALSE)),"NOT PRESENT",VLOOKUP($P796,'M1'!$A:$C,R$2,FALSE)),IF($N796=2,IF(ISERROR(VLOOKUP(DATA!$P796,'M2'!$A:$C,R$2,FALSE)),"NOT PRESENT",VLOOKUP(DATA!$P796,'M2'!$A:$C,R$2,FALSE)),IF($N796=0,IF(ISERROR(VLOOKUP($P796,'M1'!$A:$C,R$2,FALSE)),IF(ISERROR(VLOOKUP(DATA!$P796,'M2'!$A:$C,R$2,FALSE)),"NOT PRESENT",VLOOKUP(DATA!$P796,'M2'!$A:$C,R$2,FALSE)),VLOOKUP($P796,'M1'!$A:$C,R$2,FALSE)),"SPECIFY METHOD")))</f>
        <v>Foliate kelp crab</v>
      </c>
      <c r="S796" s="21">
        <f t="shared" si="1398"/>
        <v>1</v>
      </c>
      <c r="T796" s="11">
        <v>1</v>
      </c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1"/>
      <c r="AU796" s="11"/>
      <c r="AV796" s="11"/>
      <c r="AW796" s="11"/>
      <c r="AX796" s="11"/>
      <c r="AY796" s="11"/>
      <c r="AZ796" s="11"/>
      <c r="BA796" s="11"/>
      <c r="BB796" s="11"/>
      <c r="BC796" s="11"/>
      <c r="BD796" s="11"/>
      <c r="BE796" s="11"/>
      <c r="BF796" s="11"/>
      <c r="BG796" s="11"/>
      <c r="BH796" s="11"/>
      <c r="BI796" s="11"/>
      <c r="BJ796" s="11"/>
      <c r="BK796" s="11"/>
      <c r="BL796" s="11"/>
      <c r="BM796" s="11"/>
      <c r="BN796" s="11"/>
      <c r="BO796" s="11"/>
      <c r="BP796" s="11"/>
    </row>
    <row r="797" spans="1:68" ht="12.75" customHeight="1">
      <c r="A797" s="12">
        <f t="shared" si="1395"/>
        <v>795</v>
      </c>
      <c r="B797" s="11" t="str">
        <f t="shared" ref="B797:D797" si="1456">IF(ISERROR(B796),IF(ISERROR(B795),IF(ISERROR(B794),"BLANK",B794),B795),B796)</f>
        <v>Claire Attridge</v>
      </c>
      <c r="C797" s="11" t="str">
        <f t="shared" si="1456"/>
        <v>Isabelle Cote</v>
      </c>
      <c r="D797" s="11" t="str">
        <f t="shared" si="1456"/>
        <v>BMSC24</v>
      </c>
      <c r="E797" s="12" t="str">
        <f>IF(ISERROR(VLOOKUP($D797,SITES!$A:$E,2,FALSE)),"",VLOOKUP($D797,SITES!$A:$E,2,FALSE))</f>
        <v>Swiss Boy</v>
      </c>
      <c r="F797" s="10">
        <f>IF(ISERROR(VLOOKUP($D797,SITES!$A:$E,3,FALSE)),"",VLOOKUP($D797,SITES!$A:$E,3,FALSE))</f>
        <v>48.916072999999997</v>
      </c>
      <c r="G797" s="13">
        <f>IF(ISERROR(VLOOKUP($D797,SITES!$A:$E,4,FALSE)),"",VLOOKUP($D797,SITES!$A:$E,4,FALSE))</f>
        <v>-125.131174</v>
      </c>
      <c r="H797" s="14" t="str">
        <f t="shared" si="1419"/>
        <v>24/04/2024</v>
      </c>
      <c r="I797" s="11">
        <f t="shared" ref="I797:O797" si="1457">IF(ISERROR(I796),IF(ISERROR(I795),IF(ISERROR(I794),"BLANK",I794),I795),I796)</f>
        <v>3</v>
      </c>
      <c r="J797" s="11" t="str">
        <f t="shared" si="1457"/>
        <v>NE</v>
      </c>
      <c r="K797" s="18">
        <f t="shared" si="1457"/>
        <v>0.54374999999999996</v>
      </c>
      <c r="L797" s="11" t="str">
        <f t="shared" si="1457"/>
        <v>CMA</v>
      </c>
      <c r="M797" s="11">
        <f t="shared" si="1457"/>
        <v>5.5</v>
      </c>
      <c r="N797" s="11">
        <f t="shared" si="1457"/>
        <v>2</v>
      </c>
      <c r="O797" s="11">
        <f t="shared" si="1457"/>
        <v>2</v>
      </c>
      <c r="P797" s="11" t="s">
        <v>35</v>
      </c>
      <c r="Q797" s="19" t="str">
        <f>IF($N797=1,IF(ISERROR(VLOOKUP($P797,'M1'!$A:$C,Q$2,FALSE)),"NOT PRESENT",VLOOKUP($P797,'M1'!$A:$C,Q$2,FALSE)),IF($N797=2,IF(ISERROR(VLOOKUP(DATA!$P797,'M2'!$A:$C,Q$2,FALSE)),"NOT PRESENT",VLOOKUP(DATA!$P797,'M2'!$A:$C,Q$2,FALSE)),IF($N797=0,IF(ISERROR(VLOOKUP($P797,'M1'!$A:$C,Q$2,FALSE)),IF(ISERROR(VLOOKUP(DATA!$P797,'M2'!$A:$C,Q$2,FALSE)),"NOT PRESENT",VLOOKUP(DATA!$P797,'M2'!$A:$C,Q$2,FALSE)),VLOOKUP($P797,'M1'!$A:$C,Q$2,FALSE)),"SPECIFY METHOD")))</f>
        <v>Orthasterias koehleri</v>
      </c>
      <c r="R797" s="12" t="str">
        <f>IF($N797=1,IF(ISERROR(VLOOKUP($P797,'M1'!$A:$C,R$2,FALSE)),"NOT PRESENT",VLOOKUP($P797,'M1'!$A:$C,R$2,FALSE)),IF($N797=2,IF(ISERROR(VLOOKUP(DATA!$P797,'M2'!$A:$C,R$2,FALSE)),"NOT PRESENT",VLOOKUP(DATA!$P797,'M2'!$A:$C,R$2,FALSE)),IF($N797=0,IF(ISERROR(VLOOKUP($P797,'M1'!$A:$C,R$2,FALSE)),IF(ISERROR(VLOOKUP(DATA!$P797,'M2'!$A:$C,R$2,FALSE)),"NOT PRESENT",VLOOKUP(DATA!$P797,'M2'!$A:$C,R$2,FALSE)),VLOOKUP($P797,'M1'!$A:$C,R$2,FALSE)),"SPECIFY METHOD")))</f>
        <v>Rainbow star</v>
      </c>
      <c r="S797" s="21">
        <f t="shared" si="1398"/>
        <v>3</v>
      </c>
      <c r="T797" s="11">
        <v>3</v>
      </c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1"/>
      <c r="AU797" s="11"/>
      <c r="AV797" s="11"/>
      <c r="AW797" s="11"/>
      <c r="AX797" s="11"/>
      <c r="AY797" s="11"/>
      <c r="AZ797" s="11"/>
      <c r="BA797" s="11"/>
      <c r="BB797" s="11"/>
      <c r="BC797" s="11"/>
      <c r="BD797" s="11"/>
      <c r="BE797" s="11"/>
      <c r="BF797" s="11"/>
      <c r="BG797" s="11"/>
      <c r="BH797" s="11"/>
      <c r="BI797" s="11"/>
      <c r="BJ797" s="11"/>
      <c r="BK797" s="11"/>
      <c r="BL797" s="11"/>
      <c r="BM797" s="11"/>
      <c r="BN797" s="11"/>
      <c r="BO797" s="11"/>
      <c r="BP797" s="11"/>
    </row>
    <row r="798" spans="1:68" ht="12.75" customHeight="1">
      <c r="A798" s="12">
        <f t="shared" si="1395"/>
        <v>796</v>
      </c>
      <c r="B798" s="11" t="str">
        <f t="shared" ref="B798:D798" si="1458">IF(ISERROR(B797),IF(ISERROR(B796),IF(ISERROR(B795),"BLANK",B795),B796),B797)</f>
        <v>Claire Attridge</v>
      </c>
      <c r="C798" s="11" t="str">
        <f t="shared" si="1458"/>
        <v>Isabelle Cote</v>
      </c>
      <c r="D798" s="11" t="str">
        <f t="shared" si="1458"/>
        <v>BMSC24</v>
      </c>
      <c r="E798" s="12" t="str">
        <f>IF(ISERROR(VLOOKUP($D798,SITES!$A:$E,2,FALSE)),"",VLOOKUP($D798,SITES!$A:$E,2,FALSE))</f>
        <v>Swiss Boy</v>
      </c>
      <c r="F798" s="10">
        <f>IF(ISERROR(VLOOKUP($D798,SITES!$A:$E,3,FALSE)),"",VLOOKUP($D798,SITES!$A:$E,3,FALSE))</f>
        <v>48.916072999999997</v>
      </c>
      <c r="G798" s="13">
        <f>IF(ISERROR(VLOOKUP($D798,SITES!$A:$E,4,FALSE)),"",VLOOKUP($D798,SITES!$A:$E,4,FALSE))</f>
        <v>-125.131174</v>
      </c>
      <c r="H798" s="14" t="str">
        <f t="shared" si="1419"/>
        <v>24/04/2024</v>
      </c>
      <c r="I798" s="11">
        <f t="shared" ref="I798:O798" si="1459">IF(ISERROR(I797),IF(ISERROR(I796),IF(ISERROR(I795),"BLANK",I795),I796),I797)</f>
        <v>3</v>
      </c>
      <c r="J798" s="11" t="str">
        <f t="shared" si="1459"/>
        <v>NE</v>
      </c>
      <c r="K798" s="18">
        <f t="shared" si="1459"/>
        <v>0.54374999999999996</v>
      </c>
      <c r="L798" s="11" t="str">
        <f t="shared" si="1459"/>
        <v>CMA</v>
      </c>
      <c r="M798" s="11">
        <f t="shared" si="1459"/>
        <v>5.5</v>
      </c>
      <c r="N798" s="11">
        <f t="shared" si="1459"/>
        <v>2</v>
      </c>
      <c r="O798" s="11">
        <f t="shared" si="1459"/>
        <v>2</v>
      </c>
      <c r="P798" s="11" t="s">
        <v>34</v>
      </c>
      <c r="Q798" s="19" t="str">
        <f>IF($N798=1,IF(ISERROR(VLOOKUP($P798,'M1'!$A:$C,Q$2,FALSE)),"NOT PRESENT",VLOOKUP($P798,'M1'!$A:$C,Q$2,FALSE)),IF($N798=2,IF(ISERROR(VLOOKUP(DATA!$P798,'M2'!$A:$C,Q$2,FALSE)),"NOT PRESENT",VLOOKUP(DATA!$P798,'M2'!$A:$C,Q$2,FALSE)),IF($N798=0,IF(ISERROR(VLOOKUP($P798,'M1'!$A:$C,Q$2,FALSE)),IF(ISERROR(VLOOKUP(DATA!$P798,'M2'!$A:$C,Q$2,FALSE)),"NOT PRESENT",VLOOKUP(DATA!$P798,'M2'!$A:$C,Q$2,FALSE)),VLOOKUP($P798,'M1'!$A:$C,Q$2,FALSE)),"SPECIFY METHOD")))</f>
        <v>Pagurus hemphilli</v>
      </c>
      <c r="R798" s="12" t="str">
        <f>IF($N798=1,IF(ISERROR(VLOOKUP($P798,'M1'!$A:$C,R$2,FALSE)),"NOT PRESENT",VLOOKUP($P798,'M1'!$A:$C,R$2,FALSE)),IF($N798=2,IF(ISERROR(VLOOKUP(DATA!$P798,'M2'!$A:$C,R$2,FALSE)),"NOT PRESENT",VLOOKUP(DATA!$P798,'M2'!$A:$C,R$2,FALSE)),IF($N798=0,IF(ISERROR(VLOOKUP($P798,'M1'!$A:$C,R$2,FALSE)),IF(ISERROR(VLOOKUP(DATA!$P798,'M2'!$A:$C,R$2,FALSE)),"NOT PRESENT",VLOOKUP(DATA!$P798,'M2'!$A:$C,R$2,FALSE)),VLOOKUP($P798,'M1'!$A:$C,R$2,FALSE)),"SPECIFY METHOD")))</f>
        <v>Maroon hermit</v>
      </c>
      <c r="S798" s="21">
        <f t="shared" si="1398"/>
        <v>5</v>
      </c>
      <c r="T798" s="11">
        <v>5</v>
      </c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1"/>
      <c r="AU798" s="11"/>
      <c r="AV798" s="11"/>
      <c r="AW798" s="11"/>
      <c r="AX798" s="11"/>
      <c r="AY798" s="11"/>
      <c r="AZ798" s="11"/>
      <c r="BA798" s="11"/>
      <c r="BB798" s="11"/>
      <c r="BC798" s="11"/>
      <c r="BD798" s="11"/>
      <c r="BE798" s="11"/>
      <c r="BF798" s="11"/>
      <c r="BG798" s="11"/>
      <c r="BH798" s="11"/>
      <c r="BI798" s="11"/>
      <c r="BJ798" s="11"/>
      <c r="BK798" s="11"/>
      <c r="BL798" s="11"/>
      <c r="BM798" s="11"/>
      <c r="BN798" s="11"/>
      <c r="BO798" s="11"/>
      <c r="BP798" s="11"/>
    </row>
    <row r="799" spans="1:68" ht="12.75" customHeight="1">
      <c r="A799" s="12">
        <f t="shared" si="1395"/>
        <v>797</v>
      </c>
      <c r="B799" s="11" t="str">
        <f t="shared" ref="B799:D799" si="1460">IF(ISERROR(B798),IF(ISERROR(B797),IF(ISERROR(B796),"BLANK",B796),B797),B798)</f>
        <v>Claire Attridge</v>
      </c>
      <c r="C799" s="11" t="str">
        <f t="shared" si="1460"/>
        <v>Isabelle Cote</v>
      </c>
      <c r="D799" s="11" t="str">
        <f t="shared" si="1460"/>
        <v>BMSC24</v>
      </c>
      <c r="E799" s="12" t="str">
        <f>IF(ISERROR(VLOOKUP($D799,SITES!$A:$E,2,FALSE)),"",VLOOKUP($D799,SITES!$A:$E,2,FALSE))</f>
        <v>Swiss Boy</v>
      </c>
      <c r="F799" s="10">
        <f>IF(ISERROR(VLOOKUP($D799,SITES!$A:$E,3,FALSE)),"",VLOOKUP($D799,SITES!$A:$E,3,FALSE))</f>
        <v>48.916072999999997</v>
      </c>
      <c r="G799" s="13">
        <f>IF(ISERROR(VLOOKUP($D799,SITES!$A:$E,4,FALSE)),"",VLOOKUP($D799,SITES!$A:$E,4,FALSE))</f>
        <v>-125.131174</v>
      </c>
      <c r="H799" s="14" t="str">
        <f t="shared" si="1419"/>
        <v>24/04/2024</v>
      </c>
      <c r="I799" s="11">
        <f t="shared" ref="I799:O799" si="1461">IF(ISERROR(I798),IF(ISERROR(I797),IF(ISERROR(I796),"BLANK",I796),I797),I798)</f>
        <v>3</v>
      </c>
      <c r="J799" s="11" t="str">
        <f t="shared" si="1461"/>
        <v>NE</v>
      </c>
      <c r="K799" s="18">
        <f t="shared" si="1461"/>
        <v>0.54374999999999996</v>
      </c>
      <c r="L799" s="11" t="str">
        <f t="shared" si="1461"/>
        <v>CMA</v>
      </c>
      <c r="M799" s="11">
        <f t="shared" si="1461"/>
        <v>5.5</v>
      </c>
      <c r="N799" s="11">
        <f t="shared" si="1461"/>
        <v>2</v>
      </c>
      <c r="O799" s="11">
        <f t="shared" si="1461"/>
        <v>2</v>
      </c>
      <c r="P799" s="11" t="s">
        <v>142</v>
      </c>
      <c r="Q799" s="19" t="str">
        <f>IF($N799=1,IF(ISERROR(VLOOKUP($P799,'M1'!$A:$C,Q$2,FALSE)),"NOT PRESENT",VLOOKUP($P799,'M1'!$A:$C,Q$2,FALSE)),IF($N799=2,IF(ISERROR(VLOOKUP(DATA!$P799,'M2'!$A:$C,Q$2,FALSE)),"NOT PRESENT",VLOOKUP(DATA!$P799,'M2'!$A:$C,Q$2,FALSE)),IF($N799=0,IF(ISERROR(VLOOKUP($P799,'M1'!$A:$C,Q$2,FALSE)),IF(ISERROR(VLOOKUP(DATA!$P799,'M2'!$A:$C,Q$2,FALSE)),"NOT PRESENT",VLOOKUP(DATA!$P799,'M2'!$A:$C,Q$2,FALSE)),VLOOKUP($P799,'M1'!$A:$C,Q$2,FALSE)),"SPECIFY METHOD")))</f>
        <v>Pandalus danae</v>
      </c>
      <c r="R799" s="12" t="str">
        <f>IF($N799=1,IF(ISERROR(VLOOKUP($P799,'M1'!$A:$C,R$2,FALSE)),"NOT PRESENT",VLOOKUP($P799,'M1'!$A:$C,R$2,FALSE)),IF($N799=2,IF(ISERROR(VLOOKUP(DATA!$P799,'M2'!$A:$C,R$2,FALSE)),"NOT PRESENT",VLOOKUP(DATA!$P799,'M2'!$A:$C,R$2,FALSE)),IF($N799=0,IF(ISERROR(VLOOKUP($P799,'M1'!$A:$C,R$2,FALSE)),IF(ISERROR(VLOOKUP(DATA!$P799,'M2'!$A:$C,R$2,FALSE)),"NOT PRESENT",VLOOKUP(DATA!$P799,'M2'!$A:$C,R$2,FALSE)),VLOOKUP($P799,'M1'!$A:$C,R$2,FALSE)),"SPECIFY METHOD")))</f>
        <v>Dock shrimp</v>
      </c>
      <c r="S799" s="21">
        <f t="shared" si="1398"/>
        <v>1</v>
      </c>
      <c r="T799" s="11">
        <v>1</v>
      </c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1"/>
      <c r="AU799" s="11"/>
      <c r="AV799" s="11"/>
      <c r="AW799" s="11"/>
      <c r="AX799" s="11"/>
      <c r="AY799" s="11"/>
      <c r="AZ799" s="11"/>
      <c r="BA799" s="11"/>
      <c r="BB799" s="11"/>
      <c r="BC799" s="11"/>
      <c r="BD799" s="11"/>
      <c r="BE799" s="11"/>
      <c r="BF799" s="11"/>
      <c r="BG799" s="11"/>
      <c r="BH799" s="11"/>
      <c r="BI799" s="11"/>
      <c r="BJ799" s="11"/>
      <c r="BK799" s="11"/>
      <c r="BL799" s="11"/>
      <c r="BM799" s="11"/>
      <c r="BN799" s="11"/>
      <c r="BO799" s="11"/>
      <c r="BP799" s="11"/>
    </row>
    <row r="800" spans="1:68" ht="12.75" customHeight="1">
      <c r="A800" s="12">
        <f t="shared" si="1395"/>
        <v>798</v>
      </c>
      <c r="B800" s="11" t="str">
        <f t="shared" ref="B800:D800" si="1462">IF(ISERROR(B799),IF(ISERROR(B798),IF(ISERROR(B797),"BLANK",B797),B798),B799)</f>
        <v>Claire Attridge</v>
      </c>
      <c r="C800" s="11" t="str">
        <f t="shared" si="1462"/>
        <v>Isabelle Cote</v>
      </c>
      <c r="D800" s="11" t="str">
        <f t="shared" si="1462"/>
        <v>BMSC24</v>
      </c>
      <c r="E800" s="12" t="str">
        <f>IF(ISERROR(VLOOKUP($D800,SITES!$A:$E,2,FALSE)),"",VLOOKUP($D800,SITES!$A:$E,2,FALSE))</f>
        <v>Swiss Boy</v>
      </c>
      <c r="F800" s="10">
        <f>IF(ISERROR(VLOOKUP($D800,SITES!$A:$E,3,FALSE)),"",VLOOKUP($D800,SITES!$A:$E,3,FALSE))</f>
        <v>48.916072999999997</v>
      </c>
      <c r="G800" s="13">
        <f>IF(ISERROR(VLOOKUP($D800,SITES!$A:$E,4,FALSE)),"",VLOOKUP($D800,SITES!$A:$E,4,FALSE))</f>
        <v>-125.131174</v>
      </c>
      <c r="H800" s="14" t="str">
        <f t="shared" si="1419"/>
        <v>24/04/2024</v>
      </c>
      <c r="I800" s="11">
        <f t="shared" ref="I800:O800" si="1463">IF(ISERROR(I799),IF(ISERROR(I798),IF(ISERROR(I797),"BLANK",I797),I798),I799)</f>
        <v>3</v>
      </c>
      <c r="J800" s="11" t="str">
        <f t="shared" si="1463"/>
        <v>NE</v>
      </c>
      <c r="K800" s="18">
        <f t="shared" si="1463"/>
        <v>0.54374999999999996</v>
      </c>
      <c r="L800" s="11" t="str">
        <f t="shared" si="1463"/>
        <v>CMA</v>
      </c>
      <c r="M800" s="11">
        <f t="shared" si="1463"/>
        <v>5.5</v>
      </c>
      <c r="N800" s="11">
        <f t="shared" si="1463"/>
        <v>2</v>
      </c>
      <c r="O800" s="11">
        <f t="shared" si="1463"/>
        <v>2</v>
      </c>
      <c r="P800" s="11" t="s">
        <v>59</v>
      </c>
      <c r="Q800" s="19" t="str">
        <f>IF($N800=1,IF(ISERROR(VLOOKUP($P800,'M1'!$A:$C,Q$2,FALSE)),"NOT PRESENT",VLOOKUP($P800,'M1'!$A:$C,Q$2,FALSE)),IF($N800=2,IF(ISERROR(VLOOKUP(DATA!$P800,'M2'!$A:$C,Q$2,FALSE)),"NOT PRESENT",VLOOKUP(DATA!$P800,'M2'!$A:$C,Q$2,FALSE)),IF($N800=0,IF(ISERROR(VLOOKUP($P800,'M1'!$A:$C,Q$2,FALSE)),IF(ISERROR(VLOOKUP(DATA!$P800,'M2'!$A:$C,Q$2,FALSE)),"NOT PRESENT",VLOOKUP(DATA!$P800,'M2'!$A:$C,Q$2,FALSE)),VLOOKUP($P800,'M1'!$A:$C,Q$2,FALSE)),"SPECIFY METHOD")))</f>
        <v>Scyra acutifrons</v>
      </c>
      <c r="R800" s="12" t="str">
        <f>IF($N800=1,IF(ISERROR(VLOOKUP($P800,'M1'!$A:$C,R$2,FALSE)),"NOT PRESENT",VLOOKUP($P800,'M1'!$A:$C,R$2,FALSE)),IF($N800=2,IF(ISERROR(VLOOKUP(DATA!$P800,'M2'!$A:$C,R$2,FALSE)),"NOT PRESENT",VLOOKUP(DATA!$P800,'M2'!$A:$C,R$2,FALSE)),IF($N800=0,IF(ISERROR(VLOOKUP($P800,'M1'!$A:$C,R$2,FALSE)),IF(ISERROR(VLOOKUP(DATA!$P800,'M2'!$A:$C,R$2,FALSE)),"NOT PRESENT",VLOOKUP(DATA!$P800,'M2'!$A:$C,R$2,FALSE)),VLOOKUP($P800,'M1'!$A:$C,R$2,FALSE)),"SPECIFY METHOD")))</f>
        <v>Sharpnose crab</v>
      </c>
      <c r="S800" s="21">
        <f t="shared" si="1398"/>
        <v>1</v>
      </c>
      <c r="T800" s="11">
        <v>1</v>
      </c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1"/>
      <c r="AU800" s="11"/>
      <c r="AV800" s="11"/>
      <c r="AW800" s="11"/>
      <c r="AX800" s="11"/>
      <c r="AY800" s="11"/>
      <c r="AZ800" s="11"/>
      <c r="BA800" s="11"/>
      <c r="BB800" s="11"/>
      <c r="BC800" s="11"/>
      <c r="BD800" s="11"/>
      <c r="BE800" s="11"/>
      <c r="BF800" s="11"/>
      <c r="BG800" s="11"/>
      <c r="BH800" s="11"/>
      <c r="BI800" s="11"/>
      <c r="BJ800" s="11"/>
      <c r="BK800" s="11"/>
      <c r="BL800" s="11"/>
      <c r="BM800" s="11"/>
      <c r="BN800" s="11"/>
      <c r="BO800" s="11"/>
      <c r="BP800" s="11"/>
    </row>
    <row r="801" spans="1:68" ht="12.75" customHeight="1">
      <c r="A801" s="12">
        <f t="shared" si="1395"/>
        <v>799</v>
      </c>
      <c r="B801" s="11" t="str">
        <f t="shared" ref="B801:D801" si="1464">IF(ISERROR(B800),IF(ISERROR(B799),IF(ISERROR(B798),"BLANK",B798),B799),B800)</f>
        <v>Claire Attridge</v>
      </c>
      <c r="C801" s="11" t="str">
        <f t="shared" si="1464"/>
        <v>Isabelle Cote</v>
      </c>
      <c r="D801" s="11" t="str">
        <f t="shared" si="1464"/>
        <v>BMSC24</v>
      </c>
      <c r="E801" s="12" t="str">
        <f>IF(ISERROR(VLOOKUP($D801,SITES!$A:$E,2,FALSE)),"",VLOOKUP($D801,SITES!$A:$E,2,FALSE))</f>
        <v>Swiss Boy</v>
      </c>
      <c r="F801" s="10">
        <f>IF(ISERROR(VLOOKUP($D801,SITES!$A:$E,3,FALSE)),"",VLOOKUP($D801,SITES!$A:$E,3,FALSE))</f>
        <v>48.916072999999997</v>
      </c>
      <c r="G801" s="13">
        <f>IF(ISERROR(VLOOKUP($D801,SITES!$A:$E,4,FALSE)),"",VLOOKUP($D801,SITES!$A:$E,4,FALSE))</f>
        <v>-125.131174</v>
      </c>
      <c r="H801" s="14" t="str">
        <f t="shared" si="1419"/>
        <v>24/04/2024</v>
      </c>
      <c r="I801" s="11">
        <f t="shared" ref="I801:O801" si="1465">IF(ISERROR(I800),IF(ISERROR(I799),IF(ISERROR(I798),"BLANK",I798),I799),I800)</f>
        <v>3</v>
      </c>
      <c r="J801" s="11" t="str">
        <f t="shared" si="1465"/>
        <v>NE</v>
      </c>
      <c r="K801" s="18">
        <f t="shared" si="1465"/>
        <v>0.54374999999999996</v>
      </c>
      <c r="L801" s="11" t="str">
        <f t="shared" si="1465"/>
        <v>CMA</v>
      </c>
      <c r="M801" s="11">
        <f t="shared" si="1465"/>
        <v>5.5</v>
      </c>
      <c r="N801" s="11">
        <f t="shared" si="1465"/>
        <v>2</v>
      </c>
      <c r="O801" s="11">
        <f t="shared" si="1465"/>
        <v>2</v>
      </c>
      <c r="P801" s="11" t="s">
        <v>45</v>
      </c>
      <c r="Q801" s="19" t="str">
        <f>IF($N801=1,IF(ISERROR(VLOOKUP($P801,'M1'!$A:$C,Q$2,FALSE)),"NOT PRESENT",VLOOKUP($P801,'M1'!$A:$C,Q$2,FALSE)),IF($N801=2,IF(ISERROR(VLOOKUP(DATA!$P801,'M2'!$A:$C,Q$2,FALSE)),"NOT PRESENT",VLOOKUP(DATA!$P801,'M2'!$A:$C,Q$2,FALSE)),IF($N801=0,IF(ISERROR(VLOOKUP($P801,'M1'!$A:$C,Q$2,FALSE)),IF(ISERROR(VLOOKUP(DATA!$P801,'M2'!$A:$C,Q$2,FALSE)),"NOT PRESENT",VLOOKUP(DATA!$P801,'M2'!$A:$C,Q$2,FALSE)),VLOOKUP($P801,'M1'!$A:$C,Q$2,FALSE)),"SPECIFY METHOD")))</f>
        <v>Diodora aspera</v>
      </c>
      <c r="R801" s="12" t="str">
        <f>IF($N801=1,IF(ISERROR(VLOOKUP($P801,'M1'!$A:$C,R$2,FALSE)),"NOT PRESENT",VLOOKUP($P801,'M1'!$A:$C,R$2,FALSE)),IF($N801=2,IF(ISERROR(VLOOKUP(DATA!$P801,'M2'!$A:$C,R$2,FALSE)),"NOT PRESENT",VLOOKUP(DATA!$P801,'M2'!$A:$C,R$2,FALSE)),IF($N801=0,IF(ISERROR(VLOOKUP($P801,'M1'!$A:$C,R$2,FALSE)),IF(ISERROR(VLOOKUP(DATA!$P801,'M2'!$A:$C,R$2,FALSE)),"NOT PRESENT",VLOOKUP(DATA!$P801,'M2'!$A:$C,R$2,FALSE)),VLOOKUP($P801,'M1'!$A:$C,R$2,FALSE)),"SPECIFY METHOD")))</f>
        <v>Rough keyhole limpet</v>
      </c>
      <c r="S801" s="21">
        <f t="shared" si="1398"/>
        <v>2</v>
      </c>
      <c r="T801" s="11">
        <v>2</v>
      </c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1"/>
      <c r="AU801" s="11"/>
      <c r="AV801" s="11"/>
      <c r="AW801" s="11"/>
      <c r="AX801" s="11"/>
      <c r="AY801" s="11"/>
      <c r="AZ801" s="11"/>
      <c r="BA801" s="11"/>
      <c r="BB801" s="11"/>
      <c r="BC801" s="11"/>
      <c r="BD801" s="11"/>
      <c r="BE801" s="11"/>
      <c r="BF801" s="11"/>
      <c r="BG801" s="11"/>
      <c r="BH801" s="11"/>
      <c r="BI801" s="11"/>
      <c r="BJ801" s="11"/>
      <c r="BK801" s="11"/>
      <c r="BL801" s="11"/>
      <c r="BM801" s="11"/>
      <c r="BN801" s="11"/>
      <c r="BO801" s="11"/>
      <c r="BP801" s="11"/>
    </row>
    <row r="802" spans="1:68" ht="12.75" customHeight="1">
      <c r="A802" s="12">
        <f t="shared" si="1395"/>
        <v>800</v>
      </c>
      <c r="B802" s="11" t="str">
        <f t="shared" ref="B802:D802" si="1466">IF(ISERROR(B801),IF(ISERROR(B800),IF(ISERROR(B799),"BLANK",B799),B800),B801)</f>
        <v>Claire Attridge</v>
      </c>
      <c r="C802" s="11" t="str">
        <f t="shared" si="1466"/>
        <v>Isabelle Cote</v>
      </c>
      <c r="D802" s="11" t="str">
        <f t="shared" si="1466"/>
        <v>BMSC24</v>
      </c>
      <c r="E802" s="12" t="str">
        <f>IF(ISERROR(VLOOKUP($D802,SITES!$A:$E,2,FALSE)),"",VLOOKUP($D802,SITES!$A:$E,2,FALSE))</f>
        <v>Swiss Boy</v>
      </c>
      <c r="F802" s="10">
        <f>IF(ISERROR(VLOOKUP($D802,SITES!$A:$E,3,FALSE)),"",VLOOKUP($D802,SITES!$A:$E,3,FALSE))</f>
        <v>48.916072999999997</v>
      </c>
      <c r="G802" s="13">
        <f>IF(ISERROR(VLOOKUP($D802,SITES!$A:$E,4,FALSE)),"",VLOOKUP($D802,SITES!$A:$E,4,FALSE))</f>
        <v>-125.131174</v>
      </c>
      <c r="H802" s="14" t="str">
        <f t="shared" si="1419"/>
        <v>24/04/2024</v>
      </c>
      <c r="I802" s="11">
        <f t="shared" ref="I802:O802" si="1467">IF(ISERROR(I801),IF(ISERROR(I800),IF(ISERROR(I799),"BLANK",I799),I800),I801)</f>
        <v>3</v>
      </c>
      <c r="J802" s="11" t="str">
        <f t="shared" si="1467"/>
        <v>NE</v>
      </c>
      <c r="K802" s="18">
        <f t="shared" si="1467"/>
        <v>0.54374999999999996</v>
      </c>
      <c r="L802" s="11" t="str">
        <f t="shared" si="1467"/>
        <v>CMA</v>
      </c>
      <c r="M802" s="11">
        <f t="shared" si="1467"/>
        <v>5.5</v>
      </c>
      <c r="N802" s="11">
        <f t="shared" si="1467"/>
        <v>2</v>
      </c>
      <c r="O802" s="11">
        <f t="shared" si="1467"/>
        <v>2</v>
      </c>
      <c r="P802" s="11" t="s">
        <v>120</v>
      </c>
      <c r="Q802" s="19" t="str">
        <f>IF($N802=1,IF(ISERROR(VLOOKUP($P802,'M1'!$A:$C,Q$2,FALSE)),"NOT PRESENT",VLOOKUP($P802,'M1'!$A:$C,Q$2,FALSE)),IF($N802=2,IF(ISERROR(VLOOKUP(DATA!$P802,'M2'!$A:$C,Q$2,FALSE)),"NOT PRESENT",VLOOKUP(DATA!$P802,'M2'!$A:$C,Q$2,FALSE)),IF($N802=0,IF(ISERROR(VLOOKUP($P802,'M1'!$A:$C,Q$2,FALSE)),IF(ISERROR(VLOOKUP(DATA!$P802,'M2'!$A:$C,Q$2,FALSE)),"NOT PRESENT",VLOOKUP(DATA!$P802,'M2'!$A:$C,Q$2,FALSE)),VLOOKUP($P802,'M1'!$A:$C,Q$2,FALSE)),"SPECIFY METHOD")))</f>
        <v>Antiopella fusca</v>
      </c>
      <c r="R802" s="12" t="str">
        <f>IF($N802=1,IF(ISERROR(VLOOKUP($P802,'M1'!$A:$C,R$2,FALSE)),"NOT PRESENT",VLOOKUP($P802,'M1'!$A:$C,R$2,FALSE)),IF($N802=2,IF(ISERROR(VLOOKUP(DATA!$P802,'M2'!$A:$C,R$2,FALSE)),"NOT PRESENT",VLOOKUP(DATA!$P802,'M2'!$A:$C,R$2,FALSE)),IF($N802=0,IF(ISERROR(VLOOKUP($P802,'M1'!$A:$C,R$2,FALSE)),IF(ISERROR(VLOOKUP(DATA!$P802,'M2'!$A:$C,R$2,FALSE)),"NOT PRESENT",VLOOKUP(DATA!$P802,'M2'!$A:$C,R$2,FALSE)),VLOOKUP($P802,'M1'!$A:$C,R$2,FALSE)),"SPECIFY METHOD")))</f>
        <v>White-and-orange-tipped nudibranch</v>
      </c>
      <c r="S802" s="21">
        <f t="shared" si="1398"/>
        <v>1</v>
      </c>
      <c r="T802" s="11">
        <v>1</v>
      </c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1"/>
      <c r="AU802" s="11"/>
      <c r="AV802" s="11"/>
      <c r="AW802" s="11"/>
      <c r="AX802" s="11"/>
      <c r="AY802" s="11"/>
      <c r="AZ802" s="11"/>
      <c r="BA802" s="11"/>
      <c r="BB802" s="11"/>
      <c r="BC802" s="11"/>
      <c r="BD802" s="11"/>
      <c r="BE802" s="11"/>
      <c r="BF802" s="11"/>
      <c r="BG802" s="11"/>
      <c r="BH802" s="11"/>
      <c r="BI802" s="11"/>
      <c r="BJ802" s="11"/>
      <c r="BK802" s="11"/>
      <c r="BL802" s="11"/>
      <c r="BM802" s="11"/>
      <c r="BN802" s="11"/>
      <c r="BO802" s="11"/>
      <c r="BP802" s="11"/>
    </row>
    <row r="803" spans="1:68" ht="12.75" customHeight="1">
      <c r="A803" s="12">
        <f t="shared" si="1395"/>
        <v>801</v>
      </c>
      <c r="B803" s="11" t="str">
        <f t="shared" ref="B803:D803" si="1468">IF(ISERROR(B802),IF(ISERROR(B801),IF(ISERROR(B800),"BLANK",B800),B801),B802)</f>
        <v>Claire Attridge</v>
      </c>
      <c r="C803" s="11" t="str">
        <f t="shared" si="1468"/>
        <v>Isabelle Cote</v>
      </c>
      <c r="D803" s="11" t="str">
        <f t="shared" si="1468"/>
        <v>BMSC24</v>
      </c>
      <c r="E803" s="12" t="str">
        <f>IF(ISERROR(VLOOKUP($D803,SITES!$A:$E,2,FALSE)),"",VLOOKUP($D803,SITES!$A:$E,2,FALSE))</f>
        <v>Swiss Boy</v>
      </c>
      <c r="F803" s="10">
        <f>IF(ISERROR(VLOOKUP($D803,SITES!$A:$E,3,FALSE)),"",VLOOKUP($D803,SITES!$A:$E,3,FALSE))</f>
        <v>48.916072999999997</v>
      </c>
      <c r="G803" s="13">
        <f>IF(ISERROR(VLOOKUP($D803,SITES!$A:$E,4,FALSE)),"",VLOOKUP($D803,SITES!$A:$E,4,FALSE))</f>
        <v>-125.131174</v>
      </c>
      <c r="H803" s="14" t="str">
        <f t="shared" si="1419"/>
        <v>24/04/2024</v>
      </c>
      <c r="I803" s="11">
        <f t="shared" ref="I803:M803" si="1469">IF(ISERROR(I802),IF(ISERROR(I801),IF(ISERROR(I800),"BLANK",I800),I801),I802)</f>
        <v>3</v>
      </c>
      <c r="J803" s="11" t="str">
        <f t="shared" si="1469"/>
        <v>NE</v>
      </c>
      <c r="K803" s="18">
        <f t="shared" si="1469"/>
        <v>0.54374999999999996</v>
      </c>
      <c r="L803" s="11" t="str">
        <f t="shared" si="1469"/>
        <v>CMA</v>
      </c>
      <c r="M803" s="11">
        <f t="shared" si="1469"/>
        <v>5.5</v>
      </c>
      <c r="N803" s="11">
        <v>2</v>
      </c>
      <c r="O803" s="11">
        <f>IF(ISERROR(O802),IF(ISERROR(O801),IF(ISERROR(O800),"BLANK",O800),O801),O802)</f>
        <v>2</v>
      </c>
      <c r="P803" s="11" t="s">
        <v>49</v>
      </c>
      <c r="Q803" s="19" t="str">
        <f>IF($N803=1,IF(ISERROR(VLOOKUP($P803,'M1'!$A:$C,Q$2,FALSE)),"NOT PRESENT",VLOOKUP($P803,'M1'!$A:$C,Q$2,FALSE)),IF($N803=2,IF(ISERROR(VLOOKUP(DATA!$P803,'M2'!$A:$C,Q$2,FALSE)),"NOT PRESENT",VLOOKUP(DATA!$P803,'M2'!$A:$C,Q$2,FALSE)),IF($N803=0,IF(ISERROR(VLOOKUP($P803,'M1'!$A:$C,Q$2,FALSE)),IF(ISERROR(VLOOKUP(DATA!$P803,'M2'!$A:$C,Q$2,FALSE)),"NOT PRESENT",VLOOKUP(DATA!$P803,'M2'!$A:$C,Q$2,FALSE)),VLOOKUP($P803,'M1'!$A:$C,Q$2,FALSE)),"SPECIFY METHOD")))</f>
        <v>Debris - Zero</v>
      </c>
      <c r="R803" s="12" t="str">
        <f>IF($N803=1,IF(ISERROR(VLOOKUP($P803,'M1'!$A:$C,R$2,FALSE)),"NOT PRESENT",VLOOKUP($P803,'M1'!$A:$C,R$2,FALSE)),IF($N803=2,IF(ISERROR(VLOOKUP(DATA!$P803,'M2'!$A:$C,R$2,FALSE)),"NOT PRESENT",VLOOKUP(DATA!$P803,'M2'!$A:$C,R$2,FALSE)),IF($N803=0,IF(ISERROR(VLOOKUP($P803,'M1'!$A:$C,R$2,FALSE)),IF(ISERROR(VLOOKUP(DATA!$P803,'M2'!$A:$C,R$2,FALSE)),"NOT PRESENT",VLOOKUP(DATA!$P803,'M2'!$A:$C,R$2,FALSE)),VLOOKUP($P803,'M1'!$A:$C,R$2,FALSE)),"SPECIFY METHOD")))</f>
        <v>No Debris found</v>
      </c>
      <c r="S803" s="21">
        <f t="shared" si="1398"/>
        <v>1</v>
      </c>
      <c r="T803" s="11">
        <v>1</v>
      </c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1"/>
      <c r="AU803" s="11"/>
      <c r="AV803" s="11"/>
      <c r="AW803" s="11"/>
      <c r="AX803" s="11"/>
      <c r="AY803" s="11"/>
      <c r="AZ803" s="11"/>
      <c r="BA803" s="11"/>
      <c r="BB803" s="11"/>
      <c r="BC803" s="11"/>
      <c r="BD803" s="11"/>
      <c r="BE803" s="11"/>
      <c r="BF803" s="11"/>
      <c r="BG803" s="11"/>
      <c r="BH803" s="11"/>
      <c r="BI803" s="11"/>
      <c r="BJ803" s="11"/>
      <c r="BK803" s="11"/>
      <c r="BL803" s="11"/>
      <c r="BM803" s="11"/>
      <c r="BN803" s="11"/>
      <c r="BO803" s="11"/>
      <c r="BP803" s="11"/>
    </row>
    <row r="804" spans="1:68" ht="12.75" customHeight="1">
      <c r="A804" s="12">
        <f t="shared" si="1395"/>
        <v>802</v>
      </c>
      <c r="B804" s="11" t="s">
        <v>102</v>
      </c>
      <c r="C804" s="11" t="s">
        <v>21</v>
      </c>
      <c r="D804" s="11" t="s">
        <v>103</v>
      </c>
      <c r="E804" s="12" t="str">
        <f>IF(ISERROR(VLOOKUP($D804,SITES!$A:$E,2,FALSE)),"",VLOOKUP($D804,SITES!$A:$E,2,FALSE))</f>
        <v>Ed King East</v>
      </c>
      <c r="F804" s="10">
        <f>IF(ISERROR(VLOOKUP($D804,SITES!$A:$E,3,FALSE)),"",VLOOKUP($D804,SITES!$A:$E,3,FALSE))</f>
        <v>48.835666656494098</v>
      </c>
      <c r="G804" s="13">
        <f>IF(ISERROR(VLOOKUP($D804,SITES!$A:$E,4,FALSE)),"",VLOOKUP($D804,SITES!$A:$E,4,FALSE))</f>
        <v>-125.214797973632</v>
      </c>
      <c r="H804" s="11" t="s">
        <v>104</v>
      </c>
      <c r="I804" s="11">
        <v>3.5</v>
      </c>
      <c r="J804" s="11" t="s">
        <v>84</v>
      </c>
      <c r="K804" s="18">
        <v>0.4152777777777778</v>
      </c>
      <c r="L804" s="11" t="s">
        <v>105</v>
      </c>
      <c r="M804" s="11">
        <v>6.7</v>
      </c>
      <c r="N804" s="11">
        <v>1</v>
      </c>
      <c r="O804" s="11">
        <v>2</v>
      </c>
      <c r="P804" s="11" t="s">
        <v>27</v>
      </c>
      <c r="Q804" s="19" t="str">
        <f>IF($N804=1,IF(ISERROR(VLOOKUP($P804,'M1'!$A:$C,Q$2,FALSE)),"NOT PRESENT",VLOOKUP($P804,'M1'!$A:$C,Q$2,FALSE)),IF($N804=2,IF(ISERROR(VLOOKUP(DATA!$P804,'M2'!$A:$C,Q$2,FALSE)),"NOT PRESENT",VLOOKUP(DATA!$P804,'M2'!$A:$C,Q$2,FALSE)),IF($N804=0,IF(ISERROR(VLOOKUP($P804,'M1'!$A:$C,Q$2,FALSE)),IF(ISERROR(VLOOKUP(DATA!$P804,'M2'!$A:$C,Q$2,FALSE)),"NOT PRESENT",VLOOKUP(DATA!$P804,'M2'!$A:$C,Q$2,FALSE)),VLOOKUP($P804,'M1'!$A:$C,Q$2,FALSE)),"SPECIFY METHOD")))</f>
        <v>Hexagrammos decagrammus</v>
      </c>
      <c r="R804" s="19" t="str">
        <f>IF($N804=1,IF(ISERROR(VLOOKUP($P804,'M1'!$A:$C,R$2,FALSE)),"NOT PRESENT",VLOOKUP($P804,'M1'!$A:$C,R$2,FALSE)),IF($N804=2,IF(ISERROR(VLOOKUP(DATA!$P804,'M2'!$A:$C,R$2,FALSE)),"NOT PRESENT",VLOOKUP(DATA!$P804,'M2'!$A:$C,R$2,FALSE)),IF($N804=0,IF(ISERROR(VLOOKUP($P804,'M1'!$A:$C,R$2,FALSE)),IF(ISERROR(VLOOKUP(DATA!$P804,'M2'!$A:$C,R$2,FALSE)),"NOT PRESENT",VLOOKUP(DATA!$P804,'M2'!$A:$C,R$2,FALSE)),VLOOKUP($P804,'M1'!$A:$C,R$2,FALSE)),"SPECIFY METHOD")))</f>
        <v>Kelp greenling</v>
      </c>
      <c r="S804" s="21">
        <f t="shared" si="1398"/>
        <v>3</v>
      </c>
      <c r="T804" s="11">
        <v>0</v>
      </c>
      <c r="U804" s="11"/>
      <c r="V804" s="11"/>
      <c r="W804" s="11"/>
      <c r="X804" s="11"/>
      <c r="Y804" s="11"/>
      <c r="Z804" s="11"/>
      <c r="AA804" s="11">
        <v>1</v>
      </c>
      <c r="AB804" s="11"/>
      <c r="AC804" s="11"/>
      <c r="AD804" s="11">
        <v>2</v>
      </c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1"/>
      <c r="AU804" s="11"/>
      <c r="AV804" s="11"/>
      <c r="AW804" s="11"/>
      <c r="AX804" s="11"/>
      <c r="AY804" s="11"/>
      <c r="AZ804" s="11"/>
      <c r="BA804" s="11"/>
      <c r="BB804" s="11"/>
      <c r="BC804" s="11"/>
      <c r="BD804" s="11"/>
      <c r="BE804" s="11"/>
      <c r="BF804" s="11"/>
      <c r="BG804" s="11"/>
      <c r="BH804" s="11"/>
      <c r="BI804" s="11"/>
      <c r="BJ804" s="11"/>
      <c r="BK804" s="11"/>
      <c r="BL804" s="11"/>
      <c r="BM804" s="11"/>
      <c r="BN804" s="11"/>
      <c r="BO804" s="11"/>
      <c r="BP804" s="11"/>
    </row>
    <row r="805" spans="1:68" ht="12.75" customHeight="1">
      <c r="A805" s="12">
        <f t="shared" si="1395"/>
        <v>803</v>
      </c>
      <c r="B805" s="11" t="str">
        <f t="shared" ref="B805:D805" si="1470">IF(ISERROR(B804),IF(ISERROR(#REF!),IF(ISERROR(B803),"BLANK",B803),#REF!),B804)</f>
        <v>Claire Attridge</v>
      </c>
      <c r="C805" s="11" t="str">
        <f t="shared" si="1470"/>
        <v>Em Lim</v>
      </c>
      <c r="D805" s="11" t="str">
        <f t="shared" si="1470"/>
        <v>BMSC20</v>
      </c>
      <c r="E805" s="12" t="str">
        <f>IF(ISERROR(VLOOKUP($D805,SITES!$A:$E,2,FALSE)),"",VLOOKUP($D805,SITES!$A:$E,2,FALSE))</f>
        <v>Ed King East</v>
      </c>
      <c r="F805" s="10">
        <f>IF(ISERROR(VLOOKUP($D805,SITES!$A:$E,3,FALSE)),"",VLOOKUP($D805,SITES!$A:$E,3,FALSE))</f>
        <v>48.835666656494098</v>
      </c>
      <c r="G805" s="13">
        <f>IF(ISERROR(VLOOKUP($D805,SITES!$A:$E,4,FALSE)),"",VLOOKUP($D805,SITES!$A:$E,4,FALSE))</f>
        <v>-125.214797973632</v>
      </c>
      <c r="H805" s="14" t="str">
        <f t="shared" ref="H805:M805" si="1471">IF(ISERROR(H804),IF(ISERROR(#REF!),IF(ISERROR(H803),"BLANK",H803),#REF!),H804)</f>
        <v>25/04/2024</v>
      </c>
      <c r="I805" s="11">
        <f t="shared" si="1471"/>
        <v>3.5</v>
      </c>
      <c r="J805" s="11" t="str">
        <f t="shared" si="1471"/>
        <v>NW</v>
      </c>
      <c r="K805" s="18">
        <f t="shared" si="1471"/>
        <v>0.4152777777777778</v>
      </c>
      <c r="L805" s="11" t="str">
        <f t="shared" si="1471"/>
        <v>CMA</v>
      </c>
      <c r="M805" s="11">
        <f t="shared" si="1471"/>
        <v>6.7</v>
      </c>
      <c r="N805" s="11">
        <v>2</v>
      </c>
      <c r="O805" s="11">
        <f>IF(ISERROR(O804),IF(ISERROR(#REF!),IF(ISERROR(O803),"BLANK",O803),#REF!),O804)</f>
        <v>2</v>
      </c>
      <c r="P805" s="11" t="s">
        <v>29</v>
      </c>
      <c r="Q805" s="19" t="str">
        <f>IF($N805=1,IF(ISERROR(VLOOKUP($P805,'M1'!$A:$C,Q$2,FALSE)),"NOT PRESENT",VLOOKUP($P805,'M1'!$A:$C,Q$2,FALSE)),IF($N805=2,IF(ISERROR(VLOOKUP(DATA!$P805,'M2'!$A:$C,Q$2,FALSE)),"NOT PRESENT",VLOOKUP(DATA!$P805,'M2'!$A:$C,Q$2,FALSE)),IF($N805=0,IF(ISERROR(VLOOKUP($P805,'M1'!$A:$C,Q$2,FALSE)),IF(ISERROR(VLOOKUP(DATA!$P805,'M2'!$A:$C,Q$2,FALSE)),"NOT PRESENT",VLOOKUP(DATA!$P805,'M2'!$A:$C,Q$2,FALSE)),VLOOKUP($P805,'M1'!$A:$C,Q$2,FALSE)),"SPECIFY METHOD")))</f>
        <v>Mesocentrotus franciscanus</v>
      </c>
      <c r="R805" s="12" t="str">
        <f>IF($N805=1,IF(ISERROR(VLOOKUP($P805,'M1'!$A:$C,R$2,FALSE)),"NOT PRESENT",VLOOKUP($P805,'M1'!$A:$C,R$2,FALSE)),IF($N805=2,IF(ISERROR(VLOOKUP(DATA!$P805,'M2'!$A:$C,R$2,FALSE)),"NOT PRESENT",VLOOKUP(DATA!$P805,'M2'!$A:$C,R$2,FALSE)),IF($N805=0,IF(ISERROR(VLOOKUP($P805,'M1'!$A:$C,R$2,FALSE)),IF(ISERROR(VLOOKUP(DATA!$P805,'M2'!$A:$C,R$2,FALSE)),"NOT PRESENT",VLOOKUP(DATA!$P805,'M2'!$A:$C,R$2,FALSE)),VLOOKUP($P805,'M1'!$A:$C,R$2,FALSE)),"SPECIFY METHOD")))</f>
        <v>Red sea urchin</v>
      </c>
      <c r="S805" s="21">
        <f t="shared" si="1398"/>
        <v>194</v>
      </c>
      <c r="T805" s="11">
        <v>194</v>
      </c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1"/>
      <c r="AU805" s="11"/>
      <c r="AV805" s="11"/>
      <c r="AW805" s="11"/>
      <c r="AX805" s="11"/>
      <c r="AY805" s="11"/>
      <c r="AZ805" s="11"/>
      <c r="BA805" s="11"/>
      <c r="BB805" s="11"/>
      <c r="BC805" s="11"/>
      <c r="BD805" s="11"/>
      <c r="BE805" s="11"/>
      <c r="BF805" s="11"/>
      <c r="BG805" s="11"/>
      <c r="BH805" s="11"/>
      <c r="BI805" s="11"/>
      <c r="BJ805" s="11"/>
      <c r="BK805" s="11"/>
      <c r="BL805" s="11"/>
      <c r="BM805" s="11"/>
      <c r="BN805" s="11"/>
      <c r="BO805" s="11"/>
      <c r="BP805" s="11"/>
    </row>
    <row r="806" spans="1:68" ht="12.75" customHeight="1">
      <c r="A806" s="12">
        <f t="shared" si="1395"/>
        <v>804</v>
      </c>
      <c r="B806" s="11" t="str">
        <f t="shared" ref="B806:D806" si="1472">IF(ISERROR(B805),IF(ISERROR(B804),IF(ISERROR(#REF!),"BLANK",#REF!),B804),B805)</f>
        <v>Claire Attridge</v>
      </c>
      <c r="C806" s="11" t="str">
        <f t="shared" si="1472"/>
        <v>Em Lim</v>
      </c>
      <c r="D806" s="11" t="str">
        <f t="shared" si="1472"/>
        <v>BMSC20</v>
      </c>
      <c r="E806" s="12" t="str">
        <f>IF(ISERROR(VLOOKUP($D806,SITES!$A:$E,2,FALSE)),"",VLOOKUP($D806,SITES!$A:$E,2,FALSE))</f>
        <v>Ed King East</v>
      </c>
      <c r="F806" s="10">
        <f>IF(ISERROR(VLOOKUP($D806,SITES!$A:$E,3,FALSE)),"",VLOOKUP($D806,SITES!$A:$E,3,FALSE))</f>
        <v>48.835666656494098</v>
      </c>
      <c r="G806" s="13">
        <f>IF(ISERROR(VLOOKUP($D806,SITES!$A:$E,4,FALSE)),"",VLOOKUP($D806,SITES!$A:$E,4,FALSE))</f>
        <v>-125.214797973632</v>
      </c>
      <c r="H806" s="14" t="str">
        <f t="shared" ref="H806:O806" si="1473">IF(ISERROR(H805),IF(ISERROR(H804),IF(ISERROR(#REF!),"BLANK",#REF!),H804),H805)</f>
        <v>25/04/2024</v>
      </c>
      <c r="I806" s="11">
        <f t="shared" si="1473"/>
        <v>3.5</v>
      </c>
      <c r="J806" s="11" t="str">
        <f t="shared" si="1473"/>
        <v>NW</v>
      </c>
      <c r="K806" s="18">
        <f t="shared" si="1473"/>
        <v>0.4152777777777778</v>
      </c>
      <c r="L806" s="11" t="str">
        <f t="shared" si="1473"/>
        <v>CMA</v>
      </c>
      <c r="M806" s="11">
        <f t="shared" si="1473"/>
        <v>6.7</v>
      </c>
      <c r="N806" s="11">
        <f t="shared" si="1473"/>
        <v>2</v>
      </c>
      <c r="O806" s="11">
        <f t="shared" si="1473"/>
        <v>2</v>
      </c>
      <c r="P806" s="11" t="s">
        <v>44</v>
      </c>
      <c r="Q806" s="19" t="str">
        <f>IF($N806=1,IF(ISERROR(VLOOKUP($P806,'M1'!$A:$C,Q$2,FALSE)),"NOT PRESENT",VLOOKUP($P806,'M1'!$A:$C,Q$2,FALSE)),IF($N806=2,IF(ISERROR(VLOOKUP(DATA!$P806,'M2'!$A:$C,Q$2,FALSE)),"NOT PRESENT",VLOOKUP(DATA!$P806,'M2'!$A:$C,Q$2,FALSE)),IF($N806=0,IF(ISERROR(VLOOKUP($P806,'M1'!$A:$C,Q$2,FALSE)),IF(ISERROR(VLOOKUP(DATA!$P806,'M2'!$A:$C,Q$2,FALSE)),"NOT PRESENT",VLOOKUP(DATA!$P806,'M2'!$A:$C,Q$2,FALSE)),VLOOKUP($P806,'M1'!$A:$C,Q$2,FALSE)),"SPECIFY METHOD")))</f>
        <v>Strongylocentrotus purpuratus</v>
      </c>
      <c r="R806" s="12" t="str">
        <f>IF($N806=1,IF(ISERROR(VLOOKUP($P806,'M1'!$A:$C,R$2,FALSE)),"NOT PRESENT",VLOOKUP($P806,'M1'!$A:$C,R$2,FALSE)),IF($N806=2,IF(ISERROR(VLOOKUP(DATA!$P806,'M2'!$A:$C,R$2,FALSE)),"NOT PRESENT",VLOOKUP(DATA!$P806,'M2'!$A:$C,R$2,FALSE)),IF($N806=0,IF(ISERROR(VLOOKUP($P806,'M1'!$A:$C,R$2,FALSE)),IF(ISERROR(VLOOKUP(DATA!$P806,'M2'!$A:$C,R$2,FALSE)),"NOT PRESENT",VLOOKUP(DATA!$P806,'M2'!$A:$C,R$2,FALSE)),VLOOKUP($P806,'M1'!$A:$C,R$2,FALSE)),"SPECIFY METHOD")))</f>
        <v>Purple sea urchin (?)</v>
      </c>
      <c r="S806" s="21">
        <f t="shared" si="1398"/>
        <v>16</v>
      </c>
      <c r="T806" s="11">
        <v>16</v>
      </c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1"/>
      <c r="AU806" s="11"/>
      <c r="AV806" s="11"/>
      <c r="AW806" s="11"/>
      <c r="AX806" s="11"/>
      <c r="AY806" s="11"/>
      <c r="AZ806" s="11"/>
      <c r="BA806" s="11"/>
      <c r="BB806" s="11"/>
      <c r="BC806" s="11"/>
      <c r="BD806" s="11"/>
      <c r="BE806" s="11"/>
      <c r="BF806" s="11"/>
      <c r="BG806" s="11"/>
      <c r="BH806" s="11"/>
      <c r="BI806" s="11"/>
      <c r="BJ806" s="11"/>
      <c r="BK806" s="11"/>
      <c r="BL806" s="11"/>
      <c r="BM806" s="11"/>
      <c r="BN806" s="11"/>
      <c r="BO806" s="11"/>
      <c r="BP806" s="11"/>
    </row>
    <row r="807" spans="1:68" ht="12.75" customHeight="1">
      <c r="A807" s="12">
        <f t="shared" si="1395"/>
        <v>805</v>
      </c>
      <c r="B807" s="11" t="str">
        <f t="shared" ref="B807:D807" si="1474">IF(ISERROR(B806),IF(ISERROR(B805),IF(ISERROR(B804),"BLANK",B804),B805),B806)</f>
        <v>Claire Attridge</v>
      </c>
      <c r="C807" s="11" t="str">
        <f t="shared" si="1474"/>
        <v>Em Lim</v>
      </c>
      <c r="D807" s="11" t="str">
        <f t="shared" si="1474"/>
        <v>BMSC20</v>
      </c>
      <c r="E807" s="12" t="str">
        <f>IF(ISERROR(VLOOKUP($D807,SITES!$A:$E,2,FALSE)),"",VLOOKUP($D807,SITES!$A:$E,2,FALSE))</f>
        <v>Ed King East</v>
      </c>
      <c r="F807" s="10">
        <f>IF(ISERROR(VLOOKUP($D807,SITES!$A:$E,3,FALSE)),"",VLOOKUP($D807,SITES!$A:$E,3,FALSE))</f>
        <v>48.835666656494098</v>
      </c>
      <c r="G807" s="13">
        <f>IF(ISERROR(VLOOKUP($D807,SITES!$A:$E,4,FALSE)),"",VLOOKUP($D807,SITES!$A:$E,4,FALSE))</f>
        <v>-125.214797973632</v>
      </c>
      <c r="H807" s="14" t="str">
        <f t="shared" ref="H807:O807" si="1475">IF(ISERROR(H806),IF(ISERROR(H805),IF(ISERROR(H804),"BLANK",H804),H805),H806)</f>
        <v>25/04/2024</v>
      </c>
      <c r="I807" s="11">
        <f t="shared" si="1475"/>
        <v>3.5</v>
      </c>
      <c r="J807" s="11" t="str">
        <f t="shared" si="1475"/>
        <v>NW</v>
      </c>
      <c r="K807" s="18">
        <f t="shared" si="1475"/>
        <v>0.4152777777777778</v>
      </c>
      <c r="L807" s="11" t="str">
        <f t="shared" si="1475"/>
        <v>CMA</v>
      </c>
      <c r="M807" s="11">
        <f t="shared" si="1475"/>
        <v>6.7</v>
      </c>
      <c r="N807" s="11">
        <f t="shared" si="1475"/>
        <v>2</v>
      </c>
      <c r="O807" s="11">
        <f t="shared" si="1475"/>
        <v>2</v>
      </c>
      <c r="P807" s="11" t="s">
        <v>41</v>
      </c>
      <c r="Q807" s="19" t="str">
        <f>IF($N807=1,IF(ISERROR(VLOOKUP($P807,'M1'!$A:$C,Q$2,FALSE)),"NOT PRESENT",VLOOKUP($P807,'M1'!$A:$C,Q$2,FALSE)),IF($N807=2,IF(ISERROR(VLOOKUP(DATA!$P807,'M2'!$A:$C,Q$2,FALSE)),"NOT PRESENT",VLOOKUP(DATA!$P807,'M2'!$A:$C,Q$2,FALSE)),IF($N807=0,IF(ISERROR(VLOOKUP($P807,'M1'!$A:$C,Q$2,FALSE)),IF(ISERROR(VLOOKUP(DATA!$P807,'M2'!$A:$C,Q$2,FALSE)),"NOT PRESENT",VLOOKUP(DATA!$P807,'M2'!$A:$C,Q$2,FALSE)),VLOOKUP($P807,'M1'!$A:$C,Q$2,FALSE)),"SPECIFY METHOD")))</f>
        <v>Pisaster ochraceus</v>
      </c>
      <c r="R807" s="12" t="str">
        <f>IF($N807=1,IF(ISERROR(VLOOKUP($P807,'M1'!$A:$C,R$2,FALSE)),"NOT PRESENT",VLOOKUP($P807,'M1'!$A:$C,R$2,FALSE)),IF($N807=2,IF(ISERROR(VLOOKUP(DATA!$P807,'M2'!$A:$C,R$2,FALSE)),"NOT PRESENT",VLOOKUP(DATA!$P807,'M2'!$A:$C,R$2,FALSE)),IF($N807=0,IF(ISERROR(VLOOKUP($P807,'M1'!$A:$C,R$2,FALSE)),IF(ISERROR(VLOOKUP(DATA!$P807,'M2'!$A:$C,R$2,FALSE)),"NOT PRESENT",VLOOKUP(DATA!$P807,'M2'!$A:$C,R$2,FALSE)),VLOOKUP($P807,'M1'!$A:$C,R$2,FALSE)),"SPECIFY METHOD")))</f>
        <v>Purple sea star</v>
      </c>
      <c r="S807" s="21">
        <f t="shared" si="1398"/>
        <v>6</v>
      </c>
      <c r="T807" s="11">
        <v>6</v>
      </c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1"/>
      <c r="AU807" s="11"/>
      <c r="AV807" s="11"/>
      <c r="AW807" s="11"/>
      <c r="AX807" s="11"/>
      <c r="AY807" s="11"/>
      <c r="AZ807" s="11"/>
      <c r="BA807" s="11"/>
      <c r="BB807" s="11"/>
      <c r="BC807" s="11"/>
      <c r="BD807" s="11"/>
      <c r="BE807" s="11"/>
      <c r="BF807" s="11"/>
      <c r="BG807" s="11"/>
      <c r="BH807" s="11"/>
      <c r="BI807" s="11"/>
      <c r="BJ807" s="11"/>
      <c r="BK807" s="11"/>
      <c r="BL807" s="11"/>
      <c r="BM807" s="11"/>
      <c r="BN807" s="11"/>
      <c r="BO807" s="11"/>
      <c r="BP807" s="11"/>
    </row>
    <row r="808" spans="1:68" ht="12.75" customHeight="1">
      <c r="A808" s="12">
        <f t="shared" si="1395"/>
        <v>806</v>
      </c>
      <c r="B808" s="11" t="str">
        <f t="shared" ref="B808:D808" si="1476">IF(ISERROR(B807),IF(ISERROR(B806),IF(ISERROR(B805),"BLANK",B805),B806),B807)</f>
        <v>Claire Attridge</v>
      </c>
      <c r="C808" s="11" t="str">
        <f t="shared" si="1476"/>
        <v>Em Lim</v>
      </c>
      <c r="D808" s="11" t="str">
        <f t="shared" si="1476"/>
        <v>BMSC20</v>
      </c>
      <c r="E808" s="12" t="str">
        <f>IF(ISERROR(VLOOKUP($D808,SITES!$A:$E,2,FALSE)),"",VLOOKUP($D808,SITES!$A:$E,2,FALSE))</f>
        <v>Ed King East</v>
      </c>
      <c r="F808" s="10">
        <f>IF(ISERROR(VLOOKUP($D808,SITES!$A:$E,3,FALSE)),"",VLOOKUP($D808,SITES!$A:$E,3,FALSE))</f>
        <v>48.835666656494098</v>
      </c>
      <c r="G808" s="13">
        <f>IF(ISERROR(VLOOKUP($D808,SITES!$A:$E,4,FALSE)),"",VLOOKUP($D808,SITES!$A:$E,4,FALSE))</f>
        <v>-125.214797973632</v>
      </c>
      <c r="H808" s="14" t="str">
        <f t="shared" ref="H808:O808" si="1477">IF(ISERROR(H807),IF(ISERROR(H806),IF(ISERROR(H805),"BLANK",H805),H806),H807)</f>
        <v>25/04/2024</v>
      </c>
      <c r="I808" s="11">
        <f t="shared" si="1477"/>
        <v>3.5</v>
      </c>
      <c r="J808" s="11" t="str">
        <f t="shared" si="1477"/>
        <v>NW</v>
      </c>
      <c r="K808" s="18">
        <f t="shared" si="1477"/>
        <v>0.4152777777777778</v>
      </c>
      <c r="L808" s="11" t="str">
        <f t="shared" si="1477"/>
        <v>CMA</v>
      </c>
      <c r="M808" s="11">
        <f t="shared" si="1477"/>
        <v>6.7</v>
      </c>
      <c r="N808" s="11">
        <f t="shared" si="1477"/>
        <v>2</v>
      </c>
      <c r="O808" s="11">
        <f t="shared" si="1477"/>
        <v>2</v>
      </c>
      <c r="P808" s="11" t="s">
        <v>80</v>
      </c>
      <c r="Q808" s="19" t="str">
        <f>IF($N808=1,IF(ISERROR(VLOOKUP($P808,'M1'!$A:$C,Q$2,FALSE)),"NOT PRESENT",VLOOKUP($P808,'M1'!$A:$C,Q$2,FALSE)),IF($N808=2,IF(ISERROR(VLOOKUP(DATA!$P808,'M2'!$A:$C,Q$2,FALSE)),"NOT PRESENT",VLOOKUP(DATA!$P808,'M2'!$A:$C,Q$2,FALSE)),IF($N808=0,IF(ISERROR(VLOOKUP($P808,'M1'!$A:$C,Q$2,FALSE)),IF(ISERROR(VLOOKUP(DATA!$P808,'M2'!$A:$C,Q$2,FALSE)),"NOT PRESENT",VLOOKUP(DATA!$P808,'M2'!$A:$C,Q$2,FALSE)),VLOOKUP($P808,'M1'!$A:$C,Q$2,FALSE)),"SPECIFY METHOD")))</f>
        <v>Doris montereyensis</v>
      </c>
      <c r="R808" s="12" t="str">
        <f>IF($N808=1,IF(ISERROR(VLOOKUP($P808,'M1'!$A:$C,R$2,FALSE)),"NOT PRESENT",VLOOKUP($P808,'M1'!$A:$C,R$2,FALSE)),IF($N808=2,IF(ISERROR(VLOOKUP(DATA!$P808,'M2'!$A:$C,R$2,FALSE)),"NOT PRESENT",VLOOKUP(DATA!$P808,'M2'!$A:$C,R$2,FALSE)),IF($N808=0,IF(ISERROR(VLOOKUP($P808,'M1'!$A:$C,R$2,FALSE)),IF(ISERROR(VLOOKUP(DATA!$P808,'M2'!$A:$C,R$2,FALSE)),"NOT PRESENT",VLOOKUP(DATA!$P808,'M2'!$A:$C,R$2,FALSE)),VLOOKUP($P808,'M1'!$A:$C,R$2,FALSE)),"SPECIFY METHOD")))</f>
        <v>Monterey sea lemon</v>
      </c>
      <c r="S808" s="21">
        <f t="shared" si="1398"/>
        <v>1</v>
      </c>
      <c r="T808" s="11">
        <v>1</v>
      </c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1"/>
      <c r="AU808" s="11"/>
      <c r="AV808" s="11"/>
      <c r="AW808" s="11"/>
      <c r="AX808" s="11"/>
      <c r="AY808" s="11"/>
      <c r="AZ808" s="11"/>
      <c r="BA808" s="11"/>
      <c r="BB808" s="11"/>
      <c r="BC808" s="11"/>
      <c r="BD808" s="11"/>
      <c r="BE808" s="11"/>
      <c r="BF808" s="11"/>
      <c r="BG808" s="11"/>
      <c r="BH808" s="11"/>
      <c r="BI808" s="11"/>
      <c r="BJ808" s="11"/>
      <c r="BK808" s="11"/>
      <c r="BL808" s="11"/>
      <c r="BM808" s="11"/>
      <c r="BN808" s="11"/>
      <c r="BO808" s="11"/>
      <c r="BP808" s="11"/>
    </row>
    <row r="809" spans="1:68" ht="12.75" customHeight="1">
      <c r="A809" s="12">
        <f t="shared" si="1395"/>
        <v>807</v>
      </c>
      <c r="B809" s="11" t="str">
        <f t="shared" ref="B809:D809" si="1478">IF(ISERROR(B808),IF(ISERROR(B807),IF(ISERROR(B806),"BLANK",B806),B807),B808)</f>
        <v>Claire Attridge</v>
      </c>
      <c r="C809" s="11" t="str">
        <f t="shared" si="1478"/>
        <v>Em Lim</v>
      </c>
      <c r="D809" s="11" t="str">
        <f t="shared" si="1478"/>
        <v>BMSC20</v>
      </c>
      <c r="E809" s="12" t="str">
        <f>IF(ISERROR(VLOOKUP($D809,SITES!$A:$E,2,FALSE)),"",VLOOKUP($D809,SITES!$A:$E,2,FALSE))</f>
        <v>Ed King East</v>
      </c>
      <c r="F809" s="10">
        <f>IF(ISERROR(VLOOKUP($D809,SITES!$A:$E,3,FALSE)),"",VLOOKUP($D809,SITES!$A:$E,3,FALSE))</f>
        <v>48.835666656494098</v>
      </c>
      <c r="G809" s="13">
        <f>IF(ISERROR(VLOOKUP($D809,SITES!$A:$E,4,FALSE)),"",VLOOKUP($D809,SITES!$A:$E,4,FALSE))</f>
        <v>-125.214797973632</v>
      </c>
      <c r="H809" s="14" t="str">
        <f t="shared" ref="H809:O809" si="1479">IF(ISERROR(H808),IF(ISERROR(H807),IF(ISERROR(H806),"BLANK",H806),H807),H808)</f>
        <v>25/04/2024</v>
      </c>
      <c r="I809" s="11">
        <f t="shared" si="1479"/>
        <v>3.5</v>
      </c>
      <c r="J809" s="11" t="str">
        <f t="shared" si="1479"/>
        <v>NW</v>
      </c>
      <c r="K809" s="18">
        <f t="shared" si="1479"/>
        <v>0.4152777777777778</v>
      </c>
      <c r="L809" s="11" t="str">
        <f t="shared" si="1479"/>
        <v>CMA</v>
      </c>
      <c r="M809" s="11">
        <f t="shared" si="1479"/>
        <v>6.7</v>
      </c>
      <c r="N809" s="11">
        <f t="shared" si="1479"/>
        <v>2</v>
      </c>
      <c r="O809" s="11">
        <f t="shared" si="1479"/>
        <v>2</v>
      </c>
      <c r="P809" s="11" t="s">
        <v>35</v>
      </c>
      <c r="Q809" s="19" t="str">
        <f>IF($N809=1,IF(ISERROR(VLOOKUP($P809,'M1'!$A:$C,Q$2,FALSE)),"NOT PRESENT",VLOOKUP($P809,'M1'!$A:$C,Q$2,FALSE)),IF($N809=2,IF(ISERROR(VLOOKUP(DATA!$P809,'M2'!$A:$C,Q$2,FALSE)),"NOT PRESENT",VLOOKUP(DATA!$P809,'M2'!$A:$C,Q$2,FALSE)),IF($N809=0,IF(ISERROR(VLOOKUP($P809,'M1'!$A:$C,Q$2,FALSE)),IF(ISERROR(VLOOKUP(DATA!$P809,'M2'!$A:$C,Q$2,FALSE)),"NOT PRESENT",VLOOKUP(DATA!$P809,'M2'!$A:$C,Q$2,FALSE)),VLOOKUP($P809,'M1'!$A:$C,Q$2,FALSE)),"SPECIFY METHOD")))</f>
        <v>Orthasterias koehleri</v>
      </c>
      <c r="R809" s="12" t="str">
        <f>IF($N809=1,IF(ISERROR(VLOOKUP($P809,'M1'!$A:$C,R$2,FALSE)),"NOT PRESENT",VLOOKUP($P809,'M1'!$A:$C,R$2,FALSE)),IF($N809=2,IF(ISERROR(VLOOKUP(DATA!$P809,'M2'!$A:$C,R$2,FALSE)),"NOT PRESENT",VLOOKUP(DATA!$P809,'M2'!$A:$C,R$2,FALSE)),IF($N809=0,IF(ISERROR(VLOOKUP($P809,'M1'!$A:$C,R$2,FALSE)),IF(ISERROR(VLOOKUP(DATA!$P809,'M2'!$A:$C,R$2,FALSE)),"NOT PRESENT",VLOOKUP(DATA!$P809,'M2'!$A:$C,R$2,FALSE)),VLOOKUP($P809,'M1'!$A:$C,R$2,FALSE)),"SPECIFY METHOD")))</f>
        <v>Rainbow star</v>
      </c>
      <c r="S809" s="21">
        <f t="shared" si="1398"/>
        <v>11</v>
      </c>
      <c r="T809" s="11">
        <v>11</v>
      </c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1"/>
      <c r="AU809" s="11"/>
      <c r="AV809" s="11"/>
      <c r="AW809" s="11"/>
      <c r="AX809" s="11"/>
      <c r="AY809" s="11"/>
      <c r="AZ809" s="11"/>
      <c r="BA809" s="11"/>
      <c r="BB809" s="11"/>
      <c r="BC809" s="11"/>
      <c r="BD809" s="11"/>
      <c r="BE809" s="11"/>
      <c r="BF809" s="11"/>
      <c r="BG809" s="11"/>
      <c r="BH809" s="11"/>
      <c r="BI809" s="11"/>
      <c r="BJ809" s="11"/>
      <c r="BK809" s="11"/>
      <c r="BL809" s="11"/>
      <c r="BM809" s="11"/>
      <c r="BN809" s="11"/>
      <c r="BO809" s="11"/>
      <c r="BP809" s="11"/>
    </row>
    <row r="810" spans="1:68" ht="12.75" customHeight="1">
      <c r="A810" s="12">
        <f t="shared" si="1395"/>
        <v>808</v>
      </c>
      <c r="B810" s="11" t="str">
        <f t="shared" ref="B810:D810" si="1480">IF(ISERROR(B809),IF(ISERROR(B808),IF(ISERROR(B807),"BLANK",B807),B808),B809)</f>
        <v>Claire Attridge</v>
      </c>
      <c r="C810" s="11" t="str">
        <f t="shared" si="1480"/>
        <v>Em Lim</v>
      </c>
      <c r="D810" s="11" t="str">
        <f t="shared" si="1480"/>
        <v>BMSC20</v>
      </c>
      <c r="E810" s="12" t="str">
        <f>IF(ISERROR(VLOOKUP($D810,SITES!$A:$E,2,FALSE)),"",VLOOKUP($D810,SITES!$A:$E,2,FALSE))</f>
        <v>Ed King East</v>
      </c>
      <c r="F810" s="10">
        <f>IF(ISERROR(VLOOKUP($D810,SITES!$A:$E,3,FALSE)),"",VLOOKUP($D810,SITES!$A:$E,3,FALSE))</f>
        <v>48.835666656494098</v>
      </c>
      <c r="G810" s="13">
        <f>IF(ISERROR(VLOOKUP($D810,SITES!$A:$E,4,FALSE)),"",VLOOKUP($D810,SITES!$A:$E,4,FALSE))</f>
        <v>-125.214797973632</v>
      </c>
      <c r="H810" s="14" t="str">
        <f t="shared" ref="H810:O810" si="1481">IF(ISERROR(H809),IF(ISERROR(H808),IF(ISERROR(H807),"BLANK",H807),H808),H809)</f>
        <v>25/04/2024</v>
      </c>
      <c r="I810" s="11">
        <f t="shared" si="1481"/>
        <v>3.5</v>
      </c>
      <c r="J810" s="11" t="str">
        <f t="shared" si="1481"/>
        <v>NW</v>
      </c>
      <c r="K810" s="18">
        <f t="shared" si="1481"/>
        <v>0.4152777777777778</v>
      </c>
      <c r="L810" s="11" t="str">
        <f t="shared" si="1481"/>
        <v>CMA</v>
      </c>
      <c r="M810" s="11">
        <f t="shared" si="1481"/>
        <v>6.7</v>
      </c>
      <c r="N810" s="11">
        <f t="shared" si="1481"/>
        <v>2</v>
      </c>
      <c r="O810" s="11">
        <f t="shared" si="1481"/>
        <v>2</v>
      </c>
      <c r="P810" s="11" t="s">
        <v>34</v>
      </c>
      <c r="Q810" s="19" t="str">
        <f>IF($N810=1,IF(ISERROR(VLOOKUP($P810,'M1'!$A:$C,Q$2,FALSE)),"NOT PRESENT",VLOOKUP($P810,'M1'!$A:$C,Q$2,FALSE)),IF($N810=2,IF(ISERROR(VLOOKUP(DATA!$P810,'M2'!$A:$C,Q$2,FALSE)),"NOT PRESENT",VLOOKUP(DATA!$P810,'M2'!$A:$C,Q$2,FALSE)),IF($N810=0,IF(ISERROR(VLOOKUP($P810,'M1'!$A:$C,Q$2,FALSE)),IF(ISERROR(VLOOKUP(DATA!$P810,'M2'!$A:$C,Q$2,FALSE)),"NOT PRESENT",VLOOKUP(DATA!$P810,'M2'!$A:$C,Q$2,FALSE)),VLOOKUP($P810,'M1'!$A:$C,Q$2,FALSE)),"SPECIFY METHOD")))</f>
        <v>Pagurus hemphilli</v>
      </c>
      <c r="R810" s="12" t="str">
        <f>IF($N810=1,IF(ISERROR(VLOOKUP($P810,'M1'!$A:$C,R$2,FALSE)),"NOT PRESENT",VLOOKUP($P810,'M1'!$A:$C,R$2,FALSE)),IF($N810=2,IF(ISERROR(VLOOKUP(DATA!$P810,'M2'!$A:$C,R$2,FALSE)),"NOT PRESENT",VLOOKUP(DATA!$P810,'M2'!$A:$C,R$2,FALSE)),IF($N810=0,IF(ISERROR(VLOOKUP($P810,'M1'!$A:$C,R$2,FALSE)),IF(ISERROR(VLOOKUP(DATA!$P810,'M2'!$A:$C,R$2,FALSE)),"NOT PRESENT",VLOOKUP(DATA!$P810,'M2'!$A:$C,R$2,FALSE)),VLOOKUP($P810,'M1'!$A:$C,R$2,FALSE)),"SPECIFY METHOD")))</f>
        <v>Maroon hermit</v>
      </c>
      <c r="S810" s="21">
        <f t="shared" si="1398"/>
        <v>54</v>
      </c>
      <c r="T810" s="11">
        <v>54</v>
      </c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1"/>
      <c r="AU810" s="11"/>
      <c r="AV810" s="11"/>
      <c r="AW810" s="11"/>
      <c r="AX810" s="11"/>
      <c r="AY810" s="11"/>
      <c r="AZ810" s="11"/>
      <c r="BA810" s="11"/>
      <c r="BB810" s="11"/>
      <c r="BC810" s="11"/>
      <c r="BD810" s="11"/>
      <c r="BE810" s="11"/>
      <c r="BF810" s="11"/>
      <c r="BG810" s="11"/>
      <c r="BH810" s="11"/>
      <c r="BI810" s="11"/>
      <c r="BJ810" s="11"/>
      <c r="BK810" s="11"/>
      <c r="BL810" s="11"/>
      <c r="BM810" s="11"/>
      <c r="BN810" s="11"/>
      <c r="BO810" s="11"/>
      <c r="BP810" s="11"/>
    </row>
    <row r="811" spans="1:68" ht="12.75" customHeight="1">
      <c r="A811" s="12">
        <f t="shared" si="1395"/>
        <v>809</v>
      </c>
      <c r="B811" s="11" t="str">
        <f t="shared" ref="B811:D811" si="1482">IF(ISERROR(B810),IF(ISERROR(B809),IF(ISERROR(B808),"BLANK",B808),B809),B810)</f>
        <v>Claire Attridge</v>
      </c>
      <c r="C811" s="11" t="str">
        <f t="shared" si="1482"/>
        <v>Em Lim</v>
      </c>
      <c r="D811" s="11" t="str">
        <f t="shared" si="1482"/>
        <v>BMSC20</v>
      </c>
      <c r="E811" s="12" t="str">
        <f>IF(ISERROR(VLOOKUP($D811,SITES!$A:$E,2,FALSE)),"",VLOOKUP($D811,SITES!$A:$E,2,FALSE))</f>
        <v>Ed King East</v>
      </c>
      <c r="F811" s="10">
        <f>IF(ISERROR(VLOOKUP($D811,SITES!$A:$E,3,FALSE)),"",VLOOKUP($D811,SITES!$A:$E,3,FALSE))</f>
        <v>48.835666656494098</v>
      </c>
      <c r="G811" s="13">
        <f>IF(ISERROR(VLOOKUP($D811,SITES!$A:$E,4,FALSE)),"",VLOOKUP($D811,SITES!$A:$E,4,FALSE))</f>
        <v>-125.214797973632</v>
      </c>
      <c r="H811" s="14" t="str">
        <f t="shared" ref="H811:O811" si="1483">IF(ISERROR(H810),IF(ISERROR(H809),IF(ISERROR(H808),"BLANK",H808),H809),H810)</f>
        <v>25/04/2024</v>
      </c>
      <c r="I811" s="11">
        <f t="shared" si="1483"/>
        <v>3.5</v>
      </c>
      <c r="J811" s="11" t="str">
        <f t="shared" si="1483"/>
        <v>NW</v>
      </c>
      <c r="K811" s="18">
        <f t="shared" si="1483"/>
        <v>0.4152777777777778</v>
      </c>
      <c r="L811" s="11" t="str">
        <f t="shared" si="1483"/>
        <v>CMA</v>
      </c>
      <c r="M811" s="11">
        <f t="shared" si="1483"/>
        <v>6.7</v>
      </c>
      <c r="N811" s="11">
        <f t="shared" si="1483"/>
        <v>2</v>
      </c>
      <c r="O811" s="11">
        <f t="shared" si="1483"/>
        <v>2</v>
      </c>
      <c r="P811" s="11" t="s">
        <v>31</v>
      </c>
      <c r="Q811" s="19" t="str">
        <f>IF($N811=1,IF(ISERROR(VLOOKUP($P811,'M1'!$A:$C,Q$2,FALSE)),"NOT PRESENT",VLOOKUP($P811,'M1'!$A:$C,Q$2,FALSE)),IF($N811=2,IF(ISERROR(VLOOKUP(DATA!$P811,'M2'!$A:$C,Q$2,FALSE)),"NOT PRESENT",VLOOKUP(DATA!$P811,'M2'!$A:$C,Q$2,FALSE)),IF($N811=0,IF(ISERROR(VLOOKUP($P811,'M1'!$A:$C,Q$2,FALSE)),IF(ISERROR(VLOOKUP(DATA!$P811,'M2'!$A:$C,Q$2,FALSE)),"NOT PRESENT",VLOOKUP(DATA!$P811,'M2'!$A:$C,Q$2,FALSE)),VLOOKUP($P811,'M1'!$A:$C,Q$2,FALSE)),"SPECIFY METHOD")))</f>
        <v>Patiria miniata</v>
      </c>
      <c r="R811" s="12" t="str">
        <f>IF($N811=1,IF(ISERROR(VLOOKUP($P811,'M1'!$A:$C,R$2,FALSE)),"NOT PRESENT",VLOOKUP($P811,'M1'!$A:$C,R$2,FALSE)),IF($N811=2,IF(ISERROR(VLOOKUP(DATA!$P811,'M2'!$A:$C,R$2,FALSE)),"NOT PRESENT",VLOOKUP(DATA!$P811,'M2'!$A:$C,R$2,FALSE)),IF($N811=0,IF(ISERROR(VLOOKUP($P811,'M1'!$A:$C,R$2,FALSE)),IF(ISERROR(VLOOKUP(DATA!$P811,'M2'!$A:$C,R$2,FALSE)),"NOT PRESENT",VLOOKUP(DATA!$P811,'M2'!$A:$C,R$2,FALSE)),VLOOKUP($P811,'M1'!$A:$C,R$2,FALSE)),"SPECIFY METHOD")))</f>
        <v>Bat star</v>
      </c>
      <c r="S811" s="21">
        <f t="shared" si="1398"/>
        <v>17</v>
      </c>
      <c r="T811" s="11">
        <v>17</v>
      </c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1"/>
      <c r="AU811" s="11"/>
      <c r="AV811" s="11"/>
      <c r="AW811" s="11"/>
      <c r="AX811" s="11"/>
      <c r="AY811" s="11"/>
      <c r="AZ811" s="11"/>
      <c r="BA811" s="11"/>
      <c r="BB811" s="11"/>
      <c r="BC811" s="11"/>
      <c r="BD811" s="11"/>
      <c r="BE811" s="11"/>
      <c r="BF811" s="11"/>
      <c r="BG811" s="11"/>
      <c r="BH811" s="11"/>
      <c r="BI811" s="11"/>
      <c r="BJ811" s="11"/>
      <c r="BK811" s="11"/>
      <c r="BL811" s="11"/>
      <c r="BM811" s="11"/>
      <c r="BN811" s="11"/>
      <c r="BO811" s="11"/>
      <c r="BP811" s="11"/>
    </row>
    <row r="812" spans="1:68" ht="12.75" customHeight="1">
      <c r="A812" s="12">
        <f t="shared" si="1395"/>
        <v>810</v>
      </c>
      <c r="B812" s="11" t="str">
        <f t="shared" ref="B812:D812" si="1484">IF(ISERROR(B811),IF(ISERROR(B810),IF(ISERROR(B809),"BLANK",B809),B810),B811)</f>
        <v>Claire Attridge</v>
      </c>
      <c r="C812" s="11" t="str">
        <f t="shared" si="1484"/>
        <v>Em Lim</v>
      </c>
      <c r="D812" s="11" t="str">
        <f t="shared" si="1484"/>
        <v>BMSC20</v>
      </c>
      <c r="E812" s="12" t="str">
        <f>IF(ISERROR(VLOOKUP($D812,SITES!$A:$E,2,FALSE)),"",VLOOKUP($D812,SITES!$A:$E,2,FALSE))</f>
        <v>Ed King East</v>
      </c>
      <c r="F812" s="10">
        <f>IF(ISERROR(VLOOKUP($D812,SITES!$A:$E,3,FALSE)),"",VLOOKUP($D812,SITES!$A:$E,3,FALSE))</f>
        <v>48.835666656494098</v>
      </c>
      <c r="G812" s="13">
        <f>IF(ISERROR(VLOOKUP($D812,SITES!$A:$E,4,FALSE)),"",VLOOKUP($D812,SITES!$A:$E,4,FALSE))</f>
        <v>-125.214797973632</v>
      </c>
      <c r="H812" s="14" t="str">
        <f t="shared" ref="H812:O812" si="1485">IF(ISERROR(H811),IF(ISERROR(H810),IF(ISERROR(H809),"BLANK",H809),H810),H811)</f>
        <v>25/04/2024</v>
      </c>
      <c r="I812" s="11">
        <f t="shared" si="1485"/>
        <v>3.5</v>
      </c>
      <c r="J812" s="11" t="str">
        <f t="shared" si="1485"/>
        <v>NW</v>
      </c>
      <c r="K812" s="18">
        <f t="shared" si="1485"/>
        <v>0.4152777777777778</v>
      </c>
      <c r="L812" s="11" t="str">
        <f t="shared" si="1485"/>
        <v>CMA</v>
      </c>
      <c r="M812" s="11">
        <f t="shared" si="1485"/>
        <v>6.7</v>
      </c>
      <c r="N812" s="11">
        <f t="shared" si="1485"/>
        <v>2</v>
      </c>
      <c r="O812" s="11">
        <f t="shared" si="1485"/>
        <v>2</v>
      </c>
      <c r="P812" s="11" t="s">
        <v>182</v>
      </c>
      <c r="Q812" s="19" t="str">
        <f>IF($N812=1,IF(ISERROR(VLOOKUP($P812,'M1'!$A:$C,Q$2,FALSE)),"NOT PRESENT",VLOOKUP($P812,'M1'!$A:$C,Q$2,FALSE)),IF($N812=2,IF(ISERROR(VLOOKUP(DATA!$P812,'M2'!$A:$C,Q$2,FALSE)),"NOT PRESENT",VLOOKUP(DATA!$P812,'M2'!$A:$C,Q$2,FALSE)),IF($N812=0,IF(ISERROR(VLOOKUP($P812,'M1'!$A:$C,Q$2,FALSE)),IF(ISERROR(VLOOKUP(DATA!$P812,'M2'!$A:$C,Q$2,FALSE)),"NOT PRESENT",VLOOKUP(DATA!$P812,'M2'!$A:$C,Q$2,FALSE)),VLOOKUP($P812,'M1'!$A:$C,Q$2,FALSE)),"SPECIFY METHOD")))</f>
        <v>Hemilepidotus hemilepidotus</v>
      </c>
      <c r="R812" s="12" t="str">
        <f>IF($N812=1,IF(ISERROR(VLOOKUP($P812,'M1'!$A:$C,R$2,FALSE)),"NOT PRESENT",VLOOKUP($P812,'M1'!$A:$C,R$2,FALSE)),IF($N812=2,IF(ISERROR(VLOOKUP(DATA!$P812,'M2'!$A:$C,R$2,FALSE)),"NOT PRESENT",VLOOKUP(DATA!$P812,'M2'!$A:$C,R$2,FALSE)),IF($N812=0,IF(ISERROR(VLOOKUP($P812,'M1'!$A:$C,R$2,FALSE)),IF(ISERROR(VLOOKUP(DATA!$P812,'M2'!$A:$C,R$2,FALSE)),"NOT PRESENT",VLOOKUP(DATA!$P812,'M2'!$A:$C,R$2,FALSE)),VLOOKUP($P812,'M1'!$A:$C,R$2,FALSE)),"SPECIFY METHOD")))</f>
        <v>Red Irish lord</v>
      </c>
      <c r="S812" s="21">
        <f t="shared" si="1398"/>
        <v>1</v>
      </c>
      <c r="T812" s="11">
        <v>0</v>
      </c>
      <c r="U812" s="11"/>
      <c r="V812" s="11"/>
      <c r="W812" s="11"/>
      <c r="X812" s="11">
        <v>1</v>
      </c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1"/>
      <c r="BA812" s="11"/>
      <c r="BB812" s="11"/>
      <c r="BC812" s="11"/>
      <c r="BD812" s="11"/>
      <c r="BE812" s="11"/>
      <c r="BF812" s="11"/>
      <c r="BG812" s="11"/>
      <c r="BH812" s="11"/>
      <c r="BI812" s="11"/>
      <c r="BJ812" s="11"/>
      <c r="BK812" s="11"/>
      <c r="BL812" s="11"/>
      <c r="BM812" s="11"/>
      <c r="BN812" s="11"/>
      <c r="BO812" s="11"/>
      <c r="BP812" s="11"/>
    </row>
    <row r="813" spans="1:68" ht="12.75" customHeight="1">
      <c r="A813" s="12">
        <f t="shared" si="1395"/>
        <v>811</v>
      </c>
      <c r="B813" s="11" t="str">
        <f t="shared" ref="B813:D813" si="1486">IF(ISERROR(B812),IF(ISERROR(B811),IF(ISERROR(B810),"BLANK",B810),B811),B812)</f>
        <v>Claire Attridge</v>
      </c>
      <c r="C813" s="11" t="str">
        <f t="shared" si="1486"/>
        <v>Em Lim</v>
      </c>
      <c r="D813" s="11" t="str">
        <f t="shared" si="1486"/>
        <v>BMSC20</v>
      </c>
      <c r="E813" s="12" t="str">
        <f>IF(ISERROR(VLOOKUP($D813,SITES!$A:$E,2,FALSE)),"",VLOOKUP($D813,SITES!$A:$E,2,FALSE))</f>
        <v>Ed King East</v>
      </c>
      <c r="F813" s="10">
        <f>IF(ISERROR(VLOOKUP($D813,SITES!$A:$E,3,FALSE)),"",VLOOKUP($D813,SITES!$A:$E,3,FALSE))</f>
        <v>48.835666656494098</v>
      </c>
      <c r="G813" s="13">
        <f>IF(ISERROR(VLOOKUP($D813,SITES!$A:$E,4,FALSE)),"",VLOOKUP($D813,SITES!$A:$E,4,FALSE))</f>
        <v>-125.214797973632</v>
      </c>
      <c r="H813" s="14" t="str">
        <f t="shared" ref="H813:O813" si="1487">IF(ISERROR(H812),IF(ISERROR(H811),IF(ISERROR(H810),"BLANK",H810),H811),H812)</f>
        <v>25/04/2024</v>
      </c>
      <c r="I813" s="11">
        <f t="shared" si="1487"/>
        <v>3.5</v>
      </c>
      <c r="J813" s="11" t="str">
        <f t="shared" si="1487"/>
        <v>NW</v>
      </c>
      <c r="K813" s="18">
        <f t="shared" si="1487"/>
        <v>0.4152777777777778</v>
      </c>
      <c r="L813" s="11" t="str">
        <f t="shared" si="1487"/>
        <v>CMA</v>
      </c>
      <c r="M813" s="11">
        <f t="shared" si="1487"/>
        <v>6.7</v>
      </c>
      <c r="N813" s="11">
        <f t="shared" si="1487"/>
        <v>2</v>
      </c>
      <c r="O813" s="11">
        <f t="shared" si="1487"/>
        <v>2</v>
      </c>
      <c r="P813" s="11" t="s">
        <v>61</v>
      </c>
      <c r="Q813" s="19" t="str">
        <f>IF($N813=1,IF(ISERROR(VLOOKUP($P813,'M1'!$A:$C,Q$2,FALSE)),"NOT PRESENT",VLOOKUP($P813,'M1'!$A:$C,Q$2,FALSE)),IF($N813=2,IF(ISERROR(VLOOKUP(DATA!$P813,'M2'!$A:$C,Q$2,FALSE)),"NOT PRESENT",VLOOKUP(DATA!$P813,'M2'!$A:$C,Q$2,FALSE)),IF($N813=0,IF(ISERROR(VLOOKUP($P813,'M1'!$A:$C,Q$2,FALSE)),IF(ISERROR(VLOOKUP(DATA!$P813,'M2'!$A:$C,Q$2,FALSE)),"NOT PRESENT",VLOOKUP(DATA!$P813,'M2'!$A:$C,Q$2,FALSE)),VLOOKUP($P813,'M1'!$A:$C,Q$2,FALSE)),"SPECIFY METHOD")))</f>
        <v>Henricia spp.</v>
      </c>
      <c r="R813" s="12" t="str">
        <f>IF($N813=1,IF(ISERROR(VLOOKUP($P813,'M1'!$A:$C,R$2,FALSE)),"NOT PRESENT",VLOOKUP($P813,'M1'!$A:$C,R$2,FALSE)),IF($N813=2,IF(ISERROR(VLOOKUP(DATA!$P813,'M2'!$A:$C,R$2,FALSE)),"NOT PRESENT",VLOOKUP(DATA!$P813,'M2'!$A:$C,R$2,FALSE)),IF($N813=0,IF(ISERROR(VLOOKUP($P813,'M1'!$A:$C,R$2,FALSE)),IF(ISERROR(VLOOKUP(DATA!$P813,'M2'!$A:$C,R$2,FALSE)),"NOT PRESENT",VLOOKUP(DATA!$P813,'M2'!$A:$C,R$2,FALSE)),VLOOKUP($P813,'M1'!$A:$C,R$2,FALSE)),"SPECIFY METHOD")))</f>
        <v>Unidentified blood star</v>
      </c>
      <c r="S813" s="21">
        <f t="shared" si="1398"/>
        <v>2</v>
      </c>
      <c r="T813" s="11">
        <v>2</v>
      </c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1"/>
      <c r="AU813" s="11"/>
      <c r="AV813" s="11"/>
      <c r="AW813" s="11"/>
      <c r="AX813" s="11"/>
      <c r="AY813" s="11"/>
      <c r="AZ813" s="11"/>
      <c r="BA813" s="11"/>
      <c r="BB813" s="11"/>
      <c r="BC813" s="11"/>
      <c r="BD813" s="11"/>
      <c r="BE813" s="11"/>
      <c r="BF813" s="11"/>
      <c r="BG813" s="11"/>
      <c r="BH813" s="11"/>
      <c r="BI813" s="11"/>
      <c r="BJ813" s="11"/>
      <c r="BK813" s="11"/>
      <c r="BL813" s="11"/>
      <c r="BM813" s="11"/>
      <c r="BN813" s="11"/>
      <c r="BO813" s="11"/>
      <c r="BP813" s="11"/>
    </row>
    <row r="814" spans="1:68" ht="12.75" customHeight="1">
      <c r="A814" s="12">
        <f t="shared" si="1395"/>
        <v>812</v>
      </c>
      <c r="B814" s="11" t="str">
        <f t="shared" ref="B814:D814" si="1488">IF(ISERROR(B813),IF(ISERROR(B812),IF(ISERROR(B811),"BLANK",B811),B812),B813)</f>
        <v>Claire Attridge</v>
      </c>
      <c r="C814" s="11" t="str">
        <f t="shared" si="1488"/>
        <v>Em Lim</v>
      </c>
      <c r="D814" s="11" t="str">
        <f t="shared" si="1488"/>
        <v>BMSC20</v>
      </c>
      <c r="E814" s="12" t="str">
        <f>IF(ISERROR(VLOOKUP($D814,SITES!$A:$E,2,FALSE)),"",VLOOKUP($D814,SITES!$A:$E,2,FALSE))</f>
        <v>Ed King East</v>
      </c>
      <c r="F814" s="10">
        <f>IF(ISERROR(VLOOKUP($D814,SITES!$A:$E,3,FALSE)),"",VLOOKUP($D814,SITES!$A:$E,3,FALSE))</f>
        <v>48.835666656494098</v>
      </c>
      <c r="G814" s="13">
        <f>IF(ISERROR(VLOOKUP($D814,SITES!$A:$E,4,FALSE)),"",VLOOKUP($D814,SITES!$A:$E,4,FALSE))</f>
        <v>-125.214797973632</v>
      </c>
      <c r="H814" s="14" t="str">
        <f t="shared" ref="H814:O814" si="1489">IF(ISERROR(H813),IF(ISERROR(H812),IF(ISERROR(H811),"BLANK",H811),H812),H813)</f>
        <v>25/04/2024</v>
      </c>
      <c r="I814" s="11">
        <f t="shared" si="1489"/>
        <v>3.5</v>
      </c>
      <c r="J814" s="11" t="str">
        <f t="shared" si="1489"/>
        <v>NW</v>
      </c>
      <c r="K814" s="18">
        <f t="shared" si="1489"/>
        <v>0.4152777777777778</v>
      </c>
      <c r="L814" s="11" t="str">
        <f t="shared" si="1489"/>
        <v>CMA</v>
      </c>
      <c r="M814" s="11">
        <f t="shared" si="1489"/>
        <v>6.7</v>
      </c>
      <c r="N814" s="11">
        <f t="shared" si="1489"/>
        <v>2</v>
      </c>
      <c r="O814" s="11">
        <f t="shared" si="1489"/>
        <v>2</v>
      </c>
      <c r="P814" s="11" t="s">
        <v>183</v>
      </c>
      <c r="Q814" s="19" t="str">
        <f>IF($N814=1,IF(ISERROR(VLOOKUP($P814,'M1'!$A:$C,Q$2,FALSE)),"NOT PRESENT",VLOOKUP($P814,'M1'!$A:$C,Q$2,FALSE)),IF($N814=2,IF(ISERROR(VLOOKUP(DATA!$P814,'M2'!$A:$C,Q$2,FALSE)),"NOT PRESENT",VLOOKUP(DATA!$P814,'M2'!$A:$C,Q$2,FALSE)),IF($N814=0,IF(ISERROR(VLOOKUP($P814,'M1'!$A:$C,Q$2,FALSE)),IF(ISERROR(VLOOKUP(DATA!$P814,'M2'!$A:$C,Q$2,FALSE)),"NOT PRESENT",VLOOKUP(DATA!$P814,'M2'!$A:$C,Q$2,FALSE)),VLOOKUP($P814,'M1'!$A:$C,Q$2,FALSE)),"SPECIFY METHOD")))</f>
        <v>Clinocottus acuticeps</v>
      </c>
      <c r="R814" s="12" t="str">
        <f>IF($N814=1,IF(ISERROR(VLOOKUP($P814,'M1'!$A:$C,R$2,FALSE)),"NOT PRESENT",VLOOKUP($P814,'M1'!$A:$C,R$2,FALSE)),IF($N814=2,IF(ISERROR(VLOOKUP(DATA!$P814,'M2'!$A:$C,R$2,FALSE)),"NOT PRESENT",VLOOKUP(DATA!$P814,'M2'!$A:$C,R$2,FALSE)),IF($N814=0,IF(ISERROR(VLOOKUP($P814,'M1'!$A:$C,R$2,FALSE)),IF(ISERROR(VLOOKUP(DATA!$P814,'M2'!$A:$C,R$2,FALSE)),"NOT PRESENT",VLOOKUP(DATA!$P814,'M2'!$A:$C,R$2,FALSE)),VLOOKUP($P814,'M1'!$A:$C,R$2,FALSE)),"SPECIFY METHOD")))</f>
        <v>Sharpnose sculpin</v>
      </c>
      <c r="S814" s="21">
        <f t="shared" si="1398"/>
        <v>1</v>
      </c>
      <c r="T814" s="11">
        <v>0</v>
      </c>
      <c r="U814" s="11"/>
      <c r="V814" s="11">
        <v>1</v>
      </c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1"/>
      <c r="AU814" s="11"/>
      <c r="AV814" s="11"/>
      <c r="AW814" s="11"/>
      <c r="AX814" s="11"/>
      <c r="AY814" s="11"/>
      <c r="AZ814" s="11"/>
      <c r="BA814" s="11"/>
      <c r="BB814" s="11"/>
      <c r="BC814" s="11"/>
      <c r="BD814" s="11"/>
      <c r="BE814" s="11"/>
      <c r="BF814" s="11"/>
      <c r="BG814" s="11"/>
      <c r="BH814" s="11"/>
      <c r="BI814" s="11"/>
      <c r="BJ814" s="11"/>
      <c r="BK814" s="11"/>
      <c r="BL814" s="11"/>
      <c r="BM814" s="11"/>
      <c r="BN814" s="11"/>
      <c r="BO814" s="11"/>
      <c r="BP814" s="11"/>
    </row>
    <row r="815" spans="1:68" ht="12.75" customHeight="1">
      <c r="A815" s="12">
        <f t="shared" si="1395"/>
        <v>813</v>
      </c>
      <c r="B815" s="11" t="str">
        <f t="shared" ref="B815:D815" si="1490">IF(ISERROR(B814),IF(ISERROR(B813),IF(ISERROR(B812),"BLANK",B812),B813),B814)</f>
        <v>Claire Attridge</v>
      </c>
      <c r="C815" s="11" t="str">
        <f t="shared" si="1490"/>
        <v>Em Lim</v>
      </c>
      <c r="D815" s="11" t="str">
        <f t="shared" si="1490"/>
        <v>BMSC20</v>
      </c>
      <c r="E815" s="12" t="str">
        <f>IF(ISERROR(VLOOKUP($D815,SITES!$A:$E,2,FALSE)),"",VLOOKUP($D815,SITES!$A:$E,2,FALSE))</f>
        <v>Ed King East</v>
      </c>
      <c r="F815" s="10">
        <f>IF(ISERROR(VLOOKUP($D815,SITES!$A:$E,3,FALSE)),"",VLOOKUP($D815,SITES!$A:$E,3,FALSE))</f>
        <v>48.835666656494098</v>
      </c>
      <c r="G815" s="13">
        <f>IF(ISERROR(VLOOKUP($D815,SITES!$A:$E,4,FALSE)),"",VLOOKUP($D815,SITES!$A:$E,4,FALSE))</f>
        <v>-125.214797973632</v>
      </c>
      <c r="H815" s="14" t="str">
        <f t="shared" ref="H815:O815" si="1491">IF(ISERROR(H814),IF(ISERROR(H813),IF(ISERROR(H812),"BLANK",H812),H813),H814)</f>
        <v>25/04/2024</v>
      </c>
      <c r="I815" s="11">
        <f t="shared" si="1491"/>
        <v>3.5</v>
      </c>
      <c r="J815" s="11" t="str">
        <f t="shared" si="1491"/>
        <v>NW</v>
      </c>
      <c r="K815" s="18">
        <f t="shared" si="1491"/>
        <v>0.4152777777777778</v>
      </c>
      <c r="L815" s="11" t="str">
        <f t="shared" si="1491"/>
        <v>CMA</v>
      </c>
      <c r="M815" s="11">
        <f t="shared" si="1491"/>
        <v>6.7</v>
      </c>
      <c r="N815" s="11">
        <f t="shared" si="1491"/>
        <v>2</v>
      </c>
      <c r="O815" s="11">
        <f t="shared" si="1491"/>
        <v>2</v>
      </c>
      <c r="P815" s="11" t="s">
        <v>37</v>
      </c>
      <c r="Q815" s="19" t="str">
        <f>IF($N815=1,IF(ISERROR(VLOOKUP($P815,'M1'!$A:$C,Q$2,FALSE)),"NOT PRESENT",VLOOKUP($P815,'M1'!$A:$C,Q$2,FALSE)),IF($N815=2,IF(ISERROR(VLOOKUP(DATA!$P815,'M2'!$A:$C,Q$2,FALSE)),"NOT PRESENT",VLOOKUP(DATA!$P815,'M2'!$A:$C,Q$2,FALSE)),IF($N815=0,IF(ISERROR(VLOOKUP($P815,'M1'!$A:$C,Q$2,FALSE)),IF(ISERROR(VLOOKUP(DATA!$P815,'M2'!$A:$C,Q$2,FALSE)),"NOT PRESENT",VLOOKUP(DATA!$P815,'M2'!$A:$C,Q$2,FALSE)),VLOOKUP($P815,'M1'!$A:$C,Q$2,FALSE)),"SPECIFY METHOD")))</f>
        <v>Ceratostoma foliatum</v>
      </c>
      <c r="R815" s="12" t="str">
        <f>IF($N815=1,IF(ISERROR(VLOOKUP($P815,'M1'!$A:$C,R$2,FALSE)),"NOT PRESENT",VLOOKUP($P815,'M1'!$A:$C,R$2,FALSE)),IF($N815=2,IF(ISERROR(VLOOKUP(DATA!$P815,'M2'!$A:$C,R$2,FALSE)),"NOT PRESENT",VLOOKUP(DATA!$P815,'M2'!$A:$C,R$2,FALSE)),IF($N815=0,IF(ISERROR(VLOOKUP($P815,'M1'!$A:$C,R$2,FALSE)),IF(ISERROR(VLOOKUP(DATA!$P815,'M2'!$A:$C,R$2,FALSE)),"NOT PRESENT",VLOOKUP(DATA!$P815,'M2'!$A:$C,R$2,FALSE)),VLOOKUP($P815,'M1'!$A:$C,R$2,FALSE)),"SPECIFY METHOD")))</f>
        <v>Leafy hornmouth</v>
      </c>
      <c r="S815" s="21">
        <f t="shared" si="1398"/>
        <v>6</v>
      </c>
      <c r="T815" s="11">
        <v>6</v>
      </c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1"/>
      <c r="AU815" s="11"/>
      <c r="AV815" s="11"/>
      <c r="AW815" s="11"/>
      <c r="AX815" s="11"/>
      <c r="AY815" s="11"/>
      <c r="AZ815" s="11"/>
      <c r="BA815" s="11"/>
      <c r="BB815" s="11"/>
      <c r="BC815" s="11"/>
      <c r="BD815" s="11"/>
      <c r="BE815" s="11"/>
      <c r="BF815" s="11"/>
      <c r="BG815" s="11"/>
      <c r="BH815" s="11"/>
      <c r="BI815" s="11"/>
      <c r="BJ815" s="11"/>
      <c r="BK815" s="11"/>
      <c r="BL815" s="11"/>
      <c r="BM815" s="11"/>
      <c r="BN815" s="11"/>
      <c r="BO815" s="11"/>
      <c r="BP815" s="11"/>
    </row>
    <row r="816" spans="1:68" ht="12.75" customHeight="1">
      <c r="A816" s="12">
        <f t="shared" si="1395"/>
        <v>814</v>
      </c>
      <c r="B816" s="11" t="str">
        <f t="shared" ref="B816:D816" si="1492">IF(ISERROR(B815),IF(ISERROR(B814),IF(ISERROR(B813),"BLANK",B813),B814),B815)</f>
        <v>Claire Attridge</v>
      </c>
      <c r="C816" s="11" t="str">
        <f t="shared" si="1492"/>
        <v>Em Lim</v>
      </c>
      <c r="D816" s="11" t="str">
        <f t="shared" si="1492"/>
        <v>BMSC20</v>
      </c>
      <c r="E816" s="12" t="str">
        <f>IF(ISERROR(VLOOKUP($D816,SITES!$A:$E,2,FALSE)),"",VLOOKUP($D816,SITES!$A:$E,2,FALSE))</f>
        <v>Ed King East</v>
      </c>
      <c r="F816" s="10">
        <f>IF(ISERROR(VLOOKUP($D816,SITES!$A:$E,3,FALSE)),"",VLOOKUP($D816,SITES!$A:$E,3,FALSE))</f>
        <v>48.835666656494098</v>
      </c>
      <c r="G816" s="13">
        <f>IF(ISERROR(VLOOKUP($D816,SITES!$A:$E,4,FALSE)),"",VLOOKUP($D816,SITES!$A:$E,4,FALSE))</f>
        <v>-125.214797973632</v>
      </c>
      <c r="H816" s="14" t="str">
        <f t="shared" ref="H816:O816" si="1493">IF(ISERROR(H815),IF(ISERROR(H814),IF(ISERROR(H813),"BLANK",H813),H814),H815)</f>
        <v>25/04/2024</v>
      </c>
      <c r="I816" s="11">
        <f t="shared" si="1493"/>
        <v>3.5</v>
      </c>
      <c r="J816" s="11" t="str">
        <f t="shared" si="1493"/>
        <v>NW</v>
      </c>
      <c r="K816" s="18">
        <f t="shared" si="1493"/>
        <v>0.4152777777777778</v>
      </c>
      <c r="L816" s="11" t="str">
        <f t="shared" si="1493"/>
        <v>CMA</v>
      </c>
      <c r="M816" s="11">
        <f t="shared" si="1493"/>
        <v>6.7</v>
      </c>
      <c r="N816" s="11">
        <f t="shared" si="1493"/>
        <v>2</v>
      </c>
      <c r="O816" s="11">
        <f t="shared" si="1493"/>
        <v>2</v>
      </c>
      <c r="P816" s="11" t="s">
        <v>32</v>
      </c>
      <c r="Q816" s="19" t="str">
        <f>IF($N816=1,IF(ISERROR(VLOOKUP($P816,'M1'!$A:$C,Q$2,FALSE)),"NOT PRESENT",VLOOKUP($P816,'M1'!$A:$C,Q$2,FALSE)),IF($N816=2,IF(ISERROR(VLOOKUP(DATA!$P816,'M2'!$A:$C,Q$2,FALSE)),"NOT PRESENT",VLOOKUP(DATA!$P816,'M2'!$A:$C,Q$2,FALSE)),IF($N816=0,IF(ISERROR(VLOOKUP($P816,'M1'!$A:$C,Q$2,FALSE)),IF(ISERROR(VLOOKUP(DATA!$P816,'M2'!$A:$C,Q$2,FALSE)),"NOT PRESENT",VLOOKUP(DATA!$P816,'M2'!$A:$C,Q$2,FALSE)),VLOOKUP($P816,'M1'!$A:$C,Q$2,FALSE)),"SPECIFY METHOD")))</f>
        <v>Acmaea mitra</v>
      </c>
      <c r="R816" s="12" t="str">
        <f>IF($N816=1,IF(ISERROR(VLOOKUP($P816,'M1'!$A:$C,R$2,FALSE)),"NOT PRESENT",VLOOKUP($P816,'M1'!$A:$C,R$2,FALSE)),IF($N816=2,IF(ISERROR(VLOOKUP(DATA!$P816,'M2'!$A:$C,R$2,FALSE)),"NOT PRESENT",VLOOKUP(DATA!$P816,'M2'!$A:$C,R$2,FALSE)),IF($N816=0,IF(ISERROR(VLOOKUP($P816,'M1'!$A:$C,R$2,FALSE)),IF(ISERROR(VLOOKUP(DATA!$P816,'M2'!$A:$C,R$2,FALSE)),"NOT PRESENT",VLOOKUP(DATA!$P816,'M2'!$A:$C,R$2,FALSE)),VLOOKUP($P816,'M1'!$A:$C,R$2,FALSE)),"SPECIFY METHOD")))</f>
        <v>Whitecap limpet</v>
      </c>
      <c r="S816" s="21">
        <f t="shared" si="1398"/>
        <v>3</v>
      </c>
      <c r="T816" s="11">
        <v>3</v>
      </c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1"/>
      <c r="AU816" s="11"/>
      <c r="AV816" s="11"/>
      <c r="AW816" s="11"/>
      <c r="AX816" s="11"/>
      <c r="AY816" s="11"/>
      <c r="AZ816" s="11"/>
      <c r="BA816" s="11"/>
      <c r="BB816" s="11"/>
      <c r="BC816" s="11"/>
      <c r="BD816" s="11"/>
      <c r="BE816" s="11"/>
      <c r="BF816" s="11"/>
      <c r="BG816" s="11"/>
      <c r="BH816" s="11"/>
      <c r="BI816" s="11"/>
      <c r="BJ816" s="11"/>
      <c r="BK816" s="11"/>
      <c r="BL816" s="11"/>
      <c r="BM816" s="11"/>
      <c r="BN816" s="11"/>
      <c r="BO816" s="11"/>
      <c r="BP816" s="11"/>
    </row>
    <row r="817" spans="1:68" ht="12.75" customHeight="1">
      <c r="A817" s="12">
        <f t="shared" si="1395"/>
        <v>815</v>
      </c>
      <c r="B817" s="11" t="str">
        <f t="shared" ref="B817:D817" si="1494">IF(ISERROR(B816),IF(ISERROR(B815),IF(ISERROR(B814),"BLANK",B814),B815),B816)</f>
        <v>Claire Attridge</v>
      </c>
      <c r="C817" s="11" t="str">
        <f t="shared" si="1494"/>
        <v>Em Lim</v>
      </c>
      <c r="D817" s="11" t="str">
        <f t="shared" si="1494"/>
        <v>BMSC20</v>
      </c>
      <c r="E817" s="12" t="str">
        <f>IF(ISERROR(VLOOKUP($D817,SITES!$A:$E,2,FALSE)),"",VLOOKUP($D817,SITES!$A:$E,2,FALSE))</f>
        <v>Ed King East</v>
      </c>
      <c r="F817" s="10">
        <f>IF(ISERROR(VLOOKUP($D817,SITES!$A:$E,3,FALSE)),"",VLOOKUP($D817,SITES!$A:$E,3,FALSE))</f>
        <v>48.835666656494098</v>
      </c>
      <c r="G817" s="13">
        <f>IF(ISERROR(VLOOKUP($D817,SITES!$A:$E,4,FALSE)),"",VLOOKUP($D817,SITES!$A:$E,4,FALSE))</f>
        <v>-125.214797973632</v>
      </c>
      <c r="H817" s="14" t="str">
        <f t="shared" ref="H817:O817" si="1495">IF(ISERROR(H816),IF(ISERROR(H815),IF(ISERROR(H814),"BLANK",H814),H815),H816)</f>
        <v>25/04/2024</v>
      </c>
      <c r="I817" s="11">
        <f t="shared" si="1495"/>
        <v>3.5</v>
      </c>
      <c r="J817" s="11" t="str">
        <f t="shared" si="1495"/>
        <v>NW</v>
      </c>
      <c r="K817" s="18">
        <f t="shared" si="1495"/>
        <v>0.4152777777777778</v>
      </c>
      <c r="L817" s="11" t="str">
        <f t="shared" si="1495"/>
        <v>CMA</v>
      </c>
      <c r="M817" s="11">
        <f t="shared" si="1495"/>
        <v>6.7</v>
      </c>
      <c r="N817" s="11">
        <f t="shared" si="1495"/>
        <v>2</v>
      </c>
      <c r="O817" s="11">
        <f t="shared" si="1495"/>
        <v>2</v>
      </c>
      <c r="P817" s="11" t="s">
        <v>42</v>
      </c>
      <c r="Q817" s="19" t="str">
        <f>IF($N817=1,IF(ISERROR(VLOOKUP($P817,'M1'!$A:$C,Q$2,FALSE)),"NOT PRESENT",VLOOKUP($P817,'M1'!$A:$C,Q$2,FALSE)),IF($N817=2,IF(ISERROR(VLOOKUP(DATA!$P817,'M2'!$A:$C,Q$2,FALSE)),"NOT PRESENT",VLOOKUP(DATA!$P817,'M2'!$A:$C,Q$2,FALSE)),IF($N817=0,IF(ISERROR(VLOOKUP($P817,'M1'!$A:$C,Q$2,FALSE)),IF(ISERROR(VLOOKUP(DATA!$P817,'M2'!$A:$C,Q$2,FALSE)),"NOT PRESENT",VLOOKUP(DATA!$P817,'M2'!$A:$C,Q$2,FALSE)),VLOOKUP($P817,'M1'!$A:$C,Q$2,FALSE)),"SPECIFY METHOD")))</f>
        <v>Dermasterias imbricata</v>
      </c>
      <c r="R817" s="12" t="str">
        <f>IF($N817=1,IF(ISERROR(VLOOKUP($P817,'M1'!$A:$C,R$2,FALSE)),"NOT PRESENT",VLOOKUP($P817,'M1'!$A:$C,R$2,FALSE)),IF($N817=2,IF(ISERROR(VLOOKUP(DATA!$P817,'M2'!$A:$C,R$2,FALSE)),"NOT PRESENT",VLOOKUP(DATA!$P817,'M2'!$A:$C,R$2,FALSE)),IF($N817=0,IF(ISERROR(VLOOKUP($P817,'M1'!$A:$C,R$2,FALSE)),IF(ISERROR(VLOOKUP(DATA!$P817,'M2'!$A:$C,R$2,FALSE)),"NOT PRESENT",VLOOKUP(DATA!$P817,'M2'!$A:$C,R$2,FALSE)),VLOOKUP($P817,'M1'!$A:$C,R$2,FALSE)),"SPECIFY METHOD")))</f>
        <v>Leather star</v>
      </c>
      <c r="S817" s="21">
        <f t="shared" si="1398"/>
        <v>5</v>
      </c>
      <c r="T817" s="11">
        <v>5</v>
      </c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1"/>
      <c r="AU817" s="11"/>
      <c r="AV817" s="11"/>
      <c r="AW817" s="11"/>
      <c r="AX817" s="11"/>
      <c r="AY817" s="11"/>
      <c r="AZ817" s="11"/>
      <c r="BA817" s="11"/>
      <c r="BB817" s="11"/>
      <c r="BC817" s="11"/>
      <c r="BD817" s="11"/>
      <c r="BE817" s="11"/>
      <c r="BF817" s="11"/>
      <c r="BG817" s="11"/>
      <c r="BH817" s="11"/>
      <c r="BI817" s="11"/>
      <c r="BJ817" s="11"/>
      <c r="BK817" s="11"/>
      <c r="BL817" s="11"/>
      <c r="BM817" s="11"/>
      <c r="BN817" s="11"/>
      <c r="BO817" s="11"/>
      <c r="BP817" s="11"/>
    </row>
    <row r="818" spans="1:68" ht="12.75" customHeight="1">
      <c r="A818" s="12">
        <f t="shared" si="1395"/>
        <v>816</v>
      </c>
      <c r="B818" s="11" t="str">
        <f t="shared" ref="B818:D818" si="1496">IF(ISERROR(B817),IF(ISERROR(B816),IF(ISERROR(B815),"BLANK",B815),B816),B817)</f>
        <v>Claire Attridge</v>
      </c>
      <c r="C818" s="11" t="str">
        <f t="shared" si="1496"/>
        <v>Em Lim</v>
      </c>
      <c r="D818" s="11" t="str">
        <f t="shared" si="1496"/>
        <v>BMSC20</v>
      </c>
      <c r="E818" s="12" t="str">
        <f>IF(ISERROR(VLOOKUP($D818,SITES!$A:$E,2,FALSE)),"",VLOOKUP($D818,SITES!$A:$E,2,FALSE))</f>
        <v>Ed King East</v>
      </c>
      <c r="F818" s="10">
        <f>IF(ISERROR(VLOOKUP($D818,SITES!$A:$E,3,FALSE)),"",VLOOKUP($D818,SITES!$A:$E,3,FALSE))</f>
        <v>48.835666656494098</v>
      </c>
      <c r="G818" s="13">
        <f>IF(ISERROR(VLOOKUP($D818,SITES!$A:$E,4,FALSE)),"",VLOOKUP($D818,SITES!$A:$E,4,FALSE))</f>
        <v>-125.214797973632</v>
      </c>
      <c r="H818" s="14" t="str">
        <f t="shared" ref="H818:O818" si="1497">IF(ISERROR(H817),IF(ISERROR(H816),IF(ISERROR(H815),"BLANK",H815),H816),H817)</f>
        <v>25/04/2024</v>
      </c>
      <c r="I818" s="11">
        <f t="shared" si="1497"/>
        <v>3.5</v>
      </c>
      <c r="J818" s="11" t="str">
        <f t="shared" si="1497"/>
        <v>NW</v>
      </c>
      <c r="K818" s="18">
        <f t="shared" si="1497"/>
        <v>0.4152777777777778</v>
      </c>
      <c r="L818" s="11" t="str">
        <f t="shared" si="1497"/>
        <v>CMA</v>
      </c>
      <c r="M818" s="11">
        <f t="shared" si="1497"/>
        <v>6.7</v>
      </c>
      <c r="N818" s="11">
        <f t="shared" si="1497"/>
        <v>2</v>
      </c>
      <c r="O818" s="11">
        <f t="shared" si="1497"/>
        <v>2</v>
      </c>
      <c r="P818" s="11" t="s">
        <v>45</v>
      </c>
      <c r="Q818" s="19" t="str">
        <f>IF($N818=1,IF(ISERROR(VLOOKUP($P818,'M1'!$A:$C,Q$2,FALSE)),"NOT PRESENT",VLOOKUP($P818,'M1'!$A:$C,Q$2,FALSE)),IF($N818=2,IF(ISERROR(VLOOKUP(DATA!$P818,'M2'!$A:$C,Q$2,FALSE)),"NOT PRESENT",VLOOKUP(DATA!$P818,'M2'!$A:$C,Q$2,FALSE)),IF($N818=0,IF(ISERROR(VLOOKUP($P818,'M1'!$A:$C,Q$2,FALSE)),IF(ISERROR(VLOOKUP(DATA!$P818,'M2'!$A:$C,Q$2,FALSE)),"NOT PRESENT",VLOOKUP(DATA!$P818,'M2'!$A:$C,Q$2,FALSE)),VLOOKUP($P818,'M1'!$A:$C,Q$2,FALSE)),"SPECIFY METHOD")))</f>
        <v>Diodora aspera</v>
      </c>
      <c r="R818" s="12" t="str">
        <f>IF($N818=1,IF(ISERROR(VLOOKUP($P818,'M1'!$A:$C,R$2,FALSE)),"NOT PRESENT",VLOOKUP($P818,'M1'!$A:$C,R$2,FALSE)),IF($N818=2,IF(ISERROR(VLOOKUP(DATA!$P818,'M2'!$A:$C,R$2,FALSE)),"NOT PRESENT",VLOOKUP(DATA!$P818,'M2'!$A:$C,R$2,FALSE)),IF($N818=0,IF(ISERROR(VLOOKUP($P818,'M1'!$A:$C,R$2,FALSE)),IF(ISERROR(VLOOKUP(DATA!$P818,'M2'!$A:$C,R$2,FALSE)),"NOT PRESENT",VLOOKUP(DATA!$P818,'M2'!$A:$C,R$2,FALSE)),VLOOKUP($P818,'M1'!$A:$C,R$2,FALSE)),"SPECIFY METHOD")))</f>
        <v>Rough keyhole limpet</v>
      </c>
      <c r="S818" s="21">
        <f t="shared" si="1398"/>
        <v>1</v>
      </c>
      <c r="T818" s="11">
        <v>1</v>
      </c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1"/>
      <c r="AU818" s="11"/>
      <c r="AV818" s="11"/>
      <c r="AW818" s="11"/>
      <c r="AX818" s="11"/>
      <c r="AY818" s="11"/>
      <c r="AZ818" s="11"/>
      <c r="BA818" s="11"/>
      <c r="BB818" s="11"/>
      <c r="BC818" s="11"/>
      <c r="BD818" s="11"/>
      <c r="BE818" s="11"/>
      <c r="BF818" s="11"/>
      <c r="BG818" s="11"/>
      <c r="BH818" s="11"/>
      <c r="BI818" s="11"/>
      <c r="BJ818" s="11"/>
      <c r="BK818" s="11"/>
      <c r="BL818" s="11"/>
      <c r="BM818" s="11"/>
      <c r="BN818" s="11"/>
      <c r="BO818" s="11"/>
      <c r="BP818" s="11"/>
    </row>
    <row r="819" spans="1:68" ht="12.75" customHeight="1">
      <c r="A819" s="12">
        <f t="shared" si="1395"/>
        <v>817</v>
      </c>
      <c r="B819" s="11" t="str">
        <f t="shared" ref="B819:D819" si="1498">IF(ISERROR(B818),IF(ISERROR(B817),IF(ISERROR(B816),"BLANK",B816),B817),B818)</f>
        <v>Claire Attridge</v>
      </c>
      <c r="C819" s="11" t="str">
        <f t="shared" si="1498"/>
        <v>Em Lim</v>
      </c>
      <c r="D819" s="11" t="str">
        <f t="shared" si="1498"/>
        <v>BMSC20</v>
      </c>
      <c r="E819" s="12" t="str">
        <f>IF(ISERROR(VLOOKUP($D819,SITES!$A:$E,2,FALSE)),"",VLOOKUP($D819,SITES!$A:$E,2,FALSE))</f>
        <v>Ed King East</v>
      </c>
      <c r="F819" s="10">
        <f>IF(ISERROR(VLOOKUP($D819,SITES!$A:$E,3,FALSE)),"",VLOOKUP($D819,SITES!$A:$E,3,FALSE))</f>
        <v>48.835666656494098</v>
      </c>
      <c r="G819" s="13">
        <f>IF(ISERROR(VLOOKUP($D819,SITES!$A:$E,4,FALSE)),"",VLOOKUP($D819,SITES!$A:$E,4,FALSE))</f>
        <v>-125.214797973632</v>
      </c>
      <c r="H819" s="14" t="str">
        <f t="shared" ref="H819:O819" si="1499">IF(ISERROR(H818),IF(ISERROR(H817),IF(ISERROR(H816),"BLANK",H816),H817),H818)</f>
        <v>25/04/2024</v>
      </c>
      <c r="I819" s="11">
        <f t="shared" si="1499"/>
        <v>3.5</v>
      </c>
      <c r="J819" s="11" t="str">
        <f t="shared" si="1499"/>
        <v>NW</v>
      </c>
      <c r="K819" s="18">
        <f t="shared" si="1499"/>
        <v>0.4152777777777778</v>
      </c>
      <c r="L819" s="11" t="str">
        <f t="shared" si="1499"/>
        <v>CMA</v>
      </c>
      <c r="M819" s="11">
        <f t="shared" si="1499"/>
        <v>6.7</v>
      </c>
      <c r="N819" s="11">
        <f t="shared" si="1499"/>
        <v>2</v>
      </c>
      <c r="O819" s="11">
        <f t="shared" si="1499"/>
        <v>2</v>
      </c>
      <c r="P819" s="11" t="s">
        <v>184</v>
      </c>
      <c r="Q819" s="19" t="str">
        <f>IF($N819=1,IF(ISERROR(VLOOKUP($P819,'M1'!$A:$C,Q$2,FALSE)),"NOT PRESENT",VLOOKUP($P819,'M1'!$A:$C,Q$2,FALSE)),IF($N819=2,IF(ISERROR(VLOOKUP(DATA!$P819,'M2'!$A:$C,Q$2,FALSE)),"NOT PRESENT",VLOOKUP(DATA!$P819,'M2'!$A:$C,Q$2,FALSE)),IF($N819=0,IF(ISERROR(VLOOKUP($P819,'M1'!$A:$C,Q$2,FALSE)),IF(ISERROR(VLOOKUP(DATA!$P819,'M2'!$A:$C,Q$2,FALSE)),"NOT PRESENT",VLOOKUP(DATA!$P819,'M2'!$A:$C,Q$2,FALSE)),VLOOKUP($P819,'M1'!$A:$C,Q$2,FALSE)),"SPECIFY METHOD")))</f>
        <v>Chorilia longipes</v>
      </c>
      <c r="R819" s="12" t="str">
        <f>IF($N819=1,IF(ISERROR(VLOOKUP($P819,'M1'!$A:$C,R$2,FALSE)),"NOT PRESENT",VLOOKUP($P819,'M1'!$A:$C,R$2,FALSE)),IF($N819=2,IF(ISERROR(VLOOKUP(DATA!$P819,'M2'!$A:$C,R$2,FALSE)),"NOT PRESENT",VLOOKUP(DATA!$P819,'M2'!$A:$C,R$2,FALSE)),IF($N819=0,IF(ISERROR(VLOOKUP($P819,'M1'!$A:$C,R$2,FALSE)),IF(ISERROR(VLOOKUP(DATA!$P819,'M2'!$A:$C,R$2,FALSE)),"NOT PRESENT",VLOOKUP(DATA!$P819,'M2'!$A:$C,R$2,FALSE)),VLOOKUP($P819,'M1'!$A:$C,R$2,FALSE)),"SPECIFY METHOD")))</f>
        <v>Longhorn decorator crabs</v>
      </c>
      <c r="S819" s="21">
        <f t="shared" si="1398"/>
        <v>2</v>
      </c>
      <c r="T819" s="11">
        <v>2</v>
      </c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1"/>
      <c r="AU819" s="11"/>
      <c r="AV819" s="11"/>
      <c r="AW819" s="11"/>
      <c r="AX819" s="11"/>
      <c r="AY819" s="11"/>
      <c r="AZ819" s="11"/>
      <c r="BA819" s="11"/>
      <c r="BB819" s="11"/>
      <c r="BC819" s="11"/>
      <c r="BD819" s="11"/>
      <c r="BE819" s="11"/>
      <c r="BF819" s="11"/>
      <c r="BG819" s="11"/>
      <c r="BH819" s="11"/>
      <c r="BI819" s="11"/>
      <c r="BJ819" s="11"/>
      <c r="BK819" s="11"/>
      <c r="BL819" s="11"/>
      <c r="BM819" s="11"/>
      <c r="BN819" s="11"/>
      <c r="BO819" s="11"/>
      <c r="BP819" s="11"/>
    </row>
    <row r="820" spans="1:68" ht="12.75" customHeight="1">
      <c r="A820" s="12">
        <f t="shared" si="1395"/>
        <v>818</v>
      </c>
      <c r="B820" s="11" t="str">
        <f t="shared" ref="B820:D820" si="1500">IF(ISERROR(B819),IF(ISERROR(B818),IF(ISERROR(B817),"BLANK",B817),B818),B819)</f>
        <v>Claire Attridge</v>
      </c>
      <c r="C820" s="11" t="str">
        <f t="shared" si="1500"/>
        <v>Em Lim</v>
      </c>
      <c r="D820" s="11" t="str">
        <f t="shared" si="1500"/>
        <v>BMSC20</v>
      </c>
      <c r="E820" s="12" t="str">
        <f>IF(ISERROR(VLOOKUP($D820,SITES!$A:$E,2,FALSE)),"",VLOOKUP($D820,SITES!$A:$E,2,FALSE))</f>
        <v>Ed King East</v>
      </c>
      <c r="F820" s="10">
        <f>IF(ISERROR(VLOOKUP($D820,SITES!$A:$E,3,FALSE)),"",VLOOKUP($D820,SITES!$A:$E,3,FALSE))</f>
        <v>48.835666656494098</v>
      </c>
      <c r="G820" s="13">
        <f>IF(ISERROR(VLOOKUP($D820,SITES!$A:$E,4,FALSE)),"",VLOOKUP($D820,SITES!$A:$E,4,FALSE))</f>
        <v>-125.214797973632</v>
      </c>
      <c r="H820" s="14" t="str">
        <f t="shared" ref="H820:O820" si="1501">IF(ISERROR(H819),IF(ISERROR(H818),IF(ISERROR(H817),"BLANK",H817),H818),H819)</f>
        <v>25/04/2024</v>
      </c>
      <c r="I820" s="11">
        <f t="shared" si="1501"/>
        <v>3.5</v>
      </c>
      <c r="J820" s="11" t="str">
        <f t="shared" si="1501"/>
        <v>NW</v>
      </c>
      <c r="K820" s="18">
        <f t="shared" si="1501"/>
        <v>0.4152777777777778</v>
      </c>
      <c r="L820" s="11" t="str">
        <f t="shared" si="1501"/>
        <v>CMA</v>
      </c>
      <c r="M820" s="11">
        <f t="shared" si="1501"/>
        <v>6.7</v>
      </c>
      <c r="N820" s="11">
        <f t="shared" si="1501"/>
        <v>2</v>
      </c>
      <c r="O820" s="11">
        <f t="shared" si="1501"/>
        <v>2</v>
      </c>
      <c r="P820" s="11" t="s">
        <v>58</v>
      </c>
      <c r="Q820" s="19" t="str">
        <f>IF($N820=1,IF(ISERROR(VLOOKUP($P820,'M1'!$A:$C,Q$2,FALSE)),"NOT PRESENT",VLOOKUP($P820,'M1'!$A:$C,Q$2,FALSE)),IF($N820=2,IF(ISERROR(VLOOKUP(DATA!$P820,'M2'!$A:$C,Q$2,FALSE)),"NOT PRESENT",VLOOKUP(DATA!$P820,'M2'!$A:$C,Q$2,FALSE)),IF($N820=0,IF(ISERROR(VLOOKUP($P820,'M1'!$A:$C,Q$2,FALSE)),IF(ISERROR(VLOOKUP(DATA!$P820,'M2'!$A:$C,Q$2,FALSE)),"NOT PRESENT",VLOOKUP(DATA!$P820,'M2'!$A:$C,Q$2,FALSE)),VLOOKUP($P820,'M1'!$A:$C,Q$2,FALSE)),"SPECIFY METHOD")))</f>
        <v>Jordania zonope</v>
      </c>
      <c r="R820" s="12" t="str">
        <f>IF($N820=1,IF(ISERROR(VLOOKUP($P820,'M1'!$A:$C,R$2,FALSE)),"NOT PRESENT",VLOOKUP($P820,'M1'!$A:$C,R$2,FALSE)),IF($N820=2,IF(ISERROR(VLOOKUP(DATA!$P820,'M2'!$A:$C,R$2,FALSE)),"NOT PRESENT",VLOOKUP(DATA!$P820,'M2'!$A:$C,R$2,FALSE)),IF($N820=0,IF(ISERROR(VLOOKUP($P820,'M1'!$A:$C,R$2,FALSE)),IF(ISERROR(VLOOKUP(DATA!$P820,'M2'!$A:$C,R$2,FALSE)),"NOT PRESENT",VLOOKUP(DATA!$P820,'M2'!$A:$C,R$2,FALSE)),VLOOKUP($P820,'M1'!$A:$C,R$2,FALSE)),"SPECIFY METHOD")))</f>
        <v>Longfin sculpin</v>
      </c>
      <c r="S820" s="21">
        <f t="shared" si="1398"/>
        <v>2</v>
      </c>
      <c r="T820" s="11">
        <v>0</v>
      </c>
      <c r="U820" s="11"/>
      <c r="V820" s="11"/>
      <c r="W820" s="11">
        <v>2</v>
      </c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/>
      <c r="BE820" s="11"/>
      <c r="BF820" s="11"/>
      <c r="BG820" s="11"/>
      <c r="BH820" s="11"/>
      <c r="BI820" s="11"/>
      <c r="BJ820" s="11"/>
      <c r="BK820" s="11"/>
      <c r="BL820" s="11"/>
      <c r="BM820" s="11"/>
      <c r="BN820" s="11"/>
      <c r="BO820" s="11"/>
      <c r="BP820" s="11"/>
    </row>
    <row r="821" spans="1:68" ht="12.75" customHeight="1">
      <c r="A821" s="12">
        <f t="shared" si="1395"/>
        <v>819</v>
      </c>
      <c r="B821" s="11" t="str">
        <f t="shared" ref="B821:D821" si="1502">IF(ISERROR(B820),IF(ISERROR(B819),IF(ISERROR(B818),"BLANK",B818),B819),B820)</f>
        <v>Claire Attridge</v>
      </c>
      <c r="C821" s="11" t="str">
        <f t="shared" si="1502"/>
        <v>Em Lim</v>
      </c>
      <c r="D821" s="11" t="str">
        <f t="shared" si="1502"/>
        <v>BMSC20</v>
      </c>
      <c r="E821" s="12" t="str">
        <f>IF(ISERROR(VLOOKUP($D821,SITES!$A:$E,2,FALSE)),"",VLOOKUP($D821,SITES!$A:$E,2,FALSE))</f>
        <v>Ed King East</v>
      </c>
      <c r="F821" s="10">
        <f>IF(ISERROR(VLOOKUP($D821,SITES!$A:$E,3,FALSE)),"",VLOOKUP($D821,SITES!$A:$E,3,FALSE))</f>
        <v>48.835666656494098</v>
      </c>
      <c r="G821" s="13">
        <f>IF(ISERROR(VLOOKUP($D821,SITES!$A:$E,4,FALSE)),"",VLOOKUP($D821,SITES!$A:$E,4,FALSE))</f>
        <v>-125.214797973632</v>
      </c>
      <c r="H821" s="14" t="str">
        <f t="shared" ref="H821:O821" si="1503">IF(ISERROR(H820),IF(ISERROR(H819),IF(ISERROR(H818),"BLANK",H818),H819),H820)</f>
        <v>25/04/2024</v>
      </c>
      <c r="I821" s="11">
        <f t="shared" si="1503"/>
        <v>3.5</v>
      </c>
      <c r="J821" s="11" t="str">
        <f t="shared" si="1503"/>
        <v>NW</v>
      </c>
      <c r="K821" s="18">
        <f t="shared" si="1503"/>
        <v>0.4152777777777778</v>
      </c>
      <c r="L821" s="11" t="str">
        <f t="shared" si="1503"/>
        <v>CMA</v>
      </c>
      <c r="M821" s="11">
        <f t="shared" si="1503"/>
        <v>6.7</v>
      </c>
      <c r="N821" s="11">
        <f t="shared" si="1503"/>
        <v>2</v>
      </c>
      <c r="O821" s="11">
        <f t="shared" si="1503"/>
        <v>2</v>
      </c>
      <c r="P821" s="11" t="s">
        <v>28</v>
      </c>
      <c r="Q821" s="19" t="str">
        <f>IF($N821=1,IF(ISERROR(VLOOKUP($P821,'M1'!$A:$C,Q$2,FALSE)),"NOT PRESENT",VLOOKUP($P821,'M1'!$A:$C,Q$2,FALSE)),IF($N821=2,IF(ISERROR(VLOOKUP(DATA!$P821,'M2'!$A:$C,Q$2,FALSE)),"NOT PRESENT",VLOOKUP(DATA!$P821,'M2'!$A:$C,Q$2,FALSE)),IF($N821=0,IF(ISERROR(VLOOKUP($P821,'M1'!$A:$C,Q$2,FALSE)),IF(ISERROR(VLOOKUP(DATA!$P821,'M2'!$A:$C,Q$2,FALSE)),"NOT PRESENT",VLOOKUP(DATA!$P821,'M2'!$A:$C,Q$2,FALSE)),VLOOKUP($P821,'M1'!$A:$C,Q$2,FALSE)),"SPECIFY METHOD")))</f>
        <v>Artedius harringtoni</v>
      </c>
      <c r="R821" s="12" t="str">
        <f>IF($N821=1,IF(ISERROR(VLOOKUP($P821,'M1'!$A:$C,R$2,FALSE)),"NOT PRESENT",VLOOKUP($P821,'M1'!$A:$C,R$2,FALSE)),IF($N821=2,IF(ISERROR(VLOOKUP(DATA!$P821,'M2'!$A:$C,R$2,FALSE)),"NOT PRESENT",VLOOKUP(DATA!$P821,'M2'!$A:$C,R$2,FALSE)),IF($N821=0,IF(ISERROR(VLOOKUP($P821,'M1'!$A:$C,R$2,FALSE)),IF(ISERROR(VLOOKUP(DATA!$P821,'M2'!$A:$C,R$2,FALSE)),"NOT PRESENT",VLOOKUP(DATA!$P821,'M2'!$A:$C,R$2,FALSE)),VLOOKUP($P821,'M1'!$A:$C,R$2,FALSE)),"SPECIFY METHOD")))</f>
        <v>Scalyhead sculpin</v>
      </c>
      <c r="S821" s="21">
        <f t="shared" si="1398"/>
        <v>2</v>
      </c>
      <c r="T821" s="11">
        <v>0</v>
      </c>
      <c r="U821" s="11"/>
      <c r="V821" s="11">
        <v>2</v>
      </c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1"/>
      <c r="AU821" s="11"/>
      <c r="AV821" s="11"/>
      <c r="AW821" s="11"/>
      <c r="AX821" s="11"/>
      <c r="AY821" s="11"/>
      <c r="AZ821" s="11"/>
      <c r="BA821" s="11"/>
      <c r="BB821" s="11"/>
      <c r="BC821" s="11"/>
      <c r="BD821" s="11"/>
      <c r="BE821" s="11"/>
      <c r="BF821" s="11"/>
      <c r="BG821" s="11"/>
      <c r="BH821" s="11"/>
      <c r="BI821" s="11"/>
      <c r="BJ821" s="11"/>
      <c r="BK821" s="11"/>
      <c r="BL821" s="11"/>
      <c r="BM821" s="11"/>
      <c r="BN821" s="11"/>
      <c r="BO821" s="11"/>
      <c r="BP821" s="11"/>
    </row>
    <row r="822" spans="1:68" ht="12.75" customHeight="1">
      <c r="A822" s="12">
        <f t="shared" si="1395"/>
        <v>820</v>
      </c>
      <c r="B822" s="11" t="str">
        <f t="shared" ref="B822:D822" si="1504">IF(ISERROR(B821),IF(ISERROR(B820),IF(ISERROR(B819),"BLANK",B819),B820),B821)</f>
        <v>Claire Attridge</v>
      </c>
      <c r="C822" s="11" t="str">
        <f t="shared" si="1504"/>
        <v>Em Lim</v>
      </c>
      <c r="D822" s="11" t="str">
        <f t="shared" si="1504"/>
        <v>BMSC20</v>
      </c>
      <c r="E822" s="12" t="str">
        <f>IF(ISERROR(VLOOKUP($D822,SITES!$A:$E,2,FALSE)),"",VLOOKUP($D822,SITES!$A:$E,2,FALSE))</f>
        <v>Ed King East</v>
      </c>
      <c r="F822" s="10">
        <f>IF(ISERROR(VLOOKUP($D822,SITES!$A:$E,3,FALSE)),"",VLOOKUP($D822,SITES!$A:$E,3,FALSE))</f>
        <v>48.835666656494098</v>
      </c>
      <c r="G822" s="13">
        <f>IF(ISERROR(VLOOKUP($D822,SITES!$A:$E,4,FALSE)),"",VLOOKUP($D822,SITES!$A:$E,4,FALSE))</f>
        <v>-125.214797973632</v>
      </c>
      <c r="H822" s="14" t="str">
        <f t="shared" ref="H822:O822" si="1505">IF(ISERROR(H821),IF(ISERROR(H820),IF(ISERROR(H819),"BLANK",H819),H820),H821)</f>
        <v>25/04/2024</v>
      </c>
      <c r="I822" s="11">
        <f t="shared" si="1505"/>
        <v>3.5</v>
      </c>
      <c r="J822" s="11" t="str">
        <f t="shared" si="1505"/>
        <v>NW</v>
      </c>
      <c r="K822" s="18">
        <f t="shared" si="1505"/>
        <v>0.4152777777777778</v>
      </c>
      <c r="L822" s="11" t="str">
        <f t="shared" si="1505"/>
        <v>CMA</v>
      </c>
      <c r="M822" s="11">
        <f t="shared" si="1505"/>
        <v>6.7</v>
      </c>
      <c r="N822" s="11">
        <f t="shared" si="1505"/>
        <v>2</v>
      </c>
      <c r="O822" s="11">
        <f t="shared" si="1505"/>
        <v>2</v>
      </c>
      <c r="P822" s="11" t="s">
        <v>33</v>
      </c>
      <c r="Q822" s="19" t="str">
        <f>IF($N822=1,IF(ISERROR(VLOOKUP($P822,'M1'!$A:$C,Q$2,FALSE)),"NOT PRESENT",VLOOKUP($P822,'M1'!$A:$C,Q$2,FALSE)),IF($N822=2,IF(ISERROR(VLOOKUP(DATA!$P822,'M2'!$A:$C,Q$2,FALSE)),"NOT PRESENT",VLOOKUP(DATA!$P822,'M2'!$A:$C,Q$2,FALSE)),IF($N822=0,IF(ISERROR(VLOOKUP($P822,'M1'!$A:$C,Q$2,FALSE)),IF(ISERROR(VLOOKUP(DATA!$P822,'M2'!$A:$C,Q$2,FALSE)),"NOT PRESENT",VLOOKUP(DATA!$P822,'M2'!$A:$C,Q$2,FALSE)),VLOOKUP($P822,'M1'!$A:$C,Q$2,FALSE)),"SPECIFY METHOD")))</f>
        <v>Apostichopus californicus</v>
      </c>
      <c r="R822" s="12" t="str">
        <f>IF($N822=1,IF(ISERROR(VLOOKUP($P822,'M1'!$A:$C,R$2,FALSE)),"NOT PRESENT",VLOOKUP($P822,'M1'!$A:$C,R$2,FALSE)),IF($N822=2,IF(ISERROR(VLOOKUP(DATA!$P822,'M2'!$A:$C,R$2,FALSE)),"NOT PRESENT",VLOOKUP(DATA!$P822,'M2'!$A:$C,R$2,FALSE)),IF($N822=0,IF(ISERROR(VLOOKUP($P822,'M1'!$A:$C,R$2,FALSE)),IF(ISERROR(VLOOKUP(DATA!$P822,'M2'!$A:$C,R$2,FALSE)),"NOT PRESENT",VLOOKUP(DATA!$P822,'M2'!$A:$C,R$2,FALSE)),VLOOKUP($P822,'M1'!$A:$C,R$2,FALSE)),"SPECIFY METHOD")))</f>
        <v>California sea cucumber</v>
      </c>
      <c r="S822" s="21">
        <f t="shared" si="1398"/>
        <v>11</v>
      </c>
      <c r="T822" s="11">
        <v>11</v>
      </c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1"/>
      <c r="AU822" s="11"/>
      <c r="AV822" s="11"/>
      <c r="AW822" s="11"/>
      <c r="AX822" s="11"/>
      <c r="AY822" s="11"/>
      <c r="AZ822" s="11"/>
      <c r="BA822" s="11"/>
      <c r="BB822" s="11"/>
      <c r="BC822" s="11"/>
      <c r="BD822" s="11"/>
      <c r="BE822" s="11"/>
      <c r="BF822" s="11"/>
      <c r="BG822" s="11"/>
      <c r="BH822" s="11"/>
      <c r="BI822" s="11"/>
      <c r="BJ822" s="11"/>
      <c r="BK822" s="11"/>
      <c r="BL822" s="11"/>
      <c r="BM822" s="11"/>
      <c r="BN822" s="11"/>
      <c r="BO822" s="11"/>
      <c r="BP822" s="11"/>
    </row>
    <row r="823" spans="1:68" ht="12.75" customHeight="1">
      <c r="A823" s="12">
        <f t="shared" si="1395"/>
        <v>821</v>
      </c>
      <c r="B823" s="11" t="str">
        <f t="shared" ref="B823:D823" si="1506">IF(ISERROR(B822),IF(ISERROR(B821),IF(ISERROR(B820),"BLANK",B820),B821),B822)</f>
        <v>Claire Attridge</v>
      </c>
      <c r="C823" s="11" t="str">
        <f t="shared" si="1506"/>
        <v>Em Lim</v>
      </c>
      <c r="D823" s="11" t="str">
        <f t="shared" si="1506"/>
        <v>BMSC20</v>
      </c>
      <c r="E823" s="12" t="str">
        <f>IF(ISERROR(VLOOKUP($D823,SITES!$A:$E,2,FALSE)),"",VLOOKUP($D823,SITES!$A:$E,2,FALSE))</f>
        <v>Ed King East</v>
      </c>
      <c r="F823" s="10">
        <f>IF(ISERROR(VLOOKUP($D823,SITES!$A:$E,3,FALSE)),"",VLOOKUP($D823,SITES!$A:$E,3,FALSE))</f>
        <v>48.835666656494098</v>
      </c>
      <c r="G823" s="13">
        <f>IF(ISERROR(VLOOKUP($D823,SITES!$A:$E,4,FALSE)),"",VLOOKUP($D823,SITES!$A:$E,4,FALSE))</f>
        <v>-125.214797973632</v>
      </c>
      <c r="H823" s="14" t="str">
        <f t="shared" ref="H823:O823" si="1507">IF(ISERROR(H822),IF(ISERROR(H821),IF(ISERROR(H820),"BLANK",H820),H821),H822)</f>
        <v>25/04/2024</v>
      </c>
      <c r="I823" s="11">
        <f t="shared" si="1507"/>
        <v>3.5</v>
      </c>
      <c r="J823" s="11" t="str">
        <f t="shared" si="1507"/>
        <v>NW</v>
      </c>
      <c r="K823" s="18">
        <f t="shared" si="1507"/>
        <v>0.4152777777777778</v>
      </c>
      <c r="L823" s="11" t="str">
        <f t="shared" si="1507"/>
        <v>CMA</v>
      </c>
      <c r="M823" s="11">
        <f t="shared" si="1507"/>
        <v>6.7</v>
      </c>
      <c r="N823" s="11">
        <f t="shared" si="1507"/>
        <v>2</v>
      </c>
      <c r="O823" s="11">
        <f t="shared" si="1507"/>
        <v>2</v>
      </c>
      <c r="P823" s="11" t="s">
        <v>36</v>
      </c>
      <c r="Q823" s="19" t="str">
        <f>IF($N823=1,IF(ISERROR(VLOOKUP($P823,'M1'!$A:$C,Q$2,FALSE)),"NOT PRESENT",VLOOKUP($P823,'M1'!$A:$C,Q$2,FALSE)),IF($N823=2,IF(ISERROR(VLOOKUP(DATA!$P823,'M2'!$A:$C,Q$2,FALSE)),"NOT PRESENT",VLOOKUP(DATA!$P823,'M2'!$A:$C,Q$2,FALSE)),IF($N823=0,IF(ISERROR(VLOOKUP($P823,'M1'!$A:$C,Q$2,FALSE)),IF(ISERROR(VLOOKUP(DATA!$P823,'M2'!$A:$C,Q$2,FALSE)),"NOT PRESENT",VLOOKUP(DATA!$P823,'M2'!$A:$C,Q$2,FALSE)),VLOOKUP($P823,'M1'!$A:$C,Q$2,FALSE)),"SPECIFY METHOD")))</f>
        <v>Haliotis kamtschatkana</v>
      </c>
      <c r="R823" s="12" t="str">
        <f>IF($N823=1,IF(ISERROR(VLOOKUP($P823,'M1'!$A:$C,R$2,FALSE)),"NOT PRESENT",VLOOKUP($P823,'M1'!$A:$C,R$2,FALSE)),IF($N823=2,IF(ISERROR(VLOOKUP(DATA!$P823,'M2'!$A:$C,R$2,FALSE)),"NOT PRESENT",VLOOKUP(DATA!$P823,'M2'!$A:$C,R$2,FALSE)),IF($N823=0,IF(ISERROR(VLOOKUP($P823,'M1'!$A:$C,R$2,FALSE)),IF(ISERROR(VLOOKUP(DATA!$P823,'M2'!$A:$C,R$2,FALSE)),"NOT PRESENT",VLOOKUP(DATA!$P823,'M2'!$A:$C,R$2,FALSE)),VLOOKUP($P823,'M1'!$A:$C,R$2,FALSE)),"SPECIFY METHOD")))</f>
        <v>Pinto abalone</v>
      </c>
      <c r="S823" s="21">
        <f t="shared" si="1398"/>
        <v>4</v>
      </c>
      <c r="T823" s="11">
        <v>0</v>
      </c>
      <c r="U823" s="11"/>
      <c r="V823" s="11">
        <v>3</v>
      </c>
      <c r="W823" s="11">
        <v>1</v>
      </c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1"/>
      <c r="AU823" s="11"/>
      <c r="AV823" s="11"/>
      <c r="AW823" s="11"/>
      <c r="AX823" s="11"/>
      <c r="AY823" s="11"/>
      <c r="AZ823" s="11"/>
      <c r="BA823" s="11"/>
      <c r="BB823" s="11"/>
      <c r="BC823" s="11"/>
      <c r="BD823" s="11"/>
      <c r="BE823" s="11"/>
      <c r="BF823" s="11"/>
      <c r="BG823" s="11"/>
      <c r="BH823" s="11"/>
      <c r="BI823" s="11"/>
      <c r="BJ823" s="11"/>
      <c r="BK823" s="11"/>
      <c r="BL823" s="11"/>
      <c r="BM823" s="11"/>
      <c r="BN823" s="11"/>
      <c r="BO823" s="11"/>
      <c r="BP823" s="11"/>
    </row>
    <row r="824" spans="1:68" ht="12.75" customHeight="1">
      <c r="A824" s="12">
        <f t="shared" si="1395"/>
        <v>822</v>
      </c>
      <c r="B824" s="11" t="str">
        <f t="shared" ref="B824:D824" si="1508">IF(ISERROR(B823),IF(ISERROR(B822),IF(ISERROR(B821),"BLANK",B821),B822),B823)</f>
        <v>Claire Attridge</v>
      </c>
      <c r="C824" s="11" t="str">
        <f t="shared" si="1508"/>
        <v>Em Lim</v>
      </c>
      <c r="D824" s="11" t="str">
        <f t="shared" si="1508"/>
        <v>BMSC20</v>
      </c>
      <c r="E824" s="12" t="str">
        <f>IF(ISERROR(VLOOKUP($D824,SITES!$A:$E,2,FALSE)),"",VLOOKUP($D824,SITES!$A:$E,2,FALSE))</f>
        <v>Ed King East</v>
      </c>
      <c r="F824" s="10">
        <f>IF(ISERROR(VLOOKUP($D824,SITES!$A:$E,3,FALSE)),"",VLOOKUP($D824,SITES!$A:$E,3,FALSE))</f>
        <v>48.835666656494098</v>
      </c>
      <c r="G824" s="13">
        <f>IF(ISERROR(VLOOKUP($D824,SITES!$A:$E,4,FALSE)),"",VLOOKUP($D824,SITES!$A:$E,4,FALSE))</f>
        <v>-125.214797973632</v>
      </c>
      <c r="H824" s="14" t="str">
        <f t="shared" ref="H824:O824" si="1509">IF(ISERROR(H823),IF(ISERROR(H822),IF(ISERROR(H821),"BLANK",H821),H822),H823)</f>
        <v>25/04/2024</v>
      </c>
      <c r="I824" s="11">
        <f t="shared" si="1509"/>
        <v>3.5</v>
      </c>
      <c r="J824" s="11" t="str">
        <f t="shared" si="1509"/>
        <v>NW</v>
      </c>
      <c r="K824" s="18">
        <f t="shared" si="1509"/>
        <v>0.4152777777777778</v>
      </c>
      <c r="L824" s="11" t="str">
        <f t="shared" si="1509"/>
        <v>CMA</v>
      </c>
      <c r="M824" s="11">
        <f t="shared" si="1509"/>
        <v>6.7</v>
      </c>
      <c r="N824" s="11">
        <f t="shared" si="1509"/>
        <v>2</v>
      </c>
      <c r="O824" s="11">
        <f t="shared" si="1509"/>
        <v>2</v>
      </c>
      <c r="P824" s="11" t="s">
        <v>30</v>
      </c>
      <c r="Q824" s="19" t="str">
        <f>IF($N824=1,IF(ISERROR(VLOOKUP($P824,'M1'!$A:$C,Q$2,FALSE)),"NOT PRESENT",VLOOKUP($P824,'M1'!$A:$C,Q$2,FALSE)),IF($N824=2,IF(ISERROR(VLOOKUP(DATA!$P824,'M2'!$A:$C,Q$2,FALSE)),"NOT PRESENT",VLOOKUP(DATA!$P824,'M2'!$A:$C,Q$2,FALSE)),IF($N824=0,IF(ISERROR(VLOOKUP($P824,'M1'!$A:$C,Q$2,FALSE)),IF(ISERROR(VLOOKUP(DATA!$P824,'M2'!$A:$C,Q$2,FALSE)),"NOT PRESENT",VLOOKUP(DATA!$P824,'M2'!$A:$C,Q$2,FALSE)),VLOOKUP($P824,'M1'!$A:$C,Q$2,FALSE)),"SPECIFY METHOD")))</f>
        <v>Pomaulax gibberosus</v>
      </c>
      <c r="R824" s="12" t="str">
        <f>IF($N824=1,IF(ISERROR(VLOOKUP($P824,'M1'!$A:$C,R$2,FALSE)),"NOT PRESENT",VLOOKUP($P824,'M1'!$A:$C,R$2,FALSE)),IF($N824=2,IF(ISERROR(VLOOKUP(DATA!$P824,'M2'!$A:$C,R$2,FALSE)),"NOT PRESENT",VLOOKUP(DATA!$P824,'M2'!$A:$C,R$2,FALSE)),IF($N824=0,IF(ISERROR(VLOOKUP($P824,'M1'!$A:$C,R$2,FALSE)),IF(ISERROR(VLOOKUP(DATA!$P824,'M2'!$A:$C,R$2,FALSE)),"NOT PRESENT",VLOOKUP(DATA!$P824,'M2'!$A:$C,R$2,FALSE)),VLOOKUP($P824,'M1'!$A:$C,R$2,FALSE)),"SPECIFY METHOD")))</f>
        <v>Red turban shell</v>
      </c>
      <c r="S824" s="21">
        <f t="shared" si="1398"/>
        <v>2</v>
      </c>
      <c r="T824" s="11">
        <v>2</v>
      </c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1"/>
      <c r="AU824" s="11"/>
      <c r="AV824" s="11"/>
      <c r="AW824" s="11"/>
      <c r="AX824" s="11"/>
      <c r="AY824" s="11"/>
      <c r="AZ824" s="11"/>
      <c r="BA824" s="11"/>
      <c r="BB824" s="11"/>
      <c r="BC824" s="11"/>
      <c r="BD824" s="11"/>
      <c r="BE824" s="11"/>
      <c r="BF824" s="11"/>
      <c r="BG824" s="11"/>
      <c r="BH824" s="11"/>
      <c r="BI824" s="11"/>
      <c r="BJ824" s="11"/>
      <c r="BK824" s="11"/>
      <c r="BL824" s="11"/>
      <c r="BM824" s="11"/>
      <c r="BN824" s="11"/>
      <c r="BO824" s="11"/>
      <c r="BP824" s="11"/>
    </row>
    <row r="825" spans="1:68" ht="12.75" customHeight="1">
      <c r="A825" s="12">
        <f t="shared" si="1395"/>
        <v>823</v>
      </c>
      <c r="B825" s="11" t="str">
        <f t="shared" ref="B825:D825" si="1510">IF(ISERROR(B824),IF(ISERROR(B823),IF(ISERROR(B822),"BLANK",B822),B823),B824)</f>
        <v>Claire Attridge</v>
      </c>
      <c r="C825" s="11" t="str">
        <f t="shared" si="1510"/>
        <v>Em Lim</v>
      </c>
      <c r="D825" s="11" t="str">
        <f t="shared" si="1510"/>
        <v>BMSC20</v>
      </c>
      <c r="E825" s="12" t="str">
        <f>IF(ISERROR(VLOOKUP($D825,SITES!$A:$E,2,FALSE)),"",VLOOKUP($D825,SITES!$A:$E,2,FALSE))</f>
        <v>Ed King East</v>
      </c>
      <c r="F825" s="10">
        <f>IF(ISERROR(VLOOKUP($D825,SITES!$A:$E,3,FALSE)),"",VLOOKUP($D825,SITES!$A:$E,3,FALSE))</f>
        <v>48.835666656494098</v>
      </c>
      <c r="G825" s="13">
        <f>IF(ISERROR(VLOOKUP($D825,SITES!$A:$E,4,FALSE)),"",VLOOKUP($D825,SITES!$A:$E,4,FALSE))</f>
        <v>-125.214797973632</v>
      </c>
      <c r="H825" s="14" t="str">
        <f t="shared" ref="H825:O825" si="1511">IF(ISERROR(H824),IF(ISERROR(H823),IF(ISERROR(H822),"BLANK",H822),H823),H824)</f>
        <v>25/04/2024</v>
      </c>
      <c r="I825" s="11">
        <f t="shared" si="1511"/>
        <v>3.5</v>
      </c>
      <c r="J825" s="11" t="str">
        <f t="shared" si="1511"/>
        <v>NW</v>
      </c>
      <c r="K825" s="18">
        <f t="shared" si="1511"/>
        <v>0.4152777777777778</v>
      </c>
      <c r="L825" s="11" t="str">
        <f t="shared" si="1511"/>
        <v>CMA</v>
      </c>
      <c r="M825" s="11">
        <f t="shared" si="1511"/>
        <v>6.7</v>
      </c>
      <c r="N825" s="11">
        <f t="shared" si="1511"/>
        <v>2</v>
      </c>
      <c r="O825" s="11">
        <f t="shared" si="1511"/>
        <v>2</v>
      </c>
      <c r="P825" s="11" t="s">
        <v>81</v>
      </c>
      <c r="Q825" s="19" t="str">
        <f>IF($N825=1,IF(ISERROR(VLOOKUP($P825,'M1'!$A:$C,Q$2,FALSE)),"NOT PRESENT",VLOOKUP($P825,'M1'!$A:$C,Q$2,FALSE)),IF($N825=2,IF(ISERROR(VLOOKUP(DATA!$P825,'M2'!$A:$C,Q$2,FALSE)),"NOT PRESENT",VLOOKUP(DATA!$P825,'M2'!$A:$C,Q$2,FALSE)),IF($N825=0,IF(ISERROR(VLOOKUP($P825,'M1'!$A:$C,Q$2,FALSE)),IF(ISERROR(VLOOKUP(DATA!$P825,'M2'!$A:$C,Q$2,FALSE)),"NOT PRESENT",VLOOKUP(DATA!$P825,'M2'!$A:$C,Q$2,FALSE)),VLOOKUP($P825,'M1'!$A:$C,Q$2,FALSE)),"SPECIFY METHOD")))</f>
        <v>Chirolophis nugator</v>
      </c>
      <c r="R825" s="12" t="str">
        <f>IF($N825=1,IF(ISERROR(VLOOKUP($P825,'M1'!$A:$C,R$2,FALSE)),"NOT PRESENT",VLOOKUP($P825,'M1'!$A:$C,R$2,FALSE)),IF($N825=2,IF(ISERROR(VLOOKUP(DATA!$P825,'M2'!$A:$C,R$2,FALSE)),"NOT PRESENT",VLOOKUP(DATA!$P825,'M2'!$A:$C,R$2,FALSE)),IF($N825=0,IF(ISERROR(VLOOKUP($P825,'M1'!$A:$C,R$2,FALSE)),IF(ISERROR(VLOOKUP(DATA!$P825,'M2'!$A:$C,R$2,FALSE)),"NOT PRESENT",VLOOKUP(DATA!$P825,'M2'!$A:$C,R$2,FALSE)),VLOOKUP($P825,'M1'!$A:$C,R$2,FALSE)),"SPECIFY METHOD")))</f>
        <v>Mosshead warbonnet</v>
      </c>
      <c r="S825" s="21">
        <f t="shared" si="1398"/>
        <v>1</v>
      </c>
      <c r="T825" s="11">
        <v>0</v>
      </c>
      <c r="U825" s="11"/>
      <c r="V825" s="11"/>
      <c r="W825" s="11"/>
      <c r="X825" s="11">
        <v>1</v>
      </c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1"/>
      <c r="AU825" s="11"/>
      <c r="AV825" s="11"/>
      <c r="AW825" s="11"/>
      <c r="AX825" s="11"/>
      <c r="AY825" s="11"/>
      <c r="AZ825" s="11"/>
      <c r="BA825" s="11"/>
      <c r="BB825" s="11"/>
      <c r="BC825" s="11"/>
      <c r="BD825" s="11"/>
      <c r="BE825" s="11"/>
      <c r="BF825" s="11"/>
      <c r="BG825" s="11"/>
      <c r="BH825" s="11"/>
      <c r="BI825" s="11"/>
      <c r="BJ825" s="11"/>
      <c r="BK825" s="11"/>
      <c r="BL825" s="11"/>
      <c r="BM825" s="11"/>
      <c r="BN825" s="11"/>
      <c r="BO825" s="11"/>
      <c r="BP825" s="11"/>
    </row>
    <row r="826" spans="1:68" ht="12.75" customHeight="1">
      <c r="A826" s="12">
        <f t="shared" si="1395"/>
        <v>824</v>
      </c>
      <c r="B826" s="11" t="str">
        <f t="shared" ref="B826:D826" si="1512">IF(ISERROR(B825),IF(ISERROR(B824),IF(ISERROR(B823),"BLANK",B823),B824),B825)</f>
        <v>Claire Attridge</v>
      </c>
      <c r="C826" s="11" t="str">
        <f t="shared" si="1512"/>
        <v>Em Lim</v>
      </c>
      <c r="D826" s="11" t="str">
        <f t="shared" si="1512"/>
        <v>BMSC20</v>
      </c>
      <c r="E826" s="12" t="str">
        <f>IF(ISERROR(VLOOKUP($D826,SITES!$A:$E,2,FALSE)),"",VLOOKUP($D826,SITES!$A:$E,2,FALSE))</f>
        <v>Ed King East</v>
      </c>
      <c r="F826" s="10">
        <f>IF(ISERROR(VLOOKUP($D826,SITES!$A:$E,3,FALSE)),"",VLOOKUP($D826,SITES!$A:$E,3,FALSE))</f>
        <v>48.835666656494098</v>
      </c>
      <c r="G826" s="13">
        <f>IF(ISERROR(VLOOKUP($D826,SITES!$A:$E,4,FALSE)),"",VLOOKUP($D826,SITES!$A:$E,4,FALSE))</f>
        <v>-125.214797973632</v>
      </c>
      <c r="H826" s="14" t="str">
        <f t="shared" ref="H826:O826" si="1513">IF(ISERROR(H825),IF(ISERROR(H824),IF(ISERROR(H823),"BLANK",H823),H824),H825)</f>
        <v>25/04/2024</v>
      </c>
      <c r="I826" s="11">
        <f t="shared" si="1513"/>
        <v>3.5</v>
      </c>
      <c r="J826" s="11" t="str">
        <f t="shared" si="1513"/>
        <v>NW</v>
      </c>
      <c r="K826" s="18">
        <f t="shared" si="1513"/>
        <v>0.4152777777777778</v>
      </c>
      <c r="L826" s="11" t="str">
        <f t="shared" si="1513"/>
        <v>CMA</v>
      </c>
      <c r="M826" s="11">
        <f t="shared" si="1513"/>
        <v>6.7</v>
      </c>
      <c r="N826" s="11">
        <f t="shared" si="1513"/>
        <v>2</v>
      </c>
      <c r="O826" s="11">
        <f t="shared" si="1513"/>
        <v>2</v>
      </c>
      <c r="P826" s="11" t="s">
        <v>38</v>
      </c>
      <c r="Q826" s="19" t="str">
        <f>IF($N826=1,IF(ISERROR(VLOOKUP($P826,'M1'!$A:$C,Q$2,FALSE)),"NOT PRESENT",VLOOKUP($P826,'M1'!$A:$C,Q$2,FALSE)),IF($N826=2,IF(ISERROR(VLOOKUP(DATA!$P826,'M2'!$A:$C,Q$2,FALSE)),"NOT PRESENT",VLOOKUP(DATA!$P826,'M2'!$A:$C,Q$2,FALSE)),IF($N826=0,IF(ISERROR(VLOOKUP($P826,'M1'!$A:$C,Q$2,FALSE)),IF(ISERROR(VLOOKUP(DATA!$P826,'M2'!$A:$C,Q$2,FALSE)),"NOT PRESENT",VLOOKUP(DATA!$P826,'M2'!$A:$C,Q$2,FALSE)),VLOOKUP($P826,'M1'!$A:$C,Q$2,FALSE)),"SPECIFY METHOD")))</f>
        <v>Crassadoma gigantea</v>
      </c>
      <c r="R826" s="12" t="str">
        <f>IF($N826=1,IF(ISERROR(VLOOKUP($P826,'M1'!$A:$C,R$2,FALSE)),"NOT PRESENT",VLOOKUP($P826,'M1'!$A:$C,R$2,FALSE)),IF($N826=2,IF(ISERROR(VLOOKUP(DATA!$P826,'M2'!$A:$C,R$2,FALSE)),"NOT PRESENT",VLOOKUP(DATA!$P826,'M2'!$A:$C,R$2,FALSE)),IF($N826=0,IF(ISERROR(VLOOKUP($P826,'M1'!$A:$C,R$2,FALSE)),IF(ISERROR(VLOOKUP(DATA!$P826,'M2'!$A:$C,R$2,FALSE)),"NOT PRESENT",VLOOKUP(DATA!$P826,'M2'!$A:$C,R$2,FALSE)),VLOOKUP($P826,'M1'!$A:$C,R$2,FALSE)),"SPECIFY METHOD")))</f>
        <v>Purple-hinged rock scallop</v>
      </c>
      <c r="S826" s="21">
        <f t="shared" si="1398"/>
        <v>2</v>
      </c>
      <c r="T826" s="11">
        <v>0</v>
      </c>
      <c r="U826" s="11"/>
      <c r="V826" s="11"/>
      <c r="W826" s="11"/>
      <c r="X826" s="11"/>
      <c r="Y826" s="11">
        <v>2</v>
      </c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1"/>
      <c r="AU826" s="11"/>
      <c r="AV826" s="11"/>
      <c r="AW826" s="11"/>
      <c r="AX826" s="11"/>
      <c r="AY826" s="11"/>
      <c r="AZ826" s="11"/>
      <c r="BA826" s="11"/>
      <c r="BB826" s="11"/>
      <c r="BC826" s="11"/>
      <c r="BD826" s="11"/>
      <c r="BE826" s="11"/>
      <c r="BF826" s="11"/>
      <c r="BG826" s="11"/>
      <c r="BH826" s="11"/>
      <c r="BI826" s="11"/>
      <c r="BJ826" s="11"/>
      <c r="BK826" s="11"/>
      <c r="BL826" s="11"/>
      <c r="BM826" s="11"/>
      <c r="BN826" s="11"/>
      <c r="BO826" s="11"/>
      <c r="BP826" s="11"/>
    </row>
    <row r="827" spans="1:68" ht="12.75" customHeight="1">
      <c r="A827" s="12">
        <f t="shared" si="1395"/>
        <v>825</v>
      </c>
      <c r="B827" s="11" t="str">
        <f t="shared" ref="B827:D827" si="1514">IF(ISERROR(B826),IF(ISERROR(B825),IF(ISERROR(B824),"BLANK",B824),B825),B826)</f>
        <v>Claire Attridge</v>
      </c>
      <c r="C827" s="11" t="str">
        <f t="shared" si="1514"/>
        <v>Em Lim</v>
      </c>
      <c r="D827" s="11" t="str">
        <f t="shared" si="1514"/>
        <v>BMSC20</v>
      </c>
      <c r="E827" s="12" t="str">
        <f>IF(ISERROR(VLOOKUP($D827,SITES!$A:$E,2,FALSE)),"",VLOOKUP($D827,SITES!$A:$E,2,FALSE))</f>
        <v>Ed King East</v>
      </c>
      <c r="F827" s="10">
        <f>IF(ISERROR(VLOOKUP($D827,SITES!$A:$E,3,FALSE)),"",VLOOKUP($D827,SITES!$A:$E,3,FALSE))</f>
        <v>48.835666656494098</v>
      </c>
      <c r="G827" s="13">
        <f>IF(ISERROR(VLOOKUP($D827,SITES!$A:$E,4,FALSE)),"",VLOOKUP($D827,SITES!$A:$E,4,FALSE))</f>
        <v>-125.214797973632</v>
      </c>
      <c r="H827" s="14" t="str">
        <f t="shared" ref="H827:O827" si="1515">IF(ISERROR(H826),IF(ISERROR(H825),IF(ISERROR(H824),"BLANK",H824),H825),H826)</f>
        <v>25/04/2024</v>
      </c>
      <c r="I827" s="11">
        <f t="shared" si="1515"/>
        <v>3.5</v>
      </c>
      <c r="J827" s="11" t="str">
        <f t="shared" si="1515"/>
        <v>NW</v>
      </c>
      <c r="K827" s="18">
        <f t="shared" si="1515"/>
        <v>0.4152777777777778</v>
      </c>
      <c r="L827" s="11" t="str">
        <f t="shared" si="1515"/>
        <v>CMA</v>
      </c>
      <c r="M827" s="11">
        <f t="shared" si="1515"/>
        <v>6.7</v>
      </c>
      <c r="N827" s="11">
        <f t="shared" si="1515"/>
        <v>2</v>
      </c>
      <c r="O827" s="11">
        <f t="shared" si="1515"/>
        <v>2</v>
      </c>
      <c r="P827" s="11" t="s">
        <v>179</v>
      </c>
      <c r="Q827" s="19" t="str">
        <f>IF($N827=1,IF(ISERROR(VLOOKUP($P827,'M1'!$A:$C,Q$2,FALSE)),"NOT PRESENT",VLOOKUP($P827,'M1'!$A:$C,Q$2,FALSE)),IF($N827=2,IF(ISERROR(VLOOKUP(DATA!$P827,'M2'!$A:$C,Q$2,FALSE)),"NOT PRESENT",VLOOKUP(DATA!$P827,'M2'!$A:$C,Q$2,FALSE)),IF($N827=0,IF(ISERROR(VLOOKUP($P827,'M1'!$A:$C,Q$2,FALSE)),IF(ISERROR(VLOOKUP(DATA!$P827,'M2'!$A:$C,Q$2,FALSE)),"NOT PRESENT",VLOOKUP(DATA!$P827,'M2'!$A:$C,Q$2,FALSE)),VLOOKUP($P827,'M1'!$A:$C,Q$2,FALSE)),"SPECIFY METHOD")))</f>
        <v>Oregonia gracilis</v>
      </c>
      <c r="R827" s="12" t="str">
        <f>IF($N827=1,IF(ISERROR(VLOOKUP($P827,'M1'!$A:$C,R$2,FALSE)),"NOT PRESENT",VLOOKUP($P827,'M1'!$A:$C,R$2,FALSE)),IF($N827=2,IF(ISERROR(VLOOKUP(DATA!$P827,'M2'!$A:$C,R$2,FALSE)),"NOT PRESENT",VLOOKUP(DATA!$P827,'M2'!$A:$C,R$2,FALSE)),IF($N827=0,IF(ISERROR(VLOOKUP($P827,'M1'!$A:$C,R$2,FALSE)),IF(ISERROR(VLOOKUP(DATA!$P827,'M2'!$A:$C,R$2,FALSE)),"NOT PRESENT",VLOOKUP(DATA!$P827,'M2'!$A:$C,R$2,FALSE)),VLOOKUP($P827,'M1'!$A:$C,R$2,FALSE)),"SPECIFY METHOD")))</f>
        <v>Graceful decorator crab</v>
      </c>
      <c r="S827" s="21">
        <f t="shared" si="1398"/>
        <v>1</v>
      </c>
      <c r="T827" s="11">
        <v>1</v>
      </c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1"/>
      <c r="AU827" s="11"/>
      <c r="AV827" s="11"/>
      <c r="AW827" s="11"/>
      <c r="AX827" s="11"/>
      <c r="AY827" s="11"/>
      <c r="AZ827" s="11"/>
      <c r="BA827" s="11"/>
      <c r="BB827" s="11"/>
      <c r="BC827" s="11"/>
      <c r="BD827" s="11"/>
      <c r="BE827" s="11"/>
      <c r="BF827" s="11"/>
      <c r="BG827" s="11"/>
      <c r="BH827" s="11"/>
      <c r="BI827" s="11"/>
      <c r="BJ827" s="11"/>
      <c r="BK827" s="11"/>
      <c r="BL827" s="11"/>
      <c r="BM827" s="11"/>
      <c r="BN827" s="11"/>
      <c r="BO827" s="11"/>
      <c r="BP827" s="11"/>
    </row>
    <row r="828" spans="1:68" ht="12.75" customHeight="1">
      <c r="A828" s="12">
        <f t="shared" si="1395"/>
        <v>826</v>
      </c>
      <c r="B828" s="11" t="str">
        <f t="shared" ref="B828:D828" si="1516">IF(ISERROR(B827),IF(ISERROR(B826),IF(ISERROR(B825),"BLANK",B825),B826),B827)</f>
        <v>Claire Attridge</v>
      </c>
      <c r="C828" s="11" t="str">
        <f t="shared" si="1516"/>
        <v>Em Lim</v>
      </c>
      <c r="D828" s="11" t="str">
        <f t="shared" si="1516"/>
        <v>BMSC20</v>
      </c>
      <c r="E828" s="12" t="str">
        <f>IF(ISERROR(VLOOKUP($D828,SITES!$A:$E,2,FALSE)),"",VLOOKUP($D828,SITES!$A:$E,2,FALSE))</f>
        <v>Ed King East</v>
      </c>
      <c r="F828" s="10">
        <f>IF(ISERROR(VLOOKUP($D828,SITES!$A:$E,3,FALSE)),"",VLOOKUP($D828,SITES!$A:$E,3,FALSE))</f>
        <v>48.835666656494098</v>
      </c>
      <c r="G828" s="13">
        <f>IF(ISERROR(VLOOKUP($D828,SITES!$A:$E,4,FALSE)),"",VLOOKUP($D828,SITES!$A:$E,4,FALSE))</f>
        <v>-125.214797973632</v>
      </c>
      <c r="H828" s="14" t="str">
        <f t="shared" ref="H828:O828" si="1517">IF(ISERROR(H827),IF(ISERROR(H826),IF(ISERROR(H825),"BLANK",H825),H826),H827)</f>
        <v>25/04/2024</v>
      </c>
      <c r="I828" s="11">
        <f t="shared" si="1517"/>
        <v>3.5</v>
      </c>
      <c r="J828" s="11" t="str">
        <f t="shared" si="1517"/>
        <v>NW</v>
      </c>
      <c r="K828" s="18">
        <f t="shared" si="1517"/>
        <v>0.4152777777777778</v>
      </c>
      <c r="L828" s="11" t="str">
        <f t="shared" si="1517"/>
        <v>CMA</v>
      </c>
      <c r="M828" s="11">
        <f t="shared" si="1517"/>
        <v>6.7</v>
      </c>
      <c r="N828" s="11">
        <f t="shared" si="1517"/>
        <v>2</v>
      </c>
      <c r="O828" s="11">
        <f t="shared" si="1517"/>
        <v>2</v>
      </c>
      <c r="P828" s="11" t="s">
        <v>70</v>
      </c>
      <c r="Q828" s="19" t="str">
        <f>IF($N828=1,IF(ISERROR(VLOOKUP($P828,'M1'!$A:$C,Q$2,FALSE)),"NOT PRESENT",VLOOKUP($P828,'M1'!$A:$C,Q$2,FALSE)),IF($N828=2,IF(ISERROR(VLOOKUP(DATA!$P828,'M2'!$A:$C,Q$2,FALSE)),"NOT PRESENT",VLOOKUP(DATA!$P828,'M2'!$A:$C,Q$2,FALSE)),IF($N828=0,IF(ISERROR(VLOOKUP($P828,'M1'!$A:$C,Q$2,FALSE)),IF(ISERROR(VLOOKUP(DATA!$P828,'M2'!$A:$C,Q$2,FALSE)),"NOT PRESENT",VLOOKUP(DATA!$P828,'M2'!$A:$C,Q$2,FALSE)),VLOOKUP($P828,'M1'!$A:$C,Q$2,FALSE)),"SPECIFY METHOD")))</f>
        <v>Cancer productus</v>
      </c>
      <c r="R828" s="12" t="str">
        <f>IF($N828=1,IF(ISERROR(VLOOKUP($P828,'M1'!$A:$C,R$2,FALSE)),"NOT PRESENT",VLOOKUP($P828,'M1'!$A:$C,R$2,FALSE)),IF($N828=2,IF(ISERROR(VLOOKUP(DATA!$P828,'M2'!$A:$C,R$2,FALSE)),"NOT PRESENT",VLOOKUP(DATA!$P828,'M2'!$A:$C,R$2,FALSE)),IF($N828=0,IF(ISERROR(VLOOKUP($P828,'M1'!$A:$C,R$2,FALSE)),IF(ISERROR(VLOOKUP(DATA!$P828,'M2'!$A:$C,R$2,FALSE)),"NOT PRESENT",VLOOKUP(DATA!$P828,'M2'!$A:$C,R$2,FALSE)),VLOOKUP($P828,'M1'!$A:$C,R$2,FALSE)),"SPECIFY METHOD")))</f>
        <v>Red rock crab</v>
      </c>
      <c r="S828" s="21">
        <f t="shared" si="1398"/>
        <v>1</v>
      </c>
      <c r="T828" s="11">
        <v>1</v>
      </c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1"/>
      <c r="AU828" s="11"/>
      <c r="AV828" s="11"/>
      <c r="AW828" s="11"/>
      <c r="AX828" s="11"/>
      <c r="AY828" s="11"/>
      <c r="AZ828" s="11"/>
      <c r="BA828" s="11"/>
      <c r="BB828" s="11"/>
      <c r="BC828" s="11"/>
      <c r="BD828" s="11"/>
      <c r="BE828" s="11"/>
      <c r="BF828" s="11"/>
      <c r="BG828" s="11"/>
      <c r="BH828" s="11"/>
      <c r="BI828" s="11"/>
      <c r="BJ828" s="11"/>
      <c r="BK828" s="11"/>
      <c r="BL828" s="11"/>
      <c r="BM828" s="11"/>
      <c r="BN828" s="11"/>
      <c r="BO828" s="11"/>
      <c r="BP828" s="11"/>
    </row>
    <row r="829" spans="1:68" ht="12.75" customHeight="1">
      <c r="A829" s="12">
        <f t="shared" si="1395"/>
        <v>827</v>
      </c>
      <c r="B829" s="11" t="str">
        <f t="shared" ref="B829:D829" si="1518">IF(ISERROR(B828),IF(ISERROR(B827),IF(ISERROR(B826),"BLANK",B826),B827),B828)</f>
        <v>Claire Attridge</v>
      </c>
      <c r="C829" s="11" t="str">
        <f t="shared" si="1518"/>
        <v>Em Lim</v>
      </c>
      <c r="D829" s="11" t="str">
        <f t="shared" si="1518"/>
        <v>BMSC20</v>
      </c>
      <c r="E829" s="12" t="str">
        <f>IF(ISERROR(VLOOKUP($D829,SITES!$A:$E,2,FALSE)),"",VLOOKUP($D829,SITES!$A:$E,2,FALSE))</f>
        <v>Ed King East</v>
      </c>
      <c r="F829" s="10">
        <f>IF(ISERROR(VLOOKUP($D829,SITES!$A:$E,3,FALSE)),"",VLOOKUP($D829,SITES!$A:$E,3,FALSE))</f>
        <v>48.835666656494098</v>
      </c>
      <c r="G829" s="13">
        <f>IF(ISERROR(VLOOKUP($D829,SITES!$A:$E,4,FALSE)),"",VLOOKUP($D829,SITES!$A:$E,4,FALSE))</f>
        <v>-125.214797973632</v>
      </c>
      <c r="H829" s="14" t="str">
        <f t="shared" ref="H829:M829" si="1519">IF(ISERROR(H828),IF(ISERROR(H827),IF(ISERROR(H826),"BLANK",H826),H827),H828)</f>
        <v>25/04/2024</v>
      </c>
      <c r="I829" s="11">
        <f t="shared" si="1519"/>
        <v>3.5</v>
      </c>
      <c r="J829" s="11" t="str">
        <f t="shared" si="1519"/>
        <v>NW</v>
      </c>
      <c r="K829" s="18">
        <f t="shared" si="1519"/>
        <v>0.4152777777777778</v>
      </c>
      <c r="L829" s="11" t="str">
        <f t="shared" si="1519"/>
        <v>CMA</v>
      </c>
      <c r="M829" s="11">
        <f t="shared" si="1519"/>
        <v>6.7</v>
      </c>
      <c r="N829" s="11">
        <v>0</v>
      </c>
      <c r="O829" s="11">
        <f t="shared" ref="O829:O831" si="1520">IF(ISERROR(O828),IF(ISERROR(O827),IF(ISERROR(O826),"BLANK",O826),O827),O828)</f>
        <v>2</v>
      </c>
      <c r="P829" s="11" t="s">
        <v>74</v>
      </c>
      <c r="Q829" s="19" t="str">
        <f>IF($N829=1,IF(ISERROR(VLOOKUP($P829,'M1'!$A:$C,Q$2,FALSE)),"NOT PRESENT",VLOOKUP($P829,'M1'!$A:$C,Q$2,FALSE)),IF($N829=2,IF(ISERROR(VLOOKUP(DATA!$P829,'M2'!$A:$C,Q$2,FALSE)),"NOT PRESENT",VLOOKUP(DATA!$P829,'M2'!$A:$C,Q$2,FALSE)),IF($N829=0,IF(ISERROR(VLOOKUP($P829,'M1'!$A:$C,Q$2,FALSE)),IF(ISERROR(VLOOKUP(DATA!$P829,'M2'!$A:$C,Q$2,FALSE)),"NOT PRESENT",VLOOKUP(DATA!$P829,'M2'!$A:$C,Q$2,FALSE)),VLOOKUP($P829,'M1'!$A:$C,Q$2,FALSE)),"SPECIFY METHOD")))</f>
        <v>Sebastes melanops</v>
      </c>
      <c r="R829" s="12" t="str">
        <f>IF($N829=1,IF(ISERROR(VLOOKUP($P829,'M1'!$A:$C,R$2,FALSE)),"NOT PRESENT",VLOOKUP($P829,'M1'!$A:$C,R$2,FALSE)),IF($N829=2,IF(ISERROR(VLOOKUP(DATA!$P829,'M2'!$A:$C,R$2,FALSE)),"NOT PRESENT",VLOOKUP(DATA!$P829,'M2'!$A:$C,R$2,FALSE)),IF($N829=0,IF(ISERROR(VLOOKUP($P829,'M1'!$A:$C,R$2,FALSE)),IF(ISERROR(VLOOKUP(DATA!$P829,'M2'!$A:$C,R$2,FALSE)),"NOT PRESENT",VLOOKUP(DATA!$P829,'M2'!$A:$C,R$2,FALSE)),VLOOKUP($P829,'M1'!$A:$C,R$2,FALSE)),"SPECIFY METHOD")))</f>
        <v>Black rockfish</v>
      </c>
      <c r="S829" s="21">
        <f t="shared" si="1398"/>
        <v>2</v>
      </c>
      <c r="T829" s="11">
        <v>0</v>
      </c>
      <c r="U829" s="11"/>
      <c r="V829" s="11"/>
      <c r="W829" s="11"/>
      <c r="X829" s="11"/>
      <c r="Y829" s="11">
        <v>1</v>
      </c>
      <c r="Z829" s="11">
        <v>1</v>
      </c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1"/>
      <c r="AU829" s="11"/>
      <c r="AV829" s="11"/>
      <c r="AW829" s="11"/>
      <c r="AX829" s="11"/>
      <c r="AY829" s="11"/>
      <c r="AZ829" s="11"/>
      <c r="BA829" s="11"/>
      <c r="BB829" s="11"/>
      <c r="BC829" s="11"/>
      <c r="BD829" s="11"/>
      <c r="BE829" s="11"/>
      <c r="BF829" s="11"/>
      <c r="BG829" s="11"/>
      <c r="BH829" s="11"/>
      <c r="BI829" s="11"/>
      <c r="BJ829" s="11"/>
      <c r="BK829" s="11"/>
      <c r="BL829" s="11"/>
      <c r="BM829" s="11"/>
      <c r="BN829" s="11"/>
      <c r="BO829" s="11"/>
      <c r="BP829" s="11"/>
    </row>
    <row r="830" spans="1:68" ht="12.75" customHeight="1">
      <c r="A830" s="12">
        <f t="shared" si="1395"/>
        <v>828</v>
      </c>
      <c r="B830" s="10" t="str">
        <f t="shared" ref="B830:D830" si="1521">IF(ISERROR(B829),IF(ISERROR(B828),IF(ISERROR(B827),"BLANK",B827),B828),B829)</f>
        <v>Claire Attridge</v>
      </c>
      <c r="C830" s="10" t="str">
        <f t="shared" si="1521"/>
        <v>Em Lim</v>
      </c>
      <c r="D830" s="10" t="str">
        <f t="shared" si="1521"/>
        <v>BMSC20</v>
      </c>
      <c r="E830" s="12" t="str">
        <f>IF(ISERROR(VLOOKUP($D830,SITES!$A:$E,2,FALSE)),"",VLOOKUP($D830,SITES!$A:$E,2,FALSE))</f>
        <v>Ed King East</v>
      </c>
      <c r="F830" s="10">
        <f>IF(ISERROR(VLOOKUP($D830,SITES!$A:$E,3,FALSE)),"",VLOOKUP($D830,SITES!$A:$E,3,FALSE))</f>
        <v>48.835666656494098</v>
      </c>
      <c r="G830" s="13">
        <f>IF(ISERROR(VLOOKUP($D830,SITES!$A:$E,4,FALSE)),"",VLOOKUP($D830,SITES!$A:$E,4,FALSE))</f>
        <v>-125.214797973632</v>
      </c>
      <c r="H830" s="22" t="str">
        <f t="shared" ref="H830:M830" si="1522">IF(ISERROR(H829),IF(ISERROR(H828),IF(ISERROR(H827),"BLANK",H827),H828),H829)</f>
        <v>25/04/2024</v>
      </c>
      <c r="I830" s="10">
        <f t="shared" si="1522"/>
        <v>3.5</v>
      </c>
      <c r="J830" s="10" t="str">
        <f t="shared" si="1522"/>
        <v>NW</v>
      </c>
      <c r="K830" s="23">
        <f t="shared" si="1522"/>
        <v>0.4152777777777778</v>
      </c>
      <c r="L830" s="10" t="str">
        <f t="shared" si="1522"/>
        <v>CMA</v>
      </c>
      <c r="M830" s="10">
        <f t="shared" si="1522"/>
        <v>6.7</v>
      </c>
      <c r="N830" s="10">
        <v>2</v>
      </c>
      <c r="O830" s="10">
        <f t="shared" si="1520"/>
        <v>2</v>
      </c>
      <c r="P830" s="10" t="s">
        <v>49</v>
      </c>
      <c r="Q830" s="12" t="str">
        <f>IF($N830=1,IF(ISERROR(VLOOKUP($P830,'M1'!$A:$C,Q$2,FALSE)),"NOT PRESENT",VLOOKUP($P830,'M1'!$A:$C,Q$2,FALSE)),IF($N830=2,IF(ISERROR(VLOOKUP(DATA!$P830,'M2'!$A:$C,Q$2,FALSE)),"NOT PRESENT",VLOOKUP(DATA!$P830,'M2'!$A:$C,Q$2,FALSE)),IF($N830=0,IF(ISERROR(VLOOKUP($P830,'M1'!$A:$C,Q$2,FALSE)),IF(ISERROR(VLOOKUP(DATA!$P830,'M2'!$A:$C,Q$2,FALSE)),"NOT PRESENT",VLOOKUP(DATA!$P830,'M2'!$A:$C,Q$2,FALSE)),VLOOKUP($P830,'M1'!$A:$C,Q$2,FALSE)),"SPECIFY METHOD")))</f>
        <v>Debris - Zero</v>
      </c>
      <c r="R830" s="12" t="str">
        <f>IF($N830=1,IF(ISERROR(VLOOKUP($P830,'M1'!$A:$C,R$2,FALSE)),"NOT PRESENT",VLOOKUP($P830,'M1'!$A:$C,R$2,FALSE)),IF($N830=2,IF(ISERROR(VLOOKUP(DATA!$P830,'M2'!$A:$C,R$2,FALSE)),"NOT PRESENT",VLOOKUP(DATA!$P830,'M2'!$A:$C,R$2,FALSE)),IF($N830=0,IF(ISERROR(VLOOKUP($P830,'M1'!$A:$C,R$2,FALSE)),IF(ISERROR(VLOOKUP(DATA!$P830,'M2'!$A:$C,R$2,FALSE)),"NOT PRESENT",VLOOKUP(DATA!$P830,'M2'!$A:$C,R$2,FALSE)),VLOOKUP($P830,'M1'!$A:$C,R$2,FALSE)),"SPECIFY METHOD")))</f>
        <v>No Debris found</v>
      </c>
      <c r="S830" s="20">
        <f t="shared" si="1398"/>
        <v>1</v>
      </c>
      <c r="T830" s="10">
        <v>1</v>
      </c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</row>
    <row r="831" spans="1:68" ht="12.75" customHeight="1">
      <c r="A831" s="12">
        <f t="shared" si="1395"/>
        <v>829</v>
      </c>
      <c r="B831" s="11" t="str">
        <f t="shared" ref="B831:C831" si="1523">IF(ISERROR(B830),IF(ISERROR(B829),IF(ISERROR(B828),"BLANK",B828),B829),B830)</f>
        <v>Claire Attridge</v>
      </c>
      <c r="C831" s="11" t="str">
        <f t="shared" si="1523"/>
        <v>Em Lim</v>
      </c>
      <c r="D831" s="11" t="s">
        <v>107</v>
      </c>
      <c r="E831" s="12" t="str">
        <f>IF(ISERROR(VLOOKUP($D831,SITES!$A:$E,2,FALSE)),"",VLOOKUP($D831,SITES!$A:$E,2,FALSE))</f>
        <v>Ed King SW Pyramid</v>
      </c>
      <c r="F831" s="10">
        <f>IF(ISERROR(VLOOKUP($D831,SITES!$A:$E,3,FALSE)),"",VLOOKUP($D831,SITES!$A:$E,3,FALSE))</f>
        <v>48.828601837158203</v>
      </c>
      <c r="G831" s="13">
        <f>IF(ISERROR(VLOOKUP($D831,SITES!$A:$E,4,FALSE)),"",VLOOKUP($D831,SITES!$A:$E,4,FALSE))</f>
        <v>-125.221298217773</v>
      </c>
      <c r="H831" s="14" t="str">
        <f t="shared" ref="H831:H853" si="1524">IF(ISERROR(H830),IF(ISERROR(H829),IF(ISERROR(H828),"BLANK",H828),H829),H830)</f>
        <v>25/04/2024</v>
      </c>
      <c r="I831" s="11">
        <v>3</v>
      </c>
      <c r="J831" s="11" t="s">
        <v>108</v>
      </c>
      <c r="K831" s="18">
        <v>0.50416666666666665</v>
      </c>
      <c r="L831" s="11" t="str">
        <f>IF(ISERROR(L830),IF(ISERROR(L829),IF(ISERROR(L828),"BLANK",L828),L829),L830)</f>
        <v>CMA</v>
      </c>
      <c r="M831" s="11">
        <v>8.5</v>
      </c>
      <c r="N831" s="11">
        <v>1</v>
      </c>
      <c r="O831" s="11">
        <f t="shared" si="1520"/>
        <v>2</v>
      </c>
      <c r="P831" s="11" t="s">
        <v>54</v>
      </c>
      <c r="Q831" s="19" t="str">
        <f>IF($N831=1,IF(ISERROR(VLOOKUP($P831,'M1'!$A:$C,Q$2,FALSE)),"NOT PRESENT",VLOOKUP($P831,'M1'!$A:$C,Q$2,FALSE)),IF($N831=2,IF(ISERROR(VLOOKUP(DATA!$P831,'M2'!$A:$C,Q$2,FALSE)),"NOT PRESENT",VLOOKUP(DATA!$P831,'M2'!$A:$C,Q$2,FALSE)),IF($N831=0,IF(ISERROR(VLOOKUP($P831,'M1'!$A:$C,Q$2,FALSE)),IF(ISERROR(VLOOKUP(DATA!$P831,'M2'!$A:$C,Q$2,FALSE)),"NOT PRESENT",VLOOKUP(DATA!$P831,'M2'!$A:$C,Q$2,FALSE)),VLOOKUP($P831,'M1'!$A:$C,Q$2,FALSE)),"SPECIFY METHOD")))</f>
        <v>Ophiodon elongatus</v>
      </c>
      <c r="R831" s="19" t="str">
        <f>IF($N831=1,IF(ISERROR(VLOOKUP($P831,'M1'!$A:$C,R$2,FALSE)),"NOT PRESENT",VLOOKUP($P831,'M1'!$A:$C,R$2,FALSE)),IF($N831=2,IF(ISERROR(VLOOKUP(DATA!$P831,'M2'!$A:$C,R$2,FALSE)),"NOT PRESENT",VLOOKUP(DATA!$P831,'M2'!$A:$C,R$2,FALSE)),IF($N831=0,IF(ISERROR(VLOOKUP($P831,'M1'!$A:$C,R$2,FALSE)),IF(ISERROR(VLOOKUP(DATA!$P831,'M2'!$A:$C,R$2,FALSE)),"NOT PRESENT",VLOOKUP(DATA!$P831,'M2'!$A:$C,R$2,FALSE)),VLOOKUP($P831,'M1'!$A:$C,R$2,FALSE)),"SPECIFY METHOD")))</f>
        <v>Lingcod</v>
      </c>
      <c r="S831" s="21">
        <f t="shared" si="1398"/>
        <v>1</v>
      </c>
      <c r="T831" s="11">
        <v>0</v>
      </c>
      <c r="U831" s="11"/>
      <c r="V831" s="11"/>
      <c r="W831" s="11"/>
      <c r="X831" s="11"/>
      <c r="Y831" s="11"/>
      <c r="Z831" s="11"/>
      <c r="AA831" s="11"/>
      <c r="AB831" s="11"/>
      <c r="AC831" s="11">
        <v>1</v>
      </c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1"/>
      <c r="AU831" s="11"/>
      <c r="AV831" s="11"/>
      <c r="AW831" s="11"/>
      <c r="AX831" s="11"/>
      <c r="AY831" s="11"/>
      <c r="AZ831" s="11"/>
      <c r="BA831" s="11"/>
      <c r="BB831" s="11"/>
      <c r="BC831" s="11"/>
      <c r="BD831" s="11"/>
      <c r="BE831" s="11"/>
      <c r="BF831" s="11"/>
      <c r="BG831" s="11"/>
      <c r="BH831" s="11"/>
      <c r="BI831" s="11"/>
      <c r="BJ831" s="11"/>
      <c r="BK831" s="11"/>
      <c r="BL831" s="11"/>
      <c r="BM831" s="11"/>
      <c r="BN831" s="11"/>
      <c r="BO831" s="11"/>
      <c r="BP831" s="11"/>
    </row>
    <row r="832" spans="1:68" ht="12.75" customHeight="1">
      <c r="A832" s="12">
        <f t="shared" si="1395"/>
        <v>830</v>
      </c>
      <c r="B832" s="11" t="str">
        <f t="shared" ref="B832:D832" si="1525">IF(ISERROR(B831),IF(ISERROR(B830),IF(ISERROR(B829),"BLANK",B829),B830),B831)</f>
        <v>Claire Attridge</v>
      </c>
      <c r="C832" s="11" t="str">
        <f t="shared" si="1525"/>
        <v>Em Lim</v>
      </c>
      <c r="D832" s="11" t="str">
        <f t="shared" si="1525"/>
        <v>BMSC19</v>
      </c>
      <c r="E832" s="12" t="str">
        <f>IF(ISERROR(VLOOKUP($D832,SITES!$A:$E,2,FALSE)),"",VLOOKUP($D832,SITES!$A:$E,2,FALSE))</f>
        <v>Ed King SW Pyramid</v>
      </c>
      <c r="F832" s="10">
        <f>IF(ISERROR(VLOOKUP($D832,SITES!$A:$E,3,FALSE)),"",VLOOKUP($D832,SITES!$A:$E,3,FALSE))</f>
        <v>48.828601837158203</v>
      </c>
      <c r="G832" s="13">
        <f>IF(ISERROR(VLOOKUP($D832,SITES!$A:$E,4,FALSE)),"",VLOOKUP($D832,SITES!$A:$E,4,FALSE))</f>
        <v>-125.221298217773</v>
      </c>
      <c r="H832" s="14" t="str">
        <f t="shared" si="1524"/>
        <v>25/04/2024</v>
      </c>
      <c r="I832" s="11">
        <f t="shared" ref="I832:O832" si="1526">IF(ISERROR(I831),IF(ISERROR(I830),IF(ISERROR(I829),"BLANK",I829),I830),I831)</f>
        <v>3</v>
      </c>
      <c r="J832" s="11" t="str">
        <f t="shared" si="1526"/>
        <v>W</v>
      </c>
      <c r="K832" s="18">
        <f t="shared" si="1526"/>
        <v>0.50416666666666665</v>
      </c>
      <c r="L832" s="11" t="str">
        <f t="shared" si="1526"/>
        <v>CMA</v>
      </c>
      <c r="M832" s="11">
        <f t="shared" si="1526"/>
        <v>8.5</v>
      </c>
      <c r="N832" s="11">
        <f t="shared" si="1526"/>
        <v>1</v>
      </c>
      <c r="O832" s="11">
        <f t="shared" si="1526"/>
        <v>2</v>
      </c>
      <c r="P832" s="11" t="s">
        <v>27</v>
      </c>
      <c r="Q832" s="19" t="str">
        <f>IF($N832=1,IF(ISERROR(VLOOKUP($P832,'M1'!$A:$C,Q$2,FALSE)),"NOT PRESENT",VLOOKUP($P832,'M1'!$A:$C,Q$2,FALSE)),IF($N832=2,IF(ISERROR(VLOOKUP(DATA!$P832,'M2'!$A:$C,Q$2,FALSE)),"NOT PRESENT",VLOOKUP(DATA!$P832,'M2'!$A:$C,Q$2,FALSE)),IF($N832=0,IF(ISERROR(VLOOKUP($P832,'M1'!$A:$C,Q$2,FALSE)),IF(ISERROR(VLOOKUP(DATA!$P832,'M2'!$A:$C,Q$2,FALSE)),"NOT PRESENT",VLOOKUP(DATA!$P832,'M2'!$A:$C,Q$2,FALSE)),VLOOKUP($P832,'M1'!$A:$C,Q$2,FALSE)),"SPECIFY METHOD")))</f>
        <v>Hexagrammos decagrammus</v>
      </c>
      <c r="R832" s="12" t="str">
        <f>IF($N832=1,IF(ISERROR(VLOOKUP($P832,'M1'!$A:$C,R$2,FALSE)),"NOT PRESENT",VLOOKUP($P832,'M1'!$A:$C,R$2,FALSE)),IF($N832=2,IF(ISERROR(VLOOKUP(DATA!$P832,'M2'!$A:$C,R$2,FALSE)),"NOT PRESENT",VLOOKUP(DATA!$P832,'M2'!$A:$C,R$2,FALSE)),IF($N832=0,IF(ISERROR(VLOOKUP($P832,'M1'!$A:$C,R$2,FALSE)),IF(ISERROR(VLOOKUP(DATA!$P832,'M2'!$A:$C,R$2,FALSE)),"NOT PRESENT",VLOOKUP(DATA!$P832,'M2'!$A:$C,R$2,FALSE)),VLOOKUP($P832,'M1'!$A:$C,R$2,FALSE)),"SPECIFY METHOD")))</f>
        <v>Kelp greenling</v>
      </c>
      <c r="S832" s="21">
        <f t="shared" si="1398"/>
        <v>2</v>
      </c>
      <c r="T832" s="11">
        <v>0</v>
      </c>
      <c r="U832" s="11"/>
      <c r="V832" s="11"/>
      <c r="W832" s="11"/>
      <c r="X832" s="11"/>
      <c r="Y832" s="11"/>
      <c r="Z832" s="11"/>
      <c r="AA832" s="11">
        <v>2</v>
      </c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1"/>
      <c r="AU832" s="11"/>
      <c r="AV832" s="11"/>
      <c r="AW832" s="11"/>
      <c r="AX832" s="11"/>
      <c r="AY832" s="11"/>
      <c r="AZ832" s="11"/>
      <c r="BA832" s="11"/>
      <c r="BB832" s="11"/>
      <c r="BC832" s="11"/>
      <c r="BD832" s="11"/>
      <c r="BE832" s="11"/>
      <c r="BF832" s="11"/>
      <c r="BG832" s="11"/>
      <c r="BH832" s="11"/>
      <c r="BI832" s="11"/>
      <c r="BJ832" s="11"/>
      <c r="BK832" s="11"/>
      <c r="BL832" s="11"/>
      <c r="BM832" s="11"/>
      <c r="BN832" s="11"/>
      <c r="BO832" s="11"/>
      <c r="BP832" s="11"/>
    </row>
    <row r="833" spans="1:68" ht="12.75" customHeight="1">
      <c r="A833" s="12">
        <f t="shared" si="1395"/>
        <v>831</v>
      </c>
      <c r="B833" s="11" t="str">
        <f t="shared" ref="B833:D833" si="1527">IF(ISERROR(B832),IF(ISERROR(B831),IF(ISERROR(B830),"BLANK",B830),B831),B832)</f>
        <v>Claire Attridge</v>
      </c>
      <c r="C833" s="11" t="str">
        <f t="shared" si="1527"/>
        <v>Em Lim</v>
      </c>
      <c r="D833" s="11" t="str">
        <f t="shared" si="1527"/>
        <v>BMSC19</v>
      </c>
      <c r="E833" s="12" t="str">
        <f>IF(ISERROR(VLOOKUP($D833,SITES!$A:$E,2,FALSE)),"",VLOOKUP($D833,SITES!$A:$E,2,FALSE))</f>
        <v>Ed King SW Pyramid</v>
      </c>
      <c r="F833" s="10">
        <f>IF(ISERROR(VLOOKUP($D833,SITES!$A:$E,3,FALSE)),"",VLOOKUP($D833,SITES!$A:$E,3,FALSE))</f>
        <v>48.828601837158203</v>
      </c>
      <c r="G833" s="13">
        <f>IF(ISERROR(VLOOKUP($D833,SITES!$A:$E,4,FALSE)),"",VLOOKUP($D833,SITES!$A:$E,4,FALSE))</f>
        <v>-125.221298217773</v>
      </c>
      <c r="H833" s="14" t="str">
        <f t="shared" si="1524"/>
        <v>25/04/2024</v>
      </c>
      <c r="I833" s="11">
        <f t="shared" ref="I833:M833" si="1528">IF(ISERROR(I832),IF(ISERROR(I831),IF(ISERROR(I830),"BLANK",I830),I831),I832)</f>
        <v>3</v>
      </c>
      <c r="J833" s="11" t="str">
        <f t="shared" si="1528"/>
        <v>W</v>
      </c>
      <c r="K833" s="18">
        <f t="shared" si="1528"/>
        <v>0.50416666666666665</v>
      </c>
      <c r="L833" s="11" t="str">
        <f t="shared" si="1528"/>
        <v>CMA</v>
      </c>
      <c r="M833" s="11">
        <f t="shared" si="1528"/>
        <v>8.5</v>
      </c>
      <c r="N833" s="11">
        <v>2</v>
      </c>
      <c r="O833" s="11">
        <f>IF(ISERROR(O832),IF(ISERROR(O831),IF(ISERROR(O830),"BLANK",O830),O831),O832)</f>
        <v>2</v>
      </c>
      <c r="P833" s="11" t="s">
        <v>29</v>
      </c>
      <c r="Q833" s="19" t="str">
        <f>IF($N833=1,IF(ISERROR(VLOOKUP($P833,'M1'!$A:$C,Q$2,FALSE)),"NOT PRESENT",VLOOKUP($P833,'M1'!$A:$C,Q$2,FALSE)),IF($N833=2,IF(ISERROR(VLOOKUP(DATA!$P833,'M2'!$A:$C,Q$2,FALSE)),"NOT PRESENT",VLOOKUP(DATA!$P833,'M2'!$A:$C,Q$2,FALSE)),IF($N833=0,IF(ISERROR(VLOOKUP($P833,'M1'!$A:$C,Q$2,FALSE)),IF(ISERROR(VLOOKUP(DATA!$P833,'M2'!$A:$C,Q$2,FALSE)),"NOT PRESENT",VLOOKUP(DATA!$P833,'M2'!$A:$C,Q$2,FALSE)),VLOOKUP($P833,'M1'!$A:$C,Q$2,FALSE)),"SPECIFY METHOD")))</f>
        <v>Mesocentrotus franciscanus</v>
      </c>
      <c r="R833" s="12" t="str">
        <f>IF($N833=1,IF(ISERROR(VLOOKUP($P833,'M1'!$A:$C,R$2,FALSE)),"NOT PRESENT",VLOOKUP($P833,'M1'!$A:$C,R$2,FALSE)),IF($N833=2,IF(ISERROR(VLOOKUP(DATA!$P833,'M2'!$A:$C,R$2,FALSE)),"NOT PRESENT",VLOOKUP(DATA!$P833,'M2'!$A:$C,R$2,FALSE)),IF($N833=0,IF(ISERROR(VLOOKUP($P833,'M1'!$A:$C,R$2,FALSE)),IF(ISERROR(VLOOKUP(DATA!$P833,'M2'!$A:$C,R$2,FALSE)),"NOT PRESENT",VLOOKUP(DATA!$P833,'M2'!$A:$C,R$2,FALSE)),VLOOKUP($P833,'M1'!$A:$C,R$2,FALSE)),"SPECIFY METHOD")))</f>
        <v>Red sea urchin</v>
      </c>
      <c r="S833" s="21">
        <f t="shared" si="1398"/>
        <v>128</v>
      </c>
      <c r="T833" s="11">
        <v>128</v>
      </c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1"/>
      <c r="AU833" s="11"/>
      <c r="AV833" s="11"/>
      <c r="AW833" s="11"/>
      <c r="AX833" s="11"/>
      <c r="AY833" s="11"/>
      <c r="AZ833" s="11"/>
      <c r="BA833" s="11"/>
      <c r="BB833" s="11"/>
      <c r="BC833" s="11"/>
      <c r="BD833" s="11"/>
      <c r="BE833" s="11"/>
      <c r="BF833" s="11"/>
      <c r="BG833" s="11"/>
      <c r="BH833" s="11"/>
      <c r="BI833" s="11"/>
      <c r="BJ833" s="11"/>
      <c r="BK833" s="11"/>
      <c r="BL833" s="11"/>
      <c r="BM833" s="11"/>
      <c r="BN833" s="11"/>
      <c r="BO833" s="11"/>
      <c r="BP833" s="11"/>
    </row>
    <row r="834" spans="1:68" ht="12.75" customHeight="1">
      <c r="A834" s="12">
        <f t="shared" si="1395"/>
        <v>832</v>
      </c>
      <c r="B834" s="11" t="str">
        <f t="shared" ref="B834:D834" si="1529">IF(ISERROR(B833),IF(ISERROR(B832),IF(ISERROR(B831),"BLANK",B831),B832),B833)</f>
        <v>Claire Attridge</v>
      </c>
      <c r="C834" s="11" t="str">
        <f t="shared" si="1529"/>
        <v>Em Lim</v>
      </c>
      <c r="D834" s="11" t="str">
        <f t="shared" si="1529"/>
        <v>BMSC19</v>
      </c>
      <c r="E834" s="12" t="str">
        <f>IF(ISERROR(VLOOKUP($D834,SITES!$A:$E,2,FALSE)),"",VLOOKUP($D834,SITES!$A:$E,2,FALSE))</f>
        <v>Ed King SW Pyramid</v>
      </c>
      <c r="F834" s="10">
        <f>IF(ISERROR(VLOOKUP($D834,SITES!$A:$E,3,FALSE)),"",VLOOKUP($D834,SITES!$A:$E,3,FALSE))</f>
        <v>48.828601837158203</v>
      </c>
      <c r="G834" s="13">
        <f>IF(ISERROR(VLOOKUP($D834,SITES!$A:$E,4,FALSE)),"",VLOOKUP($D834,SITES!$A:$E,4,FALSE))</f>
        <v>-125.221298217773</v>
      </c>
      <c r="H834" s="14" t="str">
        <f t="shared" si="1524"/>
        <v>25/04/2024</v>
      </c>
      <c r="I834" s="11">
        <f t="shared" ref="I834:O834" si="1530">IF(ISERROR(I833),IF(ISERROR(I832),IF(ISERROR(I831),"BLANK",I831),I832),I833)</f>
        <v>3</v>
      </c>
      <c r="J834" s="11" t="str">
        <f t="shared" si="1530"/>
        <v>W</v>
      </c>
      <c r="K834" s="18">
        <f t="shared" si="1530"/>
        <v>0.50416666666666665</v>
      </c>
      <c r="L834" s="11" t="str">
        <f t="shared" si="1530"/>
        <v>CMA</v>
      </c>
      <c r="M834" s="11">
        <f t="shared" si="1530"/>
        <v>8.5</v>
      </c>
      <c r="N834" s="11">
        <f t="shared" si="1530"/>
        <v>2</v>
      </c>
      <c r="O834" s="11">
        <f t="shared" si="1530"/>
        <v>2</v>
      </c>
      <c r="P834" s="11" t="s">
        <v>44</v>
      </c>
      <c r="Q834" s="19" t="str">
        <f>IF($N834=1,IF(ISERROR(VLOOKUP($P834,'M1'!$A:$C,Q$2,FALSE)),"NOT PRESENT",VLOOKUP($P834,'M1'!$A:$C,Q$2,FALSE)),IF($N834=2,IF(ISERROR(VLOOKUP(DATA!$P834,'M2'!$A:$C,Q$2,FALSE)),"NOT PRESENT",VLOOKUP(DATA!$P834,'M2'!$A:$C,Q$2,FALSE)),IF($N834=0,IF(ISERROR(VLOOKUP($P834,'M1'!$A:$C,Q$2,FALSE)),IF(ISERROR(VLOOKUP(DATA!$P834,'M2'!$A:$C,Q$2,FALSE)),"NOT PRESENT",VLOOKUP(DATA!$P834,'M2'!$A:$C,Q$2,FALSE)),VLOOKUP($P834,'M1'!$A:$C,Q$2,FALSE)),"SPECIFY METHOD")))</f>
        <v>Strongylocentrotus purpuratus</v>
      </c>
      <c r="R834" s="12" t="str">
        <f>IF($N834=1,IF(ISERROR(VLOOKUP($P834,'M1'!$A:$C,R$2,FALSE)),"NOT PRESENT",VLOOKUP($P834,'M1'!$A:$C,R$2,FALSE)),IF($N834=2,IF(ISERROR(VLOOKUP(DATA!$P834,'M2'!$A:$C,R$2,FALSE)),"NOT PRESENT",VLOOKUP(DATA!$P834,'M2'!$A:$C,R$2,FALSE)),IF($N834=0,IF(ISERROR(VLOOKUP($P834,'M1'!$A:$C,R$2,FALSE)),IF(ISERROR(VLOOKUP(DATA!$P834,'M2'!$A:$C,R$2,FALSE)),"NOT PRESENT",VLOOKUP(DATA!$P834,'M2'!$A:$C,R$2,FALSE)),VLOOKUP($P834,'M1'!$A:$C,R$2,FALSE)),"SPECIFY METHOD")))</f>
        <v>Purple sea urchin (?)</v>
      </c>
      <c r="S834" s="21">
        <f t="shared" si="1398"/>
        <v>13</v>
      </c>
      <c r="T834" s="11">
        <v>13</v>
      </c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1"/>
      <c r="AU834" s="11"/>
      <c r="AV834" s="11"/>
      <c r="AW834" s="11"/>
      <c r="AX834" s="11"/>
      <c r="AY834" s="11"/>
      <c r="AZ834" s="11"/>
      <c r="BA834" s="11"/>
      <c r="BB834" s="11"/>
      <c r="BC834" s="11"/>
      <c r="BD834" s="11"/>
      <c r="BE834" s="11"/>
      <c r="BF834" s="11"/>
      <c r="BG834" s="11"/>
      <c r="BH834" s="11"/>
      <c r="BI834" s="11"/>
      <c r="BJ834" s="11"/>
      <c r="BK834" s="11"/>
      <c r="BL834" s="11"/>
      <c r="BM834" s="11"/>
      <c r="BN834" s="11"/>
      <c r="BO834" s="11"/>
      <c r="BP834" s="11"/>
    </row>
    <row r="835" spans="1:68" ht="12.75" customHeight="1">
      <c r="A835" s="12">
        <f t="shared" si="1395"/>
        <v>833</v>
      </c>
      <c r="B835" s="11" t="str">
        <f t="shared" ref="B835:D835" si="1531">IF(ISERROR(B834),IF(ISERROR(B833),IF(ISERROR(B832),"BLANK",B832),B833),B834)</f>
        <v>Claire Attridge</v>
      </c>
      <c r="C835" s="11" t="str">
        <f t="shared" si="1531"/>
        <v>Em Lim</v>
      </c>
      <c r="D835" s="11" t="str">
        <f t="shared" si="1531"/>
        <v>BMSC19</v>
      </c>
      <c r="E835" s="12" t="str">
        <f>IF(ISERROR(VLOOKUP($D835,SITES!$A:$E,2,FALSE)),"",VLOOKUP($D835,SITES!$A:$E,2,FALSE))</f>
        <v>Ed King SW Pyramid</v>
      </c>
      <c r="F835" s="10">
        <f>IF(ISERROR(VLOOKUP($D835,SITES!$A:$E,3,FALSE)),"",VLOOKUP($D835,SITES!$A:$E,3,FALSE))</f>
        <v>48.828601837158203</v>
      </c>
      <c r="G835" s="13">
        <f>IF(ISERROR(VLOOKUP($D835,SITES!$A:$E,4,FALSE)),"",VLOOKUP($D835,SITES!$A:$E,4,FALSE))</f>
        <v>-125.221298217773</v>
      </c>
      <c r="H835" s="14" t="str">
        <f t="shared" si="1524"/>
        <v>25/04/2024</v>
      </c>
      <c r="I835" s="11">
        <f t="shared" ref="I835:O835" si="1532">IF(ISERROR(I834),IF(ISERROR(I833),IF(ISERROR(I832),"BLANK",I832),I833),I834)</f>
        <v>3</v>
      </c>
      <c r="J835" s="11" t="str">
        <f t="shared" si="1532"/>
        <v>W</v>
      </c>
      <c r="K835" s="18">
        <f t="shared" si="1532"/>
        <v>0.50416666666666665</v>
      </c>
      <c r="L835" s="11" t="str">
        <f t="shared" si="1532"/>
        <v>CMA</v>
      </c>
      <c r="M835" s="11">
        <f t="shared" si="1532"/>
        <v>8.5</v>
      </c>
      <c r="N835" s="11">
        <f t="shared" si="1532"/>
        <v>2</v>
      </c>
      <c r="O835" s="11">
        <f t="shared" si="1532"/>
        <v>2</v>
      </c>
      <c r="P835" s="11" t="s">
        <v>41</v>
      </c>
      <c r="Q835" s="19" t="str">
        <f>IF($N835=1,IF(ISERROR(VLOOKUP($P835,'M1'!$A:$C,Q$2,FALSE)),"NOT PRESENT",VLOOKUP($P835,'M1'!$A:$C,Q$2,FALSE)),IF($N835=2,IF(ISERROR(VLOOKUP(DATA!$P835,'M2'!$A:$C,Q$2,FALSE)),"NOT PRESENT",VLOOKUP(DATA!$P835,'M2'!$A:$C,Q$2,FALSE)),IF($N835=0,IF(ISERROR(VLOOKUP($P835,'M1'!$A:$C,Q$2,FALSE)),IF(ISERROR(VLOOKUP(DATA!$P835,'M2'!$A:$C,Q$2,FALSE)),"NOT PRESENT",VLOOKUP(DATA!$P835,'M2'!$A:$C,Q$2,FALSE)),VLOOKUP($P835,'M1'!$A:$C,Q$2,FALSE)),"SPECIFY METHOD")))</f>
        <v>Pisaster ochraceus</v>
      </c>
      <c r="R835" s="12" t="str">
        <f>IF($N835=1,IF(ISERROR(VLOOKUP($P835,'M1'!$A:$C,R$2,FALSE)),"NOT PRESENT",VLOOKUP($P835,'M1'!$A:$C,R$2,FALSE)),IF($N835=2,IF(ISERROR(VLOOKUP(DATA!$P835,'M2'!$A:$C,R$2,FALSE)),"NOT PRESENT",VLOOKUP(DATA!$P835,'M2'!$A:$C,R$2,FALSE)),IF($N835=0,IF(ISERROR(VLOOKUP($P835,'M1'!$A:$C,R$2,FALSE)),IF(ISERROR(VLOOKUP(DATA!$P835,'M2'!$A:$C,R$2,FALSE)),"NOT PRESENT",VLOOKUP(DATA!$P835,'M2'!$A:$C,R$2,FALSE)),VLOOKUP($P835,'M1'!$A:$C,R$2,FALSE)),"SPECIFY METHOD")))</f>
        <v>Purple sea star</v>
      </c>
      <c r="S835" s="21">
        <f t="shared" si="1398"/>
        <v>11</v>
      </c>
      <c r="T835" s="11">
        <v>11</v>
      </c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1"/>
      <c r="AU835" s="11"/>
      <c r="AV835" s="11"/>
      <c r="AW835" s="11"/>
      <c r="AX835" s="11"/>
      <c r="AY835" s="11"/>
      <c r="AZ835" s="11"/>
      <c r="BA835" s="11"/>
      <c r="BB835" s="11"/>
      <c r="BC835" s="11"/>
      <c r="BD835" s="11"/>
      <c r="BE835" s="11"/>
      <c r="BF835" s="11"/>
      <c r="BG835" s="11"/>
      <c r="BH835" s="11"/>
      <c r="BI835" s="11"/>
      <c r="BJ835" s="11"/>
      <c r="BK835" s="11"/>
      <c r="BL835" s="11"/>
      <c r="BM835" s="11"/>
      <c r="BN835" s="11"/>
      <c r="BO835" s="11"/>
      <c r="BP835" s="11"/>
    </row>
    <row r="836" spans="1:68" ht="12.75" customHeight="1">
      <c r="A836" s="12">
        <f t="shared" si="1395"/>
        <v>834</v>
      </c>
      <c r="B836" s="11" t="str">
        <f t="shared" ref="B836:D836" si="1533">IF(ISERROR(B835),IF(ISERROR(B834),IF(ISERROR(B833),"BLANK",B833),B834),B835)</f>
        <v>Claire Attridge</v>
      </c>
      <c r="C836" s="11" t="str">
        <f t="shared" si="1533"/>
        <v>Em Lim</v>
      </c>
      <c r="D836" s="11" t="str">
        <f t="shared" si="1533"/>
        <v>BMSC19</v>
      </c>
      <c r="E836" s="12" t="str">
        <f>IF(ISERROR(VLOOKUP($D836,SITES!$A:$E,2,FALSE)),"",VLOOKUP($D836,SITES!$A:$E,2,FALSE))</f>
        <v>Ed King SW Pyramid</v>
      </c>
      <c r="F836" s="10">
        <f>IF(ISERROR(VLOOKUP($D836,SITES!$A:$E,3,FALSE)),"",VLOOKUP($D836,SITES!$A:$E,3,FALSE))</f>
        <v>48.828601837158203</v>
      </c>
      <c r="G836" s="13">
        <f>IF(ISERROR(VLOOKUP($D836,SITES!$A:$E,4,FALSE)),"",VLOOKUP($D836,SITES!$A:$E,4,FALSE))</f>
        <v>-125.221298217773</v>
      </c>
      <c r="H836" s="14" t="str">
        <f t="shared" si="1524"/>
        <v>25/04/2024</v>
      </c>
      <c r="I836" s="11">
        <f t="shared" ref="I836:O836" si="1534">IF(ISERROR(I835),IF(ISERROR(I834),IF(ISERROR(I833),"BLANK",I833),I834),I835)</f>
        <v>3</v>
      </c>
      <c r="J836" s="11" t="str">
        <f t="shared" si="1534"/>
        <v>W</v>
      </c>
      <c r="K836" s="18">
        <f t="shared" si="1534"/>
        <v>0.50416666666666665</v>
      </c>
      <c r="L836" s="11" t="str">
        <f t="shared" si="1534"/>
        <v>CMA</v>
      </c>
      <c r="M836" s="11">
        <f t="shared" si="1534"/>
        <v>8.5</v>
      </c>
      <c r="N836" s="11">
        <f t="shared" si="1534"/>
        <v>2</v>
      </c>
      <c r="O836" s="11">
        <f t="shared" si="1534"/>
        <v>2</v>
      </c>
      <c r="P836" s="11" t="s">
        <v>33</v>
      </c>
      <c r="Q836" s="19" t="str">
        <f>IF($N836=1,IF(ISERROR(VLOOKUP($P836,'M1'!$A:$C,Q$2,FALSE)),"NOT PRESENT",VLOOKUP($P836,'M1'!$A:$C,Q$2,FALSE)),IF($N836=2,IF(ISERROR(VLOOKUP(DATA!$P836,'M2'!$A:$C,Q$2,FALSE)),"NOT PRESENT",VLOOKUP(DATA!$P836,'M2'!$A:$C,Q$2,FALSE)),IF($N836=0,IF(ISERROR(VLOOKUP($P836,'M1'!$A:$C,Q$2,FALSE)),IF(ISERROR(VLOOKUP(DATA!$P836,'M2'!$A:$C,Q$2,FALSE)),"NOT PRESENT",VLOOKUP(DATA!$P836,'M2'!$A:$C,Q$2,FALSE)),VLOOKUP($P836,'M1'!$A:$C,Q$2,FALSE)),"SPECIFY METHOD")))</f>
        <v>Apostichopus californicus</v>
      </c>
      <c r="R836" s="12" t="str">
        <f>IF($N836=1,IF(ISERROR(VLOOKUP($P836,'M1'!$A:$C,R$2,FALSE)),"NOT PRESENT",VLOOKUP($P836,'M1'!$A:$C,R$2,FALSE)),IF($N836=2,IF(ISERROR(VLOOKUP(DATA!$P836,'M2'!$A:$C,R$2,FALSE)),"NOT PRESENT",VLOOKUP(DATA!$P836,'M2'!$A:$C,R$2,FALSE)),IF($N836=0,IF(ISERROR(VLOOKUP($P836,'M1'!$A:$C,R$2,FALSE)),IF(ISERROR(VLOOKUP(DATA!$P836,'M2'!$A:$C,R$2,FALSE)),"NOT PRESENT",VLOOKUP(DATA!$P836,'M2'!$A:$C,R$2,FALSE)),VLOOKUP($P836,'M1'!$A:$C,R$2,FALSE)),"SPECIFY METHOD")))</f>
        <v>California sea cucumber</v>
      </c>
      <c r="S836" s="21">
        <f t="shared" si="1398"/>
        <v>6</v>
      </c>
      <c r="T836" s="11">
        <v>6</v>
      </c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1"/>
      <c r="AU836" s="11"/>
      <c r="AV836" s="11"/>
      <c r="AW836" s="11"/>
      <c r="AX836" s="11"/>
      <c r="AY836" s="11"/>
      <c r="AZ836" s="11"/>
      <c r="BA836" s="11"/>
      <c r="BB836" s="11"/>
      <c r="BC836" s="11"/>
      <c r="BD836" s="11"/>
      <c r="BE836" s="11"/>
      <c r="BF836" s="11"/>
      <c r="BG836" s="11"/>
      <c r="BH836" s="11"/>
      <c r="BI836" s="11"/>
      <c r="BJ836" s="11"/>
      <c r="BK836" s="11"/>
      <c r="BL836" s="11"/>
      <c r="BM836" s="11"/>
      <c r="BN836" s="11"/>
      <c r="BO836" s="11"/>
      <c r="BP836" s="11"/>
    </row>
    <row r="837" spans="1:68" ht="12.75" customHeight="1">
      <c r="A837" s="12">
        <f t="shared" si="1395"/>
        <v>835</v>
      </c>
      <c r="B837" s="11" t="str">
        <f t="shared" ref="B837:D837" si="1535">IF(ISERROR(B836),IF(ISERROR(B835),IF(ISERROR(B834),"BLANK",B834),B835),B836)</f>
        <v>Claire Attridge</v>
      </c>
      <c r="C837" s="11" t="str">
        <f t="shared" si="1535"/>
        <v>Em Lim</v>
      </c>
      <c r="D837" s="11" t="str">
        <f t="shared" si="1535"/>
        <v>BMSC19</v>
      </c>
      <c r="E837" s="12" t="str">
        <f>IF(ISERROR(VLOOKUP($D837,SITES!$A:$E,2,FALSE)),"",VLOOKUP($D837,SITES!$A:$E,2,FALSE))</f>
        <v>Ed King SW Pyramid</v>
      </c>
      <c r="F837" s="10">
        <f>IF(ISERROR(VLOOKUP($D837,SITES!$A:$E,3,FALSE)),"",VLOOKUP($D837,SITES!$A:$E,3,FALSE))</f>
        <v>48.828601837158203</v>
      </c>
      <c r="G837" s="13">
        <f>IF(ISERROR(VLOOKUP($D837,SITES!$A:$E,4,FALSE)),"",VLOOKUP($D837,SITES!$A:$E,4,FALSE))</f>
        <v>-125.221298217773</v>
      </c>
      <c r="H837" s="14" t="str">
        <f t="shared" si="1524"/>
        <v>25/04/2024</v>
      </c>
      <c r="I837" s="11">
        <f t="shared" ref="I837:O837" si="1536">IF(ISERROR(I836),IF(ISERROR(I835),IF(ISERROR(I834),"BLANK",I834),I835),I836)</f>
        <v>3</v>
      </c>
      <c r="J837" s="11" t="str">
        <f t="shared" si="1536"/>
        <v>W</v>
      </c>
      <c r="K837" s="18">
        <f t="shared" si="1536"/>
        <v>0.50416666666666665</v>
      </c>
      <c r="L837" s="11" t="str">
        <f t="shared" si="1536"/>
        <v>CMA</v>
      </c>
      <c r="M837" s="11">
        <f t="shared" si="1536"/>
        <v>8.5</v>
      </c>
      <c r="N837" s="11">
        <f t="shared" si="1536"/>
        <v>2</v>
      </c>
      <c r="O837" s="11">
        <f t="shared" si="1536"/>
        <v>2</v>
      </c>
      <c r="P837" s="11" t="s">
        <v>34</v>
      </c>
      <c r="Q837" s="19" t="str">
        <f>IF($N837=1,IF(ISERROR(VLOOKUP($P837,'M1'!$A:$C,Q$2,FALSE)),"NOT PRESENT",VLOOKUP($P837,'M1'!$A:$C,Q$2,FALSE)),IF($N837=2,IF(ISERROR(VLOOKUP(DATA!$P837,'M2'!$A:$C,Q$2,FALSE)),"NOT PRESENT",VLOOKUP(DATA!$P837,'M2'!$A:$C,Q$2,FALSE)),IF($N837=0,IF(ISERROR(VLOOKUP($P837,'M1'!$A:$C,Q$2,FALSE)),IF(ISERROR(VLOOKUP(DATA!$P837,'M2'!$A:$C,Q$2,FALSE)),"NOT PRESENT",VLOOKUP(DATA!$P837,'M2'!$A:$C,Q$2,FALSE)),VLOOKUP($P837,'M1'!$A:$C,Q$2,FALSE)),"SPECIFY METHOD")))</f>
        <v>Pagurus hemphilli</v>
      </c>
      <c r="R837" s="12" t="str">
        <f>IF($N837=1,IF(ISERROR(VLOOKUP($P837,'M1'!$A:$C,R$2,FALSE)),"NOT PRESENT",VLOOKUP($P837,'M1'!$A:$C,R$2,FALSE)),IF($N837=2,IF(ISERROR(VLOOKUP(DATA!$P837,'M2'!$A:$C,R$2,FALSE)),"NOT PRESENT",VLOOKUP(DATA!$P837,'M2'!$A:$C,R$2,FALSE)),IF($N837=0,IF(ISERROR(VLOOKUP($P837,'M1'!$A:$C,R$2,FALSE)),IF(ISERROR(VLOOKUP(DATA!$P837,'M2'!$A:$C,R$2,FALSE)),"NOT PRESENT",VLOOKUP(DATA!$P837,'M2'!$A:$C,R$2,FALSE)),VLOOKUP($P837,'M1'!$A:$C,R$2,FALSE)),"SPECIFY METHOD")))</f>
        <v>Maroon hermit</v>
      </c>
      <c r="S837" s="21">
        <f t="shared" si="1398"/>
        <v>18</v>
      </c>
      <c r="T837" s="11">
        <v>18</v>
      </c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1"/>
      <c r="AU837" s="11"/>
      <c r="AV837" s="11"/>
      <c r="AW837" s="11"/>
      <c r="AX837" s="11"/>
      <c r="AY837" s="11"/>
      <c r="AZ837" s="11"/>
      <c r="BA837" s="11"/>
      <c r="BB837" s="11"/>
      <c r="BC837" s="11"/>
      <c r="BD837" s="11"/>
      <c r="BE837" s="11"/>
      <c r="BF837" s="11"/>
      <c r="BG837" s="11"/>
      <c r="BH837" s="11"/>
      <c r="BI837" s="11"/>
      <c r="BJ837" s="11"/>
      <c r="BK837" s="11"/>
      <c r="BL837" s="11"/>
      <c r="BM837" s="11"/>
      <c r="BN837" s="11"/>
      <c r="BO837" s="11"/>
      <c r="BP837" s="11"/>
    </row>
    <row r="838" spans="1:68" ht="12.75" customHeight="1">
      <c r="A838" s="12">
        <f t="shared" si="1395"/>
        <v>836</v>
      </c>
      <c r="B838" s="11" t="str">
        <f t="shared" ref="B838:D838" si="1537">IF(ISERROR(B837),IF(ISERROR(B836),IF(ISERROR(B835),"BLANK",B835),B836),B837)</f>
        <v>Claire Attridge</v>
      </c>
      <c r="C838" s="11" t="str">
        <f t="shared" si="1537"/>
        <v>Em Lim</v>
      </c>
      <c r="D838" s="11" t="str">
        <f t="shared" si="1537"/>
        <v>BMSC19</v>
      </c>
      <c r="E838" s="12" t="str">
        <f>IF(ISERROR(VLOOKUP($D838,SITES!$A:$E,2,FALSE)),"",VLOOKUP($D838,SITES!$A:$E,2,FALSE))</f>
        <v>Ed King SW Pyramid</v>
      </c>
      <c r="F838" s="10">
        <f>IF(ISERROR(VLOOKUP($D838,SITES!$A:$E,3,FALSE)),"",VLOOKUP($D838,SITES!$A:$E,3,FALSE))</f>
        <v>48.828601837158203</v>
      </c>
      <c r="G838" s="13">
        <f>IF(ISERROR(VLOOKUP($D838,SITES!$A:$E,4,FALSE)),"",VLOOKUP($D838,SITES!$A:$E,4,FALSE))</f>
        <v>-125.221298217773</v>
      </c>
      <c r="H838" s="14" t="str">
        <f t="shared" si="1524"/>
        <v>25/04/2024</v>
      </c>
      <c r="I838" s="11">
        <f t="shared" ref="I838:O838" si="1538">IF(ISERROR(I837),IF(ISERROR(I836),IF(ISERROR(I835),"BLANK",I835),I836),I837)</f>
        <v>3</v>
      </c>
      <c r="J838" s="11" t="str">
        <f t="shared" si="1538"/>
        <v>W</v>
      </c>
      <c r="K838" s="18">
        <f t="shared" si="1538"/>
        <v>0.50416666666666665</v>
      </c>
      <c r="L838" s="11" t="str">
        <f t="shared" si="1538"/>
        <v>CMA</v>
      </c>
      <c r="M838" s="11">
        <f t="shared" si="1538"/>
        <v>8.5</v>
      </c>
      <c r="N838" s="11">
        <f t="shared" si="1538"/>
        <v>2</v>
      </c>
      <c r="O838" s="11">
        <f t="shared" si="1538"/>
        <v>2</v>
      </c>
      <c r="P838" s="11" t="s">
        <v>37</v>
      </c>
      <c r="Q838" s="19" t="str">
        <f>IF($N838=1,IF(ISERROR(VLOOKUP($P838,'M1'!$A:$C,Q$2,FALSE)),"NOT PRESENT",VLOOKUP($P838,'M1'!$A:$C,Q$2,FALSE)),IF($N838=2,IF(ISERROR(VLOOKUP(DATA!$P838,'M2'!$A:$C,Q$2,FALSE)),"NOT PRESENT",VLOOKUP(DATA!$P838,'M2'!$A:$C,Q$2,FALSE)),IF($N838=0,IF(ISERROR(VLOOKUP($P838,'M1'!$A:$C,Q$2,FALSE)),IF(ISERROR(VLOOKUP(DATA!$P838,'M2'!$A:$C,Q$2,FALSE)),"NOT PRESENT",VLOOKUP(DATA!$P838,'M2'!$A:$C,Q$2,FALSE)),VLOOKUP($P838,'M1'!$A:$C,Q$2,FALSE)),"SPECIFY METHOD")))</f>
        <v>Ceratostoma foliatum</v>
      </c>
      <c r="R838" s="12" t="str">
        <f>IF($N838=1,IF(ISERROR(VLOOKUP($P838,'M1'!$A:$C,R$2,FALSE)),"NOT PRESENT",VLOOKUP($P838,'M1'!$A:$C,R$2,FALSE)),IF($N838=2,IF(ISERROR(VLOOKUP(DATA!$P838,'M2'!$A:$C,R$2,FALSE)),"NOT PRESENT",VLOOKUP(DATA!$P838,'M2'!$A:$C,R$2,FALSE)),IF($N838=0,IF(ISERROR(VLOOKUP($P838,'M1'!$A:$C,R$2,FALSE)),IF(ISERROR(VLOOKUP(DATA!$P838,'M2'!$A:$C,R$2,FALSE)),"NOT PRESENT",VLOOKUP(DATA!$P838,'M2'!$A:$C,R$2,FALSE)),VLOOKUP($P838,'M1'!$A:$C,R$2,FALSE)),"SPECIFY METHOD")))</f>
        <v>Leafy hornmouth</v>
      </c>
      <c r="S838" s="21">
        <f t="shared" si="1398"/>
        <v>13</v>
      </c>
      <c r="T838" s="11">
        <v>13</v>
      </c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1"/>
      <c r="AU838" s="11"/>
      <c r="AV838" s="11"/>
      <c r="AW838" s="11"/>
      <c r="AX838" s="11"/>
      <c r="AY838" s="11"/>
      <c r="AZ838" s="11"/>
      <c r="BA838" s="11"/>
      <c r="BB838" s="11"/>
      <c r="BC838" s="11"/>
      <c r="BD838" s="11"/>
      <c r="BE838" s="11"/>
      <c r="BF838" s="11"/>
      <c r="BG838" s="11"/>
      <c r="BH838" s="11"/>
      <c r="BI838" s="11"/>
      <c r="BJ838" s="11"/>
      <c r="BK838" s="11"/>
      <c r="BL838" s="11"/>
      <c r="BM838" s="11"/>
      <c r="BN838" s="11"/>
      <c r="BO838" s="11"/>
      <c r="BP838" s="11"/>
    </row>
    <row r="839" spans="1:68" ht="12.75" customHeight="1">
      <c r="A839" s="12">
        <f t="shared" si="1395"/>
        <v>837</v>
      </c>
      <c r="B839" s="11" t="str">
        <f t="shared" ref="B839:D839" si="1539">IF(ISERROR(B838),IF(ISERROR(B837),IF(ISERROR(B836),"BLANK",B836),B837),B838)</f>
        <v>Claire Attridge</v>
      </c>
      <c r="C839" s="11" t="str">
        <f t="shared" si="1539"/>
        <v>Em Lim</v>
      </c>
      <c r="D839" s="11" t="str">
        <f t="shared" si="1539"/>
        <v>BMSC19</v>
      </c>
      <c r="E839" s="12" t="str">
        <f>IF(ISERROR(VLOOKUP($D839,SITES!$A:$E,2,FALSE)),"",VLOOKUP($D839,SITES!$A:$E,2,FALSE))</f>
        <v>Ed King SW Pyramid</v>
      </c>
      <c r="F839" s="10">
        <f>IF(ISERROR(VLOOKUP($D839,SITES!$A:$E,3,FALSE)),"",VLOOKUP($D839,SITES!$A:$E,3,FALSE))</f>
        <v>48.828601837158203</v>
      </c>
      <c r="G839" s="13">
        <f>IF(ISERROR(VLOOKUP($D839,SITES!$A:$E,4,FALSE)),"",VLOOKUP($D839,SITES!$A:$E,4,FALSE))</f>
        <v>-125.221298217773</v>
      </c>
      <c r="H839" s="14" t="str">
        <f t="shared" si="1524"/>
        <v>25/04/2024</v>
      </c>
      <c r="I839" s="11">
        <f t="shared" ref="I839:O839" si="1540">IF(ISERROR(I838),IF(ISERROR(I837),IF(ISERROR(I836),"BLANK",I836),I837),I838)</f>
        <v>3</v>
      </c>
      <c r="J839" s="11" t="str">
        <f t="shared" si="1540"/>
        <v>W</v>
      </c>
      <c r="K839" s="18">
        <f t="shared" si="1540"/>
        <v>0.50416666666666665</v>
      </c>
      <c r="L839" s="11" t="str">
        <f t="shared" si="1540"/>
        <v>CMA</v>
      </c>
      <c r="M839" s="11">
        <f t="shared" si="1540"/>
        <v>8.5</v>
      </c>
      <c r="N839" s="11">
        <f t="shared" si="1540"/>
        <v>2</v>
      </c>
      <c r="O839" s="11">
        <f t="shared" si="1540"/>
        <v>2</v>
      </c>
      <c r="P839" s="11" t="s">
        <v>32</v>
      </c>
      <c r="Q839" s="19" t="str">
        <f>IF($N839=1,IF(ISERROR(VLOOKUP($P839,'M1'!$A:$C,Q$2,FALSE)),"NOT PRESENT",VLOOKUP($P839,'M1'!$A:$C,Q$2,FALSE)),IF($N839=2,IF(ISERROR(VLOOKUP(DATA!$P839,'M2'!$A:$C,Q$2,FALSE)),"NOT PRESENT",VLOOKUP(DATA!$P839,'M2'!$A:$C,Q$2,FALSE)),IF($N839=0,IF(ISERROR(VLOOKUP($P839,'M1'!$A:$C,Q$2,FALSE)),IF(ISERROR(VLOOKUP(DATA!$P839,'M2'!$A:$C,Q$2,FALSE)),"NOT PRESENT",VLOOKUP(DATA!$P839,'M2'!$A:$C,Q$2,FALSE)),VLOOKUP($P839,'M1'!$A:$C,Q$2,FALSE)),"SPECIFY METHOD")))</f>
        <v>Acmaea mitra</v>
      </c>
      <c r="R839" s="12" t="str">
        <f>IF($N839=1,IF(ISERROR(VLOOKUP($P839,'M1'!$A:$C,R$2,FALSE)),"NOT PRESENT",VLOOKUP($P839,'M1'!$A:$C,R$2,FALSE)),IF($N839=2,IF(ISERROR(VLOOKUP(DATA!$P839,'M2'!$A:$C,R$2,FALSE)),"NOT PRESENT",VLOOKUP(DATA!$P839,'M2'!$A:$C,R$2,FALSE)),IF($N839=0,IF(ISERROR(VLOOKUP($P839,'M1'!$A:$C,R$2,FALSE)),IF(ISERROR(VLOOKUP(DATA!$P839,'M2'!$A:$C,R$2,FALSE)),"NOT PRESENT",VLOOKUP(DATA!$P839,'M2'!$A:$C,R$2,FALSE)),VLOOKUP($P839,'M1'!$A:$C,R$2,FALSE)),"SPECIFY METHOD")))</f>
        <v>Whitecap limpet</v>
      </c>
      <c r="S839" s="21">
        <f t="shared" si="1398"/>
        <v>5</v>
      </c>
      <c r="T839" s="11">
        <v>5</v>
      </c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1"/>
      <c r="AU839" s="11"/>
      <c r="AV839" s="11"/>
      <c r="AW839" s="11"/>
      <c r="AX839" s="11"/>
      <c r="AY839" s="11"/>
      <c r="AZ839" s="11"/>
      <c r="BA839" s="11"/>
      <c r="BB839" s="11"/>
      <c r="BC839" s="11"/>
      <c r="BD839" s="11"/>
      <c r="BE839" s="11"/>
      <c r="BF839" s="11"/>
      <c r="BG839" s="11"/>
      <c r="BH839" s="11"/>
      <c r="BI839" s="11"/>
      <c r="BJ839" s="11"/>
      <c r="BK839" s="11"/>
      <c r="BL839" s="11"/>
      <c r="BM839" s="11"/>
      <c r="BN839" s="11"/>
      <c r="BO839" s="11"/>
      <c r="BP839" s="11"/>
    </row>
    <row r="840" spans="1:68" ht="12.75" customHeight="1">
      <c r="A840" s="12">
        <f t="shared" si="1395"/>
        <v>838</v>
      </c>
      <c r="B840" s="11" t="str">
        <f t="shared" ref="B840:D840" si="1541">IF(ISERROR(B839),IF(ISERROR(B838),IF(ISERROR(B837),"BLANK",B837),B838),B839)</f>
        <v>Claire Attridge</v>
      </c>
      <c r="C840" s="11" t="str">
        <f t="shared" si="1541"/>
        <v>Em Lim</v>
      </c>
      <c r="D840" s="11" t="str">
        <f t="shared" si="1541"/>
        <v>BMSC19</v>
      </c>
      <c r="E840" s="12" t="str">
        <f>IF(ISERROR(VLOOKUP($D840,SITES!$A:$E,2,FALSE)),"",VLOOKUP($D840,SITES!$A:$E,2,FALSE))</f>
        <v>Ed King SW Pyramid</v>
      </c>
      <c r="F840" s="10">
        <f>IF(ISERROR(VLOOKUP($D840,SITES!$A:$E,3,FALSE)),"",VLOOKUP($D840,SITES!$A:$E,3,FALSE))</f>
        <v>48.828601837158203</v>
      </c>
      <c r="G840" s="13">
        <f>IF(ISERROR(VLOOKUP($D840,SITES!$A:$E,4,FALSE)),"",VLOOKUP($D840,SITES!$A:$E,4,FALSE))</f>
        <v>-125.221298217773</v>
      </c>
      <c r="H840" s="14" t="str">
        <f t="shared" si="1524"/>
        <v>25/04/2024</v>
      </c>
      <c r="I840" s="11">
        <f t="shared" ref="I840:O840" si="1542">IF(ISERROR(I839),IF(ISERROR(I838),IF(ISERROR(I837),"BLANK",I837),I838),I839)</f>
        <v>3</v>
      </c>
      <c r="J840" s="11" t="str">
        <f t="shared" si="1542"/>
        <v>W</v>
      </c>
      <c r="K840" s="18">
        <f t="shared" si="1542"/>
        <v>0.50416666666666665</v>
      </c>
      <c r="L840" s="11" t="str">
        <f t="shared" si="1542"/>
        <v>CMA</v>
      </c>
      <c r="M840" s="11">
        <f t="shared" si="1542"/>
        <v>8.5</v>
      </c>
      <c r="N840" s="11">
        <f t="shared" si="1542"/>
        <v>2</v>
      </c>
      <c r="O840" s="11">
        <f t="shared" si="1542"/>
        <v>2</v>
      </c>
      <c r="P840" s="11" t="s">
        <v>31</v>
      </c>
      <c r="Q840" s="19" t="str">
        <f>IF($N840=1,IF(ISERROR(VLOOKUP($P840,'M1'!$A:$C,Q$2,FALSE)),"NOT PRESENT",VLOOKUP($P840,'M1'!$A:$C,Q$2,FALSE)),IF($N840=2,IF(ISERROR(VLOOKUP(DATA!$P840,'M2'!$A:$C,Q$2,FALSE)),"NOT PRESENT",VLOOKUP(DATA!$P840,'M2'!$A:$C,Q$2,FALSE)),IF($N840=0,IF(ISERROR(VLOOKUP($P840,'M1'!$A:$C,Q$2,FALSE)),IF(ISERROR(VLOOKUP(DATA!$P840,'M2'!$A:$C,Q$2,FALSE)),"NOT PRESENT",VLOOKUP(DATA!$P840,'M2'!$A:$C,Q$2,FALSE)),VLOOKUP($P840,'M1'!$A:$C,Q$2,FALSE)),"SPECIFY METHOD")))</f>
        <v>Patiria miniata</v>
      </c>
      <c r="R840" s="12" t="str">
        <f>IF($N840=1,IF(ISERROR(VLOOKUP($P840,'M1'!$A:$C,R$2,FALSE)),"NOT PRESENT",VLOOKUP($P840,'M1'!$A:$C,R$2,FALSE)),IF($N840=2,IF(ISERROR(VLOOKUP(DATA!$P840,'M2'!$A:$C,R$2,FALSE)),"NOT PRESENT",VLOOKUP(DATA!$P840,'M2'!$A:$C,R$2,FALSE)),IF($N840=0,IF(ISERROR(VLOOKUP($P840,'M1'!$A:$C,R$2,FALSE)),IF(ISERROR(VLOOKUP(DATA!$P840,'M2'!$A:$C,R$2,FALSE)),"NOT PRESENT",VLOOKUP(DATA!$P840,'M2'!$A:$C,R$2,FALSE)),VLOOKUP($P840,'M1'!$A:$C,R$2,FALSE)),"SPECIFY METHOD")))</f>
        <v>Bat star</v>
      </c>
      <c r="S840" s="21">
        <f t="shared" si="1398"/>
        <v>8</v>
      </c>
      <c r="T840" s="11">
        <v>8</v>
      </c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1"/>
      <c r="AU840" s="11"/>
      <c r="AV840" s="11"/>
      <c r="AW840" s="11"/>
      <c r="AX840" s="11"/>
      <c r="AY840" s="11"/>
      <c r="AZ840" s="11"/>
      <c r="BA840" s="11"/>
      <c r="BB840" s="11"/>
      <c r="BC840" s="11"/>
      <c r="BD840" s="11"/>
      <c r="BE840" s="11"/>
      <c r="BF840" s="11"/>
      <c r="BG840" s="11"/>
      <c r="BH840" s="11"/>
      <c r="BI840" s="11"/>
      <c r="BJ840" s="11"/>
      <c r="BK840" s="11"/>
      <c r="BL840" s="11"/>
      <c r="BM840" s="11"/>
      <c r="BN840" s="11"/>
      <c r="BO840" s="11"/>
      <c r="BP840" s="11"/>
    </row>
    <row r="841" spans="1:68" ht="12.75" customHeight="1">
      <c r="A841" s="12">
        <f t="shared" si="1395"/>
        <v>839</v>
      </c>
      <c r="B841" s="11" t="str">
        <f t="shared" ref="B841:D841" si="1543">IF(ISERROR(B840),IF(ISERROR(B839),IF(ISERROR(B838),"BLANK",B838),B839),B840)</f>
        <v>Claire Attridge</v>
      </c>
      <c r="C841" s="11" t="str">
        <f t="shared" si="1543"/>
        <v>Em Lim</v>
      </c>
      <c r="D841" s="11" t="str">
        <f t="shared" si="1543"/>
        <v>BMSC19</v>
      </c>
      <c r="E841" s="12" t="str">
        <f>IF(ISERROR(VLOOKUP($D841,SITES!$A:$E,2,FALSE)),"",VLOOKUP($D841,SITES!$A:$E,2,FALSE))</f>
        <v>Ed King SW Pyramid</v>
      </c>
      <c r="F841" s="10">
        <f>IF(ISERROR(VLOOKUP($D841,SITES!$A:$E,3,FALSE)),"",VLOOKUP($D841,SITES!$A:$E,3,FALSE))</f>
        <v>48.828601837158203</v>
      </c>
      <c r="G841" s="13">
        <f>IF(ISERROR(VLOOKUP($D841,SITES!$A:$E,4,FALSE)),"",VLOOKUP($D841,SITES!$A:$E,4,FALSE))</f>
        <v>-125.221298217773</v>
      </c>
      <c r="H841" s="14" t="str">
        <f t="shared" si="1524"/>
        <v>25/04/2024</v>
      </c>
      <c r="I841" s="11">
        <f t="shared" ref="I841:O841" si="1544">IF(ISERROR(I840),IF(ISERROR(I839),IF(ISERROR(I838),"BLANK",I838),I839),I840)</f>
        <v>3</v>
      </c>
      <c r="J841" s="11" t="str">
        <f t="shared" si="1544"/>
        <v>W</v>
      </c>
      <c r="K841" s="18">
        <f t="shared" si="1544"/>
        <v>0.50416666666666665</v>
      </c>
      <c r="L841" s="11" t="str">
        <f t="shared" si="1544"/>
        <v>CMA</v>
      </c>
      <c r="M841" s="11">
        <f t="shared" si="1544"/>
        <v>8.5</v>
      </c>
      <c r="N841" s="11">
        <f t="shared" si="1544"/>
        <v>2</v>
      </c>
      <c r="O841" s="11">
        <f t="shared" si="1544"/>
        <v>2</v>
      </c>
      <c r="P841" s="11" t="s">
        <v>36</v>
      </c>
      <c r="Q841" s="19" t="str">
        <f>IF($N841=1,IF(ISERROR(VLOOKUP($P841,'M1'!$A:$C,Q$2,FALSE)),"NOT PRESENT",VLOOKUP($P841,'M1'!$A:$C,Q$2,FALSE)),IF($N841=2,IF(ISERROR(VLOOKUP(DATA!$P841,'M2'!$A:$C,Q$2,FALSE)),"NOT PRESENT",VLOOKUP(DATA!$P841,'M2'!$A:$C,Q$2,FALSE)),IF($N841=0,IF(ISERROR(VLOOKUP($P841,'M1'!$A:$C,Q$2,FALSE)),IF(ISERROR(VLOOKUP(DATA!$P841,'M2'!$A:$C,Q$2,FALSE)),"NOT PRESENT",VLOOKUP(DATA!$P841,'M2'!$A:$C,Q$2,FALSE)),VLOOKUP($P841,'M1'!$A:$C,Q$2,FALSE)),"SPECIFY METHOD")))</f>
        <v>Haliotis kamtschatkana</v>
      </c>
      <c r="R841" s="12" t="str">
        <f>IF($N841=1,IF(ISERROR(VLOOKUP($P841,'M1'!$A:$C,R$2,FALSE)),"NOT PRESENT",VLOOKUP($P841,'M1'!$A:$C,R$2,FALSE)),IF($N841=2,IF(ISERROR(VLOOKUP(DATA!$P841,'M2'!$A:$C,R$2,FALSE)),"NOT PRESENT",VLOOKUP(DATA!$P841,'M2'!$A:$C,R$2,FALSE)),IF($N841=0,IF(ISERROR(VLOOKUP($P841,'M1'!$A:$C,R$2,FALSE)),IF(ISERROR(VLOOKUP(DATA!$P841,'M2'!$A:$C,R$2,FALSE)),"NOT PRESENT",VLOOKUP(DATA!$P841,'M2'!$A:$C,R$2,FALSE)),VLOOKUP($P841,'M1'!$A:$C,R$2,FALSE)),"SPECIFY METHOD")))</f>
        <v>Pinto abalone</v>
      </c>
      <c r="S841" s="21">
        <f t="shared" si="1398"/>
        <v>32</v>
      </c>
      <c r="T841" s="11">
        <v>0</v>
      </c>
      <c r="U841" s="11">
        <v>12</v>
      </c>
      <c r="V841" s="11">
        <v>13</v>
      </c>
      <c r="W841" s="11">
        <v>3</v>
      </c>
      <c r="X841" s="11">
        <v>4</v>
      </c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1"/>
      <c r="AU841" s="11"/>
      <c r="AV841" s="11"/>
      <c r="AW841" s="11"/>
      <c r="AX841" s="11"/>
      <c r="AY841" s="11"/>
      <c r="AZ841" s="11"/>
      <c r="BA841" s="11"/>
      <c r="BB841" s="11"/>
      <c r="BC841" s="11"/>
      <c r="BD841" s="11"/>
      <c r="BE841" s="11"/>
      <c r="BF841" s="11"/>
      <c r="BG841" s="11"/>
      <c r="BH841" s="11"/>
      <c r="BI841" s="11"/>
      <c r="BJ841" s="11"/>
      <c r="BK841" s="11"/>
      <c r="BL841" s="11"/>
      <c r="BM841" s="11"/>
      <c r="BN841" s="11"/>
      <c r="BO841" s="11"/>
      <c r="BP841" s="11"/>
    </row>
    <row r="842" spans="1:68" ht="12.75" customHeight="1">
      <c r="A842" s="12">
        <f t="shared" si="1395"/>
        <v>840</v>
      </c>
      <c r="B842" s="11" t="str">
        <f t="shared" ref="B842:D842" si="1545">IF(ISERROR(B841),IF(ISERROR(B840),IF(ISERROR(B839),"BLANK",B839),B840),B841)</f>
        <v>Claire Attridge</v>
      </c>
      <c r="C842" s="11" t="str">
        <f t="shared" si="1545"/>
        <v>Em Lim</v>
      </c>
      <c r="D842" s="11" t="str">
        <f t="shared" si="1545"/>
        <v>BMSC19</v>
      </c>
      <c r="E842" s="12" t="str">
        <f>IF(ISERROR(VLOOKUP($D842,SITES!$A:$E,2,FALSE)),"",VLOOKUP($D842,SITES!$A:$E,2,FALSE))</f>
        <v>Ed King SW Pyramid</v>
      </c>
      <c r="F842" s="10">
        <f>IF(ISERROR(VLOOKUP($D842,SITES!$A:$E,3,FALSE)),"",VLOOKUP($D842,SITES!$A:$E,3,FALSE))</f>
        <v>48.828601837158203</v>
      </c>
      <c r="G842" s="13">
        <f>IF(ISERROR(VLOOKUP($D842,SITES!$A:$E,4,FALSE)),"",VLOOKUP($D842,SITES!$A:$E,4,FALSE))</f>
        <v>-125.221298217773</v>
      </c>
      <c r="H842" s="14" t="str">
        <f t="shared" si="1524"/>
        <v>25/04/2024</v>
      </c>
      <c r="I842" s="11">
        <f t="shared" ref="I842:O842" si="1546">IF(ISERROR(I841),IF(ISERROR(I840),IF(ISERROR(I839),"BLANK",I839),I840),I841)</f>
        <v>3</v>
      </c>
      <c r="J842" s="11" t="str">
        <f t="shared" si="1546"/>
        <v>W</v>
      </c>
      <c r="K842" s="18">
        <f t="shared" si="1546"/>
        <v>0.50416666666666665</v>
      </c>
      <c r="L842" s="11" t="str">
        <f t="shared" si="1546"/>
        <v>CMA</v>
      </c>
      <c r="M842" s="11">
        <f t="shared" si="1546"/>
        <v>8.5</v>
      </c>
      <c r="N842" s="11">
        <f t="shared" si="1546"/>
        <v>2</v>
      </c>
      <c r="O842" s="11">
        <f t="shared" si="1546"/>
        <v>2</v>
      </c>
      <c r="P842" s="11" t="s">
        <v>40</v>
      </c>
      <c r="Q842" s="19" t="str">
        <f>IF($N842=1,IF(ISERROR(VLOOKUP($P842,'M1'!$A:$C,Q$2,FALSE)),"NOT PRESENT",VLOOKUP($P842,'M1'!$A:$C,Q$2,FALSE)),IF($N842=2,IF(ISERROR(VLOOKUP(DATA!$P842,'M2'!$A:$C,Q$2,FALSE)),"NOT PRESENT",VLOOKUP(DATA!$P842,'M2'!$A:$C,Q$2,FALSE)),IF($N842=0,IF(ISERROR(VLOOKUP($P842,'M1'!$A:$C,Q$2,FALSE)),IF(ISERROR(VLOOKUP(DATA!$P842,'M2'!$A:$C,Q$2,FALSE)),"NOT PRESENT",VLOOKUP(DATA!$P842,'M2'!$A:$C,Q$2,FALSE)),VLOOKUP($P842,'M1'!$A:$C,Q$2,FALSE)),"SPECIFY METHOD")))</f>
        <v>Pagurus beringanus</v>
      </c>
      <c r="R842" s="12" t="str">
        <f>IF($N842=1,IF(ISERROR(VLOOKUP($P842,'M1'!$A:$C,R$2,FALSE)),"NOT PRESENT",VLOOKUP($P842,'M1'!$A:$C,R$2,FALSE)),IF($N842=2,IF(ISERROR(VLOOKUP(DATA!$P842,'M2'!$A:$C,R$2,FALSE)),"NOT PRESENT",VLOOKUP(DATA!$P842,'M2'!$A:$C,R$2,FALSE)),IF($N842=0,IF(ISERROR(VLOOKUP($P842,'M1'!$A:$C,R$2,FALSE)),IF(ISERROR(VLOOKUP(DATA!$P842,'M2'!$A:$C,R$2,FALSE)),"NOT PRESENT",VLOOKUP(DATA!$P842,'M2'!$A:$C,R$2,FALSE)),VLOOKUP($P842,'M1'!$A:$C,R$2,FALSE)),"SPECIFY METHOD")))</f>
        <v>Bering hermit crab</v>
      </c>
      <c r="S842" s="21">
        <f t="shared" si="1398"/>
        <v>8</v>
      </c>
      <c r="T842" s="11">
        <v>8</v>
      </c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1"/>
      <c r="AU842" s="11"/>
      <c r="AV842" s="11"/>
      <c r="AW842" s="11"/>
      <c r="AX842" s="11"/>
      <c r="AY842" s="11"/>
      <c r="AZ842" s="11"/>
      <c r="BA842" s="11"/>
      <c r="BB842" s="11"/>
      <c r="BC842" s="11"/>
      <c r="BD842" s="11"/>
      <c r="BE842" s="11"/>
      <c r="BF842" s="11"/>
      <c r="BG842" s="11"/>
      <c r="BH842" s="11"/>
      <c r="BI842" s="11"/>
      <c r="BJ842" s="11"/>
      <c r="BK842" s="11"/>
      <c r="BL842" s="11"/>
      <c r="BM842" s="11"/>
      <c r="BN842" s="11"/>
      <c r="BO842" s="11"/>
      <c r="BP842" s="11"/>
    </row>
    <row r="843" spans="1:68" ht="12.75" customHeight="1">
      <c r="A843" s="12">
        <f t="shared" si="1395"/>
        <v>841</v>
      </c>
      <c r="B843" s="11" t="str">
        <f t="shared" ref="B843:D843" si="1547">IF(ISERROR(B842),IF(ISERROR(B841),IF(ISERROR(B840),"BLANK",B840),B841),B842)</f>
        <v>Claire Attridge</v>
      </c>
      <c r="C843" s="11" t="str">
        <f t="shared" si="1547"/>
        <v>Em Lim</v>
      </c>
      <c r="D843" s="11" t="str">
        <f t="shared" si="1547"/>
        <v>BMSC19</v>
      </c>
      <c r="E843" s="12" t="str">
        <f>IF(ISERROR(VLOOKUP($D843,SITES!$A:$E,2,FALSE)),"",VLOOKUP($D843,SITES!$A:$E,2,FALSE))</f>
        <v>Ed King SW Pyramid</v>
      </c>
      <c r="F843" s="10">
        <f>IF(ISERROR(VLOOKUP($D843,SITES!$A:$E,3,FALSE)),"",VLOOKUP($D843,SITES!$A:$E,3,FALSE))</f>
        <v>48.828601837158203</v>
      </c>
      <c r="G843" s="13">
        <f>IF(ISERROR(VLOOKUP($D843,SITES!$A:$E,4,FALSE)),"",VLOOKUP($D843,SITES!$A:$E,4,FALSE))</f>
        <v>-125.221298217773</v>
      </c>
      <c r="H843" s="14" t="str">
        <f t="shared" si="1524"/>
        <v>25/04/2024</v>
      </c>
      <c r="I843" s="11">
        <f t="shared" ref="I843:O843" si="1548">IF(ISERROR(I842),IF(ISERROR(I841),IF(ISERROR(I840),"BLANK",I840),I841),I842)</f>
        <v>3</v>
      </c>
      <c r="J843" s="11" t="str">
        <f t="shared" si="1548"/>
        <v>W</v>
      </c>
      <c r="K843" s="18">
        <f t="shared" si="1548"/>
        <v>0.50416666666666665</v>
      </c>
      <c r="L843" s="11" t="str">
        <f t="shared" si="1548"/>
        <v>CMA</v>
      </c>
      <c r="M843" s="11">
        <f t="shared" si="1548"/>
        <v>8.5</v>
      </c>
      <c r="N843" s="11">
        <f t="shared" si="1548"/>
        <v>2</v>
      </c>
      <c r="O843" s="11">
        <f t="shared" si="1548"/>
        <v>2</v>
      </c>
      <c r="P843" s="11" t="s">
        <v>182</v>
      </c>
      <c r="Q843" s="19" t="str">
        <f>IF($N843=1,IF(ISERROR(VLOOKUP($P843,'M1'!$A:$C,Q$2,FALSE)),"NOT PRESENT",VLOOKUP($P843,'M1'!$A:$C,Q$2,FALSE)),IF($N843=2,IF(ISERROR(VLOOKUP(DATA!$P843,'M2'!$A:$C,Q$2,FALSE)),"NOT PRESENT",VLOOKUP(DATA!$P843,'M2'!$A:$C,Q$2,FALSE)),IF($N843=0,IF(ISERROR(VLOOKUP($P843,'M1'!$A:$C,Q$2,FALSE)),IF(ISERROR(VLOOKUP(DATA!$P843,'M2'!$A:$C,Q$2,FALSE)),"NOT PRESENT",VLOOKUP(DATA!$P843,'M2'!$A:$C,Q$2,FALSE)),VLOOKUP($P843,'M1'!$A:$C,Q$2,FALSE)),"SPECIFY METHOD")))</f>
        <v>Hemilepidotus hemilepidotus</v>
      </c>
      <c r="R843" s="12" t="str">
        <f>IF($N843=1,IF(ISERROR(VLOOKUP($P843,'M1'!$A:$C,R$2,FALSE)),"NOT PRESENT",VLOOKUP($P843,'M1'!$A:$C,R$2,FALSE)),IF($N843=2,IF(ISERROR(VLOOKUP(DATA!$P843,'M2'!$A:$C,R$2,FALSE)),"NOT PRESENT",VLOOKUP(DATA!$P843,'M2'!$A:$C,R$2,FALSE)),IF($N843=0,IF(ISERROR(VLOOKUP($P843,'M1'!$A:$C,R$2,FALSE)),IF(ISERROR(VLOOKUP(DATA!$P843,'M2'!$A:$C,R$2,FALSE)),"NOT PRESENT",VLOOKUP(DATA!$P843,'M2'!$A:$C,R$2,FALSE)),VLOOKUP($P843,'M1'!$A:$C,R$2,FALSE)),"SPECIFY METHOD")))</f>
        <v>Red Irish lord</v>
      </c>
      <c r="S843" s="21">
        <f t="shared" si="1398"/>
        <v>1</v>
      </c>
      <c r="T843" s="11">
        <v>0</v>
      </c>
      <c r="U843" s="11"/>
      <c r="V843" s="11"/>
      <c r="W843" s="11"/>
      <c r="X843" s="11"/>
      <c r="Y843" s="11"/>
      <c r="Z843" s="11"/>
      <c r="AA843" s="11">
        <v>1</v>
      </c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1"/>
      <c r="AU843" s="11"/>
      <c r="AV843" s="11"/>
      <c r="AW843" s="11"/>
      <c r="AX843" s="11"/>
      <c r="AY843" s="11"/>
      <c r="AZ843" s="11"/>
      <c r="BA843" s="11"/>
      <c r="BB843" s="11"/>
      <c r="BC843" s="11"/>
      <c r="BD843" s="11"/>
      <c r="BE843" s="11"/>
      <c r="BF843" s="11"/>
      <c r="BG843" s="11"/>
      <c r="BH843" s="11"/>
      <c r="BI843" s="11"/>
      <c r="BJ843" s="11"/>
      <c r="BK843" s="11"/>
      <c r="BL843" s="11"/>
      <c r="BM843" s="11"/>
      <c r="BN843" s="11"/>
      <c r="BO843" s="11"/>
      <c r="BP843" s="11"/>
    </row>
    <row r="844" spans="1:68" ht="12.75" customHeight="1">
      <c r="A844" s="12">
        <f t="shared" si="1395"/>
        <v>842</v>
      </c>
      <c r="B844" s="11" t="str">
        <f t="shared" ref="B844:D844" si="1549">IF(ISERROR(B843),IF(ISERROR(B842),IF(ISERROR(B841),"BLANK",B841),B842),B843)</f>
        <v>Claire Attridge</v>
      </c>
      <c r="C844" s="11" t="str">
        <f t="shared" si="1549"/>
        <v>Em Lim</v>
      </c>
      <c r="D844" s="11" t="str">
        <f t="shared" si="1549"/>
        <v>BMSC19</v>
      </c>
      <c r="E844" s="12" t="str">
        <f>IF(ISERROR(VLOOKUP($D844,SITES!$A:$E,2,FALSE)),"",VLOOKUP($D844,SITES!$A:$E,2,FALSE))</f>
        <v>Ed King SW Pyramid</v>
      </c>
      <c r="F844" s="10">
        <f>IF(ISERROR(VLOOKUP($D844,SITES!$A:$E,3,FALSE)),"",VLOOKUP($D844,SITES!$A:$E,3,FALSE))</f>
        <v>48.828601837158203</v>
      </c>
      <c r="G844" s="13">
        <f>IF(ISERROR(VLOOKUP($D844,SITES!$A:$E,4,FALSE)),"",VLOOKUP($D844,SITES!$A:$E,4,FALSE))</f>
        <v>-125.221298217773</v>
      </c>
      <c r="H844" s="14" t="str">
        <f t="shared" si="1524"/>
        <v>25/04/2024</v>
      </c>
      <c r="I844" s="11">
        <f t="shared" ref="I844:O844" si="1550">IF(ISERROR(I843),IF(ISERROR(I842),IF(ISERROR(I841),"BLANK",I841),I842),I843)</f>
        <v>3</v>
      </c>
      <c r="J844" s="11" t="str">
        <f t="shared" si="1550"/>
        <v>W</v>
      </c>
      <c r="K844" s="18">
        <f t="shared" si="1550"/>
        <v>0.50416666666666665</v>
      </c>
      <c r="L844" s="11" t="str">
        <f t="shared" si="1550"/>
        <v>CMA</v>
      </c>
      <c r="M844" s="11">
        <f t="shared" si="1550"/>
        <v>8.5</v>
      </c>
      <c r="N844" s="11">
        <f t="shared" si="1550"/>
        <v>2</v>
      </c>
      <c r="O844" s="11">
        <f t="shared" si="1550"/>
        <v>2</v>
      </c>
      <c r="P844" s="11" t="s">
        <v>185</v>
      </c>
      <c r="Q844" s="19" t="str">
        <f>IF($N844=1,IF(ISERROR(VLOOKUP($P844,'M1'!$A:$C,Q$2,FALSE)),"NOT PRESENT",VLOOKUP($P844,'M1'!$A:$C,Q$2,FALSE)),IF($N844=2,IF(ISERROR(VLOOKUP(DATA!$P844,'M2'!$A:$C,Q$2,FALSE)),"NOT PRESENT",VLOOKUP(DATA!$P844,'M2'!$A:$C,Q$2,FALSE)),IF($N844=0,IF(ISERROR(VLOOKUP($P844,'M1'!$A:$C,Q$2,FALSE)),IF(ISERROR(VLOOKUP(DATA!$P844,'M2'!$A:$C,Q$2,FALSE)),"NOT PRESENT",VLOOKUP(DATA!$P844,'M2'!$A:$C,Q$2,FALSE)),VLOOKUP($P844,'M1'!$A:$C,Q$2,FALSE)),"SPECIFY METHOD")))</f>
        <v>Lophopanopeus bellus</v>
      </c>
      <c r="R844" s="12" t="str">
        <f>IF($N844=1,IF(ISERROR(VLOOKUP($P844,'M1'!$A:$C,R$2,FALSE)),"NOT PRESENT",VLOOKUP($P844,'M1'!$A:$C,R$2,FALSE)),IF($N844=2,IF(ISERROR(VLOOKUP(DATA!$P844,'M2'!$A:$C,R$2,FALSE)),"NOT PRESENT",VLOOKUP(DATA!$P844,'M2'!$A:$C,R$2,FALSE)),IF($N844=0,IF(ISERROR(VLOOKUP($P844,'M1'!$A:$C,R$2,FALSE)),IF(ISERROR(VLOOKUP(DATA!$P844,'M2'!$A:$C,R$2,FALSE)),"NOT PRESENT",VLOOKUP(DATA!$P844,'M2'!$A:$C,R$2,FALSE)),VLOOKUP($P844,'M1'!$A:$C,R$2,FALSE)),"SPECIFY METHOD")))</f>
        <v>Black-clawed crab</v>
      </c>
      <c r="S844" s="21">
        <f t="shared" si="1398"/>
        <v>2</v>
      </c>
      <c r="T844" s="11">
        <v>2</v>
      </c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1"/>
      <c r="AU844" s="11"/>
      <c r="AV844" s="11"/>
      <c r="AW844" s="11"/>
      <c r="AX844" s="11"/>
      <c r="AY844" s="11"/>
      <c r="AZ844" s="11"/>
      <c r="BA844" s="11"/>
      <c r="BB844" s="11"/>
      <c r="BC844" s="11"/>
      <c r="BD844" s="11"/>
      <c r="BE844" s="11"/>
      <c r="BF844" s="11"/>
      <c r="BG844" s="11"/>
      <c r="BH844" s="11"/>
      <c r="BI844" s="11"/>
      <c r="BJ844" s="11"/>
      <c r="BK844" s="11"/>
      <c r="BL844" s="11"/>
      <c r="BM844" s="11"/>
      <c r="BN844" s="11"/>
      <c r="BO844" s="11"/>
      <c r="BP844" s="11"/>
    </row>
    <row r="845" spans="1:68" ht="12.75" customHeight="1">
      <c r="A845" s="12">
        <f t="shared" si="1395"/>
        <v>843</v>
      </c>
      <c r="B845" s="11" t="str">
        <f t="shared" ref="B845:D845" si="1551">IF(ISERROR(B844),IF(ISERROR(B843),IF(ISERROR(B842),"BLANK",B842),B843),B844)</f>
        <v>Claire Attridge</v>
      </c>
      <c r="C845" s="11" t="str">
        <f t="shared" si="1551"/>
        <v>Em Lim</v>
      </c>
      <c r="D845" s="11" t="str">
        <f t="shared" si="1551"/>
        <v>BMSC19</v>
      </c>
      <c r="E845" s="12" t="str">
        <f>IF(ISERROR(VLOOKUP($D845,SITES!$A:$E,2,FALSE)),"",VLOOKUP($D845,SITES!$A:$E,2,FALSE))</f>
        <v>Ed King SW Pyramid</v>
      </c>
      <c r="F845" s="10">
        <f>IF(ISERROR(VLOOKUP($D845,SITES!$A:$E,3,FALSE)),"",VLOOKUP($D845,SITES!$A:$E,3,FALSE))</f>
        <v>48.828601837158203</v>
      </c>
      <c r="G845" s="13">
        <f>IF(ISERROR(VLOOKUP($D845,SITES!$A:$E,4,FALSE)),"",VLOOKUP($D845,SITES!$A:$E,4,FALSE))</f>
        <v>-125.221298217773</v>
      </c>
      <c r="H845" s="14" t="str">
        <f t="shared" si="1524"/>
        <v>25/04/2024</v>
      </c>
      <c r="I845" s="11">
        <f t="shared" ref="I845:O845" si="1552">IF(ISERROR(I844),IF(ISERROR(I843),IF(ISERROR(I842),"BLANK",I842),I843),I844)</f>
        <v>3</v>
      </c>
      <c r="J845" s="11" t="str">
        <f t="shared" si="1552"/>
        <v>W</v>
      </c>
      <c r="K845" s="18">
        <f t="shared" si="1552"/>
        <v>0.50416666666666665</v>
      </c>
      <c r="L845" s="11" t="str">
        <f t="shared" si="1552"/>
        <v>CMA</v>
      </c>
      <c r="M845" s="11">
        <f t="shared" si="1552"/>
        <v>8.5</v>
      </c>
      <c r="N845" s="11">
        <f t="shared" si="1552"/>
        <v>2</v>
      </c>
      <c r="O845" s="11">
        <f t="shared" si="1552"/>
        <v>2</v>
      </c>
      <c r="P845" s="11" t="s">
        <v>35</v>
      </c>
      <c r="Q845" s="19" t="str">
        <f>IF($N845=1,IF(ISERROR(VLOOKUP($P845,'M1'!$A:$C,Q$2,FALSE)),"NOT PRESENT",VLOOKUP($P845,'M1'!$A:$C,Q$2,FALSE)),IF($N845=2,IF(ISERROR(VLOOKUP(DATA!$P845,'M2'!$A:$C,Q$2,FALSE)),"NOT PRESENT",VLOOKUP(DATA!$P845,'M2'!$A:$C,Q$2,FALSE)),IF($N845=0,IF(ISERROR(VLOOKUP($P845,'M1'!$A:$C,Q$2,FALSE)),IF(ISERROR(VLOOKUP(DATA!$P845,'M2'!$A:$C,Q$2,FALSE)),"NOT PRESENT",VLOOKUP(DATA!$P845,'M2'!$A:$C,Q$2,FALSE)),VLOOKUP($P845,'M1'!$A:$C,Q$2,FALSE)),"SPECIFY METHOD")))</f>
        <v>Orthasterias koehleri</v>
      </c>
      <c r="R845" s="12" t="str">
        <f>IF($N845=1,IF(ISERROR(VLOOKUP($P845,'M1'!$A:$C,R$2,FALSE)),"NOT PRESENT",VLOOKUP($P845,'M1'!$A:$C,R$2,FALSE)),IF($N845=2,IF(ISERROR(VLOOKUP(DATA!$P845,'M2'!$A:$C,R$2,FALSE)),"NOT PRESENT",VLOOKUP(DATA!$P845,'M2'!$A:$C,R$2,FALSE)),IF($N845=0,IF(ISERROR(VLOOKUP($P845,'M1'!$A:$C,R$2,FALSE)),IF(ISERROR(VLOOKUP(DATA!$P845,'M2'!$A:$C,R$2,FALSE)),"NOT PRESENT",VLOOKUP(DATA!$P845,'M2'!$A:$C,R$2,FALSE)),VLOOKUP($P845,'M1'!$A:$C,R$2,FALSE)),"SPECIFY METHOD")))</f>
        <v>Rainbow star</v>
      </c>
      <c r="S845" s="21">
        <f t="shared" si="1398"/>
        <v>3</v>
      </c>
      <c r="T845" s="11">
        <v>3</v>
      </c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1"/>
      <c r="BA845" s="11"/>
      <c r="BB845" s="11"/>
      <c r="BC845" s="11"/>
      <c r="BD845" s="11"/>
      <c r="BE845" s="11"/>
      <c r="BF845" s="11"/>
      <c r="BG845" s="11"/>
      <c r="BH845" s="11"/>
      <c r="BI845" s="11"/>
      <c r="BJ845" s="11"/>
      <c r="BK845" s="11"/>
      <c r="BL845" s="11"/>
      <c r="BM845" s="11"/>
      <c r="BN845" s="11"/>
      <c r="BO845" s="11"/>
      <c r="BP845" s="11"/>
    </row>
    <row r="846" spans="1:68" ht="12.75" customHeight="1">
      <c r="A846" s="12">
        <f t="shared" si="1395"/>
        <v>844</v>
      </c>
      <c r="B846" s="11" t="str">
        <f t="shared" ref="B846:D846" si="1553">IF(ISERROR(B845),IF(ISERROR(B844),IF(ISERROR(B843),"BLANK",B843),B844),B845)</f>
        <v>Claire Attridge</v>
      </c>
      <c r="C846" s="11" t="str">
        <f t="shared" si="1553"/>
        <v>Em Lim</v>
      </c>
      <c r="D846" s="11" t="str">
        <f t="shared" si="1553"/>
        <v>BMSC19</v>
      </c>
      <c r="E846" s="12" t="str">
        <f>IF(ISERROR(VLOOKUP($D846,SITES!$A:$E,2,FALSE)),"",VLOOKUP($D846,SITES!$A:$E,2,FALSE))</f>
        <v>Ed King SW Pyramid</v>
      </c>
      <c r="F846" s="10">
        <f>IF(ISERROR(VLOOKUP($D846,SITES!$A:$E,3,FALSE)),"",VLOOKUP($D846,SITES!$A:$E,3,FALSE))</f>
        <v>48.828601837158203</v>
      </c>
      <c r="G846" s="13">
        <f>IF(ISERROR(VLOOKUP($D846,SITES!$A:$E,4,FALSE)),"",VLOOKUP($D846,SITES!$A:$E,4,FALSE))</f>
        <v>-125.221298217773</v>
      </c>
      <c r="H846" s="14" t="str">
        <f t="shared" si="1524"/>
        <v>25/04/2024</v>
      </c>
      <c r="I846" s="11">
        <f t="shared" ref="I846:O846" si="1554">IF(ISERROR(I845),IF(ISERROR(I844),IF(ISERROR(I843),"BLANK",I843),I844),I845)</f>
        <v>3</v>
      </c>
      <c r="J846" s="11" t="str">
        <f t="shared" si="1554"/>
        <v>W</v>
      </c>
      <c r="K846" s="18">
        <f t="shared" si="1554"/>
        <v>0.50416666666666665</v>
      </c>
      <c r="L846" s="11" t="str">
        <f t="shared" si="1554"/>
        <v>CMA</v>
      </c>
      <c r="M846" s="11">
        <f t="shared" si="1554"/>
        <v>8.5</v>
      </c>
      <c r="N846" s="11">
        <f t="shared" si="1554"/>
        <v>2</v>
      </c>
      <c r="O846" s="11">
        <f t="shared" si="1554"/>
        <v>2</v>
      </c>
      <c r="P846" s="11" t="s">
        <v>39</v>
      </c>
      <c r="Q846" s="19" t="str">
        <f>IF($N846=1,IF(ISERROR(VLOOKUP($P846,'M1'!$A:$C,Q$2,FALSE)),"NOT PRESENT",VLOOKUP($P846,'M1'!$A:$C,Q$2,FALSE)),IF($N846=2,IF(ISERROR(VLOOKUP(DATA!$P846,'M2'!$A:$C,Q$2,FALSE)),"NOT PRESENT",VLOOKUP(DATA!$P846,'M2'!$A:$C,Q$2,FALSE)),IF($N846=0,IF(ISERROR(VLOOKUP($P846,'M1'!$A:$C,Q$2,FALSE)),IF(ISERROR(VLOOKUP(DATA!$P846,'M2'!$A:$C,Q$2,FALSE)),"NOT PRESENT",VLOOKUP(DATA!$P846,'M2'!$A:$C,Q$2,FALSE)),VLOOKUP($P846,'M1'!$A:$C,Q$2,FALSE)),"SPECIFY METHOD")))</f>
        <v>Hermissenda crassicornis</v>
      </c>
      <c r="R846" s="12" t="str">
        <f>IF($N846=1,IF(ISERROR(VLOOKUP($P846,'M1'!$A:$C,R$2,FALSE)),"NOT PRESENT",VLOOKUP($P846,'M1'!$A:$C,R$2,FALSE)),IF($N846=2,IF(ISERROR(VLOOKUP(DATA!$P846,'M2'!$A:$C,R$2,FALSE)),"NOT PRESENT",VLOOKUP(DATA!$P846,'M2'!$A:$C,R$2,FALSE)),IF($N846=0,IF(ISERROR(VLOOKUP($P846,'M1'!$A:$C,R$2,FALSE)),IF(ISERROR(VLOOKUP(DATA!$P846,'M2'!$A:$C,R$2,FALSE)),"NOT PRESENT",VLOOKUP(DATA!$P846,'M2'!$A:$C,R$2,FALSE)),VLOOKUP($P846,'M1'!$A:$C,R$2,FALSE)),"SPECIFY METHOD")))</f>
        <v>Opalescent nudibranch</v>
      </c>
      <c r="S846" s="21">
        <f t="shared" si="1398"/>
        <v>1</v>
      </c>
      <c r="T846" s="11">
        <v>1</v>
      </c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1"/>
      <c r="AU846" s="11"/>
      <c r="AV846" s="11"/>
      <c r="AW846" s="11"/>
      <c r="AX846" s="11"/>
      <c r="AY846" s="11"/>
      <c r="AZ846" s="11"/>
      <c r="BA846" s="11"/>
      <c r="BB846" s="11"/>
      <c r="BC846" s="11"/>
      <c r="BD846" s="11"/>
      <c r="BE846" s="11"/>
      <c r="BF846" s="11"/>
      <c r="BG846" s="11"/>
      <c r="BH846" s="11"/>
      <c r="BI846" s="11"/>
      <c r="BJ846" s="11"/>
      <c r="BK846" s="11"/>
      <c r="BL846" s="11"/>
      <c r="BM846" s="11"/>
      <c r="BN846" s="11"/>
      <c r="BO846" s="11"/>
      <c r="BP846" s="11"/>
    </row>
    <row r="847" spans="1:68" ht="12.75" customHeight="1">
      <c r="A847" s="12">
        <f t="shared" si="1395"/>
        <v>845</v>
      </c>
      <c r="B847" s="11" t="str">
        <f t="shared" ref="B847:D847" si="1555">IF(ISERROR(B846),IF(ISERROR(B845),IF(ISERROR(B844),"BLANK",B844),B845),B846)</f>
        <v>Claire Attridge</v>
      </c>
      <c r="C847" s="11" t="str">
        <f t="shared" si="1555"/>
        <v>Em Lim</v>
      </c>
      <c r="D847" s="11" t="str">
        <f t="shared" si="1555"/>
        <v>BMSC19</v>
      </c>
      <c r="E847" s="12" t="str">
        <f>IF(ISERROR(VLOOKUP($D847,SITES!$A:$E,2,FALSE)),"",VLOOKUP($D847,SITES!$A:$E,2,FALSE))</f>
        <v>Ed King SW Pyramid</v>
      </c>
      <c r="F847" s="10">
        <f>IF(ISERROR(VLOOKUP($D847,SITES!$A:$E,3,FALSE)),"",VLOOKUP($D847,SITES!$A:$E,3,FALSE))</f>
        <v>48.828601837158203</v>
      </c>
      <c r="G847" s="13">
        <f>IF(ISERROR(VLOOKUP($D847,SITES!$A:$E,4,FALSE)),"",VLOOKUP($D847,SITES!$A:$E,4,FALSE))</f>
        <v>-125.221298217773</v>
      </c>
      <c r="H847" s="14" t="str">
        <f t="shared" si="1524"/>
        <v>25/04/2024</v>
      </c>
      <c r="I847" s="11">
        <f t="shared" ref="I847:O847" si="1556">IF(ISERROR(I846),IF(ISERROR(I845),IF(ISERROR(I844),"BLANK",I844),I845),I846)</f>
        <v>3</v>
      </c>
      <c r="J847" s="11" t="str">
        <f t="shared" si="1556"/>
        <v>W</v>
      </c>
      <c r="K847" s="18">
        <f t="shared" si="1556"/>
        <v>0.50416666666666665</v>
      </c>
      <c r="L847" s="11" t="str">
        <f t="shared" si="1556"/>
        <v>CMA</v>
      </c>
      <c r="M847" s="11">
        <f t="shared" si="1556"/>
        <v>8.5</v>
      </c>
      <c r="N847" s="11">
        <f t="shared" si="1556"/>
        <v>2</v>
      </c>
      <c r="O847" s="11">
        <f t="shared" si="1556"/>
        <v>2</v>
      </c>
      <c r="P847" s="11" t="s">
        <v>42</v>
      </c>
      <c r="Q847" s="19" t="str">
        <f>IF($N847=1,IF(ISERROR(VLOOKUP($P847,'M1'!$A:$C,Q$2,FALSE)),"NOT PRESENT",VLOOKUP($P847,'M1'!$A:$C,Q$2,FALSE)),IF($N847=2,IF(ISERROR(VLOOKUP(DATA!$P847,'M2'!$A:$C,Q$2,FALSE)),"NOT PRESENT",VLOOKUP(DATA!$P847,'M2'!$A:$C,Q$2,FALSE)),IF($N847=0,IF(ISERROR(VLOOKUP($P847,'M1'!$A:$C,Q$2,FALSE)),IF(ISERROR(VLOOKUP(DATA!$P847,'M2'!$A:$C,Q$2,FALSE)),"NOT PRESENT",VLOOKUP(DATA!$P847,'M2'!$A:$C,Q$2,FALSE)),VLOOKUP($P847,'M1'!$A:$C,Q$2,FALSE)),"SPECIFY METHOD")))</f>
        <v>Dermasterias imbricata</v>
      </c>
      <c r="R847" s="12" t="str">
        <f>IF($N847=1,IF(ISERROR(VLOOKUP($P847,'M1'!$A:$C,R$2,FALSE)),"NOT PRESENT",VLOOKUP($P847,'M1'!$A:$C,R$2,FALSE)),IF($N847=2,IF(ISERROR(VLOOKUP(DATA!$P847,'M2'!$A:$C,R$2,FALSE)),"NOT PRESENT",VLOOKUP(DATA!$P847,'M2'!$A:$C,R$2,FALSE)),IF($N847=0,IF(ISERROR(VLOOKUP($P847,'M1'!$A:$C,R$2,FALSE)),IF(ISERROR(VLOOKUP(DATA!$P847,'M2'!$A:$C,R$2,FALSE)),"NOT PRESENT",VLOOKUP(DATA!$P847,'M2'!$A:$C,R$2,FALSE)),VLOOKUP($P847,'M1'!$A:$C,R$2,FALSE)),"SPECIFY METHOD")))</f>
        <v>Leather star</v>
      </c>
      <c r="S847" s="21">
        <f t="shared" si="1398"/>
        <v>9</v>
      </c>
      <c r="T847" s="11">
        <v>9</v>
      </c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1"/>
      <c r="AU847" s="11"/>
      <c r="AV847" s="11"/>
      <c r="AW847" s="11"/>
      <c r="AX847" s="11"/>
      <c r="AY847" s="11"/>
      <c r="AZ847" s="11"/>
      <c r="BA847" s="11"/>
      <c r="BB847" s="11"/>
      <c r="BC847" s="11"/>
      <c r="BD847" s="11"/>
      <c r="BE847" s="11"/>
      <c r="BF847" s="11"/>
      <c r="BG847" s="11"/>
      <c r="BH847" s="11"/>
      <c r="BI847" s="11"/>
      <c r="BJ847" s="11"/>
      <c r="BK847" s="11"/>
      <c r="BL847" s="11"/>
      <c r="BM847" s="11"/>
      <c r="BN847" s="11"/>
      <c r="BO847" s="11"/>
      <c r="BP847" s="11"/>
    </row>
    <row r="848" spans="1:68" ht="12.75" customHeight="1">
      <c r="A848" s="12">
        <f t="shared" si="1395"/>
        <v>846</v>
      </c>
      <c r="B848" s="11" t="str">
        <f t="shared" ref="B848:D848" si="1557">IF(ISERROR(B847),IF(ISERROR(B846),IF(ISERROR(B845),"BLANK",B845),B846),B847)</f>
        <v>Claire Attridge</v>
      </c>
      <c r="C848" s="11" t="str">
        <f t="shared" si="1557"/>
        <v>Em Lim</v>
      </c>
      <c r="D848" s="11" t="str">
        <f t="shared" si="1557"/>
        <v>BMSC19</v>
      </c>
      <c r="E848" s="12" t="str">
        <f>IF(ISERROR(VLOOKUP($D848,SITES!$A:$E,2,FALSE)),"",VLOOKUP($D848,SITES!$A:$E,2,FALSE))</f>
        <v>Ed King SW Pyramid</v>
      </c>
      <c r="F848" s="10">
        <f>IF(ISERROR(VLOOKUP($D848,SITES!$A:$E,3,FALSE)),"",VLOOKUP($D848,SITES!$A:$E,3,FALSE))</f>
        <v>48.828601837158203</v>
      </c>
      <c r="G848" s="13">
        <f>IF(ISERROR(VLOOKUP($D848,SITES!$A:$E,4,FALSE)),"",VLOOKUP($D848,SITES!$A:$E,4,FALSE))</f>
        <v>-125.221298217773</v>
      </c>
      <c r="H848" s="14" t="str">
        <f t="shared" si="1524"/>
        <v>25/04/2024</v>
      </c>
      <c r="I848" s="11">
        <f t="shared" ref="I848:O848" si="1558">IF(ISERROR(I847),IF(ISERROR(I846),IF(ISERROR(I845),"BLANK",I845),I846),I847)</f>
        <v>3</v>
      </c>
      <c r="J848" s="11" t="str">
        <f t="shared" si="1558"/>
        <v>W</v>
      </c>
      <c r="K848" s="18">
        <f t="shared" si="1558"/>
        <v>0.50416666666666665</v>
      </c>
      <c r="L848" s="11" t="str">
        <f t="shared" si="1558"/>
        <v>CMA</v>
      </c>
      <c r="M848" s="11">
        <f t="shared" si="1558"/>
        <v>8.5</v>
      </c>
      <c r="N848" s="11">
        <f t="shared" si="1558"/>
        <v>2</v>
      </c>
      <c r="O848" s="11">
        <f t="shared" si="1558"/>
        <v>2</v>
      </c>
      <c r="P848" s="11" t="s">
        <v>28</v>
      </c>
      <c r="Q848" s="19" t="str">
        <f>IF($N848=1,IF(ISERROR(VLOOKUP($P848,'M1'!$A:$C,Q$2,FALSE)),"NOT PRESENT",VLOOKUP($P848,'M1'!$A:$C,Q$2,FALSE)),IF($N848=2,IF(ISERROR(VLOOKUP(DATA!$P848,'M2'!$A:$C,Q$2,FALSE)),"NOT PRESENT",VLOOKUP(DATA!$P848,'M2'!$A:$C,Q$2,FALSE)),IF($N848=0,IF(ISERROR(VLOOKUP($P848,'M1'!$A:$C,Q$2,FALSE)),IF(ISERROR(VLOOKUP(DATA!$P848,'M2'!$A:$C,Q$2,FALSE)),"NOT PRESENT",VLOOKUP(DATA!$P848,'M2'!$A:$C,Q$2,FALSE)),VLOOKUP($P848,'M1'!$A:$C,Q$2,FALSE)),"SPECIFY METHOD")))</f>
        <v>Artedius harringtoni</v>
      </c>
      <c r="R848" s="12" t="str">
        <f>IF($N848=1,IF(ISERROR(VLOOKUP($P848,'M1'!$A:$C,R$2,FALSE)),"NOT PRESENT",VLOOKUP($P848,'M1'!$A:$C,R$2,FALSE)),IF($N848=2,IF(ISERROR(VLOOKUP(DATA!$P848,'M2'!$A:$C,R$2,FALSE)),"NOT PRESENT",VLOOKUP(DATA!$P848,'M2'!$A:$C,R$2,FALSE)),IF($N848=0,IF(ISERROR(VLOOKUP($P848,'M1'!$A:$C,R$2,FALSE)),IF(ISERROR(VLOOKUP(DATA!$P848,'M2'!$A:$C,R$2,FALSE)),"NOT PRESENT",VLOOKUP(DATA!$P848,'M2'!$A:$C,R$2,FALSE)),VLOOKUP($P848,'M1'!$A:$C,R$2,FALSE)),"SPECIFY METHOD")))</f>
        <v>Scalyhead sculpin</v>
      </c>
      <c r="S848" s="21">
        <f t="shared" si="1398"/>
        <v>2</v>
      </c>
      <c r="T848" s="11">
        <v>0</v>
      </c>
      <c r="U848" s="11"/>
      <c r="V848" s="11">
        <v>2</v>
      </c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1"/>
      <c r="AW848" s="11"/>
      <c r="AX848" s="11"/>
      <c r="AY848" s="11"/>
      <c r="AZ848" s="11"/>
      <c r="BA848" s="11"/>
      <c r="BB848" s="11"/>
      <c r="BC848" s="11"/>
      <c r="BD848" s="11"/>
      <c r="BE848" s="11"/>
      <c r="BF848" s="11"/>
      <c r="BG848" s="11"/>
      <c r="BH848" s="11"/>
      <c r="BI848" s="11"/>
      <c r="BJ848" s="11"/>
      <c r="BK848" s="11"/>
      <c r="BL848" s="11"/>
      <c r="BM848" s="11"/>
      <c r="BN848" s="11"/>
      <c r="BO848" s="11"/>
      <c r="BP848" s="11"/>
    </row>
    <row r="849" spans="1:68" ht="12.75" customHeight="1">
      <c r="A849" s="12">
        <f t="shared" si="1395"/>
        <v>847</v>
      </c>
      <c r="B849" s="11" t="str">
        <f t="shared" ref="B849:D849" si="1559">IF(ISERROR(B848),IF(ISERROR(B847),IF(ISERROR(B846),"BLANK",B846),B847),B848)</f>
        <v>Claire Attridge</v>
      </c>
      <c r="C849" s="11" t="str">
        <f t="shared" si="1559"/>
        <v>Em Lim</v>
      </c>
      <c r="D849" s="11" t="str">
        <f t="shared" si="1559"/>
        <v>BMSC19</v>
      </c>
      <c r="E849" s="12" t="str">
        <f>IF(ISERROR(VLOOKUP($D849,SITES!$A:$E,2,FALSE)),"",VLOOKUP($D849,SITES!$A:$E,2,FALSE))</f>
        <v>Ed King SW Pyramid</v>
      </c>
      <c r="F849" s="10">
        <f>IF(ISERROR(VLOOKUP($D849,SITES!$A:$E,3,FALSE)),"",VLOOKUP($D849,SITES!$A:$E,3,FALSE))</f>
        <v>48.828601837158203</v>
      </c>
      <c r="G849" s="13">
        <f>IF(ISERROR(VLOOKUP($D849,SITES!$A:$E,4,FALSE)),"",VLOOKUP($D849,SITES!$A:$E,4,FALSE))</f>
        <v>-125.221298217773</v>
      </c>
      <c r="H849" s="14" t="str">
        <f t="shared" si="1524"/>
        <v>25/04/2024</v>
      </c>
      <c r="I849" s="11">
        <f t="shared" ref="I849:O849" si="1560">IF(ISERROR(I848),IF(ISERROR(I847),IF(ISERROR(I846),"BLANK",I846),I847),I848)</f>
        <v>3</v>
      </c>
      <c r="J849" s="11" t="str">
        <f t="shared" si="1560"/>
        <v>W</v>
      </c>
      <c r="K849" s="18">
        <f t="shared" si="1560"/>
        <v>0.50416666666666665</v>
      </c>
      <c r="L849" s="11" t="str">
        <f t="shared" si="1560"/>
        <v>CMA</v>
      </c>
      <c r="M849" s="11">
        <f t="shared" si="1560"/>
        <v>8.5</v>
      </c>
      <c r="N849" s="11">
        <f t="shared" si="1560"/>
        <v>2</v>
      </c>
      <c r="O849" s="11">
        <f t="shared" si="1560"/>
        <v>2</v>
      </c>
      <c r="P849" s="11" t="s">
        <v>43</v>
      </c>
      <c r="Q849" s="19" t="str">
        <f>IF($N849=1,IF(ISERROR(VLOOKUP($P849,'M1'!$A:$C,Q$2,FALSE)),"NOT PRESENT",VLOOKUP($P849,'M1'!$A:$C,Q$2,FALSE)),IF($N849=2,IF(ISERROR(VLOOKUP(DATA!$P849,'M2'!$A:$C,Q$2,FALSE)),"NOT PRESENT",VLOOKUP(DATA!$P849,'M2'!$A:$C,Q$2,FALSE)),IF($N849=0,IF(ISERROR(VLOOKUP($P849,'M1'!$A:$C,Q$2,FALSE)),IF(ISERROR(VLOOKUP(DATA!$P849,'M2'!$A:$C,Q$2,FALSE)),"NOT PRESENT",VLOOKUP(DATA!$P849,'M2'!$A:$C,Q$2,FALSE)),VLOOKUP($P849,'M1'!$A:$C,Q$2,FALSE)),"SPECIFY METHOD")))</f>
        <v>Strongylocentrotus droebachiensis</v>
      </c>
      <c r="R849" s="12" t="str">
        <f>IF($N849=1,IF(ISERROR(VLOOKUP($P849,'M1'!$A:$C,R$2,FALSE)),"NOT PRESENT",VLOOKUP($P849,'M1'!$A:$C,R$2,FALSE)),IF($N849=2,IF(ISERROR(VLOOKUP(DATA!$P849,'M2'!$A:$C,R$2,FALSE)),"NOT PRESENT",VLOOKUP(DATA!$P849,'M2'!$A:$C,R$2,FALSE)),IF($N849=0,IF(ISERROR(VLOOKUP($P849,'M1'!$A:$C,R$2,FALSE)),IF(ISERROR(VLOOKUP(DATA!$P849,'M2'!$A:$C,R$2,FALSE)),"NOT PRESENT",VLOOKUP(DATA!$P849,'M2'!$A:$C,R$2,FALSE)),VLOOKUP($P849,'M1'!$A:$C,R$2,FALSE)),"SPECIFY METHOD")))</f>
        <v>Northern sea urchin</v>
      </c>
      <c r="S849" s="21">
        <f t="shared" si="1398"/>
        <v>1</v>
      </c>
      <c r="T849" s="11">
        <v>1</v>
      </c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1"/>
      <c r="AU849" s="11"/>
      <c r="AV849" s="11"/>
      <c r="AW849" s="11"/>
      <c r="AX849" s="11"/>
      <c r="AY849" s="11"/>
      <c r="AZ849" s="11"/>
      <c r="BA849" s="11"/>
      <c r="BB849" s="11"/>
      <c r="BC849" s="11"/>
      <c r="BD849" s="11"/>
      <c r="BE849" s="11"/>
      <c r="BF849" s="11"/>
      <c r="BG849" s="11"/>
      <c r="BH849" s="11"/>
      <c r="BI849" s="11"/>
      <c r="BJ849" s="11"/>
      <c r="BK849" s="11"/>
      <c r="BL849" s="11"/>
      <c r="BM849" s="11"/>
      <c r="BN849" s="11"/>
      <c r="BO849" s="11"/>
      <c r="BP849" s="11"/>
    </row>
    <row r="850" spans="1:68" ht="12.75" customHeight="1">
      <c r="A850" s="12">
        <f t="shared" si="1395"/>
        <v>848</v>
      </c>
      <c r="B850" s="11" t="str">
        <f t="shared" ref="B850:D850" si="1561">IF(ISERROR(B849),IF(ISERROR(B848),IF(ISERROR(B847),"BLANK",B847),B848),B849)</f>
        <v>Claire Attridge</v>
      </c>
      <c r="C850" s="11" t="str">
        <f t="shared" si="1561"/>
        <v>Em Lim</v>
      </c>
      <c r="D850" s="11" t="str">
        <f t="shared" si="1561"/>
        <v>BMSC19</v>
      </c>
      <c r="E850" s="12" t="str">
        <f>IF(ISERROR(VLOOKUP($D850,SITES!$A:$E,2,FALSE)),"",VLOOKUP($D850,SITES!$A:$E,2,FALSE))</f>
        <v>Ed King SW Pyramid</v>
      </c>
      <c r="F850" s="10">
        <f>IF(ISERROR(VLOOKUP($D850,SITES!$A:$E,3,FALSE)),"",VLOOKUP($D850,SITES!$A:$E,3,FALSE))</f>
        <v>48.828601837158203</v>
      </c>
      <c r="G850" s="13">
        <f>IF(ISERROR(VLOOKUP($D850,SITES!$A:$E,4,FALSE)),"",VLOOKUP($D850,SITES!$A:$E,4,FALSE))</f>
        <v>-125.221298217773</v>
      </c>
      <c r="H850" s="14" t="str">
        <f t="shared" si="1524"/>
        <v>25/04/2024</v>
      </c>
      <c r="I850" s="11">
        <f t="shared" ref="I850:O850" si="1562">IF(ISERROR(I849),IF(ISERROR(I848),IF(ISERROR(I847),"BLANK",I847),I848),I849)</f>
        <v>3</v>
      </c>
      <c r="J850" s="11" t="str">
        <f t="shared" si="1562"/>
        <v>W</v>
      </c>
      <c r="K850" s="18">
        <f t="shared" si="1562"/>
        <v>0.50416666666666665</v>
      </c>
      <c r="L850" s="11" t="str">
        <f t="shared" si="1562"/>
        <v>CMA</v>
      </c>
      <c r="M850" s="11">
        <f t="shared" si="1562"/>
        <v>8.5</v>
      </c>
      <c r="N850" s="11">
        <f t="shared" si="1562"/>
        <v>2</v>
      </c>
      <c r="O850" s="11">
        <f t="shared" si="1562"/>
        <v>2</v>
      </c>
      <c r="P850" s="11" t="s">
        <v>186</v>
      </c>
      <c r="Q850" s="19" t="str">
        <f>IF($N850=1,IF(ISERROR(VLOOKUP($P850,'M1'!$A:$C,Q$2,FALSE)),"NOT PRESENT",VLOOKUP($P850,'M1'!$A:$C,Q$2,FALSE)),IF($N850=2,IF(ISERROR(VLOOKUP(DATA!$P850,'M2'!$A:$C,Q$2,FALSE)),"NOT PRESENT",VLOOKUP(DATA!$P850,'M2'!$A:$C,Q$2,FALSE)),IF($N850=0,IF(ISERROR(VLOOKUP($P850,'M1'!$A:$C,Q$2,FALSE)),IF(ISERROR(VLOOKUP(DATA!$P850,'M2'!$A:$C,Q$2,FALSE)),"NOT PRESENT",VLOOKUP(DATA!$P850,'M2'!$A:$C,Q$2,FALSE)),VLOOKUP($P850,'M1'!$A:$C,Q$2,FALSE)),"SPECIFY METHOD")))</f>
        <v>Orthonopias triacis</v>
      </c>
      <c r="R850" s="12" t="str">
        <f>IF($N850=1,IF(ISERROR(VLOOKUP($P850,'M1'!$A:$C,R$2,FALSE)),"NOT PRESENT",VLOOKUP($P850,'M1'!$A:$C,R$2,FALSE)),IF($N850=2,IF(ISERROR(VLOOKUP(DATA!$P850,'M2'!$A:$C,R$2,FALSE)),"NOT PRESENT",VLOOKUP(DATA!$P850,'M2'!$A:$C,R$2,FALSE)),IF($N850=0,IF(ISERROR(VLOOKUP($P850,'M1'!$A:$C,R$2,FALSE)),IF(ISERROR(VLOOKUP(DATA!$P850,'M2'!$A:$C,R$2,FALSE)),"NOT PRESENT",VLOOKUP(DATA!$P850,'M2'!$A:$C,R$2,FALSE)),VLOOKUP($P850,'M1'!$A:$C,R$2,FALSE)),"SPECIFY METHOD")))</f>
        <v>Snubnose sculpin</v>
      </c>
      <c r="S850" s="21">
        <f t="shared" si="1398"/>
        <v>1</v>
      </c>
      <c r="T850" s="11">
        <v>0</v>
      </c>
      <c r="U850" s="11"/>
      <c r="V850" s="11">
        <v>1</v>
      </c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1"/>
      <c r="AU850" s="11"/>
      <c r="AV850" s="11"/>
      <c r="AW850" s="11"/>
      <c r="AX850" s="11"/>
      <c r="AY850" s="11"/>
      <c r="AZ850" s="11"/>
      <c r="BA850" s="11"/>
      <c r="BB850" s="11"/>
      <c r="BC850" s="11"/>
      <c r="BD850" s="11"/>
      <c r="BE850" s="11"/>
      <c r="BF850" s="11"/>
      <c r="BG850" s="11"/>
      <c r="BH850" s="11"/>
      <c r="BI850" s="11"/>
      <c r="BJ850" s="11"/>
      <c r="BK850" s="11"/>
      <c r="BL850" s="11"/>
      <c r="BM850" s="11"/>
      <c r="BN850" s="11"/>
      <c r="BO850" s="11"/>
      <c r="BP850" s="11"/>
    </row>
    <row r="851" spans="1:68" ht="12.75" customHeight="1">
      <c r="A851" s="12">
        <f t="shared" si="1395"/>
        <v>849</v>
      </c>
      <c r="B851" s="11" t="str">
        <f t="shared" ref="B851:D851" si="1563">IF(ISERROR(B850),IF(ISERROR(B849),IF(ISERROR(B848),"BLANK",B848),B849),B850)</f>
        <v>Claire Attridge</v>
      </c>
      <c r="C851" s="11" t="str">
        <f t="shared" si="1563"/>
        <v>Em Lim</v>
      </c>
      <c r="D851" s="11" t="str">
        <f t="shared" si="1563"/>
        <v>BMSC19</v>
      </c>
      <c r="E851" s="12" t="str">
        <f>IF(ISERROR(VLOOKUP($D851,SITES!$A:$E,2,FALSE)),"",VLOOKUP($D851,SITES!$A:$E,2,FALSE))</f>
        <v>Ed King SW Pyramid</v>
      </c>
      <c r="F851" s="10">
        <f>IF(ISERROR(VLOOKUP($D851,SITES!$A:$E,3,FALSE)),"",VLOOKUP($D851,SITES!$A:$E,3,FALSE))</f>
        <v>48.828601837158203</v>
      </c>
      <c r="G851" s="13">
        <f>IF(ISERROR(VLOOKUP($D851,SITES!$A:$E,4,FALSE)),"",VLOOKUP($D851,SITES!$A:$E,4,FALSE))</f>
        <v>-125.221298217773</v>
      </c>
      <c r="H851" s="14" t="str">
        <f t="shared" si="1524"/>
        <v>25/04/2024</v>
      </c>
      <c r="I851" s="11">
        <f t="shared" ref="I851:O851" si="1564">IF(ISERROR(I850),IF(ISERROR(I849),IF(ISERROR(I848),"BLANK",I848),I849),I850)</f>
        <v>3</v>
      </c>
      <c r="J851" s="11" t="str">
        <f t="shared" si="1564"/>
        <v>W</v>
      </c>
      <c r="K851" s="18">
        <f t="shared" si="1564"/>
        <v>0.50416666666666665</v>
      </c>
      <c r="L851" s="11" t="str">
        <f t="shared" si="1564"/>
        <v>CMA</v>
      </c>
      <c r="M851" s="11">
        <f t="shared" si="1564"/>
        <v>8.5</v>
      </c>
      <c r="N851" s="11">
        <f t="shared" si="1564"/>
        <v>2</v>
      </c>
      <c r="O851" s="11">
        <f t="shared" si="1564"/>
        <v>2</v>
      </c>
      <c r="P851" s="11" t="s">
        <v>38</v>
      </c>
      <c r="Q851" s="19" t="str">
        <f>IF($N851=1,IF(ISERROR(VLOOKUP($P851,'M1'!$A:$C,Q$2,FALSE)),"NOT PRESENT",VLOOKUP($P851,'M1'!$A:$C,Q$2,FALSE)),IF($N851=2,IF(ISERROR(VLOOKUP(DATA!$P851,'M2'!$A:$C,Q$2,FALSE)),"NOT PRESENT",VLOOKUP(DATA!$P851,'M2'!$A:$C,Q$2,FALSE)),IF($N851=0,IF(ISERROR(VLOOKUP($P851,'M1'!$A:$C,Q$2,FALSE)),IF(ISERROR(VLOOKUP(DATA!$P851,'M2'!$A:$C,Q$2,FALSE)),"NOT PRESENT",VLOOKUP(DATA!$P851,'M2'!$A:$C,Q$2,FALSE)),VLOOKUP($P851,'M1'!$A:$C,Q$2,FALSE)),"SPECIFY METHOD")))</f>
        <v>Crassadoma gigantea</v>
      </c>
      <c r="R851" s="12" t="str">
        <f>IF($N851=1,IF(ISERROR(VLOOKUP($P851,'M1'!$A:$C,R$2,FALSE)),"NOT PRESENT",VLOOKUP($P851,'M1'!$A:$C,R$2,FALSE)),IF($N851=2,IF(ISERROR(VLOOKUP(DATA!$P851,'M2'!$A:$C,R$2,FALSE)),"NOT PRESENT",VLOOKUP(DATA!$P851,'M2'!$A:$C,R$2,FALSE)),IF($N851=0,IF(ISERROR(VLOOKUP($P851,'M1'!$A:$C,R$2,FALSE)),IF(ISERROR(VLOOKUP(DATA!$P851,'M2'!$A:$C,R$2,FALSE)),"NOT PRESENT",VLOOKUP(DATA!$P851,'M2'!$A:$C,R$2,FALSE)),VLOOKUP($P851,'M1'!$A:$C,R$2,FALSE)),"SPECIFY METHOD")))</f>
        <v>Purple-hinged rock scallop</v>
      </c>
      <c r="S851" s="21">
        <f t="shared" si="1398"/>
        <v>3</v>
      </c>
      <c r="T851" s="11">
        <v>0</v>
      </c>
      <c r="U851" s="11"/>
      <c r="V851" s="11"/>
      <c r="W851" s="11"/>
      <c r="X851" s="11">
        <v>1</v>
      </c>
      <c r="Y851" s="11">
        <v>1</v>
      </c>
      <c r="Z851" s="11">
        <v>1</v>
      </c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1"/>
      <c r="AU851" s="11"/>
      <c r="AV851" s="11"/>
      <c r="AW851" s="11"/>
      <c r="AX851" s="11"/>
      <c r="AY851" s="11"/>
      <c r="AZ851" s="11"/>
      <c r="BA851" s="11"/>
      <c r="BB851" s="11"/>
      <c r="BC851" s="11"/>
      <c r="BD851" s="11"/>
      <c r="BE851" s="11"/>
      <c r="BF851" s="11"/>
      <c r="BG851" s="11"/>
      <c r="BH851" s="11"/>
      <c r="BI851" s="11"/>
      <c r="BJ851" s="11"/>
      <c r="BK851" s="11"/>
      <c r="BL851" s="11"/>
      <c r="BM851" s="11"/>
      <c r="BN851" s="11"/>
      <c r="BO851" s="11"/>
      <c r="BP851" s="11"/>
    </row>
    <row r="852" spans="1:68" ht="12.75" customHeight="1">
      <c r="A852" s="12">
        <f t="shared" si="1395"/>
        <v>850</v>
      </c>
      <c r="B852" s="11" t="str">
        <f t="shared" ref="B852:D852" si="1565">IF(ISERROR(B851),IF(ISERROR(B850),IF(ISERROR(B849),"BLANK",B849),B850),B851)</f>
        <v>Claire Attridge</v>
      </c>
      <c r="C852" s="11" t="str">
        <f t="shared" si="1565"/>
        <v>Em Lim</v>
      </c>
      <c r="D852" s="11" t="str">
        <f t="shared" si="1565"/>
        <v>BMSC19</v>
      </c>
      <c r="E852" s="12" t="str">
        <f>IF(ISERROR(VLOOKUP($D852,SITES!$A:$E,2,FALSE)),"",VLOOKUP($D852,SITES!$A:$E,2,FALSE))</f>
        <v>Ed King SW Pyramid</v>
      </c>
      <c r="F852" s="10">
        <f>IF(ISERROR(VLOOKUP($D852,SITES!$A:$E,3,FALSE)),"",VLOOKUP($D852,SITES!$A:$E,3,FALSE))</f>
        <v>48.828601837158203</v>
      </c>
      <c r="G852" s="13">
        <f>IF(ISERROR(VLOOKUP($D852,SITES!$A:$E,4,FALSE)),"",VLOOKUP($D852,SITES!$A:$E,4,FALSE))</f>
        <v>-125.221298217773</v>
      </c>
      <c r="H852" s="14" t="str">
        <f t="shared" si="1524"/>
        <v>25/04/2024</v>
      </c>
      <c r="I852" s="11">
        <f t="shared" ref="I852:O852" si="1566">IF(ISERROR(I851),IF(ISERROR(I850),IF(ISERROR(I849),"BLANK",I849),I850),I851)</f>
        <v>3</v>
      </c>
      <c r="J852" s="11" t="str">
        <f t="shared" si="1566"/>
        <v>W</v>
      </c>
      <c r="K852" s="18">
        <f t="shared" si="1566"/>
        <v>0.50416666666666665</v>
      </c>
      <c r="L852" s="11" t="str">
        <f t="shared" si="1566"/>
        <v>CMA</v>
      </c>
      <c r="M852" s="11">
        <f t="shared" si="1566"/>
        <v>8.5</v>
      </c>
      <c r="N852" s="11">
        <f t="shared" si="1566"/>
        <v>2</v>
      </c>
      <c r="O852" s="11">
        <f t="shared" si="1566"/>
        <v>2</v>
      </c>
      <c r="P852" s="11" t="s">
        <v>39</v>
      </c>
      <c r="Q852" s="19" t="str">
        <f>IF($N852=1,IF(ISERROR(VLOOKUP($P852,'M1'!$A:$C,Q$2,FALSE)),"NOT PRESENT",VLOOKUP($P852,'M1'!$A:$C,Q$2,FALSE)),IF($N852=2,IF(ISERROR(VLOOKUP(DATA!$P852,'M2'!$A:$C,Q$2,FALSE)),"NOT PRESENT",VLOOKUP(DATA!$P852,'M2'!$A:$C,Q$2,FALSE)),IF($N852=0,IF(ISERROR(VLOOKUP($P852,'M1'!$A:$C,Q$2,FALSE)),IF(ISERROR(VLOOKUP(DATA!$P852,'M2'!$A:$C,Q$2,FALSE)),"NOT PRESENT",VLOOKUP(DATA!$P852,'M2'!$A:$C,Q$2,FALSE)),VLOOKUP($P852,'M1'!$A:$C,Q$2,FALSE)),"SPECIFY METHOD")))</f>
        <v>Hermissenda crassicornis</v>
      </c>
      <c r="R852" s="12" t="str">
        <f>IF($N852=1,IF(ISERROR(VLOOKUP($P852,'M1'!$A:$C,R$2,FALSE)),"NOT PRESENT",VLOOKUP($P852,'M1'!$A:$C,R$2,FALSE)),IF($N852=2,IF(ISERROR(VLOOKUP(DATA!$P852,'M2'!$A:$C,R$2,FALSE)),"NOT PRESENT",VLOOKUP(DATA!$P852,'M2'!$A:$C,R$2,FALSE)),IF($N852=0,IF(ISERROR(VLOOKUP($P852,'M1'!$A:$C,R$2,FALSE)),IF(ISERROR(VLOOKUP(DATA!$P852,'M2'!$A:$C,R$2,FALSE)),"NOT PRESENT",VLOOKUP(DATA!$P852,'M2'!$A:$C,R$2,FALSE)),VLOOKUP($P852,'M1'!$A:$C,R$2,FALSE)),"SPECIFY METHOD")))</f>
        <v>Opalescent nudibranch</v>
      </c>
      <c r="S852" s="21">
        <f t="shared" si="1398"/>
        <v>1</v>
      </c>
      <c r="T852" s="11">
        <v>1</v>
      </c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</row>
    <row r="853" spans="1:68" ht="12.75" customHeight="1">
      <c r="A853" s="12">
        <f t="shared" si="1395"/>
        <v>851</v>
      </c>
      <c r="B853" s="11" t="str">
        <f t="shared" ref="B853:D853" si="1567">IF(ISERROR(B852),IF(ISERROR(B851),IF(ISERROR(B850),"BLANK",B850),B851),B852)</f>
        <v>Claire Attridge</v>
      </c>
      <c r="C853" s="11" t="str">
        <f t="shared" si="1567"/>
        <v>Em Lim</v>
      </c>
      <c r="D853" s="11" t="str">
        <f t="shared" si="1567"/>
        <v>BMSC19</v>
      </c>
      <c r="E853" s="12" t="str">
        <f>IF(ISERROR(VLOOKUP($D853,SITES!$A:$E,2,FALSE)),"",VLOOKUP($D853,SITES!$A:$E,2,FALSE))</f>
        <v>Ed King SW Pyramid</v>
      </c>
      <c r="F853" s="10">
        <f>IF(ISERROR(VLOOKUP($D853,SITES!$A:$E,3,FALSE)),"",VLOOKUP($D853,SITES!$A:$E,3,FALSE))</f>
        <v>48.828601837158203</v>
      </c>
      <c r="G853" s="13">
        <f>IF(ISERROR(VLOOKUP($D853,SITES!$A:$E,4,FALSE)),"",VLOOKUP($D853,SITES!$A:$E,4,FALSE))</f>
        <v>-125.221298217773</v>
      </c>
      <c r="H853" s="14" t="str">
        <f t="shared" si="1524"/>
        <v>25/04/2024</v>
      </c>
      <c r="I853" s="11">
        <f t="shared" ref="I853:M853" si="1568">IF(ISERROR(I852),IF(ISERROR(I851),IF(ISERROR(I850),"BLANK",I850),I851),I852)</f>
        <v>3</v>
      </c>
      <c r="J853" s="11" t="str">
        <f t="shared" si="1568"/>
        <v>W</v>
      </c>
      <c r="K853" s="18">
        <f t="shared" si="1568"/>
        <v>0.50416666666666665</v>
      </c>
      <c r="L853" s="11" t="str">
        <f t="shared" si="1568"/>
        <v>CMA</v>
      </c>
      <c r="M853" s="11">
        <f t="shared" si="1568"/>
        <v>8.5</v>
      </c>
      <c r="N853" s="11">
        <v>2</v>
      </c>
      <c r="O853" s="11">
        <f>IF(ISERROR(O852),IF(ISERROR(O851),IF(ISERROR(O850),"BLANK",O850),O851),O852)</f>
        <v>2</v>
      </c>
      <c r="P853" s="11" t="s">
        <v>49</v>
      </c>
      <c r="Q853" s="19" t="str">
        <f>IF($N853=1,IF(ISERROR(VLOOKUP($P853,'M1'!$A:$C,Q$2,FALSE)),"NOT PRESENT",VLOOKUP($P853,'M1'!$A:$C,Q$2,FALSE)),IF($N853=2,IF(ISERROR(VLOOKUP(DATA!$P853,'M2'!$A:$C,Q$2,FALSE)),"NOT PRESENT",VLOOKUP(DATA!$P853,'M2'!$A:$C,Q$2,FALSE)),IF($N853=0,IF(ISERROR(VLOOKUP($P853,'M1'!$A:$C,Q$2,FALSE)),IF(ISERROR(VLOOKUP(DATA!$P853,'M2'!$A:$C,Q$2,FALSE)),"NOT PRESENT",VLOOKUP(DATA!$P853,'M2'!$A:$C,Q$2,FALSE)),VLOOKUP($P853,'M1'!$A:$C,Q$2,FALSE)),"SPECIFY METHOD")))</f>
        <v>Debris - Zero</v>
      </c>
      <c r="R853" s="12" t="str">
        <f>IF($N853=1,IF(ISERROR(VLOOKUP($P853,'M1'!$A:$C,R$2,FALSE)),"NOT PRESENT",VLOOKUP($P853,'M1'!$A:$C,R$2,FALSE)),IF($N853=2,IF(ISERROR(VLOOKUP(DATA!$P853,'M2'!$A:$C,R$2,FALSE)),"NOT PRESENT",VLOOKUP(DATA!$P853,'M2'!$A:$C,R$2,FALSE)),IF($N853=0,IF(ISERROR(VLOOKUP($P853,'M1'!$A:$C,R$2,FALSE)),IF(ISERROR(VLOOKUP(DATA!$P853,'M2'!$A:$C,R$2,FALSE)),"NOT PRESENT",VLOOKUP(DATA!$P853,'M2'!$A:$C,R$2,FALSE)),VLOOKUP($P853,'M1'!$A:$C,R$2,FALSE)),"SPECIFY METHOD")))</f>
        <v>No Debris found</v>
      </c>
      <c r="S853" s="21">
        <f t="shared" si="1398"/>
        <v>1</v>
      </c>
      <c r="T853" s="11">
        <v>1</v>
      </c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</row>
    <row r="854" spans="1:68" ht="12.75" customHeight="1">
      <c r="A854" s="12">
        <f t="shared" si="1395"/>
        <v>852</v>
      </c>
      <c r="B854" s="11" t="str">
        <f t="shared" ref="B854:C854" si="1569">IF(ISERROR(#REF!),IF(ISERROR(B853),IF(ISERROR(B852),"BLANK",B852),B853),#REF!)</f>
        <v>Claire Attridge</v>
      </c>
      <c r="C854" s="11" t="str">
        <f t="shared" si="1569"/>
        <v>Em Lim</v>
      </c>
      <c r="D854" s="11" t="s">
        <v>115</v>
      </c>
      <c r="E854" s="12" t="str">
        <f>IF(ISERROR(VLOOKUP($D854,SITES!$A:$E,2,FALSE)),"",VLOOKUP($D854,SITES!$A:$E,2,FALSE))</f>
        <v>Wizard Island North</v>
      </c>
      <c r="F854" s="10">
        <f>IF(ISERROR(VLOOKUP($D854,SITES!$A:$E,3,FALSE)),"",VLOOKUP($D854,SITES!$A:$E,3,FALSE))</f>
        <v>48.858283996582003</v>
      </c>
      <c r="G854" s="13">
        <f>IF(ISERROR(VLOOKUP($D854,SITES!$A:$E,4,FALSE)),"",VLOOKUP($D854,SITES!$A:$E,4,FALSE))</f>
        <v>-125.160919189453</v>
      </c>
      <c r="H854" s="11" t="s">
        <v>116</v>
      </c>
      <c r="I854" s="11">
        <v>2.5</v>
      </c>
      <c r="J854" s="11" t="s">
        <v>99</v>
      </c>
      <c r="K854" s="18">
        <v>0.39513888888888887</v>
      </c>
      <c r="L854" s="11" t="str">
        <f>IF(ISERROR(#REF!),IF(ISERROR(L853),IF(ISERROR(L852),"BLANK",L852),L853),#REF!)</f>
        <v>CMA</v>
      </c>
      <c r="M854" s="11">
        <v>4.5</v>
      </c>
      <c r="N854" s="11">
        <v>1</v>
      </c>
      <c r="O854" s="11">
        <f>IF(ISERROR(#REF!),IF(ISERROR(O853),IF(ISERROR(O852),"BLANK",O852),O853),#REF!)</f>
        <v>2</v>
      </c>
      <c r="P854" s="11" t="s">
        <v>27</v>
      </c>
      <c r="Q854" s="19" t="str">
        <f>IF($N854=1,IF(ISERROR(VLOOKUP($P854,'M1'!$A:$C,Q$2,FALSE)),"NOT PRESENT",VLOOKUP($P854,'M1'!$A:$C,Q$2,FALSE)),IF($N854=2,IF(ISERROR(VLOOKUP(DATA!$P854,'M2'!$A:$C,Q$2,FALSE)),"NOT PRESENT",VLOOKUP(DATA!$P854,'M2'!$A:$C,Q$2,FALSE)),IF($N854=0,IF(ISERROR(VLOOKUP($P854,'M1'!$A:$C,Q$2,FALSE)),IF(ISERROR(VLOOKUP(DATA!$P854,'M2'!$A:$C,Q$2,FALSE)),"NOT PRESENT",VLOOKUP(DATA!$P854,'M2'!$A:$C,Q$2,FALSE)),VLOOKUP($P854,'M1'!$A:$C,Q$2,FALSE)),"SPECIFY METHOD")))</f>
        <v>Hexagrammos decagrammus</v>
      </c>
      <c r="R854" s="19" t="str">
        <f>IF($N854=1,IF(ISERROR(VLOOKUP($P854,'M1'!$A:$C,R$2,FALSE)),"NOT PRESENT",VLOOKUP($P854,'M1'!$A:$C,R$2,FALSE)),IF($N854=2,IF(ISERROR(VLOOKUP(DATA!$P854,'M2'!$A:$C,R$2,FALSE)),"NOT PRESENT",VLOOKUP(DATA!$P854,'M2'!$A:$C,R$2,FALSE)),IF($N854=0,IF(ISERROR(VLOOKUP($P854,'M1'!$A:$C,R$2,FALSE)),IF(ISERROR(VLOOKUP(DATA!$P854,'M2'!$A:$C,R$2,FALSE)),"NOT PRESENT",VLOOKUP(DATA!$P854,'M2'!$A:$C,R$2,FALSE)),VLOOKUP($P854,'M1'!$A:$C,R$2,FALSE)),"SPECIFY METHOD")))</f>
        <v>Kelp greenling</v>
      </c>
      <c r="S854" s="21">
        <f t="shared" si="1398"/>
        <v>3</v>
      </c>
      <c r="T854" s="11">
        <v>0</v>
      </c>
      <c r="U854" s="11"/>
      <c r="V854" s="11"/>
      <c r="W854" s="11"/>
      <c r="X854" s="11"/>
      <c r="Y854" s="11"/>
      <c r="Z854" s="11"/>
      <c r="AA854" s="11"/>
      <c r="AB854" s="11"/>
      <c r="AC854" s="11"/>
      <c r="AD854" s="11">
        <v>3</v>
      </c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1"/>
      <c r="AU854" s="11"/>
      <c r="AV854" s="11"/>
      <c r="AW854" s="11"/>
      <c r="AX854" s="11"/>
      <c r="AY854" s="11"/>
      <c r="AZ854" s="11"/>
      <c r="BA854" s="11"/>
      <c r="BB854" s="11"/>
      <c r="BC854" s="11"/>
      <c r="BD854" s="11"/>
      <c r="BE854" s="11"/>
      <c r="BF854" s="11"/>
      <c r="BG854" s="11"/>
      <c r="BH854" s="11"/>
      <c r="BI854" s="11"/>
      <c r="BJ854" s="11"/>
      <c r="BK854" s="11"/>
      <c r="BL854" s="11"/>
      <c r="BM854" s="11"/>
      <c r="BN854" s="11"/>
      <c r="BO854" s="11"/>
      <c r="BP854" s="11"/>
    </row>
    <row r="855" spans="1:68" ht="12.75" customHeight="1">
      <c r="A855" s="12">
        <f t="shared" si="1395"/>
        <v>853</v>
      </c>
      <c r="B855" s="11" t="str">
        <f t="shared" ref="B855:D855" si="1570">IF(ISERROR(B854),IF(ISERROR(#REF!),IF(ISERROR(B853),"BLANK",B853),#REF!),B854)</f>
        <v>Claire Attridge</v>
      </c>
      <c r="C855" s="11" t="str">
        <f t="shared" si="1570"/>
        <v>Em Lim</v>
      </c>
      <c r="D855" s="11" t="str">
        <f t="shared" si="1570"/>
        <v>BMSC12</v>
      </c>
      <c r="E855" s="12" t="str">
        <f>IF(ISERROR(VLOOKUP($D855,SITES!$A:$E,2,FALSE)),"",VLOOKUP($D855,SITES!$A:$E,2,FALSE))</f>
        <v>Wizard Island North</v>
      </c>
      <c r="F855" s="10">
        <f>IF(ISERROR(VLOOKUP($D855,SITES!$A:$E,3,FALSE)),"",VLOOKUP($D855,SITES!$A:$E,3,FALSE))</f>
        <v>48.858283996582003</v>
      </c>
      <c r="G855" s="13">
        <f>IF(ISERROR(VLOOKUP($D855,SITES!$A:$E,4,FALSE)),"",VLOOKUP($D855,SITES!$A:$E,4,FALSE))</f>
        <v>-125.160919189453</v>
      </c>
      <c r="H855" s="14" t="str">
        <f t="shared" ref="H855:M855" si="1571">IF(ISERROR(H854),IF(ISERROR(#REF!),IF(ISERROR(H853),"BLANK",H853),#REF!),H854)</f>
        <v>26/04/2024</v>
      </c>
      <c r="I855" s="11">
        <f t="shared" si="1571"/>
        <v>2.5</v>
      </c>
      <c r="J855" s="11" t="str">
        <f t="shared" si="1571"/>
        <v>NE</v>
      </c>
      <c r="K855" s="18">
        <f t="shared" si="1571"/>
        <v>0.39513888888888887</v>
      </c>
      <c r="L855" s="11" t="str">
        <f t="shared" si="1571"/>
        <v>CMA</v>
      </c>
      <c r="M855" s="11">
        <f t="shared" si="1571"/>
        <v>4.5</v>
      </c>
      <c r="N855" s="11">
        <f>IF(ISERROR(N854),IF(ISERROR(N853),IF(ISERROR(N852),"BLANK",N852),N853),N854)</f>
        <v>1</v>
      </c>
      <c r="O855" s="11">
        <f>IF(ISERROR(O854),IF(ISERROR(#REF!),IF(ISERROR(O853),"BLANK",O853),#REF!),O854)</f>
        <v>2</v>
      </c>
      <c r="P855" s="11" t="s">
        <v>53</v>
      </c>
      <c r="Q855" s="19" t="str">
        <f>IF($N855=1,IF(ISERROR(VLOOKUP($P855,'M1'!$A:$C,Q$2,FALSE)),"NOT PRESENT",VLOOKUP($P855,'M1'!$A:$C,Q$2,FALSE)),IF($N855=2,IF(ISERROR(VLOOKUP(DATA!$P855,'M2'!$A:$C,Q$2,FALSE)),"NOT PRESENT",VLOOKUP(DATA!$P855,'M2'!$A:$C,Q$2,FALSE)),IF($N855=0,IF(ISERROR(VLOOKUP($P855,'M1'!$A:$C,Q$2,FALSE)),IF(ISERROR(VLOOKUP(DATA!$P855,'M2'!$A:$C,Q$2,FALSE)),"NOT PRESENT",VLOOKUP(DATA!$P855,'M2'!$A:$C,Q$2,FALSE)),VLOOKUP($P855,'M1'!$A:$C,Q$2,FALSE)),"SPECIFY METHOD")))</f>
        <v>Rhinogobiops nicholsii</v>
      </c>
      <c r="R855" s="12" t="str">
        <f>IF($N855=1,IF(ISERROR(VLOOKUP($P855,'M1'!$A:$C,R$2,FALSE)),"NOT PRESENT",VLOOKUP($P855,'M1'!$A:$C,R$2,FALSE)),IF($N855=2,IF(ISERROR(VLOOKUP(DATA!$P855,'M2'!$A:$C,R$2,FALSE)),"NOT PRESENT",VLOOKUP(DATA!$P855,'M2'!$A:$C,R$2,FALSE)),IF($N855=0,IF(ISERROR(VLOOKUP($P855,'M1'!$A:$C,R$2,FALSE)),IF(ISERROR(VLOOKUP(DATA!$P855,'M2'!$A:$C,R$2,FALSE)),"NOT PRESENT",VLOOKUP(DATA!$P855,'M2'!$A:$C,R$2,FALSE)),VLOOKUP($P855,'M1'!$A:$C,R$2,FALSE)),"SPECIFY METHOD")))</f>
        <v>Blackeye goby</v>
      </c>
      <c r="S855" s="21">
        <f t="shared" si="1398"/>
        <v>1</v>
      </c>
      <c r="T855" s="11">
        <v>0</v>
      </c>
      <c r="U855" s="11"/>
      <c r="V855" s="11"/>
      <c r="W855" s="11"/>
      <c r="X855" s="11">
        <v>1</v>
      </c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1"/>
      <c r="AU855" s="11"/>
      <c r="AV855" s="11"/>
      <c r="AW855" s="11"/>
      <c r="AX855" s="11"/>
      <c r="AY855" s="11"/>
      <c r="AZ855" s="11"/>
      <c r="BA855" s="11"/>
      <c r="BB855" s="11"/>
      <c r="BC855" s="11"/>
      <c r="BD855" s="11"/>
      <c r="BE855" s="11"/>
      <c r="BF855" s="11"/>
      <c r="BG855" s="11"/>
      <c r="BH855" s="11"/>
      <c r="BI855" s="11"/>
      <c r="BJ855" s="11"/>
      <c r="BK855" s="11"/>
      <c r="BL855" s="11"/>
      <c r="BM855" s="11"/>
      <c r="BN855" s="11"/>
      <c r="BO855" s="11"/>
      <c r="BP855" s="11"/>
    </row>
    <row r="856" spans="1:68" ht="12.75" customHeight="1">
      <c r="A856" s="12">
        <f t="shared" si="1395"/>
        <v>854</v>
      </c>
      <c r="B856" s="11" t="str">
        <f t="shared" ref="B856:D856" si="1572">IF(ISERROR(B855),IF(ISERROR(B854),IF(ISERROR(#REF!),"BLANK",#REF!),B854),B855)</f>
        <v>Claire Attridge</v>
      </c>
      <c r="C856" s="11" t="str">
        <f t="shared" si="1572"/>
        <v>Em Lim</v>
      </c>
      <c r="D856" s="11" t="str">
        <f t="shared" si="1572"/>
        <v>BMSC12</v>
      </c>
      <c r="E856" s="12" t="str">
        <f>IF(ISERROR(VLOOKUP($D856,SITES!$A:$E,2,FALSE)),"",VLOOKUP($D856,SITES!$A:$E,2,FALSE))</f>
        <v>Wizard Island North</v>
      </c>
      <c r="F856" s="10">
        <f>IF(ISERROR(VLOOKUP($D856,SITES!$A:$E,3,FALSE)),"",VLOOKUP($D856,SITES!$A:$E,3,FALSE))</f>
        <v>48.858283996582003</v>
      </c>
      <c r="G856" s="13">
        <f>IF(ISERROR(VLOOKUP($D856,SITES!$A:$E,4,FALSE)),"",VLOOKUP($D856,SITES!$A:$E,4,FALSE))</f>
        <v>-125.160919189453</v>
      </c>
      <c r="H856" s="14" t="str">
        <f t="shared" ref="H856:M856" si="1573">IF(ISERROR(H855),IF(ISERROR(H854),IF(ISERROR(#REF!),"BLANK",#REF!),H854),H855)</f>
        <v>26/04/2024</v>
      </c>
      <c r="I856" s="11">
        <f t="shared" si="1573"/>
        <v>2.5</v>
      </c>
      <c r="J856" s="11" t="str">
        <f t="shared" si="1573"/>
        <v>NE</v>
      </c>
      <c r="K856" s="18">
        <f t="shared" si="1573"/>
        <v>0.39513888888888887</v>
      </c>
      <c r="L856" s="11" t="str">
        <f t="shared" si="1573"/>
        <v>CMA</v>
      </c>
      <c r="M856" s="11">
        <f t="shared" si="1573"/>
        <v>4.5</v>
      </c>
      <c r="N856" s="11">
        <v>2</v>
      </c>
      <c r="O856" s="11">
        <f>IF(ISERROR(O855),IF(ISERROR(O854),IF(ISERROR(#REF!),"BLANK",#REF!),O854),O855)</f>
        <v>2</v>
      </c>
      <c r="P856" s="11" t="s">
        <v>29</v>
      </c>
      <c r="Q856" s="19" t="str">
        <f>IF($N856=1,IF(ISERROR(VLOOKUP($P856,'M1'!$A:$C,Q$2,FALSE)),"NOT PRESENT",VLOOKUP($P856,'M1'!$A:$C,Q$2,FALSE)),IF($N856=2,IF(ISERROR(VLOOKUP(DATA!$P856,'M2'!$A:$C,Q$2,FALSE)),"NOT PRESENT",VLOOKUP(DATA!$P856,'M2'!$A:$C,Q$2,FALSE)),IF($N856=0,IF(ISERROR(VLOOKUP($P856,'M1'!$A:$C,Q$2,FALSE)),IF(ISERROR(VLOOKUP(DATA!$P856,'M2'!$A:$C,Q$2,FALSE)),"NOT PRESENT",VLOOKUP(DATA!$P856,'M2'!$A:$C,Q$2,FALSE)),VLOOKUP($P856,'M1'!$A:$C,Q$2,FALSE)),"SPECIFY METHOD")))</f>
        <v>Mesocentrotus franciscanus</v>
      </c>
      <c r="R856" s="12" t="str">
        <f>IF($N856=1,IF(ISERROR(VLOOKUP($P856,'M1'!$A:$C,R$2,FALSE)),"NOT PRESENT",VLOOKUP($P856,'M1'!$A:$C,R$2,FALSE)),IF($N856=2,IF(ISERROR(VLOOKUP(DATA!$P856,'M2'!$A:$C,R$2,FALSE)),"NOT PRESENT",VLOOKUP(DATA!$P856,'M2'!$A:$C,R$2,FALSE)),IF($N856=0,IF(ISERROR(VLOOKUP($P856,'M1'!$A:$C,R$2,FALSE)),IF(ISERROR(VLOOKUP(DATA!$P856,'M2'!$A:$C,R$2,FALSE)),"NOT PRESENT",VLOOKUP(DATA!$P856,'M2'!$A:$C,R$2,FALSE)),VLOOKUP($P856,'M1'!$A:$C,R$2,FALSE)),"SPECIFY METHOD")))</f>
        <v>Red sea urchin</v>
      </c>
      <c r="S856" s="21">
        <f t="shared" si="1398"/>
        <v>327</v>
      </c>
      <c r="T856" s="11">
        <v>327</v>
      </c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</row>
    <row r="857" spans="1:68" ht="12.75" customHeight="1">
      <c r="A857" s="12">
        <f t="shared" si="1395"/>
        <v>855</v>
      </c>
      <c r="B857" s="11" t="str">
        <f t="shared" ref="B857:D857" si="1574">IF(ISERROR(B856),IF(ISERROR(B855),IF(ISERROR(B854),"BLANK",B854),B855),B856)</f>
        <v>Claire Attridge</v>
      </c>
      <c r="C857" s="11" t="str">
        <f t="shared" si="1574"/>
        <v>Em Lim</v>
      </c>
      <c r="D857" s="11" t="str">
        <f t="shared" si="1574"/>
        <v>BMSC12</v>
      </c>
      <c r="E857" s="12" t="str">
        <f>IF(ISERROR(VLOOKUP($D857,SITES!$A:$E,2,FALSE)),"",VLOOKUP($D857,SITES!$A:$E,2,FALSE))</f>
        <v>Wizard Island North</v>
      </c>
      <c r="F857" s="10">
        <f>IF(ISERROR(VLOOKUP($D857,SITES!$A:$E,3,FALSE)),"",VLOOKUP($D857,SITES!$A:$E,3,FALSE))</f>
        <v>48.858283996582003</v>
      </c>
      <c r="G857" s="13">
        <f>IF(ISERROR(VLOOKUP($D857,SITES!$A:$E,4,FALSE)),"",VLOOKUP($D857,SITES!$A:$E,4,FALSE))</f>
        <v>-125.160919189453</v>
      </c>
      <c r="H857" s="14" t="str">
        <f t="shared" ref="H857:O857" si="1575">IF(ISERROR(H856),IF(ISERROR(H855),IF(ISERROR(H854),"BLANK",H854),H855),H856)</f>
        <v>26/04/2024</v>
      </c>
      <c r="I857" s="11">
        <f t="shared" si="1575"/>
        <v>2.5</v>
      </c>
      <c r="J857" s="11" t="str">
        <f t="shared" si="1575"/>
        <v>NE</v>
      </c>
      <c r="K857" s="18">
        <f t="shared" si="1575"/>
        <v>0.39513888888888887</v>
      </c>
      <c r="L857" s="11" t="str">
        <f t="shared" si="1575"/>
        <v>CMA</v>
      </c>
      <c r="M857" s="11">
        <f t="shared" si="1575"/>
        <v>4.5</v>
      </c>
      <c r="N857" s="11">
        <f t="shared" si="1575"/>
        <v>2</v>
      </c>
      <c r="O857" s="11">
        <f t="shared" si="1575"/>
        <v>2</v>
      </c>
      <c r="P857" s="11" t="s">
        <v>30</v>
      </c>
      <c r="Q857" s="19" t="str">
        <f>IF($N857=1,IF(ISERROR(VLOOKUP($P857,'M1'!$A:$C,Q$2,FALSE)),"NOT PRESENT",VLOOKUP($P857,'M1'!$A:$C,Q$2,FALSE)),IF($N857=2,IF(ISERROR(VLOOKUP(DATA!$P857,'M2'!$A:$C,Q$2,FALSE)),"NOT PRESENT",VLOOKUP(DATA!$P857,'M2'!$A:$C,Q$2,FALSE)),IF($N857=0,IF(ISERROR(VLOOKUP($P857,'M1'!$A:$C,Q$2,FALSE)),IF(ISERROR(VLOOKUP(DATA!$P857,'M2'!$A:$C,Q$2,FALSE)),"NOT PRESENT",VLOOKUP(DATA!$P857,'M2'!$A:$C,Q$2,FALSE)),VLOOKUP($P857,'M1'!$A:$C,Q$2,FALSE)),"SPECIFY METHOD")))</f>
        <v>Pomaulax gibberosus</v>
      </c>
      <c r="R857" s="12" t="str">
        <f>IF($N857=1,IF(ISERROR(VLOOKUP($P857,'M1'!$A:$C,R$2,FALSE)),"NOT PRESENT",VLOOKUP($P857,'M1'!$A:$C,R$2,FALSE)),IF($N857=2,IF(ISERROR(VLOOKUP(DATA!$P857,'M2'!$A:$C,R$2,FALSE)),"NOT PRESENT",VLOOKUP(DATA!$P857,'M2'!$A:$C,R$2,FALSE)),IF($N857=0,IF(ISERROR(VLOOKUP($P857,'M1'!$A:$C,R$2,FALSE)),IF(ISERROR(VLOOKUP(DATA!$P857,'M2'!$A:$C,R$2,FALSE)),"NOT PRESENT",VLOOKUP(DATA!$P857,'M2'!$A:$C,R$2,FALSE)),VLOOKUP($P857,'M1'!$A:$C,R$2,FALSE)),"SPECIFY METHOD")))</f>
        <v>Red turban shell</v>
      </c>
      <c r="S857" s="21">
        <f t="shared" si="1398"/>
        <v>4</v>
      </c>
      <c r="T857" s="11">
        <v>4</v>
      </c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1"/>
      <c r="AU857" s="11"/>
      <c r="AV857" s="11"/>
      <c r="AW857" s="11"/>
      <c r="AX857" s="11"/>
      <c r="AY857" s="11"/>
      <c r="AZ857" s="11"/>
      <c r="BA857" s="11"/>
      <c r="BB857" s="11"/>
      <c r="BC857" s="11"/>
      <c r="BD857" s="11"/>
      <c r="BE857" s="11"/>
      <c r="BF857" s="11"/>
      <c r="BG857" s="11"/>
      <c r="BH857" s="11"/>
      <c r="BI857" s="11"/>
      <c r="BJ857" s="11"/>
      <c r="BK857" s="11"/>
      <c r="BL857" s="11"/>
      <c r="BM857" s="11"/>
      <c r="BN857" s="11"/>
      <c r="BO857" s="11"/>
      <c r="BP857" s="11"/>
    </row>
    <row r="858" spans="1:68" ht="12.75" customHeight="1">
      <c r="A858" s="12">
        <f t="shared" si="1395"/>
        <v>856</v>
      </c>
      <c r="B858" s="11" t="str">
        <f t="shared" ref="B858:D858" si="1576">IF(ISERROR(B857),IF(ISERROR(B856),IF(ISERROR(B855),"BLANK",B855),B856),B857)</f>
        <v>Claire Attridge</v>
      </c>
      <c r="C858" s="11" t="str">
        <f t="shared" si="1576"/>
        <v>Em Lim</v>
      </c>
      <c r="D858" s="11" t="str">
        <f t="shared" si="1576"/>
        <v>BMSC12</v>
      </c>
      <c r="E858" s="12" t="str">
        <f>IF(ISERROR(VLOOKUP($D858,SITES!$A:$E,2,FALSE)),"",VLOOKUP($D858,SITES!$A:$E,2,FALSE))</f>
        <v>Wizard Island North</v>
      </c>
      <c r="F858" s="10">
        <f>IF(ISERROR(VLOOKUP($D858,SITES!$A:$E,3,FALSE)),"",VLOOKUP($D858,SITES!$A:$E,3,FALSE))</f>
        <v>48.858283996582003</v>
      </c>
      <c r="G858" s="13">
        <f>IF(ISERROR(VLOOKUP($D858,SITES!$A:$E,4,FALSE)),"",VLOOKUP($D858,SITES!$A:$E,4,FALSE))</f>
        <v>-125.160919189453</v>
      </c>
      <c r="H858" s="14" t="str">
        <f t="shared" ref="H858:O858" si="1577">IF(ISERROR(H857),IF(ISERROR(H856),IF(ISERROR(H855),"BLANK",H855),H856),H857)</f>
        <v>26/04/2024</v>
      </c>
      <c r="I858" s="11">
        <f t="shared" si="1577"/>
        <v>2.5</v>
      </c>
      <c r="J858" s="11" t="str">
        <f t="shared" si="1577"/>
        <v>NE</v>
      </c>
      <c r="K858" s="18">
        <f t="shared" si="1577"/>
        <v>0.39513888888888887</v>
      </c>
      <c r="L858" s="11" t="str">
        <f t="shared" si="1577"/>
        <v>CMA</v>
      </c>
      <c r="M858" s="11">
        <f t="shared" si="1577"/>
        <v>4.5</v>
      </c>
      <c r="N858" s="11">
        <f t="shared" si="1577"/>
        <v>2</v>
      </c>
      <c r="O858" s="11">
        <f t="shared" si="1577"/>
        <v>2</v>
      </c>
      <c r="P858" s="11" t="s">
        <v>33</v>
      </c>
      <c r="Q858" s="19" t="str">
        <f>IF($N858=1,IF(ISERROR(VLOOKUP($P858,'M1'!$A:$C,Q$2,FALSE)),"NOT PRESENT",VLOOKUP($P858,'M1'!$A:$C,Q$2,FALSE)),IF($N858=2,IF(ISERROR(VLOOKUP(DATA!$P858,'M2'!$A:$C,Q$2,FALSE)),"NOT PRESENT",VLOOKUP(DATA!$P858,'M2'!$A:$C,Q$2,FALSE)),IF($N858=0,IF(ISERROR(VLOOKUP($P858,'M1'!$A:$C,Q$2,FALSE)),IF(ISERROR(VLOOKUP(DATA!$P858,'M2'!$A:$C,Q$2,FALSE)),"NOT PRESENT",VLOOKUP(DATA!$P858,'M2'!$A:$C,Q$2,FALSE)),VLOOKUP($P858,'M1'!$A:$C,Q$2,FALSE)),"SPECIFY METHOD")))</f>
        <v>Apostichopus californicus</v>
      </c>
      <c r="R858" s="12" t="str">
        <f>IF($N858=1,IF(ISERROR(VLOOKUP($P858,'M1'!$A:$C,R$2,FALSE)),"NOT PRESENT",VLOOKUP($P858,'M1'!$A:$C,R$2,FALSE)),IF($N858=2,IF(ISERROR(VLOOKUP(DATA!$P858,'M2'!$A:$C,R$2,FALSE)),"NOT PRESENT",VLOOKUP(DATA!$P858,'M2'!$A:$C,R$2,FALSE)),IF($N858=0,IF(ISERROR(VLOOKUP($P858,'M1'!$A:$C,R$2,FALSE)),IF(ISERROR(VLOOKUP(DATA!$P858,'M2'!$A:$C,R$2,FALSE)),"NOT PRESENT",VLOOKUP(DATA!$P858,'M2'!$A:$C,R$2,FALSE)),VLOOKUP($P858,'M1'!$A:$C,R$2,FALSE)),"SPECIFY METHOD")))</f>
        <v>California sea cucumber</v>
      </c>
      <c r="S858" s="21">
        <f t="shared" si="1398"/>
        <v>30</v>
      </c>
      <c r="T858" s="11">
        <v>30</v>
      </c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1"/>
      <c r="AU858" s="11"/>
      <c r="AV858" s="11"/>
      <c r="AW858" s="11"/>
      <c r="AX858" s="11"/>
      <c r="AY858" s="11"/>
      <c r="AZ858" s="11"/>
      <c r="BA858" s="11"/>
      <c r="BB858" s="11"/>
      <c r="BC858" s="11"/>
      <c r="BD858" s="11"/>
      <c r="BE858" s="11"/>
      <c r="BF858" s="11"/>
      <c r="BG858" s="11"/>
      <c r="BH858" s="11"/>
      <c r="BI858" s="11"/>
      <c r="BJ858" s="11"/>
      <c r="BK858" s="11"/>
      <c r="BL858" s="11"/>
      <c r="BM858" s="11"/>
      <c r="BN858" s="11"/>
      <c r="BO858" s="11"/>
      <c r="BP858" s="11"/>
    </row>
    <row r="859" spans="1:68" ht="12.75" customHeight="1">
      <c r="A859" s="12">
        <f t="shared" si="1395"/>
        <v>857</v>
      </c>
      <c r="B859" s="11" t="str">
        <f t="shared" ref="B859:D859" si="1578">IF(ISERROR(B858),IF(ISERROR(B857),IF(ISERROR(B856),"BLANK",B856),B857),B858)</f>
        <v>Claire Attridge</v>
      </c>
      <c r="C859" s="11" t="str">
        <f t="shared" si="1578"/>
        <v>Em Lim</v>
      </c>
      <c r="D859" s="11" t="str">
        <f t="shared" si="1578"/>
        <v>BMSC12</v>
      </c>
      <c r="E859" s="12" t="str">
        <f>IF(ISERROR(VLOOKUP($D859,SITES!$A:$E,2,FALSE)),"",VLOOKUP($D859,SITES!$A:$E,2,FALSE))</f>
        <v>Wizard Island North</v>
      </c>
      <c r="F859" s="10">
        <f>IF(ISERROR(VLOOKUP($D859,SITES!$A:$E,3,FALSE)),"",VLOOKUP($D859,SITES!$A:$E,3,FALSE))</f>
        <v>48.858283996582003</v>
      </c>
      <c r="G859" s="13">
        <f>IF(ISERROR(VLOOKUP($D859,SITES!$A:$E,4,FALSE)),"",VLOOKUP($D859,SITES!$A:$E,4,FALSE))</f>
        <v>-125.160919189453</v>
      </c>
      <c r="H859" s="14" t="str">
        <f t="shared" ref="H859:O859" si="1579">IF(ISERROR(H858),IF(ISERROR(H857),IF(ISERROR(H856),"BLANK",H856),H857),H858)</f>
        <v>26/04/2024</v>
      </c>
      <c r="I859" s="11">
        <f t="shared" si="1579"/>
        <v>2.5</v>
      </c>
      <c r="J859" s="11" t="str">
        <f t="shared" si="1579"/>
        <v>NE</v>
      </c>
      <c r="K859" s="18">
        <f t="shared" si="1579"/>
        <v>0.39513888888888887</v>
      </c>
      <c r="L859" s="11" t="str">
        <f t="shared" si="1579"/>
        <v>CMA</v>
      </c>
      <c r="M859" s="11">
        <f t="shared" si="1579"/>
        <v>4.5</v>
      </c>
      <c r="N859" s="11">
        <f t="shared" si="1579"/>
        <v>2</v>
      </c>
      <c r="O859" s="11">
        <f t="shared" si="1579"/>
        <v>2</v>
      </c>
      <c r="P859" s="11" t="s">
        <v>53</v>
      </c>
      <c r="Q859" s="19" t="str">
        <f>IF($N859=1,IF(ISERROR(VLOOKUP($P859,'M1'!$A:$C,Q$2,FALSE)),"NOT PRESENT",VLOOKUP($P859,'M1'!$A:$C,Q$2,FALSE)),IF($N859=2,IF(ISERROR(VLOOKUP(DATA!$P859,'M2'!$A:$C,Q$2,FALSE)),"NOT PRESENT",VLOOKUP(DATA!$P859,'M2'!$A:$C,Q$2,FALSE)),IF($N859=0,IF(ISERROR(VLOOKUP($P859,'M1'!$A:$C,Q$2,FALSE)),IF(ISERROR(VLOOKUP(DATA!$P859,'M2'!$A:$C,Q$2,FALSE)),"NOT PRESENT",VLOOKUP(DATA!$P859,'M2'!$A:$C,Q$2,FALSE)),VLOOKUP($P859,'M1'!$A:$C,Q$2,FALSE)),"SPECIFY METHOD")))</f>
        <v>Rhinogobiops nicholsii</v>
      </c>
      <c r="R859" s="12" t="str">
        <f>IF($N859=1,IF(ISERROR(VLOOKUP($P859,'M1'!$A:$C,R$2,FALSE)),"NOT PRESENT",VLOOKUP($P859,'M1'!$A:$C,R$2,FALSE)),IF($N859=2,IF(ISERROR(VLOOKUP(DATA!$P859,'M2'!$A:$C,R$2,FALSE)),"NOT PRESENT",VLOOKUP(DATA!$P859,'M2'!$A:$C,R$2,FALSE)),IF($N859=0,IF(ISERROR(VLOOKUP($P859,'M1'!$A:$C,R$2,FALSE)),IF(ISERROR(VLOOKUP(DATA!$P859,'M2'!$A:$C,R$2,FALSE)),"NOT PRESENT",VLOOKUP(DATA!$P859,'M2'!$A:$C,R$2,FALSE)),VLOOKUP($P859,'M1'!$A:$C,R$2,FALSE)),"SPECIFY METHOD")))</f>
        <v>Blackeye goby</v>
      </c>
      <c r="S859" s="21">
        <f t="shared" si="1398"/>
        <v>4</v>
      </c>
      <c r="T859" s="11">
        <v>0</v>
      </c>
      <c r="U859" s="11"/>
      <c r="V859" s="11">
        <v>1</v>
      </c>
      <c r="W859" s="11">
        <v>2</v>
      </c>
      <c r="X859" s="11">
        <v>1</v>
      </c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1"/>
      <c r="AU859" s="11"/>
      <c r="AV859" s="11"/>
      <c r="AW859" s="11"/>
      <c r="AX859" s="11"/>
      <c r="AY859" s="11"/>
      <c r="AZ859" s="11"/>
      <c r="BA859" s="11"/>
      <c r="BB859" s="11"/>
      <c r="BC859" s="11"/>
      <c r="BD859" s="11"/>
      <c r="BE859" s="11"/>
      <c r="BF859" s="11"/>
      <c r="BG859" s="11"/>
      <c r="BH859" s="11"/>
      <c r="BI859" s="11"/>
      <c r="BJ859" s="11"/>
      <c r="BK859" s="11"/>
      <c r="BL859" s="11"/>
      <c r="BM859" s="11"/>
      <c r="BN859" s="11"/>
      <c r="BO859" s="11"/>
      <c r="BP859" s="11"/>
    </row>
    <row r="860" spans="1:68" ht="12.75" customHeight="1">
      <c r="A860" s="12">
        <f t="shared" si="1395"/>
        <v>858</v>
      </c>
      <c r="B860" s="11" t="str">
        <f t="shared" ref="B860:D860" si="1580">IF(ISERROR(B859),IF(ISERROR(B858),IF(ISERROR(B857),"BLANK",B857),B858),B859)</f>
        <v>Claire Attridge</v>
      </c>
      <c r="C860" s="11" t="str">
        <f t="shared" si="1580"/>
        <v>Em Lim</v>
      </c>
      <c r="D860" s="11" t="str">
        <f t="shared" si="1580"/>
        <v>BMSC12</v>
      </c>
      <c r="E860" s="12" t="str">
        <f>IF(ISERROR(VLOOKUP($D860,SITES!$A:$E,2,FALSE)),"",VLOOKUP($D860,SITES!$A:$E,2,FALSE))</f>
        <v>Wizard Island North</v>
      </c>
      <c r="F860" s="10">
        <f>IF(ISERROR(VLOOKUP($D860,SITES!$A:$E,3,FALSE)),"",VLOOKUP($D860,SITES!$A:$E,3,FALSE))</f>
        <v>48.858283996582003</v>
      </c>
      <c r="G860" s="13">
        <f>IF(ISERROR(VLOOKUP($D860,SITES!$A:$E,4,FALSE)),"",VLOOKUP($D860,SITES!$A:$E,4,FALSE))</f>
        <v>-125.160919189453</v>
      </c>
      <c r="H860" s="14" t="str">
        <f t="shared" ref="H860:O860" si="1581">IF(ISERROR(H859),IF(ISERROR(H858),IF(ISERROR(H857),"BLANK",H857),H858),H859)</f>
        <v>26/04/2024</v>
      </c>
      <c r="I860" s="11">
        <f t="shared" si="1581"/>
        <v>2.5</v>
      </c>
      <c r="J860" s="11" t="str">
        <f t="shared" si="1581"/>
        <v>NE</v>
      </c>
      <c r="K860" s="18">
        <f t="shared" si="1581"/>
        <v>0.39513888888888887</v>
      </c>
      <c r="L860" s="11" t="str">
        <f t="shared" si="1581"/>
        <v>CMA</v>
      </c>
      <c r="M860" s="11">
        <f t="shared" si="1581"/>
        <v>4.5</v>
      </c>
      <c r="N860" s="11">
        <f t="shared" si="1581"/>
        <v>2</v>
      </c>
      <c r="O860" s="11">
        <f t="shared" si="1581"/>
        <v>2</v>
      </c>
      <c r="P860" s="11" t="s">
        <v>36</v>
      </c>
      <c r="Q860" s="19" t="str">
        <f>IF($N860=1,IF(ISERROR(VLOOKUP($P860,'M1'!$A:$C,Q$2,FALSE)),"NOT PRESENT",VLOOKUP($P860,'M1'!$A:$C,Q$2,FALSE)),IF($N860=2,IF(ISERROR(VLOOKUP(DATA!$P860,'M2'!$A:$C,Q$2,FALSE)),"NOT PRESENT",VLOOKUP(DATA!$P860,'M2'!$A:$C,Q$2,FALSE)),IF($N860=0,IF(ISERROR(VLOOKUP($P860,'M1'!$A:$C,Q$2,FALSE)),IF(ISERROR(VLOOKUP(DATA!$P860,'M2'!$A:$C,Q$2,FALSE)),"NOT PRESENT",VLOOKUP(DATA!$P860,'M2'!$A:$C,Q$2,FALSE)),VLOOKUP($P860,'M1'!$A:$C,Q$2,FALSE)),"SPECIFY METHOD")))</f>
        <v>Haliotis kamtschatkana</v>
      </c>
      <c r="R860" s="12" t="str">
        <f>IF($N860=1,IF(ISERROR(VLOOKUP($P860,'M1'!$A:$C,R$2,FALSE)),"NOT PRESENT",VLOOKUP($P860,'M1'!$A:$C,R$2,FALSE)),IF($N860=2,IF(ISERROR(VLOOKUP(DATA!$P860,'M2'!$A:$C,R$2,FALSE)),"NOT PRESENT",VLOOKUP(DATA!$P860,'M2'!$A:$C,R$2,FALSE)),IF($N860=0,IF(ISERROR(VLOOKUP($P860,'M1'!$A:$C,R$2,FALSE)),IF(ISERROR(VLOOKUP(DATA!$P860,'M2'!$A:$C,R$2,FALSE)),"NOT PRESENT",VLOOKUP(DATA!$P860,'M2'!$A:$C,R$2,FALSE)),VLOOKUP($P860,'M1'!$A:$C,R$2,FALSE)),"SPECIFY METHOD")))</f>
        <v>Pinto abalone</v>
      </c>
      <c r="S860" s="21">
        <f t="shared" si="1398"/>
        <v>10</v>
      </c>
      <c r="T860" s="11">
        <v>0</v>
      </c>
      <c r="U860" s="11">
        <v>2</v>
      </c>
      <c r="V860" s="11">
        <v>4</v>
      </c>
      <c r="W860" s="11">
        <v>3</v>
      </c>
      <c r="X860" s="11"/>
      <c r="Y860" s="11"/>
      <c r="Z860" s="11">
        <v>1</v>
      </c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1"/>
      <c r="AU860" s="11"/>
      <c r="AV860" s="11"/>
      <c r="AW860" s="11"/>
      <c r="AX860" s="11"/>
      <c r="AY860" s="11"/>
      <c r="AZ860" s="11"/>
      <c r="BA860" s="11"/>
      <c r="BB860" s="11"/>
      <c r="BC860" s="11"/>
      <c r="BD860" s="11"/>
      <c r="BE860" s="11"/>
      <c r="BF860" s="11"/>
      <c r="BG860" s="11"/>
      <c r="BH860" s="11"/>
      <c r="BI860" s="11"/>
      <c r="BJ860" s="11"/>
      <c r="BK860" s="11"/>
      <c r="BL860" s="11"/>
      <c r="BM860" s="11"/>
      <c r="BN860" s="11"/>
      <c r="BO860" s="11"/>
      <c r="BP860" s="11"/>
    </row>
    <row r="861" spans="1:68" ht="12.75" customHeight="1">
      <c r="A861" s="12">
        <f t="shared" si="1395"/>
        <v>859</v>
      </c>
      <c r="B861" s="11" t="str">
        <f t="shared" ref="B861:D861" si="1582">IF(ISERROR(B860),IF(ISERROR(B859),IF(ISERROR(B858),"BLANK",B858),B859),B860)</f>
        <v>Claire Attridge</v>
      </c>
      <c r="C861" s="11" t="str">
        <f t="shared" si="1582"/>
        <v>Em Lim</v>
      </c>
      <c r="D861" s="11" t="str">
        <f t="shared" si="1582"/>
        <v>BMSC12</v>
      </c>
      <c r="E861" s="12" t="str">
        <f>IF(ISERROR(VLOOKUP($D861,SITES!$A:$E,2,FALSE)),"",VLOOKUP($D861,SITES!$A:$E,2,FALSE))</f>
        <v>Wizard Island North</v>
      </c>
      <c r="F861" s="10">
        <f>IF(ISERROR(VLOOKUP($D861,SITES!$A:$E,3,FALSE)),"",VLOOKUP($D861,SITES!$A:$E,3,FALSE))</f>
        <v>48.858283996582003</v>
      </c>
      <c r="G861" s="13">
        <f>IF(ISERROR(VLOOKUP($D861,SITES!$A:$E,4,FALSE)),"",VLOOKUP($D861,SITES!$A:$E,4,FALSE))</f>
        <v>-125.160919189453</v>
      </c>
      <c r="H861" s="14" t="str">
        <f t="shared" ref="H861:O861" si="1583">IF(ISERROR(H860),IF(ISERROR(H859),IF(ISERROR(H858),"BLANK",H858),H859),H860)</f>
        <v>26/04/2024</v>
      </c>
      <c r="I861" s="11">
        <f t="shared" si="1583"/>
        <v>2.5</v>
      </c>
      <c r="J861" s="11" t="str">
        <f t="shared" si="1583"/>
        <v>NE</v>
      </c>
      <c r="K861" s="18">
        <f t="shared" si="1583"/>
        <v>0.39513888888888887</v>
      </c>
      <c r="L861" s="11" t="str">
        <f t="shared" si="1583"/>
        <v>CMA</v>
      </c>
      <c r="M861" s="11">
        <f t="shared" si="1583"/>
        <v>4.5</v>
      </c>
      <c r="N861" s="11">
        <f t="shared" si="1583"/>
        <v>2</v>
      </c>
      <c r="O861" s="11">
        <f t="shared" si="1583"/>
        <v>2</v>
      </c>
      <c r="P861" s="11" t="s">
        <v>37</v>
      </c>
      <c r="Q861" s="19" t="str">
        <f>IF($N861=1,IF(ISERROR(VLOOKUP($P861,'M1'!$A:$C,Q$2,FALSE)),"NOT PRESENT",VLOOKUP($P861,'M1'!$A:$C,Q$2,FALSE)),IF($N861=2,IF(ISERROR(VLOOKUP(DATA!$P861,'M2'!$A:$C,Q$2,FALSE)),"NOT PRESENT",VLOOKUP(DATA!$P861,'M2'!$A:$C,Q$2,FALSE)),IF($N861=0,IF(ISERROR(VLOOKUP($P861,'M1'!$A:$C,Q$2,FALSE)),IF(ISERROR(VLOOKUP(DATA!$P861,'M2'!$A:$C,Q$2,FALSE)),"NOT PRESENT",VLOOKUP(DATA!$P861,'M2'!$A:$C,Q$2,FALSE)),VLOOKUP($P861,'M1'!$A:$C,Q$2,FALSE)),"SPECIFY METHOD")))</f>
        <v>Ceratostoma foliatum</v>
      </c>
      <c r="R861" s="12" t="str">
        <f>IF($N861=1,IF(ISERROR(VLOOKUP($P861,'M1'!$A:$C,R$2,FALSE)),"NOT PRESENT",VLOOKUP($P861,'M1'!$A:$C,R$2,FALSE)),IF($N861=2,IF(ISERROR(VLOOKUP(DATA!$P861,'M2'!$A:$C,R$2,FALSE)),"NOT PRESENT",VLOOKUP(DATA!$P861,'M2'!$A:$C,R$2,FALSE)),IF($N861=0,IF(ISERROR(VLOOKUP($P861,'M1'!$A:$C,R$2,FALSE)),IF(ISERROR(VLOOKUP(DATA!$P861,'M2'!$A:$C,R$2,FALSE)),"NOT PRESENT",VLOOKUP(DATA!$P861,'M2'!$A:$C,R$2,FALSE)),VLOOKUP($P861,'M1'!$A:$C,R$2,FALSE)),"SPECIFY METHOD")))</f>
        <v>Leafy hornmouth</v>
      </c>
      <c r="S861" s="21">
        <f t="shared" si="1398"/>
        <v>13</v>
      </c>
      <c r="T861" s="11">
        <v>13</v>
      </c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1"/>
      <c r="AU861" s="11"/>
      <c r="AV861" s="11"/>
      <c r="AW861" s="11"/>
      <c r="AX861" s="11"/>
      <c r="AY861" s="11"/>
      <c r="AZ861" s="11"/>
      <c r="BA861" s="11"/>
      <c r="BB861" s="11"/>
      <c r="BC861" s="11"/>
      <c r="BD861" s="11"/>
      <c r="BE861" s="11"/>
      <c r="BF861" s="11"/>
      <c r="BG861" s="11"/>
      <c r="BH861" s="11"/>
      <c r="BI861" s="11"/>
      <c r="BJ861" s="11"/>
      <c r="BK861" s="11"/>
      <c r="BL861" s="11"/>
      <c r="BM861" s="11"/>
      <c r="BN861" s="11"/>
      <c r="BO861" s="11"/>
      <c r="BP861" s="11"/>
    </row>
    <row r="862" spans="1:68" ht="12.75" customHeight="1">
      <c r="A862" s="12">
        <f t="shared" si="1395"/>
        <v>860</v>
      </c>
      <c r="B862" s="11" t="str">
        <f t="shared" ref="B862:D862" si="1584">IF(ISERROR(B861),IF(ISERROR(B860),IF(ISERROR(B859),"BLANK",B859),B860),B861)</f>
        <v>Claire Attridge</v>
      </c>
      <c r="C862" s="11" t="str">
        <f t="shared" si="1584"/>
        <v>Em Lim</v>
      </c>
      <c r="D862" s="11" t="str">
        <f t="shared" si="1584"/>
        <v>BMSC12</v>
      </c>
      <c r="E862" s="12" t="str">
        <f>IF(ISERROR(VLOOKUP($D862,SITES!$A:$E,2,FALSE)),"",VLOOKUP($D862,SITES!$A:$E,2,FALSE))</f>
        <v>Wizard Island North</v>
      </c>
      <c r="F862" s="10">
        <f>IF(ISERROR(VLOOKUP($D862,SITES!$A:$E,3,FALSE)),"",VLOOKUP($D862,SITES!$A:$E,3,FALSE))</f>
        <v>48.858283996582003</v>
      </c>
      <c r="G862" s="13">
        <f>IF(ISERROR(VLOOKUP($D862,SITES!$A:$E,4,FALSE)),"",VLOOKUP($D862,SITES!$A:$E,4,FALSE))</f>
        <v>-125.160919189453</v>
      </c>
      <c r="H862" s="14" t="str">
        <f t="shared" ref="H862:O862" si="1585">IF(ISERROR(H861),IF(ISERROR(H860),IF(ISERROR(H859),"BLANK",H859),H860),H861)</f>
        <v>26/04/2024</v>
      </c>
      <c r="I862" s="11">
        <f t="shared" si="1585"/>
        <v>2.5</v>
      </c>
      <c r="J862" s="11" t="str">
        <f t="shared" si="1585"/>
        <v>NE</v>
      </c>
      <c r="K862" s="18">
        <f t="shared" si="1585"/>
        <v>0.39513888888888887</v>
      </c>
      <c r="L862" s="11" t="str">
        <f t="shared" si="1585"/>
        <v>CMA</v>
      </c>
      <c r="M862" s="11">
        <f t="shared" si="1585"/>
        <v>4.5</v>
      </c>
      <c r="N862" s="11">
        <f t="shared" si="1585"/>
        <v>2</v>
      </c>
      <c r="O862" s="11">
        <f t="shared" si="1585"/>
        <v>2</v>
      </c>
      <c r="P862" s="11" t="s">
        <v>42</v>
      </c>
      <c r="Q862" s="19" t="str">
        <f>IF($N862=1,IF(ISERROR(VLOOKUP($P862,'M1'!$A:$C,Q$2,FALSE)),"NOT PRESENT",VLOOKUP($P862,'M1'!$A:$C,Q$2,FALSE)),IF($N862=2,IF(ISERROR(VLOOKUP(DATA!$P862,'M2'!$A:$C,Q$2,FALSE)),"NOT PRESENT",VLOOKUP(DATA!$P862,'M2'!$A:$C,Q$2,FALSE)),IF($N862=0,IF(ISERROR(VLOOKUP($P862,'M1'!$A:$C,Q$2,FALSE)),IF(ISERROR(VLOOKUP(DATA!$P862,'M2'!$A:$C,Q$2,FALSE)),"NOT PRESENT",VLOOKUP(DATA!$P862,'M2'!$A:$C,Q$2,FALSE)),VLOOKUP($P862,'M1'!$A:$C,Q$2,FALSE)),"SPECIFY METHOD")))</f>
        <v>Dermasterias imbricata</v>
      </c>
      <c r="R862" s="12" t="str">
        <f>IF($N862=1,IF(ISERROR(VLOOKUP($P862,'M1'!$A:$C,R$2,FALSE)),"NOT PRESENT",VLOOKUP($P862,'M1'!$A:$C,R$2,FALSE)),IF($N862=2,IF(ISERROR(VLOOKUP(DATA!$P862,'M2'!$A:$C,R$2,FALSE)),"NOT PRESENT",VLOOKUP(DATA!$P862,'M2'!$A:$C,R$2,FALSE)),IF($N862=0,IF(ISERROR(VLOOKUP($P862,'M1'!$A:$C,R$2,FALSE)),IF(ISERROR(VLOOKUP(DATA!$P862,'M2'!$A:$C,R$2,FALSE)),"NOT PRESENT",VLOOKUP(DATA!$P862,'M2'!$A:$C,R$2,FALSE)),VLOOKUP($P862,'M1'!$A:$C,R$2,FALSE)),"SPECIFY METHOD")))</f>
        <v>Leather star</v>
      </c>
      <c r="S862" s="21">
        <f t="shared" si="1398"/>
        <v>10</v>
      </c>
      <c r="T862" s="11">
        <v>10</v>
      </c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1"/>
      <c r="AU862" s="11"/>
      <c r="AV862" s="11"/>
      <c r="AW862" s="11"/>
      <c r="AX862" s="11"/>
      <c r="AY862" s="11"/>
      <c r="AZ862" s="11"/>
      <c r="BA862" s="11"/>
      <c r="BB862" s="11"/>
      <c r="BC862" s="11"/>
      <c r="BD862" s="11"/>
      <c r="BE862" s="11"/>
      <c r="BF862" s="11"/>
      <c r="BG862" s="11"/>
      <c r="BH862" s="11"/>
      <c r="BI862" s="11"/>
      <c r="BJ862" s="11"/>
      <c r="BK862" s="11"/>
      <c r="BL862" s="11"/>
      <c r="BM862" s="11"/>
      <c r="BN862" s="11"/>
      <c r="BO862" s="11"/>
      <c r="BP862" s="11"/>
    </row>
    <row r="863" spans="1:68" ht="12.75" customHeight="1">
      <c r="A863" s="12">
        <f t="shared" si="1395"/>
        <v>861</v>
      </c>
      <c r="B863" s="11" t="str">
        <f t="shared" ref="B863:D863" si="1586">IF(ISERROR(B862),IF(ISERROR(B861),IF(ISERROR(B860),"BLANK",B860),B861),B862)</f>
        <v>Claire Attridge</v>
      </c>
      <c r="C863" s="11" t="str">
        <f t="shared" si="1586"/>
        <v>Em Lim</v>
      </c>
      <c r="D863" s="11" t="str">
        <f t="shared" si="1586"/>
        <v>BMSC12</v>
      </c>
      <c r="E863" s="12" t="str">
        <f>IF(ISERROR(VLOOKUP($D863,SITES!$A:$E,2,FALSE)),"",VLOOKUP($D863,SITES!$A:$E,2,FALSE))</f>
        <v>Wizard Island North</v>
      </c>
      <c r="F863" s="10">
        <f>IF(ISERROR(VLOOKUP($D863,SITES!$A:$E,3,FALSE)),"",VLOOKUP($D863,SITES!$A:$E,3,FALSE))</f>
        <v>48.858283996582003</v>
      </c>
      <c r="G863" s="13">
        <f>IF(ISERROR(VLOOKUP($D863,SITES!$A:$E,4,FALSE)),"",VLOOKUP($D863,SITES!$A:$E,4,FALSE))</f>
        <v>-125.160919189453</v>
      </c>
      <c r="H863" s="14" t="str">
        <f t="shared" ref="H863:O863" si="1587">IF(ISERROR(H862),IF(ISERROR(H861),IF(ISERROR(H860),"BLANK",H860),H861),H862)</f>
        <v>26/04/2024</v>
      </c>
      <c r="I863" s="11">
        <f t="shared" si="1587"/>
        <v>2.5</v>
      </c>
      <c r="J863" s="11" t="str">
        <f t="shared" si="1587"/>
        <v>NE</v>
      </c>
      <c r="K863" s="18">
        <f t="shared" si="1587"/>
        <v>0.39513888888888887</v>
      </c>
      <c r="L863" s="11" t="str">
        <f t="shared" si="1587"/>
        <v>CMA</v>
      </c>
      <c r="M863" s="11">
        <f t="shared" si="1587"/>
        <v>4.5</v>
      </c>
      <c r="N863" s="11">
        <f t="shared" si="1587"/>
        <v>2</v>
      </c>
      <c r="O863" s="11">
        <f t="shared" si="1587"/>
        <v>2</v>
      </c>
      <c r="P863" s="11" t="s">
        <v>34</v>
      </c>
      <c r="Q863" s="19" t="str">
        <f>IF($N863=1,IF(ISERROR(VLOOKUP($P863,'M1'!$A:$C,Q$2,FALSE)),"NOT PRESENT",VLOOKUP($P863,'M1'!$A:$C,Q$2,FALSE)),IF($N863=2,IF(ISERROR(VLOOKUP(DATA!$P863,'M2'!$A:$C,Q$2,FALSE)),"NOT PRESENT",VLOOKUP(DATA!$P863,'M2'!$A:$C,Q$2,FALSE)),IF($N863=0,IF(ISERROR(VLOOKUP($P863,'M1'!$A:$C,Q$2,FALSE)),IF(ISERROR(VLOOKUP(DATA!$P863,'M2'!$A:$C,Q$2,FALSE)),"NOT PRESENT",VLOOKUP(DATA!$P863,'M2'!$A:$C,Q$2,FALSE)),VLOOKUP($P863,'M1'!$A:$C,Q$2,FALSE)),"SPECIFY METHOD")))</f>
        <v>Pagurus hemphilli</v>
      </c>
      <c r="R863" s="12" t="str">
        <f>IF($N863=1,IF(ISERROR(VLOOKUP($P863,'M1'!$A:$C,R$2,FALSE)),"NOT PRESENT",VLOOKUP($P863,'M1'!$A:$C,R$2,FALSE)),IF($N863=2,IF(ISERROR(VLOOKUP(DATA!$P863,'M2'!$A:$C,R$2,FALSE)),"NOT PRESENT",VLOOKUP(DATA!$P863,'M2'!$A:$C,R$2,FALSE)),IF($N863=0,IF(ISERROR(VLOOKUP($P863,'M1'!$A:$C,R$2,FALSE)),IF(ISERROR(VLOOKUP(DATA!$P863,'M2'!$A:$C,R$2,FALSE)),"NOT PRESENT",VLOOKUP(DATA!$P863,'M2'!$A:$C,R$2,FALSE)),VLOOKUP($P863,'M1'!$A:$C,R$2,FALSE)),"SPECIFY METHOD")))</f>
        <v>Maroon hermit</v>
      </c>
      <c r="S863" s="21">
        <f t="shared" si="1398"/>
        <v>1</v>
      </c>
      <c r="T863" s="11">
        <v>1</v>
      </c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1"/>
      <c r="AU863" s="11"/>
      <c r="AV863" s="11"/>
      <c r="AW863" s="11"/>
      <c r="AX863" s="11"/>
      <c r="AY863" s="11"/>
      <c r="AZ863" s="11"/>
      <c r="BA863" s="11"/>
      <c r="BB863" s="11"/>
      <c r="BC863" s="11"/>
      <c r="BD863" s="11"/>
      <c r="BE863" s="11"/>
      <c r="BF863" s="11"/>
      <c r="BG863" s="11"/>
      <c r="BH863" s="11"/>
      <c r="BI863" s="11"/>
      <c r="BJ863" s="11"/>
      <c r="BK863" s="11"/>
      <c r="BL863" s="11"/>
      <c r="BM863" s="11"/>
      <c r="BN863" s="11"/>
      <c r="BO863" s="11"/>
      <c r="BP863" s="11"/>
    </row>
    <row r="864" spans="1:68" ht="12.75" customHeight="1">
      <c r="A864" s="12">
        <f t="shared" si="1395"/>
        <v>862</v>
      </c>
      <c r="B864" s="11" t="str">
        <f t="shared" ref="B864:D864" si="1588">IF(ISERROR(B863),IF(ISERROR(B862),IF(ISERROR(B861),"BLANK",B861),B862),B863)</f>
        <v>Claire Attridge</v>
      </c>
      <c r="C864" s="11" t="str">
        <f t="shared" si="1588"/>
        <v>Em Lim</v>
      </c>
      <c r="D864" s="11" t="str">
        <f t="shared" si="1588"/>
        <v>BMSC12</v>
      </c>
      <c r="E864" s="12" t="str">
        <f>IF(ISERROR(VLOOKUP($D864,SITES!$A:$E,2,FALSE)),"",VLOOKUP($D864,SITES!$A:$E,2,FALSE))</f>
        <v>Wizard Island North</v>
      </c>
      <c r="F864" s="10">
        <f>IF(ISERROR(VLOOKUP($D864,SITES!$A:$E,3,FALSE)),"",VLOOKUP($D864,SITES!$A:$E,3,FALSE))</f>
        <v>48.858283996582003</v>
      </c>
      <c r="G864" s="13">
        <f>IF(ISERROR(VLOOKUP($D864,SITES!$A:$E,4,FALSE)),"",VLOOKUP($D864,SITES!$A:$E,4,FALSE))</f>
        <v>-125.160919189453</v>
      </c>
      <c r="H864" s="14" t="str">
        <f t="shared" ref="H864:O864" si="1589">IF(ISERROR(H863),IF(ISERROR(H862),IF(ISERROR(H861),"BLANK",H861),H862),H863)</f>
        <v>26/04/2024</v>
      </c>
      <c r="I864" s="11">
        <f t="shared" si="1589"/>
        <v>2.5</v>
      </c>
      <c r="J864" s="11" t="str">
        <f t="shared" si="1589"/>
        <v>NE</v>
      </c>
      <c r="K864" s="18">
        <f t="shared" si="1589"/>
        <v>0.39513888888888887</v>
      </c>
      <c r="L864" s="11" t="str">
        <f t="shared" si="1589"/>
        <v>CMA</v>
      </c>
      <c r="M864" s="11">
        <f t="shared" si="1589"/>
        <v>4.5</v>
      </c>
      <c r="N864" s="11">
        <f t="shared" si="1589"/>
        <v>2</v>
      </c>
      <c r="O864" s="11">
        <f t="shared" si="1589"/>
        <v>2</v>
      </c>
      <c r="P864" s="11" t="s">
        <v>28</v>
      </c>
      <c r="Q864" s="19" t="str">
        <f>IF($N864=1,IF(ISERROR(VLOOKUP($P864,'M1'!$A:$C,Q$2,FALSE)),"NOT PRESENT",VLOOKUP($P864,'M1'!$A:$C,Q$2,FALSE)),IF($N864=2,IF(ISERROR(VLOOKUP(DATA!$P864,'M2'!$A:$C,Q$2,FALSE)),"NOT PRESENT",VLOOKUP(DATA!$P864,'M2'!$A:$C,Q$2,FALSE)),IF($N864=0,IF(ISERROR(VLOOKUP($P864,'M1'!$A:$C,Q$2,FALSE)),IF(ISERROR(VLOOKUP(DATA!$P864,'M2'!$A:$C,Q$2,FALSE)),"NOT PRESENT",VLOOKUP(DATA!$P864,'M2'!$A:$C,Q$2,FALSE)),VLOOKUP($P864,'M1'!$A:$C,Q$2,FALSE)),"SPECIFY METHOD")))</f>
        <v>Artedius harringtoni</v>
      </c>
      <c r="R864" s="12" t="str">
        <f>IF($N864=1,IF(ISERROR(VLOOKUP($P864,'M1'!$A:$C,R$2,FALSE)),"NOT PRESENT",VLOOKUP($P864,'M1'!$A:$C,R$2,FALSE)),IF($N864=2,IF(ISERROR(VLOOKUP(DATA!$P864,'M2'!$A:$C,R$2,FALSE)),"NOT PRESENT",VLOOKUP(DATA!$P864,'M2'!$A:$C,R$2,FALSE)),IF($N864=0,IF(ISERROR(VLOOKUP($P864,'M1'!$A:$C,R$2,FALSE)),IF(ISERROR(VLOOKUP(DATA!$P864,'M2'!$A:$C,R$2,FALSE)),"NOT PRESENT",VLOOKUP(DATA!$P864,'M2'!$A:$C,R$2,FALSE)),VLOOKUP($P864,'M1'!$A:$C,R$2,FALSE)),"SPECIFY METHOD")))</f>
        <v>Scalyhead sculpin</v>
      </c>
      <c r="S864" s="21">
        <f t="shared" si="1398"/>
        <v>5</v>
      </c>
      <c r="T864" s="11">
        <v>0</v>
      </c>
      <c r="U864" s="11"/>
      <c r="V864" s="11">
        <v>4</v>
      </c>
      <c r="W864" s="11">
        <v>1</v>
      </c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1"/>
      <c r="AU864" s="11"/>
      <c r="AV864" s="11"/>
      <c r="AW864" s="11"/>
      <c r="AX864" s="11"/>
      <c r="AY864" s="11"/>
      <c r="AZ864" s="11"/>
      <c r="BA864" s="11"/>
      <c r="BB864" s="11"/>
      <c r="BC864" s="11"/>
      <c r="BD864" s="11"/>
      <c r="BE864" s="11"/>
      <c r="BF864" s="11"/>
      <c r="BG864" s="11"/>
      <c r="BH864" s="11"/>
      <c r="BI864" s="11"/>
      <c r="BJ864" s="11"/>
      <c r="BK864" s="11"/>
      <c r="BL864" s="11"/>
      <c r="BM864" s="11"/>
      <c r="BN864" s="11"/>
      <c r="BO864" s="11"/>
      <c r="BP864" s="11"/>
    </row>
    <row r="865" spans="1:68" ht="12.75" customHeight="1">
      <c r="A865" s="12">
        <f t="shared" si="1395"/>
        <v>863</v>
      </c>
      <c r="B865" s="11" t="str">
        <f t="shared" ref="B865:D865" si="1590">IF(ISERROR(B864),IF(ISERROR(B863),IF(ISERROR(B862),"BLANK",B862),B863),B864)</f>
        <v>Claire Attridge</v>
      </c>
      <c r="C865" s="11" t="str">
        <f t="shared" si="1590"/>
        <v>Em Lim</v>
      </c>
      <c r="D865" s="11" t="str">
        <f t="shared" si="1590"/>
        <v>BMSC12</v>
      </c>
      <c r="E865" s="12" t="str">
        <f>IF(ISERROR(VLOOKUP($D865,SITES!$A:$E,2,FALSE)),"",VLOOKUP($D865,SITES!$A:$E,2,FALSE))</f>
        <v>Wizard Island North</v>
      </c>
      <c r="F865" s="10">
        <f>IF(ISERROR(VLOOKUP($D865,SITES!$A:$E,3,FALSE)),"",VLOOKUP($D865,SITES!$A:$E,3,FALSE))</f>
        <v>48.858283996582003</v>
      </c>
      <c r="G865" s="13">
        <f>IF(ISERROR(VLOOKUP($D865,SITES!$A:$E,4,FALSE)),"",VLOOKUP($D865,SITES!$A:$E,4,FALSE))</f>
        <v>-125.160919189453</v>
      </c>
      <c r="H865" s="14" t="str">
        <f t="shared" ref="H865:O865" si="1591">IF(ISERROR(H864),IF(ISERROR(H863),IF(ISERROR(H862),"BLANK",H862),H863),H864)</f>
        <v>26/04/2024</v>
      </c>
      <c r="I865" s="11">
        <f t="shared" si="1591"/>
        <v>2.5</v>
      </c>
      <c r="J865" s="11" t="str">
        <f t="shared" si="1591"/>
        <v>NE</v>
      </c>
      <c r="K865" s="18">
        <f t="shared" si="1591"/>
        <v>0.39513888888888887</v>
      </c>
      <c r="L865" s="11" t="str">
        <f t="shared" si="1591"/>
        <v>CMA</v>
      </c>
      <c r="M865" s="11">
        <f t="shared" si="1591"/>
        <v>4.5</v>
      </c>
      <c r="N865" s="11">
        <f t="shared" si="1591"/>
        <v>2</v>
      </c>
      <c r="O865" s="11">
        <f t="shared" si="1591"/>
        <v>2</v>
      </c>
      <c r="P865" s="11" t="s">
        <v>39</v>
      </c>
      <c r="Q865" s="19" t="str">
        <f>IF($N865=1,IF(ISERROR(VLOOKUP($P865,'M1'!$A:$C,Q$2,FALSE)),"NOT PRESENT",VLOOKUP($P865,'M1'!$A:$C,Q$2,FALSE)),IF($N865=2,IF(ISERROR(VLOOKUP(DATA!$P865,'M2'!$A:$C,Q$2,FALSE)),"NOT PRESENT",VLOOKUP(DATA!$P865,'M2'!$A:$C,Q$2,FALSE)),IF($N865=0,IF(ISERROR(VLOOKUP($P865,'M1'!$A:$C,Q$2,FALSE)),IF(ISERROR(VLOOKUP(DATA!$P865,'M2'!$A:$C,Q$2,FALSE)),"NOT PRESENT",VLOOKUP(DATA!$P865,'M2'!$A:$C,Q$2,FALSE)),VLOOKUP($P865,'M1'!$A:$C,Q$2,FALSE)),"SPECIFY METHOD")))</f>
        <v>Hermissenda crassicornis</v>
      </c>
      <c r="R865" s="12" t="str">
        <f>IF($N865=1,IF(ISERROR(VLOOKUP($P865,'M1'!$A:$C,R$2,FALSE)),"NOT PRESENT",VLOOKUP($P865,'M1'!$A:$C,R$2,FALSE)),IF($N865=2,IF(ISERROR(VLOOKUP(DATA!$P865,'M2'!$A:$C,R$2,FALSE)),"NOT PRESENT",VLOOKUP(DATA!$P865,'M2'!$A:$C,R$2,FALSE)),IF($N865=0,IF(ISERROR(VLOOKUP($P865,'M1'!$A:$C,R$2,FALSE)),IF(ISERROR(VLOOKUP(DATA!$P865,'M2'!$A:$C,R$2,FALSE)),"NOT PRESENT",VLOOKUP(DATA!$P865,'M2'!$A:$C,R$2,FALSE)),VLOOKUP($P865,'M1'!$A:$C,R$2,FALSE)),"SPECIFY METHOD")))</f>
        <v>Opalescent nudibranch</v>
      </c>
      <c r="S865" s="21">
        <f t="shared" si="1398"/>
        <v>7</v>
      </c>
      <c r="T865" s="11">
        <v>7</v>
      </c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1"/>
      <c r="AU865" s="11"/>
      <c r="AV865" s="11"/>
      <c r="AW865" s="11"/>
      <c r="AX865" s="11"/>
      <c r="AY865" s="11"/>
      <c r="AZ865" s="11"/>
      <c r="BA865" s="11"/>
      <c r="BB865" s="11"/>
      <c r="BC865" s="11"/>
      <c r="BD865" s="11"/>
      <c r="BE865" s="11"/>
      <c r="BF865" s="11"/>
      <c r="BG865" s="11"/>
      <c r="BH865" s="11"/>
      <c r="BI865" s="11"/>
      <c r="BJ865" s="11"/>
      <c r="BK865" s="11"/>
      <c r="BL865" s="11"/>
      <c r="BM865" s="11"/>
      <c r="BN865" s="11"/>
      <c r="BO865" s="11"/>
      <c r="BP865" s="11"/>
    </row>
    <row r="866" spans="1:68" ht="12.75" customHeight="1">
      <c r="A866" s="12">
        <f t="shared" si="1395"/>
        <v>864</v>
      </c>
      <c r="B866" s="11" t="str">
        <f t="shared" ref="B866:D866" si="1592">IF(ISERROR(B865),IF(ISERROR(B864),IF(ISERROR(B863),"BLANK",B863),B864),B865)</f>
        <v>Claire Attridge</v>
      </c>
      <c r="C866" s="11" t="str">
        <f t="shared" si="1592"/>
        <v>Em Lim</v>
      </c>
      <c r="D866" s="11" t="str">
        <f t="shared" si="1592"/>
        <v>BMSC12</v>
      </c>
      <c r="E866" s="12" t="str">
        <f>IF(ISERROR(VLOOKUP($D866,SITES!$A:$E,2,FALSE)),"",VLOOKUP($D866,SITES!$A:$E,2,FALSE))</f>
        <v>Wizard Island North</v>
      </c>
      <c r="F866" s="10">
        <f>IF(ISERROR(VLOOKUP($D866,SITES!$A:$E,3,FALSE)),"",VLOOKUP($D866,SITES!$A:$E,3,FALSE))</f>
        <v>48.858283996582003</v>
      </c>
      <c r="G866" s="13">
        <f>IF(ISERROR(VLOOKUP($D866,SITES!$A:$E,4,FALSE)),"",VLOOKUP($D866,SITES!$A:$E,4,FALSE))</f>
        <v>-125.160919189453</v>
      </c>
      <c r="H866" s="14" t="str">
        <f t="shared" ref="H866:O866" si="1593">IF(ISERROR(H865),IF(ISERROR(H864),IF(ISERROR(H863),"BLANK",H863),H864),H865)</f>
        <v>26/04/2024</v>
      </c>
      <c r="I866" s="11">
        <f t="shared" si="1593"/>
        <v>2.5</v>
      </c>
      <c r="J866" s="11" t="str">
        <f t="shared" si="1593"/>
        <v>NE</v>
      </c>
      <c r="K866" s="18">
        <f t="shared" si="1593"/>
        <v>0.39513888888888887</v>
      </c>
      <c r="L866" s="11" t="str">
        <f t="shared" si="1593"/>
        <v>CMA</v>
      </c>
      <c r="M866" s="11">
        <f t="shared" si="1593"/>
        <v>4.5</v>
      </c>
      <c r="N866" s="11">
        <f t="shared" si="1593"/>
        <v>2</v>
      </c>
      <c r="O866" s="11">
        <f t="shared" si="1593"/>
        <v>2</v>
      </c>
      <c r="P866" s="11" t="s">
        <v>38</v>
      </c>
      <c r="Q866" s="19" t="str">
        <f>IF($N866=1,IF(ISERROR(VLOOKUP($P866,'M1'!$A:$C,Q$2,FALSE)),"NOT PRESENT",VLOOKUP($P866,'M1'!$A:$C,Q$2,FALSE)),IF($N866=2,IF(ISERROR(VLOOKUP(DATA!$P866,'M2'!$A:$C,Q$2,FALSE)),"NOT PRESENT",VLOOKUP(DATA!$P866,'M2'!$A:$C,Q$2,FALSE)),IF($N866=0,IF(ISERROR(VLOOKUP($P866,'M1'!$A:$C,Q$2,FALSE)),IF(ISERROR(VLOOKUP(DATA!$P866,'M2'!$A:$C,Q$2,FALSE)),"NOT PRESENT",VLOOKUP(DATA!$P866,'M2'!$A:$C,Q$2,FALSE)),VLOOKUP($P866,'M1'!$A:$C,Q$2,FALSE)),"SPECIFY METHOD")))</f>
        <v>Crassadoma gigantea</v>
      </c>
      <c r="R866" s="12" t="str">
        <f>IF($N866=1,IF(ISERROR(VLOOKUP($P866,'M1'!$A:$C,R$2,FALSE)),"NOT PRESENT",VLOOKUP($P866,'M1'!$A:$C,R$2,FALSE)),IF($N866=2,IF(ISERROR(VLOOKUP(DATA!$P866,'M2'!$A:$C,R$2,FALSE)),"NOT PRESENT",VLOOKUP(DATA!$P866,'M2'!$A:$C,R$2,FALSE)),IF($N866=0,IF(ISERROR(VLOOKUP($P866,'M1'!$A:$C,R$2,FALSE)),IF(ISERROR(VLOOKUP(DATA!$P866,'M2'!$A:$C,R$2,FALSE)),"NOT PRESENT",VLOOKUP(DATA!$P866,'M2'!$A:$C,R$2,FALSE)),VLOOKUP($P866,'M1'!$A:$C,R$2,FALSE)),"SPECIFY METHOD")))</f>
        <v>Purple-hinged rock scallop</v>
      </c>
      <c r="S866" s="21">
        <f t="shared" si="1398"/>
        <v>3</v>
      </c>
      <c r="T866" s="11">
        <v>0</v>
      </c>
      <c r="U866" s="11"/>
      <c r="V866" s="11"/>
      <c r="W866" s="11"/>
      <c r="X866" s="11"/>
      <c r="Y866" s="11">
        <v>1</v>
      </c>
      <c r="Z866" s="11">
        <v>1</v>
      </c>
      <c r="AA866" s="11">
        <v>1</v>
      </c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1"/>
      <c r="AU866" s="11"/>
      <c r="AV866" s="11"/>
      <c r="AW866" s="11"/>
      <c r="AX866" s="11"/>
      <c r="AY866" s="11"/>
      <c r="AZ866" s="11"/>
      <c r="BA866" s="11"/>
      <c r="BB866" s="11"/>
      <c r="BC866" s="11"/>
      <c r="BD866" s="11"/>
      <c r="BE866" s="11"/>
      <c r="BF866" s="11"/>
      <c r="BG866" s="11"/>
      <c r="BH866" s="11"/>
      <c r="BI866" s="11"/>
      <c r="BJ866" s="11"/>
      <c r="BK866" s="11"/>
      <c r="BL866" s="11"/>
      <c r="BM866" s="11"/>
      <c r="BN866" s="11"/>
      <c r="BO866" s="11"/>
      <c r="BP866" s="11"/>
    </row>
    <row r="867" spans="1:68" ht="12.75" customHeight="1">
      <c r="A867" s="12">
        <f t="shared" si="1395"/>
        <v>865</v>
      </c>
      <c r="B867" s="11" t="str">
        <f t="shared" ref="B867:D867" si="1594">IF(ISERROR(B866),IF(ISERROR(B865),IF(ISERROR(B864),"BLANK",B864),B865),B866)</f>
        <v>Claire Attridge</v>
      </c>
      <c r="C867" s="11" t="str">
        <f t="shared" si="1594"/>
        <v>Em Lim</v>
      </c>
      <c r="D867" s="11" t="str">
        <f t="shared" si="1594"/>
        <v>BMSC12</v>
      </c>
      <c r="E867" s="12" t="str">
        <f>IF(ISERROR(VLOOKUP($D867,SITES!$A:$E,2,FALSE)),"",VLOOKUP($D867,SITES!$A:$E,2,FALSE))</f>
        <v>Wizard Island North</v>
      </c>
      <c r="F867" s="10">
        <f>IF(ISERROR(VLOOKUP($D867,SITES!$A:$E,3,FALSE)),"",VLOOKUP($D867,SITES!$A:$E,3,FALSE))</f>
        <v>48.858283996582003</v>
      </c>
      <c r="G867" s="13">
        <f>IF(ISERROR(VLOOKUP($D867,SITES!$A:$E,4,FALSE)),"",VLOOKUP($D867,SITES!$A:$E,4,FALSE))</f>
        <v>-125.160919189453</v>
      </c>
      <c r="H867" s="14" t="str">
        <f t="shared" ref="H867:O867" si="1595">IF(ISERROR(H866),IF(ISERROR(H865),IF(ISERROR(H864),"BLANK",H864),H865),H866)</f>
        <v>26/04/2024</v>
      </c>
      <c r="I867" s="11">
        <f t="shared" si="1595"/>
        <v>2.5</v>
      </c>
      <c r="J867" s="11" t="str">
        <f t="shared" si="1595"/>
        <v>NE</v>
      </c>
      <c r="K867" s="18">
        <f t="shared" si="1595"/>
        <v>0.39513888888888887</v>
      </c>
      <c r="L867" s="11" t="str">
        <f t="shared" si="1595"/>
        <v>CMA</v>
      </c>
      <c r="M867" s="11">
        <f t="shared" si="1595"/>
        <v>4.5</v>
      </c>
      <c r="N867" s="11">
        <f t="shared" si="1595"/>
        <v>2</v>
      </c>
      <c r="O867" s="11">
        <f t="shared" si="1595"/>
        <v>2</v>
      </c>
      <c r="P867" s="11" t="s">
        <v>35</v>
      </c>
      <c r="Q867" s="19" t="str">
        <f>IF($N867=1,IF(ISERROR(VLOOKUP($P867,'M1'!$A:$C,Q$2,FALSE)),"NOT PRESENT",VLOOKUP($P867,'M1'!$A:$C,Q$2,FALSE)),IF($N867=2,IF(ISERROR(VLOOKUP(DATA!$P867,'M2'!$A:$C,Q$2,FALSE)),"NOT PRESENT",VLOOKUP(DATA!$P867,'M2'!$A:$C,Q$2,FALSE)),IF($N867=0,IF(ISERROR(VLOOKUP($P867,'M1'!$A:$C,Q$2,FALSE)),IF(ISERROR(VLOOKUP(DATA!$P867,'M2'!$A:$C,Q$2,FALSE)),"NOT PRESENT",VLOOKUP(DATA!$P867,'M2'!$A:$C,Q$2,FALSE)),VLOOKUP($P867,'M1'!$A:$C,Q$2,FALSE)),"SPECIFY METHOD")))</f>
        <v>Orthasterias koehleri</v>
      </c>
      <c r="R867" s="12" t="str">
        <f>IF($N867=1,IF(ISERROR(VLOOKUP($P867,'M1'!$A:$C,R$2,FALSE)),"NOT PRESENT",VLOOKUP($P867,'M1'!$A:$C,R$2,FALSE)),IF($N867=2,IF(ISERROR(VLOOKUP(DATA!$P867,'M2'!$A:$C,R$2,FALSE)),"NOT PRESENT",VLOOKUP(DATA!$P867,'M2'!$A:$C,R$2,FALSE)),IF($N867=0,IF(ISERROR(VLOOKUP($P867,'M1'!$A:$C,R$2,FALSE)),IF(ISERROR(VLOOKUP(DATA!$P867,'M2'!$A:$C,R$2,FALSE)),"NOT PRESENT",VLOOKUP(DATA!$P867,'M2'!$A:$C,R$2,FALSE)),VLOOKUP($P867,'M1'!$A:$C,R$2,FALSE)),"SPECIFY METHOD")))</f>
        <v>Rainbow star</v>
      </c>
      <c r="S867" s="21">
        <f t="shared" si="1398"/>
        <v>6</v>
      </c>
      <c r="T867" s="11">
        <v>6</v>
      </c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1"/>
      <c r="AU867" s="11"/>
      <c r="AV867" s="11"/>
      <c r="AW867" s="11"/>
      <c r="AX867" s="11"/>
      <c r="AY867" s="11"/>
      <c r="AZ867" s="11"/>
      <c r="BA867" s="11"/>
      <c r="BB867" s="11"/>
      <c r="BC867" s="11"/>
      <c r="BD867" s="11"/>
      <c r="BE867" s="11"/>
      <c r="BF867" s="11"/>
      <c r="BG867" s="11"/>
      <c r="BH867" s="11"/>
      <c r="BI867" s="11"/>
      <c r="BJ867" s="11"/>
      <c r="BK867" s="11"/>
      <c r="BL867" s="11"/>
      <c r="BM867" s="11"/>
      <c r="BN867" s="11"/>
      <c r="BO867" s="11"/>
      <c r="BP867" s="11"/>
    </row>
    <row r="868" spans="1:68" ht="12.75" customHeight="1">
      <c r="A868" s="12">
        <f t="shared" si="1395"/>
        <v>866</v>
      </c>
      <c r="B868" s="11" t="str">
        <f t="shared" ref="B868:D868" si="1596">IF(ISERROR(B867),IF(ISERROR(B866),IF(ISERROR(B865),"BLANK",B865),B866),B867)</f>
        <v>Claire Attridge</v>
      </c>
      <c r="C868" s="11" t="str">
        <f t="shared" si="1596"/>
        <v>Em Lim</v>
      </c>
      <c r="D868" s="11" t="str">
        <f t="shared" si="1596"/>
        <v>BMSC12</v>
      </c>
      <c r="E868" s="12" t="str">
        <f>IF(ISERROR(VLOOKUP($D868,SITES!$A:$E,2,FALSE)),"",VLOOKUP($D868,SITES!$A:$E,2,FALSE))</f>
        <v>Wizard Island North</v>
      </c>
      <c r="F868" s="10">
        <f>IF(ISERROR(VLOOKUP($D868,SITES!$A:$E,3,FALSE)),"",VLOOKUP($D868,SITES!$A:$E,3,FALSE))</f>
        <v>48.858283996582003</v>
      </c>
      <c r="G868" s="13">
        <f>IF(ISERROR(VLOOKUP($D868,SITES!$A:$E,4,FALSE)),"",VLOOKUP($D868,SITES!$A:$E,4,FALSE))</f>
        <v>-125.160919189453</v>
      </c>
      <c r="H868" s="14" t="str">
        <f t="shared" ref="H868:O868" si="1597">IF(ISERROR(H867),IF(ISERROR(H866),IF(ISERROR(H865),"BLANK",H865),H866),H867)</f>
        <v>26/04/2024</v>
      </c>
      <c r="I868" s="11">
        <f t="shared" si="1597"/>
        <v>2.5</v>
      </c>
      <c r="J868" s="11" t="str">
        <f t="shared" si="1597"/>
        <v>NE</v>
      </c>
      <c r="K868" s="18">
        <f t="shared" si="1597"/>
        <v>0.39513888888888887</v>
      </c>
      <c r="L868" s="11" t="str">
        <f t="shared" si="1597"/>
        <v>CMA</v>
      </c>
      <c r="M868" s="11">
        <f t="shared" si="1597"/>
        <v>4.5</v>
      </c>
      <c r="N868" s="11">
        <f t="shared" si="1597"/>
        <v>2</v>
      </c>
      <c r="O868" s="11">
        <f t="shared" si="1597"/>
        <v>2</v>
      </c>
      <c r="P868" s="11" t="s">
        <v>47</v>
      </c>
      <c r="Q868" s="19" t="str">
        <f>IF($N868=1,IF(ISERROR(VLOOKUP($P868,'M1'!$A:$C,Q$2,FALSE)),"NOT PRESENT",VLOOKUP($P868,'M1'!$A:$C,Q$2,FALSE)),IF($N868=2,IF(ISERROR(VLOOKUP(DATA!$P868,'M2'!$A:$C,Q$2,FALSE)),"NOT PRESENT",VLOOKUP(DATA!$P868,'M2'!$A:$C,Q$2,FALSE)),IF($N868=0,IF(ISERROR(VLOOKUP($P868,'M1'!$A:$C,Q$2,FALSE)),IF(ISERROR(VLOOKUP(DATA!$P868,'M2'!$A:$C,Q$2,FALSE)),"NOT PRESENT",VLOOKUP(DATA!$P868,'M2'!$A:$C,Q$2,FALSE)),VLOOKUP($P868,'M1'!$A:$C,Q$2,FALSE)),"SPECIFY METHOD")))</f>
        <v>Glebocarcinus oregonensis</v>
      </c>
      <c r="R868" s="12" t="str">
        <f>IF($N868=1,IF(ISERROR(VLOOKUP($P868,'M1'!$A:$C,R$2,FALSE)),"NOT PRESENT",VLOOKUP($P868,'M1'!$A:$C,R$2,FALSE)),IF($N868=2,IF(ISERROR(VLOOKUP(DATA!$P868,'M2'!$A:$C,R$2,FALSE)),"NOT PRESENT",VLOOKUP(DATA!$P868,'M2'!$A:$C,R$2,FALSE)),IF($N868=0,IF(ISERROR(VLOOKUP($P868,'M1'!$A:$C,R$2,FALSE)),IF(ISERROR(VLOOKUP(DATA!$P868,'M2'!$A:$C,R$2,FALSE)),"NOT PRESENT",VLOOKUP(DATA!$P868,'M2'!$A:$C,R$2,FALSE)),VLOOKUP($P868,'M1'!$A:$C,R$2,FALSE)),"SPECIFY METHOD")))</f>
        <v>Pygmy rock crab</v>
      </c>
      <c r="S868" s="21">
        <f t="shared" si="1398"/>
        <v>1</v>
      </c>
      <c r="T868" s="11">
        <v>1</v>
      </c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1"/>
      <c r="AU868" s="11"/>
      <c r="AV868" s="11"/>
      <c r="AW868" s="11"/>
      <c r="AX868" s="11"/>
      <c r="AY868" s="11"/>
      <c r="AZ868" s="11"/>
      <c r="BA868" s="11"/>
      <c r="BB868" s="11"/>
      <c r="BC868" s="11"/>
      <c r="BD868" s="11"/>
      <c r="BE868" s="11"/>
      <c r="BF868" s="11"/>
      <c r="BG868" s="11"/>
      <c r="BH868" s="11"/>
      <c r="BI868" s="11"/>
      <c r="BJ868" s="11"/>
      <c r="BK868" s="11"/>
      <c r="BL868" s="11"/>
      <c r="BM868" s="11"/>
      <c r="BN868" s="11"/>
      <c r="BO868" s="11"/>
      <c r="BP868" s="11"/>
    </row>
    <row r="869" spans="1:68" ht="12.75" customHeight="1">
      <c r="A869" s="12">
        <f t="shared" si="1395"/>
        <v>867</v>
      </c>
      <c r="B869" s="11" t="str">
        <f t="shared" ref="B869:D869" si="1598">IF(ISERROR(B868),IF(ISERROR(B867),IF(ISERROR(B866),"BLANK",B866),B867),B868)</f>
        <v>Claire Attridge</v>
      </c>
      <c r="C869" s="11" t="str">
        <f t="shared" si="1598"/>
        <v>Em Lim</v>
      </c>
      <c r="D869" s="11" t="str">
        <f t="shared" si="1598"/>
        <v>BMSC12</v>
      </c>
      <c r="E869" s="12" t="str">
        <f>IF(ISERROR(VLOOKUP($D869,SITES!$A:$E,2,FALSE)),"",VLOOKUP($D869,SITES!$A:$E,2,FALSE))</f>
        <v>Wizard Island North</v>
      </c>
      <c r="F869" s="10">
        <f>IF(ISERROR(VLOOKUP($D869,SITES!$A:$E,3,FALSE)),"",VLOOKUP($D869,SITES!$A:$E,3,FALSE))</f>
        <v>48.858283996582003</v>
      </c>
      <c r="G869" s="13">
        <f>IF(ISERROR(VLOOKUP($D869,SITES!$A:$E,4,FALSE)),"",VLOOKUP($D869,SITES!$A:$E,4,FALSE))</f>
        <v>-125.160919189453</v>
      </c>
      <c r="H869" s="14" t="str">
        <f t="shared" ref="H869:O869" si="1599">IF(ISERROR(H868),IF(ISERROR(H867),IF(ISERROR(H866),"BLANK",H866),H867),H868)</f>
        <v>26/04/2024</v>
      </c>
      <c r="I869" s="11">
        <f t="shared" si="1599"/>
        <v>2.5</v>
      </c>
      <c r="J869" s="11" t="str">
        <f t="shared" si="1599"/>
        <v>NE</v>
      </c>
      <c r="K869" s="18">
        <f t="shared" si="1599"/>
        <v>0.39513888888888887</v>
      </c>
      <c r="L869" s="11" t="str">
        <f t="shared" si="1599"/>
        <v>CMA</v>
      </c>
      <c r="M869" s="11">
        <f t="shared" si="1599"/>
        <v>4.5</v>
      </c>
      <c r="N869" s="11">
        <f t="shared" si="1599"/>
        <v>2</v>
      </c>
      <c r="O869" s="11">
        <f t="shared" si="1599"/>
        <v>2</v>
      </c>
      <c r="P869" s="11" t="s">
        <v>43</v>
      </c>
      <c r="Q869" s="19" t="str">
        <f>IF($N869=1,IF(ISERROR(VLOOKUP($P869,'M1'!$A:$C,Q$2,FALSE)),"NOT PRESENT",VLOOKUP($P869,'M1'!$A:$C,Q$2,FALSE)),IF($N869=2,IF(ISERROR(VLOOKUP(DATA!$P869,'M2'!$A:$C,Q$2,FALSE)),"NOT PRESENT",VLOOKUP(DATA!$P869,'M2'!$A:$C,Q$2,FALSE)),IF($N869=0,IF(ISERROR(VLOOKUP($P869,'M1'!$A:$C,Q$2,FALSE)),IF(ISERROR(VLOOKUP(DATA!$P869,'M2'!$A:$C,Q$2,FALSE)),"NOT PRESENT",VLOOKUP(DATA!$P869,'M2'!$A:$C,Q$2,FALSE)),VLOOKUP($P869,'M1'!$A:$C,Q$2,FALSE)),"SPECIFY METHOD")))</f>
        <v>Strongylocentrotus droebachiensis</v>
      </c>
      <c r="R869" s="12" t="str">
        <f>IF($N869=1,IF(ISERROR(VLOOKUP($P869,'M1'!$A:$C,R$2,FALSE)),"NOT PRESENT",VLOOKUP($P869,'M1'!$A:$C,R$2,FALSE)),IF($N869=2,IF(ISERROR(VLOOKUP(DATA!$P869,'M2'!$A:$C,R$2,FALSE)),"NOT PRESENT",VLOOKUP(DATA!$P869,'M2'!$A:$C,R$2,FALSE)),IF($N869=0,IF(ISERROR(VLOOKUP($P869,'M1'!$A:$C,R$2,FALSE)),IF(ISERROR(VLOOKUP(DATA!$P869,'M2'!$A:$C,R$2,FALSE)),"NOT PRESENT",VLOOKUP(DATA!$P869,'M2'!$A:$C,R$2,FALSE)),VLOOKUP($P869,'M1'!$A:$C,R$2,FALSE)),"SPECIFY METHOD")))</f>
        <v>Northern sea urchin</v>
      </c>
      <c r="S869" s="21">
        <f t="shared" si="1398"/>
        <v>1</v>
      </c>
      <c r="T869" s="11">
        <v>1</v>
      </c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1"/>
      <c r="AU869" s="11"/>
      <c r="AV869" s="11"/>
      <c r="AW869" s="11"/>
      <c r="AX869" s="11"/>
      <c r="AY869" s="11"/>
      <c r="AZ869" s="11"/>
      <c r="BA869" s="11"/>
      <c r="BB869" s="11"/>
      <c r="BC869" s="11"/>
      <c r="BD869" s="11"/>
      <c r="BE869" s="11"/>
      <c r="BF869" s="11"/>
      <c r="BG869" s="11"/>
      <c r="BH869" s="11"/>
      <c r="BI869" s="11"/>
      <c r="BJ869" s="11"/>
      <c r="BK869" s="11"/>
      <c r="BL869" s="11"/>
      <c r="BM869" s="11"/>
      <c r="BN869" s="11"/>
      <c r="BO869" s="11"/>
      <c r="BP869" s="11"/>
    </row>
    <row r="870" spans="1:68" ht="12.75" customHeight="1">
      <c r="A870" s="12">
        <f t="shared" si="1395"/>
        <v>868</v>
      </c>
      <c r="B870" s="11" t="str">
        <f t="shared" ref="B870:D870" si="1600">IF(ISERROR(B869),IF(ISERROR(B868),IF(ISERROR(B867),"BLANK",B867),B868),B869)</f>
        <v>Claire Attridge</v>
      </c>
      <c r="C870" s="11" t="str">
        <f t="shared" si="1600"/>
        <v>Em Lim</v>
      </c>
      <c r="D870" s="11" t="str">
        <f t="shared" si="1600"/>
        <v>BMSC12</v>
      </c>
      <c r="E870" s="12" t="str">
        <f>IF(ISERROR(VLOOKUP($D870,SITES!$A:$E,2,FALSE)),"",VLOOKUP($D870,SITES!$A:$E,2,FALSE))</f>
        <v>Wizard Island North</v>
      </c>
      <c r="F870" s="10">
        <f>IF(ISERROR(VLOOKUP($D870,SITES!$A:$E,3,FALSE)),"",VLOOKUP($D870,SITES!$A:$E,3,FALSE))</f>
        <v>48.858283996582003</v>
      </c>
      <c r="G870" s="13">
        <f>IF(ISERROR(VLOOKUP($D870,SITES!$A:$E,4,FALSE)),"",VLOOKUP($D870,SITES!$A:$E,4,FALSE))</f>
        <v>-125.160919189453</v>
      </c>
      <c r="H870" s="14" t="str">
        <f t="shared" ref="H870:O870" si="1601">IF(ISERROR(H869),IF(ISERROR(H868),IF(ISERROR(H867),"BLANK",H867),H868),H869)</f>
        <v>26/04/2024</v>
      </c>
      <c r="I870" s="11">
        <f t="shared" si="1601"/>
        <v>2.5</v>
      </c>
      <c r="J870" s="11" t="str">
        <f t="shared" si="1601"/>
        <v>NE</v>
      </c>
      <c r="K870" s="18">
        <f t="shared" si="1601"/>
        <v>0.39513888888888887</v>
      </c>
      <c r="L870" s="11" t="str">
        <f t="shared" si="1601"/>
        <v>CMA</v>
      </c>
      <c r="M870" s="11">
        <f t="shared" si="1601"/>
        <v>4.5</v>
      </c>
      <c r="N870" s="11">
        <f t="shared" si="1601"/>
        <v>2</v>
      </c>
      <c r="O870" s="11">
        <f t="shared" si="1601"/>
        <v>2</v>
      </c>
      <c r="P870" s="11" t="s">
        <v>44</v>
      </c>
      <c r="Q870" s="19" t="str">
        <f>IF($N870=1,IF(ISERROR(VLOOKUP($P870,'M1'!$A:$C,Q$2,FALSE)),"NOT PRESENT",VLOOKUP($P870,'M1'!$A:$C,Q$2,FALSE)),IF($N870=2,IF(ISERROR(VLOOKUP(DATA!$P870,'M2'!$A:$C,Q$2,FALSE)),"NOT PRESENT",VLOOKUP(DATA!$P870,'M2'!$A:$C,Q$2,FALSE)),IF($N870=0,IF(ISERROR(VLOOKUP($P870,'M1'!$A:$C,Q$2,FALSE)),IF(ISERROR(VLOOKUP(DATA!$P870,'M2'!$A:$C,Q$2,FALSE)),"NOT PRESENT",VLOOKUP(DATA!$P870,'M2'!$A:$C,Q$2,FALSE)),VLOOKUP($P870,'M1'!$A:$C,Q$2,FALSE)),"SPECIFY METHOD")))</f>
        <v>Strongylocentrotus purpuratus</v>
      </c>
      <c r="R870" s="12" t="str">
        <f>IF($N870=1,IF(ISERROR(VLOOKUP($P870,'M1'!$A:$C,R$2,FALSE)),"NOT PRESENT",VLOOKUP($P870,'M1'!$A:$C,R$2,FALSE)),IF($N870=2,IF(ISERROR(VLOOKUP(DATA!$P870,'M2'!$A:$C,R$2,FALSE)),"NOT PRESENT",VLOOKUP(DATA!$P870,'M2'!$A:$C,R$2,FALSE)),IF($N870=0,IF(ISERROR(VLOOKUP($P870,'M1'!$A:$C,R$2,FALSE)),IF(ISERROR(VLOOKUP(DATA!$P870,'M2'!$A:$C,R$2,FALSE)),"NOT PRESENT",VLOOKUP(DATA!$P870,'M2'!$A:$C,R$2,FALSE)),VLOOKUP($P870,'M1'!$A:$C,R$2,FALSE)),"SPECIFY METHOD")))</f>
        <v>Purple sea urchin (?)</v>
      </c>
      <c r="S870" s="21">
        <f t="shared" si="1398"/>
        <v>1</v>
      </c>
      <c r="T870" s="11">
        <v>1</v>
      </c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1"/>
      <c r="AU870" s="11"/>
      <c r="AV870" s="11"/>
      <c r="AW870" s="11"/>
      <c r="AX870" s="11"/>
      <c r="AY870" s="11"/>
      <c r="AZ870" s="11"/>
      <c r="BA870" s="11"/>
      <c r="BB870" s="11"/>
      <c r="BC870" s="11"/>
      <c r="BD870" s="11"/>
      <c r="BE870" s="11"/>
      <c r="BF870" s="11"/>
      <c r="BG870" s="11"/>
      <c r="BH870" s="11"/>
      <c r="BI870" s="11"/>
      <c r="BJ870" s="11"/>
      <c r="BK870" s="11"/>
      <c r="BL870" s="11"/>
      <c r="BM870" s="11"/>
      <c r="BN870" s="11"/>
      <c r="BO870" s="11"/>
      <c r="BP870" s="11"/>
    </row>
    <row r="871" spans="1:68" ht="12.75" customHeight="1">
      <c r="A871" s="12">
        <f t="shared" si="1395"/>
        <v>869</v>
      </c>
      <c r="B871" s="11" t="str">
        <f t="shared" ref="B871:D871" si="1602">IF(ISERROR(B870),IF(ISERROR(B869),IF(ISERROR(B868),"BLANK",B868),B869),B870)</f>
        <v>Claire Attridge</v>
      </c>
      <c r="C871" s="11" t="str">
        <f t="shared" si="1602"/>
        <v>Em Lim</v>
      </c>
      <c r="D871" s="11" t="str">
        <f t="shared" si="1602"/>
        <v>BMSC12</v>
      </c>
      <c r="E871" s="12" t="str">
        <f>IF(ISERROR(VLOOKUP($D871,SITES!$A:$E,2,FALSE)),"",VLOOKUP($D871,SITES!$A:$E,2,FALSE))</f>
        <v>Wizard Island North</v>
      </c>
      <c r="F871" s="10">
        <f>IF(ISERROR(VLOOKUP($D871,SITES!$A:$E,3,FALSE)),"",VLOOKUP($D871,SITES!$A:$E,3,FALSE))</f>
        <v>48.858283996582003</v>
      </c>
      <c r="G871" s="13">
        <f>IF(ISERROR(VLOOKUP($D871,SITES!$A:$E,4,FALSE)),"",VLOOKUP($D871,SITES!$A:$E,4,FALSE))</f>
        <v>-125.160919189453</v>
      </c>
      <c r="H871" s="14" t="str">
        <f t="shared" ref="H871:O871" si="1603">IF(ISERROR(H870),IF(ISERROR(H869),IF(ISERROR(H868),"BLANK",H868),H869),H870)</f>
        <v>26/04/2024</v>
      </c>
      <c r="I871" s="11">
        <f t="shared" si="1603"/>
        <v>2.5</v>
      </c>
      <c r="J871" s="11" t="str">
        <f t="shared" si="1603"/>
        <v>NE</v>
      </c>
      <c r="K871" s="18">
        <f t="shared" si="1603"/>
        <v>0.39513888888888887</v>
      </c>
      <c r="L871" s="11" t="str">
        <f t="shared" si="1603"/>
        <v>CMA</v>
      </c>
      <c r="M871" s="11">
        <f t="shared" si="1603"/>
        <v>4.5</v>
      </c>
      <c r="N871" s="11">
        <f t="shared" si="1603"/>
        <v>2</v>
      </c>
      <c r="O871" s="11">
        <f t="shared" si="1603"/>
        <v>2</v>
      </c>
      <c r="P871" s="11" t="s">
        <v>32</v>
      </c>
      <c r="Q871" s="19" t="str">
        <f>IF($N871=1,IF(ISERROR(VLOOKUP($P871,'M1'!$A:$C,Q$2,FALSE)),"NOT PRESENT",VLOOKUP($P871,'M1'!$A:$C,Q$2,FALSE)),IF($N871=2,IF(ISERROR(VLOOKUP(DATA!$P871,'M2'!$A:$C,Q$2,FALSE)),"NOT PRESENT",VLOOKUP(DATA!$P871,'M2'!$A:$C,Q$2,FALSE)),IF($N871=0,IF(ISERROR(VLOOKUP($P871,'M1'!$A:$C,Q$2,FALSE)),IF(ISERROR(VLOOKUP(DATA!$P871,'M2'!$A:$C,Q$2,FALSE)),"NOT PRESENT",VLOOKUP(DATA!$P871,'M2'!$A:$C,Q$2,FALSE)),VLOOKUP($P871,'M1'!$A:$C,Q$2,FALSE)),"SPECIFY METHOD")))</f>
        <v>Acmaea mitra</v>
      </c>
      <c r="R871" s="12" t="str">
        <f>IF($N871=1,IF(ISERROR(VLOOKUP($P871,'M1'!$A:$C,R$2,FALSE)),"NOT PRESENT",VLOOKUP($P871,'M1'!$A:$C,R$2,FALSE)),IF($N871=2,IF(ISERROR(VLOOKUP(DATA!$P871,'M2'!$A:$C,R$2,FALSE)),"NOT PRESENT",VLOOKUP(DATA!$P871,'M2'!$A:$C,R$2,FALSE)),IF($N871=0,IF(ISERROR(VLOOKUP($P871,'M1'!$A:$C,R$2,FALSE)),IF(ISERROR(VLOOKUP(DATA!$P871,'M2'!$A:$C,R$2,FALSE)),"NOT PRESENT",VLOOKUP(DATA!$P871,'M2'!$A:$C,R$2,FALSE)),VLOOKUP($P871,'M1'!$A:$C,R$2,FALSE)),"SPECIFY METHOD")))</f>
        <v>Whitecap limpet</v>
      </c>
      <c r="S871" s="21">
        <f t="shared" si="1398"/>
        <v>3</v>
      </c>
      <c r="T871" s="11">
        <v>3</v>
      </c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1"/>
      <c r="AU871" s="11"/>
      <c r="AV871" s="11"/>
      <c r="AW871" s="11"/>
      <c r="AX871" s="11"/>
      <c r="AY871" s="11"/>
      <c r="AZ871" s="11"/>
      <c r="BA871" s="11"/>
      <c r="BB871" s="11"/>
      <c r="BC871" s="11"/>
      <c r="BD871" s="11"/>
      <c r="BE871" s="11"/>
      <c r="BF871" s="11"/>
      <c r="BG871" s="11"/>
      <c r="BH871" s="11"/>
      <c r="BI871" s="11"/>
      <c r="BJ871" s="11"/>
      <c r="BK871" s="11"/>
      <c r="BL871" s="11"/>
      <c r="BM871" s="11"/>
      <c r="BN871" s="11"/>
      <c r="BO871" s="11"/>
      <c r="BP871" s="11"/>
    </row>
    <row r="872" spans="1:68" ht="12.75" customHeight="1">
      <c r="A872" s="12">
        <f t="shared" si="1395"/>
        <v>870</v>
      </c>
      <c r="B872" s="11" t="str">
        <f t="shared" ref="B872:D872" si="1604">IF(ISERROR(B871),IF(ISERROR(B870),IF(ISERROR(B869),"BLANK",B869),B870),B871)</f>
        <v>Claire Attridge</v>
      </c>
      <c r="C872" s="11" t="str">
        <f t="shared" si="1604"/>
        <v>Em Lim</v>
      </c>
      <c r="D872" s="11" t="str">
        <f t="shared" si="1604"/>
        <v>BMSC12</v>
      </c>
      <c r="E872" s="12" t="str">
        <f>IF(ISERROR(VLOOKUP($D872,SITES!$A:$E,2,FALSE)),"",VLOOKUP($D872,SITES!$A:$E,2,FALSE))</f>
        <v>Wizard Island North</v>
      </c>
      <c r="F872" s="10">
        <f>IF(ISERROR(VLOOKUP($D872,SITES!$A:$E,3,FALSE)),"",VLOOKUP($D872,SITES!$A:$E,3,FALSE))</f>
        <v>48.858283996582003</v>
      </c>
      <c r="G872" s="13">
        <f>IF(ISERROR(VLOOKUP($D872,SITES!$A:$E,4,FALSE)),"",VLOOKUP($D872,SITES!$A:$E,4,FALSE))</f>
        <v>-125.160919189453</v>
      </c>
      <c r="H872" s="14" t="str">
        <f t="shared" ref="H872:O872" si="1605">IF(ISERROR(H871),IF(ISERROR(H870),IF(ISERROR(H869),"BLANK",H869),H870),H871)</f>
        <v>26/04/2024</v>
      </c>
      <c r="I872" s="11">
        <f t="shared" si="1605"/>
        <v>2.5</v>
      </c>
      <c r="J872" s="11" t="str">
        <f t="shared" si="1605"/>
        <v>NE</v>
      </c>
      <c r="K872" s="18">
        <f t="shared" si="1605"/>
        <v>0.39513888888888887</v>
      </c>
      <c r="L872" s="11" t="str">
        <f t="shared" si="1605"/>
        <v>CMA</v>
      </c>
      <c r="M872" s="11">
        <f t="shared" si="1605"/>
        <v>4.5</v>
      </c>
      <c r="N872" s="11">
        <f t="shared" si="1605"/>
        <v>2</v>
      </c>
      <c r="O872" s="11">
        <f t="shared" si="1605"/>
        <v>2</v>
      </c>
      <c r="P872" s="11" t="s">
        <v>45</v>
      </c>
      <c r="Q872" s="19" t="str">
        <f>IF($N872=1,IF(ISERROR(VLOOKUP($P872,'M1'!$A:$C,Q$2,FALSE)),"NOT PRESENT",VLOOKUP($P872,'M1'!$A:$C,Q$2,FALSE)),IF($N872=2,IF(ISERROR(VLOOKUP(DATA!$P872,'M2'!$A:$C,Q$2,FALSE)),"NOT PRESENT",VLOOKUP(DATA!$P872,'M2'!$A:$C,Q$2,FALSE)),IF($N872=0,IF(ISERROR(VLOOKUP($P872,'M1'!$A:$C,Q$2,FALSE)),IF(ISERROR(VLOOKUP(DATA!$P872,'M2'!$A:$C,Q$2,FALSE)),"NOT PRESENT",VLOOKUP(DATA!$P872,'M2'!$A:$C,Q$2,FALSE)),VLOOKUP($P872,'M1'!$A:$C,Q$2,FALSE)),"SPECIFY METHOD")))</f>
        <v>Diodora aspera</v>
      </c>
      <c r="R872" s="12" t="str">
        <f>IF($N872=1,IF(ISERROR(VLOOKUP($P872,'M1'!$A:$C,R$2,FALSE)),"NOT PRESENT",VLOOKUP($P872,'M1'!$A:$C,R$2,FALSE)),IF($N872=2,IF(ISERROR(VLOOKUP(DATA!$P872,'M2'!$A:$C,R$2,FALSE)),"NOT PRESENT",VLOOKUP(DATA!$P872,'M2'!$A:$C,R$2,FALSE)),IF($N872=0,IF(ISERROR(VLOOKUP($P872,'M1'!$A:$C,R$2,FALSE)),IF(ISERROR(VLOOKUP(DATA!$P872,'M2'!$A:$C,R$2,FALSE)),"NOT PRESENT",VLOOKUP(DATA!$P872,'M2'!$A:$C,R$2,FALSE)),VLOOKUP($P872,'M1'!$A:$C,R$2,FALSE)),"SPECIFY METHOD")))</f>
        <v>Rough keyhole limpet</v>
      </c>
      <c r="S872" s="21">
        <f t="shared" si="1398"/>
        <v>1</v>
      </c>
      <c r="T872" s="11">
        <v>1</v>
      </c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1"/>
      <c r="AU872" s="11"/>
      <c r="AV872" s="11"/>
      <c r="AW872" s="11"/>
      <c r="AX872" s="11"/>
      <c r="AY872" s="11"/>
      <c r="AZ872" s="11"/>
      <c r="BA872" s="11"/>
      <c r="BB872" s="11"/>
      <c r="BC872" s="11"/>
      <c r="BD872" s="11"/>
      <c r="BE872" s="11"/>
      <c r="BF872" s="11"/>
      <c r="BG872" s="11"/>
      <c r="BH872" s="11"/>
      <c r="BI872" s="11"/>
      <c r="BJ872" s="11"/>
      <c r="BK872" s="11"/>
      <c r="BL872" s="11"/>
      <c r="BM872" s="11"/>
      <c r="BN872" s="11"/>
      <c r="BO872" s="11"/>
      <c r="BP872" s="11"/>
    </row>
    <row r="873" spans="1:68" ht="12.75" customHeight="1">
      <c r="A873" s="12">
        <f t="shared" si="1395"/>
        <v>871</v>
      </c>
      <c r="B873" s="11" t="str">
        <f t="shared" ref="B873:D873" si="1606">IF(ISERROR(B872),IF(ISERROR(B871),IF(ISERROR(B870),"BLANK",B870),B871),B872)</f>
        <v>Claire Attridge</v>
      </c>
      <c r="C873" s="11" t="str">
        <f t="shared" si="1606"/>
        <v>Em Lim</v>
      </c>
      <c r="D873" s="11" t="str">
        <f t="shared" si="1606"/>
        <v>BMSC12</v>
      </c>
      <c r="E873" s="12" t="str">
        <f>IF(ISERROR(VLOOKUP($D873,SITES!$A:$E,2,FALSE)),"",VLOOKUP($D873,SITES!$A:$E,2,FALSE))</f>
        <v>Wizard Island North</v>
      </c>
      <c r="F873" s="10">
        <f>IF(ISERROR(VLOOKUP($D873,SITES!$A:$E,3,FALSE)),"",VLOOKUP($D873,SITES!$A:$E,3,FALSE))</f>
        <v>48.858283996582003</v>
      </c>
      <c r="G873" s="13">
        <f>IF(ISERROR(VLOOKUP($D873,SITES!$A:$E,4,FALSE)),"",VLOOKUP($D873,SITES!$A:$E,4,FALSE))</f>
        <v>-125.160919189453</v>
      </c>
      <c r="H873" s="14" t="str">
        <f t="shared" ref="H873:O873" si="1607">IF(ISERROR(H872),IF(ISERROR(H871),IF(ISERROR(H870),"BLANK",H870),H871),H872)</f>
        <v>26/04/2024</v>
      </c>
      <c r="I873" s="11">
        <f t="shared" si="1607"/>
        <v>2.5</v>
      </c>
      <c r="J873" s="11" t="str">
        <f t="shared" si="1607"/>
        <v>NE</v>
      </c>
      <c r="K873" s="18">
        <f t="shared" si="1607"/>
        <v>0.39513888888888887</v>
      </c>
      <c r="L873" s="11" t="str">
        <f t="shared" si="1607"/>
        <v>CMA</v>
      </c>
      <c r="M873" s="11">
        <f t="shared" si="1607"/>
        <v>4.5</v>
      </c>
      <c r="N873" s="11">
        <f t="shared" si="1607"/>
        <v>2</v>
      </c>
      <c r="O873" s="11">
        <f t="shared" si="1607"/>
        <v>2</v>
      </c>
      <c r="P873" s="11" t="s">
        <v>59</v>
      </c>
      <c r="Q873" s="19" t="str">
        <f>IF($N873=1,IF(ISERROR(VLOOKUP($P873,'M1'!$A:$C,Q$2,FALSE)),"NOT PRESENT",VLOOKUP($P873,'M1'!$A:$C,Q$2,FALSE)),IF($N873=2,IF(ISERROR(VLOOKUP(DATA!$P873,'M2'!$A:$C,Q$2,FALSE)),"NOT PRESENT",VLOOKUP(DATA!$P873,'M2'!$A:$C,Q$2,FALSE)),IF($N873=0,IF(ISERROR(VLOOKUP($P873,'M1'!$A:$C,Q$2,FALSE)),IF(ISERROR(VLOOKUP(DATA!$P873,'M2'!$A:$C,Q$2,FALSE)),"NOT PRESENT",VLOOKUP(DATA!$P873,'M2'!$A:$C,Q$2,FALSE)),VLOOKUP($P873,'M1'!$A:$C,Q$2,FALSE)),"SPECIFY METHOD")))</f>
        <v>Scyra acutifrons</v>
      </c>
      <c r="R873" s="12" t="str">
        <f>IF($N873=1,IF(ISERROR(VLOOKUP($P873,'M1'!$A:$C,R$2,FALSE)),"NOT PRESENT",VLOOKUP($P873,'M1'!$A:$C,R$2,FALSE)),IF($N873=2,IF(ISERROR(VLOOKUP(DATA!$P873,'M2'!$A:$C,R$2,FALSE)),"NOT PRESENT",VLOOKUP(DATA!$P873,'M2'!$A:$C,R$2,FALSE)),IF($N873=0,IF(ISERROR(VLOOKUP($P873,'M1'!$A:$C,R$2,FALSE)),IF(ISERROR(VLOOKUP(DATA!$P873,'M2'!$A:$C,R$2,FALSE)),"NOT PRESENT",VLOOKUP(DATA!$P873,'M2'!$A:$C,R$2,FALSE)),VLOOKUP($P873,'M1'!$A:$C,R$2,FALSE)),"SPECIFY METHOD")))</f>
        <v>Sharpnose crab</v>
      </c>
      <c r="S873" s="21">
        <f t="shared" si="1398"/>
        <v>3</v>
      </c>
      <c r="T873" s="11">
        <v>3</v>
      </c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1"/>
      <c r="AU873" s="11"/>
      <c r="AV873" s="11"/>
      <c r="AW873" s="11"/>
      <c r="AX873" s="11"/>
      <c r="AY873" s="11"/>
      <c r="AZ873" s="11"/>
      <c r="BA873" s="11"/>
      <c r="BB873" s="11"/>
      <c r="BC873" s="11"/>
      <c r="BD873" s="11"/>
      <c r="BE873" s="11"/>
      <c r="BF873" s="11"/>
      <c r="BG873" s="11"/>
      <c r="BH873" s="11"/>
      <c r="BI873" s="11"/>
      <c r="BJ873" s="11"/>
      <c r="BK873" s="11"/>
      <c r="BL873" s="11"/>
      <c r="BM873" s="11"/>
      <c r="BN873" s="11"/>
      <c r="BO873" s="11"/>
      <c r="BP873" s="11"/>
    </row>
    <row r="874" spans="1:68" ht="12.75" customHeight="1">
      <c r="A874" s="12">
        <f t="shared" si="1395"/>
        <v>872</v>
      </c>
      <c r="B874" s="11" t="str">
        <f t="shared" ref="B874:D874" si="1608">IF(ISERROR(B873),IF(ISERROR(B872),IF(ISERROR(B871),"BLANK",B871),B872),B873)</f>
        <v>Claire Attridge</v>
      </c>
      <c r="C874" s="11" t="str">
        <f t="shared" si="1608"/>
        <v>Em Lim</v>
      </c>
      <c r="D874" s="11" t="str">
        <f t="shared" si="1608"/>
        <v>BMSC12</v>
      </c>
      <c r="E874" s="12" t="str">
        <f>IF(ISERROR(VLOOKUP($D874,SITES!$A:$E,2,FALSE)),"",VLOOKUP($D874,SITES!$A:$E,2,FALSE))</f>
        <v>Wizard Island North</v>
      </c>
      <c r="F874" s="10">
        <f>IF(ISERROR(VLOOKUP($D874,SITES!$A:$E,3,FALSE)),"",VLOOKUP($D874,SITES!$A:$E,3,FALSE))</f>
        <v>48.858283996582003</v>
      </c>
      <c r="G874" s="13">
        <f>IF(ISERROR(VLOOKUP($D874,SITES!$A:$E,4,FALSE)),"",VLOOKUP($D874,SITES!$A:$E,4,FALSE))</f>
        <v>-125.160919189453</v>
      </c>
      <c r="H874" s="14" t="str">
        <f t="shared" ref="H874:O874" si="1609">IF(ISERROR(H873),IF(ISERROR(H872),IF(ISERROR(H871),"BLANK",H871),H872),H873)</f>
        <v>26/04/2024</v>
      </c>
      <c r="I874" s="11">
        <f t="shared" si="1609"/>
        <v>2.5</v>
      </c>
      <c r="J874" s="11" t="str">
        <f t="shared" si="1609"/>
        <v>NE</v>
      </c>
      <c r="K874" s="18">
        <f t="shared" si="1609"/>
        <v>0.39513888888888887</v>
      </c>
      <c r="L874" s="11" t="str">
        <f t="shared" si="1609"/>
        <v>CMA</v>
      </c>
      <c r="M874" s="11">
        <f t="shared" si="1609"/>
        <v>4.5</v>
      </c>
      <c r="N874" s="11">
        <f t="shared" si="1609"/>
        <v>2</v>
      </c>
      <c r="O874" s="11">
        <f t="shared" si="1609"/>
        <v>2</v>
      </c>
      <c r="P874" s="11" t="s">
        <v>61</v>
      </c>
      <c r="Q874" s="19" t="str">
        <f>IF($N874=1,IF(ISERROR(VLOOKUP($P874,'M1'!$A:$C,Q$2,FALSE)),"NOT PRESENT",VLOOKUP($P874,'M1'!$A:$C,Q$2,FALSE)),IF($N874=2,IF(ISERROR(VLOOKUP(DATA!$P874,'M2'!$A:$C,Q$2,FALSE)),"NOT PRESENT",VLOOKUP(DATA!$P874,'M2'!$A:$C,Q$2,FALSE)),IF($N874=0,IF(ISERROR(VLOOKUP($P874,'M1'!$A:$C,Q$2,FALSE)),IF(ISERROR(VLOOKUP(DATA!$P874,'M2'!$A:$C,Q$2,FALSE)),"NOT PRESENT",VLOOKUP(DATA!$P874,'M2'!$A:$C,Q$2,FALSE)),VLOOKUP($P874,'M1'!$A:$C,Q$2,FALSE)),"SPECIFY METHOD")))</f>
        <v>Henricia spp.</v>
      </c>
      <c r="R874" s="12" t="str">
        <f>IF($N874=1,IF(ISERROR(VLOOKUP($P874,'M1'!$A:$C,R$2,FALSE)),"NOT PRESENT",VLOOKUP($P874,'M1'!$A:$C,R$2,FALSE)),IF($N874=2,IF(ISERROR(VLOOKUP(DATA!$P874,'M2'!$A:$C,R$2,FALSE)),"NOT PRESENT",VLOOKUP(DATA!$P874,'M2'!$A:$C,R$2,FALSE)),IF($N874=0,IF(ISERROR(VLOOKUP($P874,'M1'!$A:$C,R$2,FALSE)),IF(ISERROR(VLOOKUP(DATA!$P874,'M2'!$A:$C,R$2,FALSE)),"NOT PRESENT",VLOOKUP(DATA!$P874,'M2'!$A:$C,R$2,FALSE)),VLOOKUP($P874,'M1'!$A:$C,R$2,FALSE)),"SPECIFY METHOD")))</f>
        <v>Unidentified blood star</v>
      </c>
      <c r="S874" s="21">
        <f t="shared" si="1398"/>
        <v>5</v>
      </c>
      <c r="T874" s="11">
        <v>5</v>
      </c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1"/>
      <c r="AU874" s="11"/>
      <c r="AV874" s="11"/>
      <c r="AW874" s="11"/>
      <c r="AX874" s="11"/>
      <c r="AY874" s="11"/>
      <c r="AZ874" s="11"/>
      <c r="BA874" s="11"/>
      <c r="BB874" s="11"/>
      <c r="BC874" s="11"/>
      <c r="BD874" s="11"/>
      <c r="BE874" s="11"/>
      <c r="BF874" s="11"/>
      <c r="BG874" s="11"/>
      <c r="BH874" s="11"/>
      <c r="BI874" s="11"/>
      <c r="BJ874" s="11"/>
      <c r="BK874" s="11"/>
      <c r="BL874" s="11"/>
      <c r="BM874" s="11"/>
      <c r="BN874" s="11"/>
      <c r="BO874" s="11"/>
      <c r="BP874" s="11"/>
    </row>
    <row r="875" spans="1:68" ht="12.75" customHeight="1">
      <c r="A875" s="12">
        <f t="shared" si="1395"/>
        <v>873</v>
      </c>
      <c r="B875" s="11" t="str">
        <f t="shared" ref="B875:D875" si="1610">IF(ISERROR(B874),IF(ISERROR(B873),IF(ISERROR(B872),"BLANK",B872),B873),B874)</f>
        <v>Claire Attridge</v>
      </c>
      <c r="C875" s="11" t="str">
        <f t="shared" si="1610"/>
        <v>Em Lim</v>
      </c>
      <c r="D875" s="11" t="str">
        <f t="shared" si="1610"/>
        <v>BMSC12</v>
      </c>
      <c r="E875" s="12" t="str">
        <f>IF(ISERROR(VLOOKUP($D875,SITES!$A:$E,2,FALSE)),"",VLOOKUP($D875,SITES!$A:$E,2,FALSE))</f>
        <v>Wizard Island North</v>
      </c>
      <c r="F875" s="10">
        <f>IF(ISERROR(VLOOKUP($D875,SITES!$A:$E,3,FALSE)),"",VLOOKUP($D875,SITES!$A:$E,3,FALSE))</f>
        <v>48.858283996582003</v>
      </c>
      <c r="G875" s="13">
        <f>IF(ISERROR(VLOOKUP($D875,SITES!$A:$E,4,FALSE)),"",VLOOKUP($D875,SITES!$A:$E,4,FALSE))</f>
        <v>-125.160919189453</v>
      </c>
      <c r="H875" s="14" t="str">
        <f t="shared" ref="H875:O875" si="1611">IF(ISERROR(H874),IF(ISERROR(H873),IF(ISERROR(H872),"BLANK",H872),H873),H874)</f>
        <v>26/04/2024</v>
      </c>
      <c r="I875" s="11">
        <f t="shared" si="1611"/>
        <v>2.5</v>
      </c>
      <c r="J875" s="11" t="str">
        <f t="shared" si="1611"/>
        <v>NE</v>
      </c>
      <c r="K875" s="18">
        <f t="shared" si="1611"/>
        <v>0.39513888888888887</v>
      </c>
      <c r="L875" s="11" t="str">
        <f t="shared" si="1611"/>
        <v>CMA</v>
      </c>
      <c r="M875" s="11">
        <f t="shared" si="1611"/>
        <v>4.5</v>
      </c>
      <c r="N875" s="11">
        <f t="shared" si="1611"/>
        <v>2</v>
      </c>
      <c r="O875" s="11">
        <f t="shared" si="1611"/>
        <v>2</v>
      </c>
      <c r="P875" s="11" t="s">
        <v>31</v>
      </c>
      <c r="Q875" s="19" t="str">
        <f>IF($N875=1,IF(ISERROR(VLOOKUP($P875,'M1'!$A:$C,Q$2,FALSE)),"NOT PRESENT",VLOOKUP($P875,'M1'!$A:$C,Q$2,FALSE)),IF($N875=2,IF(ISERROR(VLOOKUP(DATA!$P875,'M2'!$A:$C,Q$2,FALSE)),"NOT PRESENT",VLOOKUP(DATA!$P875,'M2'!$A:$C,Q$2,FALSE)),IF($N875=0,IF(ISERROR(VLOOKUP($P875,'M1'!$A:$C,Q$2,FALSE)),IF(ISERROR(VLOOKUP(DATA!$P875,'M2'!$A:$C,Q$2,FALSE)),"NOT PRESENT",VLOOKUP(DATA!$P875,'M2'!$A:$C,Q$2,FALSE)),VLOOKUP($P875,'M1'!$A:$C,Q$2,FALSE)),"SPECIFY METHOD")))</f>
        <v>Patiria miniata</v>
      </c>
      <c r="R875" s="12" t="str">
        <f>IF($N875=1,IF(ISERROR(VLOOKUP($P875,'M1'!$A:$C,R$2,FALSE)),"NOT PRESENT",VLOOKUP($P875,'M1'!$A:$C,R$2,FALSE)),IF($N875=2,IF(ISERROR(VLOOKUP(DATA!$P875,'M2'!$A:$C,R$2,FALSE)),"NOT PRESENT",VLOOKUP(DATA!$P875,'M2'!$A:$C,R$2,FALSE)),IF($N875=0,IF(ISERROR(VLOOKUP($P875,'M1'!$A:$C,R$2,FALSE)),IF(ISERROR(VLOOKUP(DATA!$P875,'M2'!$A:$C,R$2,FALSE)),"NOT PRESENT",VLOOKUP(DATA!$P875,'M2'!$A:$C,R$2,FALSE)),VLOOKUP($P875,'M1'!$A:$C,R$2,FALSE)),"SPECIFY METHOD")))</f>
        <v>Bat star</v>
      </c>
      <c r="S875" s="21">
        <f t="shared" si="1398"/>
        <v>3</v>
      </c>
      <c r="T875" s="11">
        <v>3</v>
      </c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1"/>
      <c r="AU875" s="11"/>
      <c r="AV875" s="11"/>
      <c r="AW875" s="11"/>
      <c r="AX875" s="11"/>
      <c r="AY875" s="11"/>
      <c r="AZ875" s="11"/>
      <c r="BA875" s="11"/>
      <c r="BB875" s="11"/>
      <c r="BC875" s="11"/>
      <c r="BD875" s="11"/>
      <c r="BE875" s="11"/>
      <c r="BF875" s="11"/>
      <c r="BG875" s="11"/>
      <c r="BH875" s="11"/>
      <c r="BI875" s="11"/>
      <c r="BJ875" s="11"/>
      <c r="BK875" s="11"/>
      <c r="BL875" s="11"/>
      <c r="BM875" s="11"/>
      <c r="BN875" s="11"/>
      <c r="BO875" s="11"/>
      <c r="BP875" s="11"/>
    </row>
    <row r="876" spans="1:68" ht="12.75" customHeight="1">
      <c r="A876" s="12">
        <f t="shared" si="1395"/>
        <v>874</v>
      </c>
      <c r="B876" s="11" t="str">
        <f t="shared" ref="B876:D876" si="1612">IF(ISERROR(B875),IF(ISERROR(B874),IF(ISERROR(B873),"BLANK",B873),B874),B875)</f>
        <v>Claire Attridge</v>
      </c>
      <c r="C876" s="11" t="str">
        <f t="shared" si="1612"/>
        <v>Em Lim</v>
      </c>
      <c r="D876" s="11" t="str">
        <f t="shared" si="1612"/>
        <v>BMSC12</v>
      </c>
      <c r="E876" s="12" t="str">
        <f>IF(ISERROR(VLOOKUP($D876,SITES!$A:$E,2,FALSE)),"",VLOOKUP($D876,SITES!$A:$E,2,FALSE))</f>
        <v>Wizard Island North</v>
      </c>
      <c r="F876" s="10">
        <f>IF(ISERROR(VLOOKUP($D876,SITES!$A:$E,3,FALSE)),"",VLOOKUP($D876,SITES!$A:$E,3,FALSE))</f>
        <v>48.858283996582003</v>
      </c>
      <c r="G876" s="13">
        <f>IF(ISERROR(VLOOKUP($D876,SITES!$A:$E,4,FALSE)),"",VLOOKUP($D876,SITES!$A:$E,4,FALSE))</f>
        <v>-125.160919189453</v>
      </c>
      <c r="H876" s="14" t="str">
        <f t="shared" ref="H876:O876" si="1613">IF(ISERROR(H875),IF(ISERROR(H874),IF(ISERROR(H873),"BLANK",H873),H874),H875)</f>
        <v>26/04/2024</v>
      </c>
      <c r="I876" s="11">
        <f t="shared" si="1613"/>
        <v>2.5</v>
      </c>
      <c r="J876" s="11" t="str">
        <f t="shared" si="1613"/>
        <v>NE</v>
      </c>
      <c r="K876" s="18">
        <f t="shared" si="1613"/>
        <v>0.39513888888888887</v>
      </c>
      <c r="L876" s="11" t="str">
        <f t="shared" si="1613"/>
        <v>CMA</v>
      </c>
      <c r="M876" s="11">
        <f t="shared" si="1613"/>
        <v>4.5</v>
      </c>
      <c r="N876" s="11">
        <f t="shared" si="1613"/>
        <v>2</v>
      </c>
      <c r="O876" s="11">
        <f t="shared" si="1613"/>
        <v>2</v>
      </c>
      <c r="P876" s="11" t="s">
        <v>58</v>
      </c>
      <c r="Q876" s="19" t="str">
        <f>IF($N876=1,IF(ISERROR(VLOOKUP($P876,'M1'!$A:$C,Q$2,FALSE)),"NOT PRESENT",VLOOKUP($P876,'M1'!$A:$C,Q$2,FALSE)),IF($N876=2,IF(ISERROR(VLOOKUP(DATA!$P876,'M2'!$A:$C,Q$2,FALSE)),"NOT PRESENT",VLOOKUP(DATA!$P876,'M2'!$A:$C,Q$2,FALSE)),IF($N876=0,IF(ISERROR(VLOOKUP($P876,'M1'!$A:$C,Q$2,FALSE)),IF(ISERROR(VLOOKUP(DATA!$P876,'M2'!$A:$C,Q$2,FALSE)),"NOT PRESENT",VLOOKUP(DATA!$P876,'M2'!$A:$C,Q$2,FALSE)),VLOOKUP($P876,'M1'!$A:$C,Q$2,FALSE)),"SPECIFY METHOD")))</f>
        <v>Jordania zonope</v>
      </c>
      <c r="R876" s="12" t="str">
        <f>IF($N876=1,IF(ISERROR(VLOOKUP($P876,'M1'!$A:$C,R$2,FALSE)),"NOT PRESENT",VLOOKUP($P876,'M1'!$A:$C,R$2,FALSE)),IF($N876=2,IF(ISERROR(VLOOKUP(DATA!$P876,'M2'!$A:$C,R$2,FALSE)),"NOT PRESENT",VLOOKUP(DATA!$P876,'M2'!$A:$C,R$2,FALSE)),IF($N876=0,IF(ISERROR(VLOOKUP($P876,'M1'!$A:$C,R$2,FALSE)),IF(ISERROR(VLOOKUP(DATA!$P876,'M2'!$A:$C,R$2,FALSE)),"NOT PRESENT",VLOOKUP(DATA!$P876,'M2'!$A:$C,R$2,FALSE)),VLOOKUP($P876,'M1'!$A:$C,R$2,FALSE)),"SPECIFY METHOD")))</f>
        <v>Longfin sculpin</v>
      </c>
      <c r="S876" s="21">
        <f t="shared" si="1398"/>
        <v>1</v>
      </c>
      <c r="T876" s="11">
        <v>0</v>
      </c>
      <c r="U876" s="11"/>
      <c r="V876" s="11">
        <v>1</v>
      </c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1"/>
      <c r="AU876" s="11"/>
      <c r="AV876" s="11"/>
      <c r="AW876" s="11"/>
      <c r="AX876" s="11"/>
      <c r="AY876" s="11"/>
      <c r="AZ876" s="11"/>
      <c r="BA876" s="11"/>
      <c r="BB876" s="11"/>
      <c r="BC876" s="11"/>
      <c r="BD876" s="11"/>
      <c r="BE876" s="11"/>
      <c r="BF876" s="11"/>
      <c r="BG876" s="11"/>
      <c r="BH876" s="11"/>
      <c r="BI876" s="11"/>
      <c r="BJ876" s="11"/>
      <c r="BK876" s="11"/>
      <c r="BL876" s="11"/>
      <c r="BM876" s="11"/>
      <c r="BN876" s="11"/>
      <c r="BO876" s="11"/>
      <c r="BP876" s="11"/>
    </row>
    <row r="877" spans="1:68" ht="12.75" customHeight="1">
      <c r="A877" s="12">
        <f t="shared" si="1395"/>
        <v>875</v>
      </c>
      <c r="B877" s="11" t="str">
        <f t="shared" ref="B877:D877" si="1614">IF(ISERROR(B876),IF(ISERROR(B875),IF(ISERROR(B874),"BLANK",B874),B875),B876)</f>
        <v>Claire Attridge</v>
      </c>
      <c r="C877" s="11" t="str">
        <f t="shared" si="1614"/>
        <v>Em Lim</v>
      </c>
      <c r="D877" s="11" t="str">
        <f t="shared" si="1614"/>
        <v>BMSC12</v>
      </c>
      <c r="E877" s="12" t="str">
        <f>IF(ISERROR(VLOOKUP($D877,SITES!$A:$E,2,FALSE)),"",VLOOKUP($D877,SITES!$A:$E,2,FALSE))</f>
        <v>Wizard Island North</v>
      </c>
      <c r="F877" s="10">
        <f>IF(ISERROR(VLOOKUP($D877,SITES!$A:$E,3,FALSE)),"",VLOOKUP($D877,SITES!$A:$E,3,FALSE))</f>
        <v>48.858283996582003</v>
      </c>
      <c r="G877" s="13">
        <f>IF(ISERROR(VLOOKUP($D877,SITES!$A:$E,4,FALSE)),"",VLOOKUP($D877,SITES!$A:$E,4,FALSE))</f>
        <v>-125.160919189453</v>
      </c>
      <c r="H877" s="14" t="str">
        <f t="shared" ref="H877:M877" si="1615">IF(ISERROR(H876),IF(ISERROR(H875),IF(ISERROR(H874),"BLANK",H874),H875),H876)</f>
        <v>26/04/2024</v>
      </c>
      <c r="I877" s="11">
        <f t="shared" si="1615"/>
        <v>2.5</v>
      </c>
      <c r="J877" s="11" t="str">
        <f t="shared" si="1615"/>
        <v>NE</v>
      </c>
      <c r="K877" s="18">
        <f t="shared" si="1615"/>
        <v>0.39513888888888887</v>
      </c>
      <c r="L877" s="11" t="str">
        <f t="shared" si="1615"/>
        <v>CMA</v>
      </c>
      <c r="M877" s="11">
        <f t="shared" si="1615"/>
        <v>4.5</v>
      </c>
      <c r="N877" s="11">
        <v>2</v>
      </c>
      <c r="O877" s="11">
        <f t="shared" ref="O877:O879" si="1616">IF(ISERROR(O876),IF(ISERROR(O875),IF(ISERROR(O874),"BLANK",O874),O875),O876)</f>
        <v>2</v>
      </c>
      <c r="P877" s="11" t="s">
        <v>49</v>
      </c>
      <c r="Q877" s="19" t="str">
        <f>IF($N877=1,IF(ISERROR(VLOOKUP($P877,'M1'!$A:$C,Q$2,FALSE)),"NOT PRESENT",VLOOKUP($P877,'M1'!$A:$C,Q$2,FALSE)),IF($N877=2,IF(ISERROR(VLOOKUP(DATA!$P877,'M2'!$A:$C,Q$2,FALSE)),"NOT PRESENT",VLOOKUP(DATA!$P877,'M2'!$A:$C,Q$2,FALSE)),IF($N877=0,IF(ISERROR(VLOOKUP($P877,'M1'!$A:$C,Q$2,FALSE)),IF(ISERROR(VLOOKUP(DATA!$P877,'M2'!$A:$C,Q$2,FALSE)),"NOT PRESENT",VLOOKUP(DATA!$P877,'M2'!$A:$C,Q$2,FALSE)),VLOOKUP($P877,'M1'!$A:$C,Q$2,FALSE)),"SPECIFY METHOD")))</f>
        <v>Debris - Zero</v>
      </c>
      <c r="R877" s="12" t="str">
        <f>IF($N877=1,IF(ISERROR(VLOOKUP($P877,'M1'!$A:$C,R$2,FALSE)),"NOT PRESENT",VLOOKUP($P877,'M1'!$A:$C,R$2,FALSE)),IF($N877=2,IF(ISERROR(VLOOKUP(DATA!$P877,'M2'!$A:$C,R$2,FALSE)),"NOT PRESENT",VLOOKUP(DATA!$P877,'M2'!$A:$C,R$2,FALSE)),IF($N877=0,IF(ISERROR(VLOOKUP($P877,'M1'!$A:$C,R$2,FALSE)),IF(ISERROR(VLOOKUP(DATA!$P877,'M2'!$A:$C,R$2,FALSE)),"NOT PRESENT",VLOOKUP(DATA!$P877,'M2'!$A:$C,R$2,FALSE)),VLOOKUP($P877,'M1'!$A:$C,R$2,FALSE)),"SPECIFY METHOD")))</f>
        <v>No Debris found</v>
      </c>
      <c r="S877" s="21">
        <f t="shared" si="1398"/>
        <v>1</v>
      </c>
      <c r="T877" s="11">
        <v>1</v>
      </c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1"/>
      <c r="AU877" s="11"/>
      <c r="AV877" s="11"/>
      <c r="AW877" s="11"/>
      <c r="AX877" s="11"/>
      <c r="AY877" s="11"/>
      <c r="AZ877" s="11"/>
      <c r="BA877" s="11"/>
      <c r="BB877" s="11"/>
      <c r="BC877" s="11"/>
      <c r="BD877" s="11"/>
      <c r="BE877" s="11"/>
      <c r="BF877" s="11"/>
      <c r="BG877" s="11"/>
      <c r="BH877" s="11"/>
      <c r="BI877" s="11"/>
      <c r="BJ877" s="11"/>
      <c r="BK877" s="11"/>
      <c r="BL877" s="11"/>
      <c r="BM877" s="11"/>
      <c r="BN877" s="11"/>
      <c r="BO877" s="11"/>
      <c r="BP877" s="11"/>
    </row>
    <row r="878" spans="1:68" ht="12.75" customHeight="1">
      <c r="A878" s="12">
        <f t="shared" si="1395"/>
        <v>876</v>
      </c>
      <c r="B878" s="11" t="str">
        <f t="shared" ref="B878:C878" si="1617">IF(ISERROR(B877),IF(ISERROR(B876),IF(ISERROR(B875),"BLANK",B875),B876),B877)</f>
        <v>Claire Attridge</v>
      </c>
      <c r="C878" s="11" t="str">
        <f t="shared" si="1617"/>
        <v>Em Lim</v>
      </c>
      <c r="D878" s="11" t="s">
        <v>119</v>
      </c>
      <c r="E878" s="12" t="str">
        <f>IF(ISERROR(VLOOKUP($D878,SITES!$A:$E,2,FALSE)),"",VLOOKUP($D878,SITES!$A:$E,2,FALSE))</f>
        <v>Wizard Island South</v>
      </c>
      <c r="F878" s="10">
        <f>IF(ISERROR(VLOOKUP($D878,SITES!$A:$E,3,FALSE)),"",VLOOKUP($D878,SITES!$A:$E,3,FALSE))</f>
        <v>48.857467651367102</v>
      </c>
      <c r="G878" s="13">
        <f>IF(ISERROR(VLOOKUP($D878,SITES!$A:$E,4,FALSE)),"",VLOOKUP($D878,SITES!$A:$E,4,FALSE))</f>
        <v>-125.158233642578</v>
      </c>
      <c r="H878" s="14" t="str">
        <f t="shared" ref="H878:H930" si="1618">IF(ISERROR(H877),IF(ISERROR(H876),IF(ISERROR(H875),"BLANK",H875),H876),H877)</f>
        <v>26/04/2024</v>
      </c>
      <c r="I878" s="11">
        <v>1.5</v>
      </c>
      <c r="J878" s="11" t="s">
        <v>51</v>
      </c>
      <c r="K878" s="18">
        <v>0.49166666666666664</v>
      </c>
      <c r="L878" s="11" t="str">
        <f t="shared" ref="L878:L879" si="1619">IF(ISERROR(L877),IF(ISERROR(L876),IF(ISERROR(L875),"BLANK",L875),L876),L877)</f>
        <v>CMA</v>
      </c>
      <c r="M878" s="11">
        <v>7.5</v>
      </c>
      <c r="N878" s="11">
        <v>1</v>
      </c>
      <c r="O878" s="11">
        <f t="shared" si="1616"/>
        <v>2</v>
      </c>
      <c r="P878" s="11" t="s">
        <v>53</v>
      </c>
      <c r="Q878" s="19" t="str">
        <f>IF($N878=1,IF(ISERROR(VLOOKUP($P878,'M1'!$A:$C,Q$2,FALSE)),"NOT PRESENT",VLOOKUP($P878,'M1'!$A:$C,Q$2,FALSE)),IF($N878=2,IF(ISERROR(VLOOKUP(DATA!$P878,'M2'!$A:$C,Q$2,FALSE)),"NOT PRESENT",VLOOKUP(DATA!$P878,'M2'!$A:$C,Q$2,FALSE)),IF($N878=0,IF(ISERROR(VLOOKUP($P878,'M1'!$A:$C,Q$2,FALSE)),IF(ISERROR(VLOOKUP(DATA!$P878,'M2'!$A:$C,Q$2,FALSE)),"NOT PRESENT",VLOOKUP(DATA!$P878,'M2'!$A:$C,Q$2,FALSE)),VLOOKUP($P878,'M1'!$A:$C,Q$2,FALSE)),"SPECIFY METHOD")))</f>
        <v>Rhinogobiops nicholsii</v>
      </c>
      <c r="R878" s="19" t="str">
        <f>IF($N878=1,IF(ISERROR(VLOOKUP($P878,'M1'!$A:$C,R$2,FALSE)),"NOT PRESENT",VLOOKUP($P878,'M1'!$A:$C,R$2,FALSE)),IF($N878=2,IF(ISERROR(VLOOKUP(DATA!$P878,'M2'!$A:$C,R$2,FALSE)),"NOT PRESENT",VLOOKUP(DATA!$P878,'M2'!$A:$C,R$2,FALSE)),IF($N878=0,IF(ISERROR(VLOOKUP($P878,'M1'!$A:$C,R$2,FALSE)),IF(ISERROR(VLOOKUP(DATA!$P878,'M2'!$A:$C,R$2,FALSE)),"NOT PRESENT",VLOOKUP(DATA!$P878,'M2'!$A:$C,R$2,FALSE)),VLOOKUP($P878,'M1'!$A:$C,R$2,FALSE)),"SPECIFY METHOD")))</f>
        <v>Blackeye goby</v>
      </c>
      <c r="S878" s="21">
        <f t="shared" si="1398"/>
        <v>8</v>
      </c>
      <c r="T878" s="11">
        <v>0</v>
      </c>
      <c r="U878" s="11"/>
      <c r="V878" s="11">
        <v>5</v>
      </c>
      <c r="W878" s="11">
        <v>3</v>
      </c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1"/>
      <c r="AU878" s="11"/>
      <c r="AV878" s="11"/>
      <c r="AW878" s="11"/>
      <c r="AX878" s="11"/>
      <c r="AY878" s="11"/>
      <c r="AZ878" s="11"/>
      <c r="BA878" s="11"/>
      <c r="BB878" s="11"/>
      <c r="BC878" s="11"/>
      <c r="BD878" s="11"/>
      <c r="BE878" s="11"/>
      <c r="BF878" s="11"/>
      <c r="BG878" s="11"/>
      <c r="BH878" s="11"/>
      <c r="BI878" s="11"/>
      <c r="BJ878" s="11"/>
      <c r="BK878" s="11"/>
      <c r="BL878" s="11"/>
      <c r="BM878" s="11"/>
      <c r="BN878" s="11"/>
      <c r="BO878" s="11"/>
      <c r="BP878" s="11"/>
    </row>
    <row r="879" spans="1:68" ht="12.75" customHeight="1">
      <c r="A879" s="12">
        <f t="shared" si="1395"/>
        <v>877</v>
      </c>
      <c r="B879" s="11" t="str">
        <f t="shared" ref="B879:C879" si="1620">IF(ISERROR(B878),IF(ISERROR(B877),IF(ISERROR(B876),"BLANK",B876),B877),B878)</f>
        <v>Claire Attridge</v>
      </c>
      <c r="C879" s="11" t="str">
        <f t="shared" si="1620"/>
        <v>Em Lim</v>
      </c>
      <c r="D879" s="11" t="s">
        <v>119</v>
      </c>
      <c r="E879" s="12" t="str">
        <f>IF(ISERROR(VLOOKUP($D879,SITES!$A:$E,2,FALSE)),"",VLOOKUP($D879,SITES!$A:$E,2,FALSE))</f>
        <v>Wizard Island South</v>
      </c>
      <c r="F879" s="10">
        <f>IF(ISERROR(VLOOKUP($D879,SITES!$A:$E,3,FALSE)),"",VLOOKUP($D879,SITES!$A:$E,3,FALSE))</f>
        <v>48.857467651367102</v>
      </c>
      <c r="G879" s="13">
        <f>IF(ISERROR(VLOOKUP($D879,SITES!$A:$E,4,FALSE)),"",VLOOKUP($D879,SITES!$A:$E,4,FALSE))</f>
        <v>-125.158233642578</v>
      </c>
      <c r="H879" s="14" t="str">
        <f t="shared" si="1618"/>
        <v>26/04/2024</v>
      </c>
      <c r="I879" s="11">
        <v>1.5</v>
      </c>
      <c r="J879" s="11" t="s">
        <v>51</v>
      </c>
      <c r="K879" s="18">
        <v>0.49166666666666664</v>
      </c>
      <c r="L879" s="11" t="str">
        <f t="shared" si="1619"/>
        <v>CMA</v>
      </c>
      <c r="M879" s="11">
        <v>7.5</v>
      </c>
      <c r="N879" s="11">
        <v>2</v>
      </c>
      <c r="O879" s="11">
        <f t="shared" si="1616"/>
        <v>2</v>
      </c>
      <c r="P879" s="11" t="s">
        <v>29</v>
      </c>
      <c r="Q879" s="19" t="str">
        <f>IF($N879=1,IF(ISERROR(VLOOKUP($P879,'M1'!$A:$C,Q$2,FALSE)),"NOT PRESENT",VLOOKUP($P879,'M1'!$A:$C,Q$2,FALSE)),IF($N879=2,IF(ISERROR(VLOOKUP(DATA!$P879,'M2'!$A:$C,Q$2,FALSE)),"NOT PRESENT",VLOOKUP(DATA!$P879,'M2'!$A:$C,Q$2,FALSE)),IF($N879=0,IF(ISERROR(VLOOKUP($P879,'M1'!$A:$C,Q$2,FALSE)),IF(ISERROR(VLOOKUP(DATA!$P879,'M2'!$A:$C,Q$2,FALSE)),"NOT PRESENT",VLOOKUP(DATA!$P879,'M2'!$A:$C,Q$2,FALSE)),VLOOKUP($P879,'M1'!$A:$C,Q$2,FALSE)),"SPECIFY METHOD")))</f>
        <v>Mesocentrotus franciscanus</v>
      </c>
      <c r="R879" s="12" t="str">
        <f>IF($N879=1,IF(ISERROR(VLOOKUP($P879,'M1'!$A:$C,R$2,FALSE)),"NOT PRESENT",VLOOKUP($P879,'M1'!$A:$C,R$2,FALSE)),IF($N879=2,IF(ISERROR(VLOOKUP(DATA!$P879,'M2'!$A:$C,R$2,FALSE)),"NOT PRESENT",VLOOKUP(DATA!$P879,'M2'!$A:$C,R$2,FALSE)),IF($N879=0,IF(ISERROR(VLOOKUP($P879,'M1'!$A:$C,R$2,FALSE)),IF(ISERROR(VLOOKUP(DATA!$P879,'M2'!$A:$C,R$2,FALSE)),"NOT PRESENT",VLOOKUP(DATA!$P879,'M2'!$A:$C,R$2,FALSE)),VLOOKUP($P879,'M1'!$A:$C,R$2,FALSE)),"SPECIFY METHOD")))</f>
        <v>Red sea urchin</v>
      </c>
      <c r="S879" s="21">
        <f t="shared" si="1398"/>
        <v>180</v>
      </c>
      <c r="T879" s="11">
        <v>180</v>
      </c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1"/>
      <c r="AU879" s="11"/>
      <c r="AV879" s="11"/>
      <c r="AW879" s="11"/>
      <c r="AX879" s="11"/>
      <c r="AY879" s="11"/>
      <c r="AZ879" s="11"/>
      <c r="BA879" s="11"/>
      <c r="BB879" s="11"/>
      <c r="BC879" s="11"/>
      <c r="BD879" s="11"/>
      <c r="BE879" s="11"/>
      <c r="BF879" s="11"/>
      <c r="BG879" s="11"/>
      <c r="BH879" s="11"/>
      <c r="BI879" s="11"/>
      <c r="BJ879" s="11"/>
      <c r="BK879" s="11"/>
      <c r="BL879" s="11"/>
      <c r="BM879" s="11"/>
      <c r="BN879" s="11"/>
      <c r="BO879" s="11"/>
      <c r="BP879" s="11"/>
    </row>
    <row r="880" spans="1:68" ht="12.75" customHeight="1">
      <c r="A880" s="12">
        <f t="shared" si="1395"/>
        <v>878</v>
      </c>
      <c r="B880" s="11" t="str">
        <f t="shared" ref="B880:D880" si="1621">IF(ISERROR(B879),IF(ISERROR(B878),IF(ISERROR(B877),"BLANK",B877),B878),B879)</f>
        <v>Claire Attridge</v>
      </c>
      <c r="C880" s="11" t="str">
        <f t="shared" si="1621"/>
        <v>Em Lim</v>
      </c>
      <c r="D880" s="11" t="str">
        <f t="shared" si="1621"/>
        <v>BMSC11</v>
      </c>
      <c r="E880" s="12" t="str">
        <f>IF(ISERROR(VLOOKUP($D880,SITES!$A:$E,2,FALSE)),"",VLOOKUP($D880,SITES!$A:$E,2,FALSE))</f>
        <v>Wizard Island South</v>
      </c>
      <c r="F880" s="10">
        <f>IF(ISERROR(VLOOKUP($D880,SITES!$A:$E,3,FALSE)),"",VLOOKUP($D880,SITES!$A:$E,3,FALSE))</f>
        <v>48.857467651367102</v>
      </c>
      <c r="G880" s="13">
        <f>IF(ISERROR(VLOOKUP($D880,SITES!$A:$E,4,FALSE)),"",VLOOKUP($D880,SITES!$A:$E,4,FALSE))</f>
        <v>-125.158233642578</v>
      </c>
      <c r="H880" s="14" t="str">
        <f t="shared" si="1618"/>
        <v>26/04/2024</v>
      </c>
      <c r="I880" s="11">
        <f t="shared" ref="I880:O880" si="1622">IF(ISERROR(I879),IF(ISERROR(I878),IF(ISERROR(I877),"BLANK",I877),I878),I879)</f>
        <v>1.5</v>
      </c>
      <c r="J880" s="11" t="str">
        <f t="shared" si="1622"/>
        <v>SW</v>
      </c>
      <c r="K880" s="18">
        <f t="shared" si="1622"/>
        <v>0.49166666666666664</v>
      </c>
      <c r="L880" s="11" t="str">
        <f t="shared" si="1622"/>
        <v>CMA</v>
      </c>
      <c r="M880" s="11">
        <f t="shared" si="1622"/>
        <v>7.5</v>
      </c>
      <c r="N880" s="11">
        <f t="shared" si="1622"/>
        <v>2</v>
      </c>
      <c r="O880" s="11">
        <f t="shared" si="1622"/>
        <v>2</v>
      </c>
      <c r="P880" s="11" t="s">
        <v>39</v>
      </c>
      <c r="Q880" s="19" t="str">
        <f>IF($N880=1,IF(ISERROR(VLOOKUP($P880,'M1'!$A:$C,Q$2,FALSE)),"NOT PRESENT",VLOOKUP($P880,'M1'!$A:$C,Q$2,FALSE)),IF($N880=2,IF(ISERROR(VLOOKUP(DATA!$P880,'M2'!$A:$C,Q$2,FALSE)),"NOT PRESENT",VLOOKUP(DATA!$P880,'M2'!$A:$C,Q$2,FALSE)),IF($N880=0,IF(ISERROR(VLOOKUP($P880,'M1'!$A:$C,Q$2,FALSE)),IF(ISERROR(VLOOKUP(DATA!$P880,'M2'!$A:$C,Q$2,FALSE)),"NOT PRESENT",VLOOKUP(DATA!$P880,'M2'!$A:$C,Q$2,FALSE)),VLOOKUP($P880,'M1'!$A:$C,Q$2,FALSE)),"SPECIFY METHOD")))</f>
        <v>Hermissenda crassicornis</v>
      </c>
      <c r="R880" s="12" t="str">
        <f>IF($N880=1,IF(ISERROR(VLOOKUP($P880,'M1'!$A:$C,R$2,FALSE)),"NOT PRESENT",VLOOKUP($P880,'M1'!$A:$C,R$2,FALSE)),IF($N880=2,IF(ISERROR(VLOOKUP(DATA!$P880,'M2'!$A:$C,R$2,FALSE)),"NOT PRESENT",VLOOKUP(DATA!$P880,'M2'!$A:$C,R$2,FALSE)),IF($N880=0,IF(ISERROR(VLOOKUP($P880,'M1'!$A:$C,R$2,FALSE)),IF(ISERROR(VLOOKUP(DATA!$P880,'M2'!$A:$C,R$2,FALSE)),"NOT PRESENT",VLOOKUP(DATA!$P880,'M2'!$A:$C,R$2,FALSE)),VLOOKUP($P880,'M1'!$A:$C,R$2,FALSE)),"SPECIFY METHOD")))</f>
        <v>Opalescent nudibranch</v>
      </c>
      <c r="S880" s="21">
        <f t="shared" si="1398"/>
        <v>16</v>
      </c>
      <c r="T880" s="11">
        <v>16</v>
      </c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1"/>
      <c r="AU880" s="11"/>
      <c r="AV880" s="11"/>
      <c r="AW880" s="11"/>
      <c r="AX880" s="11"/>
      <c r="AY880" s="11"/>
      <c r="AZ880" s="11"/>
      <c r="BA880" s="11"/>
      <c r="BB880" s="11"/>
      <c r="BC880" s="11"/>
      <c r="BD880" s="11"/>
      <c r="BE880" s="11"/>
      <c r="BF880" s="11"/>
      <c r="BG880" s="11"/>
      <c r="BH880" s="11"/>
      <c r="BI880" s="11"/>
      <c r="BJ880" s="11"/>
      <c r="BK880" s="11"/>
      <c r="BL880" s="11"/>
      <c r="BM880" s="11"/>
      <c r="BN880" s="11"/>
      <c r="BO880" s="11"/>
      <c r="BP880" s="11"/>
    </row>
    <row r="881" spans="1:68" ht="12.75" customHeight="1">
      <c r="A881" s="12">
        <f t="shared" si="1395"/>
        <v>879</v>
      </c>
      <c r="B881" s="11" t="str">
        <f t="shared" ref="B881:D881" si="1623">IF(ISERROR(B880),IF(ISERROR(B879),IF(ISERROR(B878),"BLANK",B878),B879),B880)</f>
        <v>Claire Attridge</v>
      </c>
      <c r="C881" s="11" t="str">
        <f t="shared" si="1623"/>
        <v>Em Lim</v>
      </c>
      <c r="D881" s="11" t="str">
        <f t="shared" si="1623"/>
        <v>BMSC11</v>
      </c>
      <c r="E881" s="12" t="str">
        <f>IF(ISERROR(VLOOKUP($D881,SITES!$A:$E,2,FALSE)),"",VLOOKUP($D881,SITES!$A:$E,2,FALSE))</f>
        <v>Wizard Island South</v>
      </c>
      <c r="F881" s="10">
        <f>IF(ISERROR(VLOOKUP($D881,SITES!$A:$E,3,FALSE)),"",VLOOKUP($D881,SITES!$A:$E,3,FALSE))</f>
        <v>48.857467651367102</v>
      </c>
      <c r="G881" s="13">
        <f>IF(ISERROR(VLOOKUP($D881,SITES!$A:$E,4,FALSE)),"",VLOOKUP($D881,SITES!$A:$E,4,FALSE))</f>
        <v>-125.158233642578</v>
      </c>
      <c r="H881" s="14" t="str">
        <f t="shared" si="1618"/>
        <v>26/04/2024</v>
      </c>
      <c r="I881" s="11">
        <f t="shared" ref="I881:O881" si="1624">IF(ISERROR(I880),IF(ISERROR(I879),IF(ISERROR(I878),"BLANK",I878),I879),I880)</f>
        <v>1.5</v>
      </c>
      <c r="J881" s="11" t="str">
        <f t="shared" si="1624"/>
        <v>SW</v>
      </c>
      <c r="K881" s="18">
        <f t="shared" si="1624"/>
        <v>0.49166666666666664</v>
      </c>
      <c r="L881" s="11" t="str">
        <f t="shared" si="1624"/>
        <v>CMA</v>
      </c>
      <c r="M881" s="11">
        <f t="shared" si="1624"/>
        <v>7.5</v>
      </c>
      <c r="N881" s="11">
        <f t="shared" si="1624"/>
        <v>2</v>
      </c>
      <c r="O881" s="11">
        <f t="shared" si="1624"/>
        <v>2</v>
      </c>
      <c r="P881" s="11" t="s">
        <v>42</v>
      </c>
      <c r="Q881" s="19" t="str">
        <f>IF($N881=1,IF(ISERROR(VLOOKUP($P881,'M1'!$A:$C,Q$2,FALSE)),"NOT PRESENT",VLOOKUP($P881,'M1'!$A:$C,Q$2,FALSE)),IF($N881=2,IF(ISERROR(VLOOKUP(DATA!$P881,'M2'!$A:$C,Q$2,FALSE)),"NOT PRESENT",VLOOKUP(DATA!$P881,'M2'!$A:$C,Q$2,FALSE)),IF($N881=0,IF(ISERROR(VLOOKUP($P881,'M1'!$A:$C,Q$2,FALSE)),IF(ISERROR(VLOOKUP(DATA!$P881,'M2'!$A:$C,Q$2,FALSE)),"NOT PRESENT",VLOOKUP(DATA!$P881,'M2'!$A:$C,Q$2,FALSE)),VLOOKUP($P881,'M1'!$A:$C,Q$2,FALSE)),"SPECIFY METHOD")))</f>
        <v>Dermasterias imbricata</v>
      </c>
      <c r="R881" s="12" t="str">
        <f>IF($N881=1,IF(ISERROR(VLOOKUP($P881,'M1'!$A:$C,R$2,FALSE)),"NOT PRESENT",VLOOKUP($P881,'M1'!$A:$C,R$2,FALSE)),IF($N881=2,IF(ISERROR(VLOOKUP(DATA!$P881,'M2'!$A:$C,R$2,FALSE)),"NOT PRESENT",VLOOKUP(DATA!$P881,'M2'!$A:$C,R$2,FALSE)),IF($N881=0,IF(ISERROR(VLOOKUP($P881,'M1'!$A:$C,R$2,FALSE)),IF(ISERROR(VLOOKUP(DATA!$P881,'M2'!$A:$C,R$2,FALSE)),"NOT PRESENT",VLOOKUP(DATA!$P881,'M2'!$A:$C,R$2,FALSE)),VLOOKUP($P881,'M1'!$A:$C,R$2,FALSE)),"SPECIFY METHOD")))</f>
        <v>Leather star</v>
      </c>
      <c r="S881" s="21">
        <f t="shared" si="1398"/>
        <v>10</v>
      </c>
      <c r="T881" s="11">
        <v>10</v>
      </c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1"/>
      <c r="BA881" s="11"/>
      <c r="BB881" s="11"/>
      <c r="BC881" s="11"/>
      <c r="BD881" s="11"/>
      <c r="BE881" s="11"/>
      <c r="BF881" s="11"/>
      <c r="BG881" s="11"/>
      <c r="BH881" s="11"/>
      <c r="BI881" s="11"/>
      <c r="BJ881" s="11"/>
      <c r="BK881" s="11"/>
      <c r="BL881" s="11"/>
      <c r="BM881" s="11"/>
      <c r="BN881" s="11"/>
      <c r="BO881" s="11"/>
      <c r="BP881" s="11"/>
    </row>
    <row r="882" spans="1:68" ht="12.75" customHeight="1">
      <c r="A882" s="12">
        <f t="shared" si="1395"/>
        <v>880</v>
      </c>
      <c r="B882" s="11" t="str">
        <f t="shared" ref="B882:D882" si="1625">IF(ISERROR(B881),IF(ISERROR(B880),IF(ISERROR(B879),"BLANK",B879),B880),B881)</f>
        <v>Claire Attridge</v>
      </c>
      <c r="C882" s="11" t="str">
        <f t="shared" si="1625"/>
        <v>Em Lim</v>
      </c>
      <c r="D882" s="11" t="str">
        <f t="shared" si="1625"/>
        <v>BMSC11</v>
      </c>
      <c r="E882" s="12" t="str">
        <f>IF(ISERROR(VLOOKUP($D882,SITES!$A:$E,2,FALSE)),"",VLOOKUP($D882,SITES!$A:$E,2,FALSE))</f>
        <v>Wizard Island South</v>
      </c>
      <c r="F882" s="10">
        <f>IF(ISERROR(VLOOKUP($D882,SITES!$A:$E,3,FALSE)),"",VLOOKUP($D882,SITES!$A:$E,3,FALSE))</f>
        <v>48.857467651367102</v>
      </c>
      <c r="G882" s="13">
        <f>IF(ISERROR(VLOOKUP($D882,SITES!$A:$E,4,FALSE)),"",VLOOKUP($D882,SITES!$A:$E,4,FALSE))</f>
        <v>-125.158233642578</v>
      </c>
      <c r="H882" s="14" t="str">
        <f t="shared" si="1618"/>
        <v>26/04/2024</v>
      </c>
      <c r="I882" s="11">
        <f t="shared" ref="I882:O882" si="1626">IF(ISERROR(I881),IF(ISERROR(I880),IF(ISERROR(I879),"BLANK",I879),I880),I881)</f>
        <v>1.5</v>
      </c>
      <c r="J882" s="11" t="str">
        <f t="shared" si="1626"/>
        <v>SW</v>
      </c>
      <c r="K882" s="18">
        <f t="shared" si="1626"/>
        <v>0.49166666666666664</v>
      </c>
      <c r="L882" s="11" t="str">
        <f t="shared" si="1626"/>
        <v>CMA</v>
      </c>
      <c r="M882" s="11">
        <f t="shared" si="1626"/>
        <v>7.5</v>
      </c>
      <c r="N882" s="11">
        <f t="shared" si="1626"/>
        <v>2</v>
      </c>
      <c r="O882" s="11">
        <f t="shared" si="1626"/>
        <v>2</v>
      </c>
      <c r="P882" s="11" t="s">
        <v>33</v>
      </c>
      <c r="Q882" s="19" t="str">
        <f>IF($N882=1,IF(ISERROR(VLOOKUP($P882,'M1'!$A:$C,Q$2,FALSE)),"NOT PRESENT",VLOOKUP($P882,'M1'!$A:$C,Q$2,FALSE)),IF($N882=2,IF(ISERROR(VLOOKUP(DATA!$P882,'M2'!$A:$C,Q$2,FALSE)),"NOT PRESENT",VLOOKUP(DATA!$P882,'M2'!$A:$C,Q$2,FALSE)),IF($N882=0,IF(ISERROR(VLOOKUP($P882,'M1'!$A:$C,Q$2,FALSE)),IF(ISERROR(VLOOKUP(DATA!$P882,'M2'!$A:$C,Q$2,FALSE)),"NOT PRESENT",VLOOKUP(DATA!$P882,'M2'!$A:$C,Q$2,FALSE)),VLOOKUP($P882,'M1'!$A:$C,Q$2,FALSE)),"SPECIFY METHOD")))</f>
        <v>Apostichopus californicus</v>
      </c>
      <c r="R882" s="12" t="str">
        <f>IF($N882=1,IF(ISERROR(VLOOKUP($P882,'M1'!$A:$C,R$2,FALSE)),"NOT PRESENT",VLOOKUP($P882,'M1'!$A:$C,R$2,FALSE)),IF($N882=2,IF(ISERROR(VLOOKUP(DATA!$P882,'M2'!$A:$C,R$2,FALSE)),"NOT PRESENT",VLOOKUP(DATA!$P882,'M2'!$A:$C,R$2,FALSE)),IF($N882=0,IF(ISERROR(VLOOKUP($P882,'M1'!$A:$C,R$2,FALSE)),IF(ISERROR(VLOOKUP(DATA!$P882,'M2'!$A:$C,R$2,FALSE)),"NOT PRESENT",VLOOKUP(DATA!$P882,'M2'!$A:$C,R$2,FALSE)),VLOOKUP($P882,'M1'!$A:$C,R$2,FALSE)),"SPECIFY METHOD")))</f>
        <v>California sea cucumber</v>
      </c>
      <c r="S882" s="21">
        <f t="shared" si="1398"/>
        <v>17</v>
      </c>
      <c r="T882" s="11">
        <v>17</v>
      </c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1"/>
      <c r="AU882" s="11"/>
      <c r="AV882" s="11"/>
      <c r="AW882" s="11"/>
      <c r="AX882" s="11"/>
      <c r="AY882" s="11"/>
      <c r="AZ882" s="11"/>
      <c r="BA882" s="11"/>
      <c r="BB882" s="11"/>
      <c r="BC882" s="11"/>
      <c r="BD882" s="11"/>
      <c r="BE882" s="11"/>
      <c r="BF882" s="11"/>
      <c r="BG882" s="11"/>
      <c r="BH882" s="11"/>
      <c r="BI882" s="11"/>
      <c r="BJ882" s="11"/>
      <c r="BK882" s="11"/>
      <c r="BL882" s="11"/>
      <c r="BM882" s="11"/>
      <c r="BN882" s="11"/>
      <c r="BO882" s="11"/>
      <c r="BP882" s="11"/>
    </row>
    <row r="883" spans="1:68" ht="12.75" customHeight="1">
      <c r="A883" s="12">
        <f t="shared" si="1395"/>
        <v>881</v>
      </c>
      <c r="B883" s="11" t="str">
        <f t="shared" ref="B883:D883" si="1627">IF(ISERROR(B882),IF(ISERROR(B881),IF(ISERROR(B880),"BLANK",B880),B881),B882)</f>
        <v>Claire Attridge</v>
      </c>
      <c r="C883" s="11" t="str">
        <f t="shared" si="1627"/>
        <v>Em Lim</v>
      </c>
      <c r="D883" s="11" t="str">
        <f t="shared" si="1627"/>
        <v>BMSC11</v>
      </c>
      <c r="E883" s="12" t="str">
        <f>IF(ISERROR(VLOOKUP($D883,SITES!$A:$E,2,FALSE)),"",VLOOKUP($D883,SITES!$A:$E,2,FALSE))</f>
        <v>Wizard Island South</v>
      </c>
      <c r="F883" s="10">
        <f>IF(ISERROR(VLOOKUP($D883,SITES!$A:$E,3,FALSE)),"",VLOOKUP($D883,SITES!$A:$E,3,FALSE))</f>
        <v>48.857467651367102</v>
      </c>
      <c r="G883" s="13">
        <f>IF(ISERROR(VLOOKUP($D883,SITES!$A:$E,4,FALSE)),"",VLOOKUP($D883,SITES!$A:$E,4,FALSE))</f>
        <v>-125.158233642578</v>
      </c>
      <c r="H883" s="14" t="str">
        <f t="shared" si="1618"/>
        <v>26/04/2024</v>
      </c>
      <c r="I883" s="11">
        <f t="shared" ref="I883:O883" si="1628">IF(ISERROR(I882),IF(ISERROR(I881),IF(ISERROR(I880),"BLANK",I880),I881),I882)</f>
        <v>1.5</v>
      </c>
      <c r="J883" s="11" t="str">
        <f t="shared" si="1628"/>
        <v>SW</v>
      </c>
      <c r="K883" s="18">
        <f t="shared" si="1628"/>
        <v>0.49166666666666664</v>
      </c>
      <c r="L883" s="11" t="str">
        <f t="shared" si="1628"/>
        <v>CMA</v>
      </c>
      <c r="M883" s="11">
        <f t="shared" si="1628"/>
        <v>7.5</v>
      </c>
      <c r="N883" s="11">
        <f t="shared" si="1628"/>
        <v>2</v>
      </c>
      <c r="O883" s="11">
        <f t="shared" si="1628"/>
        <v>2</v>
      </c>
      <c r="P883" s="11" t="s">
        <v>53</v>
      </c>
      <c r="Q883" s="19" t="str">
        <f>IF($N883=1,IF(ISERROR(VLOOKUP($P883,'M1'!$A:$C,Q$2,FALSE)),"NOT PRESENT",VLOOKUP($P883,'M1'!$A:$C,Q$2,FALSE)),IF($N883=2,IF(ISERROR(VLOOKUP(DATA!$P883,'M2'!$A:$C,Q$2,FALSE)),"NOT PRESENT",VLOOKUP(DATA!$P883,'M2'!$A:$C,Q$2,FALSE)),IF($N883=0,IF(ISERROR(VLOOKUP($P883,'M1'!$A:$C,Q$2,FALSE)),IF(ISERROR(VLOOKUP(DATA!$P883,'M2'!$A:$C,Q$2,FALSE)),"NOT PRESENT",VLOOKUP(DATA!$P883,'M2'!$A:$C,Q$2,FALSE)),VLOOKUP($P883,'M1'!$A:$C,Q$2,FALSE)),"SPECIFY METHOD")))</f>
        <v>Rhinogobiops nicholsii</v>
      </c>
      <c r="R883" s="12" t="str">
        <f>IF($N883=1,IF(ISERROR(VLOOKUP($P883,'M1'!$A:$C,R$2,FALSE)),"NOT PRESENT",VLOOKUP($P883,'M1'!$A:$C,R$2,FALSE)),IF($N883=2,IF(ISERROR(VLOOKUP(DATA!$P883,'M2'!$A:$C,R$2,FALSE)),"NOT PRESENT",VLOOKUP(DATA!$P883,'M2'!$A:$C,R$2,FALSE)),IF($N883=0,IF(ISERROR(VLOOKUP($P883,'M1'!$A:$C,R$2,FALSE)),IF(ISERROR(VLOOKUP(DATA!$P883,'M2'!$A:$C,R$2,FALSE)),"NOT PRESENT",VLOOKUP(DATA!$P883,'M2'!$A:$C,R$2,FALSE)),VLOOKUP($P883,'M1'!$A:$C,R$2,FALSE)),"SPECIFY METHOD")))</f>
        <v>Blackeye goby</v>
      </c>
      <c r="S883" s="21">
        <f t="shared" si="1398"/>
        <v>67</v>
      </c>
      <c r="T883" s="11">
        <v>0</v>
      </c>
      <c r="U883" s="11">
        <v>22</v>
      </c>
      <c r="V883" s="11">
        <v>30</v>
      </c>
      <c r="W883" s="11">
        <v>11</v>
      </c>
      <c r="X883" s="11">
        <v>4</v>
      </c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1"/>
      <c r="AU883" s="11"/>
      <c r="AV883" s="11"/>
      <c r="AW883" s="11"/>
      <c r="AX883" s="11"/>
      <c r="AY883" s="11"/>
      <c r="AZ883" s="11"/>
      <c r="BA883" s="11"/>
      <c r="BB883" s="11"/>
      <c r="BC883" s="11"/>
      <c r="BD883" s="11"/>
      <c r="BE883" s="11"/>
      <c r="BF883" s="11"/>
      <c r="BG883" s="11"/>
      <c r="BH883" s="11"/>
      <c r="BI883" s="11"/>
      <c r="BJ883" s="11"/>
      <c r="BK883" s="11"/>
      <c r="BL883" s="11"/>
      <c r="BM883" s="11"/>
      <c r="BN883" s="11"/>
      <c r="BO883" s="11"/>
      <c r="BP883" s="11"/>
    </row>
    <row r="884" spans="1:68" ht="12.75" customHeight="1">
      <c r="A884" s="12">
        <f t="shared" si="1395"/>
        <v>882</v>
      </c>
      <c r="B884" s="11" t="str">
        <f t="shared" ref="B884:D884" si="1629">IF(ISERROR(B883),IF(ISERROR(B882),IF(ISERROR(B881),"BLANK",B881),B882),B883)</f>
        <v>Claire Attridge</v>
      </c>
      <c r="C884" s="11" t="str">
        <f t="shared" si="1629"/>
        <v>Em Lim</v>
      </c>
      <c r="D884" s="11" t="str">
        <f t="shared" si="1629"/>
        <v>BMSC11</v>
      </c>
      <c r="E884" s="12" t="str">
        <f>IF(ISERROR(VLOOKUP($D884,SITES!$A:$E,2,FALSE)),"",VLOOKUP($D884,SITES!$A:$E,2,FALSE))</f>
        <v>Wizard Island South</v>
      </c>
      <c r="F884" s="10">
        <f>IF(ISERROR(VLOOKUP($D884,SITES!$A:$E,3,FALSE)),"",VLOOKUP($D884,SITES!$A:$E,3,FALSE))</f>
        <v>48.857467651367102</v>
      </c>
      <c r="G884" s="13">
        <f>IF(ISERROR(VLOOKUP($D884,SITES!$A:$E,4,FALSE)),"",VLOOKUP($D884,SITES!$A:$E,4,FALSE))</f>
        <v>-125.158233642578</v>
      </c>
      <c r="H884" s="14" t="str">
        <f t="shared" si="1618"/>
        <v>26/04/2024</v>
      </c>
      <c r="I884" s="11">
        <f t="shared" ref="I884:O884" si="1630">IF(ISERROR(I883),IF(ISERROR(I882),IF(ISERROR(I881),"BLANK",I881),I882),I883)</f>
        <v>1.5</v>
      </c>
      <c r="J884" s="11" t="str">
        <f t="shared" si="1630"/>
        <v>SW</v>
      </c>
      <c r="K884" s="18">
        <f t="shared" si="1630"/>
        <v>0.49166666666666664</v>
      </c>
      <c r="L884" s="11" t="str">
        <f t="shared" si="1630"/>
        <v>CMA</v>
      </c>
      <c r="M884" s="11">
        <f t="shared" si="1630"/>
        <v>7.5</v>
      </c>
      <c r="N884" s="11">
        <f t="shared" si="1630"/>
        <v>2</v>
      </c>
      <c r="O884" s="11">
        <f t="shared" si="1630"/>
        <v>2</v>
      </c>
      <c r="P884" s="11" t="s">
        <v>32</v>
      </c>
      <c r="Q884" s="19" t="str">
        <f>IF($N884=1,IF(ISERROR(VLOOKUP($P884,'M1'!$A:$C,Q$2,FALSE)),"NOT PRESENT",VLOOKUP($P884,'M1'!$A:$C,Q$2,FALSE)),IF($N884=2,IF(ISERROR(VLOOKUP(DATA!$P884,'M2'!$A:$C,Q$2,FALSE)),"NOT PRESENT",VLOOKUP(DATA!$P884,'M2'!$A:$C,Q$2,FALSE)),IF($N884=0,IF(ISERROR(VLOOKUP($P884,'M1'!$A:$C,Q$2,FALSE)),IF(ISERROR(VLOOKUP(DATA!$P884,'M2'!$A:$C,Q$2,FALSE)),"NOT PRESENT",VLOOKUP(DATA!$P884,'M2'!$A:$C,Q$2,FALSE)),VLOOKUP($P884,'M1'!$A:$C,Q$2,FALSE)),"SPECIFY METHOD")))</f>
        <v>Acmaea mitra</v>
      </c>
      <c r="R884" s="12" t="str">
        <f>IF($N884=1,IF(ISERROR(VLOOKUP($P884,'M1'!$A:$C,R$2,FALSE)),"NOT PRESENT",VLOOKUP($P884,'M1'!$A:$C,R$2,FALSE)),IF($N884=2,IF(ISERROR(VLOOKUP(DATA!$P884,'M2'!$A:$C,R$2,FALSE)),"NOT PRESENT",VLOOKUP(DATA!$P884,'M2'!$A:$C,R$2,FALSE)),IF($N884=0,IF(ISERROR(VLOOKUP($P884,'M1'!$A:$C,R$2,FALSE)),IF(ISERROR(VLOOKUP(DATA!$P884,'M2'!$A:$C,R$2,FALSE)),"NOT PRESENT",VLOOKUP(DATA!$P884,'M2'!$A:$C,R$2,FALSE)),VLOOKUP($P884,'M1'!$A:$C,R$2,FALSE)),"SPECIFY METHOD")))</f>
        <v>Whitecap limpet</v>
      </c>
      <c r="S884" s="21">
        <f t="shared" si="1398"/>
        <v>1</v>
      </c>
      <c r="T884" s="11">
        <v>1</v>
      </c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1"/>
      <c r="AU884" s="11"/>
      <c r="AV884" s="11"/>
      <c r="AW884" s="11"/>
      <c r="AX884" s="11"/>
      <c r="AY884" s="11"/>
      <c r="AZ884" s="11"/>
      <c r="BA884" s="11"/>
      <c r="BB884" s="11"/>
      <c r="BC884" s="11"/>
      <c r="BD884" s="11"/>
      <c r="BE884" s="11"/>
      <c r="BF884" s="11"/>
      <c r="BG884" s="11"/>
      <c r="BH884" s="11"/>
      <c r="BI884" s="11"/>
      <c r="BJ884" s="11"/>
      <c r="BK884" s="11"/>
      <c r="BL884" s="11"/>
      <c r="BM884" s="11"/>
      <c r="BN884" s="11"/>
      <c r="BO884" s="11"/>
      <c r="BP884" s="11"/>
    </row>
    <row r="885" spans="1:68" ht="12.75" customHeight="1">
      <c r="A885" s="12">
        <f t="shared" si="1395"/>
        <v>883</v>
      </c>
      <c r="B885" s="11" t="str">
        <f t="shared" ref="B885:D885" si="1631">IF(ISERROR(B884),IF(ISERROR(B883),IF(ISERROR(B882),"BLANK",B882),B883),B884)</f>
        <v>Claire Attridge</v>
      </c>
      <c r="C885" s="11" t="str">
        <f t="shared" si="1631"/>
        <v>Em Lim</v>
      </c>
      <c r="D885" s="11" t="str">
        <f t="shared" si="1631"/>
        <v>BMSC11</v>
      </c>
      <c r="E885" s="12" t="str">
        <f>IF(ISERROR(VLOOKUP($D885,SITES!$A:$E,2,FALSE)),"",VLOOKUP($D885,SITES!$A:$E,2,FALSE))</f>
        <v>Wizard Island South</v>
      </c>
      <c r="F885" s="10">
        <f>IF(ISERROR(VLOOKUP($D885,SITES!$A:$E,3,FALSE)),"",VLOOKUP($D885,SITES!$A:$E,3,FALSE))</f>
        <v>48.857467651367102</v>
      </c>
      <c r="G885" s="13">
        <f>IF(ISERROR(VLOOKUP($D885,SITES!$A:$E,4,FALSE)),"",VLOOKUP($D885,SITES!$A:$E,4,FALSE))</f>
        <v>-125.158233642578</v>
      </c>
      <c r="H885" s="14" t="str">
        <f t="shared" si="1618"/>
        <v>26/04/2024</v>
      </c>
      <c r="I885" s="11">
        <f t="shared" ref="I885:O885" si="1632">IF(ISERROR(I884),IF(ISERROR(I883),IF(ISERROR(I882),"BLANK",I882),I883),I884)</f>
        <v>1.5</v>
      </c>
      <c r="J885" s="11" t="str">
        <f t="shared" si="1632"/>
        <v>SW</v>
      </c>
      <c r="K885" s="18">
        <f t="shared" si="1632"/>
        <v>0.49166666666666664</v>
      </c>
      <c r="L885" s="11" t="str">
        <f t="shared" si="1632"/>
        <v>CMA</v>
      </c>
      <c r="M885" s="11">
        <f t="shared" si="1632"/>
        <v>7.5</v>
      </c>
      <c r="N885" s="11">
        <f t="shared" si="1632"/>
        <v>2</v>
      </c>
      <c r="O885" s="11">
        <f t="shared" si="1632"/>
        <v>2</v>
      </c>
      <c r="P885" s="11" t="s">
        <v>30</v>
      </c>
      <c r="Q885" s="19" t="str">
        <f>IF($N885=1,IF(ISERROR(VLOOKUP($P885,'M1'!$A:$C,Q$2,FALSE)),"NOT PRESENT",VLOOKUP($P885,'M1'!$A:$C,Q$2,FALSE)),IF($N885=2,IF(ISERROR(VLOOKUP(DATA!$P885,'M2'!$A:$C,Q$2,FALSE)),"NOT PRESENT",VLOOKUP(DATA!$P885,'M2'!$A:$C,Q$2,FALSE)),IF($N885=0,IF(ISERROR(VLOOKUP($P885,'M1'!$A:$C,Q$2,FALSE)),IF(ISERROR(VLOOKUP(DATA!$P885,'M2'!$A:$C,Q$2,FALSE)),"NOT PRESENT",VLOOKUP(DATA!$P885,'M2'!$A:$C,Q$2,FALSE)),VLOOKUP($P885,'M1'!$A:$C,Q$2,FALSE)),"SPECIFY METHOD")))</f>
        <v>Pomaulax gibberosus</v>
      </c>
      <c r="R885" s="12" t="str">
        <f>IF($N885=1,IF(ISERROR(VLOOKUP($P885,'M1'!$A:$C,R$2,FALSE)),"NOT PRESENT",VLOOKUP($P885,'M1'!$A:$C,R$2,FALSE)),IF($N885=2,IF(ISERROR(VLOOKUP(DATA!$P885,'M2'!$A:$C,R$2,FALSE)),"NOT PRESENT",VLOOKUP(DATA!$P885,'M2'!$A:$C,R$2,FALSE)),IF($N885=0,IF(ISERROR(VLOOKUP($P885,'M1'!$A:$C,R$2,FALSE)),IF(ISERROR(VLOOKUP(DATA!$P885,'M2'!$A:$C,R$2,FALSE)),"NOT PRESENT",VLOOKUP(DATA!$P885,'M2'!$A:$C,R$2,FALSE)),VLOOKUP($P885,'M1'!$A:$C,R$2,FALSE)),"SPECIFY METHOD")))</f>
        <v>Red turban shell</v>
      </c>
      <c r="S885" s="21">
        <f t="shared" si="1398"/>
        <v>21</v>
      </c>
      <c r="T885" s="11">
        <v>21</v>
      </c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1"/>
      <c r="AU885" s="11"/>
      <c r="AV885" s="11"/>
      <c r="AW885" s="11"/>
      <c r="AX885" s="11"/>
      <c r="AY885" s="11"/>
      <c r="AZ885" s="11"/>
      <c r="BA885" s="11"/>
      <c r="BB885" s="11"/>
      <c r="BC885" s="11"/>
      <c r="BD885" s="11"/>
      <c r="BE885" s="11"/>
      <c r="BF885" s="11"/>
      <c r="BG885" s="11"/>
      <c r="BH885" s="11"/>
      <c r="BI885" s="11"/>
      <c r="BJ885" s="11"/>
      <c r="BK885" s="11"/>
      <c r="BL885" s="11"/>
      <c r="BM885" s="11"/>
      <c r="BN885" s="11"/>
      <c r="BO885" s="11"/>
      <c r="BP885" s="11"/>
    </row>
    <row r="886" spans="1:68" ht="12.75" customHeight="1">
      <c r="A886" s="12">
        <f t="shared" si="1395"/>
        <v>884</v>
      </c>
      <c r="B886" s="11" t="str">
        <f t="shared" ref="B886:D886" si="1633">IF(ISERROR(B885),IF(ISERROR(B884),IF(ISERROR(B883),"BLANK",B883),B884),B885)</f>
        <v>Claire Attridge</v>
      </c>
      <c r="C886" s="11" t="str">
        <f t="shared" si="1633"/>
        <v>Em Lim</v>
      </c>
      <c r="D886" s="11" t="str">
        <f t="shared" si="1633"/>
        <v>BMSC11</v>
      </c>
      <c r="E886" s="12" t="str">
        <f>IF(ISERROR(VLOOKUP($D886,SITES!$A:$E,2,FALSE)),"",VLOOKUP($D886,SITES!$A:$E,2,FALSE))</f>
        <v>Wizard Island South</v>
      </c>
      <c r="F886" s="10">
        <f>IF(ISERROR(VLOOKUP($D886,SITES!$A:$E,3,FALSE)),"",VLOOKUP($D886,SITES!$A:$E,3,FALSE))</f>
        <v>48.857467651367102</v>
      </c>
      <c r="G886" s="13">
        <f>IF(ISERROR(VLOOKUP($D886,SITES!$A:$E,4,FALSE)),"",VLOOKUP($D886,SITES!$A:$E,4,FALSE))</f>
        <v>-125.158233642578</v>
      </c>
      <c r="H886" s="14" t="str">
        <f t="shared" si="1618"/>
        <v>26/04/2024</v>
      </c>
      <c r="I886" s="11">
        <f t="shared" ref="I886:O886" si="1634">IF(ISERROR(I885),IF(ISERROR(I884),IF(ISERROR(I883),"BLANK",I883),I884),I885)</f>
        <v>1.5</v>
      </c>
      <c r="J886" s="11" t="str">
        <f t="shared" si="1634"/>
        <v>SW</v>
      </c>
      <c r="K886" s="18">
        <f t="shared" si="1634"/>
        <v>0.49166666666666664</v>
      </c>
      <c r="L886" s="11" t="str">
        <f t="shared" si="1634"/>
        <v>CMA</v>
      </c>
      <c r="M886" s="11">
        <f t="shared" si="1634"/>
        <v>7.5</v>
      </c>
      <c r="N886" s="11">
        <f t="shared" si="1634"/>
        <v>2</v>
      </c>
      <c r="O886" s="11">
        <f t="shared" si="1634"/>
        <v>2</v>
      </c>
      <c r="P886" s="11" t="s">
        <v>38</v>
      </c>
      <c r="Q886" s="19" t="str">
        <f>IF($N886=1,IF(ISERROR(VLOOKUP($P886,'M1'!$A:$C,Q$2,FALSE)),"NOT PRESENT",VLOOKUP($P886,'M1'!$A:$C,Q$2,FALSE)),IF($N886=2,IF(ISERROR(VLOOKUP(DATA!$P886,'M2'!$A:$C,Q$2,FALSE)),"NOT PRESENT",VLOOKUP(DATA!$P886,'M2'!$A:$C,Q$2,FALSE)),IF($N886=0,IF(ISERROR(VLOOKUP($P886,'M1'!$A:$C,Q$2,FALSE)),IF(ISERROR(VLOOKUP(DATA!$P886,'M2'!$A:$C,Q$2,FALSE)),"NOT PRESENT",VLOOKUP(DATA!$P886,'M2'!$A:$C,Q$2,FALSE)),VLOOKUP($P886,'M1'!$A:$C,Q$2,FALSE)),"SPECIFY METHOD")))</f>
        <v>Crassadoma gigantea</v>
      </c>
      <c r="R886" s="12" t="str">
        <f>IF($N886=1,IF(ISERROR(VLOOKUP($P886,'M1'!$A:$C,R$2,FALSE)),"NOT PRESENT",VLOOKUP($P886,'M1'!$A:$C,R$2,FALSE)),IF($N886=2,IF(ISERROR(VLOOKUP(DATA!$P886,'M2'!$A:$C,R$2,FALSE)),"NOT PRESENT",VLOOKUP(DATA!$P886,'M2'!$A:$C,R$2,FALSE)),IF($N886=0,IF(ISERROR(VLOOKUP($P886,'M1'!$A:$C,R$2,FALSE)),IF(ISERROR(VLOOKUP(DATA!$P886,'M2'!$A:$C,R$2,FALSE)),"NOT PRESENT",VLOOKUP(DATA!$P886,'M2'!$A:$C,R$2,FALSE)),VLOOKUP($P886,'M1'!$A:$C,R$2,FALSE)),"SPECIFY METHOD")))</f>
        <v>Purple-hinged rock scallop</v>
      </c>
      <c r="S886" s="21">
        <f t="shared" si="1398"/>
        <v>11</v>
      </c>
      <c r="T886" s="11">
        <v>0</v>
      </c>
      <c r="U886" s="11"/>
      <c r="V886" s="11"/>
      <c r="W886" s="11"/>
      <c r="X886" s="11">
        <v>2</v>
      </c>
      <c r="Y886" s="11">
        <v>3</v>
      </c>
      <c r="Z886" s="11">
        <v>4</v>
      </c>
      <c r="AA886" s="11">
        <v>2</v>
      </c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1"/>
      <c r="AU886" s="11"/>
      <c r="AV886" s="11"/>
      <c r="AW886" s="11"/>
      <c r="AX886" s="11"/>
      <c r="AY886" s="11"/>
      <c r="AZ886" s="11"/>
      <c r="BA886" s="11"/>
      <c r="BB886" s="11"/>
      <c r="BC886" s="11"/>
      <c r="BD886" s="11"/>
      <c r="BE886" s="11"/>
      <c r="BF886" s="11"/>
      <c r="BG886" s="11"/>
      <c r="BH886" s="11"/>
      <c r="BI886" s="11"/>
      <c r="BJ886" s="11"/>
      <c r="BK886" s="11"/>
      <c r="BL886" s="11"/>
      <c r="BM886" s="11"/>
      <c r="BN886" s="11"/>
      <c r="BO886" s="11"/>
      <c r="BP886" s="11"/>
    </row>
    <row r="887" spans="1:68" ht="12.75" customHeight="1">
      <c r="A887" s="12">
        <f t="shared" si="1395"/>
        <v>885</v>
      </c>
      <c r="B887" s="11" t="str">
        <f t="shared" ref="B887:D887" si="1635">IF(ISERROR(B886),IF(ISERROR(B885),IF(ISERROR(B884),"BLANK",B884),B885),B886)</f>
        <v>Claire Attridge</v>
      </c>
      <c r="C887" s="11" t="str">
        <f t="shared" si="1635"/>
        <v>Em Lim</v>
      </c>
      <c r="D887" s="11" t="str">
        <f t="shared" si="1635"/>
        <v>BMSC11</v>
      </c>
      <c r="E887" s="12" t="str">
        <f>IF(ISERROR(VLOOKUP($D887,SITES!$A:$E,2,FALSE)),"",VLOOKUP($D887,SITES!$A:$E,2,FALSE))</f>
        <v>Wizard Island South</v>
      </c>
      <c r="F887" s="10">
        <f>IF(ISERROR(VLOOKUP($D887,SITES!$A:$E,3,FALSE)),"",VLOOKUP($D887,SITES!$A:$E,3,FALSE))</f>
        <v>48.857467651367102</v>
      </c>
      <c r="G887" s="13">
        <f>IF(ISERROR(VLOOKUP($D887,SITES!$A:$E,4,FALSE)),"",VLOOKUP($D887,SITES!$A:$E,4,FALSE))</f>
        <v>-125.158233642578</v>
      </c>
      <c r="H887" s="14" t="str">
        <f t="shared" si="1618"/>
        <v>26/04/2024</v>
      </c>
      <c r="I887" s="11">
        <f t="shared" ref="I887:O887" si="1636">IF(ISERROR(I886),IF(ISERROR(I885),IF(ISERROR(I884),"BLANK",I884),I885),I886)</f>
        <v>1.5</v>
      </c>
      <c r="J887" s="11" t="str">
        <f t="shared" si="1636"/>
        <v>SW</v>
      </c>
      <c r="K887" s="18">
        <f t="shared" si="1636"/>
        <v>0.49166666666666664</v>
      </c>
      <c r="L887" s="11" t="str">
        <f t="shared" si="1636"/>
        <v>CMA</v>
      </c>
      <c r="M887" s="11">
        <f t="shared" si="1636"/>
        <v>7.5</v>
      </c>
      <c r="N887" s="11">
        <f t="shared" si="1636"/>
        <v>2</v>
      </c>
      <c r="O887" s="11">
        <f t="shared" si="1636"/>
        <v>2</v>
      </c>
      <c r="P887" s="11" t="s">
        <v>106</v>
      </c>
      <c r="Q887" s="19" t="str">
        <f>IF($N887=1,IF(ISERROR(VLOOKUP($P887,'M1'!$A:$C,Q$2,FALSE)),"NOT PRESENT",VLOOKUP($P887,'M1'!$A:$C,Q$2,FALSE)),IF($N887=2,IF(ISERROR(VLOOKUP(DATA!$P887,'M2'!$A:$C,Q$2,FALSE)),"NOT PRESENT",VLOOKUP(DATA!$P887,'M2'!$A:$C,Q$2,FALSE)),IF($N887=0,IF(ISERROR(VLOOKUP($P887,'M1'!$A:$C,Q$2,FALSE)),IF(ISERROR(VLOOKUP(DATA!$P887,'M2'!$A:$C,Q$2,FALSE)),"NOT PRESENT",VLOOKUP(DATA!$P887,'M2'!$A:$C,Q$2,FALSE)),VLOOKUP($P887,'M1'!$A:$C,Q$2,FALSE)),"SPECIFY METHOD")))</f>
        <v>Peltodoris nobilis</v>
      </c>
      <c r="R887" s="12" t="str">
        <f>IF($N887=1,IF(ISERROR(VLOOKUP($P887,'M1'!$A:$C,R$2,FALSE)),"NOT PRESENT",VLOOKUP($P887,'M1'!$A:$C,R$2,FALSE)),IF($N887=2,IF(ISERROR(VLOOKUP(DATA!$P887,'M2'!$A:$C,R$2,FALSE)),"NOT PRESENT",VLOOKUP(DATA!$P887,'M2'!$A:$C,R$2,FALSE)),IF($N887=0,IF(ISERROR(VLOOKUP($P887,'M1'!$A:$C,R$2,FALSE)),IF(ISERROR(VLOOKUP(DATA!$P887,'M2'!$A:$C,R$2,FALSE)),"NOT PRESENT",VLOOKUP(DATA!$P887,'M2'!$A:$C,R$2,FALSE)),VLOOKUP($P887,'M1'!$A:$C,R$2,FALSE)),"SPECIFY METHOD")))</f>
        <v>Noble sea lemon</v>
      </c>
      <c r="S887" s="21">
        <f t="shared" si="1398"/>
        <v>2</v>
      </c>
      <c r="T887" s="11">
        <v>2</v>
      </c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1"/>
      <c r="AU887" s="11"/>
      <c r="AV887" s="11"/>
      <c r="AW887" s="11"/>
      <c r="AX887" s="11"/>
      <c r="AY887" s="11"/>
      <c r="AZ887" s="11"/>
      <c r="BA887" s="11"/>
      <c r="BB887" s="11"/>
      <c r="BC887" s="11"/>
      <c r="BD887" s="11"/>
      <c r="BE887" s="11"/>
      <c r="BF887" s="11"/>
      <c r="BG887" s="11"/>
      <c r="BH887" s="11"/>
      <c r="BI887" s="11"/>
      <c r="BJ887" s="11"/>
      <c r="BK887" s="11"/>
      <c r="BL887" s="11"/>
      <c r="BM887" s="11"/>
      <c r="BN887" s="11"/>
      <c r="BO887" s="11"/>
      <c r="BP887" s="11"/>
    </row>
    <row r="888" spans="1:68" ht="12.75" customHeight="1">
      <c r="A888" s="12">
        <f t="shared" si="1395"/>
        <v>886</v>
      </c>
      <c r="B888" s="11" t="str">
        <f t="shared" ref="B888:D888" si="1637">IF(ISERROR(B887),IF(ISERROR(B886),IF(ISERROR(B885),"BLANK",B885),B886),B887)</f>
        <v>Claire Attridge</v>
      </c>
      <c r="C888" s="11" t="str">
        <f t="shared" si="1637"/>
        <v>Em Lim</v>
      </c>
      <c r="D888" s="11" t="str">
        <f t="shared" si="1637"/>
        <v>BMSC11</v>
      </c>
      <c r="E888" s="12" t="str">
        <f>IF(ISERROR(VLOOKUP($D888,SITES!$A:$E,2,FALSE)),"",VLOOKUP($D888,SITES!$A:$E,2,FALSE))</f>
        <v>Wizard Island South</v>
      </c>
      <c r="F888" s="10">
        <f>IF(ISERROR(VLOOKUP($D888,SITES!$A:$E,3,FALSE)),"",VLOOKUP($D888,SITES!$A:$E,3,FALSE))</f>
        <v>48.857467651367102</v>
      </c>
      <c r="G888" s="13">
        <f>IF(ISERROR(VLOOKUP($D888,SITES!$A:$E,4,FALSE)),"",VLOOKUP($D888,SITES!$A:$E,4,FALSE))</f>
        <v>-125.158233642578</v>
      </c>
      <c r="H888" s="14" t="str">
        <f t="shared" si="1618"/>
        <v>26/04/2024</v>
      </c>
      <c r="I888" s="11">
        <f t="shared" ref="I888:O888" si="1638">IF(ISERROR(I887),IF(ISERROR(I886),IF(ISERROR(I885),"BLANK",I885),I886),I887)</f>
        <v>1.5</v>
      </c>
      <c r="J888" s="11" t="str">
        <f t="shared" si="1638"/>
        <v>SW</v>
      </c>
      <c r="K888" s="18">
        <f t="shared" si="1638"/>
        <v>0.49166666666666664</v>
      </c>
      <c r="L888" s="11" t="str">
        <f t="shared" si="1638"/>
        <v>CMA</v>
      </c>
      <c r="M888" s="11">
        <f t="shared" si="1638"/>
        <v>7.5</v>
      </c>
      <c r="N888" s="11">
        <f t="shared" si="1638"/>
        <v>2</v>
      </c>
      <c r="O888" s="11">
        <f t="shared" si="1638"/>
        <v>2</v>
      </c>
      <c r="P888" s="11" t="s">
        <v>187</v>
      </c>
      <c r="Q888" s="19" t="str">
        <f>IF($N888=1,IF(ISERROR(VLOOKUP($P888,'M1'!$A:$C,Q$2,FALSE)),"NOT PRESENT",VLOOKUP($P888,'M1'!$A:$C,Q$2,FALSE)),IF($N888=2,IF(ISERROR(VLOOKUP(DATA!$P888,'M2'!$A:$C,Q$2,FALSE)),"NOT PRESENT",VLOOKUP(DATA!$P888,'M2'!$A:$C,Q$2,FALSE)),IF($N888=0,IF(ISERROR(VLOOKUP($P888,'M1'!$A:$C,Q$2,FALSE)),IF(ISERROR(VLOOKUP(DATA!$P888,'M2'!$A:$C,Q$2,FALSE)),"NOT PRESENT",VLOOKUP(DATA!$P888,'M2'!$A:$C,Q$2,FALSE)),VLOOKUP($P888,'M1'!$A:$C,Q$2,FALSE)),"SPECIFY METHOD")))</f>
        <v>Pleuronichthys coenosus</v>
      </c>
      <c r="R888" s="12" t="str">
        <f>IF($N888=1,IF(ISERROR(VLOOKUP($P888,'M1'!$A:$C,R$2,FALSE)),"NOT PRESENT",VLOOKUP($P888,'M1'!$A:$C,R$2,FALSE)),IF($N888=2,IF(ISERROR(VLOOKUP(DATA!$P888,'M2'!$A:$C,R$2,FALSE)),"NOT PRESENT",VLOOKUP(DATA!$P888,'M2'!$A:$C,R$2,FALSE)),IF($N888=0,IF(ISERROR(VLOOKUP($P888,'M1'!$A:$C,R$2,FALSE)),IF(ISERROR(VLOOKUP(DATA!$P888,'M2'!$A:$C,R$2,FALSE)),"NOT PRESENT",VLOOKUP(DATA!$P888,'M2'!$A:$C,R$2,FALSE)),VLOOKUP($P888,'M1'!$A:$C,R$2,FALSE)),"SPECIFY METHOD")))</f>
        <v>C-o sole</v>
      </c>
      <c r="S888" s="21">
        <f t="shared" si="1398"/>
        <v>1</v>
      </c>
      <c r="T888" s="11">
        <v>0</v>
      </c>
      <c r="U888" s="11"/>
      <c r="V888" s="11"/>
      <c r="W888" s="11"/>
      <c r="X888" s="11"/>
      <c r="Y888" s="11"/>
      <c r="Z888" s="11">
        <v>1</v>
      </c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1"/>
      <c r="AU888" s="11"/>
      <c r="AV888" s="11"/>
      <c r="AW888" s="11"/>
      <c r="AX888" s="11"/>
      <c r="AY888" s="11"/>
      <c r="AZ888" s="11"/>
      <c r="BA888" s="11"/>
      <c r="BB888" s="11"/>
      <c r="BC888" s="11"/>
      <c r="BD888" s="11"/>
      <c r="BE888" s="11"/>
      <c r="BF888" s="11"/>
      <c r="BG888" s="11"/>
      <c r="BH888" s="11"/>
      <c r="BI888" s="11"/>
      <c r="BJ888" s="11"/>
      <c r="BK888" s="11"/>
      <c r="BL888" s="11"/>
      <c r="BM888" s="11"/>
      <c r="BN888" s="11"/>
      <c r="BO888" s="11"/>
      <c r="BP888" s="11"/>
    </row>
    <row r="889" spans="1:68" ht="12.75" customHeight="1">
      <c r="A889" s="12">
        <f t="shared" si="1395"/>
        <v>887</v>
      </c>
      <c r="B889" s="11" t="str">
        <f t="shared" ref="B889:D889" si="1639">IF(ISERROR(B888),IF(ISERROR(B887),IF(ISERROR(B886),"BLANK",B886),B887),B888)</f>
        <v>Claire Attridge</v>
      </c>
      <c r="C889" s="11" t="str">
        <f t="shared" si="1639"/>
        <v>Em Lim</v>
      </c>
      <c r="D889" s="11" t="str">
        <f t="shared" si="1639"/>
        <v>BMSC11</v>
      </c>
      <c r="E889" s="12" t="str">
        <f>IF(ISERROR(VLOOKUP($D889,SITES!$A:$E,2,FALSE)),"",VLOOKUP($D889,SITES!$A:$E,2,FALSE))</f>
        <v>Wizard Island South</v>
      </c>
      <c r="F889" s="10">
        <f>IF(ISERROR(VLOOKUP($D889,SITES!$A:$E,3,FALSE)),"",VLOOKUP($D889,SITES!$A:$E,3,FALSE))</f>
        <v>48.857467651367102</v>
      </c>
      <c r="G889" s="13">
        <f>IF(ISERROR(VLOOKUP($D889,SITES!$A:$E,4,FALSE)),"",VLOOKUP($D889,SITES!$A:$E,4,FALSE))</f>
        <v>-125.158233642578</v>
      </c>
      <c r="H889" s="14" t="str">
        <f t="shared" si="1618"/>
        <v>26/04/2024</v>
      </c>
      <c r="I889" s="11">
        <f t="shared" ref="I889:O889" si="1640">IF(ISERROR(I888),IF(ISERROR(I887),IF(ISERROR(I886),"BLANK",I886),I887),I888)</f>
        <v>1.5</v>
      </c>
      <c r="J889" s="11" t="str">
        <f t="shared" si="1640"/>
        <v>SW</v>
      </c>
      <c r="K889" s="18">
        <f t="shared" si="1640"/>
        <v>0.49166666666666664</v>
      </c>
      <c r="L889" s="11" t="str">
        <f t="shared" si="1640"/>
        <v>CMA</v>
      </c>
      <c r="M889" s="11">
        <f t="shared" si="1640"/>
        <v>7.5</v>
      </c>
      <c r="N889" s="11">
        <f t="shared" si="1640"/>
        <v>2</v>
      </c>
      <c r="O889" s="11">
        <f t="shared" si="1640"/>
        <v>2</v>
      </c>
      <c r="P889" s="11" t="s">
        <v>47</v>
      </c>
      <c r="Q889" s="19" t="str">
        <f>IF($N889=1,IF(ISERROR(VLOOKUP($P889,'M1'!$A:$C,Q$2,FALSE)),"NOT PRESENT",VLOOKUP($P889,'M1'!$A:$C,Q$2,FALSE)),IF($N889=2,IF(ISERROR(VLOOKUP(DATA!$P889,'M2'!$A:$C,Q$2,FALSE)),"NOT PRESENT",VLOOKUP(DATA!$P889,'M2'!$A:$C,Q$2,FALSE)),IF($N889=0,IF(ISERROR(VLOOKUP($P889,'M1'!$A:$C,Q$2,FALSE)),IF(ISERROR(VLOOKUP(DATA!$P889,'M2'!$A:$C,Q$2,FALSE)),"NOT PRESENT",VLOOKUP(DATA!$P889,'M2'!$A:$C,Q$2,FALSE)),VLOOKUP($P889,'M1'!$A:$C,Q$2,FALSE)),"SPECIFY METHOD")))</f>
        <v>Glebocarcinus oregonensis</v>
      </c>
      <c r="R889" s="12" t="str">
        <f>IF($N889=1,IF(ISERROR(VLOOKUP($P889,'M1'!$A:$C,R$2,FALSE)),"NOT PRESENT",VLOOKUP($P889,'M1'!$A:$C,R$2,FALSE)),IF($N889=2,IF(ISERROR(VLOOKUP(DATA!$P889,'M2'!$A:$C,R$2,FALSE)),"NOT PRESENT",VLOOKUP(DATA!$P889,'M2'!$A:$C,R$2,FALSE)),IF($N889=0,IF(ISERROR(VLOOKUP($P889,'M1'!$A:$C,R$2,FALSE)),IF(ISERROR(VLOOKUP(DATA!$P889,'M2'!$A:$C,R$2,FALSE)),"NOT PRESENT",VLOOKUP(DATA!$P889,'M2'!$A:$C,R$2,FALSE)),VLOOKUP($P889,'M1'!$A:$C,R$2,FALSE)),"SPECIFY METHOD")))</f>
        <v>Pygmy rock crab</v>
      </c>
      <c r="S889" s="21">
        <f t="shared" si="1398"/>
        <v>2</v>
      </c>
      <c r="T889" s="11">
        <v>2</v>
      </c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1"/>
      <c r="AU889" s="11"/>
      <c r="AV889" s="11"/>
      <c r="AW889" s="11"/>
      <c r="AX889" s="11"/>
      <c r="AY889" s="11"/>
      <c r="AZ889" s="11"/>
      <c r="BA889" s="11"/>
      <c r="BB889" s="11"/>
      <c r="BC889" s="11"/>
      <c r="BD889" s="11"/>
      <c r="BE889" s="11"/>
      <c r="BF889" s="11"/>
      <c r="BG889" s="11"/>
      <c r="BH889" s="11"/>
      <c r="BI889" s="11"/>
      <c r="BJ889" s="11"/>
      <c r="BK889" s="11"/>
      <c r="BL889" s="11"/>
      <c r="BM889" s="11"/>
      <c r="BN889" s="11"/>
      <c r="BO889" s="11"/>
      <c r="BP889" s="11"/>
    </row>
    <row r="890" spans="1:68" ht="12.75" customHeight="1">
      <c r="A890" s="12">
        <f t="shared" si="1395"/>
        <v>888</v>
      </c>
      <c r="B890" s="11" t="str">
        <f t="shared" ref="B890:D890" si="1641">IF(ISERROR(B889),IF(ISERROR(B888),IF(ISERROR(B887),"BLANK",B887),B888),B889)</f>
        <v>Claire Attridge</v>
      </c>
      <c r="C890" s="11" t="str">
        <f t="shared" si="1641"/>
        <v>Em Lim</v>
      </c>
      <c r="D890" s="11" t="str">
        <f t="shared" si="1641"/>
        <v>BMSC11</v>
      </c>
      <c r="E890" s="12" t="str">
        <f>IF(ISERROR(VLOOKUP($D890,SITES!$A:$E,2,FALSE)),"",VLOOKUP($D890,SITES!$A:$E,2,FALSE))</f>
        <v>Wizard Island South</v>
      </c>
      <c r="F890" s="10">
        <f>IF(ISERROR(VLOOKUP($D890,SITES!$A:$E,3,FALSE)),"",VLOOKUP($D890,SITES!$A:$E,3,FALSE))</f>
        <v>48.857467651367102</v>
      </c>
      <c r="G890" s="13">
        <f>IF(ISERROR(VLOOKUP($D890,SITES!$A:$E,4,FALSE)),"",VLOOKUP($D890,SITES!$A:$E,4,FALSE))</f>
        <v>-125.158233642578</v>
      </c>
      <c r="H890" s="14" t="str">
        <f t="shared" si="1618"/>
        <v>26/04/2024</v>
      </c>
      <c r="I890" s="11">
        <f t="shared" ref="I890:O890" si="1642">IF(ISERROR(I889),IF(ISERROR(I888),IF(ISERROR(I887),"BLANK",I887),I888),I889)</f>
        <v>1.5</v>
      </c>
      <c r="J890" s="11" t="str">
        <f t="shared" si="1642"/>
        <v>SW</v>
      </c>
      <c r="K890" s="18">
        <f t="shared" si="1642"/>
        <v>0.49166666666666664</v>
      </c>
      <c r="L890" s="11" t="str">
        <f t="shared" si="1642"/>
        <v>CMA</v>
      </c>
      <c r="M890" s="11">
        <f t="shared" si="1642"/>
        <v>7.5</v>
      </c>
      <c r="N890" s="11">
        <f t="shared" si="1642"/>
        <v>2</v>
      </c>
      <c r="O890" s="11">
        <f t="shared" si="1642"/>
        <v>2</v>
      </c>
      <c r="P890" s="11" t="s">
        <v>68</v>
      </c>
      <c r="Q890" s="19" t="str">
        <f>IF($N890=1,IF(ISERROR(VLOOKUP($P890,'M1'!$A:$C,Q$2,FALSE)),"NOT PRESENT",VLOOKUP($P890,'M1'!$A:$C,Q$2,FALSE)),IF($N890=2,IF(ISERROR(VLOOKUP(DATA!$P890,'M2'!$A:$C,Q$2,FALSE)),"NOT PRESENT",VLOOKUP(DATA!$P890,'M2'!$A:$C,Q$2,FALSE)),IF($N890=0,IF(ISERROR(VLOOKUP($P890,'M1'!$A:$C,Q$2,FALSE)),IF(ISERROR(VLOOKUP(DATA!$P890,'M2'!$A:$C,Q$2,FALSE)),"NOT PRESENT",VLOOKUP(DATA!$P890,'M2'!$A:$C,Q$2,FALSE)),VLOOKUP($P890,'M1'!$A:$C,Q$2,FALSE)),"SPECIFY METHOD")))</f>
        <v>Evasterias troschelii</v>
      </c>
      <c r="R890" s="12" t="str">
        <f>IF($N890=1,IF(ISERROR(VLOOKUP($P890,'M1'!$A:$C,R$2,FALSE)),"NOT PRESENT",VLOOKUP($P890,'M1'!$A:$C,R$2,FALSE)),IF($N890=2,IF(ISERROR(VLOOKUP(DATA!$P890,'M2'!$A:$C,R$2,FALSE)),"NOT PRESENT",VLOOKUP(DATA!$P890,'M2'!$A:$C,R$2,FALSE)),IF($N890=0,IF(ISERROR(VLOOKUP($P890,'M1'!$A:$C,R$2,FALSE)),IF(ISERROR(VLOOKUP(DATA!$P890,'M2'!$A:$C,R$2,FALSE)),"NOT PRESENT",VLOOKUP(DATA!$P890,'M2'!$A:$C,R$2,FALSE)),VLOOKUP($P890,'M1'!$A:$C,R$2,FALSE)),"SPECIFY METHOD")))</f>
        <v>Mottled starfish</v>
      </c>
      <c r="S890" s="21">
        <f t="shared" si="1398"/>
        <v>1</v>
      </c>
      <c r="T890" s="11">
        <v>1</v>
      </c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1"/>
      <c r="AU890" s="11"/>
      <c r="AV890" s="11"/>
      <c r="AW890" s="11"/>
      <c r="AX890" s="11"/>
      <c r="AY890" s="11"/>
      <c r="AZ890" s="11"/>
      <c r="BA890" s="11"/>
      <c r="BB890" s="11"/>
      <c r="BC890" s="11"/>
      <c r="BD890" s="11"/>
      <c r="BE890" s="11"/>
      <c r="BF890" s="11"/>
      <c r="BG890" s="11"/>
      <c r="BH890" s="11"/>
      <c r="BI890" s="11"/>
      <c r="BJ890" s="11"/>
      <c r="BK890" s="11"/>
      <c r="BL890" s="11"/>
      <c r="BM890" s="11"/>
      <c r="BN890" s="11"/>
      <c r="BO890" s="11"/>
      <c r="BP890" s="11"/>
    </row>
    <row r="891" spans="1:68" ht="12.75" customHeight="1">
      <c r="A891" s="12">
        <f t="shared" si="1395"/>
        <v>889</v>
      </c>
      <c r="B891" s="11" t="str">
        <f t="shared" ref="B891:D891" si="1643">IF(ISERROR(B890),IF(ISERROR(B889),IF(ISERROR(B888),"BLANK",B888),B889),B890)</f>
        <v>Claire Attridge</v>
      </c>
      <c r="C891" s="11" t="str">
        <f t="shared" si="1643"/>
        <v>Em Lim</v>
      </c>
      <c r="D891" s="11" t="str">
        <f t="shared" si="1643"/>
        <v>BMSC11</v>
      </c>
      <c r="E891" s="12" t="str">
        <f>IF(ISERROR(VLOOKUP($D891,SITES!$A:$E,2,FALSE)),"",VLOOKUP($D891,SITES!$A:$E,2,FALSE))</f>
        <v>Wizard Island South</v>
      </c>
      <c r="F891" s="10">
        <f>IF(ISERROR(VLOOKUP($D891,SITES!$A:$E,3,FALSE)),"",VLOOKUP($D891,SITES!$A:$E,3,FALSE))</f>
        <v>48.857467651367102</v>
      </c>
      <c r="G891" s="13">
        <f>IF(ISERROR(VLOOKUP($D891,SITES!$A:$E,4,FALSE)),"",VLOOKUP($D891,SITES!$A:$E,4,FALSE))</f>
        <v>-125.158233642578</v>
      </c>
      <c r="H891" s="14" t="str">
        <f t="shared" si="1618"/>
        <v>26/04/2024</v>
      </c>
      <c r="I891" s="11">
        <f t="shared" ref="I891:O891" si="1644">IF(ISERROR(I890),IF(ISERROR(I889),IF(ISERROR(I888),"BLANK",I888),I889),I890)</f>
        <v>1.5</v>
      </c>
      <c r="J891" s="11" t="str">
        <f t="shared" si="1644"/>
        <v>SW</v>
      </c>
      <c r="K891" s="18">
        <f t="shared" si="1644"/>
        <v>0.49166666666666664</v>
      </c>
      <c r="L891" s="11" t="str">
        <f t="shared" si="1644"/>
        <v>CMA</v>
      </c>
      <c r="M891" s="11">
        <f t="shared" si="1644"/>
        <v>7.5</v>
      </c>
      <c r="N891" s="11">
        <f t="shared" si="1644"/>
        <v>2</v>
      </c>
      <c r="O891" s="11">
        <f t="shared" si="1644"/>
        <v>2</v>
      </c>
      <c r="P891" s="11" t="s">
        <v>35</v>
      </c>
      <c r="Q891" s="19" t="str">
        <f>IF($N891=1,IF(ISERROR(VLOOKUP($P891,'M1'!$A:$C,Q$2,FALSE)),"NOT PRESENT",VLOOKUP($P891,'M1'!$A:$C,Q$2,FALSE)),IF($N891=2,IF(ISERROR(VLOOKUP(DATA!$P891,'M2'!$A:$C,Q$2,FALSE)),"NOT PRESENT",VLOOKUP(DATA!$P891,'M2'!$A:$C,Q$2,FALSE)),IF($N891=0,IF(ISERROR(VLOOKUP($P891,'M1'!$A:$C,Q$2,FALSE)),IF(ISERROR(VLOOKUP(DATA!$P891,'M2'!$A:$C,Q$2,FALSE)),"NOT PRESENT",VLOOKUP(DATA!$P891,'M2'!$A:$C,Q$2,FALSE)),VLOOKUP($P891,'M1'!$A:$C,Q$2,FALSE)),"SPECIFY METHOD")))</f>
        <v>Orthasterias koehleri</v>
      </c>
      <c r="R891" s="12" t="str">
        <f>IF($N891=1,IF(ISERROR(VLOOKUP($P891,'M1'!$A:$C,R$2,FALSE)),"NOT PRESENT",VLOOKUP($P891,'M1'!$A:$C,R$2,FALSE)),IF($N891=2,IF(ISERROR(VLOOKUP(DATA!$P891,'M2'!$A:$C,R$2,FALSE)),"NOT PRESENT",VLOOKUP(DATA!$P891,'M2'!$A:$C,R$2,FALSE)),IF($N891=0,IF(ISERROR(VLOOKUP($P891,'M1'!$A:$C,R$2,FALSE)),IF(ISERROR(VLOOKUP(DATA!$P891,'M2'!$A:$C,R$2,FALSE)),"NOT PRESENT",VLOOKUP(DATA!$P891,'M2'!$A:$C,R$2,FALSE)),VLOOKUP($P891,'M1'!$A:$C,R$2,FALSE)),"SPECIFY METHOD")))</f>
        <v>Rainbow star</v>
      </c>
      <c r="S891" s="21">
        <f t="shared" si="1398"/>
        <v>4</v>
      </c>
      <c r="T891" s="11">
        <v>4</v>
      </c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1"/>
      <c r="AU891" s="11"/>
      <c r="AV891" s="11"/>
      <c r="AW891" s="11"/>
      <c r="AX891" s="11"/>
      <c r="AY891" s="11"/>
      <c r="AZ891" s="11"/>
      <c r="BA891" s="11"/>
      <c r="BB891" s="11"/>
      <c r="BC891" s="11"/>
      <c r="BD891" s="11"/>
      <c r="BE891" s="11"/>
      <c r="BF891" s="11"/>
      <c r="BG891" s="11"/>
      <c r="BH891" s="11"/>
      <c r="BI891" s="11"/>
      <c r="BJ891" s="11"/>
      <c r="BK891" s="11"/>
      <c r="BL891" s="11"/>
      <c r="BM891" s="11"/>
      <c r="BN891" s="11"/>
      <c r="BO891" s="11"/>
      <c r="BP891" s="11"/>
    </row>
    <row r="892" spans="1:68" ht="12.75" customHeight="1">
      <c r="A892" s="12">
        <f t="shared" si="1395"/>
        <v>890</v>
      </c>
      <c r="B892" s="11" t="str">
        <f t="shared" ref="B892:D892" si="1645">IF(ISERROR(B891),IF(ISERROR(B890),IF(ISERROR(B889),"BLANK",B889),B890),B891)</f>
        <v>Claire Attridge</v>
      </c>
      <c r="C892" s="11" t="str">
        <f t="shared" si="1645"/>
        <v>Em Lim</v>
      </c>
      <c r="D892" s="11" t="str">
        <f t="shared" si="1645"/>
        <v>BMSC11</v>
      </c>
      <c r="E892" s="12" t="str">
        <f>IF(ISERROR(VLOOKUP($D892,SITES!$A:$E,2,FALSE)),"",VLOOKUP($D892,SITES!$A:$E,2,FALSE))</f>
        <v>Wizard Island South</v>
      </c>
      <c r="F892" s="10">
        <f>IF(ISERROR(VLOOKUP($D892,SITES!$A:$E,3,FALSE)),"",VLOOKUP($D892,SITES!$A:$E,3,FALSE))</f>
        <v>48.857467651367102</v>
      </c>
      <c r="G892" s="13">
        <f>IF(ISERROR(VLOOKUP($D892,SITES!$A:$E,4,FALSE)),"",VLOOKUP($D892,SITES!$A:$E,4,FALSE))</f>
        <v>-125.158233642578</v>
      </c>
      <c r="H892" s="14" t="str">
        <f t="shared" si="1618"/>
        <v>26/04/2024</v>
      </c>
      <c r="I892" s="11">
        <f t="shared" ref="I892:O892" si="1646">IF(ISERROR(I891),IF(ISERROR(I890),IF(ISERROR(I889),"BLANK",I889),I890),I891)</f>
        <v>1.5</v>
      </c>
      <c r="J892" s="11" t="str">
        <f t="shared" si="1646"/>
        <v>SW</v>
      </c>
      <c r="K892" s="18">
        <f t="shared" si="1646"/>
        <v>0.49166666666666664</v>
      </c>
      <c r="L892" s="11" t="str">
        <f t="shared" si="1646"/>
        <v>CMA</v>
      </c>
      <c r="M892" s="11">
        <f t="shared" si="1646"/>
        <v>7.5</v>
      </c>
      <c r="N892" s="11">
        <f t="shared" si="1646"/>
        <v>2</v>
      </c>
      <c r="O892" s="11">
        <f t="shared" si="1646"/>
        <v>2</v>
      </c>
      <c r="P892" s="11" t="s">
        <v>36</v>
      </c>
      <c r="Q892" s="19" t="str">
        <f>IF($N892=1,IF(ISERROR(VLOOKUP($P892,'M1'!$A:$C,Q$2,FALSE)),"NOT PRESENT",VLOOKUP($P892,'M1'!$A:$C,Q$2,FALSE)),IF($N892=2,IF(ISERROR(VLOOKUP(DATA!$P892,'M2'!$A:$C,Q$2,FALSE)),"NOT PRESENT",VLOOKUP(DATA!$P892,'M2'!$A:$C,Q$2,FALSE)),IF($N892=0,IF(ISERROR(VLOOKUP($P892,'M1'!$A:$C,Q$2,FALSE)),IF(ISERROR(VLOOKUP(DATA!$P892,'M2'!$A:$C,Q$2,FALSE)),"NOT PRESENT",VLOOKUP(DATA!$P892,'M2'!$A:$C,Q$2,FALSE)),VLOOKUP($P892,'M1'!$A:$C,Q$2,FALSE)),"SPECIFY METHOD")))</f>
        <v>Haliotis kamtschatkana</v>
      </c>
      <c r="R892" s="12" t="str">
        <f>IF($N892=1,IF(ISERROR(VLOOKUP($P892,'M1'!$A:$C,R$2,FALSE)),"NOT PRESENT",VLOOKUP($P892,'M1'!$A:$C,R$2,FALSE)),IF($N892=2,IF(ISERROR(VLOOKUP(DATA!$P892,'M2'!$A:$C,R$2,FALSE)),"NOT PRESENT",VLOOKUP(DATA!$P892,'M2'!$A:$C,R$2,FALSE)),IF($N892=0,IF(ISERROR(VLOOKUP($P892,'M1'!$A:$C,R$2,FALSE)),IF(ISERROR(VLOOKUP(DATA!$P892,'M2'!$A:$C,R$2,FALSE)),"NOT PRESENT",VLOOKUP(DATA!$P892,'M2'!$A:$C,R$2,FALSE)),VLOOKUP($P892,'M1'!$A:$C,R$2,FALSE)),"SPECIFY METHOD")))</f>
        <v>Pinto abalone</v>
      </c>
      <c r="S892" s="21">
        <f t="shared" si="1398"/>
        <v>3</v>
      </c>
      <c r="T892" s="11">
        <v>0</v>
      </c>
      <c r="U892" s="11"/>
      <c r="V892" s="11"/>
      <c r="W892" s="11">
        <v>2</v>
      </c>
      <c r="X892" s="11">
        <v>1</v>
      </c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1"/>
      <c r="AU892" s="11"/>
      <c r="AV892" s="11"/>
      <c r="AW892" s="11"/>
      <c r="AX892" s="11"/>
      <c r="AY892" s="11"/>
      <c r="AZ892" s="11"/>
      <c r="BA892" s="11"/>
      <c r="BB892" s="11"/>
      <c r="BC892" s="11"/>
      <c r="BD892" s="11"/>
      <c r="BE892" s="11"/>
      <c r="BF892" s="11"/>
      <c r="BG892" s="11"/>
      <c r="BH892" s="11"/>
      <c r="BI892" s="11"/>
      <c r="BJ892" s="11"/>
      <c r="BK892" s="11"/>
      <c r="BL892" s="11"/>
      <c r="BM892" s="11"/>
      <c r="BN892" s="11"/>
      <c r="BO892" s="11"/>
      <c r="BP892" s="11"/>
    </row>
    <row r="893" spans="1:68" ht="12.75" customHeight="1">
      <c r="A893" s="12">
        <f t="shared" si="1395"/>
        <v>891</v>
      </c>
      <c r="B893" s="11" t="str">
        <f t="shared" ref="B893:D893" si="1647">IF(ISERROR(B892),IF(ISERROR(B891),IF(ISERROR(B890),"BLANK",B890),B891),B892)</f>
        <v>Claire Attridge</v>
      </c>
      <c r="C893" s="11" t="str">
        <f t="shared" si="1647"/>
        <v>Em Lim</v>
      </c>
      <c r="D893" s="11" t="str">
        <f t="shared" si="1647"/>
        <v>BMSC11</v>
      </c>
      <c r="E893" s="12" t="str">
        <f>IF(ISERROR(VLOOKUP($D893,SITES!$A:$E,2,FALSE)),"",VLOOKUP($D893,SITES!$A:$E,2,FALSE))</f>
        <v>Wizard Island South</v>
      </c>
      <c r="F893" s="10">
        <f>IF(ISERROR(VLOOKUP($D893,SITES!$A:$E,3,FALSE)),"",VLOOKUP($D893,SITES!$A:$E,3,FALSE))</f>
        <v>48.857467651367102</v>
      </c>
      <c r="G893" s="13">
        <f>IF(ISERROR(VLOOKUP($D893,SITES!$A:$E,4,FALSE)),"",VLOOKUP($D893,SITES!$A:$E,4,FALSE))</f>
        <v>-125.158233642578</v>
      </c>
      <c r="H893" s="14" t="str">
        <f t="shared" si="1618"/>
        <v>26/04/2024</v>
      </c>
      <c r="I893" s="11">
        <f t="shared" ref="I893:O893" si="1648">IF(ISERROR(I892),IF(ISERROR(I891),IF(ISERROR(I890),"BLANK",I890),I891),I892)</f>
        <v>1.5</v>
      </c>
      <c r="J893" s="11" t="str">
        <f t="shared" si="1648"/>
        <v>SW</v>
      </c>
      <c r="K893" s="18">
        <f t="shared" si="1648"/>
        <v>0.49166666666666664</v>
      </c>
      <c r="L893" s="11" t="str">
        <f t="shared" si="1648"/>
        <v>CMA</v>
      </c>
      <c r="M893" s="11">
        <f t="shared" si="1648"/>
        <v>7.5</v>
      </c>
      <c r="N893" s="11">
        <f t="shared" si="1648"/>
        <v>2</v>
      </c>
      <c r="O893" s="11">
        <f t="shared" si="1648"/>
        <v>2</v>
      </c>
      <c r="P893" s="11" t="s">
        <v>37</v>
      </c>
      <c r="Q893" s="19" t="str">
        <f>IF($N893=1,IF(ISERROR(VLOOKUP($P893,'M1'!$A:$C,Q$2,FALSE)),"NOT PRESENT",VLOOKUP($P893,'M1'!$A:$C,Q$2,FALSE)),IF($N893=2,IF(ISERROR(VLOOKUP(DATA!$P893,'M2'!$A:$C,Q$2,FALSE)),"NOT PRESENT",VLOOKUP(DATA!$P893,'M2'!$A:$C,Q$2,FALSE)),IF($N893=0,IF(ISERROR(VLOOKUP($P893,'M1'!$A:$C,Q$2,FALSE)),IF(ISERROR(VLOOKUP(DATA!$P893,'M2'!$A:$C,Q$2,FALSE)),"NOT PRESENT",VLOOKUP(DATA!$P893,'M2'!$A:$C,Q$2,FALSE)),VLOOKUP($P893,'M1'!$A:$C,Q$2,FALSE)),"SPECIFY METHOD")))</f>
        <v>Ceratostoma foliatum</v>
      </c>
      <c r="R893" s="12" t="str">
        <f>IF($N893=1,IF(ISERROR(VLOOKUP($P893,'M1'!$A:$C,R$2,FALSE)),"NOT PRESENT",VLOOKUP($P893,'M1'!$A:$C,R$2,FALSE)),IF($N893=2,IF(ISERROR(VLOOKUP(DATA!$P893,'M2'!$A:$C,R$2,FALSE)),"NOT PRESENT",VLOOKUP(DATA!$P893,'M2'!$A:$C,R$2,FALSE)),IF($N893=0,IF(ISERROR(VLOOKUP($P893,'M1'!$A:$C,R$2,FALSE)),IF(ISERROR(VLOOKUP(DATA!$P893,'M2'!$A:$C,R$2,FALSE)),"NOT PRESENT",VLOOKUP(DATA!$P893,'M2'!$A:$C,R$2,FALSE)),VLOOKUP($P893,'M1'!$A:$C,R$2,FALSE)),"SPECIFY METHOD")))</f>
        <v>Leafy hornmouth</v>
      </c>
      <c r="S893" s="21">
        <f t="shared" si="1398"/>
        <v>6</v>
      </c>
      <c r="T893" s="11">
        <v>6</v>
      </c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1"/>
      <c r="AU893" s="11"/>
      <c r="AV893" s="11"/>
      <c r="AW893" s="11"/>
      <c r="AX893" s="11"/>
      <c r="AY893" s="11"/>
      <c r="AZ893" s="11"/>
      <c r="BA893" s="11"/>
      <c r="BB893" s="11"/>
      <c r="BC893" s="11"/>
      <c r="BD893" s="11"/>
      <c r="BE893" s="11"/>
      <c r="BF893" s="11"/>
      <c r="BG893" s="11"/>
      <c r="BH893" s="11"/>
      <c r="BI893" s="11"/>
      <c r="BJ893" s="11"/>
      <c r="BK893" s="11"/>
      <c r="BL893" s="11"/>
      <c r="BM893" s="11"/>
      <c r="BN893" s="11"/>
      <c r="BO893" s="11"/>
      <c r="BP893" s="11"/>
    </row>
    <row r="894" spans="1:68" ht="12.75" customHeight="1">
      <c r="A894" s="12">
        <f t="shared" si="1395"/>
        <v>892</v>
      </c>
      <c r="B894" s="11" t="str">
        <f t="shared" ref="B894:D894" si="1649">IF(ISERROR(B893),IF(ISERROR(B892),IF(ISERROR(B891),"BLANK",B891),B892),B893)</f>
        <v>Claire Attridge</v>
      </c>
      <c r="C894" s="11" t="str">
        <f t="shared" si="1649"/>
        <v>Em Lim</v>
      </c>
      <c r="D894" s="11" t="str">
        <f t="shared" si="1649"/>
        <v>BMSC11</v>
      </c>
      <c r="E894" s="12" t="str">
        <f>IF(ISERROR(VLOOKUP($D894,SITES!$A:$E,2,FALSE)),"",VLOOKUP($D894,SITES!$A:$E,2,FALSE))</f>
        <v>Wizard Island South</v>
      </c>
      <c r="F894" s="10">
        <f>IF(ISERROR(VLOOKUP($D894,SITES!$A:$E,3,FALSE)),"",VLOOKUP($D894,SITES!$A:$E,3,FALSE))</f>
        <v>48.857467651367102</v>
      </c>
      <c r="G894" s="13">
        <f>IF(ISERROR(VLOOKUP($D894,SITES!$A:$E,4,FALSE)),"",VLOOKUP($D894,SITES!$A:$E,4,FALSE))</f>
        <v>-125.158233642578</v>
      </c>
      <c r="H894" s="14" t="str">
        <f t="shared" si="1618"/>
        <v>26/04/2024</v>
      </c>
      <c r="I894" s="11">
        <f t="shared" ref="I894:O894" si="1650">IF(ISERROR(I893),IF(ISERROR(I892),IF(ISERROR(I891),"BLANK",I891),I892),I893)</f>
        <v>1.5</v>
      </c>
      <c r="J894" s="11" t="str">
        <f t="shared" si="1650"/>
        <v>SW</v>
      </c>
      <c r="K894" s="18">
        <f t="shared" si="1650"/>
        <v>0.49166666666666664</v>
      </c>
      <c r="L894" s="11" t="str">
        <f t="shared" si="1650"/>
        <v>CMA</v>
      </c>
      <c r="M894" s="11">
        <f t="shared" si="1650"/>
        <v>7.5</v>
      </c>
      <c r="N894" s="11">
        <f t="shared" si="1650"/>
        <v>2</v>
      </c>
      <c r="O894" s="11">
        <f t="shared" si="1650"/>
        <v>2</v>
      </c>
      <c r="P894" s="11" t="s">
        <v>184</v>
      </c>
      <c r="Q894" s="19" t="str">
        <f>IF($N894=1,IF(ISERROR(VLOOKUP($P894,'M1'!$A:$C,Q$2,FALSE)),"NOT PRESENT",VLOOKUP($P894,'M1'!$A:$C,Q$2,FALSE)),IF($N894=2,IF(ISERROR(VLOOKUP(DATA!$P894,'M2'!$A:$C,Q$2,FALSE)),"NOT PRESENT",VLOOKUP(DATA!$P894,'M2'!$A:$C,Q$2,FALSE)),IF($N894=0,IF(ISERROR(VLOOKUP($P894,'M1'!$A:$C,Q$2,FALSE)),IF(ISERROR(VLOOKUP(DATA!$P894,'M2'!$A:$C,Q$2,FALSE)),"NOT PRESENT",VLOOKUP(DATA!$P894,'M2'!$A:$C,Q$2,FALSE)),VLOOKUP($P894,'M1'!$A:$C,Q$2,FALSE)),"SPECIFY METHOD")))</f>
        <v>Chorilia longipes</v>
      </c>
      <c r="R894" s="12" t="str">
        <f>IF($N894=1,IF(ISERROR(VLOOKUP($P894,'M1'!$A:$C,R$2,FALSE)),"NOT PRESENT",VLOOKUP($P894,'M1'!$A:$C,R$2,FALSE)),IF($N894=2,IF(ISERROR(VLOOKUP(DATA!$P894,'M2'!$A:$C,R$2,FALSE)),"NOT PRESENT",VLOOKUP(DATA!$P894,'M2'!$A:$C,R$2,FALSE)),IF($N894=0,IF(ISERROR(VLOOKUP($P894,'M1'!$A:$C,R$2,FALSE)),IF(ISERROR(VLOOKUP(DATA!$P894,'M2'!$A:$C,R$2,FALSE)),"NOT PRESENT",VLOOKUP(DATA!$P894,'M2'!$A:$C,R$2,FALSE)),VLOOKUP($P894,'M1'!$A:$C,R$2,FALSE)),"SPECIFY METHOD")))</f>
        <v>Longhorn decorator crabs</v>
      </c>
      <c r="S894" s="21">
        <f t="shared" si="1398"/>
        <v>2</v>
      </c>
      <c r="T894" s="11">
        <v>2</v>
      </c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1"/>
      <c r="AU894" s="11"/>
      <c r="AV894" s="11"/>
      <c r="AW894" s="11"/>
      <c r="AX894" s="11"/>
      <c r="AY894" s="11"/>
      <c r="AZ894" s="11"/>
      <c r="BA894" s="11"/>
      <c r="BB894" s="11"/>
      <c r="BC894" s="11"/>
      <c r="BD894" s="11"/>
      <c r="BE894" s="11"/>
      <c r="BF894" s="11"/>
      <c r="BG894" s="11"/>
      <c r="BH894" s="11"/>
      <c r="BI894" s="11"/>
      <c r="BJ894" s="11"/>
      <c r="BK894" s="11"/>
      <c r="BL894" s="11"/>
      <c r="BM894" s="11"/>
      <c r="BN894" s="11"/>
      <c r="BO894" s="11"/>
      <c r="BP894" s="11"/>
    </row>
    <row r="895" spans="1:68" ht="12.75" customHeight="1">
      <c r="A895" s="12">
        <f t="shared" si="1395"/>
        <v>893</v>
      </c>
      <c r="B895" s="11" t="str">
        <f t="shared" ref="B895:D895" si="1651">IF(ISERROR(B894),IF(ISERROR(B893),IF(ISERROR(B892),"BLANK",B892),B893),B894)</f>
        <v>Claire Attridge</v>
      </c>
      <c r="C895" s="11" t="str">
        <f t="shared" si="1651"/>
        <v>Em Lim</v>
      </c>
      <c r="D895" s="11" t="str">
        <f t="shared" si="1651"/>
        <v>BMSC11</v>
      </c>
      <c r="E895" s="12" t="str">
        <f>IF(ISERROR(VLOOKUP($D895,SITES!$A:$E,2,FALSE)),"",VLOOKUP($D895,SITES!$A:$E,2,FALSE))</f>
        <v>Wizard Island South</v>
      </c>
      <c r="F895" s="10">
        <f>IF(ISERROR(VLOOKUP($D895,SITES!$A:$E,3,FALSE)),"",VLOOKUP($D895,SITES!$A:$E,3,FALSE))</f>
        <v>48.857467651367102</v>
      </c>
      <c r="G895" s="13">
        <f>IF(ISERROR(VLOOKUP($D895,SITES!$A:$E,4,FALSE)),"",VLOOKUP($D895,SITES!$A:$E,4,FALSE))</f>
        <v>-125.158233642578</v>
      </c>
      <c r="H895" s="14" t="str">
        <f t="shared" si="1618"/>
        <v>26/04/2024</v>
      </c>
      <c r="I895" s="11">
        <f t="shared" ref="I895:O895" si="1652">IF(ISERROR(I894),IF(ISERROR(I893),IF(ISERROR(I892),"BLANK",I892),I893),I894)</f>
        <v>1.5</v>
      </c>
      <c r="J895" s="11" t="str">
        <f t="shared" si="1652"/>
        <v>SW</v>
      </c>
      <c r="K895" s="18">
        <f t="shared" si="1652"/>
        <v>0.49166666666666664</v>
      </c>
      <c r="L895" s="11" t="str">
        <f t="shared" si="1652"/>
        <v>CMA</v>
      </c>
      <c r="M895" s="11">
        <f t="shared" si="1652"/>
        <v>7.5</v>
      </c>
      <c r="N895" s="11">
        <f t="shared" si="1652"/>
        <v>2</v>
      </c>
      <c r="O895" s="11">
        <f t="shared" si="1652"/>
        <v>2</v>
      </c>
      <c r="P895" s="11" t="s">
        <v>182</v>
      </c>
      <c r="Q895" s="19" t="str">
        <f>IF($N895=1,IF(ISERROR(VLOOKUP($P895,'M1'!$A:$C,Q$2,FALSE)),"NOT PRESENT",VLOOKUP($P895,'M1'!$A:$C,Q$2,FALSE)),IF($N895=2,IF(ISERROR(VLOOKUP(DATA!$P895,'M2'!$A:$C,Q$2,FALSE)),"NOT PRESENT",VLOOKUP(DATA!$P895,'M2'!$A:$C,Q$2,FALSE)),IF($N895=0,IF(ISERROR(VLOOKUP($P895,'M1'!$A:$C,Q$2,FALSE)),IF(ISERROR(VLOOKUP(DATA!$P895,'M2'!$A:$C,Q$2,FALSE)),"NOT PRESENT",VLOOKUP(DATA!$P895,'M2'!$A:$C,Q$2,FALSE)),VLOOKUP($P895,'M1'!$A:$C,Q$2,FALSE)),"SPECIFY METHOD")))</f>
        <v>Hemilepidotus hemilepidotus</v>
      </c>
      <c r="R895" s="12" t="str">
        <f>IF($N895=1,IF(ISERROR(VLOOKUP($P895,'M1'!$A:$C,R$2,FALSE)),"NOT PRESENT",VLOOKUP($P895,'M1'!$A:$C,R$2,FALSE)),IF($N895=2,IF(ISERROR(VLOOKUP(DATA!$P895,'M2'!$A:$C,R$2,FALSE)),"NOT PRESENT",VLOOKUP(DATA!$P895,'M2'!$A:$C,R$2,FALSE)),IF($N895=0,IF(ISERROR(VLOOKUP($P895,'M1'!$A:$C,R$2,FALSE)),IF(ISERROR(VLOOKUP(DATA!$P895,'M2'!$A:$C,R$2,FALSE)),"NOT PRESENT",VLOOKUP(DATA!$P895,'M2'!$A:$C,R$2,FALSE)),VLOOKUP($P895,'M1'!$A:$C,R$2,FALSE)),"SPECIFY METHOD")))</f>
        <v>Red Irish lord</v>
      </c>
      <c r="S895" s="21">
        <f t="shared" si="1398"/>
        <v>1</v>
      </c>
      <c r="T895" s="11">
        <v>0</v>
      </c>
      <c r="U895" s="11"/>
      <c r="V895" s="11"/>
      <c r="W895" s="11"/>
      <c r="X895" s="11"/>
      <c r="Y895" s="11"/>
      <c r="Z895" s="11"/>
      <c r="AA895" s="11">
        <v>1</v>
      </c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1"/>
      <c r="AU895" s="11"/>
      <c r="AV895" s="11"/>
      <c r="AW895" s="11"/>
      <c r="AX895" s="11"/>
      <c r="AY895" s="11"/>
      <c r="AZ895" s="11"/>
      <c r="BA895" s="11"/>
      <c r="BB895" s="11"/>
      <c r="BC895" s="11"/>
      <c r="BD895" s="11"/>
      <c r="BE895" s="11"/>
      <c r="BF895" s="11"/>
      <c r="BG895" s="11"/>
      <c r="BH895" s="11"/>
      <c r="BI895" s="11"/>
      <c r="BJ895" s="11"/>
      <c r="BK895" s="11"/>
      <c r="BL895" s="11"/>
      <c r="BM895" s="11"/>
      <c r="BN895" s="11"/>
      <c r="BO895" s="11"/>
      <c r="BP895" s="11"/>
    </row>
    <row r="896" spans="1:68" ht="12.75" customHeight="1">
      <c r="A896" s="12">
        <f t="shared" si="1395"/>
        <v>894</v>
      </c>
      <c r="B896" s="11" t="str">
        <f t="shared" ref="B896:D896" si="1653">IF(ISERROR(B895),IF(ISERROR(B894),IF(ISERROR(B893),"BLANK",B893),B894),B895)</f>
        <v>Claire Attridge</v>
      </c>
      <c r="C896" s="11" t="str">
        <f t="shared" si="1653"/>
        <v>Em Lim</v>
      </c>
      <c r="D896" s="11" t="str">
        <f t="shared" si="1653"/>
        <v>BMSC11</v>
      </c>
      <c r="E896" s="12" t="str">
        <f>IF(ISERROR(VLOOKUP($D896,SITES!$A:$E,2,FALSE)),"",VLOOKUP($D896,SITES!$A:$E,2,FALSE))</f>
        <v>Wizard Island South</v>
      </c>
      <c r="F896" s="10">
        <f>IF(ISERROR(VLOOKUP($D896,SITES!$A:$E,3,FALSE)),"",VLOOKUP($D896,SITES!$A:$E,3,FALSE))</f>
        <v>48.857467651367102</v>
      </c>
      <c r="G896" s="13">
        <f>IF(ISERROR(VLOOKUP($D896,SITES!$A:$E,4,FALSE)),"",VLOOKUP($D896,SITES!$A:$E,4,FALSE))</f>
        <v>-125.158233642578</v>
      </c>
      <c r="H896" s="14" t="str">
        <f t="shared" si="1618"/>
        <v>26/04/2024</v>
      </c>
      <c r="I896" s="11">
        <f t="shared" ref="I896:O896" si="1654">IF(ISERROR(I895),IF(ISERROR(I894),IF(ISERROR(I893),"BLANK",I893),I894),I895)</f>
        <v>1.5</v>
      </c>
      <c r="J896" s="11" t="str">
        <f t="shared" si="1654"/>
        <v>SW</v>
      </c>
      <c r="K896" s="18">
        <f t="shared" si="1654"/>
        <v>0.49166666666666664</v>
      </c>
      <c r="L896" s="11" t="str">
        <f t="shared" si="1654"/>
        <v>CMA</v>
      </c>
      <c r="M896" s="11">
        <f t="shared" si="1654"/>
        <v>7.5</v>
      </c>
      <c r="N896" s="11">
        <f t="shared" si="1654"/>
        <v>2</v>
      </c>
      <c r="O896" s="11">
        <f t="shared" si="1654"/>
        <v>2</v>
      </c>
      <c r="P896" s="11" t="s">
        <v>61</v>
      </c>
      <c r="Q896" s="19" t="str">
        <f>IF($N896=1,IF(ISERROR(VLOOKUP($P896,'M1'!$A:$C,Q$2,FALSE)),"NOT PRESENT",VLOOKUP($P896,'M1'!$A:$C,Q$2,FALSE)),IF($N896=2,IF(ISERROR(VLOOKUP(DATA!$P896,'M2'!$A:$C,Q$2,FALSE)),"NOT PRESENT",VLOOKUP(DATA!$P896,'M2'!$A:$C,Q$2,FALSE)),IF($N896=0,IF(ISERROR(VLOOKUP($P896,'M1'!$A:$C,Q$2,FALSE)),IF(ISERROR(VLOOKUP(DATA!$P896,'M2'!$A:$C,Q$2,FALSE)),"NOT PRESENT",VLOOKUP(DATA!$P896,'M2'!$A:$C,Q$2,FALSE)),VLOOKUP($P896,'M1'!$A:$C,Q$2,FALSE)),"SPECIFY METHOD")))</f>
        <v>Henricia spp.</v>
      </c>
      <c r="R896" s="12" t="str">
        <f>IF($N896=1,IF(ISERROR(VLOOKUP($P896,'M1'!$A:$C,R$2,FALSE)),"NOT PRESENT",VLOOKUP($P896,'M1'!$A:$C,R$2,FALSE)),IF($N896=2,IF(ISERROR(VLOOKUP(DATA!$P896,'M2'!$A:$C,R$2,FALSE)),"NOT PRESENT",VLOOKUP(DATA!$P896,'M2'!$A:$C,R$2,FALSE)),IF($N896=0,IF(ISERROR(VLOOKUP($P896,'M1'!$A:$C,R$2,FALSE)),IF(ISERROR(VLOOKUP(DATA!$P896,'M2'!$A:$C,R$2,FALSE)),"NOT PRESENT",VLOOKUP(DATA!$P896,'M2'!$A:$C,R$2,FALSE)),VLOOKUP($P896,'M1'!$A:$C,R$2,FALSE)),"SPECIFY METHOD")))</f>
        <v>Unidentified blood star</v>
      </c>
      <c r="S896" s="21">
        <f t="shared" si="1398"/>
        <v>2</v>
      </c>
      <c r="T896" s="11">
        <v>2</v>
      </c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1"/>
      <c r="AU896" s="11"/>
      <c r="AV896" s="11"/>
      <c r="AW896" s="11"/>
      <c r="AX896" s="11"/>
      <c r="AY896" s="11"/>
      <c r="AZ896" s="11"/>
      <c r="BA896" s="11"/>
      <c r="BB896" s="11"/>
      <c r="BC896" s="11"/>
      <c r="BD896" s="11"/>
      <c r="BE896" s="11"/>
      <c r="BF896" s="11"/>
      <c r="BG896" s="11"/>
      <c r="BH896" s="11"/>
      <c r="BI896" s="11"/>
      <c r="BJ896" s="11"/>
      <c r="BK896" s="11"/>
      <c r="BL896" s="11"/>
      <c r="BM896" s="11"/>
      <c r="BN896" s="11"/>
      <c r="BO896" s="11"/>
      <c r="BP896" s="11"/>
    </row>
    <row r="897" spans="1:68" ht="12.75" customHeight="1">
      <c r="A897" s="12">
        <f t="shared" si="1395"/>
        <v>895</v>
      </c>
      <c r="B897" s="11" t="str">
        <f t="shared" ref="B897:D897" si="1655">IF(ISERROR(B896),IF(ISERROR(B895),IF(ISERROR(B894),"BLANK",B894),B895),B896)</f>
        <v>Claire Attridge</v>
      </c>
      <c r="C897" s="11" t="str">
        <f t="shared" si="1655"/>
        <v>Em Lim</v>
      </c>
      <c r="D897" s="11" t="str">
        <f t="shared" si="1655"/>
        <v>BMSC11</v>
      </c>
      <c r="E897" s="12" t="str">
        <f>IF(ISERROR(VLOOKUP($D897,SITES!$A:$E,2,FALSE)),"",VLOOKUP($D897,SITES!$A:$E,2,FALSE))</f>
        <v>Wizard Island South</v>
      </c>
      <c r="F897" s="10">
        <f>IF(ISERROR(VLOOKUP($D897,SITES!$A:$E,3,FALSE)),"",VLOOKUP($D897,SITES!$A:$E,3,FALSE))</f>
        <v>48.857467651367102</v>
      </c>
      <c r="G897" s="13">
        <f>IF(ISERROR(VLOOKUP($D897,SITES!$A:$E,4,FALSE)),"",VLOOKUP($D897,SITES!$A:$E,4,FALSE))</f>
        <v>-125.158233642578</v>
      </c>
      <c r="H897" s="14" t="str">
        <f t="shared" si="1618"/>
        <v>26/04/2024</v>
      </c>
      <c r="I897" s="11">
        <f t="shared" ref="I897:O897" si="1656">IF(ISERROR(I896),IF(ISERROR(I895),IF(ISERROR(I894),"BLANK",I894),I895),I896)</f>
        <v>1.5</v>
      </c>
      <c r="J897" s="11" t="str">
        <f t="shared" si="1656"/>
        <v>SW</v>
      </c>
      <c r="K897" s="18">
        <f t="shared" si="1656"/>
        <v>0.49166666666666664</v>
      </c>
      <c r="L897" s="11" t="str">
        <f t="shared" si="1656"/>
        <v>CMA</v>
      </c>
      <c r="M897" s="11">
        <f t="shared" si="1656"/>
        <v>7.5</v>
      </c>
      <c r="N897" s="11">
        <f t="shared" si="1656"/>
        <v>2</v>
      </c>
      <c r="O897" s="11">
        <f t="shared" si="1656"/>
        <v>2</v>
      </c>
      <c r="P897" s="11" t="s">
        <v>76</v>
      </c>
      <c r="Q897" s="19" t="str">
        <f>IF($N897=1,IF(ISERROR(VLOOKUP($P897,'M1'!$A:$C,Q$2,FALSE)),"NOT PRESENT",VLOOKUP($P897,'M1'!$A:$C,Q$2,FALSE)),IF($N897=2,IF(ISERROR(VLOOKUP(DATA!$P897,'M2'!$A:$C,Q$2,FALSE)),"NOT PRESENT",VLOOKUP(DATA!$P897,'M2'!$A:$C,Q$2,FALSE)),IF($N897=0,IF(ISERROR(VLOOKUP($P897,'M1'!$A:$C,Q$2,FALSE)),IF(ISERROR(VLOOKUP(DATA!$P897,'M2'!$A:$C,Q$2,FALSE)),"NOT PRESENT",VLOOKUP(DATA!$P897,'M2'!$A:$C,Q$2,FALSE)),VLOOKUP($P897,'M1'!$A:$C,Q$2,FALSE)),"SPECIFY METHOD")))</f>
        <v>Diaulula sandiegensis</v>
      </c>
      <c r="R897" s="12" t="str">
        <f>IF($N897=1,IF(ISERROR(VLOOKUP($P897,'M1'!$A:$C,R$2,FALSE)),"NOT PRESENT",VLOOKUP($P897,'M1'!$A:$C,R$2,FALSE)),IF($N897=2,IF(ISERROR(VLOOKUP(DATA!$P897,'M2'!$A:$C,R$2,FALSE)),"NOT PRESENT",VLOOKUP(DATA!$P897,'M2'!$A:$C,R$2,FALSE)),IF($N897=0,IF(ISERROR(VLOOKUP($P897,'M1'!$A:$C,R$2,FALSE)),IF(ISERROR(VLOOKUP(DATA!$P897,'M2'!$A:$C,R$2,FALSE)),"NOT PRESENT",VLOOKUP(DATA!$P897,'M2'!$A:$C,R$2,FALSE)),VLOOKUP($P897,'M1'!$A:$C,R$2,FALSE)),"SPECIFY METHOD")))</f>
        <v>Ringed doris</v>
      </c>
      <c r="S897" s="21">
        <f t="shared" si="1398"/>
        <v>1</v>
      </c>
      <c r="T897" s="11">
        <v>1</v>
      </c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1"/>
      <c r="AU897" s="11"/>
      <c r="AV897" s="11"/>
      <c r="AW897" s="11"/>
      <c r="AX897" s="11"/>
      <c r="AY897" s="11"/>
      <c r="AZ897" s="11"/>
      <c r="BA897" s="11"/>
      <c r="BB897" s="11"/>
      <c r="BC897" s="11"/>
      <c r="BD897" s="11"/>
      <c r="BE897" s="11"/>
      <c r="BF897" s="11"/>
      <c r="BG897" s="11"/>
      <c r="BH897" s="11"/>
      <c r="BI897" s="11"/>
      <c r="BJ897" s="11"/>
      <c r="BK897" s="11"/>
      <c r="BL897" s="11"/>
      <c r="BM897" s="11"/>
      <c r="BN897" s="11"/>
      <c r="BO897" s="11"/>
      <c r="BP897" s="11"/>
    </row>
    <row r="898" spans="1:68" ht="12.75" customHeight="1">
      <c r="A898" s="12">
        <f t="shared" si="1395"/>
        <v>896</v>
      </c>
      <c r="B898" s="11" t="str">
        <f t="shared" ref="B898:D898" si="1657">IF(ISERROR(B897),IF(ISERROR(B896),IF(ISERROR(B895),"BLANK",B895),B896),B897)</f>
        <v>Claire Attridge</v>
      </c>
      <c r="C898" s="11" t="str">
        <f t="shared" si="1657"/>
        <v>Em Lim</v>
      </c>
      <c r="D898" s="11" t="str">
        <f t="shared" si="1657"/>
        <v>BMSC11</v>
      </c>
      <c r="E898" s="12" t="str">
        <f>IF(ISERROR(VLOOKUP($D898,SITES!$A:$E,2,FALSE)),"",VLOOKUP($D898,SITES!$A:$E,2,FALSE))</f>
        <v>Wizard Island South</v>
      </c>
      <c r="F898" s="10">
        <f>IF(ISERROR(VLOOKUP($D898,SITES!$A:$E,3,FALSE)),"",VLOOKUP($D898,SITES!$A:$E,3,FALSE))</f>
        <v>48.857467651367102</v>
      </c>
      <c r="G898" s="13">
        <f>IF(ISERROR(VLOOKUP($D898,SITES!$A:$E,4,FALSE)),"",VLOOKUP($D898,SITES!$A:$E,4,FALSE))</f>
        <v>-125.158233642578</v>
      </c>
      <c r="H898" s="14" t="str">
        <f t="shared" si="1618"/>
        <v>26/04/2024</v>
      </c>
      <c r="I898" s="11">
        <f t="shared" ref="I898:O898" si="1658">IF(ISERROR(I897),IF(ISERROR(I896),IF(ISERROR(I895),"BLANK",I895),I896),I897)</f>
        <v>1.5</v>
      </c>
      <c r="J898" s="11" t="str">
        <f t="shared" si="1658"/>
        <v>SW</v>
      </c>
      <c r="K898" s="18">
        <f t="shared" si="1658"/>
        <v>0.49166666666666664</v>
      </c>
      <c r="L898" s="11" t="str">
        <f t="shared" si="1658"/>
        <v>CMA</v>
      </c>
      <c r="M898" s="11">
        <f t="shared" si="1658"/>
        <v>7.5</v>
      </c>
      <c r="N898" s="11">
        <f t="shared" si="1658"/>
        <v>2</v>
      </c>
      <c r="O898" s="11">
        <f t="shared" si="1658"/>
        <v>2</v>
      </c>
      <c r="P898" s="11" t="s">
        <v>179</v>
      </c>
      <c r="Q898" s="19" t="str">
        <f>IF($N898=1,IF(ISERROR(VLOOKUP($P898,'M1'!$A:$C,Q$2,FALSE)),"NOT PRESENT",VLOOKUP($P898,'M1'!$A:$C,Q$2,FALSE)),IF($N898=2,IF(ISERROR(VLOOKUP(DATA!$P898,'M2'!$A:$C,Q$2,FALSE)),"NOT PRESENT",VLOOKUP(DATA!$P898,'M2'!$A:$C,Q$2,FALSE)),IF($N898=0,IF(ISERROR(VLOOKUP($P898,'M1'!$A:$C,Q$2,FALSE)),IF(ISERROR(VLOOKUP(DATA!$P898,'M2'!$A:$C,Q$2,FALSE)),"NOT PRESENT",VLOOKUP(DATA!$P898,'M2'!$A:$C,Q$2,FALSE)),VLOOKUP($P898,'M1'!$A:$C,Q$2,FALSE)),"SPECIFY METHOD")))</f>
        <v>Oregonia gracilis</v>
      </c>
      <c r="R898" s="12" t="str">
        <f>IF($N898=1,IF(ISERROR(VLOOKUP($P898,'M1'!$A:$C,R$2,FALSE)),"NOT PRESENT",VLOOKUP($P898,'M1'!$A:$C,R$2,FALSE)),IF($N898=2,IF(ISERROR(VLOOKUP(DATA!$P898,'M2'!$A:$C,R$2,FALSE)),"NOT PRESENT",VLOOKUP(DATA!$P898,'M2'!$A:$C,R$2,FALSE)),IF($N898=0,IF(ISERROR(VLOOKUP($P898,'M1'!$A:$C,R$2,FALSE)),IF(ISERROR(VLOOKUP(DATA!$P898,'M2'!$A:$C,R$2,FALSE)),"NOT PRESENT",VLOOKUP(DATA!$P898,'M2'!$A:$C,R$2,FALSE)),VLOOKUP($P898,'M1'!$A:$C,R$2,FALSE)),"SPECIFY METHOD")))</f>
        <v>Graceful decorator crab</v>
      </c>
      <c r="S898" s="21">
        <f t="shared" si="1398"/>
        <v>1</v>
      </c>
      <c r="T898" s="11">
        <v>1</v>
      </c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1"/>
      <c r="AU898" s="11"/>
      <c r="AV898" s="11"/>
      <c r="AW898" s="11"/>
      <c r="AX898" s="11"/>
      <c r="AY898" s="11"/>
      <c r="AZ898" s="11"/>
      <c r="BA898" s="11"/>
      <c r="BB898" s="11"/>
      <c r="BC898" s="11"/>
      <c r="BD898" s="11"/>
      <c r="BE898" s="11"/>
      <c r="BF898" s="11"/>
      <c r="BG898" s="11"/>
      <c r="BH898" s="11"/>
      <c r="BI898" s="11"/>
      <c r="BJ898" s="11"/>
      <c r="BK898" s="11"/>
      <c r="BL898" s="11"/>
      <c r="BM898" s="11"/>
      <c r="BN898" s="11"/>
      <c r="BO898" s="11"/>
      <c r="BP898" s="11"/>
    </row>
    <row r="899" spans="1:68" ht="12.75" customHeight="1">
      <c r="A899" s="12">
        <f t="shared" si="1395"/>
        <v>897</v>
      </c>
      <c r="B899" s="11" t="str">
        <f t="shared" ref="B899:D899" si="1659">IF(ISERROR(B898),IF(ISERROR(B897),IF(ISERROR(B896),"BLANK",B896),B897),B898)</f>
        <v>Claire Attridge</v>
      </c>
      <c r="C899" s="11" t="str">
        <f t="shared" si="1659"/>
        <v>Em Lim</v>
      </c>
      <c r="D899" s="11" t="str">
        <f t="shared" si="1659"/>
        <v>BMSC11</v>
      </c>
      <c r="E899" s="12" t="str">
        <f>IF(ISERROR(VLOOKUP($D899,SITES!$A:$E,2,FALSE)),"",VLOOKUP($D899,SITES!$A:$E,2,FALSE))</f>
        <v>Wizard Island South</v>
      </c>
      <c r="F899" s="10">
        <f>IF(ISERROR(VLOOKUP($D899,SITES!$A:$E,3,FALSE)),"",VLOOKUP($D899,SITES!$A:$E,3,FALSE))</f>
        <v>48.857467651367102</v>
      </c>
      <c r="G899" s="13">
        <f>IF(ISERROR(VLOOKUP($D899,SITES!$A:$E,4,FALSE)),"",VLOOKUP($D899,SITES!$A:$E,4,FALSE))</f>
        <v>-125.158233642578</v>
      </c>
      <c r="H899" s="14" t="str">
        <f t="shared" si="1618"/>
        <v>26/04/2024</v>
      </c>
      <c r="I899" s="11">
        <f t="shared" ref="I899:O899" si="1660">IF(ISERROR(I898),IF(ISERROR(I897),IF(ISERROR(I896),"BLANK",I896),I897),I898)</f>
        <v>1.5</v>
      </c>
      <c r="J899" s="11" t="str">
        <f t="shared" si="1660"/>
        <v>SW</v>
      </c>
      <c r="K899" s="18">
        <f t="shared" si="1660"/>
        <v>0.49166666666666664</v>
      </c>
      <c r="L899" s="11" t="str">
        <f t="shared" si="1660"/>
        <v>CMA</v>
      </c>
      <c r="M899" s="11">
        <f t="shared" si="1660"/>
        <v>7.5</v>
      </c>
      <c r="N899" s="11">
        <f t="shared" si="1660"/>
        <v>2</v>
      </c>
      <c r="O899" s="11">
        <f t="shared" si="1660"/>
        <v>2</v>
      </c>
      <c r="P899" s="11" t="s">
        <v>154</v>
      </c>
      <c r="Q899" s="19" t="str">
        <f>IF($N899=1,IF(ISERROR(VLOOKUP($P899,'M1'!$A:$C,Q$2,FALSE)),"NOT PRESENT",VLOOKUP($P899,'M1'!$A:$C,Q$2,FALSE)),IF($N899=2,IF(ISERROR(VLOOKUP(DATA!$P899,'M2'!$A:$C,Q$2,FALSE)),"NOT PRESENT",VLOOKUP(DATA!$P899,'M2'!$A:$C,Q$2,FALSE)),IF($N899=0,IF(ISERROR(VLOOKUP($P899,'M1'!$A:$C,Q$2,FALSE)),IF(ISERROR(VLOOKUP(DATA!$P899,'M2'!$A:$C,Q$2,FALSE)),"NOT PRESENT",VLOOKUP(DATA!$P899,'M2'!$A:$C,Q$2,FALSE)),VLOOKUP($P899,'M1'!$A:$C,Q$2,FALSE)),"SPECIFY METHOD")))</f>
        <v>Acanthodoris hudsoni</v>
      </c>
      <c r="R899" s="12" t="str">
        <f>IF($N899=1,IF(ISERROR(VLOOKUP($P899,'M1'!$A:$C,R$2,FALSE)),"NOT PRESENT",VLOOKUP($P899,'M1'!$A:$C,R$2,FALSE)),IF($N899=2,IF(ISERROR(VLOOKUP(DATA!$P899,'M2'!$A:$C,R$2,FALSE)),"NOT PRESENT",VLOOKUP(DATA!$P899,'M2'!$A:$C,R$2,FALSE)),IF($N899=0,IF(ISERROR(VLOOKUP($P899,'M1'!$A:$C,R$2,FALSE)),IF(ISERROR(VLOOKUP(DATA!$P899,'M2'!$A:$C,R$2,FALSE)),"NOT PRESENT",VLOOKUP(DATA!$P899,'M2'!$A:$C,R$2,FALSE)),VLOOKUP($P899,'M1'!$A:$C,R$2,FALSE)),"SPECIFY METHOD")))</f>
        <v>Hudson's horned dorid</v>
      </c>
      <c r="S899" s="21">
        <f t="shared" si="1398"/>
        <v>2</v>
      </c>
      <c r="T899" s="11">
        <v>2</v>
      </c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1"/>
      <c r="AU899" s="11"/>
      <c r="AV899" s="11"/>
      <c r="AW899" s="11"/>
      <c r="AX899" s="11"/>
      <c r="AY899" s="11"/>
      <c r="AZ899" s="11"/>
      <c r="BA899" s="11"/>
      <c r="BB899" s="11"/>
      <c r="BC899" s="11"/>
      <c r="BD899" s="11"/>
      <c r="BE899" s="11"/>
      <c r="BF899" s="11"/>
      <c r="BG899" s="11"/>
      <c r="BH899" s="11"/>
      <c r="BI899" s="11"/>
      <c r="BJ899" s="11"/>
      <c r="BK899" s="11"/>
      <c r="BL899" s="11"/>
      <c r="BM899" s="11"/>
      <c r="BN899" s="11"/>
      <c r="BO899" s="11"/>
      <c r="BP899" s="11"/>
    </row>
    <row r="900" spans="1:68" ht="12.75" customHeight="1">
      <c r="A900" s="12">
        <f t="shared" si="1395"/>
        <v>898</v>
      </c>
      <c r="B900" s="11" t="str">
        <f t="shared" ref="B900:D900" si="1661">IF(ISERROR(B899),IF(ISERROR(B898),IF(ISERROR(B897),"BLANK",B897),B898),B899)</f>
        <v>Claire Attridge</v>
      </c>
      <c r="C900" s="11" t="str">
        <f t="shared" si="1661"/>
        <v>Em Lim</v>
      </c>
      <c r="D900" s="11" t="str">
        <f t="shared" si="1661"/>
        <v>BMSC11</v>
      </c>
      <c r="E900" s="12" t="str">
        <f>IF(ISERROR(VLOOKUP($D900,SITES!$A:$E,2,FALSE)),"",VLOOKUP($D900,SITES!$A:$E,2,FALSE))</f>
        <v>Wizard Island South</v>
      </c>
      <c r="F900" s="10">
        <f>IF(ISERROR(VLOOKUP($D900,SITES!$A:$E,3,FALSE)),"",VLOOKUP($D900,SITES!$A:$E,3,FALSE))</f>
        <v>48.857467651367102</v>
      </c>
      <c r="G900" s="13">
        <f>IF(ISERROR(VLOOKUP($D900,SITES!$A:$E,4,FALSE)),"",VLOOKUP($D900,SITES!$A:$E,4,FALSE))</f>
        <v>-125.158233642578</v>
      </c>
      <c r="H900" s="14" t="str">
        <f t="shared" si="1618"/>
        <v>26/04/2024</v>
      </c>
      <c r="I900" s="11">
        <f t="shared" ref="I900:O900" si="1662">IF(ISERROR(I899),IF(ISERROR(I898),IF(ISERROR(I897),"BLANK",I897),I898),I899)</f>
        <v>1.5</v>
      </c>
      <c r="J900" s="11" t="str">
        <f t="shared" si="1662"/>
        <v>SW</v>
      </c>
      <c r="K900" s="18">
        <f t="shared" si="1662"/>
        <v>0.49166666666666664</v>
      </c>
      <c r="L900" s="11" t="str">
        <f t="shared" si="1662"/>
        <v>CMA</v>
      </c>
      <c r="M900" s="11">
        <f t="shared" si="1662"/>
        <v>7.5</v>
      </c>
      <c r="N900" s="11">
        <f t="shared" si="1662"/>
        <v>2</v>
      </c>
      <c r="O900" s="11">
        <f t="shared" si="1662"/>
        <v>2</v>
      </c>
      <c r="P900" s="11" t="s">
        <v>72</v>
      </c>
      <c r="Q900" s="19" t="str">
        <f>IF($N900=1,IF(ISERROR(VLOOKUP($P900,'M1'!$A:$C,Q$2,FALSE)),"NOT PRESENT",VLOOKUP($P900,'M1'!$A:$C,Q$2,FALSE)),IF($N900=2,IF(ISERROR(VLOOKUP(DATA!$P900,'M2'!$A:$C,Q$2,FALSE)),"NOT PRESENT",VLOOKUP(DATA!$P900,'M2'!$A:$C,Q$2,FALSE)),IF($N900=0,IF(ISERROR(VLOOKUP($P900,'M1'!$A:$C,Q$2,FALSE)),IF(ISERROR(VLOOKUP(DATA!$P900,'M2'!$A:$C,Q$2,FALSE)),"NOT PRESENT",VLOOKUP(DATA!$P900,'M2'!$A:$C,Q$2,FALSE)),VLOOKUP($P900,'M1'!$A:$C,Q$2,FALSE)),"SPECIFY METHOD")))</f>
        <v>Triopha catalinae</v>
      </c>
      <c r="R900" s="12" t="str">
        <f>IF($N900=1,IF(ISERROR(VLOOKUP($P900,'M1'!$A:$C,R$2,FALSE)),"NOT PRESENT",VLOOKUP($P900,'M1'!$A:$C,R$2,FALSE)),IF($N900=2,IF(ISERROR(VLOOKUP(DATA!$P900,'M2'!$A:$C,R$2,FALSE)),"NOT PRESENT",VLOOKUP(DATA!$P900,'M2'!$A:$C,R$2,FALSE)),IF($N900=0,IF(ISERROR(VLOOKUP($P900,'M1'!$A:$C,R$2,FALSE)),IF(ISERROR(VLOOKUP(DATA!$P900,'M2'!$A:$C,R$2,FALSE)),"NOT PRESENT",VLOOKUP(DATA!$P900,'M2'!$A:$C,R$2,FALSE)),VLOOKUP($P900,'M1'!$A:$C,R$2,FALSE)),"SPECIFY METHOD")))</f>
        <v>Sea-clown triopha</v>
      </c>
      <c r="S900" s="21">
        <f t="shared" si="1398"/>
        <v>1</v>
      </c>
      <c r="T900" s="11">
        <v>1</v>
      </c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1"/>
      <c r="AU900" s="11"/>
      <c r="AV900" s="11"/>
      <c r="AW900" s="11"/>
      <c r="AX900" s="11"/>
      <c r="AY900" s="11"/>
      <c r="AZ900" s="11"/>
      <c r="BA900" s="11"/>
      <c r="BB900" s="11"/>
      <c r="BC900" s="11"/>
      <c r="BD900" s="11"/>
      <c r="BE900" s="11"/>
      <c r="BF900" s="11"/>
      <c r="BG900" s="11"/>
      <c r="BH900" s="11"/>
      <c r="BI900" s="11"/>
      <c r="BJ900" s="11"/>
      <c r="BK900" s="11"/>
      <c r="BL900" s="11"/>
      <c r="BM900" s="11"/>
      <c r="BN900" s="11"/>
      <c r="BO900" s="11"/>
      <c r="BP900" s="11"/>
    </row>
    <row r="901" spans="1:68" ht="12.75" customHeight="1">
      <c r="A901" s="12">
        <f t="shared" si="1395"/>
        <v>899</v>
      </c>
      <c r="B901" s="11" t="str">
        <f t="shared" ref="B901:D901" si="1663">IF(ISERROR(B900),IF(ISERROR(B899),IF(ISERROR(B898),"BLANK",B898),B899),B900)</f>
        <v>Claire Attridge</v>
      </c>
      <c r="C901" s="11" t="str">
        <f t="shared" si="1663"/>
        <v>Em Lim</v>
      </c>
      <c r="D901" s="11" t="str">
        <f t="shared" si="1663"/>
        <v>BMSC11</v>
      </c>
      <c r="E901" s="12" t="str">
        <f>IF(ISERROR(VLOOKUP($D901,SITES!$A:$E,2,FALSE)),"",VLOOKUP($D901,SITES!$A:$E,2,FALSE))</f>
        <v>Wizard Island South</v>
      </c>
      <c r="F901" s="10">
        <f>IF(ISERROR(VLOOKUP($D901,SITES!$A:$E,3,FALSE)),"",VLOOKUP($D901,SITES!$A:$E,3,FALSE))</f>
        <v>48.857467651367102</v>
      </c>
      <c r="G901" s="13">
        <f>IF(ISERROR(VLOOKUP($D901,SITES!$A:$E,4,FALSE)),"",VLOOKUP($D901,SITES!$A:$E,4,FALSE))</f>
        <v>-125.158233642578</v>
      </c>
      <c r="H901" s="14" t="str">
        <f t="shared" si="1618"/>
        <v>26/04/2024</v>
      </c>
      <c r="I901" s="11">
        <f t="shared" ref="I901:M901" si="1664">IF(ISERROR(I900),IF(ISERROR(I899),IF(ISERROR(I898),"BLANK",I898),I899),I900)</f>
        <v>1.5</v>
      </c>
      <c r="J901" s="11" t="str">
        <f t="shared" si="1664"/>
        <v>SW</v>
      </c>
      <c r="K901" s="18">
        <f t="shared" si="1664"/>
        <v>0.49166666666666664</v>
      </c>
      <c r="L901" s="11" t="str">
        <f t="shared" si="1664"/>
        <v>CMA</v>
      </c>
      <c r="M901" s="11">
        <f t="shared" si="1664"/>
        <v>7.5</v>
      </c>
      <c r="N901" s="11">
        <v>2</v>
      </c>
      <c r="O901" s="11">
        <f t="shared" ref="O901:O902" si="1665">IF(ISERROR(O900),IF(ISERROR(O899),IF(ISERROR(O898),"BLANK",O898),O899),O900)</f>
        <v>2</v>
      </c>
      <c r="P901" s="11" t="s">
        <v>49</v>
      </c>
      <c r="Q901" s="19" t="str">
        <f>IF($N901=1,IF(ISERROR(VLOOKUP($P901,'M1'!$A:$C,Q$2,FALSE)),"NOT PRESENT",VLOOKUP($P901,'M1'!$A:$C,Q$2,FALSE)),IF($N901=2,IF(ISERROR(VLOOKUP(DATA!$P901,'M2'!$A:$C,Q$2,FALSE)),"NOT PRESENT",VLOOKUP(DATA!$P901,'M2'!$A:$C,Q$2,FALSE)),IF($N901=0,IF(ISERROR(VLOOKUP($P901,'M1'!$A:$C,Q$2,FALSE)),IF(ISERROR(VLOOKUP(DATA!$P901,'M2'!$A:$C,Q$2,FALSE)),"NOT PRESENT",VLOOKUP(DATA!$P901,'M2'!$A:$C,Q$2,FALSE)),VLOOKUP($P901,'M1'!$A:$C,Q$2,FALSE)),"SPECIFY METHOD")))</f>
        <v>Debris - Zero</v>
      </c>
      <c r="R901" s="12" t="str">
        <f>IF($N901=1,IF(ISERROR(VLOOKUP($P901,'M1'!$A:$C,R$2,FALSE)),"NOT PRESENT",VLOOKUP($P901,'M1'!$A:$C,R$2,FALSE)),IF($N901=2,IF(ISERROR(VLOOKUP(DATA!$P901,'M2'!$A:$C,R$2,FALSE)),"NOT PRESENT",VLOOKUP(DATA!$P901,'M2'!$A:$C,R$2,FALSE)),IF($N901=0,IF(ISERROR(VLOOKUP($P901,'M1'!$A:$C,R$2,FALSE)),IF(ISERROR(VLOOKUP(DATA!$P901,'M2'!$A:$C,R$2,FALSE)),"NOT PRESENT",VLOOKUP(DATA!$P901,'M2'!$A:$C,R$2,FALSE)),VLOOKUP($P901,'M1'!$A:$C,R$2,FALSE)),"SPECIFY METHOD")))</f>
        <v>No Debris found</v>
      </c>
      <c r="S901" s="21">
        <f t="shared" si="1398"/>
        <v>1</v>
      </c>
      <c r="T901" s="11">
        <v>1</v>
      </c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1"/>
      <c r="AU901" s="11"/>
      <c r="AV901" s="11"/>
      <c r="AW901" s="11"/>
      <c r="AX901" s="11"/>
      <c r="AY901" s="11"/>
      <c r="AZ901" s="11"/>
      <c r="BA901" s="11"/>
      <c r="BB901" s="11"/>
      <c r="BC901" s="11"/>
      <c r="BD901" s="11"/>
      <c r="BE901" s="11"/>
      <c r="BF901" s="11"/>
      <c r="BG901" s="11"/>
      <c r="BH901" s="11"/>
      <c r="BI901" s="11"/>
      <c r="BJ901" s="11"/>
      <c r="BK901" s="11"/>
      <c r="BL901" s="11"/>
      <c r="BM901" s="11"/>
      <c r="BN901" s="11"/>
      <c r="BO901" s="11"/>
      <c r="BP901" s="11"/>
    </row>
    <row r="902" spans="1:68" ht="12.75" customHeight="1">
      <c r="A902" s="12">
        <f t="shared" si="1395"/>
        <v>900</v>
      </c>
      <c r="B902" s="11" t="str">
        <f t="shared" ref="B902:C902" si="1666">IF(ISERROR(B901),IF(ISERROR(B900),IF(ISERROR(B899),"BLANK",B899),B900),B901)</f>
        <v>Claire Attridge</v>
      </c>
      <c r="C902" s="11" t="str">
        <f t="shared" si="1666"/>
        <v>Em Lim</v>
      </c>
      <c r="D902" s="11" t="s">
        <v>124</v>
      </c>
      <c r="E902" s="12" t="str">
        <f>IF(ISERROR(VLOOKUP($D902,SITES!$A:$E,2,FALSE)),"",VLOOKUP($D902,SITES!$A:$E,2,FALSE))</f>
        <v>Ross Islets Slug Island</v>
      </c>
      <c r="F902" s="10">
        <f>IF(ISERROR(VLOOKUP($D902,SITES!$A:$E,3,FALSE)),"",VLOOKUP($D902,SITES!$A:$E,3,FALSE))</f>
        <v>48.870517730712798</v>
      </c>
      <c r="G902" s="13">
        <f>IF(ISERROR(VLOOKUP($D902,SITES!$A:$E,4,FALSE)),"",VLOOKUP($D902,SITES!$A:$E,4,FALSE))</f>
        <v>-125.160346984863</v>
      </c>
      <c r="H902" s="14" t="str">
        <f t="shared" si="1618"/>
        <v>26/04/2024</v>
      </c>
      <c r="I902" s="11">
        <v>2</v>
      </c>
      <c r="J902" s="11" t="s">
        <v>108</v>
      </c>
      <c r="K902" s="18">
        <v>0.58750000000000002</v>
      </c>
      <c r="L902" s="11" t="str">
        <f>IF(ISERROR(L901),IF(ISERROR(L900),IF(ISERROR(L899),"BLANK",L899),L900),L901)</f>
        <v>CMA</v>
      </c>
      <c r="M902" s="11">
        <v>4.5</v>
      </c>
      <c r="N902" s="11">
        <v>1</v>
      </c>
      <c r="O902" s="11">
        <f t="shared" si="1665"/>
        <v>2</v>
      </c>
      <c r="P902" s="11" t="s">
        <v>53</v>
      </c>
      <c r="Q902" s="19" t="str">
        <f>IF($N902=1,IF(ISERROR(VLOOKUP($P902,'M1'!$A:$C,Q$2,FALSE)),"NOT PRESENT",VLOOKUP($P902,'M1'!$A:$C,Q$2,FALSE)),IF($N902=2,IF(ISERROR(VLOOKUP(DATA!$P902,'M2'!$A:$C,Q$2,FALSE)),"NOT PRESENT",VLOOKUP(DATA!$P902,'M2'!$A:$C,Q$2,FALSE)),IF($N902=0,IF(ISERROR(VLOOKUP($P902,'M1'!$A:$C,Q$2,FALSE)),IF(ISERROR(VLOOKUP(DATA!$P902,'M2'!$A:$C,Q$2,FALSE)),"NOT PRESENT",VLOOKUP(DATA!$P902,'M2'!$A:$C,Q$2,FALSE)),VLOOKUP($P902,'M1'!$A:$C,Q$2,FALSE)),"SPECIFY METHOD")))</f>
        <v>Rhinogobiops nicholsii</v>
      </c>
      <c r="R902" s="19" t="str">
        <f>IF($N902=1,IF(ISERROR(VLOOKUP($P902,'M1'!$A:$C,R$2,FALSE)),"NOT PRESENT",VLOOKUP($P902,'M1'!$A:$C,R$2,FALSE)),IF($N902=2,IF(ISERROR(VLOOKUP(DATA!$P902,'M2'!$A:$C,R$2,FALSE)),"NOT PRESENT",VLOOKUP(DATA!$P902,'M2'!$A:$C,R$2,FALSE)),IF($N902=0,IF(ISERROR(VLOOKUP($P902,'M1'!$A:$C,R$2,FALSE)),IF(ISERROR(VLOOKUP(DATA!$P902,'M2'!$A:$C,R$2,FALSE)),"NOT PRESENT",VLOOKUP(DATA!$P902,'M2'!$A:$C,R$2,FALSE)),VLOOKUP($P902,'M1'!$A:$C,R$2,FALSE)),"SPECIFY METHOD")))</f>
        <v>Blackeye goby</v>
      </c>
      <c r="S902" s="21">
        <f t="shared" si="1398"/>
        <v>26</v>
      </c>
      <c r="T902" s="11">
        <v>0</v>
      </c>
      <c r="U902" s="11">
        <v>1</v>
      </c>
      <c r="V902" s="11">
        <v>5</v>
      </c>
      <c r="W902" s="11">
        <v>15</v>
      </c>
      <c r="X902" s="11">
        <v>5</v>
      </c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1"/>
      <c r="AU902" s="11"/>
      <c r="AV902" s="11"/>
      <c r="AW902" s="11"/>
      <c r="AX902" s="11"/>
      <c r="AY902" s="11"/>
      <c r="AZ902" s="11"/>
      <c r="BA902" s="11"/>
      <c r="BB902" s="11"/>
      <c r="BC902" s="11"/>
      <c r="BD902" s="11"/>
      <c r="BE902" s="11"/>
      <c r="BF902" s="11"/>
      <c r="BG902" s="11"/>
      <c r="BH902" s="11"/>
      <c r="BI902" s="11"/>
      <c r="BJ902" s="11"/>
      <c r="BK902" s="11"/>
      <c r="BL902" s="11"/>
      <c r="BM902" s="11"/>
      <c r="BN902" s="11"/>
      <c r="BO902" s="11"/>
      <c r="BP902" s="11"/>
    </row>
    <row r="903" spans="1:68" ht="12.75" customHeight="1">
      <c r="A903" s="12">
        <f t="shared" si="1395"/>
        <v>901</v>
      </c>
      <c r="B903" s="11" t="str">
        <f t="shared" ref="B903:D903" si="1667">IF(ISERROR(B902),IF(ISERROR(B901),IF(ISERROR(B900),"BLANK",B900),B901),B902)</f>
        <v>Claire Attridge</v>
      </c>
      <c r="C903" s="11" t="str">
        <f t="shared" si="1667"/>
        <v>Em Lim</v>
      </c>
      <c r="D903" s="11" t="str">
        <f t="shared" si="1667"/>
        <v>BMSC10</v>
      </c>
      <c r="E903" s="12" t="str">
        <f>IF(ISERROR(VLOOKUP($D903,SITES!$A:$E,2,FALSE)),"",VLOOKUP($D903,SITES!$A:$E,2,FALSE))</f>
        <v>Ross Islets Slug Island</v>
      </c>
      <c r="F903" s="10">
        <f>IF(ISERROR(VLOOKUP($D903,SITES!$A:$E,3,FALSE)),"",VLOOKUP($D903,SITES!$A:$E,3,FALSE))</f>
        <v>48.870517730712798</v>
      </c>
      <c r="G903" s="13">
        <f>IF(ISERROR(VLOOKUP($D903,SITES!$A:$E,4,FALSE)),"",VLOOKUP($D903,SITES!$A:$E,4,FALSE))</f>
        <v>-125.160346984863</v>
      </c>
      <c r="H903" s="14" t="str">
        <f t="shared" si="1618"/>
        <v>26/04/2024</v>
      </c>
      <c r="I903" s="11">
        <f t="shared" ref="I903:O903" si="1668">IF(ISERROR(I902),IF(ISERROR(I901),IF(ISERROR(I900),"BLANK",I900),I901),I902)</f>
        <v>2</v>
      </c>
      <c r="J903" s="11" t="str">
        <f t="shared" si="1668"/>
        <v>W</v>
      </c>
      <c r="K903" s="18">
        <f t="shared" si="1668"/>
        <v>0.58750000000000002</v>
      </c>
      <c r="L903" s="11" t="str">
        <f t="shared" si="1668"/>
        <v>CMA</v>
      </c>
      <c r="M903" s="11">
        <f t="shared" si="1668"/>
        <v>4.5</v>
      </c>
      <c r="N903" s="11">
        <f t="shared" si="1668"/>
        <v>1</v>
      </c>
      <c r="O903" s="11">
        <f t="shared" si="1668"/>
        <v>2</v>
      </c>
      <c r="P903" s="11" t="s">
        <v>52</v>
      </c>
      <c r="Q903" s="19" t="str">
        <f>IF($N903=1,IF(ISERROR(VLOOKUP($P903,'M1'!$A:$C,Q$2,FALSE)),"NOT PRESENT",VLOOKUP($P903,'M1'!$A:$C,Q$2,FALSE)),IF($N903=2,IF(ISERROR(VLOOKUP(DATA!$P903,'M2'!$A:$C,Q$2,FALSE)),"NOT PRESENT",VLOOKUP(DATA!$P903,'M2'!$A:$C,Q$2,FALSE)),IF($N903=0,IF(ISERROR(VLOOKUP($P903,'M1'!$A:$C,Q$2,FALSE)),IF(ISERROR(VLOOKUP(DATA!$P903,'M2'!$A:$C,Q$2,FALSE)),"NOT PRESENT",VLOOKUP(DATA!$P903,'M2'!$A:$C,Q$2,FALSE)),VLOOKUP($P903,'M1'!$A:$C,Q$2,FALSE)),"SPECIFY METHOD")))</f>
        <v>Sebastes caurinus</v>
      </c>
      <c r="R903" s="12" t="str">
        <f>IF($N903=1,IF(ISERROR(VLOOKUP($P903,'M1'!$A:$C,R$2,FALSE)),"NOT PRESENT",VLOOKUP($P903,'M1'!$A:$C,R$2,FALSE)),IF($N903=2,IF(ISERROR(VLOOKUP(DATA!$P903,'M2'!$A:$C,R$2,FALSE)),"NOT PRESENT",VLOOKUP(DATA!$P903,'M2'!$A:$C,R$2,FALSE)),IF($N903=0,IF(ISERROR(VLOOKUP($P903,'M1'!$A:$C,R$2,FALSE)),IF(ISERROR(VLOOKUP(DATA!$P903,'M2'!$A:$C,R$2,FALSE)),"NOT PRESENT",VLOOKUP(DATA!$P903,'M2'!$A:$C,R$2,FALSE)),VLOOKUP($P903,'M1'!$A:$C,R$2,FALSE)),"SPECIFY METHOD")))</f>
        <v>Copper rockfish</v>
      </c>
      <c r="S903" s="21">
        <f t="shared" si="1398"/>
        <v>1</v>
      </c>
      <c r="T903" s="11">
        <v>0</v>
      </c>
      <c r="U903" s="11"/>
      <c r="V903" s="11">
        <v>1</v>
      </c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1"/>
      <c r="AU903" s="11"/>
      <c r="AV903" s="11"/>
      <c r="AW903" s="11"/>
      <c r="AX903" s="11"/>
      <c r="AY903" s="11"/>
      <c r="AZ903" s="11"/>
      <c r="BA903" s="11"/>
      <c r="BB903" s="11"/>
      <c r="BC903" s="11"/>
      <c r="BD903" s="11"/>
      <c r="BE903" s="11"/>
      <c r="BF903" s="11"/>
      <c r="BG903" s="11"/>
      <c r="BH903" s="11"/>
      <c r="BI903" s="11"/>
      <c r="BJ903" s="11"/>
      <c r="BK903" s="11"/>
      <c r="BL903" s="11"/>
      <c r="BM903" s="11"/>
      <c r="BN903" s="11"/>
      <c r="BO903" s="11"/>
      <c r="BP903" s="11"/>
    </row>
    <row r="904" spans="1:68" ht="12.75" customHeight="1">
      <c r="A904" s="12">
        <f t="shared" si="1395"/>
        <v>902</v>
      </c>
      <c r="B904" s="11" t="str">
        <f t="shared" ref="B904:D904" si="1669">IF(ISERROR(B903),IF(ISERROR(B902),IF(ISERROR(B901),"BLANK",B901),B902),B903)</f>
        <v>Claire Attridge</v>
      </c>
      <c r="C904" s="11" t="str">
        <f t="shared" si="1669"/>
        <v>Em Lim</v>
      </c>
      <c r="D904" s="11" t="str">
        <f t="shared" si="1669"/>
        <v>BMSC10</v>
      </c>
      <c r="E904" s="12" t="str">
        <f>IF(ISERROR(VLOOKUP($D904,SITES!$A:$E,2,FALSE)),"",VLOOKUP($D904,SITES!$A:$E,2,FALSE))</f>
        <v>Ross Islets Slug Island</v>
      </c>
      <c r="F904" s="10">
        <f>IF(ISERROR(VLOOKUP($D904,SITES!$A:$E,3,FALSE)),"",VLOOKUP($D904,SITES!$A:$E,3,FALSE))</f>
        <v>48.870517730712798</v>
      </c>
      <c r="G904" s="13">
        <f>IF(ISERROR(VLOOKUP($D904,SITES!$A:$E,4,FALSE)),"",VLOOKUP($D904,SITES!$A:$E,4,FALSE))</f>
        <v>-125.160346984863</v>
      </c>
      <c r="H904" s="14" t="str">
        <f t="shared" si="1618"/>
        <v>26/04/2024</v>
      </c>
      <c r="I904" s="11">
        <f t="shared" ref="I904:O904" si="1670">IF(ISERROR(I903),IF(ISERROR(I902),IF(ISERROR(I901),"BLANK",I901),I902),I903)</f>
        <v>2</v>
      </c>
      <c r="J904" s="11" t="str">
        <f t="shared" si="1670"/>
        <v>W</v>
      </c>
      <c r="K904" s="18">
        <f t="shared" si="1670"/>
        <v>0.58750000000000002</v>
      </c>
      <c r="L904" s="11" t="str">
        <f t="shared" si="1670"/>
        <v>CMA</v>
      </c>
      <c r="M904" s="11">
        <f t="shared" si="1670"/>
        <v>4.5</v>
      </c>
      <c r="N904" s="11">
        <f t="shared" si="1670"/>
        <v>1</v>
      </c>
      <c r="O904" s="11">
        <f t="shared" si="1670"/>
        <v>2</v>
      </c>
      <c r="P904" s="11" t="s">
        <v>27</v>
      </c>
      <c r="Q904" s="19" t="str">
        <f>IF($N904=1,IF(ISERROR(VLOOKUP($P904,'M1'!$A:$C,Q$2,FALSE)),"NOT PRESENT",VLOOKUP($P904,'M1'!$A:$C,Q$2,FALSE)),IF($N904=2,IF(ISERROR(VLOOKUP(DATA!$P904,'M2'!$A:$C,Q$2,FALSE)),"NOT PRESENT",VLOOKUP(DATA!$P904,'M2'!$A:$C,Q$2,FALSE)),IF($N904=0,IF(ISERROR(VLOOKUP($P904,'M1'!$A:$C,Q$2,FALSE)),IF(ISERROR(VLOOKUP(DATA!$P904,'M2'!$A:$C,Q$2,FALSE)),"NOT PRESENT",VLOOKUP(DATA!$P904,'M2'!$A:$C,Q$2,FALSE)),VLOOKUP($P904,'M1'!$A:$C,Q$2,FALSE)),"SPECIFY METHOD")))</f>
        <v>Hexagrammos decagrammus</v>
      </c>
      <c r="R904" s="12" t="str">
        <f>IF($N904=1,IF(ISERROR(VLOOKUP($P904,'M1'!$A:$C,R$2,FALSE)),"NOT PRESENT",VLOOKUP($P904,'M1'!$A:$C,R$2,FALSE)),IF($N904=2,IF(ISERROR(VLOOKUP(DATA!$P904,'M2'!$A:$C,R$2,FALSE)),"NOT PRESENT",VLOOKUP(DATA!$P904,'M2'!$A:$C,R$2,FALSE)),IF($N904=0,IF(ISERROR(VLOOKUP($P904,'M1'!$A:$C,R$2,FALSE)),IF(ISERROR(VLOOKUP(DATA!$P904,'M2'!$A:$C,R$2,FALSE)),"NOT PRESENT",VLOOKUP(DATA!$P904,'M2'!$A:$C,R$2,FALSE)),VLOOKUP($P904,'M1'!$A:$C,R$2,FALSE)),"SPECIFY METHOD")))</f>
        <v>Kelp greenling</v>
      </c>
      <c r="S904" s="21">
        <f t="shared" si="1398"/>
        <v>2</v>
      </c>
      <c r="T904" s="11">
        <v>0</v>
      </c>
      <c r="U904" s="11"/>
      <c r="V904" s="11"/>
      <c r="W904" s="11"/>
      <c r="X904" s="11"/>
      <c r="Y904" s="11">
        <v>1</v>
      </c>
      <c r="Z904" s="11"/>
      <c r="AA904" s="11"/>
      <c r="AB904" s="11">
        <v>1</v>
      </c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1"/>
      <c r="AU904" s="11"/>
      <c r="AV904" s="11"/>
      <c r="AW904" s="11"/>
      <c r="AX904" s="11"/>
      <c r="AY904" s="11"/>
      <c r="AZ904" s="11"/>
      <c r="BA904" s="11"/>
      <c r="BB904" s="11"/>
      <c r="BC904" s="11"/>
      <c r="BD904" s="11"/>
      <c r="BE904" s="11"/>
      <c r="BF904" s="11"/>
      <c r="BG904" s="11"/>
      <c r="BH904" s="11"/>
      <c r="BI904" s="11"/>
      <c r="BJ904" s="11"/>
      <c r="BK904" s="11"/>
      <c r="BL904" s="11"/>
      <c r="BM904" s="11"/>
      <c r="BN904" s="11"/>
      <c r="BO904" s="11"/>
      <c r="BP904" s="11"/>
    </row>
    <row r="905" spans="1:68" ht="12.75" customHeight="1">
      <c r="A905" s="12">
        <f t="shared" si="1395"/>
        <v>903</v>
      </c>
      <c r="B905" s="11" t="str">
        <f t="shared" ref="B905:D905" si="1671">IF(ISERROR(B904),IF(ISERROR(B903),IF(ISERROR(B902),"BLANK",B902),B903),B904)</f>
        <v>Claire Attridge</v>
      </c>
      <c r="C905" s="11" t="str">
        <f t="shared" si="1671"/>
        <v>Em Lim</v>
      </c>
      <c r="D905" s="11" t="str">
        <f t="shared" si="1671"/>
        <v>BMSC10</v>
      </c>
      <c r="E905" s="12" t="str">
        <f>IF(ISERROR(VLOOKUP($D905,SITES!$A:$E,2,FALSE)),"",VLOOKUP($D905,SITES!$A:$E,2,FALSE))</f>
        <v>Ross Islets Slug Island</v>
      </c>
      <c r="F905" s="10">
        <f>IF(ISERROR(VLOOKUP($D905,SITES!$A:$E,3,FALSE)),"",VLOOKUP($D905,SITES!$A:$E,3,FALSE))</f>
        <v>48.870517730712798</v>
      </c>
      <c r="G905" s="13">
        <f>IF(ISERROR(VLOOKUP($D905,SITES!$A:$E,4,FALSE)),"",VLOOKUP($D905,SITES!$A:$E,4,FALSE))</f>
        <v>-125.160346984863</v>
      </c>
      <c r="H905" s="14" t="str">
        <f t="shared" si="1618"/>
        <v>26/04/2024</v>
      </c>
      <c r="I905" s="11">
        <f t="shared" ref="I905:M905" si="1672">IF(ISERROR(I904),IF(ISERROR(I903),IF(ISERROR(I902),"BLANK",I902),I903),I904)</f>
        <v>2</v>
      </c>
      <c r="J905" s="11" t="str">
        <f t="shared" si="1672"/>
        <v>W</v>
      </c>
      <c r="K905" s="18">
        <f t="shared" si="1672"/>
        <v>0.58750000000000002</v>
      </c>
      <c r="L905" s="11" t="str">
        <f t="shared" si="1672"/>
        <v>CMA</v>
      </c>
      <c r="M905" s="11">
        <f t="shared" si="1672"/>
        <v>4.5</v>
      </c>
      <c r="N905" s="11">
        <v>2</v>
      </c>
      <c r="O905" s="11">
        <f>IF(ISERROR(O904),IF(ISERROR(O903),IF(ISERROR(O902),"BLANK",O902),O903),O904)</f>
        <v>2</v>
      </c>
      <c r="P905" s="11" t="s">
        <v>42</v>
      </c>
      <c r="Q905" s="19" t="str">
        <f>IF($N905=1,IF(ISERROR(VLOOKUP($P905,'M1'!$A:$C,Q$2,FALSE)),"NOT PRESENT",VLOOKUP($P905,'M1'!$A:$C,Q$2,FALSE)),IF($N905=2,IF(ISERROR(VLOOKUP(DATA!$P905,'M2'!$A:$C,Q$2,FALSE)),"NOT PRESENT",VLOOKUP(DATA!$P905,'M2'!$A:$C,Q$2,FALSE)),IF($N905=0,IF(ISERROR(VLOOKUP($P905,'M1'!$A:$C,Q$2,FALSE)),IF(ISERROR(VLOOKUP(DATA!$P905,'M2'!$A:$C,Q$2,FALSE)),"NOT PRESENT",VLOOKUP(DATA!$P905,'M2'!$A:$C,Q$2,FALSE)),VLOOKUP($P905,'M1'!$A:$C,Q$2,FALSE)),"SPECIFY METHOD")))</f>
        <v>Dermasterias imbricata</v>
      </c>
      <c r="R905" s="12" t="str">
        <f>IF($N905=1,IF(ISERROR(VLOOKUP($P905,'M1'!$A:$C,R$2,FALSE)),"NOT PRESENT",VLOOKUP($P905,'M1'!$A:$C,R$2,FALSE)),IF($N905=2,IF(ISERROR(VLOOKUP(DATA!$P905,'M2'!$A:$C,R$2,FALSE)),"NOT PRESENT",VLOOKUP(DATA!$P905,'M2'!$A:$C,R$2,FALSE)),IF($N905=0,IF(ISERROR(VLOOKUP($P905,'M1'!$A:$C,R$2,FALSE)),IF(ISERROR(VLOOKUP(DATA!$P905,'M2'!$A:$C,R$2,FALSE)),"NOT PRESENT",VLOOKUP(DATA!$P905,'M2'!$A:$C,R$2,FALSE)),VLOOKUP($P905,'M1'!$A:$C,R$2,FALSE)),"SPECIFY METHOD")))</f>
        <v>Leather star</v>
      </c>
      <c r="S905" s="21">
        <f t="shared" si="1398"/>
        <v>4</v>
      </c>
      <c r="T905" s="11">
        <v>4</v>
      </c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1"/>
      <c r="AU905" s="11"/>
      <c r="AV905" s="11"/>
      <c r="AW905" s="11"/>
      <c r="AX905" s="11"/>
      <c r="AY905" s="11"/>
      <c r="AZ905" s="11"/>
      <c r="BA905" s="11"/>
      <c r="BB905" s="11"/>
      <c r="BC905" s="11"/>
      <c r="BD905" s="11"/>
      <c r="BE905" s="11"/>
      <c r="BF905" s="11"/>
      <c r="BG905" s="11"/>
      <c r="BH905" s="11"/>
      <c r="BI905" s="11"/>
      <c r="BJ905" s="11"/>
      <c r="BK905" s="11"/>
      <c r="BL905" s="11"/>
      <c r="BM905" s="11"/>
      <c r="BN905" s="11"/>
      <c r="BO905" s="11"/>
      <c r="BP905" s="11"/>
    </row>
    <row r="906" spans="1:68" ht="12.75" customHeight="1">
      <c r="A906" s="12">
        <f t="shared" si="1395"/>
        <v>904</v>
      </c>
      <c r="B906" s="11" t="str">
        <f t="shared" ref="B906:D906" si="1673">IF(ISERROR(B905),IF(ISERROR(B904),IF(ISERROR(B903),"BLANK",B903),B904),B905)</f>
        <v>Claire Attridge</v>
      </c>
      <c r="C906" s="11" t="str">
        <f t="shared" si="1673"/>
        <v>Em Lim</v>
      </c>
      <c r="D906" s="11" t="str">
        <f t="shared" si="1673"/>
        <v>BMSC10</v>
      </c>
      <c r="E906" s="12" t="str">
        <f>IF(ISERROR(VLOOKUP($D906,SITES!$A:$E,2,FALSE)),"",VLOOKUP($D906,SITES!$A:$E,2,FALSE))</f>
        <v>Ross Islets Slug Island</v>
      </c>
      <c r="F906" s="10">
        <f>IF(ISERROR(VLOOKUP($D906,SITES!$A:$E,3,FALSE)),"",VLOOKUP($D906,SITES!$A:$E,3,FALSE))</f>
        <v>48.870517730712798</v>
      </c>
      <c r="G906" s="13">
        <f>IF(ISERROR(VLOOKUP($D906,SITES!$A:$E,4,FALSE)),"",VLOOKUP($D906,SITES!$A:$E,4,FALSE))</f>
        <v>-125.160346984863</v>
      </c>
      <c r="H906" s="14" t="str">
        <f t="shared" si="1618"/>
        <v>26/04/2024</v>
      </c>
      <c r="I906" s="11">
        <f t="shared" ref="I906:O906" si="1674">IF(ISERROR(I905),IF(ISERROR(I904),IF(ISERROR(I903),"BLANK",I903),I904),I905)</f>
        <v>2</v>
      </c>
      <c r="J906" s="11" t="str">
        <f t="shared" si="1674"/>
        <v>W</v>
      </c>
      <c r="K906" s="18">
        <f t="shared" si="1674"/>
        <v>0.58750000000000002</v>
      </c>
      <c r="L906" s="11" t="str">
        <f t="shared" si="1674"/>
        <v>CMA</v>
      </c>
      <c r="M906" s="11">
        <f t="shared" si="1674"/>
        <v>4.5</v>
      </c>
      <c r="N906" s="11">
        <f t="shared" si="1674"/>
        <v>2</v>
      </c>
      <c r="O906" s="11">
        <f t="shared" si="1674"/>
        <v>2</v>
      </c>
      <c r="P906" s="11" t="s">
        <v>53</v>
      </c>
      <c r="Q906" s="19" t="str">
        <f>IF($N906=1,IF(ISERROR(VLOOKUP($P906,'M1'!$A:$C,Q$2,FALSE)),"NOT PRESENT",VLOOKUP($P906,'M1'!$A:$C,Q$2,FALSE)),IF($N906=2,IF(ISERROR(VLOOKUP(DATA!$P906,'M2'!$A:$C,Q$2,FALSE)),"NOT PRESENT",VLOOKUP(DATA!$P906,'M2'!$A:$C,Q$2,FALSE)),IF($N906=0,IF(ISERROR(VLOOKUP($P906,'M1'!$A:$C,Q$2,FALSE)),IF(ISERROR(VLOOKUP(DATA!$P906,'M2'!$A:$C,Q$2,FALSE)),"NOT PRESENT",VLOOKUP(DATA!$P906,'M2'!$A:$C,Q$2,FALSE)),VLOOKUP($P906,'M1'!$A:$C,Q$2,FALSE)),"SPECIFY METHOD")))</f>
        <v>Rhinogobiops nicholsii</v>
      </c>
      <c r="R906" s="12" t="str">
        <f>IF($N906=1,IF(ISERROR(VLOOKUP($P906,'M1'!$A:$C,R$2,FALSE)),"NOT PRESENT",VLOOKUP($P906,'M1'!$A:$C,R$2,FALSE)),IF($N906=2,IF(ISERROR(VLOOKUP(DATA!$P906,'M2'!$A:$C,R$2,FALSE)),"NOT PRESENT",VLOOKUP(DATA!$P906,'M2'!$A:$C,R$2,FALSE)),IF($N906=0,IF(ISERROR(VLOOKUP($P906,'M1'!$A:$C,R$2,FALSE)),IF(ISERROR(VLOOKUP(DATA!$P906,'M2'!$A:$C,R$2,FALSE)),"NOT PRESENT",VLOOKUP(DATA!$P906,'M2'!$A:$C,R$2,FALSE)),VLOOKUP($P906,'M1'!$A:$C,R$2,FALSE)),"SPECIFY METHOD")))</f>
        <v>Blackeye goby</v>
      </c>
      <c r="S906" s="21">
        <f t="shared" si="1398"/>
        <v>124</v>
      </c>
      <c r="T906" s="11">
        <v>0</v>
      </c>
      <c r="U906" s="11">
        <v>28</v>
      </c>
      <c r="V906" s="11">
        <v>44</v>
      </c>
      <c r="W906" s="11">
        <v>36</v>
      </c>
      <c r="X906" s="11">
        <v>16</v>
      </c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1"/>
      <c r="AU906" s="11"/>
      <c r="AV906" s="11"/>
      <c r="AW906" s="11"/>
      <c r="AX906" s="11"/>
      <c r="AY906" s="11"/>
      <c r="AZ906" s="11"/>
      <c r="BA906" s="11"/>
      <c r="BB906" s="11"/>
      <c r="BC906" s="11"/>
      <c r="BD906" s="11"/>
      <c r="BE906" s="11"/>
      <c r="BF906" s="11"/>
      <c r="BG906" s="11"/>
      <c r="BH906" s="11"/>
      <c r="BI906" s="11"/>
      <c r="BJ906" s="11"/>
      <c r="BK906" s="11"/>
      <c r="BL906" s="11"/>
      <c r="BM906" s="11"/>
      <c r="BN906" s="11"/>
      <c r="BO906" s="11"/>
      <c r="BP906" s="11"/>
    </row>
    <row r="907" spans="1:68" ht="12.75" customHeight="1">
      <c r="A907" s="12">
        <f t="shared" si="1395"/>
        <v>905</v>
      </c>
      <c r="B907" s="11" t="str">
        <f t="shared" ref="B907:D907" si="1675">IF(ISERROR(B906),IF(ISERROR(B905),IF(ISERROR(B904),"BLANK",B904),B905),B906)</f>
        <v>Claire Attridge</v>
      </c>
      <c r="C907" s="11" t="str">
        <f t="shared" si="1675"/>
        <v>Em Lim</v>
      </c>
      <c r="D907" s="11" t="str">
        <f t="shared" si="1675"/>
        <v>BMSC10</v>
      </c>
      <c r="E907" s="12" t="str">
        <f>IF(ISERROR(VLOOKUP($D907,SITES!$A:$E,2,FALSE)),"",VLOOKUP($D907,SITES!$A:$E,2,FALSE))</f>
        <v>Ross Islets Slug Island</v>
      </c>
      <c r="F907" s="10">
        <f>IF(ISERROR(VLOOKUP($D907,SITES!$A:$E,3,FALSE)),"",VLOOKUP($D907,SITES!$A:$E,3,FALSE))</f>
        <v>48.870517730712798</v>
      </c>
      <c r="G907" s="13">
        <f>IF(ISERROR(VLOOKUP($D907,SITES!$A:$E,4,FALSE)),"",VLOOKUP($D907,SITES!$A:$E,4,FALSE))</f>
        <v>-125.160346984863</v>
      </c>
      <c r="H907" s="14" t="str">
        <f t="shared" si="1618"/>
        <v>26/04/2024</v>
      </c>
      <c r="I907" s="11">
        <f t="shared" ref="I907:O907" si="1676">IF(ISERROR(I906),IF(ISERROR(I905),IF(ISERROR(I904),"BLANK",I904),I905),I906)</f>
        <v>2</v>
      </c>
      <c r="J907" s="11" t="str">
        <f t="shared" si="1676"/>
        <v>W</v>
      </c>
      <c r="K907" s="18">
        <f t="shared" si="1676"/>
        <v>0.58750000000000002</v>
      </c>
      <c r="L907" s="11" t="str">
        <f t="shared" si="1676"/>
        <v>CMA</v>
      </c>
      <c r="M907" s="11">
        <f t="shared" si="1676"/>
        <v>4.5</v>
      </c>
      <c r="N907" s="11">
        <f t="shared" si="1676"/>
        <v>2</v>
      </c>
      <c r="O907" s="11">
        <f t="shared" si="1676"/>
        <v>2</v>
      </c>
      <c r="P907" s="11" t="s">
        <v>36</v>
      </c>
      <c r="Q907" s="19" t="str">
        <f>IF($N907=1,IF(ISERROR(VLOOKUP($P907,'M1'!$A:$C,Q$2,FALSE)),"NOT PRESENT",VLOOKUP($P907,'M1'!$A:$C,Q$2,FALSE)),IF($N907=2,IF(ISERROR(VLOOKUP(DATA!$P907,'M2'!$A:$C,Q$2,FALSE)),"NOT PRESENT",VLOOKUP(DATA!$P907,'M2'!$A:$C,Q$2,FALSE)),IF($N907=0,IF(ISERROR(VLOOKUP($P907,'M1'!$A:$C,Q$2,FALSE)),IF(ISERROR(VLOOKUP(DATA!$P907,'M2'!$A:$C,Q$2,FALSE)),"NOT PRESENT",VLOOKUP(DATA!$P907,'M2'!$A:$C,Q$2,FALSE)),VLOOKUP($P907,'M1'!$A:$C,Q$2,FALSE)),"SPECIFY METHOD")))</f>
        <v>Haliotis kamtschatkana</v>
      </c>
      <c r="R907" s="12" t="str">
        <f>IF($N907=1,IF(ISERROR(VLOOKUP($P907,'M1'!$A:$C,R$2,FALSE)),"NOT PRESENT",VLOOKUP($P907,'M1'!$A:$C,R$2,FALSE)),IF($N907=2,IF(ISERROR(VLOOKUP(DATA!$P907,'M2'!$A:$C,R$2,FALSE)),"NOT PRESENT",VLOOKUP(DATA!$P907,'M2'!$A:$C,R$2,FALSE)),IF($N907=0,IF(ISERROR(VLOOKUP($P907,'M1'!$A:$C,R$2,FALSE)),IF(ISERROR(VLOOKUP(DATA!$P907,'M2'!$A:$C,R$2,FALSE)),"NOT PRESENT",VLOOKUP(DATA!$P907,'M2'!$A:$C,R$2,FALSE)),VLOOKUP($P907,'M1'!$A:$C,R$2,FALSE)),"SPECIFY METHOD")))</f>
        <v>Pinto abalone</v>
      </c>
      <c r="S907" s="21">
        <f t="shared" si="1398"/>
        <v>18</v>
      </c>
      <c r="T907" s="11">
        <v>0</v>
      </c>
      <c r="U907" s="11"/>
      <c r="V907" s="11"/>
      <c r="W907" s="11">
        <v>4</v>
      </c>
      <c r="X907" s="11">
        <v>5</v>
      </c>
      <c r="Y907" s="11">
        <v>6</v>
      </c>
      <c r="Z907" s="11">
        <v>3</v>
      </c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1"/>
      <c r="AU907" s="11"/>
      <c r="AV907" s="11"/>
      <c r="AW907" s="11"/>
      <c r="AX907" s="11"/>
      <c r="AY907" s="11"/>
      <c r="AZ907" s="11"/>
      <c r="BA907" s="11"/>
      <c r="BB907" s="11"/>
      <c r="BC907" s="11"/>
      <c r="BD907" s="11"/>
      <c r="BE907" s="11"/>
      <c r="BF907" s="11"/>
      <c r="BG907" s="11"/>
      <c r="BH907" s="11"/>
      <c r="BI907" s="11"/>
      <c r="BJ907" s="11"/>
      <c r="BK907" s="11"/>
      <c r="BL907" s="11"/>
      <c r="BM907" s="11"/>
      <c r="BN907" s="11"/>
      <c r="BO907" s="11"/>
      <c r="BP907" s="11"/>
    </row>
    <row r="908" spans="1:68" ht="12.75" customHeight="1">
      <c r="A908" s="12">
        <f t="shared" si="1395"/>
        <v>906</v>
      </c>
      <c r="B908" s="11" t="str">
        <f t="shared" ref="B908:D908" si="1677">IF(ISERROR(B907),IF(ISERROR(B906),IF(ISERROR(B905),"BLANK",B905),B906),B907)</f>
        <v>Claire Attridge</v>
      </c>
      <c r="C908" s="11" t="str">
        <f t="shared" si="1677"/>
        <v>Em Lim</v>
      </c>
      <c r="D908" s="11" t="str">
        <f t="shared" si="1677"/>
        <v>BMSC10</v>
      </c>
      <c r="E908" s="12" t="str">
        <f>IF(ISERROR(VLOOKUP($D908,SITES!$A:$E,2,FALSE)),"",VLOOKUP($D908,SITES!$A:$E,2,FALSE))</f>
        <v>Ross Islets Slug Island</v>
      </c>
      <c r="F908" s="10">
        <f>IF(ISERROR(VLOOKUP($D908,SITES!$A:$E,3,FALSE)),"",VLOOKUP($D908,SITES!$A:$E,3,FALSE))</f>
        <v>48.870517730712798</v>
      </c>
      <c r="G908" s="13">
        <f>IF(ISERROR(VLOOKUP($D908,SITES!$A:$E,4,FALSE)),"",VLOOKUP($D908,SITES!$A:$E,4,FALSE))</f>
        <v>-125.160346984863</v>
      </c>
      <c r="H908" s="14" t="str">
        <f t="shared" si="1618"/>
        <v>26/04/2024</v>
      </c>
      <c r="I908" s="11">
        <f t="shared" ref="I908:O908" si="1678">IF(ISERROR(I907),IF(ISERROR(I906),IF(ISERROR(I905),"BLANK",I905),I906),I907)</f>
        <v>2</v>
      </c>
      <c r="J908" s="11" t="str">
        <f t="shared" si="1678"/>
        <v>W</v>
      </c>
      <c r="K908" s="18">
        <f t="shared" si="1678"/>
        <v>0.58750000000000002</v>
      </c>
      <c r="L908" s="11" t="str">
        <f t="shared" si="1678"/>
        <v>CMA</v>
      </c>
      <c r="M908" s="11">
        <f t="shared" si="1678"/>
        <v>4.5</v>
      </c>
      <c r="N908" s="11">
        <f t="shared" si="1678"/>
        <v>2</v>
      </c>
      <c r="O908" s="11">
        <f t="shared" si="1678"/>
        <v>2</v>
      </c>
      <c r="P908" s="11" t="s">
        <v>29</v>
      </c>
      <c r="Q908" s="19" t="str">
        <f>IF($N908=1,IF(ISERROR(VLOOKUP($P908,'M1'!$A:$C,Q$2,FALSE)),"NOT PRESENT",VLOOKUP($P908,'M1'!$A:$C,Q$2,FALSE)),IF($N908=2,IF(ISERROR(VLOOKUP(DATA!$P908,'M2'!$A:$C,Q$2,FALSE)),"NOT PRESENT",VLOOKUP(DATA!$P908,'M2'!$A:$C,Q$2,FALSE)),IF($N908=0,IF(ISERROR(VLOOKUP($P908,'M1'!$A:$C,Q$2,FALSE)),IF(ISERROR(VLOOKUP(DATA!$P908,'M2'!$A:$C,Q$2,FALSE)),"NOT PRESENT",VLOOKUP(DATA!$P908,'M2'!$A:$C,Q$2,FALSE)),VLOOKUP($P908,'M1'!$A:$C,Q$2,FALSE)),"SPECIFY METHOD")))</f>
        <v>Mesocentrotus franciscanus</v>
      </c>
      <c r="R908" s="12" t="str">
        <f>IF($N908=1,IF(ISERROR(VLOOKUP($P908,'M1'!$A:$C,R$2,FALSE)),"NOT PRESENT",VLOOKUP($P908,'M1'!$A:$C,R$2,FALSE)),IF($N908=2,IF(ISERROR(VLOOKUP(DATA!$P908,'M2'!$A:$C,R$2,FALSE)),"NOT PRESENT",VLOOKUP(DATA!$P908,'M2'!$A:$C,R$2,FALSE)),IF($N908=0,IF(ISERROR(VLOOKUP($P908,'M1'!$A:$C,R$2,FALSE)),IF(ISERROR(VLOOKUP(DATA!$P908,'M2'!$A:$C,R$2,FALSE)),"NOT PRESENT",VLOOKUP(DATA!$P908,'M2'!$A:$C,R$2,FALSE)),VLOOKUP($P908,'M1'!$A:$C,R$2,FALSE)),"SPECIFY METHOD")))</f>
        <v>Red sea urchin</v>
      </c>
      <c r="S908" s="21">
        <f t="shared" si="1398"/>
        <v>81</v>
      </c>
      <c r="T908" s="11">
        <v>81</v>
      </c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1"/>
      <c r="AU908" s="11"/>
      <c r="AV908" s="11"/>
      <c r="AW908" s="11"/>
      <c r="AX908" s="11"/>
      <c r="AY908" s="11"/>
      <c r="AZ908" s="11"/>
      <c r="BA908" s="11"/>
      <c r="BB908" s="11"/>
      <c r="BC908" s="11"/>
      <c r="BD908" s="11"/>
      <c r="BE908" s="11"/>
      <c r="BF908" s="11"/>
      <c r="BG908" s="11"/>
      <c r="BH908" s="11"/>
      <c r="BI908" s="11"/>
      <c r="BJ908" s="11"/>
      <c r="BK908" s="11"/>
      <c r="BL908" s="11"/>
      <c r="BM908" s="11"/>
      <c r="BN908" s="11"/>
      <c r="BO908" s="11"/>
      <c r="BP908" s="11"/>
    </row>
    <row r="909" spans="1:68" ht="12.75" customHeight="1">
      <c r="A909" s="12">
        <f t="shared" si="1395"/>
        <v>907</v>
      </c>
      <c r="B909" s="11" t="str">
        <f t="shared" ref="B909:D909" si="1679">IF(ISERROR(B908),IF(ISERROR(B907),IF(ISERROR(B906),"BLANK",B906),B907),B908)</f>
        <v>Claire Attridge</v>
      </c>
      <c r="C909" s="11" t="str">
        <f t="shared" si="1679"/>
        <v>Em Lim</v>
      </c>
      <c r="D909" s="11" t="str">
        <f t="shared" si="1679"/>
        <v>BMSC10</v>
      </c>
      <c r="E909" s="12" t="str">
        <f>IF(ISERROR(VLOOKUP($D909,SITES!$A:$E,2,FALSE)),"",VLOOKUP($D909,SITES!$A:$E,2,FALSE))</f>
        <v>Ross Islets Slug Island</v>
      </c>
      <c r="F909" s="10">
        <f>IF(ISERROR(VLOOKUP($D909,SITES!$A:$E,3,FALSE)),"",VLOOKUP($D909,SITES!$A:$E,3,FALSE))</f>
        <v>48.870517730712798</v>
      </c>
      <c r="G909" s="13">
        <f>IF(ISERROR(VLOOKUP($D909,SITES!$A:$E,4,FALSE)),"",VLOOKUP($D909,SITES!$A:$E,4,FALSE))</f>
        <v>-125.160346984863</v>
      </c>
      <c r="H909" s="14" t="str">
        <f t="shared" si="1618"/>
        <v>26/04/2024</v>
      </c>
      <c r="I909" s="11">
        <f t="shared" ref="I909:O909" si="1680">IF(ISERROR(I908),IF(ISERROR(I907),IF(ISERROR(I906),"BLANK",I906),I907),I908)</f>
        <v>2</v>
      </c>
      <c r="J909" s="11" t="str">
        <f t="shared" si="1680"/>
        <v>W</v>
      </c>
      <c r="K909" s="18">
        <f t="shared" si="1680"/>
        <v>0.58750000000000002</v>
      </c>
      <c r="L909" s="11" t="str">
        <f t="shared" si="1680"/>
        <v>CMA</v>
      </c>
      <c r="M909" s="11">
        <f t="shared" si="1680"/>
        <v>4.5</v>
      </c>
      <c r="N909" s="11">
        <f t="shared" si="1680"/>
        <v>2</v>
      </c>
      <c r="O909" s="11">
        <f t="shared" si="1680"/>
        <v>2</v>
      </c>
      <c r="P909" s="11" t="s">
        <v>58</v>
      </c>
      <c r="Q909" s="19" t="str">
        <f>IF($N909=1,IF(ISERROR(VLOOKUP($P909,'M1'!$A:$C,Q$2,FALSE)),"NOT PRESENT",VLOOKUP($P909,'M1'!$A:$C,Q$2,FALSE)),IF($N909=2,IF(ISERROR(VLOOKUP(DATA!$P909,'M2'!$A:$C,Q$2,FALSE)),"NOT PRESENT",VLOOKUP(DATA!$P909,'M2'!$A:$C,Q$2,FALSE)),IF($N909=0,IF(ISERROR(VLOOKUP($P909,'M1'!$A:$C,Q$2,FALSE)),IF(ISERROR(VLOOKUP(DATA!$P909,'M2'!$A:$C,Q$2,FALSE)),"NOT PRESENT",VLOOKUP(DATA!$P909,'M2'!$A:$C,Q$2,FALSE)),VLOOKUP($P909,'M1'!$A:$C,Q$2,FALSE)),"SPECIFY METHOD")))</f>
        <v>Jordania zonope</v>
      </c>
      <c r="R909" s="12" t="str">
        <f>IF($N909=1,IF(ISERROR(VLOOKUP($P909,'M1'!$A:$C,R$2,FALSE)),"NOT PRESENT",VLOOKUP($P909,'M1'!$A:$C,R$2,FALSE)),IF($N909=2,IF(ISERROR(VLOOKUP(DATA!$P909,'M2'!$A:$C,R$2,FALSE)),"NOT PRESENT",VLOOKUP(DATA!$P909,'M2'!$A:$C,R$2,FALSE)),IF($N909=0,IF(ISERROR(VLOOKUP($P909,'M1'!$A:$C,R$2,FALSE)),IF(ISERROR(VLOOKUP(DATA!$P909,'M2'!$A:$C,R$2,FALSE)),"NOT PRESENT",VLOOKUP(DATA!$P909,'M2'!$A:$C,R$2,FALSE)),VLOOKUP($P909,'M1'!$A:$C,R$2,FALSE)),"SPECIFY METHOD")))</f>
        <v>Longfin sculpin</v>
      </c>
      <c r="S909" s="21">
        <f t="shared" si="1398"/>
        <v>1</v>
      </c>
      <c r="T909" s="11">
        <v>0</v>
      </c>
      <c r="U909" s="11"/>
      <c r="V909" s="11"/>
      <c r="W909" s="11">
        <v>1</v>
      </c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1"/>
      <c r="AU909" s="11"/>
      <c r="AV909" s="11"/>
      <c r="AW909" s="11"/>
      <c r="AX909" s="11"/>
      <c r="AY909" s="11"/>
      <c r="AZ909" s="11"/>
      <c r="BA909" s="11"/>
      <c r="BB909" s="11"/>
      <c r="BC909" s="11"/>
      <c r="BD909" s="11"/>
      <c r="BE909" s="11"/>
      <c r="BF909" s="11"/>
      <c r="BG909" s="11"/>
      <c r="BH909" s="11"/>
      <c r="BI909" s="11"/>
      <c r="BJ909" s="11"/>
      <c r="BK909" s="11"/>
      <c r="BL909" s="11"/>
      <c r="BM909" s="11"/>
      <c r="BN909" s="11"/>
      <c r="BO909" s="11"/>
      <c r="BP909" s="11"/>
    </row>
    <row r="910" spans="1:68" ht="12.75" customHeight="1">
      <c r="A910" s="12">
        <f t="shared" si="1395"/>
        <v>908</v>
      </c>
      <c r="B910" s="11" t="str">
        <f t="shared" ref="B910:D910" si="1681">IF(ISERROR(B909),IF(ISERROR(B908),IF(ISERROR(B907),"BLANK",B907),B908),B909)</f>
        <v>Claire Attridge</v>
      </c>
      <c r="C910" s="11" t="str">
        <f t="shared" si="1681"/>
        <v>Em Lim</v>
      </c>
      <c r="D910" s="11" t="str">
        <f t="shared" si="1681"/>
        <v>BMSC10</v>
      </c>
      <c r="E910" s="12" t="str">
        <f>IF(ISERROR(VLOOKUP($D910,SITES!$A:$E,2,FALSE)),"",VLOOKUP($D910,SITES!$A:$E,2,FALSE))</f>
        <v>Ross Islets Slug Island</v>
      </c>
      <c r="F910" s="10">
        <f>IF(ISERROR(VLOOKUP($D910,SITES!$A:$E,3,FALSE)),"",VLOOKUP($D910,SITES!$A:$E,3,FALSE))</f>
        <v>48.870517730712798</v>
      </c>
      <c r="G910" s="13">
        <f>IF(ISERROR(VLOOKUP($D910,SITES!$A:$E,4,FALSE)),"",VLOOKUP($D910,SITES!$A:$E,4,FALSE))</f>
        <v>-125.160346984863</v>
      </c>
      <c r="H910" s="14" t="str">
        <f t="shared" si="1618"/>
        <v>26/04/2024</v>
      </c>
      <c r="I910" s="11">
        <f t="shared" ref="I910:O910" si="1682">IF(ISERROR(I909),IF(ISERROR(I908),IF(ISERROR(I907),"BLANK",I907),I908),I909)</f>
        <v>2</v>
      </c>
      <c r="J910" s="11" t="str">
        <f t="shared" si="1682"/>
        <v>W</v>
      </c>
      <c r="K910" s="18">
        <f t="shared" si="1682"/>
        <v>0.58750000000000002</v>
      </c>
      <c r="L910" s="11" t="str">
        <f t="shared" si="1682"/>
        <v>CMA</v>
      </c>
      <c r="M910" s="11">
        <f t="shared" si="1682"/>
        <v>4.5</v>
      </c>
      <c r="N910" s="11">
        <f t="shared" si="1682"/>
        <v>2</v>
      </c>
      <c r="O910" s="11">
        <f t="shared" si="1682"/>
        <v>2</v>
      </c>
      <c r="P910" s="11" t="s">
        <v>59</v>
      </c>
      <c r="Q910" s="19" t="str">
        <f>IF($N910=1,IF(ISERROR(VLOOKUP($P910,'M1'!$A:$C,Q$2,FALSE)),"NOT PRESENT",VLOOKUP($P910,'M1'!$A:$C,Q$2,FALSE)),IF($N910=2,IF(ISERROR(VLOOKUP(DATA!$P910,'M2'!$A:$C,Q$2,FALSE)),"NOT PRESENT",VLOOKUP(DATA!$P910,'M2'!$A:$C,Q$2,FALSE)),IF($N910=0,IF(ISERROR(VLOOKUP($P910,'M1'!$A:$C,Q$2,FALSE)),IF(ISERROR(VLOOKUP(DATA!$P910,'M2'!$A:$C,Q$2,FALSE)),"NOT PRESENT",VLOOKUP(DATA!$P910,'M2'!$A:$C,Q$2,FALSE)),VLOOKUP($P910,'M1'!$A:$C,Q$2,FALSE)),"SPECIFY METHOD")))</f>
        <v>Scyra acutifrons</v>
      </c>
      <c r="R910" s="12" t="str">
        <f>IF($N910=1,IF(ISERROR(VLOOKUP($P910,'M1'!$A:$C,R$2,FALSE)),"NOT PRESENT",VLOOKUP($P910,'M1'!$A:$C,R$2,FALSE)),IF($N910=2,IF(ISERROR(VLOOKUP(DATA!$P910,'M2'!$A:$C,R$2,FALSE)),"NOT PRESENT",VLOOKUP(DATA!$P910,'M2'!$A:$C,R$2,FALSE)),IF($N910=0,IF(ISERROR(VLOOKUP($P910,'M1'!$A:$C,R$2,FALSE)),IF(ISERROR(VLOOKUP(DATA!$P910,'M2'!$A:$C,R$2,FALSE)),"NOT PRESENT",VLOOKUP(DATA!$P910,'M2'!$A:$C,R$2,FALSE)),VLOOKUP($P910,'M1'!$A:$C,R$2,FALSE)),"SPECIFY METHOD")))</f>
        <v>Sharpnose crab</v>
      </c>
      <c r="S910" s="21">
        <f t="shared" si="1398"/>
        <v>10</v>
      </c>
      <c r="T910" s="11">
        <v>10</v>
      </c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1"/>
      <c r="AU910" s="11"/>
      <c r="AV910" s="11"/>
      <c r="AW910" s="11"/>
      <c r="AX910" s="11"/>
      <c r="AY910" s="11"/>
      <c r="AZ910" s="11"/>
      <c r="BA910" s="11"/>
      <c r="BB910" s="11"/>
      <c r="BC910" s="11"/>
      <c r="BD910" s="11"/>
      <c r="BE910" s="11"/>
      <c r="BF910" s="11"/>
      <c r="BG910" s="11"/>
      <c r="BH910" s="11"/>
      <c r="BI910" s="11"/>
      <c r="BJ910" s="11"/>
      <c r="BK910" s="11"/>
      <c r="BL910" s="11"/>
      <c r="BM910" s="11"/>
      <c r="BN910" s="11"/>
      <c r="BO910" s="11"/>
      <c r="BP910" s="11"/>
    </row>
    <row r="911" spans="1:68" ht="12.75" customHeight="1">
      <c r="A911" s="12">
        <f t="shared" si="1395"/>
        <v>909</v>
      </c>
      <c r="B911" s="11" t="str">
        <f t="shared" ref="B911:D911" si="1683">IF(ISERROR(B910),IF(ISERROR(B909),IF(ISERROR(B908),"BLANK",B908),B909),B910)</f>
        <v>Claire Attridge</v>
      </c>
      <c r="C911" s="11" t="str">
        <f t="shared" si="1683"/>
        <v>Em Lim</v>
      </c>
      <c r="D911" s="11" t="str">
        <f t="shared" si="1683"/>
        <v>BMSC10</v>
      </c>
      <c r="E911" s="12" t="str">
        <f>IF(ISERROR(VLOOKUP($D911,SITES!$A:$E,2,FALSE)),"",VLOOKUP($D911,SITES!$A:$E,2,FALSE))</f>
        <v>Ross Islets Slug Island</v>
      </c>
      <c r="F911" s="10">
        <f>IF(ISERROR(VLOOKUP($D911,SITES!$A:$E,3,FALSE)),"",VLOOKUP($D911,SITES!$A:$E,3,FALSE))</f>
        <v>48.870517730712798</v>
      </c>
      <c r="G911" s="13">
        <f>IF(ISERROR(VLOOKUP($D911,SITES!$A:$E,4,FALSE)),"",VLOOKUP($D911,SITES!$A:$E,4,FALSE))</f>
        <v>-125.160346984863</v>
      </c>
      <c r="H911" s="14" t="str">
        <f t="shared" si="1618"/>
        <v>26/04/2024</v>
      </c>
      <c r="I911" s="11">
        <f t="shared" ref="I911:O911" si="1684">IF(ISERROR(I910),IF(ISERROR(I909),IF(ISERROR(I908),"BLANK",I908),I909),I910)</f>
        <v>2</v>
      </c>
      <c r="J911" s="11" t="str">
        <f t="shared" si="1684"/>
        <v>W</v>
      </c>
      <c r="K911" s="18">
        <f t="shared" si="1684"/>
        <v>0.58750000000000002</v>
      </c>
      <c r="L911" s="11" t="str">
        <f t="shared" si="1684"/>
        <v>CMA</v>
      </c>
      <c r="M911" s="11">
        <f t="shared" si="1684"/>
        <v>4.5</v>
      </c>
      <c r="N911" s="11">
        <f t="shared" si="1684"/>
        <v>2</v>
      </c>
      <c r="O911" s="11">
        <f t="shared" si="1684"/>
        <v>2</v>
      </c>
      <c r="P911" s="11" t="s">
        <v>31</v>
      </c>
      <c r="Q911" s="19" t="str">
        <f>IF($N911=1,IF(ISERROR(VLOOKUP($P911,'M1'!$A:$C,Q$2,FALSE)),"NOT PRESENT",VLOOKUP($P911,'M1'!$A:$C,Q$2,FALSE)),IF($N911=2,IF(ISERROR(VLOOKUP(DATA!$P911,'M2'!$A:$C,Q$2,FALSE)),"NOT PRESENT",VLOOKUP(DATA!$P911,'M2'!$A:$C,Q$2,FALSE)),IF($N911=0,IF(ISERROR(VLOOKUP($P911,'M1'!$A:$C,Q$2,FALSE)),IF(ISERROR(VLOOKUP(DATA!$P911,'M2'!$A:$C,Q$2,FALSE)),"NOT PRESENT",VLOOKUP(DATA!$P911,'M2'!$A:$C,Q$2,FALSE)),VLOOKUP($P911,'M1'!$A:$C,Q$2,FALSE)),"SPECIFY METHOD")))</f>
        <v>Patiria miniata</v>
      </c>
      <c r="R911" s="12" t="str">
        <f>IF($N911=1,IF(ISERROR(VLOOKUP($P911,'M1'!$A:$C,R$2,FALSE)),"NOT PRESENT",VLOOKUP($P911,'M1'!$A:$C,R$2,FALSE)),IF($N911=2,IF(ISERROR(VLOOKUP(DATA!$P911,'M2'!$A:$C,R$2,FALSE)),"NOT PRESENT",VLOOKUP(DATA!$P911,'M2'!$A:$C,R$2,FALSE)),IF($N911=0,IF(ISERROR(VLOOKUP($P911,'M1'!$A:$C,R$2,FALSE)),IF(ISERROR(VLOOKUP(DATA!$P911,'M2'!$A:$C,R$2,FALSE)),"NOT PRESENT",VLOOKUP(DATA!$P911,'M2'!$A:$C,R$2,FALSE)),VLOOKUP($P911,'M1'!$A:$C,R$2,FALSE)),"SPECIFY METHOD")))</f>
        <v>Bat star</v>
      </c>
      <c r="S911" s="21">
        <f t="shared" si="1398"/>
        <v>33</v>
      </c>
      <c r="T911" s="11">
        <v>33</v>
      </c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1"/>
      <c r="AU911" s="11"/>
      <c r="AV911" s="11"/>
      <c r="AW911" s="11"/>
      <c r="AX911" s="11"/>
      <c r="AY911" s="11"/>
      <c r="AZ911" s="11"/>
      <c r="BA911" s="11"/>
      <c r="BB911" s="11"/>
      <c r="BC911" s="11"/>
      <c r="BD911" s="11"/>
      <c r="BE911" s="11"/>
      <c r="BF911" s="11"/>
      <c r="BG911" s="11"/>
      <c r="BH911" s="11"/>
      <c r="BI911" s="11"/>
      <c r="BJ911" s="11"/>
      <c r="BK911" s="11"/>
      <c r="BL911" s="11"/>
      <c r="BM911" s="11"/>
      <c r="BN911" s="11"/>
      <c r="BO911" s="11"/>
      <c r="BP911" s="11"/>
    </row>
    <row r="912" spans="1:68" ht="12.75" customHeight="1">
      <c r="A912" s="12">
        <f t="shared" si="1395"/>
        <v>910</v>
      </c>
      <c r="B912" s="11" t="str">
        <f t="shared" ref="B912:D912" si="1685">IF(ISERROR(B911),IF(ISERROR(B910),IF(ISERROR(B909),"BLANK",B909),B910),B911)</f>
        <v>Claire Attridge</v>
      </c>
      <c r="C912" s="11" t="str">
        <f t="shared" si="1685"/>
        <v>Em Lim</v>
      </c>
      <c r="D912" s="11" t="str">
        <f t="shared" si="1685"/>
        <v>BMSC10</v>
      </c>
      <c r="E912" s="12" t="str">
        <f>IF(ISERROR(VLOOKUP($D912,SITES!$A:$E,2,FALSE)),"",VLOOKUP($D912,SITES!$A:$E,2,FALSE))</f>
        <v>Ross Islets Slug Island</v>
      </c>
      <c r="F912" s="10">
        <f>IF(ISERROR(VLOOKUP($D912,SITES!$A:$E,3,FALSE)),"",VLOOKUP($D912,SITES!$A:$E,3,FALSE))</f>
        <v>48.870517730712798</v>
      </c>
      <c r="G912" s="13">
        <f>IF(ISERROR(VLOOKUP($D912,SITES!$A:$E,4,FALSE)),"",VLOOKUP($D912,SITES!$A:$E,4,FALSE))</f>
        <v>-125.160346984863</v>
      </c>
      <c r="H912" s="14" t="str">
        <f t="shared" si="1618"/>
        <v>26/04/2024</v>
      </c>
      <c r="I912" s="11">
        <f t="shared" ref="I912:O912" si="1686">IF(ISERROR(I911),IF(ISERROR(I910),IF(ISERROR(I909),"BLANK",I909),I910),I911)</f>
        <v>2</v>
      </c>
      <c r="J912" s="11" t="str">
        <f t="shared" si="1686"/>
        <v>W</v>
      </c>
      <c r="K912" s="18">
        <f t="shared" si="1686"/>
        <v>0.58750000000000002</v>
      </c>
      <c r="L912" s="11" t="str">
        <f t="shared" si="1686"/>
        <v>CMA</v>
      </c>
      <c r="M912" s="11">
        <f t="shared" si="1686"/>
        <v>4.5</v>
      </c>
      <c r="N912" s="11">
        <f t="shared" si="1686"/>
        <v>2</v>
      </c>
      <c r="O912" s="11">
        <f t="shared" si="1686"/>
        <v>2</v>
      </c>
      <c r="P912" s="11" t="s">
        <v>33</v>
      </c>
      <c r="Q912" s="19" t="str">
        <f>IF($N912=1,IF(ISERROR(VLOOKUP($P912,'M1'!$A:$C,Q$2,FALSE)),"NOT PRESENT",VLOOKUP($P912,'M1'!$A:$C,Q$2,FALSE)),IF($N912=2,IF(ISERROR(VLOOKUP(DATA!$P912,'M2'!$A:$C,Q$2,FALSE)),"NOT PRESENT",VLOOKUP(DATA!$P912,'M2'!$A:$C,Q$2,FALSE)),IF($N912=0,IF(ISERROR(VLOOKUP($P912,'M1'!$A:$C,Q$2,FALSE)),IF(ISERROR(VLOOKUP(DATA!$P912,'M2'!$A:$C,Q$2,FALSE)),"NOT PRESENT",VLOOKUP(DATA!$P912,'M2'!$A:$C,Q$2,FALSE)),VLOOKUP($P912,'M1'!$A:$C,Q$2,FALSE)),"SPECIFY METHOD")))</f>
        <v>Apostichopus californicus</v>
      </c>
      <c r="R912" s="12" t="str">
        <f>IF($N912=1,IF(ISERROR(VLOOKUP($P912,'M1'!$A:$C,R$2,FALSE)),"NOT PRESENT",VLOOKUP($P912,'M1'!$A:$C,R$2,FALSE)),IF($N912=2,IF(ISERROR(VLOOKUP(DATA!$P912,'M2'!$A:$C,R$2,FALSE)),"NOT PRESENT",VLOOKUP(DATA!$P912,'M2'!$A:$C,R$2,FALSE)),IF($N912=0,IF(ISERROR(VLOOKUP($P912,'M1'!$A:$C,R$2,FALSE)),IF(ISERROR(VLOOKUP(DATA!$P912,'M2'!$A:$C,R$2,FALSE)),"NOT PRESENT",VLOOKUP(DATA!$P912,'M2'!$A:$C,R$2,FALSE)),VLOOKUP($P912,'M1'!$A:$C,R$2,FALSE)),"SPECIFY METHOD")))</f>
        <v>California sea cucumber</v>
      </c>
      <c r="S912" s="21">
        <f t="shared" si="1398"/>
        <v>35</v>
      </c>
      <c r="T912" s="11">
        <v>35</v>
      </c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1"/>
      <c r="AU912" s="11"/>
      <c r="AV912" s="11"/>
      <c r="AW912" s="11"/>
      <c r="AX912" s="11"/>
      <c r="AY912" s="11"/>
      <c r="AZ912" s="11"/>
      <c r="BA912" s="11"/>
      <c r="BB912" s="11"/>
      <c r="BC912" s="11"/>
      <c r="BD912" s="11"/>
      <c r="BE912" s="11"/>
      <c r="BF912" s="11"/>
      <c r="BG912" s="11"/>
      <c r="BH912" s="11"/>
      <c r="BI912" s="11"/>
      <c r="BJ912" s="11"/>
      <c r="BK912" s="11"/>
      <c r="BL912" s="11"/>
      <c r="BM912" s="11"/>
      <c r="BN912" s="11"/>
      <c r="BO912" s="11"/>
      <c r="BP912" s="11"/>
    </row>
    <row r="913" spans="1:68" ht="12.75" customHeight="1">
      <c r="A913" s="12">
        <f t="shared" si="1395"/>
        <v>911</v>
      </c>
      <c r="B913" s="11" t="str">
        <f t="shared" ref="B913:D913" si="1687">IF(ISERROR(B912),IF(ISERROR(B911),IF(ISERROR(B910),"BLANK",B910),B911),B912)</f>
        <v>Claire Attridge</v>
      </c>
      <c r="C913" s="11" t="str">
        <f t="shared" si="1687"/>
        <v>Em Lim</v>
      </c>
      <c r="D913" s="11" t="str">
        <f t="shared" si="1687"/>
        <v>BMSC10</v>
      </c>
      <c r="E913" s="12" t="str">
        <f>IF(ISERROR(VLOOKUP($D913,SITES!$A:$E,2,FALSE)),"",VLOOKUP($D913,SITES!$A:$E,2,FALSE))</f>
        <v>Ross Islets Slug Island</v>
      </c>
      <c r="F913" s="10">
        <f>IF(ISERROR(VLOOKUP($D913,SITES!$A:$E,3,FALSE)),"",VLOOKUP($D913,SITES!$A:$E,3,FALSE))</f>
        <v>48.870517730712798</v>
      </c>
      <c r="G913" s="13">
        <f>IF(ISERROR(VLOOKUP($D913,SITES!$A:$E,4,FALSE)),"",VLOOKUP($D913,SITES!$A:$E,4,FALSE))</f>
        <v>-125.160346984863</v>
      </c>
      <c r="H913" s="14" t="str">
        <f t="shared" si="1618"/>
        <v>26/04/2024</v>
      </c>
      <c r="I913" s="11">
        <f t="shared" ref="I913:O913" si="1688">IF(ISERROR(I912),IF(ISERROR(I911),IF(ISERROR(I910),"BLANK",I910),I911),I912)</f>
        <v>2</v>
      </c>
      <c r="J913" s="11" t="str">
        <f t="shared" si="1688"/>
        <v>W</v>
      </c>
      <c r="K913" s="18">
        <f t="shared" si="1688"/>
        <v>0.58750000000000002</v>
      </c>
      <c r="L913" s="11" t="str">
        <f t="shared" si="1688"/>
        <v>CMA</v>
      </c>
      <c r="M913" s="11">
        <f t="shared" si="1688"/>
        <v>4.5</v>
      </c>
      <c r="N913" s="11">
        <f t="shared" si="1688"/>
        <v>2</v>
      </c>
      <c r="O913" s="11">
        <f t="shared" si="1688"/>
        <v>2</v>
      </c>
      <c r="P913" s="11" t="s">
        <v>45</v>
      </c>
      <c r="Q913" s="19" t="str">
        <f>IF($N913=1,IF(ISERROR(VLOOKUP($P913,'M1'!$A:$C,Q$2,FALSE)),"NOT PRESENT",VLOOKUP($P913,'M1'!$A:$C,Q$2,FALSE)),IF($N913=2,IF(ISERROR(VLOOKUP(DATA!$P913,'M2'!$A:$C,Q$2,FALSE)),"NOT PRESENT",VLOOKUP(DATA!$P913,'M2'!$A:$C,Q$2,FALSE)),IF($N913=0,IF(ISERROR(VLOOKUP($P913,'M1'!$A:$C,Q$2,FALSE)),IF(ISERROR(VLOOKUP(DATA!$P913,'M2'!$A:$C,Q$2,FALSE)),"NOT PRESENT",VLOOKUP(DATA!$P913,'M2'!$A:$C,Q$2,FALSE)),VLOOKUP($P913,'M1'!$A:$C,Q$2,FALSE)),"SPECIFY METHOD")))</f>
        <v>Diodora aspera</v>
      </c>
      <c r="R913" s="12" t="str">
        <f>IF($N913=1,IF(ISERROR(VLOOKUP($P913,'M1'!$A:$C,R$2,FALSE)),"NOT PRESENT",VLOOKUP($P913,'M1'!$A:$C,R$2,FALSE)),IF($N913=2,IF(ISERROR(VLOOKUP(DATA!$P913,'M2'!$A:$C,R$2,FALSE)),"NOT PRESENT",VLOOKUP(DATA!$P913,'M2'!$A:$C,R$2,FALSE)),IF($N913=0,IF(ISERROR(VLOOKUP($P913,'M1'!$A:$C,R$2,FALSE)),IF(ISERROR(VLOOKUP(DATA!$P913,'M2'!$A:$C,R$2,FALSE)),"NOT PRESENT",VLOOKUP(DATA!$P913,'M2'!$A:$C,R$2,FALSE)),VLOOKUP($P913,'M1'!$A:$C,R$2,FALSE)),"SPECIFY METHOD")))</f>
        <v>Rough keyhole limpet</v>
      </c>
      <c r="S913" s="21">
        <f t="shared" si="1398"/>
        <v>12</v>
      </c>
      <c r="T913" s="11">
        <v>12</v>
      </c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1"/>
      <c r="AU913" s="11"/>
      <c r="AV913" s="11"/>
      <c r="AW913" s="11"/>
      <c r="AX913" s="11"/>
      <c r="AY913" s="11"/>
      <c r="AZ913" s="11"/>
      <c r="BA913" s="11"/>
      <c r="BB913" s="11"/>
      <c r="BC913" s="11"/>
      <c r="BD913" s="11"/>
      <c r="BE913" s="11"/>
      <c r="BF913" s="11"/>
      <c r="BG913" s="11"/>
      <c r="BH913" s="11"/>
      <c r="BI913" s="11"/>
      <c r="BJ913" s="11"/>
      <c r="BK913" s="11"/>
      <c r="BL913" s="11"/>
      <c r="BM913" s="11"/>
      <c r="BN913" s="11"/>
      <c r="BO913" s="11"/>
      <c r="BP913" s="11"/>
    </row>
    <row r="914" spans="1:68" ht="12.75" customHeight="1">
      <c r="A914" s="12">
        <f t="shared" si="1395"/>
        <v>912</v>
      </c>
      <c r="B914" s="11" t="str">
        <f t="shared" ref="B914:D914" si="1689">IF(ISERROR(B913),IF(ISERROR(B912),IF(ISERROR(B911),"BLANK",B911),B912),B913)</f>
        <v>Claire Attridge</v>
      </c>
      <c r="C914" s="11" t="str">
        <f t="shared" si="1689"/>
        <v>Em Lim</v>
      </c>
      <c r="D914" s="11" t="str">
        <f t="shared" si="1689"/>
        <v>BMSC10</v>
      </c>
      <c r="E914" s="12" t="str">
        <f>IF(ISERROR(VLOOKUP($D914,SITES!$A:$E,2,FALSE)),"",VLOOKUP($D914,SITES!$A:$E,2,FALSE))</f>
        <v>Ross Islets Slug Island</v>
      </c>
      <c r="F914" s="10">
        <f>IF(ISERROR(VLOOKUP($D914,SITES!$A:$E,3,FALSE)),"",VLOOKUP($D914,SITES!$A:$E,3,FALSE))</f>
        <v>48.870517730712798</v>
      </c>
      <c r="G914" s="13">
        <f>IF(ISERROR(VLOOKUP($D914,SITES!$A:$E,4,FALSE)),"",VLOOKUP($D914,SITES!$A:$E,4,FALSE))</f>
        <v>-125.160346984863</v>
      </c>
      <c r="H914" s="14" t="str">
        <f t="shared" si="1618"/>
        <v>26/04/2024</v>
      </c>
      <c r="I914" s="11">
        <f t="shared" ref="I914:O914" si="1690">IF(ISERROR(I913),IF(ISERROR(I912),IF(ISERROR(I911),"BLANK",I911),I912),I913)</f>
        <v>2</v>
      </c>
      <c r="J914" s="11" t="str">
        <f t="shared" si="1690"/>
        <v>W</v>
      </c>
      <c r="K914" s="18">
        <f t="shared" si="1690"/>
        <v>0.58750000000000002</v>
      </c>
      <c r="L914" s="11" t="str">
        <f t="shared" si="1690"/>
        <v>CMA</v>
      </c>
      <c r="M914" s="11">
        <f t="shared" si="1690"/>
        <v>4.5</v>
      </c>
      <c r="N914" s="11">
        <f t="shared" si="1690"/>
        <v>2</v>
      </c>
      <c r="O914" s="11">
        <f t="shared" si="1690"/>
        <v>2</v>
      </c>
      <c r="P914" s="11" t="s">
        <v>35</v>
      </c>
      <c r="Q914" s="19" t="str">
        <f>IF($N914=1,IF(ISERROR(VLOOKUP($P914,'M1'!$A:$C,Q$2,FALSE)),"NOT PRESENT",VLOOKUP($P914,'M1'!$A:$C,Q$2,FALSE)),IF($N914=2,IF(ISERROR(VLOOKUP(DATA!$P914,'M2'!$A:$C,Q$2,FALSE)),"NOT PRESENT",VLOOKUP(DATA!$P914,'M2'!$A:$C,Q$2,FALSE)),IF($N914=0,IF(ISERROR(VLOOKUP($P914,'M1'!$A:$C,Q$2,FALSE)),IF(ISERROR(VLOOKUP(DATA!$P914,'M2'!$A:$C,Q$2,FALSE)),"NOT PRESENT",VLOOKUP(DATA!$P914,'M2'!$A:$C,Q$2,FALSE)),VLOOKUP($P914,'M1'!$A:$C,Q$2,FALSE)),"SPECIFY METHOD")))</f>
        <v>Orthasterias koehleri</v>
      </c>
      <c r="R914" s="12" t="str">
        <f>IF($N914=1,IF(ISERROR(VLOOKUP($P914,'M1'!$A:$C,R$2,FALSE)),"NOT PRESENT",VLOOKUP($P914,'M1'!$A:$C,R$2,FALSE)),IF($N914=2,IF(ISERROR(VLOOKUP(DATA!$P914,'M2'!$A:$C,R$2,FALSE)),"NOT PRESENT",VLOOKUP(DATA!$P914,'M2'!$A:$C,R$2,FALSE)),IF($N914=0,IF(ISERROR(VLOOKUP($P914,'M1'!$A:$C,R$2,FALSE)),IF(ISERROR(VLOOKUP(DATA!$P914,'M2'!$A:$C,R$2,FALSE)),"NOT PRESENT",VLOOKUP(DATA!$P914,'M2'!$A:$C,R$2,FALSE)),VLOOKUP($P914,'M1'!$A:$C,R$2,FALSE)),"SPECIFY METHOD")))</f>
        <v>Rainbow star</v>
      </c>
      <c r="S914" s="21">
        <f t="shared" si="1398"/>
        <v>4</v>
      </c>
      <c r="T914" s="11">
        <v>4</v>
      </c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1"/>
      <c r="AU914" s="11"/>
      <c r="AV914" s="11"/>
      <c r="AW914" s="11"/>
      <c r="AX914" s="11"/>
      <c r="AY914" s="11"/>
      <c r="AZ914" s="11"/>
      <c r="BA914" s="11"/>
      <c r="BB914" s="11"/>
      <c r="BC914" s="11"/>
      <c r="BD914" s="11"/>
      <c r="BE914" s="11"/>
      <c r="BF914" s="11"/>
      <c r="BG914" s="11"/>
      <c r="BH914" s="11"/>
      <c r="BI914" s="11"/>
      <c r="BJ914" s="11"/>
      <c r="BK914" s="11"/>
      <c r="BL914" s="11"/>
      <c r="BM914" s="11"/>
      <c r="BN914" s="11"/>
      <c r="BO914" s="11"/>
      <c r="BP914" s="11"/>
    </row>
    <row r="915" spans="1:68" ht="12.75" customHeight="1">
      <c r="A915" s="12">
        <f t="shared" si="1395"/>
        <v>913</v>
      </c>
      <c r="B915" s="11" t="str">
        <f t="shared" ref="B915:D915" si="1691">IF(ISERROR(B914),IF(ISERROR(B913),IF(ISERROR(B912),"BLANK",B912),B913),B914)</f>
        <v>Claire Attridge</v>
      </c>
      <c r="C915" s="11" t="str">
        <f t="shared" si="1691"/>
        <v>Em Lim</v>
      </c>
      <c r="D915" s="11" t="str">
        <f t="shared" si="1691"/>
        <v>BMSC10</v>
      </c>
      <c r="E915" s="12" t="str">
        <f>IF(ISERROR(VLOOKUP($D915,SITES!$A:$E,2,FALSE)),"",VLOOKUP($D915,SITES!$A:$E,2,FALSE))</f>
        <v>Ross Islets Slug Island</v>
      </c>
      <c r="F915" s="10">
        <f>IF(ISERROR(VLOOKUP($D915,SITES!$A:$E,3,FALSE)),"",VLOOKUP($D915,SITES!$A:$E,3,FALSE))</f>
        <v>48.870517730712798</v>
      </c>
      <c r="G915" s="13">
        <f>IF(ISERROR(VLOOKUP($D915,SITES!$A:$E,4,FALSE)),"",VLOOKUP($D915,SITES!$A:$E,4,FALSE))</f>
        <v>-125.160346984863</v>
      </c>
      <c r="H915" s="14" t="str">
        <f t="shared" si="1618"/>
        <v>26/04/2024</v>
      </c>
      <c r="I915" s="11">
        <f t="shared" ref="I915:O915" si="1692">IF(ISERROR(I914),IF(ISERROR(I913),IF(ISERROR(I912),"BLANK",I912),I913),I914)</f>
        <v>2</v>
      </c>
      <c r="J915" s="11" t="str">
        <f t="shared" si="1692"/>
        <v>W</v>
      </c>
      <c r="K915" s="18">
        <f t="shared" si="1692"/>
        <v>0.58750000000000002</v>
      </c>
      <c r="L915" s="11" t="str">
        <f t="shared" si="1692"/>
        <v>CMA</v>
      </c>
      <c r="M915" s="11">
        <f t="shared" si="1692"/>
        <v>4.5</v>
      </c>
      <c r="N915" s="11">
        <f t="shared" si="1692"/>
        <v>2</v>
      </c>
      <c r="O915" s="11">
        <f t="shared" si="1692"/>
        <v>2</v>
      </c>
      <c r="P915" s="11" t="s">
        <v>37</v>
      </c>
      <c r="Q915" s="19" t="str">
        <f>IF($N915=1,IF(ISERROR(VLOOKUP($P915,'M1'!$A:$C,Q$2,FALSE)),"NOT PRESENT",VLOOKUP($P915,'M1'!$A:$C,Q$2,FALSE)),IF($N915=2,IF(ISERROR(VLOOKUP(DATA!$P915,'M2'!$A:$C,Q$2,FALSE)),"NOT PRESENT",VLOOKUP(DATA!$P915,'M2'!$A:$C,Q$2,FALSE)),IF($N915=0,IF(ISERROR(VLOOKUP($P915,'M1'!$A:$C,Q$2,FALSE)),IF(ISERROR(VLOOKUP(DATA!$P915,'M2'!$A:$C,Q$2,FALSE)),"NOT PRESENT",VLOOKUP(DATA!$P915,'M2'!$A:$C,Q$2,FALSE)),VLOOKUP($P915,'M1'!$A:$C,Q$2,FALSE)),"SPECIFY METHOD")))</f>
        <v>Ceratostoma foliatum</v>
      </c>
      <c r="R915" s="12" t="str">
        <f>IF($N915=1,IF(ISERROR(VLOOKUP($P915,'M1'!$A:$C,R$2,FALSE)),"NOT PRESENT",VLOOKUP($P915,'M1'!$A:$C,R$2,FALSE)),IF($N915=2,IF(ISERROR(VLOOKUP(DATA!$P915,'M2'!$A:$C,R$2,FALSE)),"NOT PRESENT",VLOOKUP(DATA!$P915,'M2'!$A:$C,R$2,FALSE)),IF($N915=0,IF(ISERROR(VLOOKUP($P915,'M1'!$A:$C,R$2,FALSE)),IF(ISERROR(VLOOKUP(DATA!$P915,'M2'!$A:$C,R$2,FALSE)),"NOT PRESENT",VLOOKUP(DATA!$P915,'M2'!$A:$C,R$2,FALSE)),VLOOKUP($P915,'M1'!$A:$C,R$2,FALSE)),"SPECIFY METHOD")))</f>
        <v>Leafy hornmouth</v>
      </c>
      <c r="S915" s="21">
        <f t="shared" si="1398"/>
        <v>2</v>
      </c>
      <c r="T915" s="11">
        <v>2</v>
      </c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1"/>
      <c r="AU915" s="11"/>
      <c r="AV915" s="11"/>
      <c r="AW915" s="11"/>
      <c r="AX915" s="11"/>
      <c r="AY915" s="11"/>
      <c r="AZ915" s="11"/>
      <c r="BA915" s="11"/>
      <c r="BB915" s="11"/>
      <c r="BC915" s="11"/>
      <c r="BD915" s="11"/>
      <c r="BE915" s="11"/>
      <c r="BF915" s="11"/>
      <c r="BG915" s="11"/>
      <c r="BH915" s="11"/>
      <c r="BI915" s="11"/>
      <c r="BJ915" s="11"/>
      <c r="BK915" s="11"/>
      <c r="BL915" s="11"/>
      <c r="BM915" s="11"/>
      <c r="BN915" s="11"/>
      <c r="BO915" s="11"/>
      <c r="BP915" s="11"/>
    </row>
    <row r="916" spans="1:68" ht="12.75" customHeight="1">
      <c r="A916" s="12">
        <f t="shared" si="1395"/>
        <v>914</v>
      </c>
      <c r="B916" s="11" t="str">
        <f t="shared" ref="B916:D916" si="1693">IF(ISERROR(B915),IF(ISERROR(B914),IF(ISERROR(B913),"BLANK",B913),B914),B915)</f>
        <v>Claire Attridge</v>
      </c>
      <c r="C916" s="11" t="str">
        <f t="shared" si="1693"/>
        <v>Em Lim</v>
      </c>
      <c r="D916" s="11" t="str">
        <f t="shared" si="1693"/>
        <v>BMSC10</v>
      </c>
      <c r="E916" s="12" t="str">
        <f>IF(ISERROR(VLOOKUP($D916,SITES!$A:$E,2,FALSE)),"",VLOOKUP($D916,SITES!$A:$E,2,FALSE))</f>
        <v>Ross Islets Slug Island</v>
      </c>
      <c r="F916" s="10">
        <f>IF(ISERROR(VLOOKUP($D916,SITES!$A:$E,3,FALSE)),"",VLOOKUP($D916,SITES!$A:$E,3,FALSE))</f>
        <v>48.870517730712798</v>
      </c>
      <c r="G916" s="13">
        <f>IF(ISERROR(VLOOKUP($D916,SITES!$A:$E,4,FALSE)),"",VLOOKUP($D916,SITES!$A:$E,4,FALSE))</f>
        <v>-125.160346984863</v>
      </c>
      <c r="H916" s="14" t="str">
        <f t="shared" si="1618"/>
        <v>26/04/2024</v>
      </c>
      <c r="I916" s="11">
        <f t="shared" ref="I916:O916" si="1694">IF(ISERROR(I915),IF(ISERROR(I914),IF(ISERROR(I913),"BLANK",I913),I914),I915)</f>
        <v>2</v>
      </c>
      <c r="J916" s="11" t="str">
        <f t="shared" si="1694"/>
        <v>W</v>
      </c>
      <c r="K916" s="18">
        <f t="shared" si="1694"/>
        <v>0.58750000000000002</v>
      </c>
      <c r="L916" s="11" t="str">
        <f t="shared" si="1694"/>
        <v>CMA</v>
      </c>
      <c r="M916" s="11">
        <f t="shared" si="1694"/>
        <v>4.5</v>
      </c>
      <c r="N916" s="11">
        <f t="shared" si="1694"/>
        <v>2</v>
      </c>
      <c r="O916" s="11">
        <f t="shared" si="1694"/>
        <v>2</v>
      </c>
      <c r="P916" s="11" t="s">
        <v>30</v>
      </c>
      <c r="Q916" s="19" t="str">
        <f>IF($N916=1,IF(ISERROR(VLOOKUP($P916,'M1'!$A:$C,Q$2,FALSE)),"NOT PRESENT",VLOOKUP($P916,'M1'!$A:$C,Q$2,FALSE)),IF($N916=2,IF(ISERROR(VLOOKUP(DATA!$P916,'M2'!$A:$C,Q$2,FALSE)),"NOT PRESENT",VLOOKUP(DATA!$P916,'M2'!$A:$C,Q$2,FALSE)),IF($N916=0,IF(ISERROR(VLOOKUP($P916,'M1'!$A:$C,Q$2,FALSE)),IF(ISERROR(VLOOKUP(DATA!$P916,'M2'!$A:$C,Q$2,FALSE)),"NOT PRESENT",VLOOKUP(DATA!$P916,'M2'!$A:$C,Q$2,FALSE)),VLOOKUP($P916,'M1'!$A:$C,Q$2,FALSE)),"SPECIFY METHOD")))</f>
        <v>Pomaulax gibberosus</v>
      </c>
      <c r="R916" s="12" t="str">
        <f>IF($N916=1,IF(ISERROR(VLOOKUP($P916,'M1'!$A:$C,R$2,FALSE)),"NOT PRESENT",VLOOKUP($P916,'M1'!$A:$C,R$2,FALSE)),IF($N916=2,IF(ISERROR(VLOOKUP(DATA!$P916,'M2'!$A:$C,R$2,FALSE)),"NOT PRESENT",VLOOKUP(DATA!$P916,'M2'!$A:$C,R$2,FALSE)),IF($N916=0,IF(ISERROR(VLOOKUP($P916,'M1'!$A:$C,R$2,FALSE)),IF(ISERROR(VLOOKUP(DATA!$P916,'M2'!$A:$C,R$2,FALSE)),"NOT PRESENT",VLOOKUP(DATA!$P916,'M2'!$A:$C,R$2,FALSE)),VLOOKUP($P916,'M1'!$A:$C,R$2,FALSE)),"SPECIFY METHOD")))</f>
        <v>Red turban shell</v>
      </c>
      <c r="S916" s="21">
        <f t="shared" si="1398"/>
        <v>3</v>
      </c>
      <c r="T916" s="11">
        <v>3</v>
      </c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1"/>
      <c r="AU916" s="11"/>
      <c r="AV916" s="11"/>
      <c r="AW916" s="11"/>
      <c r="AX916" s="11"/>
      <c r="AY916" s="11"/>
      <c r="AZ916" s="11"/>
      <c r="BA916" s="11"/>
      <c r="BB916" s="11"/>
      <c r="BC916" s="11"/>
      <c r="BD916" s="11"/>
      <c r="BE916" s="11"/>
      <c r="BF916" s="11"/>
      <c r="BG916" s="11"/>
      <c r="BH916" s="11"/>
      <c r="BI916" s="11"/>
      <c r="BJ916" s="11"/>
      <c r="BK916" s="11"/>
      <c r="BL916" s="11"/>
      <c r="BM916" s="11"/>
      <c r="BN916" s="11"/>
      <c r="BO916" s="11"/>
      <c r="BP916" s="11"/>
    </row>
    <row r="917" spans="1:68" ht="12.75" customHeight="1">
      <c r="A917" s="12">
        <f t="shared" si="1395"/>
        <v>915</v>
      </c>
      <c r="B917" s="11" t="str">
        <f t="shared" ref="B917:D917" si="1695">IF(ISERROR(B916),IF(ISERROR(B915),IF(ISERROR(B914),"BLANK",B914),B915),B916)</f>
        <v>Claire Attridge</v>
      </c>
      <c r="C917" s="11" t="str">
        <f t="shared" si="1695"/>
        <v>Em Lim</v>
      </c>
      <c r="D917" s="11" t="str">
        <f t="shared" si="1695"/>
        <v>BMSC10</v>
      </c>
      <c r="E917" s="12" t="str">
        <f>IF(ISERROR(VLOOKUP($D917,SITES!$A:$E,2,FALSE)),"",VLOOKUP($D917,SITES!$A:$E,2,FALSE))</f>
        <v>Ross Islets Slug Island</v>
      </c>
      <c r="F917" s="10">
        <f>IF(ISERROR(VLOOKUP($D917,SITES!$A:$E,3,FALSE)),"",VLOOKUP($D917,SITES!$A:$E,3,FALSE))</f>
        <v>48.870517730712798</v>
      </c>
      <c r="G917" s="13">
        <f>IF(ISERROR(VLOOKUP($D917,SITES!$A:$E,4,FALSE)),"",VLOOKUP($D917,SITES!$A:$E,4,FALSE))</f>
        <v>-125.160346984863</v>
      </c>
      <c r="H917" s="14" t="str">
        <f t="shared" si="1618"/>
        <v>26/04/2024</v>
      </c>
      <c r="I917" s="11">
        <f t="shared" ref="I917:O917" si="1696">IF(ISERROR(I916),IF(ISERROR(I915),IF(ISERROR(I914),"BLANK",I914),I915),I916)</f>
        <v>2</v>
      </c>
      <c r="J917" s="11" t="str">
        <f t="shared" si="1696"/>
        <v>W</v>
      </c>
      <c r="K917" s="18">
        <f t="shared" si="1696"/>
        <v>0.58750000000000002</v>
      </c>
      <c r="L917" s="11" t="str">
        <f t="shared" si="1696"/>
        <v>CMA</v>
      </c>
      <c r="M917" s="11">
        <f t="shared" si="1696"/>
        <v>4.5</v>
      </c>
      <c r="N917" s="11">
        <f t="shared" si="1696"/>
        <v>2</v>
      </c>
      <c r="O917" s="11">
        <f t="shared" si="1696"/>
        <v>2</v>
      </c>
      <c r="P917" s="11" t="s">
        <v>93</v>
      </c>
      <c r="Q917" s="19" t="str">
        <f>IF($N917=1,IF(ISERROR(VLOOKUP($P917,'M1'!$A:$C,Q$2,FALSE)),"NOT PRESENT",VLOOKUP($P917,'M1'!$A:$C,Q$2,FALSE)),IF($N917=2,IF(ISERROR(VLOOKUP(DATA!$P917,'M2'!$A:$C,Q$2,FALSE)),"NOT PRESENT",VLOOKUP(DATA!$P917,'M2'!$A:$C,Q$2,FALSE)),IF($N917=0,IF(ISERROR(VLOOKUP($P917,'M1'!$A:$C,Q$2,FALSE)),IF(ISERROR(VLOOKUP(DATA!$P917,'M2'!$A:$C,Q$2,FALSE)),"NOT PRESENT",VLOOKUP(DATA!$P917,'M2'!$A:$C,Q$2,FALSE)),VLOOKUP($P917,'M1'!$A:$C,Q$2,FALSE)),"SPECIFY METHOD")))</f>
        <v>Pycnopodia helianthoides</v>
      </c>
      <c r="R917" s="12" t="str">
        <f>IF($N917=1,IF(ISERROR(VLOOKUP($P917,'M1'!$A:$C,R$2,FALSE)),"NOT PRESENT",VLOOKUP($P917,'M1'!$A:$C,R$2,FALSE)),IF($N917=2,IF(ISERROR(VLOOKUP(DATA!$P917,'M2'!$A:$C,R$2,FALSE)),"NOT PRESENT",VLOOKUP(DATA!$P917,'M2'!$A:$C,R$2,FALSE)),IF($N917=0,IF(ISERROR(VLOOKUP($P917,'M1'!$A:$C,R$2,FALSE)),IF(ISERROR(VLOOKUP(DATA!$P917,'M2'!$A:$C,R$2,FALSE)),"NOT PRESENT",VLOOKUP(DATA!$P917,'M2'!$A:$C,R$2,FALSE)),VLOOKUP($P917,'M1'!$A:$C,R$2,FALSE)),"SPECIFY METHOD")))</f>
        <v>Sunflower star</v>
      </c>
      <c r="S917" s="21">
        <f t="shared" si="1398"/>
        <v>2</v>
      </c>
      <c r="T917" s="11">
        <v>0</v>
      </c>
      <c r="U917" s="11"/>
      <c r="V917" s="11">
        <v>1</v>
      </c>
      <c r="W917" s="11">
        <v>1</v>
      </c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1"/>
      <c r="BA917" s="11"/>
      <c r="BB917" s="11"/>
      <c r="BC917" s="11"/>
      <c r="BD917" s="11"/>
      <c r="BE917" s="11"/>
      <c r="BF917" s="11"/>
      <c r="BG917" s="11"/>
      <c r="BH917" s="11"/>
      <c r="BI917" s="11"/>
      <c r="BJ917" s="11"/>
      <c r="BK917" s="11"/>
      <c r="BL917" s="11"/>
      <c r="BM917" s="11"/>
      <c r="BN917" s="11"/>
      <c r="BO917" s="11"/>
      <c r="BP917" s="11"/>
    </row>
    <row r="918" spans="1:68" ht="12.75" customHeight="1">
      <c r="A918" s="12">
        <f t="shared" si="1395"/>
        <v>916</v>
      </c>
      <c r="B918" s="11" t="str">
        <f t="shared" ref="B918:D918" si="1697">IF(ISERROR(B917),IF(ISERROR(B916),IF(ISERROR(B915),"BLANK",B915),B916),B917)</f>
        <v>Claire Attridge</v>
      </c>
      <c r="C918" s="11" t="str">
        <f t="shared" si="1697"/>
        <v>Em Lim</v>
      </c>
      <c r="D918" s="11" t="str">
        <f t="shared" si="1697"/>
        <v>BMSC10</v>
      </c>
      <c r="E918" s="12" t="str">
        <f>IF(ISERROR(VLOOKUP($D918,SITES!$A:$E,2,FALSE)),"",VLOOKUP($D918,SITES!$A:$E,2,FALSE))</f>
        <v>Ross Islets Slug Island</v>
      </c>
      <c r="F918" s="10">
        <f>IF(ISERROR(VLOOKUP($D918,SITES!$A:$E,3,FALSE)),"",VLOOKUP($D918,SITES!$A:$E,3,FALSE))</f>
        <v>48.870517730712798</v>
      </c>
      <c r="G918" s="13">
        <f>IF(ISERROR(VLOOKUP($D918,SITES!$A:$E,4,FALSE)),"",VLOOKUP($D918,SITES!$A:$E,4,FALSE))</f>
        <v>-125.160346984863</v>
      </c>
      <c r="H918" s="14" t="str">
        <f t="shared" si="1618"/>
        <v>26/04/2024</v>
      </c>
      <c r="I918" s="11">
        <f t="shared" ref="I918:O918" si="1698">IF(ISERROR(I917),IF(ISERROR(I916),IF(ISERROR(I915),"BLANK",I915),I916),I917)</f>
        <v>2</v>
      </c>
      <c r="J918" s="11" t="str">
        <f t="shared" si="1698"/>
        <v>W</v>
      </c>
      <c r="K918" s="18">
        <f t="shared" si="1698"/>
        <v>0.58750000000000002</v>
      </c>
      <c r="L918" s="11" t="str">
        <f t="shared" si="1698"/>
        <v>CMA</v>
      </c>
      <c r="M918" s="11">
        <f t="shared" si="1698"/>
        <v>4.5</v>
      </c>
      <c r="N918" s="11">
        <f t="shared" si="1698"/>
        <v>2</v>
      </c>
      <c r="O918" s="11">
        <f t="shared" si="1698"/>
        <v>2</v>
      </c>
      <c r="P918" s="11" t="s">
        <v>38</v>
      </c>
      <c r="Q918" s="19" t="str">
        <f>IF($N918=1,IF(ISERROR(VLOOKUP($P918,'M1'!$A:$C,Q$2,FALSE)),"NOT PRESENT",VLOOKUP($P918,'M1'!$A:$C,Q$2,FALSE)),IF($N918=2,IF(ISERROR(VLOOKUP(DATA!$P918,'M2'!$A:$C,Q$2,FALSE)),"NOT PRESENT",VLOOKUP(DATA!$P918,'M2'!$A:$C,Q$2,FALSE)),IF($N918=0,IF(ISERROR(VLOOKUP($P918,'M1'!$A:$C,Q$2,FALSE)),IF(ISERROR(VLOOKUP(DATA!$P918,'M2'!$A:$C,Q$2,FALSE)),"NOT PRESENT",VLOOKUP(DATA!$P918,'M2'!$A:$C,Q$2,FALSE)),VLOOKUP($P918,'M1'!$A:$C,Q$2,FALSE)),"SPECIFY METHOD")))</f>
        <v>Crassadoma gigantea</v>
      </c>
      <c r="R918" s="12" t="str">
        <f>IF($N918=1,IF(ISERROR(VLOOKUP($P918,'M1'!$A:$C,R$2,FALSE)),"NOT PRESENT",VLOOKUP($P918,'M1'!$A:$C,R$2,FALSE)),IF($N918=2,IF(ISERROR(VLOOKUP(DATA!$P918,'M2'!$A:$C,R$2,FALSE)),"NOT PRESENT",VLOOKUP(DATA!$P918,'M2'!$A:$C,R$2,FALSE)),IF($N918=0,IF(ISERROR(VLOOKUP($P918,'M1'!$A:$C,R$2,FALSE)),IF(ISERROR(VLOOKUP(DATA!$P918,'M2'!$A:$C,R$2,FALSE)),"NOT PRESENT",VLOOKUP(DATA!$P918,'M2'!$A:$C,R$2,FALSE)),VLOOKUP($P918,'M1'!$A:$C,R$2,FALSE)),"SPECIFY METHOD")))</f>
        <v>Purple-hinged rock scallop</v>
      </c>
      <c r="S918" s="21">
        <f t="shared" si="1398"/>
        <v>9</v>
      </c>
      <c r="T918" s="11">
        <v>0</v>
      </c>
      <c r="U918" s="11"/>
      <c r="V918" s="11">
        <v>3</v>
      </c>
      <c r="W918" s="11">
        <v>1</v>
      </c>
      <c r="X918" s="11">
        <v>3</v>
      </c>
      <c r="Y918" s="11">
        <v>2</v>
      </c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1"/>
      <c r="AU918" s="11"/>
      <c r="AV918" s="11"/>
      <c r="AW918" s="11"/>
      <c r="AX918" s="11"/>
      <c r="AY918" s="11"/>
      <c r="AZ918" s="11"/>
      <c r="BA918" s="11"/>
      <c r="BB918" s="11"/>
      <c r="BC918" s="11"/>
      <c r="BD918" s="11"/>
      <c r="BE918" s="11"/>
      <c r="BF918" s="11"/>
      <c r="BG918" s="11"/>
      <c r="BH918" s="11"/>
      <c r="BI918" s="11"/>
      <c r="BJ918" s="11"/>
      <c r="BK918" s="11"/>
      <c r="BL918" s="11"/>
      <c r="BM918" s="11"/>
      <c r="BN918" s="11"/>
      <c r="BO918" s="11"/>
      <c r="BP918" s="11"/>
    </row>
    <row r="919" spans="1:68" ht="12.75" customHeight="1">
      <c r="A919" s="12">
        <f t="shared" si="1395"/>
        <v>917</v>
      </c>
      <c r="B919" s="11" t="str">
        <f t="shared" ref="B919:D919" si="1699">IF(ISERROR(B918),IF(ISERROR(B917),IF(ISERROR(B916),"BLANK",B916),B917),B918)</f>
        <v>Claire Attridge</v>
      </c>
      <c r="C919" s="11" t="str">
        <f t="shared" si="1699"/>
        <v>Em Lim</v>
      </c>
      <c r="D919" s="11" t="str">
        <f t="shared" si="1699"/>
        <v>BMSC10</v>
      </c>
      <c r="E919" s="12" t="str">
        <f>IF(ISERROR(VLOOKUP($D919,SITES!$A:$E,2,FALSE)),"",VLOOKUP($D919,SITES!$A:$E,2,FALSE))</f>
        <v>Ross Islets Slug Island</v>
      </c>
      <c r="F919" s="10">
        <f>IF(ISERROR(VLOOKUP($D919,SITES!$A:$E,3,FALSE)),"",VLOOKUP($D919,SITES!$A:$E,3,FALSE))</f>
        <v>48.870517730712798</v>
      </c>
      <c r="G919" s="13">
        <f>IF(ISERROR(VLOOKUP($D919,SITES!$A:$E,4,FALSE)),"",VLOOKUP($D919,SITES!$A:$E,4,FALSE))</f>
        <v>-125.160346984863</v>
      </c>
      <c r="H919" s="14" t="str">
        <f t="shared" si="1618"/>
        <v>26/04/2024</v>
      </c>
      <c r="I919" s="11">
        <f t="shared" ref="I919:O919" si="1700">IF(ISERROR(I918),IF(ISERROR(I917),IF(ISERROR(I916),"BLANK",I916),I917),I918)</f>
        <v>2</v>
      </c>
      <c r="J919" s="11" t="str">
        <f t="shared" si="1700"/>
        <v>W</v>
      </c>
      <c r="K919" s="18">
        <f t="shared" si="1700"/>
        <v>0.58750000000000002</v>
      </c>
      <c r="L919" s="11" t="str">
        <f t="shared" si="1700"/>
        <v>CMA</v>
      </c>
      <c r="M919" s="11">
        <f t="shared" si="1700"/>
        <v>4.5</v>
      </c>
      <c r="N919" s="11">
        <f t="shared" si="1700"/>
        <v>2</v>
      </c>
      <c r="O919" s="11">
        <f t="shared" si="1700"/>
        <v>2</v>
      </c>
      <c r="P919" s="11" t="s">
        <v>59</v>
      </c>
      <c r="Q919" s="19" t="str">
        <f>IF($N919=1,IF(ISERROR(VLOOKUP($P919,'M1'!$A:$C,Q$2,FALSE)),"NOT PRESENT",VLOOKUP($P919,'M1'!$A:$C,Q$2,FALSE)),IF($N919=2,IF(ISERROR(VLOOKUP(DATA!$P919,'M2'!$A:$C,Q$2,FALSE)),"NOT PRESENT",VLOOKUP(DATA!$P919,'M2'!$A:$C,Q$2,FALSE)),IF($N919=0,IF(ISERROR(VLOOKUP($P919,'M1'!$A:$C,Q$2,FALSE)),IF(ISERROR(VLOOKUP(DATA!$P919,'M2'!$A:$C,Q$2,FALSE)),"NOT PRESENT",VLOOKUP(DATA!$P919,'M2'!$A:$C,Q$2,FALSE)),VLOOKUP($P919,'M1'!$A:$C,Q$2,FALSE)),"SPECIFY METHOD")))</f>
        <v>Scyra acutifrons</v>
      </c>
      <c r="R919" s="12" t="str">
        <f>IF($N919=1,IF(ISERROR(VLOOKUP($P919,'M1'!$A:$C,R$2,FALSE)),"NOT PRESENT",VLOOKUP($P919,'M1'!$A:$C,R$2,FALSE)),IF($N919=2,IF(ISERROR(VLOOKUP(DATA!$P919,'M2'!$A:$C,R$2,FALSE)),"NOT PRESENT",VLOOKUP(DATA!$P919,'M2'!$A:$C,R$2,FALSE)),IF($N919=0,IF(ISERROR(VLOOKUP($P919,'M1'!$A:$C,R$2,FALSE)),IF(ISERROR(VLOOKUP(DATA!$P919,'M2'!$A:$C,R$2,FALSE)),"NOT PRESENT",VLOOKUP(DATA!$P919,'M2'!$A:$C,R$2,FALSE)),VLOOKUP($P919,'M1'!$A:$C,R$2,FALSE)),"SPECIFY METHOD")))</f>
        <v>Sharpnose crab</v>
      </c>
      <c r="S919" s="21">
        <f t="shared" si="1398"/>
        <v>1</v>
      </c>
      <c r="T919" s="11">
        <v>1</v>
      </c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1"/>
      <c r="AU919" s="11"/>
      <c r="AV919" s="11"/>
      <c r="AW919" s="11"/>
      <c r="AX919" s="11"/>
      <c r="AY919" s="11"/>
      <c r="AZ919" s="11"/>
      <c r="BA919" s="11"/>
      <c r="BB919" s="11"/>
      <c r="BC919" s="11"/>
      <c r="BD919" s="11"/>
      <c r="BE919" s="11"/>
      <c r="BF919" s="11"/>
      <c r="BG919" s="11"/>
      <c r="BH919" s="11"/>
      <c r="BI919" s="11"/>
      <c r="BJ919" s="11"/>
      <c r="BK919" s="11"/>
      <c r="BL919" s="11"/>
      <c r="BM919" s="11"/>
      <c r="BN919" s="11"/>
      <c r="BO919" s="11"/>
      <c r="BP919" s="11"/>
    </row>
    <row r="920" spans="1:68" ht="12.75" customHeight="1">
      <c r="A920" s="12">
        <f t="shared" si="1395"/>
        <v>918</v>
      </c>
      <c r="B920" s="11" t="str">
        <f t="shared" ref="B920:D920" si="1701">IF(ISERROR(B919),IF(ISERROR(B918),IF(ISERROR(B917),"BLANK",B917),B918),B919)</f>
        <v>Claire Attridge</v>
      </c>
      <c r="C920" s="11" t="str">
        <f t="shared" si="1701"/>
        <v>Em Lim</v>
      </c>
      <c r="D920" s="11" t="str">
        <f t="shared" si="1701"/>
        <v>BMSC10</v>
      </c>
      <c r="E920" s="12" t="str">
        <f>IF(ISERROR(VLOOKUP($D920,SITES!$A:$E,2,FALSE)),"",VLOOKUP($D920,SITES!$A:$E,2,FALSE))</f>
        <v>Ross Islets Slug Island</v>
      </c>
      <c r="F920" s="10">
        <f>IF(ISERROR(VLOOKUP($D920,SITES!$A:$E,3,FALSE)),"",VLOOKUP($D920,SITES!$A:$E,3,FALSE))</f>
        <v>48.870517730712798</v>
      </c>
      <c r="G920" s="13">
        <f>IF(ISERROR(VLOOKUP($D920,SITES!$A:$E,4,FALSE)),"",VLOOKUP($D920,SITES!$A:$E,4,FALSE))</f>
        <v>-125.160346984863</v>
      </c>
      <c r="H920" s="14" t="str">
        <f t="shared" si="1618"/>
        <v>26/04/2024</v>
      </c>
      <c r="I920" s="11">
        <f t="shared" ref="I920:O920" si="1702">IF(ISERROR(I919),IF(ISERROR(I918),IF(ISERROR(I917),"BLANK",I917),I918),I919)</f>
        <v>2</v>
      </c>
      <c r="J920" s="11" t="str">
        <f t="shared" si="1702"/>
        <v>W</v>
      </c>
      <c r="K920" s="18">
        <f t="shared" si="1702"/>
        <v>0.58750000000000002</v>
      </c>
      <c r="L920" s="11" t="str">
        <f t="shared" si="1702"/>
        <v>CMA</v>
      </c>
      <c r="M920" s="11">
        <f t="shared" si="1702"/>
        <v>4.5</v>
      </c>
      <c r="N920" s="11">
        <f t="shared" si="1702"/>
        <v>2</v>
      </c>
      <c r="O920" s="11">
        <f t="shared" si="1702"/>
        <v>2</v>
      </c>
      <c r="P920" s="11" t="s">
        <v>176</v>
      </c>
      <c r="Q920" s="19" t="str">
        <f>IF($N920=1,IF(ISERROR(VLOOKUP($P920,'M1'!$A:$C,Q$2,FALSE)),"NOT PRESENT",VLOOKUP($P920,'M1'!$A:$C,Q$2,FALSE)),IF($N920=2,IF(ISERROR(VLOOKUP(DATA!$P920,'M2'!$A:$C,Q$2,FALSE)),"NOT PRESENT",VLOOKUP(DATA!$P920,'M2'!$A:$C,Q$2,FALSE)),IF($N920=0,IF(ISERROR(VLOOKUP($P920,'M1'!$A:$C,Q$2,FALSE)),IF(ISERROR(VLOOKUP(DATA!$P920,'M2'!$A:$C,Q$2,FALSE)),"NOT PRESENT",VLOOKUP(DATA!$P920,'M2'!$A:$C,Q$2,FALSE)),VLOOKUP($P920,'M1'!$A:$C,Q$2,FALSE)),"SPECIFY METHOD")))</f>
        <v>Chlamys hastata</v>
      </c>
      <c r="R920" s="12" t="str">
        <f>IF($N920=1,IF(ISERROR(VLOOKUP($P920,'M1'!$A:$C,R$2,FALSE)),"NOT PRESENT",VLOOKUP($P920,'M1'!$A:$C,R$2,FALSE)),IF($N920=2,IF(ISERROR(VLOOKUP(DATA!$P920,'M2'!$A:$C,R$2,FALSE)),"NOT PRESENT",VLOOKUP(DATA!$P920,'M2'!$A:$C,R$2,FALSE)),IF($N920=0,IF(ISERROR(VLOOKUP($P920,'M1'!$A:$C,R$2,FALSE)),IF(ISERROR(VLOOKUP(DATA!$P920,'M2'!$A:$C,R$2,FALSE)),"NOT PRESENT",VLOOKUP(DATA!$P920,'M2'!$A:$C,R$2,FALSE)),VLOOKUP($P920,'M1'!$A:$C,R$2,FALSE)),"SPECIFY METHOD")))</f>
        <v>Spear scallop</v>
      </c>
      <c r="S920" s="21">
        <f t="shared" si="1398"/>
        <v>1</v>
      </c>
      <c r="T920" s="11">
        <v>1</v>
      </c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1"/>
      <c r="AU920" s="11"/>
      <c r="AV920" s="11"/>
      <c r="AW920" s="11"/>
      <c r="AX920" s="11"/>
      <c r="AY920" s="11"/>
      <c r="AZ920" s="11"/>
      <c r="BA920" s="11"/>
      <c r="BB920" s="11"/>
      <c r="BC920" s="11"/>
      <c r="BD920" s="11"/>
      <c r="BE920" s="11"/>
      <c r="BF920" s="11"/>
      <c r="BG920" s="11"/>
      <c r="BH920" s="11"/>
      <c r="BI920" s="11"/>
      <c r="BJ920" s="11"/>
      <c r="BK920" s="11"/>
      <c r="BL920" s="11"/>
      <c r="BM920" s="11"/>
      <c r="BN920" s="11"/>
      <c r="BO920" s="11"/>
      <c r="BP920" s="11"/>
    </row>
    <row r="921" spans="1:68" ht="12.75" customHeight="1">
      <c r="A921" s="12">
        <f t="shared" si="1395"/>
        <v>919</v>
      </c>
      <c r="B921" s="11" t="str">
        <f t="shared" ref="B921:D921" si="1703">IF(ISERROR(B920),IF(ISERROR(B919),IF(ISERROR(B918),"BLANK",B918),B919),B920)</f>
        <v>Claire Attridge</v>
      </c>
      <c r="C921" s="11" t="str">
        <f t="shared" si="1703"/>
        <v>Em Lim</v>
      </c>
      <c r="D921" s="11" t="str">
        <f t="shared" si="1703"/>
        <v>BMSC10</v>
      </c>
      <c r="E921" s="12" t="str">
        <f>IF(ISERROR(VLOOKUP($D921,SITES!$A:$E,2,FALSE)),"",VLOOKUP($D921,SITES!$A:$E,2,FALSE))</f>
        <v>Ross Islets Slug Island</v>
      </c>
      <c r="F921" s="10">
        <f>IF(ISERROR(VLOOKUP($D921,SITES!$A:$E,3,FALSE)),"",VLOOKUP($D921,SITES!$A:$E,3,FALSE))</f>
        <v>48.870517730712798</v>
      </c>
      <c r="G921" s="13">
        <f>IF(ISERROR(VLOOKUP($D921,SITES!$A:$E,4,FALSE)),"",VLOOKUP($D921,SITES!$A:$E,4,FALSE))</f>
        <v>-125.160346984863</v>
      </c>
      <c r="H921" s="14" t="str">
        <f t="shared" si="1618"/>
        <v>26/04/2024</v>
      </c>
      <c r="I921" s="11">
        <f t="shared" ref="I921:O921" si="1704">IF(ISERROR(I920),IF(ISERROR(I919),IF(ISERROR(I918),"BLANK",I918),I919),I920)</f>
        <v>2</v>
      </c>
      <c r="J921" s="11" t="str">
        <f t="shared" si="1704"/>
        <v>W</v>
      </c>
      <c r="K921" s="18">
        <f t="shared" si="1704"/>
        <v>0.58750000000000002</v>
      </c>
      <c r="L921" s="11" t="str">
        <f t="shared" si="1704"/>
        <v>CMA</v>
      </c>
      <c r="M921" s="11">
        <f t="shared" si="1704"/>
        <v>4.5</v>
      </c>
      <c r="N921" s="11">
        <f t="shared" si="1704"/>
        <v>2</v>
      </c>
      <c r="O921" s="11">
        <f t="shared" si="1704"/>
        <v>2</v>
      </c>
      <c r="P921" s="11" t="s">
        <v>181</v>
      </c>
      <c r="Q921" s="19" t="str">
        <f>IF($N921=1,IF(ISERROR(VLOOKUP($P921,'M1'!$A:$C,Q$2,FALSE)),"NOT PRESENT",VLOOKUP($P921,'M1'!$A:$C,Q$2,FALSE)),IF($N921=2,IF(ISERROR(VLOOKUP(DATA!$P921,'M2'!$A:$C,Q$2,FALSE)),"NOT PRESENT",VLOOKUP(DATA!$P921,'M2'!$A:$C,Q$2,FALSE)),IF($N921=0,IF(ISERROR(VLOOKUP($P921,'M1'!$A:$C,Q$2,FALSE)),IF(ISERROR(VLOOKUP(DATA!$P921,'M2'!$A:$C,Q$2,FALSE)),"NOT PRESENT",VLOOKUP(DATA!$P921,'M2'!$A:$C,Q$2,FALSE)),VLOOKUP($P921,'M1'!$A:$C,Q$2,FALSE)),"SPECIFY METHOD")))</f>
        <v>Mimulus foliatus</v>
      </c>
      <c r="R921" s="12" t="str">
        <f>IF($N921=1,IF(ISERROR(VLOOKUP($P921,'M1'!$A:$C,R$2,FALSE)),"NOT PRESENT",VLOOKUP($P921,'M1'!$A:$C,R$2,FALSE)),IF($N921=2,IF(ISERROR(VLOOKUP(DATA!$P921,'M2'!$A:$C,R$2,FALSE)),"NOT PRESENT",VLOOKUP(DATA!$P921,'M2'!$A:$C,R$2,FALSE)),IF($N921=0,IF(ISERROR(VLOOKUP($P921,'M1'!$A:$C,R$2,FALSE)),IF(ISERROR(VLOOKUP(DATA!$P921,'M2'!$A:$C,R$2,FALSE)),"NOT PRESENT",VLOOKUP(DATA!$P921,'M2'!$A:$C,R$2,FALSE)),VLOOKUP($P921,'M1'!$A:$C,R$2,FALSE)),"SPECIFY METHOD")))</f>
        <v>Foliate kelp crab</v>
      </c>
      <c r="S921" s="21">
        <f t="shared" si="1398"/>
        <v>1</v>
      </c>
      <c r="T921" s="11">
        <v>1</v>
      </c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1"/>
      <c r="AU921" s="11"/>
      <c r="AV921" s="11"/>
      <c r="AW921" s="11"/>
      <c r="AX921" s="11"/>
      <c r="AY921" s="11"/>
      <c r="AZ921" s="11"/>
      <c r="BA921" s="11"/>
      <c r="BB921" s="11"/>
      <c r="BC921" s="11"/>
      <c r="BD921" s="11"/>
      <c r="BE921" s="11"/>
      <c r="BF921" s="11"/>
      <c r="BG921" s="11"/>
      <c r="BH921" s="11"/>
      <c r="BI921" s="11"/>
      <c r="BJ921" s="11"/>
      <c r="BK921" s="11"/>
      <c r="BL921" s="11"/>
      <c r="BM921" s="11"/>
      <c r="BN921" s="11"/>
      <c r="BO921" s="11"/>
      <c r="BP921" s="11"/>
    </row>
    <row r="922" spans="1:68" ht="12.75" customHeight="1">
      <c r="A922" s="12">
        <f t="shared" si="1395"/>
        <v>920</v>
      </c>
      <c r="B922" s="11" t="str">
        <f t="shared" ref="B922:D922" si="1705">IF(ISERROR(B921),IF(ISERROR(B920),IF(ISERROR(B919),"BLANK",B919),B920),B921)</f>
        <v>Claire Attridge</v>
      </c>
      <c r="C922" s="11" t="str">
        <f t="shared" si="1705"/>
        <v>Em Lim</v>
      </c>
      <c r="D922" s="11" t="str">
        <f t="shared" si="1705"/>
        <v>BMSC10</v>
      </c>
      <c r="E922" s="12" t="str">
        <f>IF(ISERROR(VLOOKUP($D922,SITES!$A:$E,2,FALSE)),"",VLOOKUP($D922,SITES!$A:$E,2,FALSE))</f>
        <v>Ross Islets Slug Island</v>
      </c>
      <c r="F922" s="10">
        <f>IF(ISERROR(VLOOKUP($D922,SITES!$A:$E,3,FALSE)),"",VLOOKUP($D922,SITES!$A:$E,3,FALSE))</f>
        <v>48.870517730712798</v>
      </c>
      <c r="G922" s="13">
        <f>IF(ISERROR(VLOOKUP($D922,SITES!$A:$E,4,FALSE)),"",VLOOKUP($D922,SITES!$A:$E,4,FALSE))</f>
        <v>-125.160346984863</v>
      </c>
      <c r="H922" s="14" t="str">
        <f t="shared" si="1618"/>
        <v>26/04/2024</v>
      </c>
      <c r="I922" s="11">
        <f t="shared" ref="I922:O922" si="1706">IF(ISERROR(I921),IF(ISERROR(I920),IF(ISERROR(I919),"BLANK",I919),I920),I921)</f>
        <v>2</v>
      </c>
      <c r="J922" s="11" t="str">
        <f t="shared" si="1706"/>
        <v>W</v>
      </c>
      <c r="K922" s="18">
        <f t="shared" si="1706"/>
        <v>0.58750000000000002</v>
      </c>
      <c r="L922" s="11" t="str">
        <f t="shared" si="1706"/>
        <v>CMA</v>
      </c>
      <c r="M922" s="11">
        <f t="shared" si="1706"/>
        <v>4.5</v>
      </c>
      <c r="N922" s="11">
        <f t="shared" si="1706"/>
        <v>2</v>
      </c>
      <c r="O922" s="11">
        <f t="shared" si="1706"/>
        <v>2</v>
      </c>
      <c r="P922" s="11" t="s">
        <v>34</v>
      </c>
      <c r="Q922" s="19" t="str">
        <f>IF($N922=1,IF(ISERROR(VLOOKUP($P922,'M1'!$A:$C,Q$2,FALSE)),"NOT PRESENT",VLOOKUP($P922,'M1'!$A:$C,Q$2,FALSE)),IF($N922=2,IF(ISERROR(VLOOKUP(DATA!$P922,'M2'!$A:$C,Q$2,FALSE)),"NOT PRESENT",VLOOKUP(DATA!$P922,'M2'!$A:$C,Q$2,FALSE)),IF($N922=0,IF(ISERROR(VLOOKUP($P922,'M1'!$A:$C,Q$2,FALSE)),IF(ISERROR(VLOOKUP(DATA!$P922,'M2'!$A:$C,Q$2,FALSE)),"NOT PRESENT",VLOOKUP(DATA!$P922,'M2'!$A:$C,Q$2,FALSE)),VLOOKUP($P922,'M1'!$A:$C,Q$2,FALSE)),"SPECIFY METHOD")))</f>
        <v>Pagurus hemphilli</v>
      </c>
      <c r="R922" s="12" t="str">
        <f>IF($N922=1,IF(ISERROR(VLOOKUP($P922,'M1'!$A:$C,R$2,FALSE)),"NOT PRESENT",VLOOKUP($P922,'M1'!$A:$C,R$2,FALSE)),IF($N922=2,IF(ISERROR(VLOOKUP(DATA!$P922,'M2'!$A:$C,R$2,FALSE)),"NOT PRESENT",VLOOKUP(DATA!$P922,'M2'!$A:$C,R$2,FALSE)),IF($N922=0,IF(ISERROR(VLOOKUP($P922,'M1'!$A:$C,R$2,FALSE)),IF(ISERROR(VLOOKUP(DATA!$P922,'M2'!$A:$C,R$2,FALSE)),"NOT PRESENT",VLOOKUP(DATA!$P922,'M2'!$A:$C,R$2,FALSE)),VLOOKUP($P922,'M1'!$A:$C,R$2,FALSE)),"SPECIFY METHOD")))</f>
        <v>Maroon hermit</v>
      </c>
      <c r="S922" s="21">
        <f t="shared" si="1398"/>
        <v>1</v>
      </c>
      <c r="T922" s="11">
        <v>1</v>
      </c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1"/>
      <c r="AU922" s="11"/>
      <c r="AV922" s="11"/>
      <c r="AW922" s="11"/>
      <c r="AX922" s="11"/>
      <c r="AY922" s="11"/>
      <c r="AZ922" s="11"/>
      <c r="BA922" s="11"/>
      <c r="BB922" s="11"/>
      <c r="BC922" s="11"/>
      <c r="BD922" s="11"/>
      <c r="BE922" s="11"/>
      <c r="BF922" s="11"/>
      <c r="BG922" s="11"/>
      <c r="BH922" s="11"/>
      <c r="BI922" s="11"/>
      <c r="BJ922" s="11"/>
      <c r="BK922" s="11"/>
      <c r="BL922" s="11"/>
      <c r="BM922" s="11"/>
      <c r="BN922" s="11"/>
      <c r="BO922" s="11"/>
      <c r="BP922" s="11"/>
    </row>
    <row r="923" spans="1:68" ht="12.75" customHeight="1">
      <c r="A923" s="12">
        <f t="shared" si="1395"/>
        <v>921</v>
      </c>
      <c r="B923" s="11" t="str">
        <f t="shared" ref="B923:D923" si="1707">IF(ISERROR(B922),IF(ISERROR(B921),IF(ISERROR(B920),"BLANK",B920),B921),B922)</f>
        <v>Claire Attridge</v>
      </c>
      <c r="C923" s="11" t="str">
        <f t="shared" si="1707"/>
        <v>Em Lim</v>
      </c>
      <c r="D923" s="11" t="str">
        <f t="shared" si="1707"/>
        <v>BMSC10</v>
      </c>
      <c r="E923" s="12" t="str">
        <f>IF(ISERROR(VLOOKUP($D923,SITES!$A:$E,2,FALSE)),"",VLOOKUP($D923,SITES!$A:$E,2,FALSE))</f>
        <v>Ross Islets Slug Island</v>
      </c>
      <c r="F923" s="10">
        <f>IF(ISERROR(VLOOKUP($D923,SITES!$A:$E,3,FALSE)),"",VLOOKUP($D923,SITES!$A:$E,3,FALSE))</f>
        <v>48.870517730712798</v>
      </c>
      <c r="G923" s="13">
        <f>IF(ISERROR(VLOOKUP($D923,SITES!$A:$E,4,FALSE)),"",VLOOKUP($D923,SITES!$A:$E,4,FALSE))</f>
        <v>-125.160346984863</v>
      </c>
      <c r="H923" s="14" t="str">
        <f t="shared" si="1618"/>
        <v>26/04/2024</v>
      </c>
      <c r="I923" s="11">
        <f t="shared" ref="I923:O923" si="1708">IF(ISERROR(I922),IF(ISERROR(I921),IF(ISERROR(I920),"BLANK",I920),I921),I922)</f>
        <v>2</v>
      </c>
      <c r="J923" s="11" t="str">
        <f t="shared" si="1708"/>
        <v>W</v>
      </c>
      <c r="K923" s="18">
        <f t="shared" si="1708"/>
        <v>0.58750000000000002</v>
      </c>
      <c r="L923" s="11" t="str">
        <f t="shared" si="1708"/>
        <v>CMA</v>
      </c>
      <c r="M923" s="11">
        <f t="shared" si="1708"/>
        <v>4.5</v>
      </c>
      <c r="N923" s="11">
        <f t="shared" si="1708"/>
        <v>2</v>
      </c>
      <c r="O923" s="11">
        <f t="shared" si="1708"/>
        <v>2</v>
      </c>
      <c r="P923" s="11" t="s">
        <v>136</v>
      </c>
      <c r="Q923" s="19" t="str">
        <f>IF($N923=1,IF(ISERROR(VLOOKUP($P923,'M1'!$A:$C,Q$2,FALSE)),"NOT PRESENT",VLOOKUP($P923,'M1'!$A:$C,Q$2,FALSE)),IF($N923=2,IF(ISERROR(VLOOKUP(DATA!$P923,'M2'!$A:$C,Q$2,FALSE)),"NOT PRESENT",VLOOKUP(DATA!$P923,'M2'!$A:$C,Q$2,FALSE)),IF($N923=0,IF(ISERROR(VLOOKUP($P923,'M1'!$A:$C,Q$2,FALSE)),IF(ISERROR(VLOOKUP(DATA!$P923,'M2'!$A:$C,Q$2,FALSE)),"NOT PRESENT",VLOOKUP(DATA!$P923,'M2'!$A:$C,Q$2,FALSE)),VLOOKUP($P923,'M1'!$A:$C,Q$2,FALSE)),"SPECIFY METHOD")))</f>
        <v>Phyllolithodes papillosus</v>
      </c>
      <c r="R923" s="12" t="str">
        <f>IF($N923=1,IF(ISERROR(VLOOKUP($P923,'M1'!$A:$C,R$2,FALSE)),"NOT PRESENT",VLOOKUP($P923,'M1'!$A:$C,R$2,FALSE)),IF($N923=2,IF(ISERROR(VLOOKUP(DATA!$P923,'M2'!$A:$C,R$2,FALSE)),"NOT PRESENT",VLOOKUP(DATA!$P923,'M2'!$A:$C,R$2,FALSE)),IF($N923=0,IF(ISERROR(VLOOKUP($P923,'M1'!$A:$C,R$2,FALSE)),IF(ISERROR(VLOOKUP(DATA!$P923,'M2'!$A:$C,R$2,FALSE)),"NOT PRESENT",VLOOKUP(DATA!$P923,'M2'!$A:$C,R$2,FALSE)),VLOOKUP($P923,'M1'!$A:$C,R$2,FALSE)),"SPECIFY METHOD")))</f>
        <v>Heart crab</v>
      </c>
      <c r="S923" s="21">
        <f t="shared" si="1398"/>
        <v>1</v>
      </c>
      <c r="T923" s="11">
        <v>1</v>
      </c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1"/>
      <c r="AU923" s="11"/>
      <c r="AV923" s="11"/>
      <c r="AW923" s="11"/>
      <c r="AX923" s="11"/>
      <c r="AY923" s="11"/>
      <c r="AZ923" s="11"/>
      <c r="BA923" s="11"/>
      <c r="BB923" s="11"/>
      <c r="BC923" s="11"/>
      <c r="BD923" s="11"/>
      <c r="BE923" s="11"/>
      <c r="BF923" s="11"/>
      <c r="BG923" s="11"/>
      <c r="BH923" s="11"/>
      <c r="BI923" s="11"/>
      <c r="BJ923" s="11"/>
      <c r="BK923" s="11"/>
      <c r="BL923" s="11"/>
      <c r="BM923" s="11"/>
      <c r="BN923" s="11"/>
      <c r="BO923" s="11"/>
      <c r="BP923" s="11"/>
    </row>
    <row r="924" spans="1:68" ht="12.75" customHeight="1">
      <c r="A924" s="12">
        <f t="shared" si="1395"/>
        <v>922</v>
      </c>
      <c r="B924" s="11" t="str">
        <f t="shared" ref="B924:D924" si="1709">IF(ISERROR(B923),IF(ISERROR(B922),IF(ISERROR(B921),"BLANK",B921),B922),B923)</f>
        <v>Claire Attridge</v>
      </c>
      <c r="C924" s="11" t="str">
        <f t="shared" si="1709"/>
        <v>Em Lim</v>
      </c>
      <c r="D924" s="11" t="str">
        <f t="shared" si="1709"/>
        <v>BMSC10</v>
      </c>
      <c r="E924" s="12" t="str">
        <f>IF(ISERROR(VLOOKUP($D924,SITES!$A:$E,2,FALSE)),"",VLOOKUP($D924,SITES!$A:$E,2,FALSE))</f>
        <v>Ross Islets Slug Island</v>
      </c>
      <c r="F924" s="10">
        <f>IF(ISERROR(VLOOKUP($D924,SITES!$A:$E,3,FALSE)),"",VLOOKUP($D924,SITES!$A:$E,3,FALSE))</f>
        <v>48.870517730712798</v>
      </c>
      <c r="G924" s="13">
        <f>IF(ISERROR(VLOOKUP($D924,SITES!$A:$E,4,FALSE)),"",VLOOKUP($D924,SITES!$A:$E,4,FALSE))</f>
        <v>-125.160346984863</v>
      </c>
      <c r="H924" s="14" t="str">
        <f t="shared" si="1618"/>
        <v>26/04/2024</v>
      </c>
      <c r="I924" s="11">
        <f t="shared" ref="I924:O924" si="1710">IF(ISERROR(I923),IF(ISERROR(I922),IF(ISERROR(I921),"BLANK",I921),I922),I923)</f>
        <v>2</v>
      </c>
      <c r="J924" s="11" t="str">
        <f t="shared" si="1710"/>
        <v>W</v>
      </c>
      <c r="K924" s="18">
        <f t="shared" si="1710"/>
        <v>0.58750000000000002</v>
      </c>
      <c r="L924" s="11" t="str">
        <f t="shared" si="1710"/>
        <v>CMA</v>
      </c>
      <c r="M924" s="11">
        <f t="shared" si="1710"/>
        <v>4.5</v>
      </c>
      <c r="N924" s="11">
        <f t="shared" si="1710"/>
        <v>2</v>
      </c>
      <c r="O924" s="11">
        <f t="shared" si="1710"/>
        <v>2</v>
      </c>
      <c r="P924" s="11" t="s">
        <v>68</v>
      </c>
      <c r="Q924" s="19" t="str">
        <f>IF($N924=1,IF(ISERROR(VLOOKUP($P924,'M1'!$A:$C,Q$2,FALSE)),"NOT PRESENT",VLOOKUP($P924,'M1'!$A:$C,Q$2,FALSE)),IF($N924=2,IF(ISERROR(VLOOKUP(DATA!$P924,'M2'!$A:$C,Q$2,FALSE)),"NOT PRESENT",VLOOKUP(DATA!$P924,'M2'!$A:$C,Q$2,FALSE)),IF($N924=0,IF(ISERROR(VLOOKUP($P924,'M1'!$A:$C,Q$2,FALSE)),IF(ISERROR(VLOOKUP(DATA!$P924,'M2'!$A:$C,Q$2,FALSE)),"NOT PRESENT",VLOOKUP(DATA!$P924,'M2'!$A:$C,Q$2,FALSE)),VLOOKUP($P924,'M1'!$A:$C,Q$2,FALSE)),"SPECIFY METHOD")))</f>
        <v>Evasterias troschelii</v>
      </c>
      <c r="R924" s="12" t="str">
        <f>IF($N924=1,IF(ISERROR(VLOOKUP($P924,'M1'!$A:$C,R$2,FALSE)),"NOT PRESENT",VLOOKUP($P924,'M1'!$A:$C,R$2,FALSE)),IF($N924=2,IF(ISERROR(VLOOKUP(DATA!$P924,'M2'!$A:$C,R$2,FALSE)),"NOT PRESENT",VLOOKUP(DATA!$P924,'M2'!$A:$C,R$2,FALSE)),IF($N924=0,IF(ISERROR(VLOOKUP($P924,'M1'!$A:$C,R$2,FALSE)),IF(ISERROR(VLOOKUP(DATA!$P924,'M2'!$A:$C,R$2,FALSE)),"NOT PRESENT",VLOOKUP(DATA!$P924,'M2'!$A:$C,R$2,FALSE)),VLOOKUP($P924,'M1'!$A:$C,R$2,FALSE)),"SPECIFY METHOD")))</f>
        <v>Mottled starfish</v>
      </c>
      <c r="S924" s="21">
        <f t="shared" si="1398"/>
        <v>1</v>
      </c>
      <c r="T924" s="11">
        <v>1</v>
      </c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1"/>
      <c r="AU924" s="11"/>
      <c r="AV924" s="11"/>
      <c r="AW924" s="11"/>
      <c r="AX924" s="11"/>
      <c r="AY924" s="11"/>
      <c r="AZ924" s="11"/>
      <c r="BA924" s="11"/>
      <c r="BB924" s="11"/>
      <c r="BC924" s="11"/>
      <c r="BD924" s="11"/>
      <c r="BE924" s="11"/>
      <c r="BF924" s="11"/>
      <c r="BG924" s="11"/>
      <c r="BH924" s="11"/>
      <c r="BI924" s="11"/>
      <c r="BJ924" s="11"/>
      <c r="BK924" s="11"/>
      <c r="BL924" s="11"/>
      <c r="BM924" s="11"/>
      <c r="BN924" s="11"/>
      <c r="BO924" s="11"/>
      <c r="BP924" s="11"/>
    </row>
    <row r="925" spans="1:68" ht="12.75" customHeight="1">
      <c r="A925" s="12">
        <f t="shared" si="1395"/>
        <v>923</v>
      </c>
      <c r="B925" s="11" t="str">
        <f t="shared" ref="B925:D925" si="1711">IF(ISERROR(B924),IF(ISERROR(B923),IF(ISERROR(B922),"BLANK",B922),B923),B924)</f>
        <v>Claire Attridge</v>
      </c>
      <c r="C925" s="11" t="str">
        <f t="shared" si="1711"/>
        <v>Em Lim</v>
      </c>
      <c r="D925" s="11" t="str">
        <f t="shared" si="1711"/>
        <v>BMSC10</v>
      </c>
      <c r="E925" s="12" t="str">
        <f>IF(ISERROR(VLOOKUP($D925,SITES!$A:$E,2,FALSE)),"",VLOOKUP($D925,SITES!$A:$E,2,FALSE))</f>
        <v>Ross Islets Slug Island</v>
      </c>
      <c r="F925" s="10">
        <f>IF(ISERROR(VLOOKUP($D925,SITES!$A:$E,3,FALSE)),"",VLOOKUP($D925,SITES!$A:$E,3,FALSE))</f>
        <v>48.870517730712798</v>
      </c>
      <c r="G925" s="13">
        <f>IF(ISERROR(VLOOKUP($D925,SITES!$A:$E,4,FALSE)),"",VLOOKUP($D925,SITES!$A:$E,4,FALSE))</f>
        <v>-125.160346984863</v>
      </c>
      <c r="H925" s="14" t="str">
        <f t="shared" si="1618"/>
        <v>26/04/2024</v>
      </c>
      <c r="I925" s="11">
        <f t="shared" ref="I925:O925" si="1712">IF(ISERROR(I924),IF(ISERROR(I923),IF(ISERROR(I922),"BLANK",I922),I923),I924)</f>
        <v>2</v>
      </c>
      <c r="J925" s="11" t="str">
        <f t="shared" si="1712"/>
        <v>W</v>
      </c>
      <c r="K925" s="18">
        <f t="shared" si="1712"/>
        <v>0.58750000000000002</v>
      </c>
      <c r="L925" s="11" t="str">
        <f t="shared" si="1712"/>
        <v>CMA</v>
      </c>
      <c r="M925" s="11">
        <f t="shared" si="1712"/>
        <v>4.5</v>
      </c>
      <c r="N925" s="11">
        <f t="shared" si="1712"/>
        <v>2</v>
      </c>
      <c r="O925" s="11">
        <f t="shared" si="1712"/>
        <v>2</v>
      </c>
      <c r="P925" s="11" t="s">
        <v>179</v>
      </c>
      <c r="Q925" s="19" t="str">
        <f>IF($N925=1,IF(ISERROR(VLOOKUP($P925,'M1'!$A:$C,Q$2,FALSE)),"NOT PRESENT",VLOOKUP($P925,'M1'!$A:$C,Q$2,FALSE)),IF($N925=2,IF(ISERROR(VLOOKUP(DATA!$P925,'M2'!$A:$C,Q$2,FALSE)),"NOT PRESENT",VLOOKUP(DATA!$P925,'M2'!$A:$C,Q$2,FALSE)),IF($N925=0,IF(ISERROR(VLOOKUP($P925,'M1'!$A:$C,Q$2,FALSE)),IF(ISERROR(VLOOKUP(DATA!$P925,'M2'!$A:$C,Q$2,FALSE)),"NOT PRESENT",VLOOKUP(DATA!$P925,'M2'!$A:$C,Q$2,FALSE)),VLOOKUP($P925,'M1'!$A:$C,Q$2,FALSE)),"SPECIFY METHOD")))</f>
        <v>Oregonia gracilis</v>
      </c>
      <c r="R925" s="12" t="str">
        <f>IF($N925=1,IF(ISERROR(VLOOKUP($P925,'M1'!$A:$C,R$2,FALSE)),"NOT PRESENT",VLOOKUP($P925,'M1'!$A:$C,R$2,FALSE)),IF($N925=2,IF(ISERROR(VLOOKUP(DATA!$P925,'M2'!$A:$C,R$2,FALSE)),"NOT PRESENT",VLOOKUP(DATA!$P925,'M2'!$A:$C,R$2,FALSE)),IF($N925=0,IF(ISERROR(VLOOKUP($P925,'M1'!$A:$C,R$2,FALSE)),IF(ISERROR(VLOOKUP(DATA!$P925,'M2'!$A:$C,R$2,FALSE)),"NOT PRESENT",VLOOKUP(DATA!$P925,'M2'!$A:$C,R$2,FALSE)),VLOOKUP($P925,'M1'!$A:$C,R$2,FALSE)),"SPECIFY METHOD")))</f>
        <v>Graceful decorator crab</v>
      </c>
      <c r="S925" s="21">
        <f t="shared" si="1398"/>
        <v>4</v>
      </c>
      <c r="T925" s="11">
        <v>4</v>
      </c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1"/>
      <c r="AU925" s="11"/>
      <c r="AV925" s="11"/>
      <c r="AW925" s="11"/>
      <c r="AX925" s="11"/>
      <c r="AY925" s="11"/>
      <c r="AZ925" s="11"/>
      <c r="BA925" s="11"/>
      <c r="BB925" s="11"/>
      <c r="BC925" s="11"/>
      <c r="BD925" s="11"/>
      <c r="BE925" s="11"/>
      <c r="BF925" s="11"/>
      <c r="BG925" s="11"/>
      <c r="BH925" s="11"/>
      <c r="BI925" s="11"/>
      <c r="BJ925" s="11"/>
      <c r="BK925" s="11"/>
      <c r="BL925" s="11"/>
      <c r="BM925" s="11"/>
      <c r="BN925" s="11"/>
      <c r="BO925" s="11"/>
      <c r="BP925" s="11"/>
    </row>
    <row r="926" spans="1:68" ht="12.75" customHeight="1">
      <c r="A926" s="12">
        <f t="shared" si="1395"/>
        <v>924</v>
      </c>
      <c r="B926" s="11" t="str">
        <f t="shared" ref="B926:D926" si="1713">IF(ISERROR(B925),IF(ISERROR(B924),IF(ISERROR(B923),"BLANK",B923),B924),B925)</f>
        <v>Claire Attridge</v>
      </c>
      <c r="C926" s="11" t="str">
        <f t="shared" si="1713"/>
        <v>Em Lim</v>
      </c>
      <c r="D926" s="11" t="str">
        <f t="shared" si="1713"/>
        <v>BMSC10</v>
      </c>
      <c r="E926" s="12" t="str">
        <f>IF(ISERROR(VLOOKUP($D926,SITES!$A:$E,2,FALSE)),"",VLOOKUP($D926,SITES!$A:$E,2,FALSE))</f>
        <v>Ross Islets Slug Island</v>
      </c>
      <c r="F926" s="10">
        <f>IF(ISERROR(VLOOKUP($D926,SITES!$A:$E,3,FALSE)),"",VLOOKUP($D926,SITES!$A:$E,3,FALSE))</f>
        <v>48.870517730712798</v>
      </c>
      <c r="G926" s="13">
        <f>IF(ISERROR(VLOOKUP($D926,SITES!$A:$E,4,FALSE)),"",VLOOKUP($D926,SITES!$A:$E,4,FALSE))</f>
        <v>-125.160346984863</v>
      </c>
      <c r="H926" s="14" t="str">
        <f t="shared" si="1618"/>
        <v>26/04/2024</v>
      </c>
      <c r="I926" s="11">
        <f t="shared" ref="I926:M926" si="1714">IF(ISERROR(I925),IF(ISERROR(I924),IF(ISERROR(I923),"BLANK",I923),I924),I925)</f>
        <v>2</v>
      </c>
      <c r="J926" s="11" t="str">
        <f t="shared" si="1714"/>
        <v>W</v>
      </c>
      <c r="K926" s="18">
        <f t="shared" si="1714"/>
        <v>0.58750000000000002</v>
      </c>
      <c r="L926" s="11" t="str">
        <f t="shared" si="1714"/>
        <v>CMA</v>
      </c>
      <c r="M926" s="11">
        <f t="shared" si="1714"/>
        <v>4.5</v>
      </c>
      <c r="N926" s="11">
        <v>0</v>
      </c>
      <c r="O926" s="11">
        <f>IF(ISERROR(O925),IF(ISERROR(O924),IF(ISERROR(O923),"BLANK",O923),O924),O925)</f>
        <v>2</v>
      </c>
      <c r="P926" s="11" t="s">
        <v>52</v>
      </c>
      <c r="Q926" s="19" t="str">
        <f>IF($N926=1,IF(ISERROR(VLOOKUP($P926,'M1'!$A:$C,Q$2,FALSE)),"NOT PRESENT",VLOOKUP($P926,'M1'!$A:$C,Q$2,FALSE)),IF($N926=2,IF(ISERROR(VLOOKUP(DATA!$P926,'M2'!$A:$C,Q$2,FALSE)),"NOT PRESENT",VLOOKUP(DATA!$P926,'M2'!$A:$C,Q$2,FALSE)),IF($N926=0,IF(ISERROR(VLOOKUP($P926,'M1'!$A:$C,Q$2,FALSE)),IF(ISERROR(VLOOKUP(DATA!$P926,'M2'!$A:$C,Q$2,FALSE)),"NOT PRESENT",VLOOKUP(DATA!$P926,'M2'!$A:$C,Q$2,FALSE)),VLOOKUP($P926,'M1'!$A:$C,Q$2,FALSE)),"SPECIFY METHOD")))</f>
        <v>Sebastes caurinus</v>
      </c>
      <c r="R926" s="12" t="str">
        <f>IF($N926=1,IF(ISERROR(VLOOKUP($P926,'M1'!$A:$C,R$2,FALSE)),"NOT PRESENT",VLOOKUP($P926,'M1'!$A:$C,R$2,FALSE)),IF($N926=2,IF(ISERROR(VLOOKUP(DATA!$P926,'M2'!$A:$C,R$2,FALSE)),"NOT PRESENT",VLOOKUP(DATA!$P926,'M2'!$A:$C,R$2,FALSE)),IF($N926=0,IF(ISERROR(VLOOKUP($P926,'M1'!$A:$C,R$2,FALSE)),IF(ISERROR(VLOOKUP(DATA!$P926,'M2'!$A:$C,R$2,FALSE)),"NOT PRESENT",VLOOKUP(DATA!$P926,'M2'!$A:$C,R$2,FALSE)),VLOOKUP($P926,'M1'!$A:$C,R$2,FALSE)),"SPECIFY METHOD")))</f>
        <v>Copper rockfish</v>
      </c>
      <c r="S926" s="21">
        <f t="shared" si="1398"/>
        <v>6</v>
      </c>
      <c r="T926" s="11">
        <v>0</v>
      </c>
      <c r="U926" s="11"/>
      <c r="V926" s="11"/>
      <c r="W926" s="11"/>
      <c r="X926" s="11">
        <v>3</v>
      </c>
      <c r="Y926" s="11">
        <v>2</v>
      </c>
      <c r="Z926" s="11">
        <v>1</v>
      </c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1"/>
      <c r="AU926" s="11"/>
      <c r="AV926" s="11"/>
      <c r="AW926" s="11"/>
      <c r="AX926" s="11"/>
      <c r="AY926" s="11"/>
      <c r="AZ926" s="11"/>
      <c r="BA926" s="11"/>
      <c r="BB926" s="11"/>
      <c r="BC926" s="11"/>
      <c r="BD926" s="11"/>
      <c r="BE926" s="11"/>
      <c r="BF926" s="11"/>
      <c r="BG926" s="11"/>
      <c r="BH926" s="11"/>
      <c r="BI926" s="11"/>
      <c r="BJ926" s="11"/>
      <c r="BK926" s="11"/>
      <c r="BL926" s="11"/>
      <c r="BM926" s="11"/>
      <c r="BN926" s="11"/>
      <c r="BO926" s="11"/>
      <c r="BP926" s="11"/>
    </row>
    <row r="927" spans="1:68" ht="12.75" customHeight="1">
      <c r="A927" s="12">
        <f t="shared" si="1395"/>
        <v>925</v>
      </c>
      <c r="B927" s="11" t="str">
        <f t="shared" ref="B927:D927" si="1715">IF(ISERROR(B926),IF(ISERROR(B925),IF(ISERROR(B924),"BLANK",B924),B925),B926)</f>
        <v>Claire Attridge</v>
      </c>
      <c r="C927" s="11" t="str">
        <f t="shared" si="1715"/>
        <v>Em Lim</v>
      </c>
      <c r="D927" s="11" t="str">
        <f t="shared" si="1715"/>
        <v>BMSC10</v>
      </c>
      <c r="E927" s="12" t="str">
        <f>IF(ISERROR(VLOOKUP($D927,SITES!$A:$E,2,FALSE)),"",VLOOKUP($D927,SITES!$A:$E,2,FALSE))</f>
        <v>Ross Islets Slug Island</v>
      </c>
      <c r="F927" s="10">
        <f>IF(ISERROR(VLOOKUP($D927,SITES!$A:$E,3,FALSE)),"",VLOOKUP($D927,SITES!$A:$E,3,FALSE))</f>
        <v>48.870517730712798</v>
      </c>
      <c r="G927" s="13">
        <f>IF(ISERROR(VLOOKUP($D927,SITES!$A:$E,4,FALSE)),"",VLOOKUP($D927,SITES!$A:$E,4,FALSE))</f>
        <v>-125.160346984863</v>
      </c>
      <c r="H927" s="14" t="str">
        <f t="shared" si="1618"/>
        <v>26/04/2024</v>
      </c>
      <c r="I927" s="11">
        <f t="shared" ref="I927:O927" si="1716">IF(ISERROR(I926),IF(ISERROR(I925),IF(ISERROR(I924),"BLANK",I924),I925),I926)</f>
        <v>2</v>
      </c>
      <c r="J927" s="11" t="str">
        <f t="shared" si="1716"/>
        <v>W</v>
      </c>
      <c r="K927" s="18">
        <f t="shared" si="1716"/>
        <v>0.58750000000000002</v>
      </c>
      <c r="L927" s="11" t="str">
        <f t="shared" si="1716"/>
        <v>CMA</v>
      </c>
      <c r="M927" s="11">
        <f t="shared" si="1716"/>
        <v>4.5</v>
      </c>
      <c r="N927" s="11">
        <f t="shared" si="1716"/>
        <v>0</v>
      </c>
      <c r="O927" s="11">
        <f t="shared" si="1716"/>
        <v>2</v>
      </c>
      <c r="P927" s="11" t="s">
        <v>150</v>
      </c>
      <c r="Q927" s="19" t="str">
        <f>IF($N927=1,IF(ISERROR(VLOOKUP($P927,'M1'!$A:$C,Q$2,FALSE)),"NOT PRESENT",VLOOKUP($P927,'M1'!$A:$C,Q$2,FALSE)),IF($N927=2,IF(ISERROR(VLOOKUP(DATA!$P927,'M2'!$A:$C,Q$2,FALSE)),"NOT PRESENT",VLOOKUP(DATA!$P927,'M2'!$A:$C,Q$2,FALSE)),IF($N927=0,IF(ISERROR(VLOOKUP($P927,'M1'!$A:$C,Q$2,FALSE)),IF(ISERROR(VLOOKUP(DATA!$P927,'M2'!$A:$C,Q$2,FALSE)),"NOT PRESENT",VLOOKUP(DATA!$P927,'M2'!$A:$C,Q$2,FALSE)),VLOOKUP($P927,'M1'!$A:$C,Q$2,FALSE)),"SPECIFY METHOD")))</f>
        <v>Sebastes spp.</v>
      </c>
      <c r="R927" s="12" t="str">
        <f>IF($N927=1,IF(ISERROR(VLOOKUP($P927,'M1'!$A:$C,R$2,FALSE)),"NOT PRESENT",VLOOKUP($P927,'M1'!$A:$C,R$2,FALSE)),IF($N927=2,IF(ISERROR(VLOOKUP(DATA!$P927,'M2'!$A:$C,R$2,FALSE)),"NOT PRESENT",VLOOKUP(DATA!$P927,'M2'!$A:$C,R$2,FALSE)),IF($N927=0,IF(ISERROR(VLOOKUP($P927,'M1'!$A:$C,R$2,FALSE)),IF(ISERROR(VLOOKUP(DATA!$P927,'M2'!$A:$C,R$2,FALSE)),"NOT PRESENT",VLOOKUP(DATA!$P927,'M2'!$A:$C,R$2,FALSE)),VLOOKUP($P927,'M1'!$A:$C,R$2,FALSE)),"SPECIFY METHOD")))</f>
        <v>Unidentified rockfish</v>
      </c>
      <c r="S927" s="21">
        <f t="shared" si="1398"/>
        <v>1</v>
      </c>
      <c r="T927" s="11">
        <v>0</v>
      </c>
      <c r="U927" s="11">
        <v>1</v>
      </c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1"/>
      <c r="AU927" s="11"/>
      <c r="AV927" s="11"/>
      <c r="AW927" s="11"/>
      <c r="AX927" s="11"/>
      <c r="AY927" s="11"/>
      <c r="AZ927" s="11"/>
      <c r="BA927" s="11"/>
      <c r="BB927" s="11"/>
      <c r="BC927" s="11"/>
      <c r="BD927" s="11"/>
      <c r="BE927" s="11"/>
      <c r="BF927" s="11"/>
      <c r="BG927" s="11"/>
      <c r="BH927" s="11"/>
      <c r="BI927" s="11"/>
      <c r="BJ927" s="11"/>
      <c r="BK927" s="11"/>
      <c r="BL927" s="11"/>
      <c r="BM927" s="11"/>
      <c r="BN927" s="11"/>
      <c r="BO927" s="11"/>
      <c r="BP927" s="11"/>
    </row>
    <row r="928" spans="1:68" ht="12.75" customHeight="1">
      <c r="A928" s="12">
        <f t="shared" si="1395"/>
        <v>926</v>
      </c>
      <c r="B928" s="11" t="str">
        <f t="shared" ref="B928:D928" si="1717">IF(ISERROR(B927),IF(ISERROR(B926),IF(ISERROR(B925),"BLANK",B925),B926),B927)</f>
        <v>Claire Attridge</v>
      </c>
      <c r="C928" s="11" t="str">
        <f t="shared" si="1717"/>
        <v>Em Lim</v>
      </c>
      <c r="D928" s="11" t="str">
        <f t="shared" si="1717"/>
        <v>BMSC10</v>
      </c>
      <c r="E928" s="12" t="str">
        <f>IF(ISERROR(VLOOKUP($D928,SITES!$A:$E,2,FALSE)),"",VLOOKUP($D928,SITES!$A:$E,2,FALSE))</f>
        <v>Ross Islets Slug Island</v>
      </c>
      <c r="F928" s="10">
        <f>IF(ISERROR(VLOOKUP($D928,SITES!$A:$E,3,FALSE)),"",VLOOKUP($D928,SITES!$A:$E,3,FALSE))</f>
        <v>48.870517730712798</v>
      </c>
      <c r="G928" s="13">
        <f>IF(ISERROR(VLOOKUP($D928,SITES!$A:$E,4,FALSE)),"",VLOOKUP($D928,SITES!$A:$E,4,FALSE))</f>
        <v>-125.160346984863</v>
      </c>
      <c r="H928" s="14" t="str">
        <f t="shared" si="1618"/>
        <v>26/04/2024</v>
      </c>
      <c r="I928" s="11">
        <f t="shared" ref="I928:O928" si="1718">IF(ISERROR(I927),IF(ISERROR(I926),IF(ISERROR(I925),"BLANK",I925),I926),I927)</f>
        <v>2</v>
      </c>
      <c r="J928" s="11" t="str">
        <f t="shared" si="1718"/>
        <v>W</v>
      </c>
      <c r="K928" s="18">
        <f t="shared" si="1718"/>
        <v>0.58750000000000002</v>
      </c>
      <c r="L928" s="11" t="str">
        <f t="shared" si="1718"/>
        <v>CMA</v>
      </c>
      <c r="M928" s="11">
        <f t="shared" si="1718"/>
        <v>4.5</v>
      </c>
      <c r="N928" s="11">
        <f t="shared" si="1718"/>
        <v>0</v>
      </c>
      <c r="O928" s="11">
        <f t="shared" si="1718"/>
        <v>2</v>
      </c>
      <c r="P928" s="11" t="s">
        <v>46</v>
      </c>
      <c r="Q928" s="19" t="str">
        <f>IF($N928=1,IF(ISERROR(VLOOKUP($P928,'M1'!$A:$C,Q$2,FALSE)),"NOT PRESENT",VLOOKUP($P928,'M1'!$A:$C,Q$2,FALSE)),IF($N928=2,IF(ISERROR(VLOOKUP(DATA!$P928,'M2'!$A:$C,Q$2,FALSE)),"NOT PRESENT",VLOOKUP(DATA!$P928,'M2'!$A:$C,Q$2,FALSE)),IF($N928=0,IF(ISERROR(VLOOKUP($P928,'M1'!$A:$C,Q$2,FALSE)),IF(ISERROR(VLOOKUP(DATA!$P928,'M2'!$A:$C,Q$2,FALSE)),"NOT PRESENT",VLOOKUP(DATA!$P928,'M2'!$A:$C,Q$2,FALSE)),VLOOKUP($P928,'M1'!$A:$C,Q$2,FALSE)),"SPECIFY METHOD")))</f>
        <v>Oxylebius pictus</v>
      </c>
      <c r="R928" s="12" t="str">
        <f>IF($N928=1,IF(ISERROR(VLOOKUP($P928,'M1'!$A:$C,R$2,FALSE)),"NOT PRESENT",VLOOKUP($P928,'M1'!$A:$C,R$2,FALSE)),IF($N928=2,IF(ISERROR(VLOOKUP(DATA!$P928,'M2'!$A:$C,R$2,FALSE)),"NOT PRESENT",VLOOKUP(DATA!$P928,'M2'!$A:$C,R$2,FALSE)),IF($N928=0,IF(ISERROR(VLOOKUP($P928,'M1'!$A:$C,R$2,FALSE)),IF(ISERROR(VLOOKUP(DATA!$P928,'M2'!$A:$C,R$2,FALSE)),"NOT PRESENT",VLOOKUP(DATA!$P928,'M2'!$A:$C,R$2,FALSE)),VLOOKUP($P928,'M1'!$A:$C,R$2,FALSE)),"SPECIFY METHOD")))</f>
        <v>Painted greenling</v>
      </c>
      <c r="S928" s="21">
        <f t="shared" si="1398"/>
        <v>1</v>
      </c>
      <c r="T928" s="11">
        <v>0</v>
      </c>
      <c r="U928" s="11"/>
      <c r="V928" s="11"/>
      <c r="W928" s="11"/>
      <c r="X928" s="11"/>
      <c r="Y928" s="11">
        <v>1</v>
      </c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1"/>
      <c r="AU928" s="11"/>
      <c r="AV928" s="11"/>
      <c r="AW928" s="11"/>
      <c r="AX928" s="11"/>
      <c r="AY928" s="11"/>
      <c r="AZ928" s="11"/>
      <c r="BA928" s="11"/>
      <c r="BB928" s="11"/>
      <c r="BC928" s="11"/>
      <c r="BD928" s="11"/>
      <c r="BE928" s="11"/>
      <c r="BF928" s="11"/>
      <c r="BG928" s="11"/>
      <c r="BH928" s="11"/>
      <c r="BI928" s="11"/>
      <c r="BJ928" s="11"/>
      <c r="BK928" s="11"/>
      <c r="BL928" s="11"/>
      <c r="BM928" s="11"/>
      <c r="BN928" s="11"/>
      <c r="BO928" s="11"/>
      <c r="BP928" s="11"/>
    </row>
    <row r="929" spans="1:68" ht="12.75" customHeight="1">
      <c r="A929" s="12">
        <f t="shared" si="1395"/>
        <v>927</v>
      </c>
      <c r="B929" s="11" t="str">
        <f t="shared" ref="B929:D929" si="1719">IF(ISERROR(B928),IF(ISERROR(B927),IF(ISERROR(B926),"BLANK",B926),B927),B928)</f>
        <v>Claire Attridge</v>
      </c>
      <c r="C929" s="11" t="str">
        <f t="shared" si="1719"/>
        <v>Em Lim</v>
      </c>
      <c r="D929" s="11" t="str">
        <f t="shared" si="1719"/>
        <v>BMSC10</v>
      </c>
      <c r="E929" s="12" t="str">
        <f>IF(ISERROR(VLOOKUP($D929,SITES!$A:$E,2,FALSE)),"",VLOOKUP($D929,SITES!$A:$E,2,FALSE))</f>
        <v>Ross Islets Slug Island</v>
      </c>
      <c r="F929" s="10">
        <f>IF(ISERROR(VLOOKUP($D929,SITES!$A:$E,3,FALSE)),"",VLOOKUP($D929,SITES!$A:$E,3,FALSE))</f>
        <v>48.870517730712798</v>
      </c>
      <c r="G929" s="13">
        <f>IF(ISERROR(VLOOKUP($D929,SITES!$A:$E,4,FALSE)),"",VLOOKUP($D929,SITES!$A:$E,4,FALSE))</f>
        <v>-125.160346984863</v>
      </c>
      <c r="H929" s="14" t="str">
        <f t="shared" si="1618"/>
        <v>26/04/2024</v>
      </c>
      <c r="I929" s="11">
        <f t="shared" ref="I929:O929" si="1720">IF(ISERROR(I928),IF(ISERROR(I927),IF(ISERROR(I926),"BLANK",I926),I927),I928)</f>
        <v>2</v>
      </c>
      <c r="J929" s="11" t="str">
        <f t="shared" si="1720"/>
        <v>W</v>
      </c>
      <c r="K929" s="18">
        <f t="shared" si="1720"/>
        <v>0.58750000000000002</v>
      </c>
      <c r="L929" s="11" t="str">
        <f t="shared" si="1720"/>
        <v>CMA</v>
      </c>
      <c r="M929" s="11">
        <f t="shared" si="1720"/>
        <v>4.5</v>
      </c>
      <c r="N929" s="11">
        <f t="shared" si="1720"/>
        <v>0</v>
      </c>
      <c r="O929" s="11">
        <f t="shared" si="1720"/>
        <v>2</v>
      </c>
      <c r="P929" s="11" t="s">
        <v>56</v>
      </c>
      <c r="Q929" s="19" t="str">
        <f>IF($N929=1,IF(ISERROR(VLOOKUP($P929,'M1'!$A:$C,Q$2,FALSE)),"NOT PRESENT",VLOOKUP($P929,'M1'!$A:$C,Q$2,FALSE)),IF($N929=2,IF(ISERROR(VLOOKUP(DATA!$P929,'M2'!$A:$C,Q$2,FALSE)),"NOT PRESENT",VLOOKUP(DATA!$P929,'M2'!$A:$C,Q$2,FALSE)),IF($N929=0,IF(ISERROR(VLOOKUP($P929,'M1'!$A:$C,Q$2,FALSE)),IF(ISERROR(VLOOKUP(DATA!$P929,'M2'!$A:$C,Q$2,FALSE)),"NOT PRESENT",VLOOKUP(DATA!$P929,'M2'!$A:$C,Q$2,FALSE)),VLOOKUP($P929,'M1'!$A:$C,Q$2,FALSE)),"SPECIFY METHOD")))</f>
        <v>Sebastes maliger</v>
      </c>
      <c r="R929" s="12" t="str">
        <f>IF($N929=1,IF(ISERROR(VLOOKUP($P929,'M1'!$A:$C,R$2,FALSE)),"NOT PRESENT",VLOOKUP($P929,'M1'!$A:$C,R$2,FALSE)),IF($N929=2,IF(ISERROR(VLOOKUP(DATA!$P929,'M2'!$A:$C,R$2,FALSE)),"NOT PRESENT",VLOOKUP(DATA!$P929,'M2'!$A:$C,R$2,FALSE)),IF($N929=0,IF(ISERROR(VLOOKUP($P929,'M1'!$A:$C,R$2,FALSE)),IF(ISERROR(VLOOKUP(DATA!$P929,'M2'!$A:$C,R$2,FALSE)),"NOT PRESENT",VLOOKUP(DATA!$P929,'M2'!$A:$C,R$2,FALSE)),VLOOKUP($P929,'M1'!$A:$C,R$2,FALSE)),"SPECIFY METHOD")))</f>
        <v>Quillback rockfish</v>
      </c>
      <c r="S929" s="21">
        <f t="shared" si="1398"/>
        <v>1</v>
      </c>
      <c r="T929" s="11">
        <v>0</v>
      </c>
      <c r="U929" s="11"/>
      <c r="V929" s="11"/>
      <c r="W929" s="11"/>
      <c r="X929" s="11"/>
      <c r="Y929" s="11">
        <v>1</v>
      </c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1"/>
      <c r="AU929" s="11"/>
      <c r="AV929" s="11"/>
      <c r="AW929" s="11"/>
      <c r="AX929" s="11"/>
      <c r="AY929" s="11"/>
      <c r="AZ929" s="11"/>
      <c r="BA929" s="11"/>
      <c r="BB929" s="11"/>
      <c r="BC929" s="11"/>
      <c r="BD929" s="11"/>
      <c r="BE929" s="11"/>
      <c r="BF929" s="11"/>
      <c r="BG929" s="11"/>
      <c r="BH929" s="11"/>
      <c r="BI929" s="11"/>
      <c r="BJ929" s="11"/>
      <c r="BK929" s="11"/>
      <c r="BL929" s="11"/>
      <c r="BM929" s="11"/>
      <c r="BN929" s="11"/>
      <c r="BO929" s="11"/>
      <c r="BP929" s="11"/>
    </row>
    <row r="930" spans="1:68" ht="12.75" customHeight="1">
      <c r="A930" s="12">
        <f t="shared" si="1395"/>
        <v>928</v>
      </c>
      <c r="B930" s="11" t="str">
        <f t="shared" ref="B930:D930" si="1721">IF(ISERROR(B929),IF(ISERROR(B928),IF(ISERROR(B927),"BLANK",B927),B928),B929)</f>
        <v>Claire Attridge</v>
      </c>
      <c r="C930" s="11" t="str">
        <f t="shared" si="1721"/>
        <v>Em Lim</v>
      </c>
      <c r="D930" s="11" t="str">
        <f t="shared" si="1721"/>
        <v>BMSC10</v>
      </c>
      <c r="E930" s="12" t="str">
        <f>IF(ISERROR(VLOOKUP($D930,SITES!$A:$E,2,FALSE)),"",VLOOKUP($D930,SITES!$A:$E,2,FALSE))</f>
        <v>Ross Islets Slug Island</v>
      </c>
      <c r="F930" s="10">
        <f>IF(ISERROR(VLOOKUP($D930,SITES!$A:$E,3,FALSE)),"",VLOOKUP($D930,SITES!$A:$E,3,FALSE))</f>
        <v>48.870517730712798</v>
      </c>
      <c r="G930" s="13">
        <f>IF(ISERROR(VLOOKUP($D930,SITES!$A:$E,4,FALSE)),"",VLOOKUP($D930,SITES!$A:$E,4,FALSE))</f>
        <v>-125.160346984863</v>
      </c>
      <c r="H930" s="14" t="str">
        <f t="shared" si="1618"/>
        <v>26/04/2024</v>
      </c>
      <c r="I930" s="11">
        <f t="shared" ref="I930:M930" si="1722">IF(ISERROR(I929),IF(ISERROR(I928),IF(ISERROR(I927),"BLANK",I927),I928),I929)</f>
        <v>2</v>
      </c>
      <c r="J930" s="11" t="str">
        <f t="shared" si="1722"/>
        <v>W</v>
      </c>
      <c r="K930" s="18">
        <f t="shared" si="1722"/>
        <v>0.58750000000000002</v>
      </c>
      <c r="L930" s="11" t="str">
        <f t="shared" si="1722"/>
        <v>CMA</v>
      </c>
      <c r="M930" s="11">
        <f t="shared" si="1722"/>
        <v>4.5</v>
      </c>
      <c r="N930" s="11">
        <v>2</v>
      </c>
      <c r="O930" s="11">
        <f>IF(ISERROR(O929),IF(ISERROR(O928),IF(ISERROR(O927),"BLANK",O927),O928),O929)</f>
        <v>2</v>
      </c>
      <c r="P930" s="11" t="s">
        <v>49</v>
      </c>
      <c r="Q930" s="19" t="str">
        <f>IF($N930=1,IF(ISERROR(VLOOKUP($P930,'M1'!$A:$C,Q$2,FALSE)),"NOT PRESENT",VLOOKUP($P930,'M1'!$A:$C,Q$2,FALSE)),IF($N930=2,IF(ISERROR(VLOOKUP(DATA!$P930,'M2'!$A:$C,Q$2,FALSE)),"NOT PRESENT",VLOOKUP(DATA!$P930,'M2'!$A:$C,Q$2,FALSE)),IF($N930=0,IF(ISERROR(VLOOKUP($P930,'M1'!$A:$C,Q$2,FALSE)),IF(ISERROR(VLOOKUP(DATA!$P930,'M2'!$A:$C,Q$2,FALSE)),"NOT PRESENT",VLOOKUP(DATA!$P930,'M2'!$A:$C,Q$2,FALSE)),VLOOKUP($P930,'M1'!$A:$C,Q$2,FALSE)),"SPECIFY METHOD")))</f>
        <v>Debris - Zero</v>
      </c>
      <c r="R930" s="12" t="str">
        <f>IF($N930=1,IF(ISERROR(VLOOKUP($P930,'M1'!$A:$C,R$2,FALSE)),"NOT PRESENT",VLOOKUP($P930,'M1'!$A:$C,R$2,FALSE)),IF($N930=2,IF(ISERROR(VLOOKUP(DATA!$P930,'M2'!$A:$C,R$2,FALSE)),"NOT PRESENT",VLOOKUP(DATA!$P930,'M2'!$A:$C,R$2,FALSE)),IF($N930=0,IF(ISERROR(VLOOKUP($P930,'M1'!$A:$C,R$2,FALSE)),IF(ISERROR(VLOOKUP(DATA!$P930,'M2'!$A:$C,R$2,FALSE)),"NOT PRESENT",VLOOKUP(DATA!$P930,'M2'!$A:$C,R$2,FALSE)),VLOOKUP($P930,'M1'!$A:$C,R$2,FALSE)),"SPECIFY METHOD")))</f>
        <v>No Debris found</v>
      </c>
      <c r="S930" s="21">
        <f t="shared" si="1398"/>
        <v>1</v>
      </c>
      <c r="T930" s="11">
        <v>1</v>
      </c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1"/>
      <c r="AU930" s="11"/>
      <c r="AV930" s="11"/>
      <c r="AW930" s="11"/>
      <c r="AX930" s="11"/>
      <c r="AY930" s="11"/>
      <c r="AZ930" s="11"/>
      <c r="BA930" s="11"/>
      <c r="BB930" s="11"/>
      <c r="BC930" s="11"/>
      <c r="BD930" s="11"/>
      <c r="BE930" s="11"/>
      <c r="BF930" s="11"/>
      <c r="BG930" s="11"/>
      <c r="BH930" s="11"/>
      <c r="BI930" s="11"/>
      <c r="BJ930" s="11"/>
      <c r="BK930" s="11"/>
      <c r="BL930" s="11"/>
      <c r="BM930" s="11"/>
      <c r="BN930" s="11"/>
      <c r="BO930" s="11"/>
      <c r="BP930" s="11"/>
    </row>
    <row r="931" spans="1:68" ht="12.75" customHeight="1">
      <c r="A931" s="12">
        <f t="shared" ref="A931:A932" si="1723">MAX($A$1:$A929)+1</f>
        <v>928</v>
      </c>
      <c r="B931" s="11" t="str">
        <f t="shared" ref="B931:C931" si="1724">IF(ISERROR(B929),IF(ISERROR(B928),IF(ISERROR(B927),"BLANK",B927),B928),B929)</f>
        <v>Claire Attridge</v>
      </c>
      <c r="C931" s="11" t="str">
        <f t="shared" si="1724"/>
        <v>Em Lim</v>
      </c>
      <c r="D931" s="11" t="s">
        <v>129</v>
      </c>
      <c r="E931" s="12" t="str">
        <f>IF(ISERROR(VLOOKUP($D931,SITES!$A:$E,2,FALSE)),"",VLOOKUP($D931,SITES!$A:$E,2,FALSE))</f>
        <v>Kii xin</v>
      </c>
      <c r="F931" s="10">
        <f>IF(ISERROR(VLOOKUP($D931,SITES!$A:$E,3,FALSE)),"",VLOOKUP($D931,SITES!$A:$E,3,FALSE))</f>
        <v>48.815116882324197</v>
      </c>
      <c r="G931" s="13">
        <f>IF(ISERROR(VLOOKUP($D931,SITES!$A:$E,4,FALSE)),"",VLOOKUP($D931,SITES!$A:$E,4,FALSE))</f>
        <v>-125.175331115722</v>
      </c>
      <c r="H931" s="11" t="s">
        <v>130</v>
      </c>
      <c r="I931" s="11">
        <v>3</v>
      </c>
      <c r="J931" s="11" t="s">
        <v>99</v>
      </c>
      <c r="K931" s="18">
        <v>0.42291666666666666</v>
      </c>
      <c r="L931" s="11" t="s">
        <v>105</v>
      </c>
      <c r="M931" s="11">
        <v>8.5</v>
      </c>
      <c r="N931" s="11">
        <v>1</v>
      </c>
      <c r="O931" s="11">
        <f t="shared" ref="O931:O932" si="1725">IF(ISERROR(O929),IF(ISERROR(O928),IF(ISERROR(O927),"BLANK",O927),O928),O929)</f>
        <v>2</v>
      </c>
      <c r="P931" s="11" t="s">
        <v>188</v>
      </c>
      <c r="Q931" s="19" t="str">
        <f>IF($N931=1,IF(ISERROR(VLOOKUP($P931,'M1'!$A:$C,Q$2,FALSE)),"NOT PRESENT",VLOOKUP($P931,'M1'!$A:$C,Q$2,FALSE)),IF($N931=2,IF(ISERROR(VLOOKUP(DATA!$P931,'M2'!$A:$C,Q$2,FALSE)),"NOT PRESENT",VLOOKUP(DATA!$P931,'M2'!$A:$C,Q$2,FALSE)),IF($N931=0,IF(ISERROR(VLOOKUP($P931,'M1'!$A:$C,Q$2,FALSE)),IF(ISERROR(VLOOKUP(DATA!$P931,'M2'!$A:$C,Q$2,FALSE)),"NOT PRESENT",VLOOKUP(DATA!$P931,'M2'!$A:$C,Q$2,FALSE)),VLOOKUP($P931,'M1'!$A:$C,Q$2,FALSE)),"SPECIFY METHOD")))</f>
        <v>No species found</v>
      </c>
      <c r="R931" s="19" t="str">
        <f>IF($N931=1,IF(ISERROR(VLOOKUP($P931,'M1'!$A:$C,R$2,FALSE)),"NOT PRESENT",VLOOKUP($P931,'M1'!$A:$C,R$2,FALSE)),IF($N931=2,IF(ISERROR(VLOOKUP(DATA!$P931,'M2'!$A:$C,R$2,FALSE)),"NOT PRESENT",VLOOKUP(DATA!$P931,'M2'!$A:$C,R$2,FALSE)),IF($N931=0,IF(ISERROR(VLOOKUP($P931,'M1'!$A:$C,R$2,FALSE)),IF(ISERROR(VLOOKUP(DATA!$P931,'M2'!$A:$C,R$2,FALSE)),"NOT PRESENT",VLOOKUP(DATA!$P931,'M2'!$A:$C,R$2,FALSE)),VLOOKUP($P931,'M1'!$A:$C,R$2,FALSE)),"SPECIFY METHOD")))</f>
        <v>No species found</v>
      </c>
      <c r="S931" s="21">
        <f t="shared" si="1398"/>
        <v>1</v>
      </c>
      <c r="T931" s="11">
        <v>1</v>
      </c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1"/>
      <c r="AU931" s="11"/>
      <c r="AV931" s="11"/>
      <c r="AW931" s="11"/>
      <c r="AX931" s="11"/>
      <c r="AY931" s="11"/>
      <c r="AZ931" s="11"/>
      <c r="BA931" s="11"/>
      <c r="BB931" s="11"/>
      <c r="BC931" s="11"/>
      <c r="BD931" s="11"/>
      <c r="BE931" s="11"/>
      <c r="BF931" s="11"/>
      <c r="BG931" s="11"/>
      <c r="BH931" s="11"/>
      <c r="BI931" s="11"/>
      <c r="BJ931" s="11"/>
      <c r="BK931" s="11"/>
      <c r="BL931" s="11"/>
      <c r="BM931" s="11"/>
      <c r="BN931" s="11"/>
      <c r="BO931" s="11"/>
      <c r="BP931" s="11"/>
    </row>
    <row r="932" spans="1:68" ht="12.75" customHeight="1">
      <c r="A932" s="12">
        <f t="shared" si="1723"/>
        <v>929</v>
      </c>
      <c r="B932" s="11" t="str">
        <f t="shared" ref="B932:C932" si="1726">IF(ISERROR(B930),IF(ISERROR(B929),IF(ISERROR(B928),"BLANK",B928),B929),B930)</f>
        <v>Claire Attridge</v>
      </c>
      <c r="C932" s="11" t="str">
        <f t="shared" si="1726"/>
        <v>Em Lim</v>
      </c>
      <c r="D932" s="11" t="s">
        <v>129</v>
      </c>
      <c r="E932" s="12" t="str">
        <f>IF(ISERROR(VLOOKUP($D932,SITES!$A:$E,2,FALSE)),"",VLOOKUP($D932,SITES!$A:$E,2,FALSE))</f>
        <v>Kii xin</v>
      </c>
      <c r="F932" s="10">
        <f>IF(ISERROR(VLOOKUP($D932,SITES!$A:$E,3,FALSE)),"",VLOOKUP($D932,SITES!$A:$E,3,FALSE))</f>
        <v>48.815116882324197</v>
      </c>
      <c r="G932" s="13">
        <f>IF(ISERROR(VLOOKUP($D932,SITES!$A:$E,4,FALSE)),"",VLOOKUP($D932,SITES!$A:$E,4,FALSE))</f>
        <v>-125.175331115722</v>
      </c>
      <c r="H932" s="11" t="s">
        <v>130</v>
      </c>
      <c r="I932" s="11">
        <v>3</v>
      </c>
      <c r="J932" s="11" t="s">
        <v>99</v>
      </c>
      <c r="K932" s="18">
        <v>0.42291666666666666</v>
      </c>
      <c r="L932" s="11" t="s">
        <v>105</v>
      </c>
      <c r="M932" s="11">
        <v>8.5</v>
      </c>
      <c r="N932" s="11">
        <v>2</v>
      </c>
      <c r="O932" s="11">
        <f t="shared" si="1725"/>
        <v>2</v>
      </c>
      <c r="P932" s="11" t="s">
        <v>29</v>
      </c>
      <c r="Q932" s="19" t="str">
        <f>IF($N932=1,IF(ISERROR(VLOOKUP($P932,'M1'!$A:$C,Q$2,FALSE)),"NOT PRESENT",VLOOKUP($P932,'M1'!$A:$C,Q$2,FALSE)),IF($N932=2,IF(ISERROR(VLOOKUP(DATA!$P932,'M2'!$A:$C,Q$2,FALSE)),"NOT PRESENT",VLOOKUP(DATA!$P932,'M2'!$A:$C,Q$2,FALSE)),IF($N932=0,IF(ISERROR(VLOOKUP($P932,'M1'!$A:$C,Q$2,FALSE)),IF(ISERROR(VLOOKUP(DATA!$P932,'M2'!$A:$C,Q$2,FALSE)),"NOT PRESENT",VLOOKUP(DATA!$P932,'M2'!$A:$C,Q$2,FALSE)),VLOOKUP($P932,'M1'!$A:$C,Q$2,FALSE)),"SPECIFY METHOD")))</f>
        <v>Mesocentrotus franciscanus</v>
      </c>
      <c r="R932" s="19" t="str">
        <f>IF($N932=1,IF(ISERROR(VLOOKUP($P932,'M1'!$A:$C,R$2,FALSE)),"NOT PRESENT",VLOOKUP($P932,'M1'!$A:$C,R$2,FALSE)),IF($N932=2,IF(ISERROR(VLOOKUP(DATA!$P932,'M2'!$A:$C,R$2,FALSE)),"NOT PRESENT",VLOOKUP(DATA!$P932,'M2'!$A:$C,R$2,FALSE)),IF($N932=0,IF(ISERROR(VLOOKUP($P932,'M1'!$A:$C,R$2,FALSE)),IF(ISERROR(VLOOKUP(DATA!$P932,'M2'!$A:$C,R$2,FALSE)),"NOT PRESENT",VLOOKUP(DATA!$P932,'M2'!$A:$C,R$2,FALSE)),VLOOKUP($P932,'M1'!$A:$C,R$2,FALSE)),"SPECIFY METHOD")))</f>
        <v>Red sea urchin</v>
      </c>
      <c r="S932" s="21">
        <f t="shared" si="1398"/>
        <v>137</v>
      </c>
      <c r="T932" s="11">
        <v>137</v>
      </c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1"/>
      <c r="AU932" s="11"/>
      <c r="AV932" s="11"/>
      <c r="AW932" s="11"/>
      <c r="AX932" s="11"/>
      <c r="AY932" s="11"/>
      <c r="AZ932" s="11"/>
      <c r="BA932" s="11"/>
      <c r="BB932" s="11"/>
      <c r="BC932" s="11"/>
      <c r="BD932" s="11"/>
      <c r="BE932" s="11"/>
      <c r="BF932" s="11"/>
      <c r="BG932" s="11"/>
      <c r="BH932" s="11"/>
      <c r="BI932" s="11"/>
      <c r="BJ932" s="11"/>
      <c r="BK932" s="11"/>
      <c r="BL932" s="11"/>
      <c r="BM932" s="11"/>
      <c r="BN932" s="11"/>
      <c r="BO932" s="11"/>
      <c r="BP932" s="11"/>
    </row>
    <row r="933" spans="1:68" ht="12.75" customHeight="1">
      <c r="A933" s="12">
        <f t="shared" ref="A933:A1187" si="1727">MAX($A$1:$A932)+1</f>
        <v>930</v>
      </c>
      <c r="B933" s="11" t="str">
        <f t="shared" ref="B933:C933" si="1728">IF(ISERROR(B932),IF(ISERROR(B930),IF(ISERROR(B929),"BLANK",B929),B930),B932)</f>
        <v>Claire Attridge</v>
      </c>
      <c r="C933" s="11" t="str">
        <f t="shared" si="1728"/>
        <v>Em Lim</v>
      </c>
      <c r="D933" s="11" t="s">
        <v>129</v>
      </c>
      <c r="E933" s="12" t="str">
        <f>IF(ISERROR(VLOOKUP($D933,SITES!$A:$E,2,FALSE)),"",VLOOKUP($D933,SITES!$A:$E,2,FALSE))</f>
        <v>Kii xin</v>
      </c>
      <c r="F933" s="10">
        <f>IF(ISERROR(VLOOKUP($D933,SITES!$A:$E,3,FALSE)),"",VLOOKUP($D933,SITES!$A:$E,3,FALSE))</f>
        <v>48.815116882324197</v>
      </c>
      <c r="G933" s="13">
        <f>IF(ISERROR(VLOOKUP($D933,SITES!$A:$E,4,FALSE)),"",VLOOKUP($D933,SITES!$A:$E,4,FALSE))</f>
        <v>-125.175331115722</v>
      </c>
      <c r="H933" s="14" t="str">
        <f t="shared" ref="H933:O933" si="1729">IF(ISERROR(H932),IF(ISERROR(H930),IF(ISERROR(H929),"BLANK",H929),H930),H932)</f>
        <v>29/04/2024</v>
      </c>
      <c r="I933" s="11">
        <f t="shared" si="1729"/>
        <v>3</v>
      </c>
      <c r="J933" s="11" t="str">
        <f t="shared" si="1729"/>
        <v>NE</v>
      </c>
      <c r="K933" s="18">
        <f t="shared" si="1729"/>
        <v>0.42291666666666666</v>
      </c>
      <c r="L933" s="11" t="str">
        <f t="shared" si="1729"/>
        <v>CMA</v>
      </c>
      <c r="M933" s="11">
        <f t="shared" si="1729"/>
        <v>8.5</v>
      </c>
      <c r="N933" s="11">
        <f t="shared" si="1729"/>
        <v>2</v>
      </c>
      <c r="O933" s="11">
        <f t="shared" si="1729"/>
        <v>2</v>
      </c>
      <c r="P933" s="11" t="s">
        <v>36</v>
      </c>
      <c r="Q933" s="19" t="str">
        <f>IF($N933=1,IF(ISERROR(VLOOKUP($P933,'M1'!$A:$C,Q$2,FALSE)),"NOT PRESENT",VLOOKUP($P933,'M1'!$A:$C,Q$2,FALSE)),IF($N933=2,IF(ISERROR(VLOOKUP(DATA!$P933,'M2'!$A:$C,Q$2,FALSE)),"NOT PRESENT",VLOOKUP(DATA!$P933,'M2'!$A:$C,Q$2,FALSE)),IF($N933=0,IF(ISERROR(VLOOKUP($P933,'M1'!$A:$C,Q$2,FALSE)),IF(ISERROR(VLOOKUP(DATA!$P933,'M2'!$A:$C,Q$2,FALSE)),"NOT PRESENT",VLOOKUP(DATA!$P933,'M2'!$A:$C,Q$2,FALSE)),VLOOKUP($P933,'M1'!$A:$C,Q$2,FALSE)),"SPECIFY METHOD")))</f>
        <v>Haliotis kamtschatkana</v>
      </c>
      <c r="R933" s="12" t="str">
        <f>IF($N933=1,IF(ISERROR(VLOOKUP($P933,'M1'!$A:$C,R$2,FALSE)),"NOT PRESENT",VLOOKUP($P933,'M1'!$A:$C,R$2,FALSE)),IF($N933=2,IF(ISERROR(VLOOKUP(DATA!$P933,'M2'!$A:$C,R$2,FALSE)),"NOT PRESENT",VLOOKUP(DATA!$P933,'M2'!$A:$C,R$2,FALSE)),IF($N933=0,IF(ISERROR(VLOOKUP($P933,'M1'!$A:$C,R$2,FALSE)),IF(ISERROR(VLOOKUP(DATA!$P933,'M2'!$A:$C,R$2,FALSE)),"NOT PRESENT",VLOOKUP(DATA!$P933,'M2'!$A:$C,R$2,FALSE)),VLOOKUP($P933,'M1'!$A:$C,R$2,FALSE)),"SPECIFY METHOD")))</f>
        <v>Pinto abalone</v>
      </c>
      <c r="S933" s="21">
        <f t="shared" si="1398"/>
        <v>13</v>
      </c>
      <c r="T933" s="11">
        <v>0</v>
      </c>
      <c r="U933" s="11"/>
      <c r="V933" s="11">
        <v>2</v>
      </c>
      <c r="W933" s="11">
        <v>3</v>
      </c>
      <c r="X933" s="11">
        <v>4</v>
      </c>
      <c r="Y933" s="11">
        <v>2</v>
      </c>
      <c r="Z933" s="11">
        <v>2</v>
      </c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1"/>
      <c r="AU933" s="11"/>
      <c r="AV933" s="11"/>
      <c r="AW933" s="11"/>
      <c r="AX933" s="11"/>
      <c r="AY933" s="11"/>
      <c r="AZ933" s="11"/>
      <c r="BA933" s="11"/>
      <c r="BB933" s="11"/>
      <c r="BC933" s="11"/>
      <c r="BD933" s="11"/>
      <c r="BE933" s="11"/>
      <c r="BF933" s="11"/>
      <c r="BG933" s="11"/>
      <c r="BH933" s="11"/>
      <c r="BI933" s="11"/>
      <c r="BJ933" s="11"/>
      <c r="BK933" s="11"/>
      <c r="BL933" s="11"/>
      <c r="BM933" s="11"/>
      <c r="BN933" s="11"/>
      <c r="BO933" s="11"/>
      <c r="BP933" s="11"/>
    </row>
    <row r="934" spans="1:68" ht="12.75" customHeight="1">
      <c r="A934" s="12">
        <f t="shared" si="1727"/>
        <v>931</v>
      </c>
      <c r="B934" s="11" t="str">
        <f t="shared" ref="B934:D934" si="1730">IF(ISERROR(B933),IF(ISERROR(B932),IF(ISERROR(B930),"BLANK",B930),B932),B933)</f>
        <v>Claire Attridge</v>
      </c>
      <c r="C934" s="11" t="str">
        <f t="shared" si="1730"/>
        <v>Em Lim</v>
      </c>
      <c r="D934" s="11" t="str">
        <f t="shared" si="1730"/>
        <v>BMSC4</v>
      </c>
      <c r="E934" s="12" t="str">
        <f>IF(ISERROR(VLOOKUP($D934,SITES!$A:$E,2,FALSE)),"",VLOOKUP($D934,SITES!$A:$E,2,FALSE))</f>
        <v>Kii xin</v>
      </c>
      <c r="F934" s="10">
        <f>IF(ISERROR(VLOOKUP($D934,SITES!$A:$E,3,FALSE)),"",VLOOKUP($D934,SITES!$A:$E,3,FALSE))</f>
        <v>48.815116882324197</v>
      </c>
      <c r="G934" s="13">
        <f>IF(ISERROR(VLOOKUP($D934,SITES!$A:$E,4,FALSE)),"",VLOOKUP($D934,SITES!$A:$E,4,FALSE))</f>
        <v>-125.175331115722</v>
      </c>
      <c r="H934" s="14" t="str">
        <f t="shared" ref="H934:O934" si="1731">IF(ISERROR(H933),IF(ISERROR(H932),IF(ISERROR(H930),"BLANK",H930),H932),H933)</f>
        <v>29/04/2024</v>
      </c>
      <c r="I934" s="11">
        <f t="shared" si="1731"/>
        <v>3</v>
      </c>
      <c r="J934" s="11" t="str">
        <f t="shared" si="1731"/>
        <v>NE</v>
      </c>
      <c r="K934" s="18">
        <f t="shared" si="1731"/>
        <v>0.42291666666666666</v>
      </c>
      <c r="L934" s="11" t="str">
        <f t="shared" si="1731"/>
        <v>CMA</v>
      </c>
      <c r="M934" s="11">
        <f t="shared" si="1731"/>
        <v>8.5</v>
      </c>
      <c r="N934" s="11">
        <f t="shared" si="1731"/>
        <v>2</v>
      </c>
      <c r="O934" s="11">
        <f t="shared" si="1731"/>
        <v>2</v>
      </c>
      <c r="P934" s="11" t="s">
        <v>42</v>
      </c>
      <c r="Q934" s="19" t="str">
        <f>IF($N934=1,IF(ISERROR(VLOOKUP($P934,'M1'!$A:$C,Q$2,FALSE)),"NOT PRESENT",VLOOKUP($P934,'M1'!$A:$C,Q$2,FALSE)),IF($N934=2,IF(ISERROR(VLOOKUP(DATA!$P934,'M2'!$A:$C,Q$2,FALSE)),"NOT PRESENT",VLOOKUP(DATA!$P934,'M2'!$A:$C,Q$2,FALSE)),IF($N934=0,IF(ISERROR(VLOOKUP($P934,'M1'!$A:$C,Q$2,FALSE)),IF(ISERROR(VLOOKUP(DATA!$P934,'M2'!$A:$C,Q$2,FALSE)),"NOT PRESENT",VLOOKUP(DATA!$P934,'M2'!$A:$C,Q$2,FALSE)),VLOOKUP($P934,'M1'!$A:$C,Q$2,FALSE)),"SPECIFY METHOD")))</f>
        <v>Dermasterias imbricata</v>
      </c>
      <c r="R934" s="12" t="str">
        <f>IF($N934=1,IF(ISERROR(VLOOKUP($P934,'M1'!$A:$C,R$2,FALSE)),"NOT PRESENT",VLOOKUP($P934,'M1'!$A:$C,R$2,FALSE)),IF($N934=2,IF(ISERROR(VLOOKUP(DATA!$P934,'M2'!$A:$C,R$2,FALSE)),"NOT PRESENT",VLOOKUP(DATA!$P934,'M2'!$A:$C,R$2,FALSE)),IF($N934=0,IF(ISERROR(VLOOKUP($P934,'M1'!$A:$C,R$2,FALSE)),IF(ISERROR(VLOOKUP(DATA!$P934,'M2'!$A:$C,R$2,FALSE)),"NOT PRESENT",VLOOKUP(DATA!$P934,'M2'!$A:$C,R$2,FALSE)),VLOOKUP($P934,'M1'!$A:$C,R$2,FALSE)),"SPECIFY METHOD")))</f>
        <v>Leather star</v>
      </c>
      <c r="S934" s="21">
        <f t="shared" si="1398"/>
        <v>8</v>
      </c>
      <c r="T934" s="11">
        <v>8</v>
      </c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1"/>
      <c r="AU934" s="11"/>
      <c r="AV934" s="11"/>
      <c r="AW934" s="11"/>
      <c r="AX934" s="11"/>
      <c r="AY934" s="11"/>
      <c r="AZ934" s="11"/>
      <c r="BA934" s="11"/>
      <c r="BB934" s="11"/>
      <c r="BC934" s="11"/>
      <c r="BD934" s="11"/>
      <c r="BE934" s="11"/>
      <c r="BF934" s="11"/>
      <c r="BG934" s="11"/>
      <c r="BH934" s="11"/>
      <c r="BI934" s="11"/>
      <c r="BJ934" s="11"/>
      <c r="BK934" s="11"/>
      <c r="BL934" s="11"/>
      <c r="BM934" s="11"/>
      <c r="BN934" s="11"/>
      <c r="BO934" s="11"/>
      <c r="BP934" s="11"/>
    </row>
    <row r="935" spans="1:68" ht="12.75" customHeight="1">
      <c r="A935" s="12">
        <f t="shared" si="1727"/>
        <v>932</v>
      </c>
      <c r="B935" s="11" t="str">
        <f t="shared" ref="B935:D935" si="1732">IF(ISERROR(B934),IF(ISERROR(B933),IF(ISERROR(B932),"BLANK",B932),B933),B934)</f>
        <v>Claire Attridge</v>
      </c>
      <c r="C935" s="11" t="str">
        <f t="shared" si="1732"/>
        <v>Em Lim</v>
      </c>
      <c r="D935" s="11" t="str">
        <f t="shared" si="1732"/>
        <v>BMSC4</v>
      </c>
      <c r="E935" s="12" t="str">
        <f>IF(ISERROR(VLOOKUP($D935,SITES!$A:$E,2,FALSE)),"",VLOOKUP($D935,SITES!$A:$E,2,FALSE))</f>
        <v>Kii xin</v>
      </c>
      <c r="F935" s="10">
        <f>IF(ISERROR(VLOOKUP($D935,SITES!$A:$E,3,FALSE)),"",VLOOKUP($D935,SITES!$A:$E,3,FALSE))</f>
        <v>48.815116882324197</v>
      </c>
      <c r="G935" s="13">
        <f>IF(ISERROR(VLOOKUP($D935,SITES!$A:$E,4,FALSE)),"",VLOOKUP($D935,SITES!$A:$E,4,FALSE))</f>
        <v>-125.175331115722</v>
      </c>
      <c r="H935" s="14" t="str">
        <f t="shared" ref="H935:O935" si="1733">IF(ISERROR(H934),IF(ISERROR(H933),IF(ISERROR(H932),"BLANK",H932),H933),H934)</f>
        <v>29/04/2024</v>
      </c>
      <c r="I935" s="11">
        <f t="shared" si="1733"/>
        <v>3</v>
      </c>
      <c r="J935" s="11" t="str">
        <f t="shared" si="1733"/>
        <v>NE</v>
      </c>
      <c r="K935" s="18">
        <f t="shared" si="1733"/>
        <v>0.42291666666666666</v>
      </c>
      <c r="L935" s="11" t="str">
        <f t="shared" si="1733"/>
        <v>CMA</v>
      </c>
      <c r="M935" s="11">
        <f t="shared" si="1733"/>
        <v>8.5</v>
      </c>
      <c r="N935" s="11">
        <f t="shared" si="1733"/>
        <v>2</v>
      </c>
      <c r="O935" s="11">
        <f t="shared" si="1733"/>
        <v>2</v>
      </c>
      <c r="P935" s="11" t="s">
        <v>33</v>
      </c>
      <c r="Q935" s="19" t="str">
        <f>IF($N935=1,IF(ISERROR(VLOOKUP($P935,'M1'!$A:$C,Q$2,FALSE)),"NOT PRESENT",VLOOKUP($P935,'M1'!$A:$C,Q$2,FALSE)),IF($N935=2,IF(ISERROR(VLOOKUP(DATA!$P935,'M2'!$A:$C,Q$2,FALSE)),"NOT PRESENT",VLOOKUP(DATA!$P935,'M2'!$A:$C,Q$2,FALSE)),IF($N935=0,IF(ISERROR(VLOOKUP($P935,'M1'!$A:$C,Q$2,FALSE)),IF(ISERROR(VLOOKUP(DATA!$P935,'M2'!$A:$C,Q$2,FALSE)),"NOT PRESENT",VLOOKUP(DATA!$P935,'M2'!$A:$C,Q$2,FALSE)),VLOOKUP($P935,'M1'!$A:$C,Q$2,FALSE)),"SPECIFY METHOD")))</f>
        <v>Apostichopus californicus</v>
      </c>
      <c r="R935" s="12" t="str">
        <f>IF($N935=1,IF(ISERROR(VLOOKUP($P935,'M1'!$A:$C,R$2,FALSE)),"NOT PRESENT",VLOOKUP($P935,'M1'!$A:$C,R$2,FALSE)),IF($N935=2,IF(ISERROR(VLOOKUP(DATA!$P935,'M2'!$A:$C,R$2,FALSE)),"NOT PRESENT",VLOOKUP(DATA!$P935,'M2'!$A:$C,R$2,FALSE)),IF($N935=0,IF(ISERROR(VLOOKUP($P935,'M1'!$A:$C,R$2,FALSE)),IF(ISERROR(VLOOKUP(DATA!$P935,'M2'!$A:$C,R$2,FALSE)),"NOT PRESENT",VLOOKUP(DATA!$P935,'M2'!$A:$C,R$2,FALSE)),VLOOKUP($P935,'M1'!$A:$C,R$2,FALSE)),"SPECIFY METHOD")))</f>
        <v>California sea cucumber</v>
      </c>
      <c r="S935" s="21">
        <f t="shared" si="1398"/>
        <v>15</v>
      </c>
      <c r="T935" s="11">
        <v>15</v>
      </c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1"/>
      <c r="AU935" s="11"/>
      <c r="AV935" s="11"/>
      <c r="AW935" s="11"/>
      <c r="AX935" s="11"/>
      <c r="AY935" s="11"/>
      <c r="AZ935" s="11"/>
      <c r="BA935" s="11"/>
      <c r="BB935" s="11"/>
      <c r="BC935" s="11"/>
      <c r="BD935" s="11"/>
      <c r="BE935" s="11"/>
      <c r="BF935" s="11"/>
      <c r="BG935" s="11"/>
      <c r="BH935" s="11"/>
      <c r="BI935" s="11"/>
      <c r="BJ935" s="11"/>
      <c r="BK935" s="11"/>
      <c r="BL935" s="11"/>
      <c r="BM935" s="11"/>
      <c r="BN935" s="11"/>
      <c r="BO935" s="11"/>
      <c r="BP935" s="11"/>
    </row>
    <row r="936" spans="1:68" ht="12.75" customHeight="1">
      <c r="A936" s="12">
        <f t="shared" si="1727"/>
        <v>933</v>
      </c>
      <c r="B936" s="11" t="str">
        <f t="shared" ref="B936:D936" si="1734">IF(ISERROR(B935),IF(ISERROR(B934),IF(ISERROR(B933),"BLANK",B933),B934),B935)</f>
        <v>Claire Attridge</v>
      </c>
      <c r="C936" s="11" t="str">
        <f t="shared" si="1734"/>
        <v>Em Lim</v>
      </c>
      <c r="D936" s="11" t="str">
        <f t="shared" si="1734"/>
        <v>BMSC4</v>
      </c>
      <c r="E936" s="12" t="str">
        <f>IF(ISERROR(VLOOKUP($D936,SITES!$A:$E,2,FALSE)),"",VLOOKUP($D936,SITES!$A:$E,2,FALSE))</f>
        <v>Kii xin</v>
      </c>
      <c r="F936" s="10">
        <f>IF(ISERROR(VLOOKUP($D936,SITES!$A:$E,3,FALSE)),"",VLOOKUP($D936,SITES!$A:$E,3,FALSE))</f>
        <v>48.815116882324197</v>
      </c>
      <c r="G936" s="13">
        <f>IF(ISERROR(VLOOKUP($D936,SITES!$A:$E,4,FALSE)),"",VLOOKUP($D936,SITES!$A:$E,4,FALSE))</f>
        <v>-125.175331115722</v>
      </c>
      <c r="H936" s="14" t="str">
        <f t="shared" ref="H936:O936" si="1735">IF(ISERROR(H935),IF(ISERROR(H934),IF(ISERROR(H933),"BLANK",H933),H934),H935)</f>
        <v>29/04/2024</v>
      </c>
      <c r="I936" s="11">
        <f t="shared" si="1735"/>
        <v>3</v>
      </c>
      <c r="J936" s="11" t="str">
        <f t="shared" si="1735"/>
        <v>NE</v>
      </c>
      <c r="K936" s="18">
        <f t="shared" si="1735"/>
        <v>0.42291666666666666</v>
      </c>
      <c r="L936" s="11" t="str">
        <f t="shared" si="1735"/>
        <v>CMA</v>
      </c>
      <c r="M936" s="11">
        <f t="shared" si="1735"/>
        <v>8.5</v>
      </c>
      <c r="N936" s="11">
        <f t="shared" si="1735"/>
        <v>2</v>
      </c>
      <c r="O936" s="11">
        <f t="shared" si="1735"/>
        <v>2</v>
      </c>
      <c r="P936" s="11" t="s">
        <v>47</v>
      </c>
      <c r="Q936" s="19" t="str">
        <f>IF($N936=1,IF(ISERROR(VLOOKUP($P936,'M1'!$A:$C,Q$2,FALSE)),"NOT PRESENT",VLOOKUP($P936,'M1'!$A:$C,Q$2,FALSE)),IF($N936=2,IF(ISERROR(VLOOKUP(DATA!$P936,'M2'!$A:$C,Q$2,FALSE)),"NOT PRESENT",VLOOKUP(DATA!$P936,'M2'!$A:$C,Q$2,FALSE)),IF($N936=0,IF(ISERROR(VLOOKUP($P936,'M1'!$A:$C,Q$2,FALSE)),IF(ISERROR(VLOOKUP(DATA!$P936,'M2'!$A:$C,Q$2,FALSE)),"NOT PRESENT",VLOOKUP(DATA!$P936,'M2'!$A:$C,Q$2,FALSE)),VLOOKUP($P936,'M1'!$A:$C,Q$2,FALSE)),"SPECIFY METHOD")))</f>
        <v>Glebocarcinus oregonensis</v>
      </c>
      <c r="R936" s="12" t="str">
        <f>IF($N936=1,IF(ISERROR(VLOOKUP($P936,'M1'!$A:$C,R$2,FALSE)),"NOT PRESENT",VLOOKUP($P936,'M1'!$A:$C,R$2,FALSE)),IF($N936=2,IF(ISERROR(VLOOKUP(DATA!$P936,'M2'!$A:$C,R$2,FALSE)),"NOT PRESENT",VLOOKUP(DATA!$P936,'M2'!$A:$C,R$2,FALSE)),IF($N936=0,IF(ISERROR(VLOOKUP($P936,'M1'!$A:$C,R$2,FALSE)),IF(ISERROR(VLOOKUP(DATA!$P936,'M2'!$A:$C,R$2,FALSE)),"NOT PRESENT",VLOOKUP(DATA!$P936,'M2'!$A:$C,R$2,FALSE)),VLOOKUP($P936,'M1'!$A:$C,R$2,FALSE)),"SPECIFY METHOD")))</f>
        <v>Pygmy rock crab</v>
      </c>
      <c r="S936" s="21">
        <f t="shared" si="1398"/>
        <v>26</v>
      </c>
      <c r="T936" s="11">
        <v>26</v>
      </c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1"/>
      <c r="AU936" s="11"/>
      <c r="AV936" s="11"/>
      <c r="AW936" s="11"/>
      <c r="AX936" s="11"/>
      <c r="AY936" s="11"/>
      <c r="AZ936" s="11"/>
      <c r="BA936" s="11"/>
      <c r="BB936" s="11"/>
      <c r="BC936" s="11"/>
      <c r="BD936" s="11"/>
      <c r="BE936" s="11"/>
      <c r="BF936" s="11"/>
      <c r="BG936" s="11"/>
      <c r="BH936" s="11"/>
      <c r="BI936" s="11"/>
      <c r="BJ936" s="11"/>
      <c r="BK936" s="11"/>
      <c r="BL936" s="11"/>
      <c r="BM936" s="11"/>
      <c r="BN936" s="11"/>
      <c r="BO936" s="11"/>
      <c r="BP936" s="11"/>
    </row>
    <row r="937" spans="1:68" ht="12.75" customHeight="1">
      <c r="A937" s="12">
        <f t="shared" si="1727"/>
        <v>934</v>
      </c>
      <c r="B937" s="11" t="str">
        <f t="shared" ref="B937:D937" si="1736">IF(ISERROR(B936),IF(ISERROR(B935),IF(ISERROR(B934),"BLANK",B934),B935),B936)</f>
        <v>Claire Attridge</v>
      </c>
      <c r="C937" s="11" t="str">
        <f t="shared" si="1736"/>
        <v>Em Lim</v>
      </c>
      <c r="D937" s="11" t="str">
        <f t="shared" si="1736"/>
        <v>BMSC4</v>
      </c>
      <c r="E937" s="12" t="str">
        <f>IF(ISERROR(VLOOKUP($D937,SITES!$A:$E,2,FALSE)),"",VLOOKUP($D937,SITES!$A:$E,2,FALSE))</f>
        <v>Kii xin</v>
      </c>
      <c r="F937" s="10">
        <f>IF(ISERROR(VLOOKUP($D937,SITES!$A:$E,3,FALSE)),"",VLOOKUP($D937,SITES!$A:$E,3,FALSE))</f>
        <v>48.815116882324197</v>
      </c>
      <c r="G937" s="13">
        <f>IF(ISERROR(VLOOKUP($D937,SITES!$A:$E,4,FALSE)),"",VLOOKUP($D937,SITES!$A:$E,4,FALSE))</f>
        <v>-125.175331115722</v>
      </c>
      <c r="H937" s="14" t="str">
        <f t="shared" ref="H937:O937" si="1737">IF(ISERROR(H936),IF(ISERROR(H935),IF(ISERROR(H934),"BLANK",H934),H935),H936)</f>
        <v>29/04/2024</v>
      </c>
      <c r="I937" s="11">
        <f t="shared" si="1737"/>
        <v>3</v>
      </c>
      <c r="J937" s="11" t="str">
        <f t="shared" si="1737"/>
        <v>NE</v>
      </c>
      <c r="K937" s="18">
        <f t="shared" si="1737"/>
        <v>0.42291666666666666</v>
      </c>
      <c r="L937" s="11" t="str">
        <f t="shared" si="1737"/>
        <v>CMA</v>
      </c>
      <c r="M937" s="11">
        <f t="shared" si="1737"/>
        <v>8.5</v>
      </c>
      <c r="N937" s="11">
        <f t="shared" si="1737"/>
        <v>2</v>
      </c>
      <c r="O937" s="11">
        <f t="shared" si="1737"/>
        <v>2</v>
      </c>
      <c r="P937" s="11" t="s">
        <v>68</v>
      </c>
      <c r="Q937" s="19" t="str">
        <f>IF($N937=1,IF(ISERROR(VLOOKUP($P937,'M1'!$A:$C,Q$2,FALSE)),"NOT PRESENT",VLOOKUP($P937,'M1'!$A:$C,Q$2,FALSE)),IF($N937=2,IF(ISERROR(VLOOKUP(DATA!$P937,'M2'!$A:$C,Q$2,FALSE)),"NOT PRESENT",VLOOKUP(DATA!$P937,'M2'!$A:$C,Q$2,FALSE)),IF($N937=0,IF(ISERROR(VLOOKUP($P937,'M1'!$A:$C,Q$2,FALSE)),IF(ISERROR(VLOOKUP(DATA!$P937,'M2'!$A:$C,Q$2,FALSE)),"NOT PRESENT",VLOOKUP(DATA!$P937,'M2'!$A:$C,Q$2,FALSE)),VLOOKUP($P937,'M1'!$A:$C,Q$2,FALSE)),"SPECIFY METHOD")))</f>
        <v>Evasterias troschelii</v>
      </c>
      <c r="R937" s="12" t="str">
        <f>IF($N937=1,IF(ISERROR(VLOOKUP($P937,'M1'!$A:$C,R$2,FALSE)),"NOT PRESENT",VLOOKUP($P937,'M1'!$A:$C,R$2,FALSE)),IF($N937=2,IF(ISERROR(VLOOKUP(DATA!$P937,'M2'!$A:$C,R$2,FALSE)),"NOT PRESENT",VLOOKUP(DATA!$P937,'M2'!$A:$C,R$2,FALSE)),IF($N937=0,IF(ISERROR(VLOOKUP($P937,'M1'!$A:$C,R$2,FALSE)),IF(ISERROR(VLOOKUP(DATA!$P937,'M2'!$A:$C,R$2,FALSE)),"NOT PRESENT",VLOOKUP(DATA!$P937,'M2'!$A:$C,R$2,FALSE)),VLOOKUP($P937,'M1'!$A:$C,R$2,FALSE)),"SPECIFY METHOD")))</f>
        <v>Mottled starfish</v>
      </c>
      <c r="S937" s="21">
        <f t="shared" si="1398"/>
        <v>4</v>
      </c>
      <c r="T937" s="11">
        <v>4</v>
      </c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1"/>
      <c r="AU937" s="11"/>
      <c r="AV937" s="11"/>
      <c r="AW937" s="11"/>
      <c r="AX937" s="11"/>
      <c r="AY937" s="11"/>
      <c r="AZ937" s="11"/>
      <c r="BA937" s="11"/>
      <c r="BB937" s="11"/>
      <c r="BC937" s="11"/>
      <c r="BD937" s="11"/>
      <c r="BE937" s="11"/>
      <c r="BF937" s="11"/>
      <c r="BG937" s="11"/>
      <c r="BH937" s="11"/>
      <c r="BI937" s="11"/>
      <c r="BJ937" s="11"/>
      <c r="BK937" s="11"/>
      <c r="BL937" s="11"/>
      <c r="BM937" s="11"/>
      <c r="BN937" s="11"/>
      <c r="BO937" s="11"/>
      <c r="BP937" s="11"/>
    </row>
    <row r="938" spans="1:68" ht="12.75" customHeight="1">
      <c r="A938" s="12">
        <f t="shared" si="1727"/>
        <v>935</v>
      </c>
      <c r="B938" s="11" t="str">
        <f t="shared" ref="B938:D938" si="1738">IF(ISERROR(B937),IF(ISERROR(B936),IF(ISERROR(B935),"BLANK",B935),B936),B937)</f>
        <v>Claire Attridge</v>
      </c>
      <c r="C938" s="11" t="str">
        <f t="shared" si="1738"/>
        <v>Em Lim</v>
      </c>
      <c r="D938" s="11" t="str">
        <f t="shared" si="1738"/>
        <v>BMSC4</v>
      </c>
      <c r="E938" s="12" t="str">
        <f>IF(ISERROR(VLOOKUP($D938,SITES!$A:$E,2,FALSE)),"",VLOOKUP($D938,SITES!$A:$E,2,FALSE))</f>
        <v>Kii xin</v>
      </c>
      <c r="F938" s="10">
        <f>IF(ISERROR(VLOOKUP($D938,SITES!$A:$E,3,FALSE)),"",VLOOKUP($D938,SITES!$A:$E,3,FALSE))</f>
        <v>48.815116882324197</v>
      </c>
      <c r="G938" s="13">
        <f>IF(ISERROR(VLOOKUP($D938,SITES!$A:$E,4,FALSE)),"",VLOOKUP($D938,SITES!$A:$E,4,FALSE))</f>
        <v>-125.175331115722</v>
      </c>
      <c r="H938" s="14" t="str">
        <f t="shared" ref="H938:O938" si="1739">IF(ISERROR(H937),IF(ISERROR(H936),IF(ISERROR(H935),"BLANK",H935),H936),H937)</f>
        <v>29/04/2024</v>
      </c>
      <c r="I938" s="11">
        <f t="shared" si="1739"/>
        <v>3</v>
      </c>
      <c r="J938" s="11" t="str">
        <f t="shared" si="1739"/>
        <v>NE</v>
      </c>
      <c r="K938" s="18">
        <f t="shared" si="1739"/>
        <v>0.42291666666666666</v>
      </c>
      <c r="L938" s="11" t="str">
        <f t="shared" si="1739"/>
        <v>CMA</v>
      </c>
      <c r="M938" s="11">
        <f t="shared" si="1739"/>
        <v>8.5</v>
      </c>
      <c r="N938" s="11">
        <f t="shared" si="1739"/>
        <v>2</v>
      </c>
      <c r="O938" s="11">
        <f t="shared" si="1739"/>
        <v>2</v>
      </c>
      <c r="P938" s="11" t="s">
        <v>120</v>
      </c>
      <c r="Q938" s="19" t="str">
        <f>IF($N938=1,IF(ISERROR(VLOOKUP($P938,'M1'!$A:$C,Q$2,FALSE)),"NOT PRESENT",VLOOKUP($P938,'M1'!$A:$C,Q$2,FALSE)),IF($N938=2,IF(ISERROR(VLOOKUP(DATA!$P938,'M2'!$A:$C,Q$2,FALSE)),"NOT PRESENT",VLOOKUP(DATA!$P938,'M2'!$A:$C,Q$2,FALSE)),IF($N938=0,IF(ISERROR(VLOOKUP($P938,'M1'!$A:$C,Q$2,FALSE)),IF(ISERROR(VLOOKUP(DATA!$P938,'M2'!$A:$C,Q$2,FALSE)),"NOT PRESENT",VLOOKUP(DATA!$P938,'M2'!$A:$C,Q$2,FALSE)),VLOOKUP($P938,'M1'!$A:$C,Q$2,FALSE)),"SPECIFY METHOD")))</f>
        <v>Antiopella fusca</v>
      </c>
      <c r="R938" s="12" t="str">
        <f>IF($N938=1,IF(ISERROR(VLOOKUP($P938,'M1'!$A:$C,R$2,FALSE)),"NOT PRESENT",VLOOKUP($P938,'M1'!$A:$C,R$2,FALSE)),IF($N938=2,IF(ISERROR(VLOOKUP(DATA!$P938,'M2'!$A:$C,R$2,FALSE)),"NOT PRESENT",VLOOKUP(DATA!$P938,'M2'!$A:$C,R$2,FALSE)),IF($N938=0,IF(ISERROR(VLOOKUP($P938,'M1'!$A:$C,R$2,FALSE)),IF(ISERROR(VLOOKUP(DATA!$P938,'M2'!$A:$C,R$2,FALSE)),"NOT PRESENT",VLOOKUP(DATA!$P938,'M2'!$A:$C,R$2,FALSE)),VLOOKUP($P938,'M1'!$A:$C,R$2,FALSE)),"SPECIFY METHOD")))</f>
        <v>White-and-orange-tipped nudibranch</v>
      </c>
      <c r="S938" s="21">
        <f t="shared" si="1398"/>
        <v>2</v>
      </c>
      <c r="T938" s="11">
        <v>2</v>
      </c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1"/>
      <c r="AU938" s="11"/>
      <c r="AV938" s="11"/>
      <c r="AW938" s="11"/>
      <c r="AX938" s="11"/>
      <c r="AY938" s="11"/>
      <c r="AZ938" s="11"/>
      <c r="BA938" s="11"/>
      <c r="BB938" s="11"/>
      <c r="BC938" s="11"/>
      <c r="BD938" s="11"/>
      <c r="BE938" s="11"/>
      <c r="BF938" s="11"/>
      <c r="BG938" s="11"/>
      <c r="BH938" s="11"/>
      <c r="BI938" s="11"/>
      <c r="BJ938" s="11"/>
      <c r="BK938" s="11"/>
      <c r="BL938" s="11"/>
      <c r="BM938" s="11"/>
      <c r="BN938" s="11"/>
      <c r="BO938" s="11"/>
      <c r="BP938" s="11"/>
    </row>
    <row r="939" spans="1:68" ht="12.75" customHeight="1">
      <c r="A939" s="12">
        <f t="shared" si="1727"/>
        <v>936</v>
      </c>
      <c r="B939" s="11" t="str">
        <f t="shared" ref="B939:D939" si="1740">IF(ISERROR(B938),IF(ISERROR(B937),IF(ISERROR(B936),"BLANK",B936),B937),B938)</f>
        <v>Claire Attridge</v>
      </c>
      <c r="C939" s="11" t="str">
        <f t="shared" si="1740"/>
        <v>Em Lim</v>
      </c>
      <c r="D939" s="11" t="str">
        <f t="shared" si="1740"/>
        <v>BMSC4</v>
      </c>
      <c r="E939" s="12" t="str">
        <f>IF(ISERROR(VLOOKUP($D939,SITES!$A:$E,2,FALSE)),"",VLOOKUP($D939,SITES!$A:$E,2,FALSE))</f>
        <v>Kii xin</v>
      </c>
      <c r="F939" s="10">
        <f>IF(ISERROR(VLOOKUP($D939,SITES!$A:$E,3,FALSE)),"",VLOOKUP($D939,SITES!$A:$E,3,FALSE))</f>
        <v>48.815116882324197</v>
      </c>
      <c r="G939" s="13">
        <f>IF(ISERROR(VLOOKUP($D939,SITES!$A:$E,4,FALSE)),"",VLOOKUP($D939,SITES!$A:$E,4,FALSE))</f>
        <v>-125.175331115722</v>
      </c>
      <c r="H939" s="14" t="str">
        <f t="shared" ref="H939:O939" si="1741">IF(ISERROR(H938),IF(ISERROR(H937),IF(ISERROR(H936),"BLANK",H936),H937),H938)</f>
        <v>29/04/2024</v>
      </c>
      <c r="I939" s="11">
        <f t="shared" si="1741"/>
        <v>3</v>
      </c>
      <c r="J939" s="11" t="str">
        <f t="shared" si="1741"/>
        <v>NE</v>
      </c>
      <c r="K939" s="18">
        <f t="shared" si="1741"/>
        <v>0.42291666666666666</v>
      </c>
      <c r="L939" s="11" t="str">
        <f t="shared" si="1741"/>
        <v>CMA</v>
      </c>
      <c r="M939" s="11">
        <f t="shared" si="1741"/>
        <v>8.5</v>
      </c>
      <c r="N939" s="11">
        <f t="shared" si="1741"/>
        <v>2</v>
      </c>
      <c r="O939" s="11">
        <f t="shared" si="1741"/>
        <v>2</v>
      </c>
      <c r="P939" s="11" t="s">
        <v>61</v>
      </c>
      <c r="Q939" s="19" t="str">
        <f>IF($N939=1,IF(ISERROR(VLOOKUP($P939,'M1'!$A:$C,Q$2,FALSE)),"NOT PRESENT",VLOOKUP($P939,'M1'!$A:$C,Q$2,FALSE)),IF($N939=2,IF(ISERROR(VLOOKUP(DATA!$P939,'M2'!$A:$C,Q$2,FALSE)),"NOT PRESENT",VLOOKUP(DATA!$P939,'M2'!$A:$C,Q$2,FALSE)),IF($N939=0,IF(ISERROR(VLOOKUP($P939,'M1'!$A:$C,Q$2,FALSE)),IF(ISERROR(VLOOKUP(DATA!$P939,'M2'!$A:$C,Q$2,FALSE)),"NOT PRESENT",VLOOKUP(DATA!$P939,'M2'!$A:$C,Q$2,FALSE)),VLOOKUP($P939,'M1'!$A:$C,Q$2,FALSE)),"SPECIFY METHOD")))</f>
        <v>Henricia spp.</v>
      </c>
      <c r="R939" s="12" t="str">
        <f>IF($N939=1,IF(ISERROR(VLOOKUP($P939,'M1'!$A:$C,R$2,FALSE)),"NOT PRESENT",VLOOKUP($P939,'M1'!$A:$C,R$2,FALSE)),IF($N939=2,IF(ISERROR(VLOOKUP(DATA!$P939,'M2'!$A:$C,R$2,FALSE)),"NOT PRESENT",VLOOKUP(DATA!$P939,'M2'!$A:$C,R$2,FALSE)),IF($N939=0,IF(ISERROR(VLOOKUP($P939,'M1'!$A:$C,R$2,FALSE)),IF(ISERROR(VLOOKUP(DATA!$P939,'M2'!$A:$C,R$2,FALSE)),"NOT PRESENT",VLOOKUP(DATA!$P939,'M2'!$A:$C,R$2,FALSE)),VLOOKUP($P939,'M1'!$A:$C,R$2,FALSE)),"SPECIFY METHOD")))</f>
        <v>Unidentified blood star</v>
      </c>
      <c r="S939" s="21">
        <f t="shared" si="1398"/>
        <v>6</v>
      </c>
      <c r="T939" s="11">
        <v>6</v>
      </c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1"/>
      <c r="AU939" s="11"/>
      <c r="AV939" s="11"/>
      <c r="AW939" s="11"/>
      <c r="AX939" s="11"/>
      <c r="AY939" s="11"/>
      <c r="AZ939" s="11"/>
      <c r="BA939" s="11"/>
      <c r="BB939" s="11"/>
      <c r="BC939" s="11"/>
      <c r="BD939" s="11"/>
      <c r="BE939" s="11"/>
      <c r="BF939" s="11"/>
      <c r="BG939" s="11"/>
      <c r="BH939" s="11"/>
      <c r="BI939" s="11"/>
      <c r="BJ939" s="11"/>
      <c r="BK939" s="11"/>
      <c r="BL939" s="11"/>
      <c r="BM939" s="11"/>
      <c r="BN939" s="11"/>
      <c r="BO939" s="11"/>
      <c r="BP939" s="11"/>
    </row>
    <row r="940" spans="1:68" ht="12.75" customHeight="1">
      <c r="A940" s="12">
        <f t="shared" si="1727"/>
        <v>937</v>
      </c>
      <c r="B940" s="11" t="str">
        <f t="shared" ref="B940:D940" si="1742">IF(ISERROR(B939),IF(ISERROR(B938),IF(ISERROR(B937),"BLANK",B937),B938),B939)</f>
        <v>Claire Attridge</v>
      </c>
      <c r="C940" s="11" t="str">
        <f t="shared" si="1742"/>
        <v>Em Lim</v>
      </c>
      <c r="D940" s="11" t="str">
        <f t="shared" si="1742"/>
        <v>BMSC4</v>
      </c>
      <c r="E940" s="12" t="str">
        <f>IF(ISERROR(VLOOKUP($D940,SITES!$A:$E,2,FALSE)),"",VLOOKUP($D940,SITES!$A:$E,2,FALSE))</f>
        <v>Kii xin</v>
      </c>
      <c r="F940" s="10">
        <f>IF(ISERROR(VLOOKUP($D940,SITES!$A:$E,3,FALSE)),"",VLOOKUP($D940,SITES!$A:$E,3,FALSE))</f>
        <v>48.815116882324197</v>
      </c>
      <c r="G940" s="13">
        <f>IF(ISERROR(VLOOKUP($D940,SITES!$A:$E,4,FALSE)),"",VLOOKUP($D940,SITES!$A:$E,4,FALSE))</f>
        <v>-125.175331115722</v>
      </c>
      <c r="H940" s="14" t="str">
        <f t="shared" ref="H940:O940" si="1743">IF(ISERROR(H939),IF(ISERROR(H938),IF(ISERROR(H937),"BLANK",H937),H938),H939)</f>
        <v>29/04/2024</v>
      </c>
      <c r="I940" s="11">
        <f t="shared" si="1743"/>
        <v>3</v>
      </c>
      <c r="J940" s="11" t="str">
        <f t="shared" si="1743"/>
        <v>NE</v>
      </c>
      <c r="K940" s="18">
        <f t="shared" si="1743"/>
        <v>0.42291666666666666</v>
      </c>
      <c r="L940" s="11" t="str">
        <f t="shared" si="1743"/>
        <v>CMA</v>
      </c>
      <c r="M940" s="11">
        <f t="shared" si="1743"/>
        <v>8.5</v>
      </c>
      <c r="N940" s="11">
        <f t="shared" si="1743"/>
        <v>2</v>
      </c>
      <c r="O940" s="11">
        <f t="shared" si="1743"/>
        <v>2</v>
      </c>
      <c r="P940" s="11" t="s">
        <v>42</v>
      </c>
      <c r="Q940" s="19" t="str">
        <f>IF($N940=1,IF(ISERROR(VLOOKUP($P940,'M1'!$A:$C,Q$2,FALSE)),"NOT PRESENT",VLOOKUP($P940,'M1'!$A:$C,Q$2,FALSE)),IF($N940=2,IF(ISERROR(VLOOKUP(DATA!$P940,'M2'!$A:$C,Q$2,FALSE)),"NOT PRESENT",VLOOKUP(DATA!$P940,'M2'!$A:$C,Q$2,FALSE)),IF($N940=0,IF(ISERROR(VLOOKUP($P940,'M1'!$A:$C,Q$2,FALSE)),IF(ISERROR(VLOOKUP(DATA!$P940,'M2'!$A:$C,Q$2,FALSE)),"NOT PRESENT",VLOOKUP(DATA!$P940,'M2'!$A:$C,Q$2,FALSE)),VLOOKUP($P940,'M1'!$A:$C,Q$2,FALSE)),"SPECIFY METHOD")))</f>
        <v>Dermasterias imbricata</v>
      </c>
      <c r="R940" s="12" t="str">
        <f>IF($N940=1,IF(ISERROR(VLOOKUP($P940,'M1'!$A:$C,R$2,FALSE)),"NOT PRESENT",VLOOKUP($P940,'M1'!$A:$C,R$2,FALSE)),IF($N940=2,IF(ISERROR(VLOOKUP(DATA!$P940,'M2'!$A:$C,R$2,FALSE)),"NOT PRESENT",VLOOKUP(DATA!$P940,'M2'!$A:$C,R$2,FALSE)),IF($N940=0,IF(ISERROR(VLOOKUP($P940,'M1'!$A:$C,R$2,FALSE)),IF(ISERROR(VLOOKUP(DATA!$P940,'M2'!$A:$C,R$2,FALSE)),"NOT PRESENT",VLOOKUP(DATA!$P940,'M2'!$A:$C,R$2,FALSE)),VLOOKUP($P940,'M1'!$A:$C,R$2,FALSE)),"SPECIFY METHOD")))</f>
        <v>Leather star</v>
      </c>
      <c r="S940" s="21">
        <f t="shared" si="1398"/>
        <v>15</v>
      </c>
      <c r="T940" s="11">
        <v>15</v>
      </c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1"/>
      <c r="AU940" s="11"/>
      <c r="AV940" s="11"/>
      <c r="AW940" s="11"/>
      <c r="AX940" s="11"/>
      <c r="AY940" s="11"/>
      <c r="AZ940" s="11"/>
      <c r="BA940" s="11"/>
      <c r="BB940" s="11"/>
      <c r="BC940" s="11"/>
      <c r="BD940" s="11"/>
      <c r="BE940" s="11"/>
      <c r="BF940" s="11"/>
      <c r="BG940" s="11"/>
      <c r="BH940" s="11"/>
      <c r="BI940" s="11"/>
      <c r="BJ940" s="11"/>
      <c r="BK940" s="11"/>
      <c r="BL940" s="11"/>
      <c r="BM940" s="11"/>
      <c r="BN940" s="11"/>
      <c r="BO940" s="11"/>
      <c r="BP940" s="11"/>
    </row>
    <row r="941" spans="1:68" ht="12.75" customHeight="1">
      <c r="A941" s="12">
        <f t="shared" si="1727"/>
        <v>938</v>
      </c>
      <c r="B941" s="11" t="str">
        <f t="shared" ref="B941:D941" si="1744">IF(ISERROR(B940),IF(ISERROR(B939),IF(ISERROR(B938),"BLANK",B938),B939),B940)</f>
        <v>Claire Attridge</v>
      </c>
      <c r="C941" s="11" t="str">
        <f t="shared" si="1744"/>
        <v>Em Lim</v>
      </c>
      <c r="D941" s="11" t="str">
        <f t="shared" si="1744"/>
        <v>BMSC4</v>
      </c>
      <c r="E941" s="12" t="str">
        <f>IF(ISERROR(VLOOKUP($D941,SITES!$A:$E,2,FALSE)),"",VLOOKUP($D941,SITES!$A:$E,2,FALSE))</f>
        <v>Kii xin</v>
      </c>
      <c r="F941" s="10">
        <f>IF(ISERROR(VLOOKUP($D941,SITES!$A:$E,3,FALSE)),"",VLOOKUP($D941,SITES!$A:$E,3,FALSE))</f>
        <v>48.815116882324197</v>
      </c>
      <c r="G941" s="13">
        <f>IF(ISERROR(VLOOKUP($D941,SITES!$A:$E,4,FALSE)),"",VLOOKUP($D941,SITES!$A:$E,4,FALSE))</f>
        <v>-125.175331115722</v>
      </c>
      <c r="H941" s="14" t="str">
        <f t="shared" ref="H941:O941" si="1745">IF(ISERROR(H940),IF(ISERROR(H939),IF(ISERROR(H938),"BLANK",H938),H939),H940)</f>
        <v>29/04/2024</v>
      </c>
      <c r="I941" s="11">
        <f t="shared" si="1745"/>
        <v>3</v>
      </c>
      <c r="J941" s="11" t="str">
        <f t="shared" si="1745"/>
        <v>NE</v>
      </c>
      <c r="K941" s="18">
        <f t="shared" si="1745"/>
        <v>0.42291666666666666</v>
      </c>
      <c r="L941" s="11" t="str">
        <f t="shared" si="1745"/>
        <v>CMA</v>
      </c>
      <c r="M941" s="11">
        <f t="shared" si="1745"/>
        <v>8.5</v>
      </c>
      <c r="N941" s="11">
        <f t="shared" si="1745"/>
        <v>2</v>
      </c>
      <c r="O941" s="11">
        <f t="shared" si="1745"/>
        <v>2</v>
      </c>
      <c r="P941" s="11" t="s">
        <v>39</v>
      </c>
      <c r="Q941" s="19" t="str">
        <f>IF($N941=1,IF(ISERROR(VLOOKUP($P941,'M1'!$A:$C,Q$2,FALSE)),"NOT PRESENT",VLOOKUP($P941,'M1'!$A:$C,Q$2,FALSE)),IF($N941=2,IF(ISERROR(VLOOKUP(DATA!$P941,'M2'!$A:$C,Q$2,FALSE)),"NOT PRESENT",VLOOKUP(DATA!$P941,'M2'!$A:$C,Q$2,FALSE)),IF($N941=0,IF(ISERROR(VLOOKUP($P941,'M1'!$A:$C,Q$2,FALSE)),IF(ISERROR(VLOOKUP(DATA!$P941,'M2'!$A:$C,Q$2,FALSE)),"NOT PRESENT",VLOOKUP(DATA!$P941,'M2'!$A:$C,Q$2,FALSE)),VLOOKUP($P941,'M1'!$A:$C,Q$2,FALSE)),"SPECIFY METHOD")))</f>
        <v>Hermissenda crassicornis</v>
      </c>
      <c r="R941" s="12" t="str">
        <f>IF($N941=1,IF(ISERROR(VLOOKUP($P941,'M1'!$A:$C,R$2,FALSE)),"NOT PRESENT",VLOOKUP($P941,'M1'!$A:$C,R$2,FALSE)),IF($N941=2,IF(ISERROR(VLOOKUP(DATA!$P941,'M2'!$A:$C,R$2,FALSE)),"NOT PRESENT",VLOOKUP(DATA!$P941,'M2'!$A:$C,R$2,FALSE)),IF($N941=0,IF(ISERROR(VLOOKUP($P941,'M1'!$A:$C,R$2,FALSE)),IF(ISERROR(VLOOKUP(DATA!$P941,'M2'!$A:$C,R$2,FALSE)),"NOT PRESENT",VLOOKUP(DATA!$P941,'M2'!$A:$C,R$2,FALSE)),VLOOKUP($P941,'M1'!$A:$C,R$2,FALSE)),"SPECIFY METHOD")))</f>
        <v>Opalescent nudibranch</v>
      </c>
      <c r="S941" s="21">
        <f t="shared" si="1398"/>
        <v>10</v>
      </c>
      <c r="T941" s="11">
        <v>10</v>
      </c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1"/>
      <c r="AU941" s="11"/>
      <c r="AV941" s="11"/>
      <c r="AW941" s="11"/>
      <c r="AX941" s="11"/>
      <c r="AY941" s="11"/>
      <c r="AZ941" s="11"/>
      <c r="BA941" s="11"/>
      <c r="BB941" s="11"/>
      <c r="BC941" s="11"/>
      <c r="BD941" s="11"/>
      <c r="BE941" s="11"/>
      <c r="BF941" s="11"/>
      <c r="BG941" s="11"/>
      <c r="BH941" s="11"/>
      <c r="BI941" s="11"/>
      <c r="BJ941" s="11"/>
      <c r="BK941" s="11"/>
      <c r="BL941" s="11"/>
      <c r="BM941" s="11"/>
      <c r="BN941" s="11"/>
      <c r="BO941" s="11"/>
      <c r="BP941" s="11"/>
    </row>
    <row r="942" spans="1:68" ht="12.75" customHeight="1">
      <c r="A942" s="12">
        <f t="shared" si="1727"/>
        <v>939</v>
      </c>
      <c r="B942" s="11" t="str">
        <f t="shared" ref="B942:D942" si="1746">IF(ISERROR(B941),IF(ISERROR(B940),IF(ISERROR(B939),"BLANK",B939),B940),B941)</f>
        <v>Claire Attridge</v>
      </c>
      <c r="C942" s="11" t="str">
        <f t="shared" si="1746"/>
        <v>Em Lim</v>
      </c>
      <c r="D942" s="11" t="str">
        <f t="shared" si="1746"/>
        <v>BMSC4</v>
      </c>
      <c r="E942" s="12" t="str">
        <f>IF(ISERROR(VLOOKUP($D942,SITES!$A:$E,2,FALSE)),"",VLOOKUP($D942,SITES!$A:$E,2,FALSE))</f>
        <v>Kii xin</v>
      </c>
      <c r="F942" s="10">
        <f>IF(ISERROR(VLOOKUP($D942,SITES!$A:$E,3,FALSE)),"",VLOOKUP($D942,SITES!$A:$E,3,FALSE))</f>
        <v>48.815116882324197</v>
      </c>
      <c r="G942" s="13">
        <f>IF(ISERROR(VLOOKUP($D942,SITES!$A:$E,4,FALSE)),"",VLOOKUP($D942,SITES!$A:$E,4,FALSE))</f>
        <v>-125.175331115722</v>
      </c>
      <c r="H942" s="14" t="str">
        <f t="shared" ref="H942:O942" si="1747">IF(ISERROR(H941),IF(ISERROR(H940),IF(ISERROR(H939),"BLANK",H939),H940),H941)</f>
        <v>29/04/2024</v>
      </c>
      <c r="I942" s="11">
        <f t="shared" si="1747"/>
        <v>3</v>
      </c>
      <c r="J942" s="11" t="str">
        <f t="shared" si="1747"/>
        <v>NE</v>
      </c>
      <c r="K942" s="18">
        <f t="shared" si="1747"/>
        <v>0.42291666666666666</v>
      </c>
      <c r="L942" s="11" t="str">
        <f t="shared" si="1747"/>
        <v>CMA</v>
      </c>
      <c r="M942" s="11">
        <f t="shared" si="1747"/>
        <v>8.5</v>
      </c>
      <c r="N942" s="11">
        <f t="shared" si="1747"/>
        <v>2</v>
      </c>
      <c r="O942" s="11">
        <f t="shared" si="1747"/>
        <v>2</v>
      </c>
      <c r="P942" s="11" t="s">
        <v>28</v>
      </c>
      <c r="Q942" s="19" t="str">
        <f>IF($N942=1,IF(ISERROR(VLOOKUP($P942,'M1'!$A:$C,Q$2,FALSE)),"NOT PRESENT",VLOOKUP($P942,'M1'!$A:$C,Q$2,FALSE)),IF($N942=2,IF(ISERROR(VLOOKUP(DATA!$P942,'M2'!$A:$C,Q$2,FALSE)),"NOT PRESENT",VLOOKUP(DATA!$P942,'M2'!$A:$C,Q$2,FALSE)),IF($N942=0,IF(ISERROR(VLOOKUP($P942,'M1'!$A:$C,Q$2,FALSE)),IF(ISERROR(VLOOKUP(DATA!$P942,'M2'!$A:$C,Q$2,FALSE)),"NOT PRESENT",VLOOKUP(DATA!$P942,'M2'!$A:$C,Q$2,FALSE)),VLOOKUP($P942,'M1'!$A:$C,Q$2,FALSE)),"SPECIFY METHOD")))</f>
        <v>Artedius harringtoni</v>
      </c>
      <c r="R942" s="12" t="str">
        <f>IF($N942=1,IF(ISERROR(VLOOKUP($P942,'M1'!$A:$C,R$2,FALSE)),"NOT PRESENT",VLOOKUP($P942,'M1'!$A:$C,R$2,FALSE)),IF($N942=2,IF(ISERROR(VLOOKUP(DATA!$P942,'M2'!$A:$C,R$2,FALSE)),"NOT PRESENT",VLOOKUP(DATA!$P942,'M2'!$A:$C,R$2,FALSE)),IF($N942=0,IF(ISERROR(VLOOKUP($P942,'M1'!$A:$C,R$2,FALSE)),IF(ISERROR(VLOOKUP(DATA!$P942,'M2'!$A:$C,R$2,FALSE)),"NOT PRESENT",VLOOKUP(DATA!$P942,'M2'!$A:$C,R$2,FALSE)),VLOOKUP($P942,'M1'!$A:$C,R$2,FALSE)),"SPECIFY METHOD")))</f>
        <v>Scalyhead sculpin</v>
      </c>
      <c r="S942" s="21">
        <f t="shared" si="1398"/>
        <v>2</v>
      </c>
      <c r="T942" s="11">
        <v>0</v>
      </c>
      <c r="U942" s="11">
        <v>1</v>
      </c>
      <c r="V942" s="11">
        <v>1</v>
      </c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1"/>
      <c r="AU942" s="11"/>
      <c r="AV942" s="11"/>
      <c r="AW942" s="11"/>
      <c r="AX942" s="11"/>
      <c r="AY942" s="11"/>
      <c r="AZ942" s="11"/>
      <c r="BA942" s="11"/>
      <c r="BB942" s="11"/>
      <c r="BC942" s="11"/>
      <c r="BD942" s="11"/>
      <c r="BE942" s="11"/>
      <c r="BF942" s="11"/>
      <c r="BG942" s="11"/>
      <c r="BH942" s="11"/>
      <c r="BI942" s="11"/>
      <c r="BJ942" s="11"/>
      <c r="BK942" s="11"/>
      <c r="BL942" s="11"/>
      <c r="BM942" s="11"/>
      <c r="BN942" s="11"/>
      <c r="BO942" s="11"/>
      <c r="BP942" s="11"/>
    </row>
    <row r="943" spans="1:68" ht="12.75" customHeight="1">
      <c r="A943" s="12">
        <f t="shared" si="1727"/>
        <v>940</v>
      </c>
      <c r="B943" s="11" t="str">
        <f t="shared" ref="B943:D943" si="1748">IF(ISERROR(B942),IF(ISERROR(B941),IF(ISERROR(B940),"BLANK",B940),B941),B942)</f>
        <v>Claire Attridge</v>
      </c>
      <c r="C943" s="11" t="str">
        <f t="shared" si="1748"/>
        <v>Em Lim</v>
      </c>
      <c r="D943" s="11" t="str">
        <f t="shared" si="1748"/>
        <v>BMSC4</v>
      </c>
      <c r="E943" s="12" t="str">
        <f>IF(ISERROR(VLOOKUP($D943,SITES!$A:$E,2,FALSE)),"",VLOOKUP($D943,SITES!$A:$E,2,FALSE))</f>
        <v>Kii xin</v>
      </c>
      <c r="F943" s="10">
        <f>IF(ISERROR(VLOOKUP($D943,SITES!$A:$E,3,FALSE)),"",VLOOKUP($D943,SITES!$A:$E,3,FALSE))</f>
        <v>48.815116882324197</v>
      </c>
      <c r="G943" s="13">
        <f>IF(ISERROR(VLOOKUP($D943,SITES!$A:$E,4,FALSE)),"",VLOOKUP($D943,SITES!$A:$E,4,FALSE))</f>
        <v>-125.175331115722</v>
      </c>
      <c r="H943" s="14" t="str">
        <f t="shared" ref="H943:O943" si="1749">IF(ISERROR(H942),IF(ISERROR(H941),IF(ISERROR(H940),"BLANK",H940),H941),H942)</f>
        <v>29/04/2024</v>
      </c>
      <c r="I943" s="11">
        <f t="shared" si="1749"/>
        <v>3</v>
      </c>
      <c r="J943" s="11" t="str">
        <f t="shared" si="1749"/>
        <v>NE</v>
      </c>
      <c r="K943" s="18">
        <f t="shared" si="1749"/>
        <v>0.42291666666666666</v>
      </c>
      <c r="L943" s="11" t="str">
        <f t="shared" si="1749"/>
        <v>CMA</v>
      </c>
      <c r="M943" s="11">
        <f t="shared" si="1749"/>
        <v>8.5</v>
      </c>
      <c r="N943" s="11">
        <f t="shared" si="1749"/>
        <v>2</v>
      </c>
      <c r="O943" s="11">
        <f t="shared" si="1749"/>
        <v>2</v>
      </c>
      <c r="P943" s="11" t="s">
        <v>106</v>
      </c>
      <c r="Q943" s="19" t="str">
        <f>IF($N943=1,IF(ISERROR(VLOOKUP($P943,'M1'!$A:$C,Q$2,FALSE)),"NOT PRESENT",VLOOKUP($P943,'M1'!$A:$C,Q$2,FALSE)),IF($N943=2,IF(ISERROR(VLOOKUP(DATA!$P943,'M2'!$A:$C,Q$2,FALSE)),"NOT PRESENT",VLOOKUP(DATA!$P943,'M2'!$A:$C,Q$2,FALSE)),IF($N943=0,IF(ISERROR(VLOOKUP($P943,'M1'!$A:$C,Q$2,FALSE)),IF(ISERROR(VLOOKUP(DATA!$P943,'M2'!$A:$C,Q$2,FALSE)),"NOT PRESENT",VLOOKUP(DATA!$P943,'M2'!$A:$C,Q$2,FALSE)),VLOOKUP($P943,'M1'!$A:$C,Q$2,FALSE)),"SPECIFY METHOD")))</f>
        <v>Peltodoris nobilis</v>
      </c>
      <c r="R943" s="12" t="str">
        <f>IF($N943=1,IF(ISERROR(VLOOKUP($P943,'M1'!$A:$C,R$2,FALSE)),"NOT PRESENT",VLOOKUP($P943,'M1'!$A:$C,R$2,FALSE)),IF($N943=2,IF(ISERROR(VLOOKUP(DATA!$P943,'M2'!$A:$C,R$2,FALSE)),"NOT PRESENT",VLOOKUP(DATA!$P943,'M2'!$A:$C,R$2,FALSE)),IF($N943=0,IF(ISERROR(VLOOKUP($P943,'M1'!$A:$C,R$2,FALSE)),IF(ISERROR(VLOOKUP(DATA!$P943,'M2'!$A:$C,R$2,FALSE)),"NOT PRESENT",VLOOKUP(DATA!$P943,'M2'!$A:$C,R$2,FALSE)),VLOOKUP($P943,'M1'!$A:$C,R$2,FALSE)),"SPECIFY METHOD")))</f>
        <v>Noble sea lemon</v>
      </c>
      <c r="S943" s="21">
        <f t="shared" si="1398"/>
        <v>2</v>
      </c>
      <c r="T943" s="11">
        <v>2</v>
      </c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1"/>
      <c r="AU943" s="11"/>
      <c r="AV943" s="11"/>
      <c r="AW943" s="11"/>
      <c r="AX943" s="11"/>
      <c r="AY943" s="11"/>
      <c r="AZ943" s="11"/>
      <c r="BA943" s="11"/>
      <c r="BB943" s="11"/>
      <c r="BC943" s="11"/>
      <c r="BD943" s="11"/>
      <c r="BE943" s="11"/>
      <c r="BF943" s="11"/>
      <c r="BG943" s="11"/>
      <c r="BH943" s="11"/>
      <c r="BI943" s="11"/>
      <c r="BJ943" s="11"/>
      <c r="BK943" s="11"/>
      <c r="BL943" s="11"/>
      <c r="BM943" s="11"/>
      <c r="BN943" s="11"/>
      <c r="BO943" s="11"/>
      <c r="BP943" s="11"/>
    </row>
    <row r="944" spans="1:68" ht="12.75" customHeight="1">
      <c r="A944" s="12">
        <f t="shared" si="1727"/>
        <v>941</v>
      </c>
      <c r="B944" s="11" t="str">
        <f t="shared" ref="B944:D944" si="1750">IF(ISERROR(B943),IF(ISERROR(B942),IF(ISERROR(B941),"BLANK",B941),B942),B943)</f>
        <v>Claire Attridge</v>
      </c>
      <c r="C944" s="11" t="str">
        <f t="shared" si="1750"/>
        <v>Em Lim</v>
      </c>
      <c r="D944" s="11" t="str">
        <f t="shared" si="1750"/>
        <v>BMSC4</v>
      </c>
      <c r="E944" s="12" t="str">
        <f>IF(ISERROR(VLOOKUP($D944,SITES!$A:$E,2,FALSE)),"",VLOOKUP($D944,SITES!$A:$E,2,FALSE))</f>
        <v>Kii xin</v>
      </c>
      <c r="F944" s="10">
        <f>IF(ISERROR(VLOOKUP($D944,SITES!$A:$E,3,FALSE)),"",VLOOKUP($D944,SITES!$A:$E,3,FALSE))</f>
        <v>48.815116882324197</v>
      </c>
      <c r="G944" s="13">
        <f>IF(ISERROR(VLOOKUP($D944,SITES!$A:$E,4,FALSE)),"",VLOOKUP($D944,SITES!$A:$E,4,FALSE))</f>
        <v>-125.175331115722</v>
      </c>
      <c r="H944" s="14" t="str">
        <f t="shared" ref="H944:O944" si="1751">IF(ISERROR(H943),IF(ISERROR(H942),IF(ISERROR(H941),"BLANK",H941),H942),H943)</f>
        <v>29/04/2024</v>
      </c>
      <c r="I944" s="11">
        <f t="shared" si="1751"/>
        <v>3</v>
      </c>
      <c r="J944" s="11" t="str">
        <f t="shared" si="1751"/>
        <v>NE</v>
      </c>
      <c r="K944" s="18">
        <f t="shared" si="1751"/>
        <v>0.42291666666666666</v>
      </c>
      <c r="L944" s="11" t="str">
        <f t="shared" si="1751"/>
        <v>CMA</v>
      </c>
      <c r="M944" s="11">
        <f t="shared" si="1751"/>
        <v>8.5</v>
      </c>
      <c r="N944" s="11">
        <f t="shared" si="1751"/>
        <v>2</v>
      </c>
      <c r="O944" s="11">
        <f t="shared" si="1751"/>
        <v>2</v>
      </c>
      <c r="P944" s="11" t="s">
        <v>37</v>
      </c>
      <c r="Q944" s="19" t="str">
        <f>IF($N944=1,IF(ISERROR(VLOOKUP($P944,'M1'!$A:$C,Q$2,FALSE)),"NOT PRESENT",VLOOKUP($P944,'M1'!$A:$C,Q$2,FALSE)),IF($N944=2,IF(ISERROR(VLOOKUP(DATA!$P944,'M2'!$A:$C,Q$2,FALSE)),"NOT PRESENT",VLOOKUP(DATA!$P944,'M2'!$A:$C,Q$2,FALSE)),IF($N944=0,IF(ISERROR(VLOOKUP($P944,'M1'!$A:$C,Q$2,FALSE)),IF(ISERROR(VLOOKUP(DATA!$P944,'M2'!$A:$C,Q$2,FALSE)),"NOT PRESENT",VLOOKUP(DATA!$P944,'M2'!$A:$C,Q$2,FALSE)),VLOOKUP($P944,'M1'!$A:$C,Q$2,FALSE)),"SPECIFY METHOD")))</f>
        <v>Ceratostoma foliatum</v>
      </c>
      <c r="R944" s="12" t="str">
        <f>IF($N944=1,IF(ISERROR(VLOOKUP($P944,'M1'!$A:$C,R$2,FALSE)),"NOT PRESENT",VLOOKUP($P944,'M1'!$A:$C,R$2,FALSE)),IF($N944=2,IF(ISERROR(VLOOKUP(DATA!$P944,'M2'!$A:$C,R$2,FALSE)),"NOT PRESENT",VLOOKUP(DATA!$P944,'M2'!$A:$C,R$2,FALSE)),IF($N944=0,IF(ISERROR(VLOOKUP($P944,'M1'!$A:$C,R$2,FALSE)),IF(ISERROR(VLOOKUP(DATA!$P944,'M2'!$A:$C,R$2,FALSE)),"NOT PRESENT",VLOOKUP(DATA!$P944,'M2'!$A:$C,R$2,FALSE)),VLOOKUP($P944,'M1'!$A:$C,R$2,FALSE)),"SPECIFY METHOD")))</f>
        <v>Leafy hornmouth</v>
      </c>
      <c r="S944" s="21">
        <f t="shared" si="1398"/>
        <v>15</v>
      </c>
      <c r="T944" s="11">
        <v>15</v>
      </c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1"/>
      <c r="AU944" s="11"/>
      <c r="AV944" s="11"/>
      <c r="AW944" s="11"/>
      <c r="AX944" s="11"/>
      <c r="AY944" s="11"/>
      <c r="AZ944" s="11"/>
      <c r="BA944" s="11"/>
      <c r="BB944" s="11"/>
      <c r="BC944" s="11"/>
      <c r="BD944" s="11"/>
      <c r="BE944" s="11"/>
      <c r="BF944" s="11"/>
      <c r="BG944" s="11"/>
      <c r="BH944" s="11"/>
      <c r="BI944" s="11"/>
      <c r="BJ944" s="11"/>
      <c r="BK944" s="11"/>
      <c r="BL944" s="11"/>
      <c r="BM944" s="11"/>
      <c r="BN944" s="11"/>
      <c r="BO944" s="11"/>
      <c r="BP944" s="11"/>
    </row>
    <row r="945" spans="1:68" ht="12.75" customHeight="1">
      <c r="A945" s="12">
        <f t="shared" si="1727"/>
        <v>942</v>
      </c>
      <c r="B945" s="11" t="str">
        <f t="shared" ref="B945:D945" si="1752">IF(ISERROR(B944),IF(ISERROR(B943),IF(ISERROR(B942),"BLANK",B942),B943),B944)</f>
        <v>Claire Attridge</v>
      </c>
      <c r="C945" s="11" t="str">
        <f t="shared" si="1752"/>
        <v>Em Lim</v>
      </c>
      <c r="D945" s="11" t="str">
        <f t="shared" si="1752"/>
        <v>BMSC4</v>
      </c>
      <c r="E945" s="12" t="str">
        <f>IF(ISERROR(VLOOKUP($D945,SITES!$A:$E,2,FALSE)),"",VLOOKUP($D945,SITES!$A:$E,2,FALSE))</f>
        <v>Kii xin</v>
      </c>
      <c r="F945" s="10">
        <f>IF(ISERROR(VLOOKUP($D945,SITES!$A:$E,3,FALSE)),"",VLOOKUP($D945,SITES!$A:$E,3,FALSE))</f>
        <v>48.815116882324197</v>
      </c>
      <c r="G945" s="13">
        <f>IF(ISERROR(VLOOKUP($D945,SITES!$A:$E,4,FALSE)),"",VLOOKUP($D945,SITES!$A:$E,4,FALSE))</f>
        <v>-125.175331115722</v>
      </c>
      <c r="H945" s="14" t="str">
        <f t="shared" ref="H945:O945" si="1753">IF(ISERROR(H944),IF(ISERROR(H943),IF(ISERROR(H942),"BLANK",H942),H943),H944)</f>
        <v>29/04/2024</v>
      </c>
      <c r="I945" s="11">
        <f t="shared" si="1753"/>
        <v>3</v>
      </c>
      <c r="J945" s="11" t="str">
        <f t="shared" si="1753"/>
        <v>NE</v>
      </c>
      <c r="K945" s="18">
        <f t="shared" si="1753"/>
        <v>0.42291666666666666</v>
      </c>
      <c r="L945" s="11" t="str">
        <f t="shared" si="1753"/>
        <v>CMA</v>
      </c>
      <c r="M945" s="11">
        <f t="shared" si="1753"/>
        <v>8.5</v>
      </c>
      <c r="N945" s="11">
        <f t="shared" si="1753"/>
        <v>2</v>
      </c>
      <c r="O945" s="11">
        <f t="shared" si="1753"/>
        <v>2</v>
      </c>
      <c r="P945" s="11" t="s">
        <v>45</v>
      </c>
      <c r="Q945" s="19" t="str">
        <f>IF($N945=1,IF(ISERROR(VLOOKUP($P945,'M1'!$A:$C,Q$2,FALSE)),"NOT PRESENT",VLOOKUP($P945,'M1'!$A:$C,Q$2,FALSE)),IF($N945=2,IF(ISERROR(VLOOKUP(DATA!$P945,'M2'!$A:$C,Q$2,FALSE)),"NOT PRESENT",VLOOKUP(DATA!$P945,'M2'!$A:$C,Q$2,FALSE)),IF($N945=0,IF(ISERROR(VLOOKUP($P945,'M1'!$A:$C,Q$2,FALSE)),IF(ISERROR(VLOOKUP(DATA!$P945,'M2'!$A:$C,Q$2,FALSE)),"NOT PRESENT",VLOOKUP(DATA!$P945,'M2'!$A:$C,Q$2,FALSE)),VLOOKUP($P945,'M1'!$A:$C,Q$2,FALSE)),"SPECIFY METHOD")))</f>
        <v>Diodora aspera</v>
      </c>
      <c r="R945" s="12" t="str">
        <f>IF($N945=1,IF(ISERROR(VLOOKUP($P945,'M1'!$A:$C,R$2,FALSE)),"NOT PRESENT",VLOOKUP($P945,'M1'!$A:$C,R$2,FALSE)),IF($N945=2,IF(ISERROR(VLOOKUP(DATA!$P945,'M2'!$A:$C,R$2,FALSE)),"NOT PRESENT",VLOOKUP(DATA!$P945,'M2'!$A:$C,R$2,FALSE)),IF($N945=0,IF(ISERROR(VLOOKUP($P945,'M1'!$A:$C,R$2,FALSE)),IF(ISERROR(VLOOKUP(DATA!$P945,'M2'!$A:$C,R$2,FALSE)),"NOT PRESENT",VLOOKUP(DATA!$P945,'M2'!$A:$C,R$2,FALSE)),VLOOKUP($P945,'M1'!$A:$C,R$2,FALSE)),"SPECIFY METHOD")))</f>
        <v>Rough keyhole limpet</v>
      </c>
      <c r="S945" s="21">
        <f t="shared" si="1398"/>
        <v>1</v>
      </c>
      <c r="T945" s="11">
        <v>1</v>
      </c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1"/>
      <c r="AU945" s="11"/>
      <c r="AV945" s="11"/>
      <c r="AW945" s="11"/>
      <c r="AX945" s="11"/>
      <c r="AY945" s="11"/>
      <c r="AZ945" s="11"/>
      <c r="BA945" s="11"/>
      <c r="BB945" s="11"/>
      <c r="BC945" s="11"/>
      <c r="BD945" s="11"/>
      <c r="BE945" s="11"/>
      <c r="BF945" s="11"/>
      <c r="BG945" s="11"/>
      <c r="BH945" s="11"/>
      <c r="BI945" s="11"/>
      <c r="BJ945" s="11"/>
      <c r="BK945" s="11"/>
      <c r="BL945" s="11"/>
      <c r="BM945" s="11"/>
      <c r="BN945" s="11"/>
      <c r="BO945" s="11"/>
      <c r="BP945" s="11"/>
    </row>
    <row r="946" spans="1:68" ht="12.75" customHeight="1">
      <c r="A946" s="12">
        <f t="shared" si="1727"/>
        <v>943</v>
      </c>
      <c r="B946" s="11" t="str">
        <f t="shared" ref="B946:D946" si="1754">IF(ISERROR(B945),IF(ISERROR(B944),IF(ISERROR(B943),"BLANK",B943),B944),B945)</f>
        <v>Claire Attridge</v>
      </c>
      <c r="C946" s="11" t="str">
        <f t="shared" si="1754"/>
        <v>Em Lim</v>
      </c>
      <c r="D946" s="11" t="str">
        <f t="shared" si="1754"/>
        <v>BMSC4</v>
      </c>
      <c r="E946" s="12" t="str">
        <f>IF(ISERROR(VLOOKUP($D946,SITES!$A:$E,2,FALSE)),"",VLOOKUP($D946,SITES!$A:$E,2,FALSE))</f>
        <v>Kii xin</v>
      </c>
      <c r="F946" s="10">
        <f>IF(ISERROR(VLOOKUP($D946,SITES!$A:$E,3,FALSE)),"",VLOOKUP($D946,SITES!$A:$E,3,FALSE))</f>
        <v>48.815116882324197</v>
      </c>
      <c r="G946" s="13">
        <f>IF(ISERROR(VLOOKUP($D946,SITES!$A:$E,4,FALSE)),"",VLOOKUP($D946,SITES!$A:$E,4,FALSE))</f>
        <v>-125.175331115722</v>
      </c>
      <c r="H946" s="14" t="str">
        <f t="shared" ref="H946:O946" si="1755">IF(ISERROR(H945),IF(ISERROR(H944),IF(ISERROR(H943),"BLANK",H943),H944),H945)</f>
        <v>29/04/2024</v>
      </c>
      <c r="I946" s="11">
        <f t="shared" si="1755"/>
        <v>3</v>
      </c>
      <c r="J946" s="11" t="str">
        <f t="shared" si="1755"/>
        <v>NE</v>
      </c>
      <c r="K946" s="18">
        <f t="shared" si="1755"/>
        <v>0.42291666666666666</v>
      </c>
      <c r="L946" s="11" t="str">
        <f t="shared" si="1755"/>
        <v>CMA</v>
      </c>
      <c r="M946" s="11">
        <f t="shared" si="1755"/>
        <v>8.5</v>
      </c>
      <c r="N946" s="11">
        <f t="shared" si="1755"/>
        <v>2</v>
      </c>
      <c r="O946" s="11">
        <f t="shared" si="1755"/>
        <v>2</v>
      </c>
      <c r="P946" s="11" t="s">
        <v>118</v>
      </c>
      <c r="Q946" s="19" t="str">
        <f>IF($N946=1,IF(ISERROR(VLOOKUP($P946,'M1'!$A:$C,Q$2,FALSE)),"NOT PRESENT",VLOOKUP($P946,'M1'!$A:$C,Q$2,FALSE)),IF($N946=2,IF(ISERROR(VLOOKUP(DATA!$P946,'M2'!$A:$C,Q$2,FALSE)),"NOT PRESENT",VLOOKUP(DATA!$P946,'M2'!$A:$C,Q$2,FALSE)),IF($N946=0,IF(ISERROR(VLOOKUP($P946,'M1'!$A:$C,Q$2,FALSE)),IF(ISERROR(VLOOKUP(DATA!$P946,'M2'!$A:$C,Q$2,FALSE)),"NOT PRESENT",VLOOKUP(DATA!$P946,'M2'!$A:$C,Q$2,FALSE)),VLOOKUP($P946,'M1'!$A:$C,Q$2,FALSE)),"SPECIFY METHOD")))</f>
        <v>Pachycheles pubescens</v>
      </c>
      <c r="R946" s="12" t="str">
        <f>IF($N946=1,IF(ISERROR(VLOOKUP($P946,'M1'!$A:$C,R$2,FALSE)),"NOT PRESENT",VLOOKUP($P946,'M1'!$A:$C,R$2,FALSE)),IF($N946=2,IF(ISERROR(VLOOKUP(DATA!$P946,'M2'!$A:$C,R$2,FALSE)),"NOT PRESENT",VLOOKUP(DATA!$P946,'M2'!$A:$C,R$2,FALSE)),IF($N946=0,IF(ISERROR(VLOOKUP($P946,'M1'!$A:$C,R$2,FALSE)),IF(ISERROR(VLOOKUP(DATA!$P946,'M2'!$A:$C,R$2,FALSE)),"NOT PRESENT",VLOOKUP(DATA!$P946,'M2'!$A:$C,R$2,FALSE)),VLOOKUP($P946,'M1'!$A:$C,R$2,FALSE)),"SPECIFY METHOD")))</f>
        <v>Pubescent porcelain crab</v>
      </c>
      <c r="S946" s="21">
        <f t="shared" si="1398"/>
        <v>1</v>
      </c>
      <c r="T946" s="11">
        <v>1</v>
      </c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1"/>
      <c r="AU946" s="11"/>
      <c r="AV946" s="11"/>
      <c r="AW946" s="11"/>
      <c r="AX946" s="11"/>
      <c r="AY946" s="11"/>
      <c r="AZ946" s="11"/>
      <c r="BA946" s="11"/>
      <c r="BB946" s="11"/>
      <c r="BC946" s="11"/>
      <c r="BD946" s="11"/>
      <c r="BE946" s="11"/>
      <c r="BF946" s="11"/>
      <c r="BG946" s="11"/>
      <c r="BH946" s="11"/>
      <c r="BI946" s="11"/>
      <c r="BJ946" s="11"/>
      <c r="BK946" s="11"/>
      <c r="BL946" s="11"/>
      <c r="BM946" s="11"/>
      <c r="BN946" s="11"/>
      <c r="BO946" s="11"/>
      <c r="BP946" s="11"/>
    </row>
    <row r="947" spans="1:68" ht="12.75" customHeight="1">
      <c r="A947" s="12">
        <f t="shared" si="1727"/>
        <v>944</v>
      </c>
      <c r="B947" s="11" t="str">
        <f t="shared" ref="B947:D947" si="1756">IF(ISERROR(B946),IF(ISERROR(B945),IF(ISERROR(B944),"BLANK",B944),B945),B946)</f>
        <v>Claire Attridge</v>
      </c>
      <c r="C947" s="11" t="str">
        <f t="shared" si="1756"/>
        <v>Em Lim</v>
      </c>
      <c r="D947" s="11" t="str">
        <f t="shared" si="1756"/>
        <v>BMSC4</v>
      </c>
      <c r="E947" s="12" t="str">
        <f>IF(ISERROR(VLOOKUP($D947,SITES!$A:$E,2,FALSE)),"",VLOOKUP($D947,SITES!$A:$E,2,FALSE))</f>
        <v>Kii xin</v>
      </c>
      <c r="F947" s="10">
        <f>IF(ISERROR(VLOOKUP($D947,SITES!$A:$E,3,FALSE)),"",VLOOKUP($D947,SITES!$A:$E,3,FALSE))</f>
        <v>48.815116882324197</v>
      </c>
      <c r="G947" s="13">
        <f>IF(ISERROR(VLOOKUP($D947,SITES!$A:$E,4,FALSE)),"",VLOOKUP($D947,SITES!$A:$E,4,FALSE))</f>
        <v>-125.175331115722</v>
      </c>
      <c r="H947" s="14" t="str">
        <f t="shared" ref="H947:O947" si="1757">IF(ISERROR(H946),IF(ISERROR(H945),IF(ISERROR(H944),"BLANK",H944),H945),H946)</f>
        <v>29/04/2024</v>
      </c>
      <c r="I947" s="11">
        <f t="shared" si="1757"/>
        <v>3</v>
      </c>
      <c r="J947" s="11" t="str">
        <f t="shared" si="1757"/>
        <v>NE</v>
      </c>
      <c r="K947" s="18">
        <f t="shared" si="1757"/>
        <v>0.42291666666666666</v>
      </c>
      <c r="L947" s="11" t="str">
        <f t="shared" si="1757"/>
        <v>CMA</v>
      </c>
      <c r="M947" s="11">
        <f t="shared" si="1757"/>
        <v>8.5</v>
      </c>
      <c r="N947" s="11">
        <f t="shared" si="1757"/>
        <v>2</v>
      </c>
      <c r="O947" s="11">
        <f t="shared" si="1757"/>
        <v>2</v>
      </c>
      <c r="P947" s="11" t="s">
        <v>131</v>
      </c>
      <c r="Q947" s="19" t="str">
        <f>IF($N947=1,IF(ISERROR(VLOOKUP($P947,'M1'!$A:$C,Q$2,FALSE)),"NOT PRESENT",VLOOKUP($P947,'M1'!$A:$C,Q$2,FALSE)),IF($N947=2,IF(ISERROR(VLOOKUP(DATA!$P947,'M2'!$A:$C,Q$2,FALSE)),"NOT PRESENT",VLOOKUP(DATA!$P947,'M2'!$A:$C,Q$2,FALSE)),IF($N947=0,IF(ISERROR(VLOOKUP($P947,'M1'!$A:$C,Q$2,FALSE)),IF(ISERROR(VLOOKUP(DATA!$P947,'M2'!$A:$C,Q$2,FALSE)),"NOT PRESENT",VLOOKUP(DATA!$P947,'M2'!$A:$C,Q$2,FALSE)),VLOOKUP($P947,'M1'!$A:$C,Q$2,FALSE)),"SPECIFY METHOD")))</f>
        <v>Nucella lamellosa</v>
      </c>
      <c r="R947" s="12" t="str">
        <f>IF($N947=1,IF(ISERROR(VLOOKUP($P947,'M1'!$A:$C,R$2,FALSE)),"NOT PRESENT",VLOOKUP($P947,'M1'!$A:$C,R$2,FALSE)),IF($N947=2,IF(ISERROR(VLOOKUP(DATA!$P947,'M2'!$A:$C,R$2,FALSE)),"NOT PRESENT",VLOOKUP(DATA!$P947,'M2'!$A:$C,R$2,FALSE)),IF($N947=0,IF(ISERROR(VLOOKUP($P947,'M1'!$A:$C,R$2,FALSE)),IF(ISERROR(VLOOKUP(DATA!$P947,'M2'!$A:$C,R$2,FALSE)),"NOT PRESENT",VLOOKUP(DATA!$P947,'M2'!$A:$C,R$2,FALSE)),VLOOKUP($P947,'M1'!$A:$C,R$2,FALSE)),"SPECIFY METHOD")))</f>
        <v>Frilled dogwinkle</v>
      </c>
      <c r="S947" s="21">
        <f t="shared" si="1398"/>
        <v>17</v>
      </c>
      <c r="T947" s="11">
        <v>17</v>
      </c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1"/>
      <c r="AU947" s="11"/>
      <c r="AV947" s="11"/>
      <c r="AW947" s="11"/>
      <c r="AX947" s="11"/>
      <c r="AY947" s="11"/>
      <c r="AZ947" s="11"/>
      <c r="BA947" s="11"/>
      <c r="BB947" s="11"/>
      <c r="BC947" s="11"/>
      <c r="BD947" s="11"/>
      <c r="BE947" s="11"/>
      <c r="BF947" s="11"/>
      <c r="BG947" s="11"/>
      <c r="BH947" s="11"/>
      <c r="BI947" s="11"/>
      <c r="BJ947" s="11"/>
      <c r="BK947" s="11"/>
      <c r="BL947" s="11"/>
      <c r="BM947" s="11"/>
      <c r="BN947" s="11"/>
      <c r="BO947" s="11"/>
      <c r="BP947" s="11"/>
    </row>
    <row r="948" spans="1:68" ht="12.75" customHeight="1">
      <c r="A948" s="12">
        <f t="shared" si="1727"/>
        <v>945</v>
      </c>
      <c r="B948" s="11" t="str">
        <f t="shared" ref="B948:D948" si="1758">IF(ISERROR(B947),IF(ISERROR(B946),IF(ISERROR(B945),"BLANK",B945),B946),B947)</f>
        <v>Claire Attridge</v>
      </c>
      <c r="C948" s="11" t="str">
        <f t="shared" si="1758"/>
        <v>Em Lim</v>
      </c>
      <c r="D948" s="11" t="str">
        <f t="shared" si="1758"/>
        <v>BMSC4</v>
      </c>
      <c r="E948" s="12" t="str">
        <f>IF(ISERROR(VLOOKUP($D948,SITES!$A:$E,2,FALSE)),"",VLOOKUP($D948,SITES!$A:$E,2,FALSE))</f>
        <v>Kii xin</v>
      </c>
      <c r="F948" s="10">
        <f>IF(ISERROR(VLOOKUP($D948,SITES!$A:$E,3,FALSE)),"",VLOOKUP($D948,SITES!$A:$E,3,FALSE))</f>
        <v>48.815116882324197</v>
      </c>
      <c r="G948" s="13">
        <f>IF(ISERROR(VLOOKUP($D948,SITES!$A:$E,4,FALSE)),"",VLOOKUP($D948,SITES!$A:$E,4,FALSE))</f>
        <v>-125.175331115722</v>
      </c>
      <c r="H948" s="14" t="str">
        <f t="shared" ref="H948:O948" si="1759">IF(ISERROR(H947),IF(ISERROR(H946),IF(ISERROR(H945),"BLANK",H945),H946),H947)</f>
        <v>29/04/2024</v>
      </c>
      <c r="I948" s="11">
        <f t="shared" si="1759"/>
        <v>3</v>
      </c>
      <c r="J948" s="11" t="str">
        <f t="shared" si="1759"/>
        <v>NE</v>
      </c>
      <c r="K948" s="18">
        <f t="shared" si="1759"/>
        <v>0.42291666666666666</v>
      </c>
      <c r="L948" s="11" t="str">
        <f t="shared" si="1759"/>
        <v>CMA</v>
      </c>
      <c r="M948" s="11">
        <f t="shared" si="1759"/>
        <v>8.5</v>
      </c>
      <c r="N948" s="11">
        <f t="shared" si="1759"/>
        <v>2</v>
      </c>
      <c r="O948" s="11">
        <f t="shared" si="1759"/>
        <v>2</v>
      </c>
      <c r="P948" s="11" t="s">
        <v>35</v>
      </c>
      <c r="Q948" s="19" t="str">
        <f>IF($N948=1,IF(ISERROR(VLOOKUP($P948,'M1'!$A:$C,Q$2,FALSE)),"NOT PRESENT",VLOOKUP($P948,'M1'!$A:$C,Q$2,FALSE)),IF($N948=2,IF(ISERROR(VLOOKUP(DATA!$P948,'M2'!$A:$C,Q$2,FALSE)),"NOT PRESENT",VLOOKUP(DATA!$P948,'M2'!$A:$C,Q$2,FALSE)),IF($N948=0,IF(ISERROR(VLOOKUP($P948,'M1'!$A:$C,Q$2,FALSE)),IF(ISERROR(VLOOKUP(DATA!$P948,'M2'!$A:$C,Q$2,FALSE)),"NOT PRESENT",VLOOKUP(DATA!$P948,'M2'!$A:$C,Q$2,FALSE)),VLOOKUP($P948,'M1'!$A:$C,Q$2,FALSE)),"SPECIFY METHOD")))</f>
        <v>Orthasterias koehleri</v>
      </c>
      <c r="R948" s="12" t="str">
        <f>IF($N948=1,IF(ISERROR(VLOOKUP($P948,'M1'!$A:$C,R$2,FALSE)),"NOT PRESENT",VLOOKUP($P948,'M1'!$A:$C,R$2,FALSE)),IF($N948=2,IF(ISERROR(VLOOKUP(DATA!$P948,'M2'!$A:$C,R$2,FALSE)),"NOT PRESENT",VLOOKUP(DATA!$P948,'M2'!$A:$C,R$2,FALSE)),IF($N948=0,IF(ISERROR(VLOOKUP($P948,'M1'!$A:$C,R$2,FALSE)),IF(ISERROR(VLOOKUP(DATA!$P948,'M2'!$A:$C,R$2,FALSE)),"NOT PRESENT",VLOOKUP(DATA!$P948,'M2'!$A:$C,R$2,FALSE)),VLOOKUP($P948,'M1'!$A:$C,R$2,FALSE)),"SPECIFY METHOD")))</f>
        <v>Rainbow star</v>
      </c>
      <c r="S948" s="21">
        <f t="shared" si="1398"/>
        <v>8</v>
      </c>
      <c r="T948" s="11">
        <v>8</v>
      </c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1"/>
      <c r="AU948" s="11"/>
      <c r="AV948" s="11"/>
      <c r="AW948" s="11"/>
      <c r="AX948" s="11"/>
      <c r="AY948" s="11"/>
      <c r="AZ948" s="11"/>
      <c r="BA948" s="11"/>
      <c r="BB948" s="11"/>
      <c r="BC948" s="11"/>
      <c r="BD948" s="11"/>
      <c r="BE948" s="11"/>
      <c r="BF948" s="11"/>
      <c r="BG948" s="11"/>
      <c r="BH948" s="11"/>
      <c r="BI948" s="11"/>
      <c r="BJ948" s="11"/>
      <c r="BK948" s="11"/>
      <c r="BL948" s="11"/>
      <c r="BM948" s="11"/>
      <c r="BN948" s="11"/>
      <c r="BO948" s="11"/>
      <c r="BP948" s="11"/>
    </row>
    <row r="949" spans="1:68" ht="12.75" customHeight="1">
      <c r="A949" s="12">
        <f t="shared" si="1727"/>
        <v>946</v>
      </c>
      <c r="B949" s="11" t="str">
        <f t="shared" ref="B949:D949" si="1760">IF(ISERROR(B948),IF(ISERROR(B947),IF(ISERROR(B946),"BLANK",B946),B947),B948)</f>
        <v>Claire Attridge</v>
      </c>
      <c r="C949" s="11" t="str">
        <f t="shared" si="1760"/>
        <v>Em Lim</v>
      </c>
      <c r="D949" s="11" t="str">
        <f t="shared" si="1760"/>
        <v>BMSC4</v>
      </c>
      <c r="E949" s="12" t="str">
        <f>IF(ISERROR(VLOOKUP($D949,SITES!$A:$E,2,FALSE)),"",VLOOKUP($D949,SITES!$A:$E,2,FALSE))</f>
        <v>Kii xin</v>
      </c>
      <c r="F949" s="10">
        <f>IF(ISERROR(VLOOKUP($D949,SITES!$A:$E,3,FALSE)),"",VLOOKUP($D949,SITES!$A:$E,3,FALSE))</f>
        <v>48.815116882324197</v>
      </c>
      <c r="G949" s="13">
        <f>IF(ISERROR(VLOOKUP($D949,SITES!$A:$E,4,FALSE)),"",VLOOKUP($D949,SITES!$A:$E,4,FALSE))</f>
        <v>-125.175331115722</v>
      </c>
      <c r="H949" s="14" t="str">
        <f t="shared" ref="H949:O949" si="1761">IF(ISERROR(H948),IF(ISERROR(H947),IF(ISERROR(H946),"BLANK",H946),H947),H948)</f>
        <v>29/04/2024</v>
      </c>
      <c r="I949" s="11">
        <f t="shared" si="1761"/>
        <v>3</v>
      </c>
      <c r="J949" s="11" t="str">
        <f t="shared" si="1761"/>
        <v>NE</v>
      </c>
      <c r="K949" s="18">
        <f t="shared" si="1761"/>
        <v>0.42291666666666666</v>
      </c>
      <c r="L949" s="11" t="str">
        <f t="shared" si="1761"/>
        <v>CMA</v>
      </c>
      <c r="M949" s="11">
        <f t="shared" si="1761"/>
        <v>8.5</v>
      </c>
      <c r="N949" s="11">
        <f t="shared" si="1761"/>
        <v>2</v>
      </c>
      <c r="O949" s="11">
        <f t="shared" si="1761"/>
        <v>2</v>
      </c>
      <c r="P949" s="11" t="s">
        <v>40</v>
      </c>
      <c r="Q949" s="19" t="str">
        <f>IF($N949=1,IF(ISERROR(VLOOKUP($P949,'M1'!$A:$C,Q$2,FALSE)),"NOT PRESENT",VLOOKUP($P949,'M1'!$A:$C,Q$2,FALSE)),IF($N949=2,IF(ISERROR(VLOOKUP(DATA!$P949,'M2'!$A:$C,Q$2,FALSE)),"NOT PRESENT",VLOOKUP(DATA!$P949,'M2'!$A:$C,Q$2,FALSE)),IF($N949=0,IF(ISERROR(VLOOKUP($P949,'M1'!$A:$C,Q$2,FALSE)),IF(ISERROR(VLOOKUP(DATA!$P949,'M2'!$A:$C,Q$2,FALSE)),"NOT PRESENT",VLOOKUP(DATA!$P949,'M2'!$A:$C,Q$2,FALSE)),VLOOKUP($P949,'M1'!$A:$C,Q$2,FALSE)),"SPECIFY METHOD")))</f>
        <v>Pagurus beringanus</v>
      </c>
      <c r="R949" s="12" t="str">
        <f>IF($N949=1,IF(ISERROR(VLOOKUP($P949,'M1'!$A:$C,R$2,FALSE)),"NOT PRESENT",VLOOKUP($P949,'M1'!$A:$C,R$2,FALSE)),IF($N949=2,IF(ISERROR(VLOOKUP(DATA!$P949,'M2'!$A:$C,R$2,FALSE)),"NOT PRESENT",VLOOKUP(DATA!$P949,'M2'!$A:$C,R$2,FALSE)),IF($N949=0,IF(ISERROR(VLOOKUP($P949,'M1'!$A:$C,R$2,FALSE)),IF(ISERROR(VLOOKUP(DATA!$P949,'M2'!$A:$C,R$2,FALSE)),"NOT PRESENT",VLOOKUP(DATA!$P949,'M2'!$A:$C,R$2,FALSE)),VLOOKUP($P949,'M1'!$A:$C,R$2,FALSE)),"SPECIFY METHOD")))</f>
        <v>Bering hermit crab</v>
      </c>
      <c r="S949" s="21">
        <f t="shared" si="1398"/>
        <v>3</v>
      </c>
      <c r="T949" s="11">
        <v>3</v>
      </c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1"/>
      <c r="AU949" s="11"/>
      <c r="AV949" s="11"/>
      <c r="AW949" s="11"/>
      <c r="AX949" s="11"/>
      <c r="AY949" s="11"/>
      <c r="AZ949" s="11"/>
      <c r="BA949" s="11"/>
      <c r="BB949" s="11"/>
      <c r="BC949" s="11"/>
      <c r="BD949" s="11"/>
      <c r="BE949" s="11"/>
      <c r="BF949" s="11"/>
      <c r="BG949" s="11"/>
      <c r="BH949" s="11"/>
      <c r="BI949" s="11"/>
      <c r="BJ949" s="11"/>
      <c r="BK949" s="11"/>
      <c r="BL949" s="11"/>
      <c r="BM949" s="11"/>
      <c r="BN949" s="11"/>
      <c r="BO949" s="11"/>
      <c r="BP949" s="11"/>
    </row>
    <row r="950" spans="1:68" ht="12.75" customHeight="1">
      <c r="A950" s="12">
        <f t="shared" si="1727"/>
        <v>947</v>
      </c>
      <c r="B950" s="11" t="str">
        <f t="shared" ref="B950:D950" si="1762">IF(ISERROR(B949),IF(ISERROR(B948),IF(ISERROR(B947),"BLANK",B947),B948),B949)</f>
        <v>Claire Attridge</v>
      </c>
      <c r="C950" s="11" t="str">
        <f t="shared" si="1762"/>
        <v>Em Lim</v>
      </c>
      <c r="D950" s="11" t="str">
        <f t="shared" si="1762"/>
        <v>BMSC4</v>
      </c>
      <c r="E950" s="12" t="str">
        <f>IF(ISERROR(VLOOKUP($D950,SITES!$A:$E,2,FALSE)),"",VLOOKUP($D950,SITES!$A:$E,2,FALSE))</f>
        <v>Kii xin</v>
      </c>
      <c r="F950" s="10">
        <f>IF(ISERROR(VLOOKUP($D950,SITES!$A:$E,3,FALSE)),"",VLOOKUP($D950,SITES!$A:$E,3,FALSE))</f>
        <v>48.815116882324197</v>
      </c>
      <c r="G950" s="13">
        <f>IF(ISERROR(VLOOKUP($D950,SITES!$A:$E,4,FALSE)),"",VLOOKUP($D950,SITES!$A:$E,4,FALSE))</f>
        <v>-125.175331115722</v>
      </c>
      <c r="H950" s="14" t="str">
        <f t="shared" ref="H950:O950" si="1763">IF(ISERROR(H949),IF(ISERROR(H948),IF(ISERROR(H947),"BLANK",H947),H948),H949)</f>
        <v>29/04/2024</v>
      </c>
      <c r="I950" s="11">
        <f t="shared" si="1763"/>
        <v>3</v>
      </c>
      <c r="J950" s="11" t="str">
        <f t="shared" si="1763"/>
        <v>NE</v>
      </c>
      <c r="K950" s="18">
        <f t="shared" si="1763"/>
        <v>0.42291666666666666</v>
      </c>
      <c r="L950" s="11" t="str">
        <f t="shared" si="1763"/>
        <v>CMA</v>
      </c>
      <c r="M950" s="11">
        <f t="shared" si="1763"/>
        <v>8.5</v>
      </c>
      <c r="N950" s="11">
        <f t="shared" si="1763"/>
        <v>2</v>
      </c>
      <c r="O950" s="11">
        <f t="shared" si="1763"/>
        <v>2</v>
      </c>
      <c r="P950" s="11" t="s">
        <v>70</v>
      </c>
      <c r="Q950" s="19" t="str">
        <f>IF($N950=1,IF(ISERROR(VLOOKUP($P950,'M1'!$A:$C,Q$2,FALSE)),"NOT PRESENT",VLOOKUP($P950,'M1'!$A:$C,Q$2,FALSE)),IF($N950=2,IF(ISERROR(VLOOKUP(DATA!$P950,'M2'!$A:$C,Q$2,FALSE)),"NOT PRESENT",VLOOKUP(DATA!$P950,'M2'!$A:$C,Q$2,FALSE)),IF($N950=0,IF(ISERROR(VLOOKUP($P950,'M1'!$A:$C,Q$2,FALSE)),IF(ISERROR(VLOOKUP(DATA!$P950,'M2'!$A:$C,Q$2,FALSE)),"NOT PRESENT",VLOOKUP(DATA!$P950,'M2'!$A:$C,Q$2,FALSE)),VLOOKUP($P950,'M1'!$A:$C,Q$2,FALSE)),"SPECIFY METHOD")))</f>
        <v>Cancer productus</v>
      </c>
      <c r="R950" s="12" t="str">
        <f>IF($N950=1,IF(ISERROR(VLOOKUP($P950,'M1'!$A:$C,R$2,FALSE)),"NOT PRESENT",VLOOKUP($P950,'M1'!$A:$C,R$2,FALSE)),IF($N950=2,IF(ISERROR(VLOOKUP(DATA!$P950,'M2'!$A:$C,R$2,FALSE)),"NOT PRESENT",VLOOKUP(DATA!$P950,'M2'!$A:$C,R$2,FALSE)),IF($N950=0,IF(ISERROR(VLOOKUP($P950,'M1'!$A:$C,R$2,FALSE)),IF(ISERROR(VLOOKUP(DATA!$P950,'M2'!$A:$C,R$2,FALSE)),"NOT PRESENT",VLOOKUP(DATA!$P950,'M2'!$A:$C,R$2,FALSE)),VLOOKUP($P950,'M1'!$A:$C,R$2,FALSE)),"SPECIFY METHOD")))</f>
        <v>Red rock crab</v>
      </c>
      <c r="S950" s="21">
        <f t="shared" si="1398"/>
        <v>1</v>
      </c>
      <c r="T950" s="11">
        <v>1</v>
      </c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1"/>
      <c r="AU950" s="11"/>
      <c r="AV950" s="11"/>
      <c r="AW950" s="11"/>
      <c r="AX950" s="11"/>
      <c r="AY950" s="11"/>
      <c r="AZ950" s="11"/>
      <c r="BA950" s="11"/>
      <c r="BB950" s="11"/>
      <c r="BC950" s="11"/>
      <c r="BD950" s="11"/>
      <c r="BE950" s="11"/>
      <c r="BF950" s="11"/>
      <c r="BG950" s="11"/>
      <c r="BH950" s="11"/>
      <c r="BI950" s="11"/>
      <c r="BJ950" s="11"/>
      <c r="BK950" s="11"/>
      <c r="BL950" s="11"/>
      <c r="BM950" s="11"/>
      <c r="BN950" s="11"/>
      <c r="BO950" s="11"/>
      <c r="BP950" s="11"/>
    </row>
    <row r="951" spans="1:68" ht="12.75" customHeight="1">
      <c r="A951" s="12">
        <f t="shared" si="1727"/>
        <v>948</v>
      </c>
      <c r="B951" s="11" t="str">
        <f t="shared" ref="B951:D951" si="1764">IF(ISERROR(B950),IF(ISERROR(B949),IF(ISERROR(B948),"BLANK",B948),B949),B950)</f>
        <v>Claire Attridge</v>
      </c>
      <c r="C951" s="11" t="str">
        <f t="shared" si="1764"/>
        <v>Em Lim</v>
      </c>
      <c r="D951" s="11" t="str">
        <f t="shared" si="1764"/>
        <v>BMSC4</v>
      </c>
      <c r="E951" s="12" t="str">
        <f>IF(ISERROR(VLOOKUP($D951,SITES!$A:$E,2,FALSE)),"",VLOOKUP($D951,SITES!$A:$E,2,FALSE))</f>
        <v>Kii xin</v>
      </c>
      <c r="F951" s="10">
        <f>IF(ISERROR(VLOOKUP($D951,SITES!$A:$E,3,FALSE)),"",VLOOKUP($D951,SITES!$A:$E,3,FALSE))</f>
        <v>48.815116882324197</v>
      </c>
      <c r="G951" s="13">
        <f>IF(ISERROR(VLOOKUP($D951,SITES!$A:$E,4,FALSE)),"",VLOOKUP($D951,SITES!$A:$E,4,FALSE))</f>
        <v>-125.175331115722</v>
      </c>
      <c r="H951" s="14" t="str">
        <f t="shared" ref="H951:O951" si="1765">IF(ISERROR(H950),IF(ISERROR(H949),IF(ISERROR(H948),"BLANK",H948),H949),H950)</f>
        <v>29/04/2024</v>
      </c>
      <c r="I951" s="11">
        <f t="shared" si="1765"/>
        <v>3</v>
      </c>
      <c r="J951" s="11" t="str">
        <f t="shared" si="1765"/>
        <v>NE</v>
      </c>
      <c r="K951" s="18">
        <f t="shared" si="1765"/>
        <v>0.42291666666666666</v>
      </c>
      <c r="L951" s="11" t="str">
        <f t="shared" si="1765"/>
        <v>CMA</v>
      </c>
      <c r="M951" s="11">
        <f t="shared" si="1765"/>
        <v>8.5</v>
      </c>
      <c r="N951" s="11">
        <f t="shared" si="1765"/>
        <v>2</v>
      </c>
      <c r="O951" s="11">
        <f t="shared" si="1765"/>
        <v>2</v>
      </c>
      <c r="P951" s="11" t="s">
        <v>41</v>
      </c>
      <c r="Q951" s="19" t="str">
        <f>IF($N951=1,IF(ISERROR(VLOOKUP($P951,'M1'!$A:$C,Q$2,FALSE)),"NOT PRESENT",VLOOKUP($P951,'M1'!$A:$C,Q$2,FALSE)),IF($N951=2,IF(ISERROR(VLOOKUP(DATA!$P951,'M2'!$A:$C,Q$2,FALSE)),"NOT PRESENT",VLOOKUP(DATA!$P951,'M2'!$A:$C,Q$2,FALSE)),IF($N951=0,IF(ISERROR(VLOOKUP($P951,'M1'!$A:$C,Q$2,FALSE)),IF(ISERROR(VLOOKUP(DATA!$P951,'M2'!$A:$C,Q$2,FALSE)),"NOT PRESENT",VLOOKUP(DATA!$P951,'M2'!$A:$C,Q$2,FALSE)),VLOOKUP($P951,'M1'!$A:$C,Q$2,FALSE)),"SPECIFY METHOD")))</f>
        <v>Pisaster ochraceus</v>
      </c>
      <c r="R951" s="12" t="str">
        <f>IF($N951=1,IF(ISERROR(VLOOKUP($P951,'M1'!$A:$C,R$2,FALSE)),"NOT PRESENT",VLOOKUP($P951,'M1'!$A:$C,R$2,FALSE)),IF($N951=2,IF(ISERROR(VLOOKUP(DATA!$P951,'M2'!$A:$C,R$2,FALSE)),"NOT PRESENT",VLOOKUP(DATA!$P951,'M2'!$A:$C,R$2,FALSE)),IF($N951=0,IF(ISERROR(VLOOKUP($P951,'M1'!$A:$C,R$2,FALSE)),IF(ISERROR(VLOOKUP(DATA!$P951,'M2'!$A:$C,R$2,FALSE)),"NOT PRESENT",VLOOKUP(DATA!$P951,'M2'!$A:$C,R$2,FALSE)),VLOOKUP($P951,'M1'!$A:$C,R$2,FALSE)),"SPECIFY METHOD")))</f>
        <v>Purple sea star</v>
      </c>
      <c r="S951" s="21">
        <f t="shared" si="1398"/>
        <v>4</v>
      </c>
      <c r="T951" s="11">
        <v>4</v>
      </c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1"/>
      <c r="AU951" s="11"/>
      <c r="AV951" s="11"/>
      <c r="AW951" s="11"/>
      <c r="AX951" s="11"/>
      <c r="AY951" s="11"/>
      <c r="AZ951" s="11"/>
      <c r="BA951" s="11"/>
      <c r="BB951" s="11"/>
      <c r="BC951" s="11"/>
      <c r="BD951" s="11"/>
      <c r="BE951" s="11"/>
      <c r="BF951" s="11"/>
      <c r="BG951" s="11"/>
      <c r="BH951" s="11"/>
      <c r="BI951" s="11"/>
      <c r="BJ951" s="11"/>
      <c r="BK951" s="11"/>
      <c r="BL951" s="11"/>
      <c r="BM951" s="11"/>
      <c r="BN951" s="11"/>
      <c r="BO951" s="11"/>
      <c r="BP951" s="11"/>
    </row>
    <row r="952" spans="1:68" ht="12.75" customHeight="1">
      <c r="A952" s="12">
        <f t="shared" si="1727"/>
        <v>949</v>
      </c>
      <c r="B952" s="11" t="str">
        <f t="shared" ref="B952:D952" si="1766">IF(ISERROR(B951),IF(ISERROR(B950),IF(ISERROR(B949),"BLANK",B949),B950),B951)</f>
        <v>Claire Attridge</v>
      </c>
      <c r="C952" s="11" t="str">
        <f t="shared" si="1766"/>
        <v>Em Lim</v>
      </c>
      <c r="D952" s="11" t="str">
        <f t="shared" si="1766"/>
        <v>BMSC4</v>
      </c>
      <c r="E952" s="12" t="str">
        <f>IF(ISERROR(VLOOKUP($D952,SITES!$A:$E,2,FALSE)),"",VLOOKUP($D952,SITES!$A:$E,2,FALSE))</f>
        <v>Kii xin</v>
      </c>
      <c r="F952" s="10">
        <f>IF(ISERROR(VLOOKUP($D952,SITES!$A:$E,3,FALSE)),"",VLOOKUP($D952,SITES!$A:$E,3,FALSE))</f>
        <v>48.815116882324197</v>
      </c>
      <c r="G952" s="13">
        <f>IF(ISERROR(VLOOKUP($D952,SITES!$A:$E,4,FALSE)),"",VLOOKUP($D952,SITES!$A:$E,4,FALSE))</f>
        <v>-125.175331115722</v>
      </c>
      <c r="H952" s="14" t="str">
        <f t="shared" ref="H952:O952" si="1767">IF(ISERROR(H951),IF(ISERROR(H950),IF(ISERROR(H949),"BLANK",H949),H950),H951)</f>
        <v>29/04/2024</v>
      </c>
      <c r="I952" s="11">
        <f t="shared" si="1767"/>
        <v>3</v>
      </c>
      <c r="J952" s="11" t="str">
        <f t="shared" si="1767"/>
        <v>NE</v>
      </c>
      <c r="K952" s="18">
        <f t="shared" si="1767"/>
        <v>0.42291666666666666</v>
      </c>
      <c r="L952" s="11" t="str">
        <f t="shared" si="1767"/>
        <v>CMA</v>
      </c>
      <c r="M952" s="11">
        <f t="shared" si="1767"/>
        <v>8.5</v>
      </c>
      <c r="N952" s="11">
        <f t="shared" si="1767"/>
        <v>2</v>
      </c>
      <c r="O952" s="11">
        <f t="shared" si="1767"/>
        <v>2</v>
      </c>
      <c r="P952" s="11" t="s">
        <v>38</v>
      </c>
      <c r="Q952" s="19" t="str">
        <f>IF($N952=1,IF(ISERROR(VLOOKUP($P952,'M1'!$A:$C,Q$2,FALSE)),"NOT PRESENT",VLOOKUP($P952,'M1'!$A:$C,Q$2,FALSE)),IF($N952=2,IF(ISERROR(VLOOKUP(DATA!$P952,'M2'!$A:$C,Q$2,FALSE)),"NOT PRESENT",VLOOKUP(DATA!$P952,'M2'!$A:$C,Q$2,FALSE)),IF($N952=0,IF(ISERROR(VLOOKUP($P952,'M1'!$A:$C,Q$2,FALSE)),IF(ISERROR(VLOOKUP(DATA!$P952,'M2'!$A:$C,Q$2,FALSE)),"NOT PRESENT",VLOOKUP(DATA!$P952,'M2'!$A:$C,Q$2,FALSE)),VLOOKUP($P952,'M1'!$A:$C,Q$2,FALSE)),"SPECIFY METHOD")))</f>
        <v>Crassadoma gigantea</v>
      </c>
      <c r="R952" s="12" t="str">
        <f>IF($N952=1,IF(ISERROR(VLOOKUP($P952,'M1'!$A:$C,R$2,FALSE)),"NOT PRESENT",VLOOKUP($P952,'M1'!$A:$C,R$2,FALSE)),IF($N952=2,IF(ISERROR(VLOOKUP(DATA!$P952,'M2'!$A:$C,R$2,FALSE)),"NOT PRESENT",VLOOKUP(DATA!$P952,'M2'!$A:$C,R$2,FALSE)),IF($N952=0,IF(ISERROR(VLOOKUP($P952,'M1'!$A:$C,R$2,FALSE)),IF(ISERROR(VLOOKUP(DATA!$P952,'M2'!$A:$C,R$2,FALSE)),"NOT PRESENT",VLOOKUP(DATA!$P952,'M2'!$A:$C,R$2,FALSE)),VLOOKUP($P952,'M1'!$A:$C,R$2,FALSE)),"SPECIFY METHOD")))</f>
        <v>Purple-hinged rock scallop</v>
      </c>
      <c r="S952" s="21">
        <f t="shared" si="1398"/>
        <v>1</v>
      </c>
      <c r="T952" s="11">
        <v>0</v>
      </c>
      <c r="U952" s="11"/>
      <c r="V952" s="11"/>
      <c r="W952" s="11"/>
      <c r="X952" s="11">
        <v>1</v>
      </c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1"/>
      <c r="AU952" s="11"/>
      <c r="AV952" s="11"/>
      <c r="AW952" s="11"/>
      <c r="AX952" s="11"/>
      <c r="AY952" s="11"/>
      <c r="AZ952" s="11"/>
      <c r="BA952" s="11"/>
      <c r="BB952" s="11"/>
      <c r="BC952" s="11"/>
      <c r="BD952" s="11"/>
      <c r="BE952" s="11"/>
      <c r="BF952" s="11"/>
      <c r="BG952" s="11"/>
      <c r="BH952" s="11"/>
      <c r="BI952" s="11"/>
      <c r="BJ952" s="11"/>
      <c r="BK952" s="11"/>
      <c r="BL952" s="11"/>
      <c r="BM952" s="11"/>
      <c r="BN952" s="11"/>
      <c r="BO952" s="11"/>
      <c r="BP952" s="11"/>
    </row>
    <row r="953" spans="1:68" ht="12.75" customHeight="1">
      <c r="A953" s="12">
        <f t="shared" si="1727"/>
        <v>950</v>
      </c>
      <c r="B953" s="11" t="str">
        <f t="shared" ref="B953:D953" si="1768">IF(ISERROR(B952),IF(ISERROR(B951),IF(ISERROR(B950),"BLANK",B950),B951),B952)</f>
        <v>Claire Attridge</v>
      </c>
      <c r="C953" s="11" t="str">
        <f t="shared" si="1768"/>
        <v>Em Lim</v>
      </c>
      <c r="D953" s="11" t="str">
        <f t="shared" si="1768"/>
        <v>BMSC4</v>
      </c>
      <c r="E953" s="12" t="str">
        <f>IF(ISERROR(VLOOKUP($D953,SITES!$A:$E,2,FALSE)),"",VLOOKUP($D953,SITES!$A:$E,2,FALSE))</f>
        <v>Kii xin</v>
      </c>
      <c r="F953" s="10">
        <f>IF(ISERROR(VLOOKUP($D953,SITES!$A:$E,3,FALSE)),"",VLOOKUP($D953,SITES!$A:$E,3,FALSE))</f>
        <v>48.815116882324197</v>
      </c>
      <c r="G953" s="13">
        <f>IF(ISERROR(VLOOKUP($D953,SITES!$A:$E,4,FALSE)),"",VLOOKUP($D953,SITES!$A:$E,4,FALSE))</f>
        <v>-125.175331115722</v>
      </c>
      <c r="H953" s="14" t="str">
        <f t="shared" ref="H953:M953" si="1769">IF(ISERROR(H952),IF(ISERROR(H951),IF(ISERROR(H950),"BLANK",H950),H951),H952)</f>
        <v>29/04/2024</v>
      </c>
      <c r="I953" s="11">
        <f t="shared" si="1769"/>
        <v>3</v>
      </c>
      <c r="J953" s="11" t="str">
        <f t="shared" si="1769"/>
        <v>NE</v>
      </c>
      <c r="K953" s="18">
        <f t="shared" si="1769"/>
        <v>0.42291666666666666</v>
      </c>
      <c r="L953" s="11" t="str">
        <f t="shared" si="1769"/>
        <v>CMA</v>
      </c>
      <c r="M953" s="11">
        <f t="shared" si="1769"/>
        <v>8.5</v>
      </c>
      <c r="N953" s="11">
        <v>2</v>
      </c>
      <c r="O953" s="11">
        <f t="shared" ref="O953:O955" si="1770">IF(ISERROR(O952),IF(ISERROR(O951),IF(ISERROR(O950),"BLANK",O950),O951),O952)</f>
        <v>2</v>
      </c>
      <c r="P953" s="11" t="s">
        <v>49</v>
      </c>
      <c r="Q953" s="19" t="str">
        <f>IF($N953=1,IF(ISERROR(VLOOKUP($P953,'M1'!$A:$C,Q$2,FALSE)),"NOT PRESENT",VLOOKUP($P953,'M1'!$A:$C,Q$2,FALSE)),IF($N953=2,IF(ISERROR(VLOOKUP(DATA!$P953,'M2'!$A:$C,Q$2,FALSE)),"NOT PRESENT",VLOOKUP(DATA!$P953,'M2'!$A:$C,Q$2,FALSE)),IF($N953=0,IF(ISERROR(VLOOKUP($P953,'M1'!$A:$C,Q$2,FALSE)),IF(ISERROR(VLOOKUP(DATA!$P953,'M2'!$A:$C,Q$2,FALSE)),"NOT PRESENT",VLOOKUP(DATA!$P953,'M2'!$A:$C,Q$2,FALSE)),VLOOKUP($P953,'M1'!$A:$C,Q$2,FALSE)),"SPECIFY METHOD")))</f>
        <v>Debris - Zero</v>
      </c>
      <c r="R953" s="12" t="str">
        <f>IF($N953=1,IF(ISERROR(VLOOKUP($P953,'M1'!$A:$C,R$2,FALSE)),"NOT PRESENT",VLOOKUP($P953,'M1'!$A:$C,R$2,FALSE)),IF($N953=2,IF(ISERROR(VLOOKUP(DATA!$P953,'M2'!$A:$C,R$2,FALSE)),"NOT PRESENT",VLOOKUP(DATA!$P953,'M2'!$A:$C,R$2,FALSE)),IF($N953=0,IF(ISERROR(VLOOKUP($P953,'M1'!$A:$C,R$2,FALSE)),IF(ISERROR(VLOOKUP(DATA!$P953,'M2'!$A:$C,R$2,FALSE)),"NOT PRESENT",VLOOKUP(DATA!$P953,'M2'!$A:$C,R$2,FALSE)),VLOOKUP($P953,'M1'!$A:$C,R$2,FALSE)),"SPECIFY METHOD")))</f>
        <v>No Debris found</v>
      </c>
      <c r="S953" s="21">
        <f t="shared" si="1398"/>
        <v>1</v>
      </c>
      <c r="T953" s="11">
        <v>1</v>
      </c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1"/>
      <c r="BA953" s="11"/>
      <c r="BB953" s="11"/>
      <c r="BC953" s="11"/>
      <c r="BD953" s="11"/>
      <c r="BE953" s="11"/>
      <c r="BF953" s="11"/>
      <c r="BG953" s="11"/>
      <c r="BH953" s="11"/>
      <c r="BI953" s="11"/>
      <c r="BJ953" s="11"/>
      <c r="BK953" s="11"/>
      <c r="BL953" s="11"/>
      <c r="BM953" s="11"/>
      <c r="BN953" s="11"/>
      <c r="BO953" s="11"/>
      <c r="BP953" s="11"/>
    </row>
    <row r="954" spans="1:68" ht="12.75" customHeight="1">
      <c r="A954" s="12">
        <f t="shared" si="1727"/>
        <v>951</v>
      </c>
      <c r="B954" s="11" t="str">
        <f t="shared" ref="B954:C954" si="1771">IF(ISERROR(B953),IF(ISERROR(B952),IF(ISERROR(B951),"BLANK",B951),B952),B953)</f>
        <v>Claire Attridge</v>
      </c>
      <c r="C954" s="11" t="str">
        <f t="shared" si="1771"/>
        <v>Em Lim</v>
      </c>
      <c r="D954" s="11" t="s">
        <v>133</v>
      </c>
      <c r="E954" s="12" t="str">
        <f>IF(ISERROR(VLOOKUP($D954,SITES!$A:$E,2,FALSE)),"",VLOOKUP($D954,SITES!$A:$E,2,FALSE))</f>
        <v>Ohiat</v>
      </c>
      <c r="F954" s="10">
        <f>IF(ISERROR(VLOOKUP($D954,SITES!$A:$E,3,FALSE)),"",VLOOKUP($D954,SITES!$A:$E,3,FALSE))</f>
        <v>48.855583190917898</v>
      </c>
      <c r="G954" s="13">
        <f>IF(ISERROR(VLOOKUP($D954,SITES!$A:$E,4,FALSE)),"",VLOOKUP($D954,SITES!$A:$E,4,FALSE))</f>
        <v>-125.183799743652</v>
      </c>
      <c r="H954" s="14" t="str">
        <f t="shared" ref="H954:H977" si="1772">IF(ISERROR(H953),IF(ISERROR(H952),IF(ISERROR(H951),"BLANK",H951),H952),H953)</f>
        <v>29/04/2024</v>
      </c>
      <c r="I954" s="11">
        <v>3.5</v>
      </c>
      <c r="J954" s="11" t="s">
        <v>108</v>
      </c>
      <c r="K954" s="18">
        <v>0.51597222222222228</v>
      </c>
      <c r="L954" s="11" t="str">
        <f>IF(ISERROR(L953),IF(ISERROR(L952),IF(ISERROR(L951),"BLANK",L951),L952),L953)</f>
        <v>CMA</v>
      </c>
      <c r="M954" s="11">
        <v>6</v>
      </c>
      <c r="N954" s="11">
        <v>1</v>
      </c>
      <c r="O954" s="11">
        <f t="shared" si="1770"/>
        <v>2</v>
      </c>
      <c r="P954" s="11" t="s">
        <v>74</v>
      </c>
      <c r="Q954" s="19" t="str">
        <f>IF($N954=1,IF(ISERROR(VLOOKUP($P954,'M1'!$A:$C,Q$2,FALSE)),"NOT PRESENT",VLOOKUP($P954,'M1'!$A:$C,Q$2,FALSE)),IF($N954=2,IF(ISERROR(VLOOKUP(DATA!$P954,'M2'!$A:$C,Q$2,FALSE)),"NOT PRESENT",VLOOKUP(DATA!$P954,'M2'!$A:$C,Q$2,FALSE)),IF($N954=0,IF(ISERROR(VLOOKUP($P954,'M1'!$A:$C,Q$2,FALSE)),IF(ISERROR(VLOOKUP(DATA!$P954,'M2'!$A:$C,Q$2,FALSE)),"NOT PRESENT",VLOOKUP(DATA!$P954,'M2'!$A:$C,Q$2,FALSE)),VLOOKUP($P954,'M1'!$A:$C,Q$2,FALSE)),"SPECIFY METHOD")))</f>
        <v>Sebastes melanops</v>
      </c>
      <c r="R954" s="19" t="str">
        <f>IF($N954=1,IF(ISERROR(VLOOKUP($P954,'M1'!$A:$C,R$2,FALSE)),"NOT PRESENT",VLOOKUP($P954,'M1'!$A:$C,R$2,FALSE)),IF($N954=2,IF(ISERROR(VLOOKUP(DATA!$P954,'M2'!$A:$C,R$2,FALSE)),"NOT PRESENT",VLOOKUP(DATA!$P954,'M2'!$A:$C,R$2,FALSE)),IF($N954=0,IF(ISERROR(VLOOKUP($P954,'M1'!$A:$C,R$2,FALSE)),IF(ISERROR(VLOOKUP(DATA!$P954,'M2'!$A:$C,R$2,FALSE)),"NOT PRESENT",VLOOKUP(DATA!$P954,'M2'!$A:$C,R$2,FALSE)),VLOOKUP($P954,'M1'!$A:$C,R$2,FALSE)),"SPECIFY METHOD")))</f>
        <v>Black rockfish</v>
      </c>
      <c r="S954" s="21">
        <f t="shared" si="1398"/>
        <v>23</v>
      </c>
      <c r="T954" s="11">
        <v>0</v>
      </c>
      <c r="U954" s="11"/>
      <c r="V954" s="11"/>
      <c r="W954" s="11"/>
      <c r="X954" s="11"/>
      <c r="Y954" s="11">
        <v>6</v>
      </c>
      <c r="Z954" s="11">
        <v>15</v>
      </c>
      <c r="AA954" s="11">
        <v>2</v>
      </c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1"/>
      <c r="AU954" s="11"/>
      <c r="AV954" s="11"/>
      <c r="AW954" s="11"/>
      <c r="AX954" s="11"/>
      <c r="AY954" s="11"/>
      <c r="AZ954" s="11"/>
      <c r="BA954" s="11"/>
      <c r="BB954" s="11"/>
      <c r="BC954" s="11"/>
      <c r="BD954" s="11"/>
      <c r="BE954" s="11"/>
      <c r="BF954" s="11"/>
      <c r="BG954" s="11"/>
      <c r="BH954" s="11"/>
      <c r="BI954" s="11"/>
      <c r="BJ954" s="11"/>
      <c r="BK954" s="11"/>
      <c r="BL954" s="11"/>
      <c r="BM954" s="11"/>
      <c r="BN954" s="11"/>
      <c r="BO954" s="11"/>
      <c r="BP954" s="11"/>
    </row>
    <row r="955" spans="1:68" ht="12.75" customHeight="1">
      <c r="A955" s="12">
        <f t="shared" si="1727"/>
        <v>952</v>
      </c>
      <c r="B955" s="11" t="str">
        <f t="shared" ref="B955:D955" si="1773">IF(ISERROR(B954),IF(ISERROR(B953),IF(ISERROR(B952),"BLANK",B952),B953),B954)</f>
        <v>Claire Attridge</v>
      </c>
      <c r="C955" s="11" t="str">
        <f t="shared" si="1773"/>
        <v>Em Lim</v>
      </c>
      <c r="D955" s="11" t="str">
        <f t="shared" si="1773"/>
        <v>BMSC3</v>
      </c>
      <c r="E955" s="12" t="str">
        <f>IF(ISERROR(VLOOKUP($D955,SITES!$A:$E,2,FALSE)),"",VLOOKUP($D955,SITES!$A:$E,2,FALSE))</f>
        <v>Ohiat</v>
      </c>
      <c r="F955" s="10">
        <f>IF(ISERROR(VLOOKUP($D955,SITES!$A:$E,3,FALSE)),"",VLOOKUP($D955,SITES!$A:$E,3,FALSE))</f>
        <v>48.855583190917898</v>
      </c>
      <c r="G955" s="13">
        <f>IF(ISERROR(VLOOKUP($D955,SITES!$A:$E,4,FALSE)),"",VLOOKUP($D955,SITES!$A:$E,4,FALSE))</f>
        <v>-125.183799743652</v>
      </c>
      <c r="H955" s="14" t="str">
        <f t="shared" si="1772"/>
        <v>29/04/2024</v>
      </c>
      <c r="I955" s="11">
        <f t="shared" ref="I955:M955" si="1774">IF(ISERROR(I954),IF(ISERROR(I953),IF(ISERROR(I952),"BLANK",I952),I953),I954)</f>
        <v>3.5</v>
      </c>
      <c r="J955" s="11" t="str">
        <f t="shared" si="1774"/>
        <v>W</v>
      </c>
      <c r="K955" s="18">
        <f t="shared" si="1774"/>
        <v>0.51597222222222228</v>
      </c>
      <c r="L955" s="11" t="str">
        <f t="shared" si="1774"/>
        <v>CMA</v>
      </c>
      <c r="M955" s="11">
        <f t="shared" si="1774"/>
        <v>6</v>
      </c>
      <c r="N955" s="11">
        <v>2</v>
      </c>
      <c r="O955" s="11">
        <f t="shared" si="1770"/>
        <v>2</v>
      </c>
      <c r="P955" s="11" t="s">
        <v>29</v>
      </c>
      <c r="Q955" s="19" t="str">
        <f>IF($N955=1,IF(ISERROR(VLOOKUP($P955,'M1'!$A:$C,Q$2,FALSE)),"NOT PRESENT",VLOOKUP($P955,'M1'!$A:$C,Q$2,FALSE)),IF($N955=2,IF(ISERROR(VLOOKUP(DATA!$P955,'M2'!$A:$C,Q$2,FALSE)),"NOT PRESENT",VLOOKUP(DATA!$P955,'M2'!$A:$C,Q$2,FALSE)),IF($N955=0,IF(ISERROR(VLOOKUP($P955,'M1'!$A:$C,Q$2,FALSE)),IF(ISERROR(VLOOKUP(DATA!$P955,'M2'!$A:$C,Q$2,FALSE)),"NOT PRESENT",VLOOKUP(DATA!$P955,'M2'!$A:$C,Q$2,FALSE)),VLOOKUP($P955,'M1'!$A:$C,Q$2,FALSE)),"SPECIFY METHOD")))</f>
        <v>Mesocentrotus franciscanus</v>
      </c>
      <c r="R955" s="12" t="str">
        <f>IF($N955=1,IF(ISERROR(VLOOKUP($P955,'M1'!$A:$C,R$2,FALSE)),"NOT PRESENT",VLOOKUP($P955,'M1'!$A:$C,R$2,FALSE)),IF($N955=2,IF(ISERROR(VLOOKUP(DATA!$P955,'M2'!$A:$C,R$2,FALSE)),"NOT PRESENT",VLOOKUP(DATA!$P955,'M2'!$A:$C,R$2,FALSE)),IF($N955=0,IF(ISERROR(VLOOKUP($P955,'M1'!$A:$C,R$2,FALSE)),IF(ISERROR(VLOOKUP(DATA!$P955,'M2'!$A:$C,R$2,FALSE)),"NOT PRESENT",VLOOKUP(DATA!$P955,'M2'!$A:$C,R$2,FALSE)),VLOOKUP($P955,'M1'!$A:$C,R$2,FALSE)),"SPECIFY METHOD")))</f>
        <v>Red sea urchin</v>
      </c>
      <c r="S955" s="21">
        <f t="shared" si="1398"/>
        <v>265</v>
      </c>
      <c r="T955" s="11">
        <v>265</v>
      </c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1"/>
      <c r="AU955" s="11"/>
      <c r="AV955" s="11"/>
      <c r="AW955" s="11"/>
      <c r="AX955" s="11"/>
      <c r="AY955" s="11"/>
      <c r="AZ955" s="11"/>
      <c r="BA955" s="11"/>
      <c r="BB955" s="11"/>
      <c r="BC955" s="11"/>
      <c r="BD955" s="11"/>
      <c r="BE955" s="11"/>
      <c r="BF955" s="11"/>
      <c r="BG955" s="11"/>
      <c r="BH955" s="11"/>
      <c r="BI955" s="11"/>
      <c r="BJ955" s="11"/>
      <c r="BK955" s="11"/>
      <c r="BL955" s="11"/>
      <c r="BM955" s="11"/>
      <c r="BN955" s="11"/>
      <c r="BO955" s="11"/>
      <c r="BP955" s="11"/>
    </row>
    <row r="956" spans="1:68" ht="12.75" customHeight="1">
      <c r="A956" s="12">
        <f t="shared" si="1727"/>
        <v>953</v>
      </c>
      <c r="B956" s="11" t="str">
        <f t="shared" ref="B956:D956" si="1775">IF(ISERROR(B955),IF(ISERROR(B954),IF(ISERROR(B953),"BLANK",B953),B954),B955)</f>
        <v>Claire Attridge</v>
      </c>
      <c r="C956" s="11" t="str">
        <f t="shared" si="1775"/>
        <v>Em Lim</v>
      </c>
      <c r="D956" s="11" t="str">
        <f t="shared" si="1775"/>
        <v>BMSC3</v>
      </c>
      <c r="E956" s="12" t="str">
        <f>IF(ISERROR(VLOOKUP($D956,SITES!$A:$E,2,FALSE)),"",VLOOKUP($D956,SITES!$A:$E,2,FALSE))</f>
        <v>Ohiat</v>
      </c>
      <c r="F956" s="10">
        <f>IF(ISERROR(VLOOKUP($D956,SITES!$A:$E,3,FALSE)),"",VLOOKUP($D956,SITES!$A:$E,3,FALSE))</f>
        <v>48.855583190917898</v>
      </c>
      <c r="G956" s="13">
        <f>IF(ISERROR(VLOOKUP($D956,SITES!$A:$E,4,FALSE)),"",VLOOKUP($D956,SITES!$A:$E,4,FALSE))</f>
        <v>-125.183799743652</v>
      </c>
      <c r="H956" s="14" t="str">
        <f t="shared" si="1772"/>
        <v>29/04/2024</v>
      </c>
      <c r="I956" s="11">
        <f t="shared" ref="I956:O956" si="1776">IF(ISERROR(I955),IF(ISERROR(I954),IF(ISERROR(I953),"BLANK",I953),I954),I955)</f>
        <v>3.5</v>
      </c>
      <c r="J956" s="11" t="str">
        <f t="shared" si="1776"/>
        <v>W</v>
      </c>
      <c r="K956" s="18">
        <f t="shared" si="1776"/>
        <v>0.51597222222222228</v>
      </c>
      <c r="L956" s="11" t="str">
        <f t="shared" si="1776"/>
        <v>CMA</v>
      </c>
      <c r="M956" s="11">
        <f t="shared" si="1776"/>
        <v>6</v>
      </c>
      <c r="N956" s="11">
        <f t="shared" si="1776"/>
        <v>2</v>
      </c>
      <c r="O956" s="11">
        <f t="shared" si="1776"/>
        <v>2</v>
      </c>
      <c r="P956" s="11" t="s">
        <v>30</v>
      </c>
      <c r="Q956" s="19" t="str">
        <f>IF($N956=1,IF(ISERROR(VLOOKUP($P956,'M1'!$A:$C,Q$2,FALSE)),"NOT PRESENT",VLOOKUP($P956,'M1'!$A:$C,Q$2,FALSE)),IF($N956=2,IF(ISERROR(VLOOKUP(DATA!$P956,'M2'!$A:$C,Q$2,FALSE)),"NOT PRESENT",VLOOKUP(DATA!$P956,'M2'!$A:$C,Q$2,FALSE)),IF($N956=0,IF(ISERROR(VLOOKUP($P956,'M1'!$A:$C,Q$2,FALSE)),IF(ISERROR(VLOOKUP(DATA!$P956,'M2'!$A:$C,Q$2,FALSE)),"NOT PRESENT",VLOOKUP(DATA!$P956,'M2'!$A:$C,Q$2,FALSE)),VLOOKUP($P956,'M1'!$A:$C,Q$2,FALSE)),"SPECIFY METHOD")))</f>
        <v>Pomaulax gibberosus</v>
      </c>
      <c r="R956" s="12" t="str">
        <f>IF($N956=1,IF(ISERROR(VLOOKUP($P956,'M1'!$A:$C,R$2,FALSE)),"NOT PRESENT",VLOOKUP($P956,'M1'!$A:$C,R$2,FALSE)),IF($N956=2,IF(ISERROR(VLOOKUP(DATA!$P956,'M2'!$A:$C,R$2,FALSE)),"NOT PRESENT",VLOOKUP(DATA!$P956,'M2'!$A:$C,R$2,FALSE)),IF($N956=0,IF(ISERROR(VLOOKUP($P956,'M1'!$A:$C,R$2,FALSE)),IF(ISERROR(VLOOKUP(DATA!$P956,'M2'!$A:$C,R$2,FALSE)),"NOT PRESENT",VLOOKUP(DATA!$P956,'M2'!$A:$C,R$2,FALSE)),VLOOKUP($P956,'M1'!$A:$C,R$2,FALSE)),"SPECIFY METHOD")))</f>
        <v>Red turban shell</v>
      </c>
      <c r="S956" s="21">
        <f t="shared" si="1398"/>
        <v>17</v>
      </c>
      <c r="T956" s="11">
        <v>17</v>
      </c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1"/>
      <c r="AU956" s="11"/>
      <c r="AV956" s="11"/>
      <c r="AW956" s="11"/>
      <c r="AX956" s="11"/>
      <c r="AY956" s="11"/>
      <c r="AZ956" s="11"/>
      <c r="BA956" s="11"/>
      <c r="BB956" s="11"/>
      <c r="BC956" s="11"/>
      <c r="BD956" s="11"/>
      <c r="BE956" s="11"/>
      <c r="BF956" s="11"/>
      <c r="BG956" s="11"/>
      <c r="BH956" s="11"/>
      <c r="BI956" s="11"/>
      <c r="BJ956" s="11"/>
      <c r="BK956" s="11"/>
      <c r="BL956" s="11"/>
      <c r="BM956" s="11"/>
      <c r="BN956" s="11"/>
      <c r="BO956" s="11"/>
      <c r="BP956" s="11"/>
    </row>
    <row r="957" spans="1:68" ht="12.75" customHeight="1">
      <c r="A957" s="12">
        <f t="shared" si="1727"/>
        <v>954</v>
      </c>
      <c r="B957" s="10" t="str">
        <f t="shared" ref="B957:D957" si="1777">IF(ISERROR(B956),IF(ISERROR(B955),IF(ISERROR(B954),"BLANK",B954),B955),B956)</f>
        <v>Claire Attridge</v>
      </c>
      <c r="C957" s="10" t="str">
        <f t="shared" si="1777"/>
        <v>Em Lim</v>
      </c>
      <c r="D957" s="10" t="str">
        <f t="shared" si="1777"/>
        <v>BMSC3</v>
      </c>
      <c r="E957" s="12" t="str">
        <f>IF(ISERROR(VLOOKUP($D957,SITES!$A:$E,2,FALSE)),"",VLOOKUP($D957,SITES!$A:$E,2,FALSE))</f>
        <v>Ohiat</v>
      </c>
      <c r="F957" s="10">
        <f>IF(ISERROR(VLOOKUP($D957,SITES!$A:$E,3,FALSE)),"",VLOOKUP($D957,SITES!$A:$E,3,FALSE))</f>
        <v>48.855583190917898</v>
      </c>
      <c r="G957" s="13">
        <f>IF(ISERROR(VLOOKUP($D957,SITES!$A:$E,4,FALSE)),"",VLOOKUP($D957,SITES!$A:$E,4,FALSE))</f>
        <v>-125.183799743652</v>
      </c>
      <c r="H957" s="22" t="str">
        <f t="shared" si="1772"/>
        <v>29/04/2024</v>
      </c>
      <c r="I957" s="10">
        <f t="shared" ref="I957:O957" si="1778">IF(ISERROR(I956),IF(ISERROR(I955),IF(ISERROR(I954),"BLANK",I954),I955),I956)</f>
        <v>3.5</v>
      </c>
      <c r="J957" s="10" t="str">
        <f t="shared" si="1778"/>
        <v>W</v>
      </c>
      <c r="K957" s="23">
        <f t="shared" si="1778"/>
        <v>0.51597222222222228</v>
      </c>
      <c r="L957" s="10" t="str">
        <f t="shared" si="1778"/>
        <v>CMA</v>
      </c>
      <c r="M957" s="10">
        <f t="shared" si="1778"/>
        <v>6</v>
      </c>
      <c r="N957" s="10">
        <f t="shared" si="1778"/>
        <v>2</v>
      </c>
      <c r="O957" s="10">
        <f t="shared" si="1778"/>
        <v>2</v>
      </c>
      <c r="P957" s="10" t="s">
        <v>34</v>
      </c>
      <c r="Q957" s="19" t="str">
        <f>IF($N957=1,IF(ISERROR(VLOOKUP($P957,'M1'!$A:$C,Q$2,FALSE)),"NOT PRESENT",VLOOKUP($P957,'M1'!$A:$C,Q$2,FALSE)),IF($N957=2,IF(ISERROR(VLOOKUP(DATA!$P957,'M2'!$A:$C,Q$2,FALSE)),"NOT PRESENT",VLOOKUP(DATA!$P957,'M2'!$A:$C,Q$2,FALSE)),IF($N957=0,IF(ISERROR(VLOOKUP($P957,'M1'!$A:$C,Q$2,FALSE)),IF(ISERROR(VLOOKUP(DATA!$P957,'M2'!$A:$C,Q$2,FALSE)),"NOT PRESENT",VLOOKUP(DATA!$P957,'M2'!$A:$C,Q$2,FALSE)),VLOOKUP($P957,'M1'!$A:$C,Q$2,FALSE)),"SPECIFY METHOD")))</f>
        <v>Pagurus hemphilli</v>
      </c>
      <c r="R957" s="12" t="str">
        <f>IF($N957=1,IF(ISERROR(VLOOKUP($P957,'M1'!$A:$C,R$2,FALSE)),"NOT PRESENT",VLOOKUP($P957,'M1'!$A:$C,R$2,FALSE)),IF($N957=2,IF(ISERROR(VLOOKUP(DATA!$P957,'M2'!$A:$C,R$2,FALSE)),"NOT PRESENT",VLOOKUP(DATA!$P957,'M2'!$A:$C,R$2,FALSE)),IF($N957=0,IF(ISERROR(VLOOKUP($P957,'M1'!$A:$C,R$2,FALSE)),IF(ISERROR(VLOOKUP(DATA!$P957,'M2'!$A:$C,R$2,FALSE)),"NOT PRESENT",VLOOKUP(DATA!$P957,'M2'!$A:$C,R$2,FALSE)),VLOOKUP($P957,'M1'!$A:$C,R$2,FALSE)),"SPECIFY METHOD")))</f>
        <v>Maroon hermit</v>
      </c>
      <c r="S957" s="20">
        <f t="shared" si="1398"/>
        <v>3</v>
      </c>
      <c r="T957" s="10">
        <v>3</v>
      </c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</row>
    <row r="958" spans="1:68" ht="12.75" customHeight="1">
      <c r="A958" s="12">
        <f t="shared" si="1727"/>
        <v>955</v>
      </c>
      <c r="B958" s="11" t="str">
        <f t="shared" ref="B958:D958" si="1779">IF(ISERROR(B957),IF(ISERROR(B956),IF(ISERROR(B955),"BLANK",B955),B956),B957)</f>
        <v>Claire Attridge</v>
      </c>
      <c r="C958" s="11" t="str">
        <f t="shared" si="1779"/>
        <v>Em Lim</v>
      </c>
      <c r="D958" s="11" t="str">
        <f t="shared" si="1779"/>
        <v>BMSC3</v>
      </c>
      <c r="E958" s="12" t="str">
        <f>IF(ISERROR(VLOOKUP($D958,SITES!$A:$E,2,FALSE)),"",VLOOKUP($D958,SITES!$A:$E,2,FALSE))</f>
        <v>Ohiat</v>
      </c>
      <c r="F958" s="10">
        <f>IF(ISERROR(VLOOKUP($D958,SITES!$A:$E,3,FALSE)),"",VLOOKUP($D958,SITES!$A:$E,3,FALSE))</f>
        <v>48.855583190917898</v>
      </c>
      <c r="G958" s="13">
        <f>IF(ISERROR(VLOOKUP($D958,SITES!$A:$E,4,FALSE)),"",VLOOKUP($D958,SITES!$A:$E,4,FALSE))</f>
        <v>-125.183799743652</v>
      </c>
      <c r="H958" s="14" t="str">
        <f t="shared" si="1772"/>
        <v>29/04/2024</v>
      </c>
      <c r="I958" s="11">
        <f t="shared" ref="I958:O958" si="1780">IF(ISERROR(I957),IF(ISERROR(I956),IF(ISERROR(I955),"BLANK",I955),I956),I957)</f>
        <v>3.5</v>
      </c>
      <c r="J958" s="11" t="str">
        <f t="shared" si="1780"/>
        <v>W</v>
      </c>
      <c r="K958" s="18">
        <f t="shared" si="1780"/>
        <v>0.51597222222222228</v>
      </c>
      <c r="L958" s="11" t="str">
        <f t="shared" si="1780"/>
        <v>CMA</v>
      </c>
      <c r="M958" s="11">
        <f t="shared" si="1780"/>
        <v>6</v>
      </c>
      <c r="N958" s="11">
        <f t="shared" si="1780"/>
        <v>2</v>
      </c>
      <c r="O958" s="11">
        <f t="shared" si="1780"/>
        <v>2</v>
      </c>
      <c r="P958" s="11" t="s">
        <v>33</v>
      </c>
      <c r="Q958" s="19" t="str">
        <f>IF($N958=1,IF(ISERROR(VLOOKUP($P958,'M1'!$A:$C,Q$2,FALSE)),"NOT PRESENT",VLOOKUP($P958,'M1'!$A:$C,Q$2,FALSE)),IF($N958=2,IF(ISERROR(VLOOKUP(DATA!$P958,'M2'!$A:$C,Q$2,FALSE)),"NOT PRESENT",VLOOKUP(DATA!$P958,'M2'!$A:$C,Q$2,FALSE)),IF($N958=0,IF(ISERROR(VLOOKUP($P958,'M1'!$A:$C,Q$2,FALSE)),IF(ISERROR(VLOOKUP(DATA!$P958,'M2'!$A:$C,Q$2,FALSE)),"NOT PRESENT",VLOOKUP(DATA!$P958,'M2'!$A:$C,Q$2,FALSE)),VLOOKUP($P958,'M1'!$A:$C,Q$2,FALSE)),"SPECIFY METHOD")))</f>
        <v>Apostichopus californicus</v>
      </c>
      <c r="R958" s="12" t="str">
        <f>IF($N958=1,IF(ISERROR(VLOOKUP($P958,'M1'!$A:$C,R$2,FALSE)),"NOT PRESENT",VLOOKUP($P958,'M1'!$A:$C,R$2,FALSE)),IF($N958=2,IF(ISERROR(VLOOKUP(DATA!$P958,'M2'!$A:$C,R$2,FALSE)),"NOT PRESENT",VLOOKUP(DATA!$P958,'M2'!$A:$C,R$2,FALSE)),IF($N958=0,IF(ISERROR(VLOOKUP($P958,'M1'!$A:$C,R$2,FALSE)),IF(ISERROR(VLOOKUP(DATA!$P958,'M2'!$A:$C,R$2,FALSE)),"NOT PRESENT",VLOOKUP(DATA!$P958,'M2'!$A:$C,R$2,FALSE)),VLOOKUP($P958,'M1'!$A:$C,R$2,FALSE)),"SPECIFY METHOD")))</f>
        <v>California sea cucumber</v>
      </c>
      <c r="S958" s="21">
        <f t="shared" si="1398"/>
        <v>17</v>
      </c>
      <c r="T958" s="11">
        <v>17</v>
      </c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1"/>
      <c r="AU958" s="11"/>
      <c r="AV958" s="11"/>
      <c r="AW958" s="11"/>
      <c r="AX958" s="11"/>
      <c r="AY958" s="11"/>
      <c r="AZ958" s="11"/>
      <c r="BA958" s="11"/>
      <c r="BB958" s="11"/>
      <c r="BC958" s="11"/>
      <c r="BD958" s="11"/>
      <c r="BE958" s="11"/>
      <c r="BF958" s="11"/>
      <c r="BG958" s="11"/>
      <c r="BH958" s="11"/>
      <c r="BI958" s="11"/>
      <c r="BJ958" s="11"/>
      <c r="BK958" s="11"/>
      <c r="BL958" s="11"/>
      <c r="BM958" s="11"/>
      <c r="BN958" s="11"/>
      <c r="BO958" s="11"/>
      <c r="BP958" s="11"/>
    </row>
    <row r="959" spans="1:68" ht="12.75" customHeight="1">
      <c r="A959" s="12">
        <f t="shared" si="1727"/>
        <v>956</v>
      </c>
      <c r="B959" s="11" t="str">
        <f t="shared" ref="B959:D959" si="1781">IF(ISERROR(B958),IF(ISERROR(B957),IF(ISERROR(B956),"BLANK",B956),B957),B958)</f>
        <v>Claire Attridge</v>
      </c>
      <c r="C959" s="11" t="str">
        <f t="shared" si="1781"/>
        <v>Em Lim</v>
      </c>
      <c r="D959" s="11" t="str">
        <f t="shared" si="1781"/>
        <v>BMSC3</v>
      </c>
      <c r="E959" s="12" t="str">
        <f>IF(ISERROR(VLOOKUP($D959,SITES!$A:$E,2,FALSE)),"",VLOOKUP($D959,SITES!$A:$E,2,FALSE))</f>
        <v>Ohiat</v>
      </c>
      <c r="F959" s="10">
        <f>IF(ISERROR(VLOOKUP($D959,SITES!$A:$E,3,FALSE)),"",VLOOKUP($D959,SITES!$A:$E,3,FALSE))</f>
        <v>48.855583190917898</v>
      </c>
      <c r="G959" s="13">
        <f>IF(ISERROR(VLOOKUP($D959,SITES!$A:$E,4,FALSE)),"",VLOOKUP($D959,SITES!$A:$E,4,FALSE))</f>
        <v>-125.183799743652</v>
      </c>
      <c r="H959" s="14" t="str">
        <f t="shared" si="1772"/>
        <v>29/04/2024</v>
      </c>
      <c r="I959" s="11">
        <f t="shared" ref="I959:O959" si="1782">IF(ISERROR(I958),IF(ISERROR(I957),IF(ISERROR(I956),"BLANK",I956),I957),I958)</f>
        <v>3.5</v>
      </c>
      <c r="J959" s="11" t="str">
        <f t="shared" si="1782"/>
        <v>W</v>
      </c>
      <c r="K959" s="18">
        <f t="shared" si="1782"/>
        <v>0.51597222222222228</v>
      </c>
      <c r="L959" s="11" t="str">
        <f t="shared" si="1782"/>
        <v>CMA</v>
      </c>
      <c r="M959" s="11">
        <f t="shared" si="1782"/>
        <v>6</v>
      </c>
      <c r="N959" s="11">
        <f t="shared" si="1782"/>
        <v>2</v>
      </c>
      <c r="O959" s="11">
        <f t="shared" si="1782"/>
        <v>2</v>
      </c>
      <c r="P959" s="11" t="s">
        <v>39</v>
      </c>
      <c r="Q959" s="19" t="str">
        <f>IF($N959=1,IF(ISERROR(VLOOKUP($P959,'M1'!$A:$C,Q$2,FALSE)),"NOT PRESENT",VLOOKUP($P959,'M1'!$A:$C,Q$2,FALSE)),IF($N959=2,IF(ISERROR(VLOOKUP(DATA!$P959,'M2'!$A:$C,Q$2,FALSE)),"NOT PRESENT",VLOOKUP(DATA!$P959,'M2'!$A:$C,Q$2,FALSE)),IF($N959=0,IF(ISERROR(VLOOKUP($P959,'M1'!$A:$C,Q$2,FALSE)),IF(ISERROR(VLOOKUP(DATA!$P959,'M2'!$A:$C,Q$2,FALSE)),"NOT PRESENT",VLOOKUP(DATA!$P959,'M2'!$A:$C,Q$2,FALSE)),VLOOKUP($P959,'M1'!$A:$C,Q$2,FALSE)),"SPECIFY METHOD")))</f>
        <v>Hermissenda crassicornis</v>
      </c>
      <c r="R959" s="12" t="str">
        <f>IF($N959=1,IF(ISERROR(VLOOKUP($P959,'M1'!$A:$C,R$2,FALSE)),"NOT PRESENT",VLOOKUP($P959,'M1'!$A:$C,R$2,FALSE)),IF($N959=2,IF(ISERROR(VLOOKUP(DATA!$P959,'M2'!$A:$C,R$2,FALSE)),"NOT PRESENT",VLOOKUP(DATA!$P959,'M2'!$A:$C,R$2,FALSE)),IF($N959=0,IF(ISERROR(VLOOKUP($P959,'M1'!$A:$C,R$2,FALSE)),IF(ISERROR(VLOOKUP(DATA!$P959,'M2'!$A:$C,R$2,FALSE)),"NOT PRESENT",VLOOKUP(DATA!$P959,'M2'!$A:$C,R$2,FALSE)),VLOOKUP($P959,'M1'!$A:$C,R$2,FALSE)),"SPECIFY METHOD")))</f>
        <v>Opalescent nudibranch</v>
      </c>
      <c r="S959" s="21">
        <f t="shared" si="1398"/>
        <v>20</v>
      </c>
      <c r="T959" s="11">
        <v>20</v>
      </c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1"/>
      <c r="AU959" s="11"/>
      <c r="AV959" s="11"/>
      <c r="AW959" s="11"/>
      <c r="AX959" s="11"/>
      <c r="AY959" s="11"/>
      <c r="AZ959" s="11"/>
      <c r="BA959" s="11"/>
      <c r="BB959" s="11"/>
      <c r="BC959" s="11"/>
      <c r="BD959" s="11"/>
      <c r="BE959" s="11"/>
      <c r="BF959" s="11"/>
      <c r="BG959" s="11"/>
      <c r="BH959" s="11"/>
      <c r="BI959" s="11"/>
      <c r="BJ959" s="11"/>
      <c r="BK959" s="11"/>
      <c r="BL959" s="11"/>
      <c r="BM959" s="11"/>
      <c r="BN959" s="11"/>
      <c r="BO959" s="11"/>
      <c r="BP959" s="11"/>
    </row>
    <row r="960" spans="1:68" ht="12.75" customHeight="1">
      <c r="A960" s="12">
        <f t="shared" si="1727"/>
        <v>957</v>
      </c>
      <c r="B960" s="11" t="str">
        <f t="shared" ref="B960:D960" si="1783">IF(ISERROR(B959),IF(ISERROR(B958),IF(ISERROR(B957),"BLANK",B957),B958),B959)</f>
        <v>Claire Attridge</v>
      </c>
      <c r="C960" s="11" t="str">
        <f t="shared" si="1783"/>
        <v>Em Lim</v>
      </c>
      <c r="D960" s="11" t="str">
        <f t="shared" si="1783"/>
        <v>BMSC3</v>
      </c>
      <c r="E960" s="12" t="str">
        <f>IF(ISERROR(VLOOKUP($D960,SITES!$A:$E,2,FALSE)),"",VLOOKUP($D960,SITES!$A:$E,2,FALSE))</f>
        <v>Ohiat</v>
      </c>
      <c r="F960" s="10">
        <f>IF(ISERROR(VLOOKUP($D960,SITES!$A:$E,3,FALSE)),"",VLOOKUP($D960,SITES!$A:$E,3,FALSE))</f>
        <v>48.855583190917898</v>
      </c>
      <c r="G960" s="13">
        <f>IF(ISERROR(VLOOKUP($D960,SITES!$A:$E,4,FALSE)),"",VLOOKUP($D960,SITES!$A:$E,4,FALSE))</f>
        <v>-125.183799743652</v>
      </c>
      <c r="H960" s="14" t="str">
        <f t="shared" si="1772"/>
        <v>29/04/2024</v>
      </c>
      <c r="I960" s="11">
        <f t="shared" ref="I960:O960" si="1784">IF(ISERROR(I959),IF(ISERROR(I958),IF(ISERROR(I957),"BLANK",I957),I958),I959)</f>
        <v>3.5</v>
      </c>
      <c r="J960" s="11" t="str">
        <f t="shared" si="1784"/>
        <v>W</v>
      </c>
      <c r="K960" s="18">
        <f t="shared" si="1784"/>
        <v>0.51597222222222228</v>
      </c>
      <c r="L960" s="11" t="str">
        <f t="shared" si="1784"/>
        <v>CMA</v>
      </c>
      <c r="M960" s="11">
        <f t="shared" si="1784"/>
        <v>6</v>
      </c>
      <c r="N960" s="11">
        <f t="shared" si="1784"/>
        <v>2</v>
      </c>
      <c r="O960" s="11">
        <f t="shared" si="1784"/>
        <v>2</v>
      </c>
      <c r="P960" s="11" t="s">
        <v>118</v>
      </c>
      <c r="Q960" s="19" t="str">
        <f>IF($N960=1,IF(ISERROR(VLOOKUP($P960,'M1'!$A:$C,Q$2,FALSE)),"NOT PRESENT",VLOOKUP($P960,'M1'!$A:$C,Q$2,FALSE)),IF($N960=2,IF(ISERROR(VLOOKUP(DATA!$P960,'M2'!$A:$C,Q$2,FALSE)),"NOT PRESENT",VLOOKUP(DATA!$P960,'M2'!$A:$C,Q$2,FALSE)),IF($N960=0,IF(ISERROR(VLOOKUP($P960,'M1'!$A:$C,Q$2,FALSE)),IF(ISERROR(VLOOKUP(DATA!$P960,'M2'!$A:$C,Q$2,FALSE)),"NOT PRESENT",VLOOKUP(DATA!$P960,'M2'!$A:$C,Q$2,FALSE)),VLOOKUP($P960,'M1'!$A:$C,Q$2,FALSE)),"SPECIFY METHOD")))</f>
        <v>Pachycheles pubescens</v>
      </c>
      <c r="R960" s="12" t="str">
        <f>IF($N960=1,IF(ISERROR(VLOOKUP($P960,'M1'!$A:$C,R$2,FALSE)),"NOT PRESENT",VLOOKUP($P960,'M1'!$A:$C,R$2,FALSE)),IF($N960=2,IF(ISERROR(VLOOKUP(DATA!$P960,'M2'!$A:$C,R$2,FALSE)),"NOT PRESENT",VLOOKUP(DATA!$P960,'M2'!$A:$C,R$2,FALSE)),IF($N960=0,IF(ISERROR(VLOOKUP($P960,'M1'!$A:$C,R$2,FALSE)),IF(ISERROR(VLOOKUP(DATA!$P960,'M2'!$A:$C,R$2,FALSE)),"NOT PRESENT",VLOOKUP(DATA!$P960,'M2'!$A:$C,R$2,FALSE)),VLOOKUP($P960,'M1'!$A:$C,R$2,FALSE)),"SPECIFY METHOD")))</f>
        <v>Pubescent porcelain crab</v>
      </c>
      <c r="S960" s="21">
        <f t="shared" si="1398"/>
        <v>2</v>
      </c>
      <c r="T960" s="11">
        <v>2</v>
      </c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1"/>
      <c r="AU960" s="11"/>
      <c r="AV960" s="11"/>
      <c r="AW960" s="11"/>
      <c r="AX960" s="11"/>
      <c r="AY960" s="11"/>
      <c r="AZ960" s="11"/>
      <c r="BA960" s="11"/>
      <c r="BB960" s="11"/>
      <c r="BC960" s="11"/>
      <c r="BD960" s="11"/>
      <c r="BE960" s="11"/>
      <c r="BF960" s="11"/>
      <c r="BG960" s="11"/>
      <c r="BH960" s="11"/>
      <c r="BI960" s="11"/>
      <c r="BJ960" s="11"/>
      <c r="BK960" s="11"/>
      <c r="BL960" s="11"/>
      <c r="BM960" s="11"/>
      <c r="BN960" s="11"/>
      <c r="BO960" s="11"/>
      <c r="BP960" s="11"/>
    </row>
    <row r="961" spans="1:68" ht="12.75" customHeight="1">
      <c r="A961" s="12">
        <f t="shared" si="1727"/>
        <v>958</v>
      </c>
      <c r="B961" s="11" t="str">
        <f t="shared" ref="B961:D961" si="1785">IF(ISERROR(B960),IF(ISERROR(B959),IF(ISERROR(B958),"BLANK",B958),B959),B960)</f>
        <v>Claire Attridge</v>
      </c>
      <c r="C961" s="11" t="str">
        <f t="shared" si="1785"/>
        <v>Em Lim</v>
      </c>
      <c r="D961" s="11" t="str">
        <f t="shared" si="1785"/>
        <v>BMSC3</v>
      </c>
      <c r="E961" s="12" t="str">
        <f>IF(ISERROR(VLOOKUP($D961,SITES!$A:$E,2,FALSE)),"",VLOOKUP($D961,SITES!$A:$E,2,FALSE))</f>
        <v>Ohiat</v>
      </c>
      <c r="F961" s="10">
        <f>IF(ISERROR(VLOOKUP($D961,SITES!$A:$E,3,FALSE)),"",VLOOKUP($D961,SITES!$A:$E,3,FALSE))</f>
        <v>48.855583190917898</v>
      </c>
      <c r="G961" s="13">
        <f>IF(ISERROR(VLOOKUP($D961,SITES!$A:$E,4,FALSE)),"",VLOOKUP($D961,SITES!$A:$E,4,FALSE))</f>
        <v>-125.183799743652</v>
      </c>
      <c r="H961" s="14" t="str">
        <f t="shared" si="1772"/>
        <v>29/04/2024</v>
      </c>
      <c r="I961" s="11">
        <f t="shared" ref="I961:O961" si="1786">IF(ISERROR(I960),IF(ISERROR(I959),IF(ISERROR(I958),"BLANK",I958),I959),I960)</f>
        <v>3.5</v>
      </c>
      <c r="J961" s="11" t="str">
        <f t="shared" si="1786"/>
        <v>W</v>
      </c>
      <c r="K961" s="18">
        <f t="shared" si="1786"/>
        <v>0.51597222222222228</v>
      </c>
      <c r="L961" s="11" t="str">
        <f t="shared" si="1786"/>
        <v>CMA</v>
      </c>
      <c r="M961" s="11">
        <f t="shared" si="1786"/>
        <v>6</v>
      </c>
      <c r="N961" s="11">
        <f t="shared" si="1786"/>
        <v>2</v>
      </c>
      <c r="O961" s="11">
        <f t="shared" si="1786"/>
        <v>2</v>
      </c>
      <c r="P961" s="11" t="s">
        <v>53</v>
      </c>
      <c r="Q961" s="19" t="str">
        <f>IF($N961=1,IF(ISERROR(VLOOKUP($P961,'M1'!$A:$C,Q$2,FALSE)),"NOT PRESENT",VLOOKUP($P961,'M1'!$A:$C,Q$2,FALSE)),IF($N961=2,IF(ISERROR(VLOOKUP(DATA!$P961,'M2'!$A:$C,Q$2,FALSE)),"NOT PRESENT",VLOOKUP(DATA!$P961,'M2'!$A:$C,Q$2,FALSE)),IF($N961=0,IF(ISERROR(VLOOKUP($P961,'M1'!$A:$C,Q$2,FALSE)),IF(ISERROR(VLOOKUP(DATA!$P961,'M2'!$A:$C,Q$2,FALSE)),"NOT PRESENT",VLOOKUP(DATA!$P961,'M2'!$A:$C,Q$2,FALSE)),VLOOKUP($P961,'M1'!$A:$C,Q$2,FALSE)),"SPECIFY METHOD")))</f>
        <v>Rhinogobiops nicholsii</v>
      </c>
      <c r="R961" s="12" t="str">
        <f>IF($N961=1,IF(ISERROR(VLOOKUP($P961,'M1'!$A:$C,R$2,FALSE)),"NOT PRESENT",VLOOKUP($P961,'M1'!$A:$C,R$2,FALSE)),IF($N961=2,IF(ISERROR(VLOOKUP(DATA!$P961,'M2'!$A:$C,R$2,FALSE)),"NOT PRESENT",VLOOKUP(DATA!$P961,'M2'!$A:$C,R$2,FALSE)),IF($N961=0,IF(ISERROR(VLOOKUP($P961,'M1'!$A:$C,R$2,FALSE)),IF(ISERROR(VLOOKUP(DATA!$P961,'M2'!$A:$C,R$2,FALSE)),"NOT PRESENT",VLOOKUP(DATA!$P961,'M2'!$A:$C,R$2,FALSE)),VLOOKUP($P961,'M1'!$A:$C,R$2,FALSE)),"SPECIFY METHOD")))</f>
        <v>Blackeye goby</v>
      </c>
      <c r="S961" s="21">
        <f t="shared" si="1398"/>
        <v>5</v>
      </c>
      <c r="T961" s="11">
        <v>0</v>
      </c>
      <c r="U961" s="11">
        <v>2</v>
      </c>
      <c r="V961" s="11">
        <v>2</v>
      </c>
      <c r="W961" s="11">
        <v>1</v>
      </c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1"/>
      <c r="AU961" s="11"/>
      <c r="AV961" s="11"/>
      <c r="AW961" s="11"/>
      <c r="AX961" s="11"/>
      <c r="AY961" s="11"/>
      <c r="AZ961" s="11"/>
      <c r="BA961" s="11"/>
      <c r="BB961" s="11"/>
      <c r="BC961" s="11"/>
      <c r="BD961" s="11"/>
      <c r="BE961" s="11"/>
      <c r="BF961" s="11"/>
      <c r="BG961" s="11"/>
      <c r="BH961" s="11"/>
      <c r="BI961" s="11"/>
      <c r="BJ961" s="11"/>
      <c r="BK961" s="11"/>
      <c r="BL961" s="11"/>
      <c r="BM961" s="11"/>
      <c r="BN961" s="11"/>
      <c r="BO961" s="11"/>
      <c r="BP961" s="11"/>
    </row>
    <row r="962" spans="1:68" ht="12.75" customHeight="1">
      <c r="A962" s="12">
        <f t="shared" si="1727"/>
        <v>959</v>
      </c>
      <c r="B962" s="11" t="str">
        <f t="shared" ref="B962:D962" si="1787">IF(ISERROR(B961),IF(ISERROR(B960),IF(ISERROR(B959),"BLANK",B959),B960),B961)</f>
        <v>Claire Attridge</v>
      </c>
      <c r="C962" s="11" t="str">
        <f t="shared" si="1787"/>
        <v>Em Lim</v>
      </c>
      <c r="D962" s="11" t="str">
        <f t="shared" si="1787"/>
        <v>BMSC3</v>
      </c>
      <c r="E962" s="12" t="str">
        <f>IF(ISERROR(VLOOKUP($D962,SITES!$A:$E,2,FALSE)),"",VLOOKUP($D962,SITES!$A:$E,2,FALSE))</f>
        <v>Ohiat</v>
      </c>
      <c r="F962" s="10">
        <f>IF(ISERROR(VLOOKUP($D962,SITES!$A:$E,3,FALSE)),"",VLOOKUP($D962,SITES!$A:$E,3,FALSE))</f>
        <v>48.855583190917898</v>
      </c>
      <c r="G962" s="13">
        <f>IF(ISERROR(VLOOKUP($D962,SITES!$A:$E,4,FALSE)),"",VLOOKUP($D962,SITES!$A:$E,4,FALSE))</f>
        <v>-125.183799743652</v>
      </c>
      <c r="H962" s="14" t="str">
        <f t="shared" si="1772"/>
        <v>29/04/2024</v>
      </c>
      <c r="I962" s="11">
        <f t="shared" ref="I962:O962" si="1788">IF(ISERROR(I961),IF(ISERROR(I960),IF(ISERROR(I959),"BLANK",I959),I960),I961)</f>
        <v>3.5</v>
      </c>
      <c r="J962" s="11" t="str">
        <f t="shared" si="1788"/>
        <v>W</v>
      </c>
      <c r="K962" s="18">
        <f t="shared" si="1788"/>
        <v>0.51597222222222228</v>
      </c>
      <c r="L962" s="11" t="str">
        <f t="shared" si="1788"/>
        <v>CMA</v>
      </c>
      <c r="M962" s="11">
        <f t="shared" si="1788"/>
        <v>6</v>
      </c>
      <c r="N962" s="11">
        <f t="shared" si="1788"/>
        <v>2</v>
      </c>
      <c r="O962" s="11">
        <f t="shared" si="1788"/>
        <v>2</v>
      </c>
      <c r="P962" s="11" t="s">
        <v>42</v>
      </c>
      <c r="Q962" s="19" t="str">
        <f>IF($N962=1,IF(ISERROR(VLOOKUP($P962,'M1'!$A:$C,Q$2,FALSE)),"NOT PRESENT",VLOOKUP($P962,'M1'!$A:$C,Q$2,FALSE)),IF($N962=2,IF(ISERROR(VLOOKUP(DATA!$P962,'M2'!$A:$C,Q$2,FALSE)),"NOT PRESENT",VLOOKUP(DATA!$P962,'M2'!$A:$C,Q$2,FALSE)),IF($N962=0,IF(ISERROR(VLOOKUP($P962,'M1'!$A:$C,Q$2,FALSE)),IF(ISERROR(VLOOKUP(DATA!$P962,'M2'!$A:$C,Q$2,FALSE)),"NOT PRESENT",VLOOKUP(DATA!$P962,'M2'!$A:$C,Q$2,FALSE)),VLOOKUP($P962,'M1'!$A:$C,Q$2,FALSE)),"SPECIFY METHOD")))</f>
        <v>Dermasterias imbricata</v>
      </c>
      <c r="R962" s="12" t="str">
        <f>IF($N962=1,IF(ISERROR(VLOOKUP($P962,'M1'!$A:$C,R$2,FALSE)),"NOT PRESENT",VLOOKUP($P962,'M1'!$A:$C,R$2,FALSE)),IF($N962=2,IF(ISERROR(VLOOKUP(DATA!$P962,'M2'!$A:$C,R$2,FALSE)),"NOT PRESENT",VLOOKUP(DATA!$P962,'M2'!$A:$C,R$2,FALSE)),IF($N962=0,IF(ISERROR(VLOOKUP($P962,'M1'!$A:$C,R$2,FALSE)),IF(ISERROR(VLOOKUP(DATA!$P962,'M2'!$A:$C,R$2,FALSE)),"NOT PRESENT",VLOOKUP(DATA!$P962,'M2'!$A:$C,R$2,FALSE)),VLOOKUP($P962,'M1'!$A:$C,R$2,FALSE)),"SPECIFY METHOD")))</f>
        <v>Leather star</v>
      </c>
      <c r="S962" s="21">
        <f t="shared" si="1398"/>
        <v>22</v>
      </c>
      <c r="T962" s="11">
        <v>22</v>
      </c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1"/>
      <c r="AU962" s="11"/>
      <c r="AV962" s="11"/>
      <c r="AW962" s="11"/>
      <c r="AX962" s="11"/>
      <c r="AY962" s="11"/>
      <c r="AZ962" s="11"/>
      <c r="BA962" s="11"/>
      <c r="BB962" s="11"/>
      <c r="BC962" s="11"/>
      <c r="BD962" s="11"/>
      <c r="BE962" s="11"/>
      <c r="BF962" s="11"/>
      <c r="BG962" s="11"/>
      <c r="BH962" s="11"/>
      <c r="BI962" s="11"/>
      <c r="BJ962" s="11"/>
      <c r="BK962" s="11"/>
      <c r="BL962" s="11"/>
      <c r="BM962" s="11"/>
      <c r="BN962" s="11"/>
      <c r="BO962" s="11"/>
      <c r="BP962" s="11"/>
    </row>
    <row r="963" spans="1:68" ht="12.75" customHeight="1">
      <c r="A963" s="12">
        <f t="shared" si="1727"/>
        <v>960</v>
      </c>
      <c r="B963" s="11" t="str">
        <f t="shared" ref="B963:D963" si="1789">IF(ISERROR(B962),IF(ISERROR(B961),IF(ISERROR(B960),"BLANK",B960),B961),B962)</f>
        <v>Claire Attridge</v>
      </c>
      <c r="C963" s="11" t="str">
        <f t="shared" si="1789"/>
        <v>Em Lim</v>
      </c>
      <c r="D963" s="11" t="str">
        <f t="shared" si="1789"/>
        <v>BMSC3</v>
      </c>
      <c r="E963" s="12" t="str">
        <f>IF(ISERROR(VLOOKUP($D963,SITES!$A:$E,2,FALSE)),"",VLOOKUP($D963,SITES!$A:$E,2,FALSE))</f>
        <v>Ohiat</v>
      </c>
      <c r="F963" s="10">
        <f>IF(ISERROR(VLOOKUP($D963,SITES!$A:$E,3,FALSE)),"",VLOOKUP($D963,SITES!$A:$E,3,FALSE))</f>
        <v>48.855583190917898</v>
      </c>
      <c r="G963" s="13">
        <f>IF(ISERROR(VLOOKUP($D963,SITES!$A:$E,4,FALSE)),"",VLOOKUP($D963,SITES!$A:$E,4,FALSE))</f>
        <v>-125.183799743652</v>
      </c>
      <c r="H963" s="14" t="str">
        <f t="shared" si="1772"/>
        <v>29/04/2024</v>
      </c>
      <c r="I963" s="11">
        <f t="shared" ref="I963:O963" si="1790">IF(ISERROR(I962),IF(ISERROR(I961),IF(ISERROR(I960),"BLANK",I960),I961),I962)</f>
        <v>3.5</v>
      </c>
      <c r="J963" s="11" t="str">
        <f t="shared" si="1790"/>
        <v>W</v>
      </c>
      <c r="K963" s="18">
        <f t="shared" si="1790"/>
        <v>0.51597222222222228</v>
      </c>
      <c r="L963" s="11" t="str">
        <f t="shared" si="1790"/>
        <v>CMA</v>
      </c>
      <c r="M963" s="11">
        <f t="shared" si="1790"/>
        <v>6</v>
      </c>
      <c r="N963" s="11">
        <f t="shared" si="1790"/>
        <v>2</v>
      </c>
      <c r="O963" s="11">
        <f t="shared" si="1790"/>
        <v>2</v>
      </c>
      <c r="P963" s="11" t="s">
        <v>36</v>
      </c>
      <c r="Q963" s="19" t="str">
        <f>IF($N963=1,IF(ISERROR(VLOOKUP($P963,'M1'!$A:$C,Q$2,FALSE)),"NOT PRESENT",VLOOKUP($P963,'M1'!$A:$C,Q$2,FALSE)),IF($N963=2,IF(ISERROR(VLOOKUP(DATA!$P963,'M2'!$A:$C,Q$2,FALSE)),"NOT PRESENT",VLOOKUP(DATA!$P963,'M2'!$A:$C,Q$2,FALSE)),IF($N963=0,IF(ISERROR(VLOOKUP($P963,'M1'!$A:$C,Q$2,FALSE)),IF(ISERROR(VLOOKUP(DATA!$P963,'M2'!$A:$C,Q$2,FALSE)),"NOT PRESENT",VLOOKUP(DATA!$P963,'M2'!$A:$C,Q$2,FALSE)),VLOOKUP($P963,'M1'!$A:$C,Q$2,FALSE)),"SPECIFY METHOD")))</f>
        <v>Haliotis kamtschatkana</v>
      </c>
      <c r="R963" s="12" t="str">
        <f>IF($N963=1,IF(ISERROR(VLOOKUP($P963,'M1'!$A:$C,R$2,FALSE)),"NOT PRESENT",VLOOKUP($P963,'M1'!$A:$C,R$2,FALSE)),IF($N963=2,IF(ISERROR(VLOOKUP(DATA!$P963,'M2'!$A:$C,R$2,FALSE)),"NOT PRESENT",VLOOKUP(DATA!$P963,'M2'!$A:$C,R$2,FALSE)),IF($N963=0,IF(ISERROR(VLOOKUP($P963,'M1'!$A:$C,R$2,FALSE)),IF(ISERROR(VLOOKUP(DATA!$P963,'M2'!$A:$C,R$2,FALSE)),"NOT PRESENT",VLOOKUP(DATA!$P963,'M2'!$A:$C,R$2,FALSE)),VLOOKUP($P963,'M1'!$A:$C,R$2,FALSE)),"SPECIFY METHOD")))</f>
        <v>Pinto abalone</v>
      </c>
      <c r="S963" s="21">
        <f t="shared" si="1398"/>
        <v>26</v>
      </c>
      <c r="T963" s="11">
        <v>26</v>
      </c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1"/>
      <c r="AU963" s="11"/>
      <c r="AV963" s="11"/>
      <c r="AW963" s="11"/>
      <c r="AX963" s="11"/>
      <c r="AY963" s="11"/>
      <c r="AZ963" s="11"/>
      <c r="BA963" s="11"/>
      <c r="BB963" s="11"/>
      <c r="BC963" s="11"/>
      <c r="BD963" s="11"/>
      <c r="BE963" s="11"/>
      <c r="BF963" s="11"/>
      <c r="BG963" s="11"/>
      <c r="BH963" s="11"/>
      <c r="BI963" s="11"/>
      <c r="BJ963" s="11"/>
      <c r="BK963" s="11"/>
      <c r="BL963" s="11"/>
      <c r="BM963" s="11"/>
      <c r="BN963" s="11"/>
      <c r="BO963" s="11"/>
      <c r="BP963" s="11"/>
    </row>
    <row r="964" spans="1:68" ht="12.75" customHeight="1">
      <c r="A964" s="12">
        <f t="shared" si="1727"/>
        <v>961</v>
      </c>
      <c r="B964" s="11" t="str">
        <f t="shared" ref="B964:D964" si="1791">IF(ISERROR(B963),IF(ISERROR(B962),IF(ISERROR(B961),"BLANK",B961),B962),B963)</f>
        <v>Claire Attridge</v>
      </c>
      <c r="C964" s="11" t="str">
        <f t="shared" si="1791"/>
        <v>Em Lim</v>
      </c>
      <c r="D964" s="11" t="str">
        <f t="shared" si="1791"/>
        <v>BMSC3</v>
      </c>
      <c r="E964" s="12" t="str">
        <f>IF(ISERROR(VLOOKUP($D964,SITES!$A:$E,2,FALSE)),"",VLOOKUP($D964,SITES!$A:$E,2,FALSE))</f>
        <v>Ohiat</v>
      </c>
      <c r="F964" s="10">
        <f>IF(ISERROR(VLOOKUP($D964,SITES!$A:$E,3,FALSE)),"",VLOOKUP($D964,SITES!$A:$E,3,FALSE))</f>
        <v>48.855583190917898</v>
      </c>
      <c r="G964" s="13">
        <f>IF(ISERROR(VLOOKUP($D964,SITES!$A:$E,4,FALSE)),"",VLOOKUP($D964,SITES!$A:$E,4,FALSE))</f>
        <v>-125.183799743652</v>
      </c>
      <c r="H964" s="14" t="str">
        <f t="shared" si="1772"/>
        <v>29/04/2024</v>
      </c>
      <c r="I964" s="11">
        <f t="shared" ref="I964:O964" si="1792">IF(ISERROR(I963),IF(ISERROR(I962),IF(ISERROR(I961),"BLANK",I961),I962),I963)</f>
        <v>3.5</v>
      </c>
      <c r="J964" s="11" t="str">
        <f t="shared" si="1792"/>
        <v>W</v>
      </c>
      <c r="K964" s="18">
        <f t="shared" si="1792"/>
        <v>0.51597222222222228</v>
      </c>
      <c r="L964" s="11" t="str">
        <f t="shared" si="1792"/>
        <v>CMA</v>
      </c>
      <c r="M964" s="11">
        <f t="shared" si="1792"/>
        <v>6</v>
      </c>
      <c r="N964" s="11">
        <f t="shared" si="1792"/>
        <v>2</v>
      </c>
      <c r="O964" s="11">
        <f t="shared" si="1792"/>
        <v>2</v>
      </c>
      <c r="P964" s="11" t="s">
        <v>38</v>
      </c>
      <c r="Q964" s="19" t="str">
        <f>IF($N964=1,IF(ISERROR(VLOOKUP($P964,'M1'!$A:$C,Q$2,FALSE)),"NOT PRESENT",VLOOKUP($P964,'M1'!$A:$C,Q$2,FALSE)),IF($N964=2,IF(ISERROR(VLOOKUP(DATA!$P964,'M2'!$A:$C,Q$2,FALSE)),"NOT PRESENT",VLOOKUP(DATA!$P964,'M2'!$A:$C,Q$2,FALSE)),IF($N964=0,IF(ISERROR(VLOOKUP($P964,'M1'!$A:$C,Q$2,FALSE)),IF(ISERROR(VLOOKUP(DATA!$P964,'M2'!$A:$C,Q$2,FALSE)),"NOT PRESENT",VLOOKUP(DATA!$P964,'M2'!$A:$C,Q$2,FALSE)),VLOOKUP($P964,'M1'!$A:$C,Q$2,FALSE)),"SPECIFY METHOD")))</f>
        <v>Crassadoma gigantea</v>
      </c>
      <c r="R964" s="12" t="str">
        <f>IF($N964=1,IF(ISERROR(VLOOKUP($P964,'M1'!$A:$C,R$2,FALSE)),"NOT PRESENT",VLOOKUP($P964,'M1'!$A:$C,R$2,FALSE)),IF($N964=2,IF(ISERROR(VLOOKUP(DATA!$P964,'M2'!$A:$C,R$2,FALSE)),"NOT PRESENT",VLOOKUP(DATA!$P964,'M2'!$A:$C,R$2,FALSE)),IF($N964=0,IF(ISERROR(VLOOKUP($P964,'M1'!$A:$C,R$2,FALSE)),IF(ISERROR(VLOOKUP(DATA!$P964,'M2'!$A:$C,R$2,FALSE)),"NOT PRESENT",VLOOKUP(DATA!$P964,'M2'!$A:$C,R$2,FALSE)),VLOOKUP($P964,'M1'!$A:$C,R$2,FALSE)),"SPECIFY METHOD")))</f>
        <v>Purple-hinged rock scallop</v>
      </c>
      <c r="S964" s="21">
        <f t="shared" si="1398"/>
        <v>9</v>
      </c>
      <c r="T964" s="11">
        <v>0</v>
      </c>
      <c r="U964" s="11"/>
      <c r="V964" s="11"/>
      <c r="W964" s="11">
        <v>2</v>
      </c>
      <c r="X964" s="11">
        <v>2</v>
      </c>
      <c r="Y964" s="11">
        <v>2</v>
      </c>
      <c r="Z964" s="11">
        <v>2</v>
      </c>
      <c r="AA964" s="11">
        <v>1</v>
      </c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  <c r="AV964" s="11"/>
      <c r="AW964" s="11"/>
      <c r="AX964" s="11"/>
      <c r="AY964" s="11"/>
      <c r="AZ964" s="11"/>
      <c r="BA964" s="11"/>
      <c r="BB964" s="11"/>
      <c r="BC964" s="11"/>
      <c r="BD964" s="11"/>
      <c r="BE964" s="11"/>
      <c r="BF964" s="11"/>
      <c r="BG964" s="11"/>
      <c r="BH964" s="11"/>
      <c r="BI964" s="11"/>
      <c r="BJ964" s="11"/>
      <c r="BK964" s="11"/>
      <c r="BL964" s="11"/>
      <c r="BM964" s="11"/>
      <c r="BN964" s="11"/>
      <c r="BO964" s="11"/>
      <c r="BP964" s="11"/>
    </row>
    <row r="965" spans="1:68" ht="12.75" customHeight="1">
      <c r="A965" s="12">
        <f t="shared" si="1727"/>
        <v>962</v>
      </c>
      <c r="B965" s="11" t="str">
        <f t="shared" ref="B965:D965" si="1793">IF(ISERROR(B964),IF(ISERROR(B963),IF(ISERROR(B962),"BLANK",B962),B963),B964)</f>
        <v>Claire Attridge</v>
      </c>
      <c r="C965" s="11" t="str">
        <f t="shared" si="1793"/>
        <v>Em Lim</v>
      </c>
      <c r="D965" s="11" t="str">
        <f t="shared" si="1793"/>
        <v>BMSC3</v>
      </c>
      <c r="E965" s="12" t="str">
        <f>IF(ISERROR(VLOOKUP($D965,SITES!$A:$E,2,FALSE)),"",VLOOKUP($D965,SITES!$A:$E,2,FALSE))</f>
        <v>Ohiat</v>
      </c>
      <c r="F965" s="10">
        <f>IF(ISERROR(VLOOKUP($D965,SITES!$A:$E,3,FALSE)),"",VLOOKUP($D965,SITES!$A:$E,3,FALSE))</f>
        <v>48.855583190917898</v>
      </c>
      <c r="G965" s="13">
        <f>IF(ISERROR(VLOOKUP($D965,SITES!$A:$E,4,FALSE)),"",VLOOKUP($D965,SITES!$A:$E,4,FALSE))</f>
        <v>-125.183799743652</v>
      </c>
      <c r="H965" s="14" t="str">
        <f t="shared" si="1772"/>
        <v>29/04/2024</v>
      </c>
      <c r="I965" s="11">
        <f t="shared" ref="I965:O965" si="1794">IF(ISERROR(I964),IF(ISERROR(I963),IF(ISERROR(I962),"BLANK",I962),I963),I964)</f>
        <v>3.5</v>
      </c>
      <c r="J965" s="11" t="str">
        <f t="shared" si="1794"/>
        <v>W</v>
      </c>
      <c r="K965" s="18">
        <f t="shared" si="1794"/>
        <v>0.51597222222222228</v>
      </c>
      <c r="L965" s="11" t="str">
        <f t="shared" si="1794"/>
        <v>CMA</v>
      </c>
      <c r="M965" s="11">
        <f t="shared" si="1794"/>
        <v>6</v>
      </c>
      <c r="N965" s="11">
        <f t="shared" si="1794"/>
        <v>2</v>
      </c>
      <c r="O965" s="11">
        <f t="shared" si="1794"/>
        <v>2</v>
      </c>
      <c r="P965" s="11" t="s">
        <v>44</v>
      </c>
      <c r="Q965" s="19" t="str">
        <f>IF($N965=1,IF(ISERROR(VLOOKUP($P965,'M1'!$A:$C,Q$2,FALSE)),"NOT PRESENT",VLOOKUP($P965,'M1'!$A:$C,Q$2,FALSE)),IF($N965=2,IF(ISERROR(VLOOKUP(DATA!$P965,'M2'!$A:$C,Q$2,FALSE)),"NOT PRESENT",VLOOKUP(DATA!$P965,'M2'!$A:$C,Q$2,FALSE)),IF($N965=0,IF(ISERROR(VLOOKUP($P965,'M1'!$A:$C,Q$2,FALSE)),IF(ISERROR(VLOOKUP(DATA!$P965,'M2'!$A:$C,Q$2,FALSE)),"NOT PRESENT",VLOOKUP(DATA!$P965,'M2'!$A:$C,Q$2,FALSE)),VLOOKUP($P965,'M1'!$A:$C,Q$2,FALSE)),"SPECIFY METHOD")))</f>
        <v>Strongylocentrotus purpuratus</v>
      </c>
      <c r="R965" s="12" t="str">
        <f>IF($N965=1,IF(ISERROR(VLOOKUP($P965,'M1'!$A:$C,R$2,FALSE)),"NOT PRESENT",VLOOKUP($P965,'M1'!$A:$C,R$2,FALSE)),IF($N965=2,IF(ISERROR(VLOOKUP(DATA!$P965,'M2'!$A:$C,R$2,FALSE)),"NOT PRESENT",VLOOKUP(DATA!$P965,'M2'!$A:$C,R$2,FALSE)),IF($N965=0,IF(ISERROR(VLOOKUP($P965,'M1'!$A:$C,R$2,FALSE)),IF(ISERROR(VLOOKUP(DATA!$P965,'M2'!$A:$C,R$2,FALSE)),"NOT PRESENT",VLOOKUP(DATA!$P965,'M2'!$A:$C,R$2,FALSE)),VLOOKUP($P965,'M1'!$A:$C,R$2,FALSE)),"SPECIFY METHOD")))</f>
        <v>Purple sea urchin (?)</v>
      </c>
      <c r="S965" s="21">
        <f t="shared" si="1398"/>
        <v>8</v>
      </c>
      <c r="T965" s="11">
        <v>8</v>
      </c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1"/>
      <c r="AU965" s="11"/>
      <c r="AV965" s="11"/>
      <c r="AW965" s="11"/>
      <c r="AX965" s="11"/>
      <c r="AY965" s="11"/>
      <c r="AZ965" s="11"/>
      <c r="BA965" s="11"/>
      <c r="BB965" s="11"/>
      <c r="BC965" s="11"/>
      <c r="BD965" s="11"/>
      <c r="BE965" s="11"/>
      <c r="BF965" s="11"/>
      <c r="BG965" s="11"/>
      <c r="BH965" s="11"/>
      <c r="BI965" s="11"/>
      <c r="BJ965" s="11"/>
      <c r="BK965" s="11"/>
      <c r="BL965" s="11"/>
      <c r="BM965" s="11"/>
      <c r="BN965" s="11"/>
      <c r="BO965" s="11"/>
      <c r="BP965" s="11"/>
    </row>
    <row r="966" spans="1:68" ht="12.75" customHeight="1">
      <c r="A966" s="12">
        <f t="shared" si="1727"/>
        <v>963</v>
      </c>
      <c r="B966" s="11" t="str">
        <f t="shared" ref="B966:D966" si="1795">IF(ISERROR(B965),IF(ISERROR(B964),IF(ISERROR(B963),"BLANK",B963),B964),B965)</f>
        <v>Claire Attridge</v>
      </c>
      <c r="C966" s="11" t="str">
        <f t="shared" si="1795"/>
        <v>Em Lim</v>
      </c>
      <c r="D966" s="11" t="str">
        <f t="shared" si="1795"/>
        <v>BMSC3</v>
      </c>
      <c r="E966" s="12" t="str">
        <f>IF(ISERROR(VLOOKUP($D966,SITES!$A:$E,2,FALSE)),"",VLOOKUP($D966,SITES!$A:$E,2,FALSE))</f>
        <v>Ohiat</v>
      </c>
      <c r="F966" s="10">
        <f>IF(ISERROR(VLOOKUP($D966,SITES!$A:$E,3,FALSE)),"",VLOOKUP($D966,SITES!$A:$E,3,FALSE))</f>
        <v>48.855583190917898</v>
      </c>
      <c r="G966" s="13">
        <f>IF(ISERROR(VLOOKUP($D966,SITES!$A:$E,4,FALSE)),"",VLOOKUP($D966,SITES!$A:$E,4,FALSE))</f>
        <v>-125.183799743652</v>
      </c>
      <c r="H966" s="14" t="str">
        <f t="shared" si="1772"/>
        <v>29/04/2024</v>
      </c>
      <c r="I966" s="11">
        <f t="shared" ref="I966:O966" si="1796">IF(ISERROR(I965),IF(ISERROR(I964),IF(ISERROR(I963),"BLANK",I963),I964),I965)</f>
        <v>3.5</v>
      </c>
      <c r="J966" s="11" t="str">
        <f t="shared" si="1796"/>
        <v>W</v>
      </c>
      <c r="K966" s="18">
        <f t="shared" si="1796"/>
        <v>0.51597222222222228</v>
      </c>
      <c r="L966" s="11" t="str">
        <f t="shared" si="1796"/>
        <v>CMA</v>
      </c>
      <c r="M966" s="11">
        <f t="shared" si="1796"/>
        <v>6</v>
      </c>
      <c r="N966" s="11">
        <f t="shared" si="1796"/>
        <v>2</v>
      </c>
      <c r="O966" s="11">
        <f t="shared" si="1796"/>
        <v>2</v>
      </c>
      <c r="P966" s="11" t="s">
        <v>37</v>
      </c>
      <c r="Q966" s="19" t="str">
        <f>IF($N966=1,IF(ISERROR(VLOOKUP($P966,'M1'!$A:$C,Q$2,FALSE)),"NOT PRESENT",VLOOKUP($P966,'M1'!$A:$C,Q$2,FALSE)),IF($N966=2,IF(ISERROR(VLOOKUP(DATA!$P966,'M2'!$A:$C,Q$2,FALSE)),"NOT PRESENT",VLOOKUP(DATA!$P966,'M2'!$A:$C,Q$2,FALSE)),IF($N966=0,IF(ISERROR(VLOOKUP($P966,'M1'!$A:$C,Q$2,FALSE)),IF(ISERROR(VLOOKUP(DATA!$P966,'M2'!$A:$C,Q$2,FALSE)),"NOT PRESENT",VLOOKUP(DATA!$P966,'M2'!$A:$C,Q$2,FALSE)),VLOOKUP($P966,'M1'!$A:$C,Q$2,FALSE)),"SPECIFY METHOD")))</f>
        <v>Ceratostoma foliatum</v>
      </c>
      <c r="R966" s="12" t="str">
        <f>IF($N966=1,IF(ISERROR(VLOOKUP($P966,'M1'!$A:$C,R$2,FALSE)),"NOT PRESENT",VLOOKUP($P966,'M1'!$A:$C,R$2,FALSE)),IF($N966=2,IF(ISERROR(VLOOKUP(DATA!$P966,'M2'!$A:$C,R$2,FALSE)),"NOT PRESENT",VLOOKUP(DATA!$P966,'M2'!$A:$C,R$2,FALSE)),IF($N966=0,IF(ISERROR(VLOOKUP($P966,'M1'!$A:$C,R$2,FALSE)),IF(ISERROR(VLOOKUP(DATA!$P966,'M2'!$A:$C,R$2,FALSE)),"NOT PRESENT",VLOOKUP(DATA!$P966,'M2'!$A:$C,R$2,FALSE)),VLOOKUP($P966,'M1'!$A:$C,R$2,FALSE)),"SPECIFY METHOD")))</f>
        <v>Leafy hornmouth</v>
      </c>
      <c r="S966" s="21">
        <f t="shared" si="1398"/>
        <v>26</v>
      </c>
      <c r="T966" s="11">
        <v>26</v>
      </c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1"/>
      <c r="AU966" s="11"/>
      <c r="AV966" s="11"/>
      <c r="AW966" s="11"/>
      <c r="AX966" s="11"/>
      <c r="AY966" s="11"/>
      <c r="AZ966" s="11"/>
      <c r="BA966" s="11"/>
      <c r="BB966" s="11"/>
      <c r="BC966" s="11"/>
      <c r="BD966" s="11"/>
      <c r="BE966" s="11"/>
      <c r="BF966" s="11"/>
      <c r="BG966" s="11"/>
      <c r="BH966" s="11"/>
      <c r="BI966" s="11"/>
      <c r="BJ966" s="11"/>
      <c r="BK966" s="11"/>
      <c r="BL966" s="11"/>
      <c r="BM966" s="11"/>
      <c r="BN966" s="11"/>
      <c r="BO966" s="11"/>
      <c r="BP966" s="11"/>
    </row>
    <row r="967" spans="1:68" ht="12.75" customHeight="1">
      <c r="A967" s="12">
        <f t="shared" si="1727"/>
        <v>964</v>
      </c>
      <c r="B967" s="11" t="str">
        <f t="shared" ref="B967:D967" si="1797">IF(ISERROR(B966),IF(ISERROR(B965),IF(ISERROR(B964),"BLANK",B964),B965),B966)</f>
        <v>Claire Attridge</v>
      </c>
      <c r="C967" s="11" t="str">
        <f t="shared" si="1797"/>
        <v>Em Lim</v>
      </c>
      <c r="D967" s="11" t="str">
        <f t="shared" si="1797"/>
        <v>BMSC3</v>
      </c>
      <c r="E967" s="12" t="str">
        <f>IF(ISERROR(VLOOKUP($D967,SITES!$A:$E,2,FALSE)),"",VLOOKUP($D967,SITES!$A:$E,2,FALSE))</f>
        <v>Ohiat</v>
      </c>
      <c r="F967" s="10">
        <f>IF(ISERROR(VLOOKUP($D967,SITES!$A:$E,3,FALSE)),"",VLOOKUP($D967,SITES!$A:$E,3,FALSE))</f>
        <v>48.855583190917898</v>
      </c>
      <c r="G967" s="13">
        <f>IF(ISERROR(VLOOKUP($D967,SITES!$A:$E,4,FALSE)),"",VLOOKUP($D967,SITES!$A:$E,4,FALSE))</f>
        <v>-125.183799743652</v>
      </c>
      <c r="H967" s="14" t="str">
        <f t="shared" si="1772"/>
        <v>29/04/2024</v>
      </c>
      <c r="I967" s="11">
        <f t="shared" ref="I967:O967" si="1798">IF(ISERROR(I966),IF(ISERROR(I965),IF(ISERROR(I964),"BLANK",I964),I965),I966)</f>
        <v>3.5</v>
      </c>
      <c r="J967" s="11" t="str">
        <f t="shared" si="1798"/>
        <v>W</v>
      </c>
      <c r="K967" s="18">
        <f t="shared" si="1798"/>
        <v>0.51597222222222228</v>
      </c>
      <c r="L967" s="11" t="str">
        <f t="shared" si="1798"/>
        <v>CMA</v>
      </c>
      <c r="M967" s="11">
        <f t="shared" si="1798"/>
        <v>6</v>
      </c>
      <c r="N967" s="11">
        <f t="shared" si="1798"/>
        <v>2</v>
      </c>
      <c r="O967" s="11">
        <f t="shared" si="1798"/>
        <v>2</v>
      </c>
      <c r="P967" s="11" t="s">
        <v>106</v>
      </c>
      <c r="Q967" s="19" t="str">
        <f>IF($N967=1,IF(ISERROR(VLOOKUP($P967,'M1'!$A:$C,Q$2,FALSE)),"NOT PRESENT",VLOOKUP($P967,'M1'!$A:$C,Q$2,FALSE)),IF($N967=2,IF(ISERROR(VLOOKUP(DATA!$P967,'M2'!$A:$C,Q$2,FALSE)),"NOT PRESENT",VLOOKUP(DATA!$P967,'M2'!$A:$C,Q$2,FALSE)),IF($N967=0,IF(ISERROR(VLOOKUP($P967,'M1'!$A:$C,Q$2,FALSE)),IF(ISERROR(VLOOKUP(DATA!$P967,'M2'!$A:$C,Q$2,FALSE)),"NOT PRESENT",VLOOKUP(DATA!$P967,'M2'!$A:$C,Q$2,FALSE)),VLOOKUP($P967,'M1'!$A:$C,Q$2,FALSE)),"SPECIFY METHOD")))</f>
        <v>Peltodoris nobilis</v>
      </c>
      <c r="R967" s="12" t="str">
        <f>IF($N967=1,IF(ISERROR(VLOOKUP($P967,'M1'!$A:$C,R$2,FALSE)),"NOT PRESENT",VLOOKUP($P967,'M1'!$A:$C,R$2,FALSE)),IF($N967=2,IF(ISERROR(VLOOKUP(DATA!$P967,'M2'!$A:$C,R$2,FALSE)),"NOT PRESENT",VLOOKUP(DATA!$P967,'M2'!$A:$C,R$2,FALSE)),IF($N967=0,IF(ISERROR(VLOOKUP($P967,'M1'!$A:$C,R$2,FALSE)),IF(ISERROR(VLOOKUP(DATA!$P967,'M2'!$A:$C,R$2,FALSE)),"NOT PRESENT",VLOOKUP(DATA!$P967,'M2'!$A:$C,R$2,FALSE)),VLOOKUP($P967,'M1'!$A:$C,R$2,FALSE)),"SPECIFY METHOD")))</f>
        <v>Noble sea lemon</v>
      </c>
      <c r="S967" s="21">
        <f t="shared" si="1398"/>
        <v>1</v>
      </c>
      <c r="T967" s="11">
        <v>1</v>
      </c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1"/>
      <c r="AU967" s="11"/>
      <c r="AV967" s="11"/>
      <c r="AW967" s="11"/>
      <c r="AX967" s="11"/>
      <c r="AY967" s="11"/>
      <c r="AZ967" s="11"/>
      <c r="BA967" s="11"/>
      <c r="BB967" s="11"/>
      <c r="BC967" s="11"/>
      <c r="BD967" s="11"/>
      <c r="BE967" s="11"/>
      <c r="BF967" s="11"/>
      <c r="BG967" s="11"/>
      <c r="BH967" s="11"/>
      <c r="BI967" s="11"/>
      <c r="BJ967" s="11"/>
      <c r="BK967" s="11"/>
      <c r="BL967" s="11"/>
      <c r="BM967" s="11"/>
      <c r="BN967" s="11"/>
      <c r="BO967" s="11"/>
      <c r="BP967" s="11"/>
    </row>
    <row r="968" spans="1:68" ht="12.75" customHeight="1">
      <c r="A968" s="12">
        <f t="shared" si="1727"/>
        <v>965</v>
      </c>
      <c r="B968" s="11" t="str">
        <f t="shared" ref="B968:D968" si="1799">IF(ISERROR(B967),IF(ISERROR(B966),IF(ISERROR(B965),"BLANK",B965),B966),B967)</f>
        <v>Claire Attridge</v>
      </c>
      <c r="C968" s="11" t="str">
        <f t="shared" si="1799"/>
        <v>Em Lim</v>
      </c>
      <c r="D968" s="11" t="str">
        <f t="shared" si="1799"/>
        <v>BMSC3</v>
      </c>
      <c r="E968" s="12" t="str">
        <f>IF(ISERROR(VLOOKUP($D968,SITES!$A:$E,2,FALSE)),"",VLOOKUP($D968,SITES!$A:$E,2,FALSE))</f>
        <v>Ohiat</v>
      </c>
      <c r="F968" s="10">
        <f>IF(ISERROR(VLOOKUP($D968,SITES!$A:$E,3,FALSE)),"",VLOOKUP($D968,SITES!$A:$E,3,FALSE))</f>
        <v>48.855583190917898</v>
      </c>
      <c r="G968" s="13">
        <f>IF(ISERROR(VLOOKUP($D968,SITES!$A:$E,4,FALSE)),"",VLOOKUP($D968,SITES!$A:$E,4,FALSE))</f>
        <v>-125.183799743652</v>
      </c>
      <c r="H968" s="14" t="str">
        <f t="shared" si="1772"/>
        <v>29/04/2024</v>
      </c>
      <c r="I968" s="11">
        <f t="shared" ref="I968:O968" si="1800">IF(ISERROR(I967),IF(ISERROR(I966),IF(ISERROR(I965),"BLANK",I965),I966),I967)</f>
        <v>3.5</v>
      </c>
      <c r="J968" s="11" t="str">
        <f t="shared" si="1800"/>
        <v>W</v>
      </c>
      <c r="K968" s="18">
        <f t="shared" si="1800"/>
        <v>0.51597222222222228</v>
      </c>
      <c r="L968" s="11" t="str">
        <f t="shared" si="1800"/>
        <v>CMA</v>
      </c>
      <c r="M968" s="11">
        <f t="shared" si="1800"/>
        <v>6</v>
      </c>
      <c r="N968" s="11">
        <f t="shared" si="1800"/>
        <v>2</v>
      </c>
      <c r="O968" s="11">
        <f t="shared" si="1800"/>
        <v>2</v>
      </c>
      <c r="P968" s="11" t="s">
        <v>35</v>
      </c>
      <c r="Q968" s="19" t="str">
        <f>IF($N968=1,IF(ISERROR(VLOOKUP($P968,'M1'!$A:$C,Q$2,FALSE)),"NOT PRESENT",VLOOKUP($P968,'M1'!$A:$C,Q$2,FALSE)),IF($N968=2,IF(ISERROR(VLOOKUP(DATA!$P968,'M2'!$A:$C,Q$2,FALSE)),"NOT PRESENT",VLOOKUP(DATA!$P968,'M2'!$A:$C,Q$2,FALSE)),IF($N968=0,IF(ISERROR(VLOOKUP($P968,'M1'!$A:$C,Q$2,FALSE)),IF(ISERROR(VLOOKUP(DATA!$P968,'M2'!$A:$C,Q$2,FALSE)),"NOT PRESENT",VLOOKUP(DATA!$P968,'M2'!$A:$C,Q$2,FALSE)),VLOOKUP($P968,'M1'!$A:$C,Q$2,FALSE)),"SPECIFY METHOD")))</f>
        <v>Orthasterias koehleri</v>
      </c>
      <c r="R968" s="12" t="str">
        <f>IF($N968=1,IF(ISERROR(VLOOKUP($P968,'M1'!$A:$C,R$2,FALSE)),"NOT PRESENT",VLOOKUP($P968,'M1'!$A:$C,R$2,FALSE)),IF($N968=2,IF(ISERROR(VLOOKUP(DATA!$P968,'M2'!$A:$C,R$2,FALSE)),"NOT PRESENT",VLOOKUP(DATA!$P968,'M2'!$A:$C,R$2,FALSE)),IF($N968=0,IF(ISERROR(VLOOKUP($P968,'M1'!$A:$C,R$2,FALSE)),IF(ISERROR(VLOOKUP(DATA!$P968,'M2'!$A:$C,R$2,FALSE)),"NOT PRESENT",VLOOKUP(DATA!$P968,'M2'!$A:$C,R$2,FALSE)),VLOOKUP($P968,'M1'!$A:$C,R$2,FALSE)),"SPECIFY METHOD")))</f>
        <v>Rainbow star</v>
      </c>
      <c r="S968" s="21">
        <f t="shared" si="1398"/>
        <v>8</v>
      </c>
      <c r="T968" s="11">
        <v>8</v>
      </c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1"/>
      <c r="AU968" s="11"/>
      <c r="AV968" s="11"/>
      <c r="AW968" s="11"/>
      <c r="AX968" s="11"/>
      <c r="AY968" s="11"/>
      <c r="AZ968" s="11"/>
      <c r="BA968" s="11"/>
      <c r="BB968" s="11"/>
      <c r="BC968" s="11"/>
      <c r="BD968" s="11"/>
      <c r="BE968" s="11"/>
      <c r="BF968" s="11"/>
      <c r="BG968" s="11"/>
      <c r="BH968" s="11"/>
      <c r="BI968" s="11"/>
      <c r="BJ968" s="11"/>
      <c r="BK968" s="11"/>
      <c r="BL968" s="11"/>
      <c r="BM968" s="11"/>
      <c r="BN968" s="11"/>
      <c r="BO968" s="11"/>
      <c r="BP968" s="11"/>
    </row>
    <row r="969" spans="1:68" ht="12.75" customHeight="1">
      <c r="A969" s="12">
        <f t="shared" si="1727"/>
        <v>966</v>
      </c>
      <c r="B969" s="11" t="str">
        <f t="shared" ref="B969:D969" si="1801">IF(ISERROR(B968),IF(ISERROR(B967),IF(ISERROR(B966),"BLANK",B966),B967),B968)</f>
        <v>Claire Attridge</v>
      </c>
      <c r="C969" s="11" t="str">
        <f t="shared" si="1801"/>
        <v>Em Lim</v>
      </c>
      <c r="D969" s="11" t="str">
        <f t="shared" si="1801"/>
        <v>BMSC3</v>
      </c>
      <c r="E969" s="12" t="str">
        <f>IF(ISERROR(VLOOKUP($D969,SITES!$A:$E,2,FALSE)),"",VLOOKUP($D969,SITES!$A:$E,2,FALSE))</f>
        <v>Ohiat</v>
      </c>
      <c r="F969" s="10">
        <f>IF(ISERROR(VLOOKUP($D969,SITES!$A:$E,3,FALSE)),"",VLOOKUP($D969,SITES!$A:$E,3,FALSE))</f>
        <v>48.855583190917898</v>
      </c>
      <c r="G969" s="13">
        <f>IF(ISERROR(VLOOKUP($D969,SITES!$A:$E,4,FALSE)),"",VLOOKUP($D969,SITES!$A:$E,4,FALSE))</f>
        <v>-125.183799743652</v>
      </c>
      <c r="H969" s="14" t="str">
        <f t="shared" si="1772"/>
        <v>29/04/2024</v>
      </c>
      <c r="I969" s="11">
        <f t="shared" ref="I969:O969" si="1802">IF(ISERROR(I968),IF(ISERROR(I967),IF(ISERROR(I966),"BLANK",I966),I967),I968)</f>
        <v>3.5</v>
      </c>
      <c r="J969" s="11" t="str">
        <f t="shared" si="1802"/>
        <v>W</v>
      </c>
      <c r="K969" s="18">
        <f t="shared" si="1802"/>
        <v>0.51597222222222228</v>
      </c>
      <c r="L969" s="11" t="str">
        <f t="shared" si="1802"/>
        <v>CMA</v>
      </c>
      <c r="M969" s="11">
        <f t="shared" si="1802"/>
        <v>6</v>
      </c>
      <c r="N969" s="11">
        <f t="shared" si="1802"/>
        <v>2</v>
      </c>
      <c r="O969" s="11">
        <f t="shared" si="1802"/>
        <v>2</v>
      </c>
      <c r="P969" s="11" t="s">
        <v>32</v>
      </c>
      <c r="Q969" s="19" t="str">
        <f>IF($N969=1,IF(ISERROR(VLOOKUP($P969,'M1'!$A:$C,Q$2,FALSE)),"NOT PRESENT",VLOOKUP($P969,'M1'!$A:$C,Q$2,FALSE)),IF($N969=2,IF(ISERROR(VLOOKUP(DATA!$P969,'M2'!$A:$C,Q$2,FALSE)),"NOT PRESENT",VLOOKUP(DATA!$P969,'M2'!$A:$C,Q$2,FALSE)),IF($N969=0,IF(ISERROR(VLOOKUP($P969,'M1'!$A:$C,Q$2,FALSE)),IF(ISERROR(VLOOKUP(DATA!$P969,'M2'!$A:$C,Q$2,FALSE)),"NOT PRESENT",VLOOKUP(DATA!$P969,'M2'!$A:$C,Q$2,FALSE)),VLOOKUP($P969,'M1'!$A:$C,Q$2,FALSE)),"SPECIFY METHOD")))</f>
        <v>Acmaea mitra</v>
      </c>
      <c r="R969" s="12" t="str">
        <f>IF($N969=1,IF(ISERROR(VLOOKUP($P969,'M1'!$A:$C,R$2,FALSE)),"NOT PRESENT",VLOOKUP($P969,'M1'!$A:$C,R$2,FALSE)),IF($N969=2,IF(ISERROR(VLOOKUP(DATA!$P969,'M2'!$A:$C,R$2,FALSE)),"NOT PRESENT",VLOOKUP(DATA!$P969,'M2'!$A:$C,R$2,FALSE)),IF($N969=0,IF(ISERROR(VLOOKUP($P969,'M1'!$A:$C,R$2,FALSE)),IF(ISERROR(VLOOKUP(DATA!$P969,'M2'!$A:$C,R$2,FALSE)),"NOT PRESENT",VLOOKUP(DATA!$P969,'M2'!$A:$C,R$2,FALSE)),VLOOKUP($P969,'M1'!$A:$C,R$2,FALSE)),"SPECIFY METHOD")))</f>
        <v>Whitecap limpet</v>
      </c>
      <c r="S969" s="21">
        <f t="shared" si="1398"/>
        <v>4</v>
      </c>
      <c r="T969" s="11">
        <v>4</v>
      </c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1"/>
      <c r="AU969" s="11"/>
      <c r="AV969" s="11"/>
      <c r="AW969" s="11"/>
      <c r="AX969" s="11"/>
      <c r="AY969" s="11"/>
      <c r="AZ969" s="11"/>
      <c r="BA969" s="11"/>
      <c r="BB969" s="11"/>
      <c r="BC969" s="11"/>
      <c r="BD969" s="11"/>
      <c r="BE969" s="11"/>
      <c r="BF969" s="11"/>
      <c r="BG969" s="11"/>
      <c r="BH969" s="11"/>
      <c r="BI969" s="11"/>
      <c r="BJ969" s="11"/>
      <c r="BK969" s="11"/>
      <c r="BL969" s="11"/>
      <c r="BM969" s="11"/>
      <c r="BN969" s="11"/>
      <c r="BO969" s="11"/>
      <c r="BP969" s="11"/>
    </row>
    <row r="970" spans="1:68" ht="12.75" customHeight="1">
      <c r="A970" s="12">
        <f t="shared" si="1727"/>
        <v>967</v>
      </c>
      <c r="B970" s="11" t="str">
        <f t="shared" ref="B970:D970" si="1803">IF(ISERROR(B969),IF(ISERROR(B968),IF(ISERROR(B967),"BLANK",B967),B968),B969)</f>
        <v>Claire Attridge</v>
      </c>
      <c r="C970" s="11" t="str">
        <f t="shared" si="1803"/>
        <v>Em Lim</v>
      </c>
      <c r="D970" s="11" t="str">
        <f t="shared" si="1803"/>
        <v>BMSC3</v>
      </c>
      <c r="E970" s="12" t="str">
        <f>IF(ISERROR(VLOOKUP($D970,SITES!$A:$E,2,FALSE)),"",VLOOKUP($D970,SITES!$A:$E,2,FALSE))</f>
        <v>Ohiat</v>
      </c>
      <c r="F970" s="10">
        <f>IF(ISERROR(VLOOKUP($D970,SITES!$A:$E,3,FALSE)),"",VLOOKUP($D970,SITES!$A:$E,3,FALSE))</f>
        <v>48.855583190917898</v>
      </c>
      <c r="G970" s="13">
        <f>IF(ISERROR(VLOOKUP($D970,SITES!$A:$E,4,FALSE)),"",VLOOKUP($D970,SITES!$A:$E,4,FALSE))</f>
        <v>-125.183799743652</v>
      </c>
      <c r="H970" s="14" t="str">
        <f t="shared" si="1772"/>
        <v>29/04/2024</v>
      </c>
      <c r="I970" s="11">
        <f t="shared" ref="I970:O970" si="1804">IF(ISERROR(I969),IF(ISERROR(I968),IF(ISERROR(I967),"BLANK",I967),I968),I969)</f>
        <v>3.5</v>
      </c>
      <c r="J970" s="11" t="str">
        <f t="shared" si="1804"/>
        <v>W</v>
      </c>
      <c r="K970" s="18">
        <f t="shared" si="1804"/>
        <v>0.51597222222222228</v>
      </c>
      <c r="L970" s="11" t="str">
        <f t="shared" si="1804"/>
        <v>CMA</v>
      </c>
      <c r="M970" s="11">
        <f t="shared" si="1804"/>
        <v>6</v>
      </c>
      <c r="N970" s="11">
        <f t="shared" si="1804"/>
        <v>2</v>
      </c>
      <c r="O970" s="11">
        <f t="shared" si="1804"/>
        <v>2</v>
      </c>
      <c r="P970" s="11" t="s">
        <v>31</v>
      </c>
      <c r="Q970" s="19" t="str">
        <f>IF($N970=1,IF(ISERROR(VLOOKUP($P970,'M1'!$A:$C,Q$2,FALSE)),"NOT PRESENT",VLOOKUP($P970,'M1'!$A:$C,Q$2,FALSE)),IF($N970=2,IF(ISERROR(VLOOKUP(DATA!$P970,'M2'!$A:$C,Q$2,FALSE)),"NOT PRESENT",VLOOKUP(DATA!$P970,'M2'!$A:$C,Q$2,FALSE)),IF($N970=0,IF(ISERROR(VLOOKUP($P970,'M1'!$A:$C,Q$2,FALSE)),IF(ISERROR(VLOOKUP(DATA!$P970,'M2'!$A:$C,Q$2,FALSE)),"NOT PRESENT",VLOOKUP(DATA!$P970,'M2'!$A:$C,Q$2,FALSE)),VLOOKUP($P970,'M1'!$A:$C,Q$2,FALSE)),"SPECIFY METHOD")))</f>
        <v>Patiria miniata</v>
      </c>
      <c r="R970" s="12" t="str">
        <f>IF($N970=1,IF(ISERROR(VLOOKUP($P970,'M1'!$A:$C,R$2,FALSE)),"NOT PRESENT",VLOOKUP($P970,'M1'!$A:$C,R$2,FALSE)),IF($N970=2,IF(ISERROR(VLOOKUP(DATA!$P970,'M2'!$A:$C,R$2,FALSE)),"NOT PRESENT",VLOOKUP(DATA!$P970,'M2'!$A:$C,R$2,FALSE)),IF($N970=0,IF(ISERROR(VLOOKUP($P970,'M1'!$A:$C,R$2,FALSE)),IF(ISERROR(VLOOKUP(DATA!$P970,'M2'!$A:$C,R$2,FALSE)),"NOT PRESENT",VLOOKUP(DATA!$P970,'M2'!$A:$C,R$2,FALSE)),VLOOKUP($P970,'M1'!$A:$C,R$2,FALSE)),"SPECIFY METHOD")))</f>
        <v>Bat star</v>
      </c>
      <c r="S970" s="21">
        <f t="shared" si="1398"/>
        <v>30</v>
      </c>
      <c r="T970" s="11">
        <v>30</v>
      </c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1"/>
      <c r="AU970" s="11"/>
      <c r="AV970" s="11"/>
      <c r="AW970" s="11"/>
      <c r="AX970" s="11"/>
      <c r="AY970" s="11"/>
      <c r="AZ970" s="11"/>
      <c r="BA970" s="11"/>
      <c r="BB970" s="11"/>
      <c r="BC970" s="11"/>
      <c r="BD970" s="11"/>
      <c r="BE970" s="11"/>
      <c r="BF970" s="11"/>
      <c r="BG970" s="11"/>
      <c r="BH970" s="11"/>
      <c r="BI970" s="11"/>
      <c r="BJ970" s="11"/>
      <c r="BK970" s="11"/>
      <c r="BL970" s="11"/>
      <c r="BM970" s="11"/>
      <c r="BN970" s="11"/>
      <c r="BO970" s="11"/>
      <c r="BP970" s="11"/>
    </row>
    <row r="971" spans="1:68" ht="12.75" customHeight="1">
      <c r="A971" s="12">
        <f t="shared" si="1727"/>
        <v>968</v>
      </c>
      <c r="B971" s="11" t="str">
        <f t="shared" ref="B971:D971" si="1805">IF(ISERROR(B970),IF(ISERROR(B969),IF(ISERROR(B968),"BLANK",B968),B969),B970)</f>
        <v>Claire Attridge</v>
      </c>
      <c r="C971" s="11" t="str">
        <f t="shared" si="1805"/>
        <v>Em Lim</v>
      </c>
      <c r="D971" s="11" t="str">
        <f t="shared" si="1805"/>
        <v>BMSC3</v>
      </c>
      <c r="E971" s="12" t="str">
        <f>IF(ISERROR(VLOOKUP($D971,SITES!$A:$E,2,FALSE)),"",VLOOKUP($D971,SITES!$A:$E,2,FALSE))</f>
        <v>Ohiat</v>
      </c>
      <c r="F971" s="10">
        <f>IF(ISERROR(VLOOKUP($D971,SITES!$A:$E,3,FALSE)),"",VLOOKUP($D971,SITES!$A:$E,3,FALSE))</f>
        <v>48.855583190917898</v>
      </c>
      <c r="G971" s="13">
        <f>IF(ISERROR(VLOOKUP($D971,SITES!$A:$E,4,FALSE)),"",VLOOKUP($D971,SITES!$A:$E,4,FALSE))</f>
        <v>-125.183799743652</v>
      </c>
      <c r="H971" s="14" t="str">
        <f t="shared" si="1772"/>
        <v>29/04/2024</v>
      </c>
      <c r="I971" s="11">
        <f t="shared" ref="I971:O971" si="1806">IF(ISERROR(I970),IF(ISERROR(I969),IF(ISERROR(I968),"BLANK",I968),I969),I970)</f>
        <v>3.5</v>
      </c>
      <c r="J971" s="11" t="str">
        <f t="shared" si="1806"/>
        <v>W</v>
      </c>
      <c r="K971" s="18">
        <f t="shared" si="1806"/>
        <v>0.51597222222222228</v>
      </c>
      <c r="L971" s="11" t="str">
        <f t="shared" si="1806"/>
        <v>CMA</v>
      </c>
      <c r="M971" s="11">
        <f t="shared" si="1806"/>
        <v>6</v>
      </c>
      <c r="N971" s="11">
        <f t="shared" si="1806"/>
        <v>2</v>
      </c>
      <c r="O971" s="11">
        <f t="shared" si="1806"/>
        <v>2</v>
      </c>
      <c r="P971" s="11" t="s">
        <v>47</v>
      </c>
      <c r="Q971" s="19" t="str">
        <f>IF($N971=1,IF(ISERROR(VLOOKUP($P971,'M1'!$A:$C,Q$2,FALSE)),"NOT PRESENT",VLOOKUP($P971,'M1'!$A:$C,Q$2,FALSE)),IF($N971=2,IF(ISERROR(VLOOKUP(DATA!$P971,'M2'!$A:$C,Q$2,FALSE)),"NOT PRESENT",VLOOKUP(DATA!$P971,'M2'!$A:$C,Q$2,FALSE)),IF($N971=0,IF(ISERROR(VLOOKUP($P971,'M1'!$A:$C,Q$2,FALSE)),IF(ISERROR(VLOOKUP(DATA!$P971,'M2'!$A:$C,Q$2,FALSE)),"NOT PRESENT",VLOOKUP(DATA!$P971,'M2'!$A:$C,Q$2,FALSE)),VLOOKUP($P971,'M1'!$A:$C,Q$2,FALSE)),"SPECIFY METHOD")))</f>
        <v>Glebocarcinus oregonensis</v>
      </c>
      <c r="R971" s="12" t="str">
        <f>IF($N971=1,IF(ISERROR(VLOOKUP($P971,'M1'!$A:$C,R$2,FALSE)),"NOT PRESENT",VLOOKUP($P971,'M1'!$A:$C,R$2,FALSE)),IF($N971=2,IF(ISERROR(VLOOKUP(DATA!$P971,'M2'!$A:$C,R$2,FALSE)),"NOT PRESENT",VLOOKUP(DATA!$P971,'M2'!$A:$C,R$2,FALSE)),IF($N971=0,IF(ISERROR(VLOOKUP($P971,'M1'!$A:$C,R$2,FALSE)),IF(ISERROR(VLOOKUP(DATA!$P971,'M2'!$A:$C,R$2,FALSE)),"NOT PRESENT",VLOOKUP(DATA!$P971,'M2'!$A:$C,R$2,FALSE)),VLOOKUP($P971,'M1'!$A:$C,R$2,FALSE)),"SPECIFY METHOD")))</f>
        <v>Pygmy rock crab</v>
      </c>
      <c r="S971" s="21">
        <f t="shared" si="1398"/>
        <v>7</v>
      </c>
      <c r="T971" s="11">
        <v>7</v>
      </c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1"/>
      <c r="AU971" s="11"/>
      <c r="AV971" s="11"/>
      <c r="AW971" s="11"/>
      <c r="AX971" s="11"/>
      <c r="AY971" s="11"/>
      <c r="AZ971" s="11"/>
      <c r="BA971" s="11"/>
      <c r="BB971" s="11"/>
      <c r="BC971" s="11"/>
      <c r="BD971" s="11"/>
      <c r="BE971" s="11"/>
      <c r="BF971" s="11"/>
      <c r="BG971" s="11"/>
      <c r="BH971" s="11"/>
      <c r="BI971" s="11"/>
      <c r="BJ971" s="11"/>
      <c r="BK971" s="11"/>
      <c r="BL971" s="11"/>
      <c r="BM971" s="11"/>
      <c r="BN971" s="11"/>
      <c r="BO971" s="11"/>
      <c r="BP971" s="11"/>
    </row>
    <row r="972" spans="1:68" ht="12.75" customHeight="1">
      <c r="A972" s="12">
        <f t="shared" si="1727"/>
        <v>969</v>
      </c>
      <c r="B972" s="11" t="str">
        <f t="shared" ref="B972:D972" si="1807">IF(ISERROR(B971),IF(ISERROR(B970),IF(ISERROR(B969),"BLANK",B969),B970),B971)</f>
        <v>Claire Attridge</v>
      </c>
      <c r="C972" s="11" t="str">
        <f t="shared" si="1807"/>
        <v>Em Lim</v>
      </c>
      <c r="D972" s="11" t="str">
        <f t="shared" si="1807"/>
        <v>BMSC3</v>
      </c>
      <c r="E972" s="12" t="str">
        <f>IF(ISERROR(VLOOKUP($D972,SITES!$A:$E,2,FALSE)),"",VLOOKUP($D972,SITES!$A:$E,2,FALSE))</f>
        <v>Ohiat</v>
      </c>
      <c r="F972" s="10">
        <f>IF(ISERROR(VLOOKUP($D972,SITES!$A:$E,3,FALSE)),"",VLOOKUP($D972,SITES!$A:$E,3,FALSE))</f>
        <v>48.855583190917898</v>
      </c>
      <c r="G972" s="13">
        <f>IF(ISERROR(VLOOKUP($D972,SITES!$A:$E,4,FALSE)),"",VLOOKUP($D972,SITES!$A:$E,4,FALSE))</f>
        <v>-125.183799743652</v>
      </c>
      <c r="H972" s="14" t="str">
        <f t="shared" si="1772"/>
        <v>29/04/2024</v>
      </c>
      <c r="I972" s="11">
        <f t="shared" ref="I972:O972" si="1808">IF(ISERROR(I971),IF(ISERROR(I970),IF(ISERROR(I969),"BLANK",I969),I970),I971)</f>
        <v>3.5</v>
      </c>
      <c r="J972" s="11" t="str">
        <f t="shared" si="1808"/>
        <v>W</v>
      </c>
      <c r="K972" s="18">
        <f t="shared" si="1808"/>
        <v>0.51597222222222228</v>
      </c>
      <c r="L972" s="11" t="str">
        <f t="shared" si="1808"/>
        <v>CMA</v>
      </c>
      <c r="M972" s="11">
        <f t="shared" si="1808"/>
        <v>6</v>
      </c>
      <c r="N972" s="11">
        <f t="shared" si="1808"/>
        <v>2</v>
      </c>
      <c r="O972" s="11">
        <f t="shared" si="1808"/>
        <v>2</v>
      </c>
      <c r="P972" s="11" t="s">
        <v>61</v>
      </c>
      <c r="Q972" s="19" t="str">
        <f>IF($N972=1,IF(ISERROR(VLOOKUP($P972,'M1'!$A:$C,Q$2,FALSE)),"NOT PRESENT",VLOOKUP($P972,'M1'!$A:$C,Q$2,FALSE)),IF($N972=2,IF(ISERROR(VLOOKUP(DATA!$P972,'M2'!$A:$C,Q$2,FALSE)),"NOT PRESENT",VLOOKUP(DATA!$P972,'M2'!$A:$C,Q$2,FALSE)),IF($N972=0,IF(ISERROR(VLOOKUP($P972,'M1'!$A:$C,Q$2,FALSE)),IF(ISERROR(VLOOKUP(DATA!$P972,'M2'!$A:$C,Q$2,FALSE)),"NOT PRESENT",VLOOKUP(DATA!$P972,'M2'!$A:$C,Q$2,FALSE)),VLOOKUP($P972,'M1'!$A:$C,Q$2,FALSE)),"SPECIFY METHOD")))</f>
        <v>Henricia spp.</v>
      </c>
      <c r="R972" s="12" t="str">
        <f>IF($N972=1,IF(ISERROR(VLOOKUP($P972,'M1'!$A:$C,R$2,FALSE)),"NOT PRESENT",VLOOKUP($P972,'M1'!$A:$C,R$2,FALSE)),IF($N972=2,IF(ISERROR(VLOOKUP(DATA!$P972,'M2'!$A:$C,R$2,FALSE)),"NOT PRESENT",VLOOKUP(DATA!$P972,'M2'!$A:$C,R$2,FALSE)),IF($N972=0,IF(ISERROR(VLOOKUP($P972,'M1'!$A:$C,R$2,FALSE)),IF(ISERROR(VLOOKUP(DATA!$P972,'M2'!$A:$C,R$2,FALSE)),"NOT PRESENT",VLOOKUP(DATA!$P972,'M2'!$A:$C,R$2,FALSE)),VLOOKUP($P972,'M1'!$A:$C,R$2,FALSE)),"SPECIFY METHOD")))</f>
        <v>Unidentified blood star</v>
      </c>
      <c r="S972" s="21">
        <f t="shared" si="1398"/>
        <v>2</v>
      </c>
      <c r="T972" s="11">
        <v>2</v>
      </c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1"/>
      <c r="AU972" s="11"/>
      <c r="AV972" s="11"/>
      <c r="AW972" s="11"/>
      <c r="AX972" s="11"/>
      <c r="AY972" s="11"/>
      <c r="AZ972" s="11"/>
      <c r="BA972" s="11"/>
      <c r="BB972" s="11"/>
      <c r="BC972" s="11"/>
      <c r="BD972" s="11"/>
      <c r="BE972" s="11"/>
      <c r="BF972" s="11"/>
      <c r="BG972" s="11"/>
      <c r="BH972" s="11"/>
      <c r="BI972" s="11"/>
      <c r="BJ972" s="11"/>
      <c r="BK972" s="11"/>
      <c r="BL972" s="11"/>
      <c r="BM972" s="11"/>
      <c r="BN972" s="11"/>
      <c r="BO972" s="11"/>
      <c r="BP972" s="11"/>
    </row>
    <row r="973" spans="1:68" ht="12.75" customHeight="1">
      <c r="A973" s="12">
        <f t="shared" si="1727"/>
        <v>970</v>
      </c>
      <c r="B973" s="11" t="str">
        <f t="shared" ref="B973:D973" si="1809">IF(ISERROR(B972),IF(ISERROR(B971),IF(ISERROR(B970),"BLANK",B970),B971),B972)</f>
        <v>Claire Attridge</v>
      </c>
      <c r="C973" s="11" t="str">
        <f t="shared" si="1809"/>
        <v>Em Lim</v>
      </c>
      <c r="D973" s="11" t="str">
        <f t="shared" si="1809"/>
        <v>BMSC3</v>
      </c>
      <c r="E973" s="12" t="str">
        <f>IF(ISERROR(VLOOKUP($D973,SITES!$A:$E,2,FALSE)),"",VLOOKUP($D973,SITES!$A:$E,2,FALSE))</f>
        <v>Ohiat</v>
      </c>
      <c r="F973" s="10">
        <f>IF(ISERROR(VLOOKUP($D973,SITES!$A:$E,3,FALSE)),"",VLOOKUP($D973,SITES!$A:$E,3,FALSE))</f>
        <v>48.855583190917898</v>
      </c>
      <c r="G973" s="13">
        <f>IF(ISERROR(VLOOKUP($D973,SITES!$A:$E,4,FALSE)),"",VLOOKUP($D973,SITES!$A:$E,4,FALSE))</f>
        <v>-125.183799743652</v>
      </c>
      <c r="H973" s="14" t="str">
        <f t="shared" si="1772"/>
        <v>29/04/2024</v>
      </c>
      <c r="I973" s="11">
        <f t="shared" ref="I973:O973" si="1810">IF(ISERROR(I972),IF(ISERROR(I971),IF(ISERROR(I970),"BLANK",I970),I971),I972)</f>
        <v>3.5</v>
      </c>
      <c r="J973" s="11" t="str">
        <f t="shared" si="1810"/>
        <v>W</v>
      </c>
      <c r="K973" s="18">
        <f t="shared" si="1810"/>
        <v>0.51597222222222228</v>
      </c>
      <c r="L973" s="11" t="str">
        <f t="shared" si="1810"/>
        <v>CMA</v>
      </c>
      <c r="M973" s="11">
        <f t="shared" si="1810"/>
        <v>6</v>
      </c>
      <c r="N973" s="11">
        <f t="shared" si="1810"/>
        <v>2</v>
      </c>
      <c r="O973" s="11">
        <f t="shared" si="1810"/>
        <v>2</v>
      </c>
      <c r="P973" s="11" t="s">
        <v>28</v>
      </c>
      <c r="Q973" s="19" t="str">
        <f>IF($N973=1,IF(ISERROR(VLOOKUP($P973,'M1'!$A:$C,Q$2,FALSE)),"NOT PRESENT",VLOOKUP($P973,'M1'!$A:$C,Q$2,FALSE)),IF($N973=2,IF(ISERROR(VLOOKUP(DATA!$P973,'M2'!$A:$C,Q$2,FALSE)),"NOT PRESENT",VLOOKUP(DATA!$P973,'M2'!$A:$C,Q$2,FALSE)),IF($N973=0,IF(ISERROR(VLOOKUP($P973,'M1'!$A:$C,Q$2,FALSE)),IF(ISERROR(VLOOKUP(DATA!$P973,'M2'!$A:$C,Q$2,FALSE)),"NOT PRESENT",VLOOKUP(DATA!$P973,'M2'!$A:$C,Q$2,FALSE)),VLOOKUP($P973,'M1'!$A:$C,Q$2,FALSE)),"SPECIFY METHOD")))</f>
        <v>Artedius harringtoni</v>
      </c>
      <c r="R973" s="12" t="str">
        <f>IF($N973=1,IF(ISERROR(VLOOKUP($P973,'M1'!$A:$C,R$2,FALSE)),"NOT PRESENT",VLOOKUP($P973,'M1'!$A:$C,R$2,FALSE)),IF($N973=2,IF(ISERROR(VLOOKUP(DATA!$P973,'M2'!$A:$C,R$2,FALSE)),"NOT PRESENT",VLOOKUP(DATA!$P973,'M2'!$A:$C,R$2,FALSE)),IF($N973=0,IF(ISERROR(VLOOKUP($P973,'M1'!$A:$C,R$2,FALSE)),IF(ISERROR(VLOOKUP(DATA!$P973,'M2'!$A:$C,R$2,FALSE)),"NOT PRESENT",VLOOKUP(DATA!$P973,'M2'!$A:$C,R$2,FALSE)),VLOOKUP($P973,'M1'!$A:$C,R$2,FALSE)),"SPECIFY METHOD")))</f>
        <v>Scalyhead sculpin</v>
      </c>
      <c r="S973" s="21">
        <f t="shared" si="1398"/>
        <v>6</v>
      </c>
      <c r="T973" s="11">
        <v>0</v>
      </c>
      <c r="U973" s="11">
        <v>4</v>
      </c>
      <c r="V973" s="11">
        <v>2</v>
      </c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1"/>
      <c r="AU973" s="11"/>
      <c r="AV973" s="11"/>
      <c r="AW973" s="11"/>
      <c r="AX973" s="11"/>
      <c r="AY973" s="11"/>
      <c r="AZ973" s="11"/>
      <c r="BA973" s="11"/>
      <c r="BB973" s="11"/>
      <c r="BC973" s="11"/>
      <c r="BD973" s="11"/>
      <c r="BE973" s="11"/>
      <c r="BF973" s="11"/>
      <c r="BG973" s="11"/>
      <c r="BH973" s="11"/>
      <c r="BI973" s="11"/>
      <c r="BJ973" s="11"/>
      <c r="BK973" s="11"/>
      <c r="BL973" s="11"/>
      <c r="BM973" s="11"/>
      <c r="BN973" s="11"/>
      <c r="BO973" s="11"/>
      <c r="BP973" s="11"/>
    </row>
    <row r="974" spans="1:68" ht="12.75" customHeight="1">
      <c r="A974" s="12">
        <f t="shared" si="1727"/>
        <v>971</v>
      </c>
      <c r="B974" s="11" t="str">
        <f t="shared" ref="B974:D974" si="1811">IF(ISERROR(B973),IF(ISERROR(B972),IF(ISERROR(B971),"BLANK",B971),B972),B973)</f>
        <v>Claire Attridge</v>
      </c>
      <c r="C974" s="11" t="str">
        <f t="shared" si="1811"/>
        <v>Em Lim</v>
      </c>
      <c r="D974" s="11" t="str">
        <f t="shared" si="1811"/>
        <v>BMSC3</v>
      </c>
      <c r="E974" s="12" t="str">
        <f>IF(ISERROR(VLOOKUP($D974,SITES!$A:$E,2,FALSE)),"",VLOOKUP($D974,SITES!$A:$E,2,FALSE))</f>
        <v>Ohiat</v>
      </c>
      <c r="F974" s="10">
        <f>IF(ISERROR(VLOOKUP($D974,SITES!$A:$E,3,FALSE)),"",VLOOKUP($D974,SITES!$A:$E,3,FALSE))</f>
        <v>48.855583190917898</v>
      </c>
      <c r="G974" s="13">
        <f>IF(ISERROR(VLOOKUP($D974,SITES!$A:$E,4,FALSE)),"",VLOOKUP($D974,SITES!$A:$E,4,FALSE))</f>
        <v>-125.183799743652</v>
      </c>
      <c r="H974" s="14" t="str">
        <f t="shared" si="1772"/>
        <v>29/04/2024</v>
      </c>
      <c r="I974" s="11">
        <f t="shared" ref="I974:O974" si="1812">IF(ISERROR(I973),IF(ISERROR(I972),IF(ISERROR(I971),"BLANK",I971),I972),I973)</f>
        <v>3.5</v>
      </c>
      <c r="J974" s="11" t="str">
        <f t="shared" si="1812"/>
        <v>W</v>
      </c>
      <c r="K974" s="18">
        <f t="shared" si="1812"/>
        <v>0.51597222222222228</v>
      </c>
      <c r="L974" s="11" t="str">
        <f t="shared" si="1812"/>
        <v>CMA</v>
      </c>
      <c r="M974" s="11">
        <f t="shared" si="1812"/>
        <v>6</v>
      </c>
      <c r="N974" s="11">
        <f t="shared" si="1812"/>
        <v>2</v>
      </c>
      <c r="O974" s="11">
        <f t="shared" si="1812"/>
        <v>2</v>
      </c>
      <c r="P974" s="11" t="s">
        <v>89</v>
      </c>
      <c r="Q974" s="19" t="str">
        <f>IF($N974=1,IF(ISERROR(VLOOKUP($P974,'M1'!$A:$C,Q$2,FALSE)),"NOT PRESENT",VLOOKUP($P974,'M1'!$A:$C,Q$2,FALSE)),IF($N974=2,IF(ISERROR(VLOOKUP(DATA!$P974,'M2'!$A:$C,Q$2,FALSE)),"NOT PRESENT",VLOOKUP(DATA!$P974,'M2'!$A:$C,Q$2,FALSE)),IF($N974=0,IF(ISERROR(VLOOKUP($P974,'M1'!$A:$C,Q$2,FALSE)),IF(ISERROR(VLOOKUP(DATA!$P974,'M2'!$A:$C,Q$2,FALSE)),"NOT PRESENT",VLOOKUP(DATA!$P974,'M2'!$A:$C,Q$2,FALSE)),VLOOKUP($P974,'M1'!$A:$C,Q$2,FALSE)),"SPECIFY METHOD")))</f>
        <v>Coryphella trophina</v>
      </c>
      <c r="R974" s="12" t="str">
        <f>IF($N974=1,IF(ISERROR(VLOOKUP($P974,'M1'!$A:$C,R$2,FALSE)),"NOT PRESENT",VLOOKUP($P974,'M1'!$A:$C,R$2,FALSE)),IF($N974=2,IF(ISERROR(VLOOKUP(DATA!$P974,'M2'!$A:$C,R$2,FALSE)),"NOT PRESENT",VLOOKUP(DATA!$P974,'M2'!$A:$C,R$2,FALSE)),IF($N974=0,IF(ISERROR(VLOOKUP($P974,'M1'!$A:$C,R$2,FALSE)),IF(ISERROR(VLOOKUP(DATA!$P974,'M2'!$A:$C,R$2,FALSE)),"NOT PRESENT",VLOOKUP(DATA!$P974,'M2'!$A:$C,R$2,FALSE)),VLOOKUP($P974,'M1'!$A:$C,R$2,FALSE)),"SPECIFY METHOD")))</f>
        <v>Predaceous aeolis</v>
      </c>
      <c r="S974" s="21">
        <f t="shared" si="1398"/>
        <v>1</v>
      </c>
      <c r="T974" s="11">
        <v>1</v>
      </c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1"/>
      <c r="AU974" s="11"/>
      <c r="AV974" s="11"/>
      <c r="AW974" s="11"/>
      <c r="AX974" s="11"/>
      <c r="AY974" s="11"/>
      <c r="AZ974" s="11"/>
      <c r="BA974" s="11"/>
      <c r="BB974" s="11"/>
      <c r="BC974" s="11"/>
      <c r="BD974" s="11"/>
      <c r="BE974" s="11"/>
      <c r="BF974" s="11"/>
      <c r="BG974" s="11"/>
      <c r="BH974" s="11"/>
      <c r="BI974" s="11"/>
      <c r="BJ974" s="11"/>
      <c r="BK974" s="11"/>
      <c r="BL974" s="11"/>
      <c r="BM974" s="11"/>
      <c r="BN974" s="11"/>
      <c r="BO974" s="11"/>
      <c r="BP974" s="11"/>
    </row>
    <row r="975" spans="1:68" ht="12.75" customHeight="1">
      <c r="A975" s="12">
        <f t="shared" si="1727"/>
        <v>972</v>
      </c>
      <c r="B975" s="11" t="str">
        <f t="shared" ref="B975:D975" si="1813">IF(ISERROR(B974),IF(ISERROR(B973),IF(ISERROR(B972),"BLANK",B972),B973),B974)</f>
        <v>Claire Attridge</v>
      </c>
      <c r="C975" s="11" t="str">
        <f t="shared" si="1813"/>
        <v>Em Lim</v>
      </c>
      <c r="D975" s="11" t="str">
        <f t="shared" si="1813"/>
        <v>BMSC3</v>
      </c>
      <c r="E975" s="12" t="str">
        <f>IF(ISERROR(VLOOKUP($D975,SITES!$A:$E,2,FALSE)),"",VLOOKUP($D975,SITES!$A:$E,2,FALSE))</f>
        <v>Ohiat</v>
      </c>
      <c r="F975" s="10">
        <f>IF(ISERROR(VLOOKUP($D975,SITES!$A:$E,3,FALSE)),"",VLOOKUP($D975,SITES!$A:$E,3,FALSE))</f>
        <v>48.855583190917898</v>
      </c>
      <c r="G975" s="13">
        <f>IF(ISERROR(VLOOKUP($D975,SITES!$A:$E,4,FALSE)),"",VLOOKUP($D975,SITES!$A:$E,4,FALSE))</f>
        <v>-125.183799743652</v>
      </c>
      <c r="H975" s="14" t="str">
        <f t="shared" si="1772"/>
        <v>29/04/2024</v>
      </c>
      <c r="I975" s="11">
        <f t="shared" ref="I975:O975" si="1814">IF(ISERROR(I974),IF(ISERROR(I973),IF(ISERROR(I972),"BLANK",I972),I973),I974)</f>
        <v>3.5</v>
      </c>
      <c r="J975" s="11" t="str">
        <f t="shared" si="1814"/>
        <v>W</v>
      </c>
      <c r="K975" s="18">
        <f t="shared" si="1814"/>
        <v>0.51597222222222228</v>
      </c>
      <c r="L975" s="11" t="str">
        <f t="shared" si="1814"/>
        <v>CMA</v>
      </c>
      <c r="M975" s="11">
        <f t="shared" si="1814"/>
        <v>6</v>
      </c>
      <c r="N975" s="11">
        <f t="shared" si="1814"/>
        <v>2</v>
      </c>
      <c r="O975" s="11">
        <f t="shared" si="1814"/>
        <v>2</v>
      </c>
      <c r="P975" s="11" t="s">
        <v>184</v>
      </c>
      <c r="Q975" s="19" t="str">
        <f>IF($N975=1,IF(ISERROR(VLOOKUP($P975,'M1'!$A:$C,Q$2,FALSE)),"NOT PRESENT",VLOOKUP($P975,'M1'!$A:$C,Q$2,FALSE)),IF($N975=2,IF(ISERROR(VLOOKUP(DATA!$P975,'M2'!$A:$C,Q$2,FALSE)),"NOT PRESENT",VLOOKUP(DATA!$P975,'M2'!$A:$C,Q$2,FALSE)),IF($N975=0,IF(ISERROR(VLOOKUP($P975,'M1'!$A:$C,Q$2,FALSE)),IF(ISERROR(VLOOKUP(DATA!$P975,'M2'!$A:$C,Q$2,FALSE)),"NOT PRESENT",VLOOKUP(DATA!$P975,'M2'!$A:$C,Q$2,FALSE)),VLOOKUP($P975,'M1'!$A:$C,Q$2,FALSE)),"SPECIFY METHOD")))</f>
        <v>Chorilia longipes</v>
      </c>
      <c r="R975" s="12" t="str">
        <f>IF($N975=1,IF(ISERROR(VLOOKUP($P975,'M1'!$A:$C,R$2,FALSE)),"NOT PRESENT",VLOOKUP($P975,'M1'!$A:$C,R$2,FALSE)),IF($N975=2,IF(ISERROR(VLOOKUP(DATA!$P975,'M2'!$A:$C,R$2,FALSE)),"NOT PRESENT",VLOOKUP(DATA!$P975,'M2'!$A:$C,R$2,FALSE)),IF($N975=0,IF(ISERROR(VLOOKUP($P975,'M1'!$A:$C,R$2,FALSE)),IF(ISERROR(VLOOKUP(DATA!$P975,'M2'!$A:$C,R$2,FALSE)),"NOT PRESENT",VLOOKUP(DATA!$P975,'M2'!$A:$C,R$2,FALSE)),VLOOKUP($P975,'M1'!$A:$C,R$2,FALSE)),"SPECIFY METHOD")))</f>
        <v>Longhorn decorator crabs</v>
      </c>
      <c r="S975" s="21">
        <f t="shared" si="1398"/>
        <v>6</v>
      </c>
      <c r="T975" s="11">
        <v>6</v>
      </c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1"/>
      <c r="AU975" s="11"/>
      <c r="AV975" s="11"/>
      <c r="AW975" s="11"/>
      <c r="AX975" s="11"/>
      <c r="AY975" s="11"/>
      <c r="AZ975" s="11"/>
      <c r="BA975" s="11"/>
      <c r="BB975" s="11"/>
      <c r="BC975" s="11"/>
      <c r="BD975" s="11"/>
      <c r="BE975" s="11"/>
      <c r="BF975" s="11"/>
      <c r="BG975" s="11"/>
      <c r="BH975" s="11"/>
      <c r="BI975" s="11"/>
      <c r="BJ975" s="11"/>
      <c r="BK975" s="11"/>
      <c r="BL975" s="11"/>
      <c r="BM975" s="11"/>
      <c r="BN975" s="11"/>
      <c r="BO975" s="11"/>
      <c r="BP975" s="11"/>
    </row>
    <row r="976" spans="1:68" ht="12.75" customHeight="1">
      <c r="A976" s="12">
        <f t="shared" si="1727"/>
        <v>973</v>
      </c>
      <c r="B976" s="11" t="str">
        <f t="shared" ref="B976:D976" si="1815">IF(ISERROR(B975),IF(ISERROR(B974),IF(ISERROR(B973),"BLANK",B973),B974),B975)</f>
        <v>Claire Attridge</v>
      </c>
      <c r="C976" s="11" t="str">
        <f t="shared" si="1815"/>
        <v>Em Lim</v>
      </c>
      <c r="D976" s="11" t="str">
        <f t="shared" si="1815"/>
        <v>BMSC3</v>
      </c>
      <c r="E976" s="12" t="str">
        <f>IF(ISERROR(VLOOKUP($D976,SITES!$A:$E,2,FALSE)),"",VLOOKUP($D976,SITES!$A:$E,2,FALSE))</f>
        <v>Ohiat</v>
      </c>
      <c r="F976" s="10">
        <f>IF(ISERROR(VLOOKUP($D976,SITES!$A:$E,3,FALSE)),"",VLOOKUP($D976,SITES!$A:$E,3,FALSE))</f>
        <v>48.855583190917898</v>
      </c>
      <c r="G976" s="13">
        <f>IF(ISERROR(VLOOKUP($D976,SITES!$A:$E,4,FALSE)),"",VLOOKUP($D976,SITES!$A:$E,4,FALSE))</f>
        <v>-125.183799743652</v>
      </c>
      <c r="H976" s="14" t="str">
        <f t="shared" si="1772"/>
        <v>29/04/2024</v>
      </c>
      <c r="I976" s="11">
        <f t="shared" ref="I976:O976" si="1816">IF(ISERROR(I975),IF(ISERROR(I974),IF(ISERROR(I973),"BLANK",I973),I974),I975)</f>
        <v>3.5</v>
      </c>
      <c r="J976" s="11" t="str">
        <f t="shared" si="1816"/>
        <v>W</v>
      </c>
      <c r="K976" s="18">
        <f t="shared" si="1816"/>
        <v>0.51597222222222228</v>
      </c>
      <c r="L976" s="11" t="str">
        <f t="shared" si="1816"/>
        <v>CMA</v>
      </c>
      <c r="M976" s="11">
        <f t="shared" si="1816"/>
        <v>6</v>
      </c>
      <c r="N976" s="11">
        <f t="shared" si="1816"/>
        <v>2</v>
      </c>
      <c r="O976" s="11">
        <f t="shared" si="1816"/>
        <v>2</v>
      </c>
      <c r="P976" s="11" t="s">
        <v>59</v>
      </c>
      <c r="Q976" s="19" t="str">
        <f>IF($N976=1,IF(ISERROR(VLOOKUP($P976,'M1'!$A:$C,Q$2,FALSE)),"NOT PRESENT",VLOOKUP($P976,'M1'!$A:$C,Q$2,FALSE)),IF($N976=2,IF(ISERROR(VLOOKUP(DATA!$P976,'M2'!$A:$C,Q$2,FALSE)),"NOT PRESENT",VLOOKUP(DATA!$P976,'M2'!$A:$C,Q$2,FALSE)),IF($N976=0,IF(ISERROR(VLOOKUP($P976,'M1'!$A:$C,Q$2,FALSE)),IF(ISERROR(VLOOKUP(DATA!$P976,'M2'!$A:$C,Q$2,FALSE)),"NOT PRESENT",VLOOKUP(DATA!$P976,'M2'!$A:$C,Q$2,FALSE)),VLOOKUP($P976,'M1'!$A:$C,Q$2,FALSE)),"SPECIFY METHOD")))</f>
        <v>Scyra acutifrons</v>
      </c>
      <c r="R976" s="12" t="str">
        <f>IF($N976=1,IF(ISERROR(VLOOKUP($P976,'M1'!$A:$C,R$2,FALSE)),"NOT PRESENT",VLOOKUP($P976,'M1'!$A:$C,R$2,FALSE)),IF($N976=2,IF(ISERROR(VLOOKUP(DATA!$P976,'M2'!$A:$C,R$2,FALSE)),"NOT PRESENT",VLOOKUP(DATA!$P976,'M2'!$A:$C,R$2,FALSE)),IF($N976=0,IF(ISERROR(VLOOKUP($P976,'M1'!$A:$C,R$2,FALSE)),IF(ISERROR(VLOOKUP(DATA!$P976,'M2'!$A:$C,R$2,FALSE)),"NOT PRESENT",VLOOKUP(DATA!$P976,'M2'!$A:$C,R$2,FALSE)),VLOOKUP($P976,'M1'!$A:$C,R$2,FALSE)),"SPECIFY METHOD")))</f>
        <v>Sharpnose crab</v>
      </c>
      <c r="S976" s="21">
        <f t="shared" si="1398"/>
        <v>2</v>
      </c>
      <c r="T976" s="11">
        <v>2</v>
      </c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1"/>
      <c r="AU976" s="11"/>
      <c r="AV976" s="11"/>
      <c r="AW976" s="11"/>
      <c r="AX976" s="11"/>
      <c r="AY976" s="11"/>
      <c r="AZ976" s="11"/>
      <c r="BA976" s="11"/>
      <c r="BB976" s="11"/>
      <c r="BC976" s="11"/>
      <c r="BD976" s="11"/>
      <c r="BE976" s="11"/>
      <c r="BF976" s="11"/>
      <c r="BG976" s="11"/>
      <c r="BH976" s="11"/>
      <c r="BI976" s="11"/>
      <c r="BJ976" s="11"/>
      <c r="BK976" s="11"/>
      <c r="BL976" s="11"/>
      <c r="BM976" s="11"/>
      <c r="BN976" s="11"/>
      <c r="BO976" s="11"/>
      <c r="BP976" s="11"/>
    </row>
    <row r="977" spans="1:68" ht="12.75" customHeight="1">
      <c r="A977" s="12">
        <f t="shared" si="1727"/>
        <v>974</v>
      </c>
      <c r="B977" s="11" t="str">
        <f t="shared" ref="B977:D977" si="1817">IF(ISERROR(B976),IF(ISERROR(B975),IF(ISERROR(B974),"BLANK",B974),B975),B976)</f>
        <v>Claire Attridge</v>
      </c>
      <c r="C977" s="11" t="str">
        <f t="shared" si="1817"/>
        <v>Em Lim</v>
      </c>
      <c r="D977" s="11" t="str">
        <f t="shared" si="1817"/>
        <v>BMSC3</v>
      </c>
      <c r="E977" s="12" t="str">
        <f>IF(ISERROR(VLOOKUP($D977,SITES!$A:$E,2,FALSE)),"",VLOOKUP($D977,SITES!$A:$E,2,FALSE))</f>
        <v>Ohiat</v>
      </c>
      <c r="F977" s="10">
        <f>IF(ISERROR(VLOOKUP($D977,SITES!$A:$E,3,FALSE)),"",VLOOKUP($D977,SITES!$A:$E,3,FALSE))</f>
        <v>48.855583190917898</v>
      </c>
      <c r="G977" s="13">
        <f>IF(ISERROR(VLOOKUP($D977,SITES!$A:$E,4,FALSE)),"",VLOOKUP($D977,SITES!$A:$E,4,FALSE))</f>
        <v>-125.183799743652</v>
      </c>
      <c r="H977" s="14" t="str">
        <f t="shared" si="1772"/>
        <v>29/04/2024</v>
      </c>
      <c r="I977" s="11">
        <f t="shared" ref="I977:M977" si="1818">IF(ISERROR(I976),IF(ISERROR(I975),IF(ISERROR(I974),"BLANK",I974),I975),I976)</f>
        <v>3.5</v>
      </c>
      <c r="J977" s="11" t="str">
        <f t="shared" si="1818"/>
        <v>W</v>
      </c>
      <c r="K977" s="18">
        <f t="shared" si="1818"/>
        <v>0.51597222222222228</v>
      </c>
      <c r="L977" s="11" t="str">
        <f t="shared" si="1818"/>
        <v>CMA</v>
      </c>
      <c r="M977" s="11">
        <f t="shared" si="1818"/>
        <v>6</v>
      </c>
      <c r="N977" s="11">
        <v>2</v>
      </c>
      <c r="O977" s="11">
        <f t="shared" ref="O977:O978" si="1819">IF(ISERROR(O976),IF(ISERROR(O975),IF(ISERROR(O974),"BLANK",O974),O975),O976)</f>
        <v>2</v>
      </c>
      <c r="P977" s="11" t="s">
        <v>49</v>
      </c>
      <c r="Q977" s="19" t="str">
        <f>IF($N977=1,IF(ISERROR(VLOOKUP($P977,'M1'!$A:$C,Q$2,FALSE)),"NOT PRESENT",VLOOKUP($P977,'M1'!$A:$C,Q$2,FALSE)),IF($N977=2,IF(ISERROR(VLOOKUP(DATA!$P977,'M2'!$A:$C,Q$2,FALSE)),"NOT PRESENT",VLOOKUP(DATA!$P977,'M2'!$A:$C,Q$2,FALSE)),IF($N977=0,IF(ISERROR(VLOOKUP($P977,'M1'!$A:$C,Q$2,FALSE)),IF(ISERROR(VLOOKUP(DATA!$P977,'M2'!$A:$C,Q$2,FALSE)),"NOT PRESENT",VLOOKUP(DATA!$P977,'M2'!$A:$C,Q$2,FALSE)),VLOOKUP($P977,'M1'!$A:$C,Q$2,FALSE)),"SPECIFY METHOD")))</f>
        <v>Debris - Zero</v>
      </c>
      <c r="R977" s="12" t="str">
        <f>IF($N977=1,IF(ISERROR(VLOOKUP($P977,'M1'!$A:$C,R$2,FALSE)),"NOT PRESENT",VLOOKUP($P977,'M1'!$A:$C,R$2,FALSE)),IF($N977=2,IF(ISERROR(VLOOKUP(DATA!$P977,'M2'!$A:$C,R$2,FALSE)),"NOT PRESENT",VLOOKUP(DATA!$P977,'M2'!$A:$C,R$2,FALSE)),IF($N977=0,IF(ISERROR(VLOOKUP($P977,'M1'!$A:$C,R$2,FALSE)),IF(ISERROR(VLOOKUP(DATA!$P977,'M2'!$A:$C,R$2,FALSE)),"NOT PRESENT",VLOOKUP(DATA!$P977,'M2'!$A:$C,R$2,FALSE)),VLOOKUP($P977,'M1'!$A:$C,R$2,FALSE)),"SPECIFY METHOD")))</f>
        <v>No Debris found</v>
      </c>
      <c r="S977" s="21">
        <f t="shared" si="1398"/>
        <v>1</v>
      </c>
      <c r="T977" s="11">
        <v>1</v>
      </c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1"/>
      <c r="AU977" s="11"/>
      <c r="AV977" s="11"/>
      <c r="AW977" s="11"/>
      <c r="AX977" s="11"/>
      <c r="AY977" s="11"/>
      <c r="AZ977" s="11"/>
      <c r="BA977" s="11"/>
      <c r="BB977" s="11"/>
      <c r="BC977" s="11"/>
      <c r="BD977" s="11"/>
      <c r="BE977" s="11"/>
      <c r="BF977" s="11"/>
      <c r="BG977" s="11"/>
      <c r="BH977" s="11"/>
      <c r="BI977" s="11"/>
      <c r="BJ977" s="11"/>
      <c r="BK977" s="11"/>
      <c r="BL977" s="11"/>
      <c r="BM977" s="11"/>
      <c r="BN977" s="11"/>
      <c r="BO977" s="11"/>
      <c r="BP977" s="11"/>
    </row>
    <row r="978" spans="1:68" ht="12.75" customHeight="1">
      <c r="A978" s="12">
        <f t="shared" si="1727"/>
        <v>975</v>
      </c>
      <c r="B978" s="11" t="str">
        <f t="shared" ref="B978:C978" si="1820">IF(ISERROR(B977),IF(ISERROR(B976),IF(ISERROR(B975),"BLANK",B975),B976),B977)</f>
        <v>Claire Attridge</v>
      </c>
      <c r="C978" s="11" t="str">
        <f t="shared" si="1820"/>
        <v>Em Lim</v>
      </c>
      <c r="D978" s="11" t="s">
        <v>139</v>
      </c>
      <c r="E978" s="12" t="str">
        <f>IF(ISERROR(VLOOKUP($D978,SITES!$A:$E,2,FALSE)),"",VLOOKUP($D978,SITES!$A:$E,2,FALSE))</f>
        <v>Dixon SW</v>
      </c>
      <c r="F978" s="10">
        <f>IF(ISERROR(VLOOKUP($D978,SITES!$A:$E,3,FALSE)),"",VLOOKUP($D978,SITES!$A:$E,3,FALSE))</f>
        <v>48.85205078125</v>
      </c>
      <c r="G978" s="13">
        <f>IF(ISERROR(VLOOKUP($D978,SITES!$A:$E,4,FALSE)),"",VLOOKUP($D978,SITES!$A:$E,4,FALSE))</f>
        <v>-125.123565673828</v>
      </c>
      <c r="H978" s="11" t="s">
        <v>140</v>
      </c>
      <c r="I978" s="11">
        <v>3.5</v>
      </c>
      <c r="J978" s="11" t="s">
        <v>66</v>
      </c>
      <c r="K978" s="18">
        <v>0.40347222222222223</v>
      </c>
      <c r="L978" s="11" t="str">
        <f>IF(ISERROR(L977),IF(ISERROR(L976),IF(ISERROR(L975),"BLANK",L975),L976),L977)</f>
        <v>CMA</v>
      </c>
      <c r="M978" s="11">
        <v>6.5</v>
      </c>
      <c r="N978" s="11">
        <v>1</v>
      </c>
      <c r="O978" s="11">
        <f t="shared" si="1819"/>
        <v>2</v>
      </c>
      <c r="P978" s="11" t="s">
        <v>53</v>
      </c>
      <c r="Q978" s="19" t="str">
        <f>IF($N978=1,IF(ISERROR(VLOOKUP($P978,'M1'!$A:$C,Q$2,FALSE)),"NOT PRESENT",VLOOKUP($P978,'M1'!$A:$C,Q$2,FALSE)),IF($N978=2,IF(ISERROR(VLOOKUP(DATA!$P978,'M2'!$A:$C,Q$2,FALSE)),"NOT PRESENT",VLOOKUP(DATA!$P978,'M2'!$A:$C,Q$2,FALSE)),IF($N978=0,IF(ISERROR(VLOOKUP($P978,'M1'!$A:$C,Q$2,FALSE)),IF(ISERROR(VLOOKUP(DATA!$P978,'M2'!$A:$C,Q$2,FALSE)),"NOT PRESENT",VLOOKUP(DATA!$P978,'M2'!$A:$C,Q$2,FALSE)),VLOOKUP($P978,'M1'!$A:$C,Q$2,FALSE)),"SPECIFY METHOD")))</f>
        <v>Rhinogobiops nicholsii</v>
      </c>
      <c r="R978" s="19" t="str">
        <f>IF($N978=1,IF(ISERROR(VLOOKUP($P978,'M1'!$A:$C,R$2,FALSE)),"NOT PRESENT",VLOOKUP($P978,'M1'!$A:$C,R$2,FALSE)),IF($N978=2,IF(ISERROR(VLOOKUP(DATA!$P978,'M2'!$A:$C,R$2,FALSE)),"NOT PRESENT",VLOOKUP(DATA!$P978,'M2'!$A:$C,R$2,FALSE)),IF($N978=0,IF(ISERROR(VLOOKUP($P978,'M1'!$A:$C,R$2,FALSE)),IF(ISERROR(VLOOKUP(DATA!$P978,'M2'!$A:$C,R$2,FALSE)),"NOT PRESENT",VLOOKUP(DATA!$P978,'M2'!$A:$C,R$2,FALSE)),VLOOKUP($P978,'M1'!$A:$C,R$2,FALSE)),"SPECIFY METHOD")))</f>
        <v>Blackeye goby</v>
      </c>
      <c r="S978" s="21">
        <f t="shared" si="1398"/>
        <v>12</v>
      </c>
      <c r="T978" s="11">
        <v>0</v>
      </c>
      <c r="U978" s="11"/>
      <c r="V978" s="11">
        <v>3</v>
      </c>
      <c r="W978" s="11">
        <v>7</v>
      </c>
      <c r="X978" s="11">
        <v>2</v>
      </c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1"/>
      <c r="AU978" s="11"/>
      <c r="AV978" s="11"/>
      <c r="AW978" s="11"/>
      <c r="AX978" s="11"/>
      <c r="AY978" s="11"/>
      <c r="AZ978" s="11"/>
      <c r="BA978" s="11"/>
      <c r="BB978" s="11"/>
      <c r="BC978" s="11"/>
      <c r="BD978" s="11"/>
      <c r="BE978" s="11"/>
      <c r="BF978" s="11"/>
      <c r="BG978" s="11"/>
      <c r="BH978" s="11"/>
      <c r="BI978" s="11"/>
      <c r="BJ978" s="11"/>
      <c r="BK978" s="11"/>
      <c r="BL978" s="11"/>
      <c r="BM978" s="11"/>
      <c r="BN978" s="11"/>
      <c r="BO978" s="11"/>
      <c r="BP978" s="11"/>
    </row>
    <row r="979" spans="1:68" ht="12.75" customHeight="1">
      <c r="A979" s="12">
        <f t="shared" si="1727"/>
        <v>976</v>
      </c>
      <c r="B979" s="11" t="str">
        <f t="shared" ref="B979:D979" si="1821">IF(ISERROR(B978),IF(ISERROR(B977),IF(ISERROR(B976),"BLANK",B976),B977),B978)</f>
        <v>Claire Attridge</v>
      </c>
      <c r="C979" s="11" t="str">
        <f t="shared" si="1821"/>
        <v>Em Lim</v>
      </c>
      <c r="D979" s="11" t="str">
        <f t="shared" si="1821"/>
        <v>BMSC21</v>
      </c>
      <c r="E979" s="12" t="str">
        <f>IF(ISERROR(VLOOKUP($D979,SITES!$A:$E,2,FALSE)),"",VLOOKUP($D979,SITES!$A:$E,2,FALSE))</f>
        <v>Dixon SW</v>
      </c>
      <c r="F979" s="10">
        <f>IF(ISERROR(VLOOKUP($D979,SITES!$A:$E,3,FALSE)),"",VLOOKUP($D979,SITES!$A:$E,3,FALSE))</f>
        <v>48.85205078125</v>
      </c>
      <c r="G979" s="13">
        <f>IF(ISERROR(VLOOKUP($D979,SITES!$A:$E,4,FALSE)),"",VLOOKUP($D979,SITES!$A:$E,4,FALSE))</f>
        <v>-125.123565673828</v>
      </c>
      <c r="H979" s="14" t="str">
        <f t="shared" ref="H979:O979" si="1822">IF(ISERROR(H978),IF(ISERROR(H977),IF(ISERROR(H976),"BLANK",H976),H977),H978)</f>
        <v>30/04/2024</v>
      </c>
      <c r="I979" s="11">
        <f t="shared" si="1822"/>
        <v>3.5</v>
      </c>
      <c r="J979" s="11" t="str">
        <f t="shared" si="1822"/>
        <v>E</v>
      </c>
      <c r="K979" s="18">
        <f t="shared" si="1822"/>
        <v>0.40347222222222223</v>
      </c>
      <c r="L979" s="11" t="str">
        <f t="shared" si="1822"/>
        <v>CMA</v>
      </c>
      <c r="M979" s="11">
        <f t="shared" si="1822"/>
        <v>6.5</v>
      </c>
      <c r="N979" s="11">
        <f t="shared" si="1822"/>
        <v>1</v>
      </c>
      <c r="O979" s="11">
        <f t="shared" si="1822"/>
        <v>2</v>
      </c>
      <c r="P979" s="11" t="s">
        <v>27</v>
      </c>
      <c r="Q979" s="19" t="str">
        <f>IF($N979=1,IF(ISERROR(VLOOKUP($P979,'M1'!$A:$C,Q$2,FALSE)),"NOT PRESENT",VLOOKUP($P979,'M1'!$A:$C,Q$2,FALSE)),IF($N979=2,IF(ISERROR(VLOOKUP(DATA!$P979,'M2'!$A:$C,Q$2,FALSE)),"NOT PRESENT",VLOOKUP(DATA!$P979,'M2'!$A:$C,Q$2,FALSE)),IF($N979=0,IF(ISERROR(VLOOKUP($P979,'M1'!$A:$C,Q$2,FALSE)),IF(ISERROR(VLOOKUP(DATA!$P979,'M2'!$A:$C,Q$2,FALSE)),"NOT PRESENT",VLOOKUP(DATA!$P979,'M2'!$A:$C,Q$2,FALSE)),VLOOKUP($P979,'M1'!$A:$C,Q$2,FALSE)),"SPECIFY METHOD")))</f>
        <v>Hexagrammos decagrammus</v>
      </c>
      <c r="R979" s="12" t="str">
        <f>IF($N979=1,IF(ISERROR(VLOOKUP($P979,'M1'!$A:$C,R$2,FALSE)),"NOT PRESENT",VLOOKUP($P979,'M1'!$A:$C,R$2,FALSE)),IF($N979=2,IF(ISERROR(VLOOKUP(DATA!$P979,'M2'!$A:$C,R$2,FALSE)),"NOT PRESENT",VLOOKUP(DATA!$P979,'M2'!$A:$C,R$2,FALSE)),IF($N979=0,IF(ISERROR(VLOOKUP($P979,'M1'!$A:$C,R$2,FALSE)),IF(ISERROR(VLOOKUP(DATA!$P979,'M2'!$A:$C,R$2,FALSE)),"NOT PRESENT",VLOOKUP(DATA!$P979,'M2'!$A:$C,R$2,FALSE)),VLOOKUP($P979,'M1'!$A:$C,R$2,FALSE)),"SPECIFY METHOD")))</f>
        <v>Kelp greenling</v>
      </c>
      <c r="S979" s="21">
        <f t="shared" si="1398"/>
        <v>8</v>
      </c>
      <c r="T979" s="11">
        <v>0</v>
      </c>
      <c r="U979" s="11"/>
      <c r="V979" s="11"/>
      <c r="W979" s="11"/>
      <c r="X979" s="11"/>
      <c r="Y979" s="11"/>
      <c r="Z979" s="11">
        <v>2</v>
      </c>
      <c r="AA979" s="11">
        <v>2</v>
      </c>
      <c r="AB979" s="11">
        <v>3</v>
      </c>
      <c r="AC979" s="11">
        <v>1</v>
      </c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1"/>
      <c r="AU979" s="11"/>
      <c r="AV979" s="11"/>
      <c r="AW979" s="11"/>
      <c r="AX979" s="11"/>
      <c r="AY979" s="11"/>
      <c r="AZ979" s="11"/>
      <c r="BA979" s="11"/>
      <c r="BB979" s="11"/>
      <c r="BC979" s="11"/>
      <c r="BD979" s="11"/>
      <c r="BE979" s="11"/>
      <c r="BF979" s="11"/>
      <c r="BG979" s="11"/>
      <c r="BH979" s="11"/>
      <c r="BI979" s="11"/>
      <c r="BJ979" s="11"/>
      <c r="BK979" s="11"/>
      <c r="BL979" s="11"/>
      <c r="BM979" s="11"/>
      <c r="BN979" s="11"/>
      <c r="BO979" s="11"/>
      <c r="BP979" s="11"/>
    </row>
    <row r="980" spans="1:68" ht="12.75" customHeight="1">
      <c r="A980" s="12">
        <f t="shared" si="1727"/>
        <v>977</v>
      </c>
      <c r="B980" s="11" t="str">
        <f t="shared" ref="B980:D980" si="1823">IF(ISERROR(B979),IF(ISERROR(B978),IF(ISERROR(B977),"BLANK",B977),B978),B979)</f>
        <v>Claire Attridge</v>
      </c>
      <c r="C980" s="11" t="str">
        <f t="shared" si="1823"/>
        <v>Em Lim</v>
      </c>
      <c r="D980" s="11" t="str">
        <f t="shared" si="1823"/>
        <v>BMSC21</v>
      </c>
      <c r="E980" s="12" t="str">
        <f>IF(ISERROR(VLOOKUP($D980,SITES!$A:$E,2,FALSE)),"",VLOOKUP($D980,SITES!$A:$E,2,FALSE))</f>
        <v>Dixon SW</v>
      </c>
      <c r="F980" s="10">
        <f>IF(ISERROR(VLOOKUP($D980,SITES!$A:$E,3,FALSE)),"",VLOOKUP($D980,SITES!$A:$E,3,FALSE))</f>
        <v>48.85205078125</v>
      </c>
      <c r="G980" s="13">
        <f>IF(ISERROR(VLOOKUP($D980,SITES!$A:$E,4,FALSE)),"",VLOOKUP($D980,SITES!$A:$E,4,FALSE))</f>
        <v>-125.123565673828</v>
      </c>
      <c r="H980" s="14" t="str">
        <f t="shared" ref="H980:M980" si="1824">IF(ISERROR(H979),IF(ISERROR(H978),IF(ISERROR(H977),"BLANK",H977),H978),H979)</f>
        <v>30/04/2024</v>
      </c>
      <c r="I980" s="11">
        <f t="shared" si="1824"/>
        <v>3.5</v>
      </c>
      <c r="J980" s="11" t="str">
        <f t="shared" si="1824"/>
        <v>E</v>
      </c>
      <c r="K980" s="18">
        <f t="shared" si="1824"/>
        <v>0.40347222222222223</v>
      </c>
      <c r="L980" s="11" t="str">
        <f t="shared" si="1824"/>
        <v>CMA</v>
      </c>
      <c r="M980" s="11">
        <f t="shared" si="1824"/>
        <v>6.5</v>
      </c>
      <c r="N980" s="11">
        <v>2</v>
      </c>
      <c r="O980" s="11">
        <f>IF(ISERROR(O979),IF(ISERROR(O978),IF(ISERROR(O977),"BLANK",O977),O978),O979)</f>
        <v>2</v>
      </c>
      <c r="P980" s="11" t="s">
        <v>29</v>
      </c>
      <c r="Q980" s="19" t="str">
        <f>IF($N980=1,IF(ISERROR(VLOOKUP($P980,'M1'!$A:$C,Q$2,FALSE)),"NOT PRESENT",VLOOKUP($P980,'M1'!$A:$C,Q$2,FALSE)),IF($N980=2,IF(ISERROR(VLOOKUP(DATA!$P980,'M2'!$A:$C,Q$2,FALSE)),"NOT PRESENT",VLOOKUP(DATA!$P980,'M2'!$A:$C,Q$2,FALSE)),IF($N980=0,IF(ISERROR(VLOOKUP($P980,'M1'!$A:$C,Q$2,FALSE)),IF(ISERROR(VLOOKUP(DATA!$P980,'M2'!$A:$C,Q$2,FALSE)),"NOT PRESENT",VLOOKUP(DATA!$P980,'M2'!$A:$C,Q$2,FALSE)),VLOOKUP($P980,'M1'!$A:$C,Q$2,FALSE)),"SPECIFY METHOD")))</f>
        <v>Mesocentrotus franciscanus</v>
      </c>
      <c r="R980" s="12" t="str">
        <f>IF($N980=1,IF(ISERROR(VLOOKUP($P980,'M1'!$A:$C,R$2,FALSE)),"NOT PRESENT",VLOOKUP($P980,'M1'!$A:$C,R$2,FALSE)),IF($N980=2,IF(ISERROR(VLOOKUP(DATA!$P980,'M2'!$A:$C,R$2,FALSE)),"NOT PRESENT",VLOOKUP(DATA!$P980,'M2'!$A:$C,R$2,FALSE)),IF($N980=0,IF(ISERROR(VLOOKUP($P980,'M1'!$A:$C,R$2,FALSE)),IF(ISERROR(VLOOKUP(DATA!$P980,'M2'!$A:$C,R$2,FALSE)),"NOT PRESENT",VLOOKUP(DATA!$P980,'M2'!$A:$C,R$2,FALSE)),VLOOKUP($P980,'M1'!$A:$C,R$2,FALSE)),"SPECIFY METHOD")))</f>
        <v>Red sea urchin</v>
      </c>
      <c r="S980" s="21">
        <f t="shared" si="1398"/>
        <v>176</v>
      </c>
      <c r="T980" s="11">
        <v>176</v>
      </c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1"/>
      <c r="AU980" s="11"/>
      <c r="AV980" s="11"/>
      <c r="AW980" s="11"/>
      <c r="AX980" s="11"/>
      <c r="AY980" s="11"/>
      <c r="AZ980" s="11"/>
      <c r="BA980" s="11"/>
      <c r="BB980" s="11"/>
      <c r="BC980" s="11"/>
      <c r="BD980" s="11"/>
      <c r="BE980" s="11"/>
      <c r="BF980" s="11"/>
      <c r="BG980" s="11"/>
      <c r="BH980" s="11"/>
      <c r="BI980" s="11"/>
      <c r="BJ980" s="11"/>
      <c r="BK980" s="11"/>
      <c r="BL980" s="11"/>
      <c r="BM980" s="11"/>
      <c r="BN980" s="11"/>
      <c r="BO980" s="11"/>
      <c r="BP980" s="11"/>
    </row>
    <row r="981" spans="1:68" ht="12.75" customHeight="1">
      <c r="A981" s="12">
        <f t="shared" si="1727"/>
        <v>978</v>
      </c>
      <c r="B981" s="11" t="str">
        <f t="shared" ref="B981:D981" si="1825">IF(ISERROR(B980),IF(ISERROR(B979),IF(ISERROR(B978),"BLANK",B978),B979),B980)</f>
        <v>Claire Attridge</v>
      </c>
      <c r="C981" s="11" t="str">
        <f t="shared" si="1825"/>
        <v>Em Lim</v>
      </c>
      <c r="D981" s="11" t="str">
        <f t="shared" si="1825"/>
        <v>BMSC21</v>
      </c>
      <c r="E981" s="12" t="str">
        <f>IF(ISERROR(VLOOKUP($D981,SITES!$A:$E,2,FALSE)),"",VLOOKUP($D981,SITES!$A:$E,2,FALSE))</f>
        <v>Dixon SW</v>
      </c>
      <c r="F981" s="10">
        <f>IF(ISERROR(VLOOKUP($D981,SITES!$A:$E,3,FALSE)),"",VLOOKUP($D981,SITES!$A:$E,3,FALSE))</f>
        <v>48.85205078125</v>
      </c>
      <c r="G981" s="13">
        <f>IF(ISERROR(VLOOKUP($D981,SITES!$A:$E,4,FALSE)),"",VLOOKUP($D981,SITES!$A:$E,4,FALSE))</f>
        <v>-125.123565673828</v>
      </c>
      <c r="H981" s="14" t="str">
        <f t="shared" ref="H981:O981" si="1826">IF(ISERROR(H980),IF(ISERROR(H979),IF(ISERROR(H978),"BLANK",H978),H979),H980)</f>
        <v>30/04/2024</v>
      </c>
      <c r="I981" s="11">
        <f t="shared" si="1826"/>
        <v>3.5</v>
      </c>
      <c r="J981" s="11" t="str">
        <f t="shared" si="1826"/>
        <v>E</v>
      </c>
      <c r="K981" s="18">
        <f t="shared" si="1826"/>
        <v>0.40347222222222223</v>
      </c>
      <c r="L981" s="11" t="str">
        <f t="shared" si="1826"/>
        <v>CMA</v>
      </c>
      <c r="M981" s="11">
        <f t="shared" si="1826"/>
        <v>6.5</v>
      </c>
      <c r="N981" s="11">
        <f t="shared" si="1826"/>
        <v>2</v>
      </c>
      <c r="O981" s="11">
        <f t="shared" si="1826"/>
        <v>2</v>
      </c>
      <c r="P981" s="11" t="s">
        <v>33</v>
      </c>
      <c r="Q981" s="19" t="str">
        <f>IF($N981=1,IF(ISERROR(VLOOKUP($P981,'M1'!$A:$C,Q$2,FALSE)),"NOT PRESENT",VLOOKUP($P981,'M1'!$A:$C,Q$2,FALSE)),IF($N981=2,IF(ISERROR(VLOOKUP(DATA!$P981,'M2'!$A:$C,Q$2,FALSE)),"NOT PRESENT",VLOOKUP(DATA!$P981,'M2'!$A:$C,Q$2,FALSE)),IF($N981=0,IF(ISERROR(VLOOKUP($P981,'M1'!$A:$C,Q$2,FALSE)),IF(ISERROR(VLOOKUP(DATA!$P981,'M2'!$A:$C,Q$2,FALSE)),"NOT PRESENT",VLOOKUP(DATA!$P981,'M2'!$A:$C,Q$2,FALSE)),VLOOKUP($P981,'M1'!$A:$C,Q$2,FALSE)),"SPECIFY METHOD")))</f>
        <v>Apostichopus californicus</v>
      </c>
      <c r="R981" s="12" t="str">
        <f>IF($N981=1,IF(ISERROR(VLOOKUP($P981,'M1'!$A:$C,R$2,FALSE)),"NOT PRESENT",VLOOKUP($P981,'M1'!$A:$C,R$2,FALSE)),IF($N981=2,IF(ISERROR(VLOOKUP(DATA!$P981,'M2'!$A:$C,R$2,FALSE)),"NOT PRESENT",VLOOKUP(DATA!$P981,'M2'!$A:$C,R$2,FALSE)),IF($N981=0,IF(ISERROR(VLOOKUP($P981,'M1'!$A:$C,R$2,FALSE)),IF(ISERROR(VLOOKUP(DATA!$P981,'M2'!$A:$C,R$2,FALSE)),"NOT PRESENT",VLOOKUP(DATA!$P981,'M2'!$A:$C,R$2,FALSE)),VLOOKUP($P981,'M1'!$A:$C,R$2,FALSE)),"SPECIFY METHOD")))</f>
        <v>California sea cucumber</v>
      </c>
      <c r="S981" s="21">
        <f t="shared" si="1398"/>
        <v>13</v>
      </c>
      <c r="T981" s="11">
        <v>13</v>
      </c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1"/>
      <c r="AU981" s="11"/>
      <c r="AV981" s="11"/>
      <c r="AW981" s="11"/>
      <c r="AX981" s="11"/>
      <c r="AY981" s="11"/>
      <c r="AZ981" s="11"/>
      <c r="BA981" s="11"/>
      <c r="BB981" s="11"/>
      <c r="BC981" s="11"/>
      <c r="BD981" s="11"/>
      <c r="BE981" s="11"/>
      <c r="BF981" s="11"/>
      <c r="BG981" s="11"/>
      <c r="BH981" s="11"/>
      <c r="BI981" s="11"/>
      <c r="BJ981" s="11"/>
      <c r="BK981" s="11"/>
      <c r="BL981" s="11"/>
      <c r="BM981" s="11"/>
      <c r="BN981" s="11"/>
      <c r="BO981" s="11"/>
      <c r="BP981" s="11"/>
    </row>
    <row r="982" spans="1:68" ht="12.75" customHeight="1">
      <c r="A982" s="12">
        <f t="shared" si="1727"/>
        <v>979</v>
      </c>
      <c r="B982" s="11" t="str">
        <f t="shared" ref="B982:D982" si="1827">IF(ISERROR(B981),IF(ISERROR(B980),IF(ISERROR(B979),"BLANK",B979),B980),B981)</f>
        <v>Claire Attridge</v>
      </c>
      <c r="C982" s="11" t="str">
        <f t="shared" si="1827"/>
        <v>Em Lim</v>
      </c>
      <c r="D982" s="11" t="str">
        <f t="shared" si="1827"/>
        <v>BMSC21</v>
      </c>
      <c r="E982" s="12" t="str">
        <f>IF(ISERROR(VLOOKUP($D982,SITES!$A:$E,2,FALSE)),"",VLOOKUP($D982,SITES!$A:$E,2,FALSE))</f>
        <v>Dixon SW</v>
      </c>
      <c r="F982" s="10">
        <f>IF(ISERROR(VLOOKUP($D982,SITES!$A:$E,3,FALSE)),"",VLOOKUP($D982,SITES!$A:$E,3,FALSE))</f>
        <v>48.85205078125</v>
      </c>
      <c r="G982" s="13">
        <f>IF(ISERROR(VLOOKUP($D982,SITES!$A:$E,4,FALSE)),"",VLOOKUP($D982,SITES!$A:$E,4,FALSE))</f>
        <v>-125.123565673828</v>
      </c>
      <c r="H982" s="14" t="str">
        <f t="shared" ref="H982:O982" si="1828">IF(ISERROR(H981),IF(ISERROR(H980),IF(ISERROR(H979),"BLANK",H979),H980),H981)</f>
        <v>30/04/2024</v>
      </c>
      <c r="I982" s="11">
        <f t="shared" si="1828"/>
        <v>3.5</v>
      </c>
      <c r="J982" s="11" t="str">
        <f t="shared" si="1828"/>
        <v>E</v>
      </c>
      <c r="K982" s="18">
        <f t="shared" si="1828"/>
        <v>0.40347222222222223</v>
      </c>
      <c r="L982" s="11" t="str">
        <f t="shared" si="1828"/>
        <v>CMA</v>
      </c>
      <c r="M982" s="11">
        <f t="shared" si="1828"/>
        <v>6.5</v>
      </c>
      <c r="N982" s="11">
        <f t="shared" si="1828"/>
        <v>2</v>
      </c>
      <c r="O982" s="11">
        <f t="shared" si="1828"/>
        <v>2</v>
      </c>
      <c r="P982" s="11" t="s">
        <v>34</v>
      </c>
      <c r="Q982" s="19" t="str">
        <f>IF($N982=1,IF(ISERROR(VLOOKUP($P982,'M1'!$A:$C,Q$2,FALSE)),"NOT PRESENT",VLOOKUP($P982,'M1'!$A:$C,Q$2,FALSE)),IF($N982=2,IF(ISERROR(VLOOKUP(DATA!$P982,'M2'!$A:$C,Q$2,FALSE)),"NOT PRESENT",VLOOKUP(DATA!$P982,'M2'!$A:$C,Q$2,FALSE)),IF($N982=0,IF(ISERROR(VLOOKUP($P982,'M1'!$A:$C,Q$2,FALSE)),IF(ISERROR(VLOOKUP(DATA!$P982,'M2'!$A:$C,Q$2,FALSE)),"NOT PRESENT",VLOOKUP(DATA!$P982,'M2'!$A:$C,Q$2,FALSE)),VLOOKUP($P982,'M1'!$A:$C,Q$2,FALSE)),"SPECIFY METHOD")))</f>
        <v>Pagurus hemphilli</v>
      </c>
      <c r="R982" s="12" t="str">
        <f>IF($N982=1,IF(ISERROR(VLOOKUP($P982,'M1'!$A:$C,R$2,FALSE)),"NOT PRESENT",VLOOKUP($P982,'M1'!$A:$C,R$2,FALSE)),IF($N982=2,IF(ISERROR(VLOOKUP(DATA!$P982,'M2'!$A:$C,R$2,FALSE)),"NOT PRESENT",VLOOKUP(DATA!$P982,'M2'!$A:$C,R$2,FALSE)),IF($N982=0,IF(ISERROR(VLOOKUP($P982,'M1'!$A:$C,R$2,FALSE)),IF(ISERROR(VLOOKUP(DATA!$P982,'M2'!$A:$C,R$2,FALSE)),"NOT PRESENT",VLOOKUP(DATA!$P982,'M2'!$A:$C,R$2,FALSE)),VLOOKUP($P982,'M1'!$A:$C,R$2,FALSE)),"SPECIFY METHOD")))</f>
        <v>Maroon hermit</v>
      </c>
      <c r="S982" s="21">
        <f t="shared" si="1398"/>
        <v>6</v>
      </c>
      <c r="T982" s="11">
        <v>6</v>
      </c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1"/>
      <c r="AU982" s="11"/>
      <c r="AV982" s="11"/>
      <c r="AW982" s="11"/>
      <c r="AX982" s="11"/>
      <c r="AY982" s="11"/>
      <c r="AZ982" s="11"/>
      <c r="BA982" s="11"/>
      <c r="BB982" s="11"/>
      <c r="BC982" s="11"/>
      <c r="BD982" s="11"/>
      <c r="BE982" s="11"/>
      <c r="BF982" s="11"/>
      <c r="BG982" s="11"/>
      <c r="BH982" s="11"/>
      <c r="BI982" s="11"/>
      <c r="BJ982" s="11"/>
      <c r="BK982" s="11"/>
      <c r="BL982" s="11"/>
      <c r="BM982" s="11"/>
      <c r="BN982" s="11"/>
      <c r="BO982" s="11"/>
      <c r="BP982" s="11"/>
    </row>
    <row r="983" spans="1:68" ht="12.75" customHeight="1">
      <c r="A983" s="12">
        <f t="shared" si="1727"/>
        <v>980</v>
      </c>
      <c r="B983" s="11" t="str">
        <f t="shared" ref="B983:D983" si="1829">IF(ISERROR(B982),IF(ISERROR(B981),IF(ISERROR(B980),"BLANK",B980),B981),B982)</f>
        <v>Claire Attridge</v>
      </c>
      <c r="C983" s="11" t="str">
        <f t="shared" si="1829"/>
        <v>Em Lim</v>
      </c>
      <c r="D983" s="11" t="str">
        <f t="shared" si="1829"/>
        <v>BMSC21</v>
      </c>
      <c r="E983" s="12" t="str">
        <f>IF(ISERROR(VLOOKUP($D983,SITES!$A:$E,2,FALSE)),"",VLOOKUP($D983,SITES!$A:$E,2,FALSE))</f>
        <v>Dixon SW</v>
      </c>
      <c r="F983" s="10">
        <f>IF(ISERROR(VLOOKUP($D983,SITES!$A:$E,3,FALSE)),"",VLOOKUP($D983,SITES!$A:$E,3,FALSE))</f>
        <v>48.85205078125</v>
      </c>
      <c r="G983" s="13">
        <f>IF(ISERROR(VLOOKUP($D983,SITES!$A:$E,4,FALSE)),"",VLOOKUP($D983,SITES!$A:$E,4,FALSE))</f>
        <v>-125.123565673828</v>
      </c>
      <c r="H983" s="14" t="str">
        <f t="shared" ref="H983:O983" si="1830">IF(ISERROR(H982),IF(ISERROR(H981),IF(ISERROR(H980),"BLANK",H980),H981),H982)</f>
        <v>30/04/2024</v>
      </c>
      <c r="I983" s="11">
        <f t="shared" si="1830"/>
        <v>3.5</v>
      </c>
      <c r="J983" s="11" t="str">
        <f t="shared" si="1830"/>
        <v>E</v>
      </c>
      <c r="K983" s="18">
        <f t="shared" si="1830"/>
        <v>0.40347222222222223</v>
      </c>
      <c r="L983" s="11" t="str">
        <f t="shared" si="1830"/>
        <v>CMA</v>
      </c>
      <c r="M983" s="11">
        <f t="shared" si="1830"/>
        <v>6.5</v>
      </c>
      <c r="N983" s="11">
        <f t="shared" si="1830"/>
        <v>2</v>
      </c>
      <c r="O983" s="11">
        <f t="shared" si="1830"/>
        <v>2</v>
      </c>
      <c r="P983" s="11" t="s">
        <v>38</v>
      </c>
      <c r="Q983" s="19" t="str">
        <f>IF($N983=1,IF(ISERROR(VLOOKUP($P983,'M1'!$A:$C,Q$2,FALSE)),"NOT PRESENT",VLOOKUP($P983,'M1'!$A:$C,Q$2,FALSE)),IF($N983=2,IF(ISERROR(VLOOKUP(DATA!$P983,'M2'!$A:$C,Q$2,FALSE)),"NOT PRESENT",VLOOKUP(DATA!$P983,'M2'!$A:$C,Q$2,FALSE)),IF($N983=0,IF(ISERROR(VLOOKUP($P983,'M1'!$A:$C,Q$2,FALSE)),IF(ISERROR(VLOOKUP(DATA!$P983,'M2'!$A:$C,Q$2,FALSE)),"NOT PRESENT",VLOOKUP(DATA!$P983,'M2'!$A:$C,Q$2,FALSE)),VLOOKUP($P983,'M1'!$A:$C,Q$2,FALSE)),"SPECIFY METHOD")))</f>
        <v>Crassadoma gigantea</v>
      </c>
      <c r="R983" s="12" t="str">
        <f>IF($N983=1,IF(ISERROR(VLOOKUP($P983,'M1'!$A:$C,R$2,FALSE)),"NOT PRESENT",VLOOKUP($P983,'M1'!$A:$C,R$2,FALSE)),IF($N983=2,IF(ISERROR(VLOOKUP(DATA!$P983,'M2'!$A:$C,R$2,FALSE)),"NOT PRESENT",VLOOKUP(DATA!$P983,'M2'!$A:$C,R$2,FALSE)),IF($N983=0,IF(ISERROR(VLOOKUP($P983,'M1'!$A:$C,R$2,FALSE)),IF(ISERROR(VLOOKUP(DATA!$P983,'M2'!$A:$C,R$2,FALSE)),"NOT PRESENT",VLOOKUP(DATA!$P983,'M2'!$A:$C,R$2,FALSE)),VLOOKUP($P983,'M1'!$A:$C,R$2,FALSE)),"SPECIFY METHOD")))</f>
        <v>Purple-hinged rock scallop</v>
      </c>
      <c r="S983" s="21">
        <f t="shared" si="1398"/>
        <v>10</v>
      </c>
      <c r="T983" s="11">
        <v>0</v>
      </c>
      <c r="U983" s="11"/>
      <c r="V983" s="11">
        <v>1</v>
      </c>
      <c r="W983" s="11">
        <v>4</v>
      </c>
      <c r="X983" s="11"/>
      <c r="Y983" s="11">
        <v>3</v>
      </c>
      <c r="Z983" s="11">
        <v>2</v>
      </c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1"/>
      <c r="BA983" s="11"/>
      <c r="BB983" s="11"/>
      <c r="BC983" s="11"/>
      <c r="BD983" s="11"/>
      <c r="BE983" s="11"/>
      <c r="BF983" s="11"/>
      <c r="BG983" s="11"/>
      <c r="BH983" s="11"/>
      <c r="BI983" s="11"/>
      <c r="BJ983" s="11"/>
      <c r="BK983" s="11"/>
      <c r="BL983" s="11"/>
      <c r="BM983" s="11"/>
      <c r="BN983" s="11"/>
      <c r="BO983" s="11"/>
      <c r="BP983" s="11"/>
    </row>
    <row r="984" spans="1:68" ht="12.75" customHeight="1">
      <c r="A984" s="12">
        <f t="shared" si="1727"/>
        <v>981</v>
      </c>
      <c r="B984" s="11" t="str">
        <f t="shared" ref="B984:D984" si="1831">IF(ISERROR(B983),IF(ISERROR(B982),IF(ISERROR(B981),"BLANK",B981),B982),B983)</f>
        <v>Claire Attridge</v>
      </c>
      <c r="C984" s="11" t="str">
        <f t="shared" si="1831"/>
        <v>Em Lim</v>
      </c>
      <c r="D984" s="11" t="str">
        <f t="shared" si="1831"/>
        <v>BMSC21</v>
      </c>
      <c r="E984" s="12" t="str">
        <f>IF(ISERROR(VLOOKUP($D984,SITES!$A:$E,2,FALSE)),"",VLOOKUP($D984,SITES!$A:$E,2,FALSE))</f>
        <v>Dixon SW</v>
      </c>
      <c r="F984" s="10">
        <f>IF(ISERROR(VLOOKUP($D984,SITES!$A:$E,3,FALSE)),"",VLOOKUP($D984,SITES!$A:$E,3,FALSE))</f>
        <v>48.85205078125</v>
      </c>
      <c r="G984" s="13">
        <f>IF(ISERROR(VLOOKUP($D984,SITES!$A:$E,4,FALSE)),"",VLOOKUP($D984,SITES!$A:$E,4,FALSE))</f>
        <v>-125.123565673828</v>
      </c>
      <c r="H984" s="14" t="str">
        <f t="shared" ref="H984:O984" si="1832">IF(ISERROR(H983),IF(ISERROR(H982),IF(ISERROR(H981),"BLANK",H981),H982),H983)</f>
        <v>30/04/2024</v>
      </c>
      <c r="I984" s="11">
        <f t="shared" si="1832"/>
        <v>3.5</v>
      </c>
      <c r="J984" s="11" t="str">
        <f t="shared" si="1832"/>
        <v>E</v>
      </c>
      <c r="K984" s="18">
        <f t="shared" si="1832"/>
        <v>0.40347222222222223</v>
      </c>
      <c r="L984" s="11" t="str">
        <f t="shared" si="1832"/>
        <v>CMA</v>
      </c>
      <c r="M984" s="11">
        <f t="shared" si="1832"/>
        <v>6.5</v>
      </c>
      <c r="N984" s="11">
        <f t="shared" si="1832"/>
        <v>2</v>
      </c>
      <c r="O984" s="11">
        <f t="shared" si="1832"/>
        <v>2</v>
      </c>
      <c r="P984" s="11" t="s">
        <v>30</v>
      </c>
      <c r="Q984" s="19" t="str">
        <f>IF($N984=1,IF(ISERROR(VLOOKUP($P984,'M1'!$A:$C,Q$2,FALSE)),"NOT PRESENT",VLOOKUP($P984,'M1'!$A:$C,Q$2,FALSE)),IF($N984=2,IF(ISERROR(VLOOKUP(DATA!$P984,'M2'!$A:$C,Q$2,FALSE)),"NOT PRESENT",VLOOKUP(DATA!$P984,'M2'!$A:$C,Q$2,FALSE)),IF($N984=0,IF(ISERROR(VLOOKUP($P984,'M1'!$A:$C,Q$2,FALSE)),IF(ISERROR(VLOOKUP(DATA!$P984,'M2'!$A:$C,Q$2,FALSE)),"NOT PRESENT",VLOOKUP(DATA!$P984,'M2'!$A:$C,Q$2,FALSE)),VLOOKUP($P984,'M1'!$A:$C,Q$2,FALSE)),"SPECIFY METHOD")))</f>
        <v>Pomaulax gibberosus</v>
      </c>
      <c r="R984" s="12" t="str">
        <f>IF($N984=1,IF(ISERROR(VLOOKUP($P984,'M1'!$A:$C,R$2,FALSE)),"NOT PRESENT",VLOOKUP($P984,'M1'!$A:$C,R$2,FALSE)),IF($N984=2,IF(ISERROR(VLOOKUP(DATA!$P984,'M2'!$A:$C,R$2,FALSE)),"NOT PRESENT",VLOOKUP(DATA!$P984,'M2'!$A:$C,R$2,FALSE)),IF($N984=0,IF(ISERROR(VLOOKUP($P984,'M1'!$A:$C,R$2,FALSE)),IF(ISERROR(VLOOKUP(DATA!$P984,'M2'!$A:$C,R$2,FALSE)),"NOT PRESENT",VLOOKUP(DATA!$P984,'M2'!$A:$C,R$2,FALSE)),VLOOKUP($P984,'M1'!$A:$C,R$2,FALSE)),"SPECIFY METHOD")))</f>
        <v>Red turban shell</v>
      </c>
      <c r="S984" s="21">
        <f t="shared" si="1398"/>
        <v>11</v>
      </c>
      <c r="T984" s="11">
        <v>11</v>
      </c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1"/>
      <c r="AU984" s="11"/>
      <c r="AV984" s="11"/>
      <c r="AW984" s="11"/>
      <c r="AX984" s="11"/>
      <c r="AY984" s="11"/>
      <c r="AZ984" s="11"/>
      <c r="BA984" s="11"/>
      <c r="BB984" s="11"/>
      <c r="BC984" s="11"/>
      <c r="BD984" s="11"/>
      <c r="BE984" s="11"/>
      <c r="BF984" s="11"/>
      <c r="BG984" s="11"/>
      <c r="BH984" s="11"/>
      <c r="BI984" s="11"/>
      <c r="BJ984" s="11"/>
      <c r="BK984" s="11"/>
      <c r="BL984" s="11"/>
      <c r="BM984" s="11"/>
      <c r="BN984" s="11"/>
      <c r="BO984" s="11"/>
      <c r="BP984" s="11"/>
    </row>
    <row r="985" spans="1:68" ht="12.75" customHeight="1">
      <c r="A985" s="12">
        <f t="shared" si="1727"/>
        <v>982</v>
      </c>
      <c r="B985" s="11" t="str">
        <f t="shared" ref="B985:D985" si="1833">IF(ISERROR(B984),IF(ISERROR(B983),IF(ISERROR(B982),"BLANK",B982),B983),B984)</f>
        <v>Claire Attridge</v>
      </c>
      <c r="C985" s="11" t="str">
        <f t="shared" si="1833"/>
        <v>Em Lim</v>
      </c>
      <c r="D985" s="11" t="str">
        <f t="shared" si="1833"/>
        <v>BMSC21</v>
      </c>
      <c r="E985" s="12" t="str">
        <f>IF(ISERROR(VLOOKUP($D985,SITES!$A:$E,2,FALSE)),"",VLOOKUP($D985,SITES!$A:$E,2,FALSE))</f>
        <v>Dixon SW</v>
      </c>
      <c r="F985" s="10">
        <f>IF(ISERROR(VLOOKUP($D985,SITES!$A:$E,3,FALSE)),"",VLOOKUP($D985,SITES!$A:$E,3,FALSE))</f>
        <v>48.85205078125</v>
      </c>
      <c r="G985" s="13">
        <f>IF(ISERROR(VLOOKUP($D985,SITES!$A:$E,4,FALSE)),"",VLOOKUP($D985,SITES!$A:$E,4,FALSE))</f>
        <v>-125.123565673828</v>
      </c>
      <c r="H985" s="14" t="str">
        <f t="shared" ref="H985:O985" si="1834">IF(ISERROR(H984),IF(ISERROR(H983),IF(ISERROR(H982),"BLANK",H982),H983),H984)</f>
        <v>30/04/2024</v>
      </c>
      <c r="I985" s="11">
        <f t="shared" si="1834"/>
        <v>3.5</v>
      </c>
      <c r="J985" s="11" t="str">
        <f t="shared" si="1834"/>
        <v>E</v>
      </c>
      <c r="K985" s="18">
        <f t="shared" si="1834"/>
        <v>0.40347222222222223</v>
      </c>
      <c r="L985" s="11" t="str">
        <f t="shared" si="1834"/>
        <v>CMA</v>
      </c>
      <c r="M985" s="11">
        <f t="shared" si="1834"/>
        <v>6.5</v>
      </c>
      <c r="N985" s="11">
        <f t="shared" si="1834"/>
        <v>2</v>
      </c>
      <c r="O985" s="11">
        <f t="shared" si="1834"/>
        <v>2</v>
      </c>
      <c r="P985" s="11" t="s">
        <v>32</v>
      </c>
      <c r="Q985" s="19" t="str">
        <f>IF($N985=1,IF(ISERROR(VLOOKUP($P985,'M1'!$A:$C,Q$2,FALSE)),"NOT PRESENT",VLOOKUP($P985,'M1'!$A:$C,Q$2,FALSE)),IF($N985=2,IF(ISERROR(VLOOKUP(DATA!$P985,'M2'!$A:$C,Q$2,FALSE)),"NOT PRESENT",VLOOKUP(DATA!$P985,'M2'!$A:$C,Q$2,FALSE)),IF($N985=0,IF(ISERROR(VLOOKUP($P985,'M1'!$A:$C,Q$2,FALSE)),IF(ISERROR(VLOOKUP(DATA!$P985,'M2'!$A:$C,Q$2,FALSE)),"NOT PRESENT",VLOOKUP(DATA!$P985,'M2'!$A:$C,Q$2,FALSE)),VLOOKUP($P985,'M1'!$A:$C,Q$2,FALSE)),"SPECIFY METHOD")))</f>
        <v>Acmaea mitra</v>
      </c>
      <c r="R985" s="12" t="str">
        <f>IF($N985=1,IF(ISERROR(VLOOKUP($P985,'M1'!$A:$C,R$2,FALSE)),"NOT PRESENT",VLOOKUP($P985,'M1'!$A:$C,R$2,FALSE)),IF($N985=2,IF(ISERROR(VLOOKUP(DATA!$P985,'M2'!$A:$C,R$2,FALSE)),"NOT PRESENT",VLOOKUP(DATA!$P985,'M2'!$A:$C,R$2,FALSE)),IF($N985=0,IF(ISERROR(VLOOKUP($P985,'M1'!$A:$C,R$2,FALSE)),IF(ISERROR(VLOOKUP(DATA!$P985,'M2'!$A:$C,R$2,FALSE)),"NOT PRESENT",VLOOKUP(DATA!$P985,'M2'!$A:$C,R$2,FALSE)),VLOOKUP($P985,'M1'!$A:$C,R$2,FALSE)),"SPECIFY METHOD")))</f>
        <v>Whitecap limpet</v>
      </c>
      <c r="S985" s="21">
        <f t="shared" si="1398"/>
        <v>17</v>
      </c>
      <c r="T985" s="11">
        <v>17</v>
      </c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1"/>
      <c r="AU985" s="11"/>
      <c r="AV985" s="11"/>
      <c r="AW985" s="11"/>
      <c r="AX985" s="11"/>
      <c r="AY985" s="11"/>
      <c r="AZ985" s="11"/>
      <c r="BA985" s="11"/>
      <c r="BB985" s="11"/>
      <c r="BC985" s="11"/>
      <c r="BD985" s="11"/>
      <c r="BE985" s="11"/>
      <c r="BF985" s="11"/>
      <c r="BG985" s="11"/>
      <c r="BH985" s="11"/>
      <c r="BI985" s="11"/>
      <c r="BJ985" s="11"/>
      <c r="BK985" s="11"/>
      <c r="BL985" s="11"/>
      <c r="BM985" s="11"/>
      <c r="BN985" s="11"/>
      <c r="BO985" s="11"/>
      <c r="BP985" s="11"/>
    </row>
    <row r="986" spans="1:68" ht="12.75" customHeight="1">
      <c r="A986" s="12">
        <f t="shared" si="1727"/>
        <v>983</v>
      </c>
      <c r="B986" s="11" t="str">
        <f t="shared" ref="B986:D986" si="1835">IF(ISERROR(B985),IF(ISERROR(B984),IF(ISERROR(B983),"BLANK",B983),B984),B985)</f>
        <v>Claire Attridge</v>
      </c>
      <c r="C986" s="11" t="str">
        <f t="shared" si="1835"/>
        <v>Em Lim</v>
      </c>
      <c r="D986" s="11" t="str">
        <f t="shared" si="1835"/>
        <v>BMSC21</v>
      </c>
      <c r="E986" s="12" t="str">
        <f>IF(ISERROR(VLOOKUP($D986,SITES!$A:$E,2,FALSE)),"",VLOOKUP($D986,SITES!$A:$E,2,FALSE))</f>
        <v>Dixon SW</v>
      </c>
      <c r="F986" s="10">
        <f>IF(ISERROR(VLOOKUP($D986,SITES!$A:$E,3,FALSE)),"",VLOOKUP($D986,SITES!$A:$E,3,FALSE))</f>
        <v>48.85205078125</v>
      </c>
      <c r="G986" s="13">
        <f>IF(ISERROR(VLOOKUP($D986,SITES!$A:$E,4,FALSE)),"",VLOOKUP($D986,SITES!$A:$E,4,FALSE))</f>
        <v>-125.123565673828</v>
      </c>
      <c r="H986" s="14" t="str">
        <f t="shared" ref="H986:O986" si="1836">IF(ISERROR(H985),IF(ISERROR(H984),IF(ISERROR(H983),"BLANK",H983),H984),H985)</f>
        <v>30/04/2024</v>
      </c>
      <c r="I986" s="11">
        <f t="shared" si="1836"/>
        <v>3.5</v>
      </c>
      <c r="J986" s="11" t="str">
        <f t="shared" si="1836"/>
        <v>E</v>
      </c>
      <c r="K986" s="18">
        <f t="shared" si="1836"/>
        <v>0.40347222222222223</v>
      </c>
      <c r="L986" s="11" t="str">
        <f t="shared" si="1836"/>
        <v>CMA</v>
      </c>
      <c r="M986" s="11">
        <f t="shared" si="1836"/>
        <v>6.5</v>
      </c>
      <c r="N986" s="11">
        <f t="shared" si="1836"/>
        <v>2</v>
      </c>
      <c r="O986" s="11">
        <f t="shared" si="1836"/>
        <v>2</v>
      </c>
      <c r="P986" s="11" t="s">
        <v>42</v>
      </c>
      <c r="Q986" s="19" t="str">
        <f>IF($N986=1,IF(ISERROR(VLOOKUP($P986,'M1'!$A:$C,Q$2,FALSE)),"NOT PRESENT",VLOOKUP($P986,'M1'!$A:$C,Q$2,FALSE)),IF($N986=2,IF(ISERROR(VLOOKUP(DATA!$P986,'M2'!$A:$C,Q$2,FALSE)),"NOT PRESENT",VLOOKUP(DATA!$P986,'M2'!$A:$C,Q$2,FALSE)),IF($N986=0,IF(ISERROR(VLOOKUP($P986,'M1'!$A:$C,Q$2,FALSE)),IF(ISERROR(VLOOKUP(DATA!$P986,'M2'!$A:$C,Q$2,FALSE)),"NOT PRESENT",VLOOKUP(DATA!$P986,'M2'!$A:$C,Q$2,FALSE)),VLOOKUP($P986,'M1'!$A:$C,Q$2,FALSE)),"SPECIFY METHOD")))</f>
        <v>Dermasterias imbricata</v>
      </c>
      <c r="R986" s="12" t="str">
        <f>IF($N986=1,IF(ISERROR(VLOOKUP($P986,'M1'!$A:$C,R$2,FALSE)),"NOT PRESENT",VLOOKUP($P986,'M1'!$A:$C,R$2,FALSE)),IF($N986=2,IF(ISERROR(VLOOKUP(DATA!$P986,'M2'!$A:$C,R$2,FALSE)),"NOT PRESENT",VLOOKUP(DATA!$P986,'M2'!$A:$C,R$2,FALSE)),IF($N986=0,IF(ISERROR(VLOOKUP($P986,'M1'!$A:$C,R$2,FALSE)),IF(ISERROR(VLOOKUP(DATA!$P986,'M2'!$A:$C,R$2,FALSE)),"NOT PRESENT",VLOOKUP(DATA!$P986,'M2'!$A:$C,R$2,FALSE)),VLOOKUP($P986,'M1'!$A:$C,R$2,FALSE)),"SPECIFY METHOD")))</f>
        <v>Leather star</v>
      </c>
      <c r="S986" s="21">
        <f t="shared" si="1398"/>
        <v>21</v>
      </c>
      <c r="T986" s="11">
        <v>21</v>
      </c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1"/>
      <c r="AU986" s="11"/>
      <c r="AV986" s="11"/>
      <c r="AW986" s="11"/>
      <c r="AX986" s="11"/>
      <c r="AY986" s="11"/>
      <c r="AZ986" s="11"/>
      <c r="BA986" s="11"/>
      <c r="BB986" s="11"/>
      <c r="BC986" s="11"/>
      <c r="BD986" s="11"/>
      <c r="BE986" s="11"/>
      <c r="BF986" s="11"/>
      <c r="BG986" s="11"/>
      <c r="BH986" s="11"/>
      <c r="BI986" s="11"/>
      <c r="BJ986" s="11"/>
      <c r="BK986" s="11"/>
      <c r="BL986" s="11"/>
      <c r="BM986" s="11"/>
      <c r="BN986" s="11"/>
      <c r="BO986" s="11"/>
      <c r="BP986" s="11"/>
    </row>
    <row r="987" spans="1:68" ht="12.75" customHeight="1">
      <c r="A987" s="12">
        <f t="shared" si="1727"/>
        <v>984</v>
      </c>
      <c r="B987" s="11" t="str">
        <f t="shared" ref="B987:D987" si="1837">IF(ISERROR(B986),IF(ISERROR(B985),IF(ISERROR(B984),"BLANK",B984),B985),B986)</f>
        <v>Claire Attridge</v>
      </c>
      <c r="C987" s="11" t="str">
        <f t="shared" si="1837"/>
        <v>Em Lim</v>
      </c>
      <c r="D987" s="11" t="str">
        <f t="shared" si="1837"/>
        <v>BMSC21</v>
      </c>
      <c r="E987" s="12" t="str">
        <f>IF(ISERROR(VLOOKUP($D987,SITES!$A:$E,2,FALSE)),"",VLOOKUP($D987,SITES!$A:$E,2,FALSE))</f>
        <v>Dixon SW</v>
      </c>
      <c r="F987" s="10">
        <f>IF(ISERROR(VLOOKUP($D987,SITES!$A:$E,3,FALSE)),"",VLOOKUP($D987,SITES!$A:$E,3,FALSE))</f>
        <v>48.85205078125</v>
      </c>
      <c r="G987" s="13">
        <f>IF(ISERROR(VLOOKUP($D987,SITES!$A:$E,4,FALSE)),"",VLOOKUP($D987,SITES!$A:$E,4,FALSE))</f>
        <v>-125.123565673828</v>
      </c>
      <c r="H987" s="14" t="str">
        <f t="shared" ref="H987:O987" si="1838">IF(ISERROR(H986),IF(ISERROR(H985),IF(ISERROR(H984),"BLANK",H984),H985),H986)</f>
        <v>30/04/2024</v>
      </c>
      <c r="I987" s="11">
        <f t="shared" si="1838"/>
        <v>3.5</v>
      </c>
      <c r="J987" s="11" t="str">
        <f t="shared" si="1838"/>
        <v>E</v>
      </c>
      <c r="K987" s="18">
        <f t="shared" si="1838"/>
        <v>0.40347222222222223</v>
      </c>
      <c r="L987" s="11" t="str">
        <f t="shared" si="1838"/>
        <v>CMA</v>
      </c>
      <c r="M987" s="11">
        <f t="shared" si="1838"/>
        <v>6.5</v>
      </c>
      <c r="N987" s="11">
        <f t="shared" si="1838"/>
        <v>2</v>
      </c>
      <c r="O987" s="11">
        <f t="shared" si="1838"/>
        <v>2</v>
      </c>
      <c r="P987" s="11" t="s">
        <v>39</v>
      </c>
      <c r="Q987" s="19" t="str">
        <f>IF($N987=1,IF(ISERROR(VLOOKUP($P987,'M1'!$A:$C,Q$2,FALSE)),"NOT PRESENT",VLOOKUP($P987,'M1'!$A:$C,Q$2,FALSE)),IF($N987=2,IF(ISERROR(VLOOKUP(DATA!$P987,'M2'!$A:$C,Q$2,FALSE)),"NOT PRESENT",VLOOKUP(DATA!$P987,'M2'!$A:$C,Q$2,FALSE)),IF($N987=0,IF(ISERROR(VLOOKUP($P987,'M1'!$A:$C,Q$2,FALSE)),IF(ISERROR(VLOOKUP(DATA!$P987,'M2'!$A:$C,Q$2,FALSE)),"NOT PRESENT",VLOOKUP(DATA!$P987,'M2'!$A:$C,Q$2,FALSE)),VLOOKUP($P987,'M1'!$A:$C,Q$2,FALSE)),"SPECIFY METHOD")))</f>
        <v>Hermissenda crassicornis</v>
      </c>
      <c r="R987" s="12" t="str">
        <f>IF($N987=1,IF(ISERROR(VLOOKUP($P987,'M1'!$A:$C,R$2,FALSE)),"NOT PRESENT",VLOOKUP($P987,'M1'!$A:$C,R$2,FALSE)),IF($N987=2,IF(ISERROR(VLOOKUP(DATA!$P987,'M2'!$A:$C,R$2,FALSE)),"NOT PRESENT",VLOOKUP(DATA!$P987,'M2'!$A:$C,R$2,FALSE)),IF($N987=0,IF(ISERROR(VLOOKUP($P987,'M1'!$A:$C,R$2,FALSE)),IF(ISERROR(VLOOKUP(DATA!$P987,'M2'!$A:$C,R$2,FALSE)),"NOT PRESENT",VLOOKUP(DATA!$P987,'M2'!$A:$C,R$2,FALSE)),VLOOKUP($P987,'M1'!$A:$C,R$2,FALSE)),"SPECIFY METHOD")))</f>
        <v>Opalescent nudibranch</v>
      </c>
      <c r="S987" s="21">
        <f t="shared" si="1398"/>
        <v>10</v>
      </c>
      <c r="T987" s="11">
        <v>10</v>
      </c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1"/>
      <c r="AU987" s="11"/>
      <c r="AV987" s="11"/>
      <c r="AW987" s="11"/>
      <c r="AX987" s="11"/>
      <c r="AY987" s="11"/>
      <c r="AZ987" s="11"/>
      <c r="BA987" s="11"/>
      <c r="BB987" s="11"/>
      <c r="BC987" s="11"/>
      <c r="BD987" s="11"/>
      <c r="BE987" s="11"/>
      <c r="BF987" s="11"/>
      <c r="BG987" s="11"/>
      <c r="BH987" s="11"/>
      <c r="BI987" s="11"/>
      <c r="BJ987" s="11"/>
      <c r="BK987" s="11"/>
      <c r="BL987" s="11"/>
      <c r="BM987" s="11"/>
      <c r="BN987" s="11"/>
      <c r="BO987" s="11"/>
      <c r="BP987" s="11"/>
    </row>
    <row r="988" spans="1:68" ht="12.75" customHeight="1">
      <c r="A988" s="12">
        <f t="shared" si="1727"/>
        <v>985</v>
      </c>
      <c r="B988" s="11" t="str">
        <f t="shared" ref="B988:D988" si="1839">IF(ISERROR(B987),IF(ISERROR(B986),IF(ISERROR(B985),"BLANK",B985),B986),B987)</f>
        <v>Claire Attridge</v>
      </c>
      <c r="C988" s="11" t="str">
        <f t="shared" si="1839"/>
        <v>Em Lim</v>
      </c>
      <c r="D988" s="11" t="str">
        <f t="shared" si="1839"/>
        <v>BMSC21</v>
      </c>
      <c r="E988" s="12" t="str">
        <f>IF(ISERROR(VLOOKUP($D988,SITES!$A:$E,2,FALSE)),"",VLOOKUP($D988,SITES!$A:$E,2,FALSE))</f>
        <v>Dixon SW</v>
      </c>
      <c r="F988" s="10">
        <f>IF(ISERROR(VLOOKUP($D988,SITES!$A:$E,3,FALSE)),"",VLOOKUP($D988,SITES!$A:$E,3,FALSE))</f>
        <v>48.85205078125</v>
      </c>
      <c r="G988" s="13">
        <f>IF(ISERROR(VLOOKUP($D988,SITES!$A:$E,4,FALSE)),"",VLOOKUP($D988,SITES!$A:$E,4,FALSE))</f>
        <v>-125.123565673828</v>
      </c>
      <c r="H988" s="14" t="str">
        <f t="shared" ref="H988:O988" si="1840">IF(ISERROR(H987),IF(ISERROR(H986),IF(ISERROR(H985),"BLANK",H985),H986),H987)</f>
        <v>30/04/2024</v>
      </c>
      <c r="I988" s="11">
        <f t="shared" si="1840"/>
        <v>3.5</v>
      </c>
      <c r="J988" s="11" t="str">
        <f t="shared" si="1840"/>
        <v>E</v>
      </c>
      <c r="K988" s="18">
        <f t="shared" si="1840"/>
        <v>0.40347222222222223</v>
      </c>
      <c r="L988" s="11" t="str">
        <f t="shared" si="1840"/>
        <v>CMA</v>
      </c>
      <c r="M988" s="11">
        <f t="shared" si="1840"/>
        <v>6.5</v>
      </c>
      <c r="N988" s="11">
        <f t="shared" si="1840"/>
        <v>2</v>
      </c>
      <c r="O988" s="11">
        <f t="shared" si="1840"/>
        <v>2</v>
      </c>
      <c r="P988" s="11" t="s">
        <v>36</v>
      </c>
      <c r="Q988" s="19" t="str">
        <f>IF($N988=1,IF(ISERROR(VLOOKUP($P988,'M1'!$A:$C,Q$2,FALSE)),"NOT PRESENT",VLOOKUP($P988,'M1'!$A:$C,Q$2,FALSE)),IF($N988=2,IF(ISERROR(VLOOKUP(DATA!$P988,'M2'!$A:$C,Q$2,FALSE)),"NOT PRESENT",VLOOKUP(DATA!$P988,'M2'!$A:$C,Q$2,FALSE)),IF($N988=0,IF(ISERROR(VLOOKUP($P988,'M1'!$A:$C,Q$2,FALSE)),IF(ISERROR(VLOOKUP(DATA!$P988,'M2'!$A:$C,Q$2,FALSE)),"NOT PRESENT",VLOOKUP(DATA!$P988,'M2'!$A:$C,Q$2,FALSE)),VLOOKUP($P988,'M1'!$A:$C,Q$2,FALSE)),"SPECIFY METHOD")))</f>
        <v>Haliotis kamtschatkana</v>
      </c>
      <c r="R988" s="12" t="str">
        <f>IF($N988=1,IF(ISERROR(VLOOKUP($P988,'M1'!$A:$C,R$2,FALSE)),"NOT PRESENT",VLOOKUP($P988,'M1'!$A:$C,R$2,FALSE)),IF($N988=2,IF(ISERROR(VLOOKUP(DATA!$P988,'M2'!$A:$C,R$2,FALSE)),"NOT PRESENT",VLOOKUP(DATA!$P988,'M2'!$A:$C,R$2,FALSE)),IF($N988=0,IF(ISERROR(VLOOKUP($P988,'M1'!$A:$C,R$2,FALSE)),IF(ISERROR(VLOOKUP(DATA!$P988,'M2'!$A:$C,R$2,FALSE)),"NOT PRESENT",VLOOKUP(DATA!$P988,'M2'!$A:$C,R$2,FALSE)),VLOOKUP($P988,'M1'!$A:$C,R$2,FALSE)),"SPECIFY METHOD")))</f>
        <v>Pinto abalone</v>
      </c>
      <c r="S988" s="21">
        <f t="shared" si="1398"/>
        <v>27</v>
      </c>
      <c r="T988" s="11">
        <v>0</v>
      </c>
      <c r="U988" s="11">
        <v>12</v>
      </c>
      <c r="V988" s="11">
        <v>9</v>
      </c>
      <c r="W988" s="11">
        <v>5</v>
      </c>
      <c r="X988" s="11">
        <v>1</v>
      </c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1"/>
      <c r="AU988" s="11"/>
      <c r="AV988" s="11"/>
      <c r="AW988" s="11"/>
      <c r="AX988" s="11"/>
      <c r="AY988" s="11"/>
      <c r="AZ988" s="11"/>
      <c r="BA988" s="11"/>
      <c r="BB988" s="11"/>
      <c r="BC988" s="11"/>
      <c r="BD988" s="11"/>
      <c r="BE988" s="11"/>
      <c r="BF988" s="11"/>
      <c r="BG988" s="11"/>
      <c r="BH988" s="11"/>
      <c r="BI988" s="11"/>
      <c r="BJ988" s="11"/>
      <c r="BK988" s="11"/>
      <c r="BL988" s="11"/>
      <c r="BM988" s="11"/>
      <c r="BN988" s="11"/>
      <c r="BO988" s="11"/>
      <c r="BP988" s="11"/>
    </row>
    <row r="989" spans="1:68" ht="12.75" customHeight="1">
      <c r="A989" s="12">
        <f t="shared" si="1727"/>
        <v>986</v>
      </c>
      <c r="B989" s="11" t="str">
        <f t="shared" ref="B989:D989" si="1841">IF(ISERROR(B988),IF(ISERROR(B987),IF(ISERROR(B986),"BLANK",B986),B987),B988)</f>
        <v>Claire Attridge</v>
      </c>
      <c r="C989" s="11" t="str">
        <f t="shared" si="1841"/>
        <v>Em Lim</v>
      </c>
      <c r="D989" s="11" t="str">
        <f t="shared" si="1841"/>
        <v>BMSC21</v>
      </c>
      <c r="E989" s="12" t="str">
        <f>IF(ISERROR(VLOOKUP($D989,SITES!$A:$E,2,FALSE)),"",VLOOKUP($D989,SITES!$A:$E,2,FALSE))</f>
        <v>Dixon SW</v>
      </c>
      <c r="F989" s="10">
        <f>IF(ISERROR(VLOOKUP($D989,SITES!$A:$E,3,FALSE)),"",VLOOKUP($D989,SITES!$A:$E,3,FALSE))</f>
        <v>48.85205078125</v>
      </c>
      <c r="G989" s="13">
        <f>IF(ISERROR(VLOOKUP($D989,SITES!$A:$E,4,FALSE)),"",VLOOKUP($D989,SITES!$A:$E,4,FALSE))</f>
        <v>-125.123565673828</v>
      </c>
      <c r="H989" s="14" t="str">
        <f t="shared" ref="H989:O989" si="1842">IF(ISERROR(H988),IF(ISERROR(H987),IF(ISERROR(H986),"BLANK",H986),H987),H988)</f>
        <v>30/04/2024</v>
      </c>
      <c r="I989" s="11">
        <f t="shared" si="1842"/>
        <v>3.5</v>
      </c>
      <c r="J989" s="11" t="str">
        <f t="shared" si="1842"/>
        <v>E</v>
      </c>
      <c r="K989" s="18">
        <f t="shared" si="1842"/>
        <v>0.40347222222222223</v>
      </c>
      <c r="L989" s="11" t="str">
        <f t="shared" si="1842"/>
        <v>CMA</v>
      </c>
      <c r="M989" s="11">
        <f t="shared" si="1842"/>
        <v>6.5</v>
      </c>
      <c r="N989" s="11">
        <f t="shared" si="1842"/>
        <v>2</v>
      </c>
      <c r="O989" s="11">
        <f t="shared" si="1842"/>
        <v>2</v>
      </c>
      <c r="P989" s="11" t="s">
        <v>28</v>
      </c>
      <c r="Q989" s="19" t="str">
        <f>IF($N989=1,IF(ISERROR(VLOOKUP($P989,'M1'!$A:$C,Q$2,FALSE)),"NOT PRESENT",VLOOKUP($P989,'M1'!$A:$C,Q$2,FALSE)),IF($N989=2,IF(ISERROR(VLOOKUP(DATA!$P989,'M2'!$A:$C,Q$2,FALSE)),"NOT PRESENT",VLOOKUP(DATA!$P989,'M2'!$A:$C,Q$2,FALSE)),IF($N989=0,IF(ISERROR(VLOOKUP($P989,'M1'!$A:$C,Q$2,FALSE)),IF(ISERROR(VLOOKUP(DATA!$P989,'M2'!$A:$C,Q$2,FALSE)),"NOT PRESENT",VLOOKUP(DATA!$P989,'M2'!$A:$C,Q$2,FALSE)),VLOOKUP($P989,'M1'!$A:$C,Q$2,FALSE)),"SPECIFY METHOD")))</f>
        <v>Artedius harringtoni</v>
      </c>
      <c r="R989" s="12" t="str">
        <f>IF($N989=1,IF(ISERROR(VLOOKUP($P989,'M1'!$A:$C,R$2,FALSE)),"NOT PRESENT",VLOOKUP($P989,'M1'!$A:$C,R$2,FALSE)),IF($N989=2,IF(ISERROR(VLOOKUP(DATA!$P989,'M2'!$A:$C,R$2,FALSE)),"NOT PRESENT",VLOOKUP(DATA!$P989,'M2'!$A:$C,R$2,FALSE)),IF($N989=0,IF(ISERROR(VLOOKUP($P989,'M1'!$A:$C,R$2,FALSE)),IF(ISERROR(VLOOKUP(DATA!$P989,'M2'!$A:$C,R$2,FALSE)),"NOT PRESENT",VLOOKUP(DATA!$P989,'M2'!$A:$C,R$2,FALSE)),VLOOKUP($P989,'M1'!$A:$C,R$2,FALSE)),"SPECIFY METHOD")))</f>
        <v>Scalyhead sculpin</v>
      </c>
      <c r="S989" s="21">
        <f t="shared" si="1398"/>
        <v>8</v>
      </c>
      <c r="T989" s="11">
        <v>0</v>
      </c>
      <c r="U989" s="11">
        <v>4</v>
      </c>
      <c r="V989" s="11">
        <v>3</v>
      </c>
      <c r="W989" s="11">
        <v>1</v>
      </c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1"/>
      <c r="AU989" s="11"/>
      <c r="AV989" s="11"/>
      <c r="AW989" s="11"/>
      <c r="AX989" s="11"/>
      <c r="AY989" s="11"/>
      <c r="AZ989" s="11"/>
      <c r="BA989" s="11"/>
      <c r="BB989" s="11"/>
      <c r="BC989" s="11"/>
      <c r="BD989" s="11"/>
      <c r="BE989" s="11"/>
      <c r="BF989" s="11"/>
      <c r="BG989" s="11"/>
      <c r="BH989" s="11"/>
      <c r="BI989" s="11"/>
      <c r="BJ989" s="11"/>
      <c r="BK989" s="11"/>
      <c r="BL989" s="11"/>
      <c r="BM989" s="11"/>
      <c r="BN989" s="11"/>
      <c r="BO989" s="11"/>
      <c r="BP989" s="11"/>
    </row>
    <row r="990" spans="1:68" ht="12.75" customHeight="1">
      <c r="A990" s="12">
        <f t="shared" si="1727"/>
        <v>987</v>
      </c>
      <c r="B990" s="11" t="str">
        <f t="shared" ref="B990:D990" si="1843">IF(ISERROR(B989),IF(ISERROR(B988),IF(ISERROR(B987),"BLANK",B987),B988),B989)</f>
        <v>Claire Attridge</v>
      </c>
      <c r="C990" s="11" t="str">
        <f t="shared" si="1843"/>
        <v>Em Lim</v>
      </c>
      <c r="D990" s="11" t="str">
        <f t="shared" si="1843"/>
        <v>BMSC21</v>
      </c>
      <c r="E990" s="12" t="str">
        <f>IF(ISERROR(VLOOKUP($D990,SITES!$A:$E,2,FALSE)),"",VLOOKUP($D990,SITES!$A:$E,2,FALSE))</f>
        <v>Dixon SW</v>
      </c>
      <c r="F990" s="10">
        <f>IF(ISERROR(VLOOKUP($D990,SITES!$A:$E,3,FALSE)),"",VLOOKUP($D990,SITES!$A:$E,3,FALSE))</f>
        <v>48.85205078125</v>
      </c>
      <c r="G990" s="13">
        <f>IF(ISERROR(VLOOKUP($D990,SITES!$A:$E,4,FALSE)),"",VLOOKUP($D990,SITES!$A:$E,4,FALSE))</f>
        <v>-125.123565673828</v>
      </c>
      <c r="H990" s="14" t="str">
        <f t="shared" ref="H990:O990" si="1844">IF(ISERROR(H989),IF(ISERROR(H988),IF(ISERROR(H987),"BLANK",H987),H988),H989)</f>
        <v>30/04/2024</v>
      </c>
      <c r="I990" s="11">
        <f t="shared" si="1844"/>
        <v>3.5</v>
      </c>
      <c r="J990" s="11" t="str">
        <f t="shared" si="1844"/>
        <v>E</v>
      </c>
      <c r="K990" s="18">
        <f t="shared" si="1844"/>
        <v>0.40347222222222223</v>
      </c>
      <c r="L990" s="11" t="str">
        <f t="shared" si="1844"/>
        <v>CMA</v>
      </c>
      <c r="M990" s="11">
        <f t="shared" si="1844"/>
        <v>6.5</v>
      </c>
      <c r="N990" s="11">
        <f t="shared" si="1844"/>
        <v>2</v>
      </c>
      <c r="O990" s="11">
        <f t="shared" si="1844"/>
        <v>2</v>
      </c>
      <c r="P990" s="11" t="s">
        <v>37</v>
      </c>
      <c r="Q990" s="19" t="str">
        <f>IF($N990=1,IF(ISERROR(VLOOKUP($P990,'M1'!$A:$C,Q$2,FALSE)),"NOT PRESENT",VLOOKUP($P990,'M1'!$A:$C,Q$2,FALSE)),IF($N990=2,IF(ISERROR(VLOOKUP(DATA!$P990,'M2'!$A:$C,Q$2,FALSE)),"NOT PRESENT",VLOOKUP(DATA!$P990,'M2'!$A:$C,Q$2,FALSE)),IF($N990=0,IF(ISERROR(VLOOKUP($P990,'M1'!$A:$C,Q$2,FALSE)),IF(ISERROR(VLOOKUP(DATA!$P990,'M2'!$A:$C,Q$2,FALSE)),"NOT PRESENT",VLOOKUP(DATA!$P990,'M2'!$A:$C,Q$2,FALSE)),VLOOKUP($P990,'M1'!$A:$C,Q$2,FALSE)),"SPECIFY METHOD")))</f>
        <v>Ceratostoma foliatum</v>
      </c>
      <c r="R990" s="12" t="str">
        <f>IF($N990=1,IF(ISERROR(VLOOKUP($P990,'M1'!$A:$C,R$2,FALSE)),"NOT PRESENT",VLOOKUP($P990,'M1'!$A:$C,R$2,FALSE)),IF($N990=2,IF(ISERROR(VLOOKUP(DATA!$P990,'M2'!$A:$C,R$2,FALSE)),"NOT PRESENT",VLOOKUP(DATA!$P990,'M2'!$A:$C,R$2,FALSE)),IF($N990=0,IF(ISERROR(VLOOKUP($P990,'M1'!$A:$C,R$2,FALSE)),IF(ISERROR(VLOOKUP(DATA!$P990,'M2'!$A:$C,R$2,FALSE)),"NOT PRESENT",VLOOKUP(DATA!$P990,'M2'!$A:$C,R$2,FALSE)),VLOOKUP($P990,'M1'!$A:$C,R$2,FALSE)),"SPECIFY METHOD")))</f>
        <v>Leafy hornmouth</v>
      </c>
      <c r="S990" s="21">
        <f t="shared" si="1398"/>
        <v>14</v>
      </c>
      <c r="T990" s="11">
        <v>14</v>
      </c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1"/>
      <c r="AU990" s="11"/>
      <c r="AV990" s="11"/>
      <c r="AW990" s="11"/>
      <c r="AX990" s="11"/>
      <c r="AY990" s="11"/>
      <c r="AZ990" s="11"/>
      <c r="BA990" s="11"/>
      <c r="BB990" s="11"/>
      <c r="BC990" s="11"/>
      <c r="BD990" s="11"/>
      <c r="BE990" s="11"/>
      <c r="BF990" s="11"/>
      <c r="BG990" s="11"/>
      <c r="BH990" s="11"/>
      <c r="BI990" s="11"/>
      <c r="BJ990" s="11"/>
      <c r="BK990" s="11"/>
      <c r="BL990" s="11"/>
      <c r="BM990" s="11"/>
      <c r="BN990" s="11"/>
      <c r="BO990" s="11"/>
      <c r="BP990" s="11"/>
    </row>
    <row r="991" spans="1:68" ht="12.75" customHeight="1">
      <c r="A991" s="12">
        <f t="shared" si="1727"/>
        <v>988</v>
      </c>
      <c r="B991" s="11" t="str">
        <f t="shared" ref="B991:D991" si="1845">IF(ISERROR(B990),IF(ISERROR(B989),IF(ISERROR(B988),"BLANK",B988),B989),B990)</f>
        <v>Claire Attridge</v>
      </c>
      <c r="C991" s="11" t="str">
        <f t="shared" si="1845"/>
        <v>Em Lim</v>
      </c>
      <c r="D991" s="11" t="str">
        <f t="shared" si="1845"/>
        <v>BMSC21</v>
      </c>
      <c r="E991" s="12" t="str">
        <f>IF(ISERROR(VLOOKUP($D991,SITES!$A:$E,2,FALSE)),"",VLOOKUP($D991,SITES!$A:$E,2,FALSE))</f>
        <v>Dixon SW</v>
      </c>
      <c r="F991" s="10">
        <f>IF(ISERROR(VLOOKUP($D991,SITES!$A:$E,3,FALSE)),"",VLOOKUP($D991,SITES!$A:$E,3,FALSE))</f>
        <v>48.85205078125</v>
      </c>
      <c r="G991" s="13">
        <f>IF(ISERROR(VLOOKUP($D991,SITES!$A:$E,4,FALSE)),"",VLOOKUP($D991,SITES!$A:$E,4,FALSE))</f>
        <v>-125.123565673828</v>
      </c>
      <c r="H991" s="14" t="str">
        <f t="shared" ref="H991:O991" si="1846">IF(ISERROR(H990),IF(ISERROR(H989),IF(ISERROR(H988),"BLANK",H988),H989),H990)</f>
        <v>30/04/2024</v>
      </c>
      <c r="I991" s="11">
        <f t="shared" si="1846"/>
        <v>3.5</v>
      </c>
      <c r="J991" s="11" t="str">
        <f t="shared" si="1846"/>
        <v>E</v>
      </c>
      <c r="K991" s="18">
        <f t="shared" si="1846"/>
        <v>0.40347222222222223</v>
      </c>
      <c r="L991" s="11" t="str">
        <f t="shared" si="1846"/>
        <v>CMA</v>
      </c>
      <c r="M991" s="11">
        <f t="shared" si="1846"/>
        <v>6.5</v>
      </c>
      <c r="N991" s="11">
        <f t="shared" si="1846"/>
        <v>2</v>
      </c>
      <c r="O991" s="11">
        <f t="shared" si="1846"/>
        <v>2</v>
      </c>
      <c r="P991" s="11" t="s">
        <v>53</v>
      </c>
      <c r="Q991" s="19" t="str">
        <f>IF($N991=1,IF(ISERROR(VLOOKUP($P991,'M1'!$A:$C,Q$2,FALSE)),"NOT PRESENT",VLOOKUP($P991,'M1'!$A:$C,Q$2,FALSE)),IF($N991=2,IF(ISERROR(VLOOKUP(DATA!$P991,'M2'!$A:$C,Q$2,FALSE)),"NOT PRESENT",VLOOKUP(DATA!$P991,'M2'!$A:$C,Q$2,FALSE)),IF($N991=0,IF(ISERROR(VLOOKUP($P991,'M1'!$A:$C,Q$2,FALSE)),IF(ISERROR(VLOOKUP(DATA!$P991,'M2'!$A:$C,Q$2,FALSE)),"NOT PRESENT",VLOOKUP(DATA!$P991,'M2'!$A:$C,Q$2,FALSE)),VLOOKUP($P991,'M1'!$A:$C,Q$2,FALSE)),"SPECIFY METHOD")))</f>
        <v>Rhinogobiops nicholsii</v>
      </c>
      <c r="R991" s="12" t="str">
        <f>IF($N991=1,IF(ISERROR(VLOOKUP($P991,'M1'!$A:$C,R$2,FALSE)),"NOT PRESENT",VLOOKUP($P991,'M1'!$A:$C,R$2,FALSE)),IF($N991=2,IF(ISERROR(VLOOKUP(DATA!$P991,'M2'!$A:$C,R$2,FALSE)),"NOT PRESENT",VLOOKUP(DATA!$P991,'M2'!$A:$C,R$2,FALSE)),IF($N991=0,IF(ISERROR(VLOOKUP($P991,'M1'!$A:$C,R$2,FALSE)),IF(ISERROR(VLOOKUP(DATA!$P991,'M2'!$A:$C,R$2,FALSE)),"NOT PRESENT",VLOOKUP(DATA!$P991,'M2'!$A:$C,R$2,FALSE)),VLOOKUP($P991,'M1'!$A:$C,R$2,FALSE)),"SPECIFY METHOD")))</f>
        <v>Blackeye goby</v>
      </c>
      <c r="S991" s="21">
        <f t="shared" si="1398"/>
        <v>56</v>
      </c>
      <c r="T991" s="11">
        <v>0</v>
      </c>
      <c r="U991" s="11">
        <v>23</v>
      </c>
      <c r="V991" s="11">
        <v>24</v>
      </c>
      <c r="W991" s="11">
        <v>9</v>
      </c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1"/>
      <c r="AU991" s="11"/>
      <c r="AV991" s="11"/>
      <c r="AW991" s="11"/>
      <c r="AX991" s="11"/>
      <c r="AY991" s="11"/>
      <c r="AZ991" s="11"/>
      <c r="BA991" s="11"/>
      <c r="BB991" s="11"/>
      <c r="BC991" s="11"/>
      <c r="BD991" s="11"/>
      <c r="BE991" s="11"/>
      <c r="BF991" s="11"/>
      <c r="BG991" s="11"/>
      <c r="BH991" s="11"/>
      <c r="BI991" s="11"/>
      <c r="BJ991" s="11"/>
      <c r="BK991" s="11"/>
      <c r="BL991" s="11"/>
      <c r="BM991" s="11"/>
      <c r="BN991" s="11"/>
      <c r="BO991" s="11"/>
      <c r="BP991" s="11"/>
    </row>
    <row r="992" spans="1:68" ht="12.75" customHeight="1">
      <c r="A992" s="12">
        <f t="shared" si="1727"/>
        <v>989</v>
      </c>
      <c r="B992" s="11" t="str">
        <f t="shared" ref="B992:D992" si="1847">IF(ISERROR(B991),IF(ISERROR(B990),IF(ISERROR(B989),"BLANK",B989),B990),B991)</f>
        <v>Claire Attridge</v>
      </c>
      <c r="C992" s="11" t="str">
        <f t="shared" si="1847"/>
        <v>Em Lim</v>
      </c>
      <c r="D992" s="11" t="str">
        <f t="shared" si="1847"/>
        <v>BMSC21</v>
      </c>
      <c r="E992" s="12" t="str">
        <f>IF(ISERROR(VLOOKUP($D992,SITES!$A:$E,2,FALSE)),"",VLOOKUP($D992,SITES!$A:$E,2,FALSE))</f>
        <v>Dixon SW</v>
      </c>
      <c r="F992" s="10">
        <f>IF(ISERROR(VLOOKUP($D992,SITES!$A:$E,3,FALSE)),"",VLOOKUP($D992,SITES!$A:$E,3,FALSE))</f>
        <v>48.85205078125</v>
      </c>
      <c r="G992" s="13">
        <f>IF(ISERROR(VLOOKUP($D992,SITES!$A:$E,4,FALSE)),"",VLOOKUP($D992,SITES!$A:$E,4,FALSE))</f>
        <v>-125.123565673828</v>
      </c>
      <c r="H992" s="14" t="str">
        <f t="shared" ref="H992:O992" si="1848">IF(ISERROR(H991),IF(ISERROR(H990),IF(ISERROR(H989),"BLANK",H989),H990),H991)</f>
        <v>30/04/2024</v>
      </c>
      <c r="I992" s="11">
        <f t="shared" si="1848"/>
        <v>3.5</v>
      </c>
      <c r="J992" s="11" t="str">
        <f t="shared" si="1848"/>
        <v>E</v>
      </c>
      <c r="K992" s="18">
        <f t="shared" si="1848"/>
        <v>0.40347222222222223</v>
      </c>
      <c r="L992" s="11" t="str">
        <f t="shared" si="1848"/>
        <v>CMA</v>
      </c>
      <c r="M992" s="11">
        <f t="shared" si="1848"/>
        <v>6.5</v>
      </c>
      <c r="N992" s="11">
        <f t="shared" si="1848"/>
        <v>2</v>
      </c>
      <c r="O992" s="11">
        <f t="shared" si="1848"/>
        <v>2</v>
      </c>
      <c r="P992" s="11" t="s">
        <v>152</v>
      </c>
      <c r="Q992" s="19" t="str">
        <f>IF($N992=1,IF(ISERROR(VLOOKUP($P992,'M1'!$A:$C,Q$2,FALSE)),"NOT PRESENT",VLOOKUP($P992,'M1'!$A:$C,Q$2,FALSE)),IF($N992=2,IF(ISERROR(VLOOKUP(DATA!$P992,'M2'!$A:$C,Q$2,FALSE)),"NOT PRESENT",VLOOKUP(DATA!$P992,'M2'!$A:$C,Q$2,FALSE)),IF($N992=0,IF(ISERROR(VLOOKUP($P992,'M1'!$A:$C,Q$2,FALSE)),IF(ISERROR(VLOOKUP(DATA!$P992,'M2'!$A:$C,Q$2,FALSE)),"NOT PRESENT",VLOOKUP(DATA!$P992,'M2'!$A:$C,Q$2,FALSE)),VLOOKUP($P992,'M1'!$A:$C,Q$2,FALSE)),"SPECIFY METHOD")))</f>
        <v>Cryptolithodes typicus</v>
      </c>
      <c r="R992" s="12" t="str">
        <f>IF($N992=1,IF(ISERROR(VLOOKUP($P992,'M1'!$A:$C,R$2,FALSE)),"NOT PRESENT",VLOOKUP($P992,'M1'!$A:$C,R$2,FALSE)),IF($N992=2,IF(ISERROR(VLOOKUP(DATA!$P992,'M2'!$A:$C,R$2,FALSE)),"NOT PRESENT",VLOOKUP(DATA!$P992,'M2'!$A:$C,R$2,FALSE)),IF($N992=0,IF(ISERROR(VLOOKUP($P992,'M1'!$A:$C,R$2,FALSE)),IF(ISERROR(VLOOKUP(DATA!$P992,'M2'!$A:$C,R$2,FALSE)),"NOT PRESENT",VLOOKUP(DATA!$P992,'M2'!$A:$C,R$2,FALSE)),VLOOKUP($P992,'M1'!$A:$C,R$2,FALSE)),"SPECIFY METHOD")))</f>
        <v>Butterfly king crab</v>
      </c>
      <c r="S992" s="21">
        <f t="shared" si="1398"/>
        <v>1</v>
      </c>
      <c r="T992" s="11">
        <v>1</v>
      </c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1"/>
      <c r="BA992" s="11"/>
      <c r="BB992" s="11"/>
      <c r="BC992" s="11"/>
      <c r="BD992" s="11"/>
      <c r="BE992" s="11"/>
      <c r="BF992" s="11"/>
      <c r="BG992" s="11"/>
      <c r="BH992" s="11"/>
      <c r="BI992" s="11"/>
      <c r="BJ992" s="11"/>
      <c r="BK992" s="11"/>
      <c r="BL992" s="11"/>
      <c r="BM992" s="11"/>
      <c r="BN992" s="11"/>
      <c r="BO992" s="11"/>
      <c r="BP992" s="11"/>
    </row>
    <row r="993" spans="1:68" ht="12.75" customHeight="1">
      <c r="A993" s="12">
        <f t="shared" si="1727"/>
        <v>990</v>
      </c>
      <c r="B993" s="11" t="str">
        <f t="shared" ref="B993:D993" si="1849">IF(ISERROR(B992),IF(ISERROR(B991),IF(ISERROR(B990),"BLANK",B990),B991),B992)</f>
        <v>Claire Attridge</v>
      </c>
      <c r="C993" s="11" t="str">
        <f t="shared" si="1849"/>
        <v>Em Lim</v>
      </c>
      <c r="D993" s="11" t="str">
        <f t="shared" si="1849"/>
        <v>BMSC21</v>
      </c>
      <c r="E993" s="12" t="str">
        <f>IF(ISERROR(VLOOKUP($D993,SITES!$A:$E,2,FALSE)),"",VLOOKUP($D993,SITES!$A:$E,2,FALSE))</f>
        <v>Dixon SW</v>
      </c>
      <c r="F993" s="10">
        <f>IF(ISERROR(VLOOKUP($D993,SITES!$A:$E,3,FALSE)),"",VLOOKUP($D993,SITES!$A:$E,3,FALSE))</f>
        <v>48.85205078125</v>
      </c>
      <c r="G993" s="13">
        <f>IF(ISERROR(VLOOKUP($D993,SITES!$A:$E,4,FALSE)),"",VLOOKUP($D993,SITES!$A:$E,4,FALSE))</f>
        <v>-125.123565673828</v>
      </c>
      <c r="H993" s="14" t="str">
        <f t="shared" ref="H993:O993" si="1850">IF(ISERROR(H992),IF(ISERROR(H991),IF(ISERROR(H990),"BLANK",H990),H991),H992)</f>
        <v>30/04/2024</v>
      </c>
      <c r="I993" s="11">
        <f t="shared" si="1850"/>
        <v>3.5</v>
      </c>
      <c r="J993" s="11" t="str">
        <f t="shared" si="1850"/>
        <v>E</v>
      </c>
      <c r="K993" s="18">
        <f t="shared" si="1850"/>
        <v>0.40347222222222223</v>
      </c>
      <c r="L993" s="11" t="str">
        <f t="shared" si="1850"/>
        <v>CMA</v>
      </c>
      <c r="M993" s="11">
        <f t="shared" si="1850"/>
        <v>6.5</v>
      </c>
      <c r="N993" s="11">
        <f t="shared" si="1850"/>
        <v>2</v>
      </c>
      <c r="O993" s="11">
        <f t="shared" si="1850"/>
        <v>2</v>
      </c>
      <c r="P993" s="11" t="s">
        <v>189</v>
      </c>
      <c r="Q993" s="19" t="str">
        <f>IF($N993=1,IF(ISERROR(VLOOKUP($P993,'M1'!$A:$C,Q$2,FALSE)),"NOT PRESENT",VLOOKUP($P993,'M1'!$A:$C,Q$2,FALSE)),IF($N993=2,IF(ISERROR(VLOOKUP(DATA!$P993,'M2'!$A:$C,Q$2,FALSE)),"NOT PRESENT",VLOOKUP(DATA!$P993,'M2'!$A:$C,Q$2,FALSE)),IF($N993=0,IF(ISERROR(VLOOKUP($P993,'M1'!$A:$C,Q$2,FALSE)),IF(ISERROR(VLOOKUP(DATA!$P993,'M2'!$A:$C,Q$2,FALSE)),"NOT PRESENT",VLOOKUP(DATA!$P993,'M2'!$A:$C,Q$2,FALSE)),VLOOKUP($P993,'M1'!$A:$C,Q$2,FALSE)),"SPECIFY METHOD")))</f>
        <v>Geitodoris heathi</v>
      </c>
      <c r="R993" s="12" t="str">
        <f>IF($N993=1,IF(ISERROR(VLOOKUP($P993,'M1'!$A:$C,R$2,FALSE)),"NOT PRESENT",VLOOKUP($P993,'M1'!$A:$C,R$2,FALSE)),IF($N993=2,IF(ISERROR(VLOOKUP(DATA!$P993,'M2'!$A:$C,R$2,FALSE)),"NOT PRESENT",VLOOKUP(DATA!$P993,'M2'!$A:$C,R$2,FALSE)),IF($N993=0,IF(ISERROR(VLOOKUP($P993,'M1'!$A:$C,R$2,FALSE)),IF(ISERROR(VLOOKUP(DATA!$P993,'M2'!$A:$C,R$2,FALSE)),"NOT PRESENT",VLOOKUP(DATA!$P993,'M2'!$A:$C,R$2,FALSE)),VLOOKUP($P993,'M1'!$A:$C,R$2,FALSE)),"SPECIFY METHOD")))</f>
        <v>Heath's dorid</v>
      </c>
      <c r="S993" s="21">
        <f t="shared" si="1398"/>
        <v>1</v>
      </c>
      <c r="T993" s="11">
        <v>1</v>
      </c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1"/>
      <c r="AU993" s="11"/>
      <c r="AV993" s="11"/>
      <c r="AW993" s="11"/>
      <c r="AX993" s="11"/>
      <c r="AY993" s="11"/>
      <c r="AZ993" s="11"/>
      <c r="BA993" s="11"/>
      <c r="BB993" s="11"/>
      <c r="BC993" s="11"/>
      <c r="BD993" s="11"/>
      <c r="BE993" s="11"/>
      <c r="BF993" s="11"/>
      <c r="BG993" s="11"/>
      <c r="BH993" s="11"/>
      <c r="BI993" s="11"/>
      <c r="BJ993" s="11"/>
      <c r="BK993" s="11"/>
      <c r="BL993" s="11"/>
      <c r="BM993" s="11"/>
      <c r="BN993" s="11"/>
      <c r="BO993" s="11"/>
      <c r="BP993" s="11"/>
    </row>
    <row r="994" spans="1:68" ht="12.75" customHeight="1">
      <c r="A994" s="12">
        <f t="shared" si="1727"/>
        <v>991</v>
      </c>
      <c r="B994" s="11" t="str">
        <f t="shared" ref="B994:D994" si="1851">IF(ISERROR(B993),IF(ISERROR(B992),IF(ISERROR(B991),"BLANK",B991),B992),B993)</f>
        <v>Claire Attridge</v>
      </c>
      <c r="C994" s="11" t="str">
        <f t="shared" si="1851"/>
        <v>Em Lim</v>
      </c>
      <c r="D994" s="11" t="str">
        <f t="shared" si="1851"/>
        <v>BMSC21</v>
      </c>
      <c r="E994" s="12" t="str">
        <f>IF(ISERROR(VLOOKUP($D994,SITES!$A:$E,2,FALSE)),"",VLOOKUP($D994,SITES!$A:$E,2,FALSE))</f>
        <v>Dixon SW</v>
      </c>
      <c r="F994" s="10">
        <f>IF(ISERROR(VLOOKUP($D994,SITES!$A:$E,3,FALSE)),"",VLOOKUP($D994,SITES!$A:$E,3,FALSE))</f>
        <v>48.85205078125</v>
      </c>
      <c r="G994" s="13">
        <f>IF(ISERROR(VLOOKUP($D994,SITES!$A:$E,4,FALSE)),"",VLOOKUP($D994,SITES!$A:$E,4,FALSE))</f>
        <v>-125.123565673828</v>
      </c>
      <c r="H994" s="14" t="str">
        <f t="shared" ref="H994:O994" si="1852">IF(ISERROR(H993),IF(ISERROR(H992),IF(ISERROR(H991),"BLANK",H991),H992),H993)</f>
        <v>30/04/2024</v>
      </c>
      <c r="I994" s="11">
        <f t="shared" si="1852"/>
        <v>3.5</v>
      </c>
      <c r="J994" s="11" t="str">
        <f t="shared" si="1852"/>
        <v>E</v>
      </c>
      <c r="K994" s="18">
        <f t="shared" si="1852"/>
        <v>0.40347222222222223</v>
      </c>
      <c r="L994" s="11" t="str">
        <f t="shared" si="1852"/>
        <v>CMA</v>
      </c>
      <c r="M994" s="11">
        <f t="shared" si="1852"/>
        <v>6.5</v>
      </c>
      <c r="N994" s="11">
        <f t="shared" si="1852"/>
        <v>2</v>
      </c>
      <c r="O994" s="11">
        <f t="shared" si="1852"/>
        <v>2</v>
      </c>
      <c r="P994" s="11" t="s">
        <v>61</v>
      </c>
      <c r="Q994" s="19" t="str">
        <f>IF($N994=1,IF(ISERROR(VLOOKUP($P994,'M1'!$A:$C,Q$2,FALSE)),"NOT PRESENT",VLOOKUP($P994,'M1'!$A:$C,Q$2,FALSE)),IF($N994=2,IF(ISERROR(VLOOKUP(DATA!$P994,'M2'!$A:$C,Q$2,FALSE)),"NOT PRESENT",VLOOKUP(DATA!$P994,'M2'!$A:$C,Q$2,FALSE)),IF($N994=0,IF(ISERROR(VLOOKUP($P994,'M1'!$A:$C,Q$2,FALSE)),IF(ISERROR(VLOOKUP(DATA!$P994,'M2'!$A:$C,Q$2,FALSE)),"NOT PRESENT",VLOOKUP(DATA!$P994,'M2'!$A:$C,Q$2,FALSE)),VLOOKUP($P994,'M1'!$A:$C,Q$2,FALSE)),"SPECIFY METHOD")))</f>
        <v>Henricia spp.</v>
      </c>
      <c r="R994" s="12" t="str">
        <f>IF($N994=1,IF(ISERROR(VLOOKUP($P994,'M1'!$A:$C,R$2,FALSE)),"NOT PRESENT",VLOOKUP($P994,'M1'!$A:$C,R$2,FALSE)),IF($N994=2,IF(ISERROR(VLOOKUP(DATA!$P994,'M2'!$A:$C,R$2,FALSE)),"NOT PRESENT",VLOOKUP(DATA!$P994,'M2'!$A:$C,R$2,FALSE)),IF($N994=0,IF(ISERROR(VLOOKUP($P994,'M1'!$A:$C,R$2,FALSE)),IF(ISERROR(VLOOKUP(DATA!$P994,'M2'!$A:$C,R$2,FALSE)),"NOT PRESENT",VLOOKUP(DATA!$P994,'M2'!$A:$C,R$2,FALSE)),VLOOKUP($P994,'M1'!$A:$C,R$2,FALSE)),"SPECIFY METHOD")))</f>
        <v>Unidentified blood star</v>
      </c>
      <c r="S994" s="21">
        <f t="shared" si="1398"/>
        <v>3</v>
      </c>
      <c r="T994" s="11">
        <v>3</v>
      </c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1"/>
      <c r="AU994" s="11"/>
      <c r="AV994" s="11"/>
      <c r="AW994" s="11"/>
      <c r="AX994" s="11"/>
      <c r="AY994" s="11"/>
      <c r="AZ994" s="11"/>
      <c r="BA994" s="11"/>
      <c r="BB994" s="11"/>
      <c r="BC994" s="11"/>
      <c r="BD994" s="11"/>
      <c r="BE994" s="11"/>
      <c r="BF994" s="11"/>
      <c r="BG994" s="11"/>
      <c r="BH994" s="11"/>
      <c r="BI994" s="11"/>
      <c r="BJ994" s="11"/>
      <c r="BK994" s="11"/>
      <c r="BL994" s="11"/>
      <c r="BM994" s="11"/>
      <c r="BN994" s="11"/>
      <c r="BO994" s="11"/>
      <c r="BP994" s="11"/>
    </row>
    <row r="995" spans="1:68" ht="12.75" customHeight="1">
      <c r="A995" s="12">
        <f t="shared" si="1727"/>
        <v>992</v>
      </c>
      <c r="B995" s="11" t="str">
        <f t="shared" ref="B995:D995" si="1853">IF(ISERROR(B994),IF(ISERROR(B993),IF(ISERROR(B992),"BLANK",B992),B993),B994)</f>
        <v>Claire Attridge</v>
      </c>
      <c r="C995" s="11" t="str">
        <f t="shared" si="1853"/>
        <v>Em Lim</v>
      </c>
      <c r="D995" s="11" t="str">
        <f t="shared" si="1853"/>
        <v>BMSC21</v>
      </c>
      <c r="E995" s="12" t="str">
        <f>IF(ISERROR(VLOOKUP($D995,SITES!$A:$E,2,FALSE)),"",VLOOKUP($D995,SITES!$A:$E,2,FALSE))</f>
        <v>Dixon SW</v>
      </c>
      <c r="F995" s="10">
        <f>IF(ISERROR(VLOOKUP($D995,SITES!$A:$E,3,FALSE)),"",VLOOKUP($D995,SITES!$A:$E,3,FALSE))</f>
        <v>48.85205078125</v>
      </c>
      <c r="G995" s="13">
        <f>IF(ISERROR(VLOOKUP($D995,SITES!$A:$E,4,FALSE)),"",VLOOKUP($D995,SITES!$A:$E,4,FALSE))</f>
        <v>-125.123565673828</v>
      </c>
      <c r="H995" s="14" t="str">
        <f t="shared" ref="H995:O995" si="1854">IF(ISERROR(H994),IF(ISERROR(H993),IF(ISERROR(H992),"BLANK",H992),H993),H994)</f>
        <v>30/04/2024</v>
      </c>
      <c r="I995" s="11">
        <f t="shared" si="1854"/>
        <v>3.5</v>
      </c>
      <c r="J995" s="11" t="str">
        <f t="shared" si="1854"/>
        <v>E</v>
      </c>
      <c r="K995" s="18">
        <f t="shared" si="1854"/>
        <v>0.40347222222222223</v>
      </c>
      <c r="L995" s="11" t="str">
        <f t="shared" si="1854"/>
        <v>CMA</v>
      </c>
      <c r="M995" s="11">
        <f t="shared" si="1854"/>
        <v>6.5</v>
      </c>
      <c r="N995" s="11">
        <f t="shared" si="1854"/>
        <v>2</v>
      </c>
      <c r="O995" s="11">
        <f t="shared" si="1854"/>
        <v>2</v>
      </c>
      <c r="P995" s="11" t="s">
        <v>35</v>
      </c>
      <c r="Q995" s="19" t="str">
        <f>IF($N995=1,IF(ISERROR(VLOOKUP($P995,'M1'!$A:$C,Q$2,FALSE)),"NOT PRESENT",VLOOKUP($P995,'M1'!$A:$C,Q$2,FALSE)),IF($N995=2,IF(ISERROR(VLOOKUP(DATA!$P995,'M2'!$A:$C,Q$2,FALSE)),"NOT PRESENT",VLOOKUP(DATA!$P995,'M2'!$A:$C,Q$2,FALSE)),IF($N995=0,IF(ISERROR(VLOOKUP($P995,'M1'!$A:$C,Q$2,FALSE)),IF(ISERROR(VLOOKUP(DATA!$P995,'M2'!$A:$C,Q$2,FALSE)),"NOT PRESENT",VLOOKUP(DATA!$P995,'M2'!$A:$C,Q$2,FALSE)),VLOOKUP($P995,'M1'!$A:$C,Q$2,FALSE)),"SPECIFY METHOD")))</f>
        <v>Orthasterias koehleri</v>
      </c>
      <c r="R995" s="12" t="str">
        <f>IF($N995=1,IF(ISERROR(VLOOKUP($P995,'M1'!$A:$C,R$2,FALSE)),"NOT PRESENT",VLOOKUP($P995,'M1'!$A:$C,R$2,FALSE)),IF($N995=2,IF(ISERROR(VLOOKUP(DATA!$P995,'M2'!$A:$C,R$2,FALSE)),"NOT PRESENT",VLOOKUP(DATA!$P995,'M2'!$A:$C,R$2,FALSE)),IF($N995=0,IF(ISERROR(VLOOKUP($P995,'M1'!$A:$C,R$2,FALSE)),IF(ISERROR(VLOOKUP(DATA!$P995,'M2'!$A:$C,R$2,FALSE)),"NOT PRESENT",VLOOKUP(DATA!$P995,'M2'!$A:$C,R$2,FALSE)),VLOOKUP($P995,'M1'!$A:$C,R$2,FALSE)),"SPECIFY METHOD")))</f>
        <v>Rainbow star</v>
      </c>
      <c r="S995" s="21">
        <f t="shared" si="1398"/>
        <v>9</v>
      </c>
      <c r="T995" s="11">
        <v>9</v>
      </c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  <c r="AT995" s="11"/>
      <c r="AU995" s="11"/>
      <c r="AV995" s="11"/>
      <c r="AW995" s="11"/>
      <c r="AX995" s="11"/>
      <c r="AY995" s="11"/>
      <c r="AZ995" s="11"/>
      <c r="BA995" s="11"/>
      <c r="BB995" s="11"/>
      <c r="BC995" s="11"/>
      <c r="BD995" s="11"/>
      <c r="BE995" s="11"/>
      <c r="BF995" s="11"/>
      <c r="BG995" s="11"/>
      <c r="BH995" s="11"/>
      <c r="BI995" s="11"/>
      <c r="BJ995" s="11"/>
      <c r="BK995" s="11"/>
      <c r="BL995" s="11"/>
      <c r="BM995" s="11"/>
      <c r="BN995" s="11"/>
      <c r="BO995" s="11"/>
      <c r="BP995" s="11"/>
    </row>
    <row r="996" spans="1:68" ht="12.75" customHeight="1">
      <c r="A996" s="12">
        <f t="shared" si="1727"/>
        <v>993</v>
      </c>
      <c r="B996" s="11" t="str">
        <f t="shared" ref="B996:D996" si="1855">IF(ISERROR(B995),IF(ISERROR(B994),IF(ISERROR(B993),"BLANK",B993),B994),B995)</f>
        <v>Claire Attridge</v>
      </c>
      <c r="C996" s="11" t="str">
        <f t="shared" si="1855"/>
        <v>Em Lim</v>
      </c>
      <c r="D996" s="11" t="str">
        <f t="shared" si="1855"/>
        <v>BMSC21</v>
      </c>
      <c r="E996" s="12" t="str">
        <f>IF(ISERROR(VLOOKUP($D996,SITES!$A:$E,2,FALSE)),"",VLOOKUP($D996,SITES!$A:$E,2,FALSE))</f>
        <v>Dixon SW</v>
      </c>
      <c r="F996" s="10">
        <f>IF(ISERROR(VLOOKUP($D996,SITES!$A:$E,3,FALSE)),"",VLOOKUP($D996,SITES!$A:$E,3,FALSE))</f>
        <v>48.85205078125</v>
      </c>
      <c r="G996" s="13">
        <f>IF(ISERROR(VLOOKUP($D996,SITES!$A:$E,4,FALSE)),"",VLOOKUP($D996,SITES!$A:$E,4,FALSE))</f>
        <v>-125.123565673828</v>
      </c>
      <c r="H996" s="14" t="str">
        <f t="shared" ref="H996:O996" si="1856">IF(ISERROR(H995),IF(ISERROR(H994),IF(ISERROR(H993),"BLANK",H993),H994),H995)</f>
        <v>30/04/2024</v>
      </c>
      <c r="I996" s="11">
        <f t="shared" si="1856"/>
        <v>3.5</v>
      </c>
      <c r="J996" s="11" t="str">
        <f t="shared" si="1856"/>
        <v>E</v>
      </c>
      <c r="K996" s="18">
        <f t="shared" si="1856"/>
        <v>0.40347222222222223</v>
      </c>
      <c r="L996" s="11" t="str">
        <f t="shared" si="1856"/>
        <v>CMA</v>
      </c>
      <c r="M996" s="11">
        <f t="shared" si="1856"/>
        <v>6.5</v>
      </c>
      <c r="N996" s="11">
        <f t="shared" si="1856"/>
        <v>2</v>
      </c>
      <c r="O996" s="11">
        <f t="shared" si="1856"/>
        <v>2</v>
      </c>
      <c r="P996" s="11" t="s">
        <v>40</v>
      </c>
      <c r="Q996" s="19" t="str">
        <f>IF($N996=1,IF(ISERROR(VLOOKUP($P996,'M1'!$A:$C,Q$2,FALSE)),"NOT PRESENT",VLOOKUP($P996,'M1'!$A:$C,Q$2,FALSE)),IF($N996=2,IF(ISERROR(VLOOKUP(DATA!$P996,'M2'!$A:$C,Q$2,FALSE)),"NOT PRESENT",VLOOKUP(DATA!$P996,'M2'!$A:$C,Q$2,FALSE)),IF($N996=0,IF(ISERROR(VLOOKUP($P996,'M1'!$A:$C,Q$2,FALSE)),IF(ISERROR(VLOOKUP(DATA!$P996,'M2'!$A:$C,Q$2,FALSE)),"NOT PRESENT",VLOOKUP(DATA!$P996,'M2'!$A:$C,Q$2,FALSE)),VLOOKUP($P996,'M1'!$A:$C,Q$2,FALSE)),"SPECIFY METHOD")))</f>
        <v>Pagurus beringanus</v>
      </c>
      <c r="R996" s="12" t="str">
        <f>IF($N996=1,IF(ISERROR(VLOOKUP($P996,'M1'!$A:$C,R$2,FALSE)),"NOT PRESENT",VLOOKUP($P996,'M1'!$A:$C,R$2,FALSE)),IF($N996=2,IF(ISERROR(VLOOKUP(DATA!$P996,'M2'!$A:$C,R$2,FALSE)),"NOT PRESENT",VLOOKUP(DATA!$P996,'M2'!$A:$C,R$2,FALSE)),IF($N996=0,IF(ISERROR(VLOOKUP($P996,'M1'!$A:$C,R$2,FALSE)),IF(ISERROR(VLOOKUP(DATA!$P996,'M2'!$A:$C,R$2,FALSE)),"NOT PRESENT",VLOOKUP(DATA!$P996,'M2'!$A:$C,R$2,FALSE)),VLOOKUP($P996,'M1'!$A:$C,R$2,FALSE)),"SPECIFY METHOD")))</f>
        <v>Bering hermit crab</v>
      </c>
      <c r="S996" s="21">
        <f t="shared" si="1398"/>
        <v>2</v>
      </c>
      <c r="T996" s="11">
        <v>2</v>
      </c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  <c r="AT996" s="11"/>
      <c r="AU996" s="11"/>
      <c r="AV996" s="11"/>
      <c r="AW996" s="11"/>
      <c r="AX996" s="11"/>
      <c r="AY996" s="11"/>
      <c r="AZ996" s="11"/>
      <c r="BA996" s="11"/>
      <c r="BB996" s="11"/>
      <c r="BC996" s="11"/>
      <c r="BD996" s="11"/>
      <c r="BE996" s="11"/>
      <c r="BF996" s="11"/>
      <c r="BG996" s="11"/>
      <c r="BH996" s="11"/>
      <c r="BI996" s="11"/>
      <c r="BJ996" s="11"/>
      <c r="BK996" s="11"/>
      <c r="BL996" s="11"/>
      <c r="BM996" s="11"/>
      <c r="BN996" s="11"/>
      <c r="BO996" s="11"/>
      <c r="BP996" s="11"/>
    </row>
    <row r="997" spans="1:68" ht="12.75" customHeight="1">
      <c r="A997" s="12">
        <f t="shared" si="1727"/>
        <v>994</v>
      </c>
      <c r="B997" s="11" t="str">
        <f t="shared" ref="B997:D997" si="1857">IF(ISERROR(B996),IF(ISERROR(B995),IF(ISERROR(B994),"BLANK",B994),B995),B996)</f>
        <v>Claire Attridge</v>
      </c>
      <c r="C997" s="11" t="str">
        <f t="shared" si="1857"/>
        <v>Em Lim</v>
      </c>
      <c r="D997" s="11" t="str">
        <f t="shared" si="1857"/>
        <v>BMSC21</v>
      </c>
      <c r="E997" s="12" t="str">
        <f>IF(ISERROR(VLOOKUP($D997,SITES!$A:$E,2,FALSE)),"",VLOOKUP($D997,SITES!$A:$E,2,FALSE))</f>
        <v>Dixon SW</v>
      </c>
      <c r="F997" s="10">
        <f>IF(ISERROR(VLOOKUP($D997,SITES!$A:$E,3,FALSE)),"",VLOOKUP($D997,SITES!$A:$E,3,FALSE))</f>
        <v>48.85205078125</v>
      </c>
      <c r="G997" s="13">
        <f>IF(ISERROR(VLOOKUP($D997,SITES!$A:$E,4,FALSE)),"",VLOOKUP($D997,SITES!$A:$E,4,FALSE))</f>
        <v>-125.123565673828</v>
      </c>
      <c r="H997" s="14" t="str">
        <f t="shared" ref="H997:O997" si="1858">IF(ISERROR(H996),IF(ISERROR(H995),IF(ISERROR(H994),"BLANK",H994),H995),H996)</f>
        <v>30/04/2024</v>
      </c>
      <c r="I997" s="11">
        <f t="shared" si="1858"/>
        <v>3.5</v>
      </c>
      <c r="J997" s="11" t="str">
        <f t="shared" si="1858"/>
        <v>E</v>
      </c>
      <c r="K997" s="18">
        <f t="shared" si="1858"/>
        <v>0.40347222222222223</v>
      </c>
      <c r="L997" s="11" t="str">
        <f t="shared" si="1858"/>
        <v>CMA</v>
      </c>
      <c r="M997" s="11">
        <f t="shared" si="1858"/>
        <v>6.5</v>
      </c>
      <c r="N997" s="11">
        <f t="shared" si="1858"/>
        <v>2</v>
      </c>
      <c r="O997" s="11">
        <f t="shared" si="1858"/>
        <v>2</v>
      </c>
      <c r="P997" s="11" t="s">
        <v>76</v>
      </c>
      <c r="Q997" s="19" t="str">
        <f>IF($N997=1,IF(ISERROR(VLOOKUP($P997,'M1'!$A:$C,Q$2,FALSE)),"NOT PRESENT",VLOOKUP($P997,'M1'!$A:$C,Q$2,FALSE)),IF($N997=2,IF(ISERROR(VLOOKUP(DATA!$P997,'M2'!$A:$C,Q$2,FALSE)),"NOT PRESENT",VLOOKUP(DATA!$P997,'M2'!$A:$C,Q$2,FALSE)),IF($N997=0,IF(ISERROR(VLOOKUP($P997,'M1'!$A:$C,Q$2,FALSE)),IF(ISERROR(VLOOKUP(DATA!$P997,'M2'!$A:$C,Q$2,FALSE)),"NOT PRESENT",VLOOKUP(DATA!$P997,'M2'!$A:$C,Q$2,FALSE)),VLOOKUP($P997,'M1'!$A:$C,Q$2,FALSE)),"SPECIFY METHOD")))</f>
        <v>Diaulula sandiegensis</v>
      </c>
      <c r="R997" s="12" t="str">
        <f>IF($N997=1,IF(ISERROR(VLOOKUP($P997,'M1'!$A:$C,R$2,FALSE)),"NOT PRESENT",VLOOKUP($P997,'M1'!$A:$C,R$2,FALSE)),IF($N997=2,IF(ISERROR(VLOOKUP(DATA!$P997,'M2'!$A:$C,R$2,FALSE)),"NOT PRESENT",VLOOKUP(DATA!$P997,'M2'!$A:$C,R$2,FALSE)),IF($N997=0,IF(ISERROR(VLOOKUP($P997,'M1'!$A:$C,R$2,FALSE)),IF(ISERROR(VLOOKUP(DATA!$P997,'M2'!$A:$C,R$2,FALSE)),"NOT PRESENT",VLOOKUP(DATA!$P997,'M2'!$A:$C,R$2,FALSE)),VLOOKUP($P997,'M1'!$A:$C,R$2,FALSE)),"SPECIFY METHOD")))</f>
        <v>Ringed doris</v>
      </c>
      <c r="S997" s="21">
        <f t="shared" si="1398"/>
        <v>2</v>
      </c>
      <c r="T997" s="11">
        <v>2</v>
      </c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  <c r="AT997" s="11"/>
      <c r="AU997" s="11"/>
      <c r="AV997" s="11"/>
      <c r="AW997" s="11"/>
      <c r="AX997" s="11"/>
      <c r="AY997" s="11"/>
      <c r="AZ997" s="11"/>
      <c r="BA997" s="11"/>
      <c r="BB997" s="11"/>
      <c r="BC997" s="11"/>
      <c r="BD997" s="11"/>
      <c r="BE997" s="11"/>
      <c r="BF997" s="11"/>
      <c r="BG997" s="11"/>
      <c r="BH997" s="11"/>
      <c r="BI997" s="11"/>
      <c r="BJ997" s="11"/>
      <c r="BK997" s="11"/>
      <c r="BL997" s="11"/>
      <c r="BM997" s="11"/>
      <c r="BN997" s="11"/>
      <c r="BO997" s="11"/>
      <c r="BP997" s="11"/>
    </row>
    <row r="998" spans="1:68" ht="12.75" customHeight="1">
      <c r="A998" s="12">
        <f t="shared" si="1727"/>
        <v>995</v>
      </c>
      <c r="B998" s="11" t="str">
        <f t="shared" ref="B998:D998" si="1859">IF(ISERROR(B997),IF(ISERROR(B996),IF(ISERROR(B995),"BLANK",B995),B996),B997)</f>
        <v>Claire Attridge</v>
      </c>
      <c r="C998" s="11" t="str">
        <f t="shared" si="1859"/>
        <v>Em Lim</v>
      </c>
      <c r="D998" s="11" t="str">
        <f t="shared" si="1859"/>
        <v>BMSC21</v>
      </c>
      <c r="E998" s="12" t="str">
        <f>IF(ISERROR(VLOOKUP($D998,SITES!$A:$E,2,FALSE)),"",VLOOKUP($D998,SITES!$A:$E,2,FALSE))</f>
        <v>Dixon SW</v>
      </c>
      <c r="F998" s="10">
        <f>IF(ISERROR(VLOOKUP($D998,SITES!$A:$E,3,FALSE)),"",VLOOKUP($D998,SITES!$A:$E,3,FALSE))</f>
        <v>48.85205078125</v>
      </c>
      <c r="G998" s="13">
        <f>IF(ISERROR(VLOOKUP($D998,SITES!$A:$E,4,FALSE)),"",VLOOKUP($D998,SITES!$A:$E,4,FALSE))</f>
        <v>-125.123565673828</v>
      </c>
      <c r="H998" s="14" t="str">
        <f t="shared" ref="H998:O998" si="1860">IF(ISERROR(H997),IF(ISERROR(H996),IF(ISERROR(H995),"BLANK",H995),H996),H997)</f>
        <v>30/04/2024</v>
      </c>
      <c r="I998" s="11">
        <f t="shared" si="1860"/>
        <v>3.5</v>
      </c>
      <c r="J998" s="11" t="str">
        <f t="shared" si="1860"/>
        <v>E</v>
      </c>
      <c r="K998" s="18">
        <f t="shared" si="1860"/>
        <v>0.40347222222222223</v>
      </c>
      <c r="L998" s="11" t="str">
        <f t="shared" si="1860"/>
        <v>CMA</v>
      </c>
      <c r="M998" s="11">
        <f t="shared" si="1860"/>
        <v>6.5</v>
      </c>
      <c r="N998" s="11">
        <f t="shared" si="1860"/>
        <v>2</v>
      </c>
      <c r="O998" s="11">
        <f t="shared" si="1860"/>
        <v>2</v>
      </c>
      <c r="P998" s="11" t="s">
        <v>59</v>
      </c>
      <c r="Q998" s="19" t="str">
        <f>IF($N998=1,IF(ISERROR(VLOOKUP($P998,'M1'!$A:$C,Q$2,FALSE)),"NOT PRESENT",VLOOKUP($P998,'M1'!$A:$C,Q$2,FALSE)),IF($N998=2,IF(ISERROR(VLOOKUP(DATA!$P998,'M2'!$A:$C,Q$2,FALSE)),"NOT PRESENT",VLOOKUP(DATA!$P998,'M2'!$A:$C,Q$2,FALSE)),IF($N998=0,IF(ISERROR(VLOOKUP($P998,'M1'!$A:$C,Q$2,FALSE)),IF(ISERROR(VLOOKUP(DATA!$P998,'M2'!$A:$C,Q$2,FALSE)),"NOT PRESENT",VLOOKUP(DATA!$P998,'M2'!$A:$C,Q$2,FALSE)),VLOOKUP($P998,'M1'!$A:$C,Q$2,FALSE)),"SPECIFY METHOD")))</f>
        <v>Scyra acutifrons</v>
      </c>
      <c r="R998" s="12" t="str">
        <f>IF($N998=1,IF(ISERROR(VLOOKUP($P998,'M1'!$A:$C,R$2,FALSE)),"NOT PRESENT",VLOOKUP($P998,'M1'!$A:$C,R$2,FALSE)),IF($N998=2,IF(ISERROR(VLOOKUP(DATA!$P998,'M2'!$A:$C,R$2,FALSE)),"NOT PRESENT",VLOOKUP(DATA!$P998,'M2'!$A:$C,R$2,FALSE)),IF($N998=0,IF(ISERROR(VLOOKUP($P998,'M1'!$A:$C,R$2,FALSE)),IF(ISERROR(VLOOKUP(DATA!$P998,'M2'!$A:$C,R$2,FALSE)),"NOT PRESENT",VLOOKUP(DATA!$P998,'M2'!$A:$C,R$2,FALSE)),VLOOKUP($P998,'M1'!$A:$C,R$2,FALSE)),"SPECIFY METHOD")))</f>
        <v>Sharpnose crab</v>
      </c>
      <c r="S998" s="21">
        <f t="shared" si="1398"/>
        <v>4</v>
      </c>
      <c r="T998" s="11">
        <v>4</v>
      </c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  <c r="AT998" s="11"/>
      <c r="AU998" s="11"/>
      <c r="AV998" s="11"/>
      <c r="AW998" s="11"/>
      <c r="AX998" s="11"/>
      <c r="AY998" s="11"/>
      <c r="AZ998" s="11"/>
      <c r="BA998" s="11"/>
      <c r="BB998" s="11"/>
      <c r="BC998" s="11"/>
      <c r="BD998" s="11"/>
      <c r="BE998" s="11"/>
      <c r="BF998" s="11"/>
      <c r="BG998" s="11"/>
      <c r="BH998" s="11"/>
      <c r="BI998" s="11"/>
      <c r="BJ998" s="11"/>
      <c r="BK998" s="11"/>
      <c r="BL998" s="11"/>
      <c r="BM998" s="11"/>
      <c r="BN998" s="11"/>
      <c r="BO998" s="11"/>
      <c r="BP998" s="11"/>
    </row>
    <row r="999" spans="1:68" ht="12.75" customHeight="1">
      <c r="A999" s="12">
        <f t="shared" si="1727"/>
        <v>996</v>
      </c>
      <c r="B999" s="11" t="str">
        <f t="shared" ref="B999:D999" si="1861">IF(ISERROR(B998),IF(ISERROR(B997),IF(ISERROR(B996),"BLANK",B996),B997),B998)</f>
        <v>Claire Attridge</v>
      </c>
      <c r="C999" s="11" t="str">
        <f t="shared" si="1861"/>
        <v>Em Lim</v>
      </c>
      <c r="D999" s="11" t="str">
        <f t="shared" si="1861"/>
        <v>BMSC21</v>
      </c>
      <c r="E999" s="12" t="str">
        <f>IF(ISERROR(VLOOKUP($D999,SITES!$A:$E,2,FALSE)),"",VLOOKUP($D999,SITES!$A:$E,2,FALSE))</f>
        <v>Dixon SW</v>
      </c>
      <c r="F999" s="10">
        <f>IF(ISERROR(VLOOKUP($D999,SITES!$A:$E,3,FALSE)),"",VLOOKUP($D999,SITES!$A:$E,3,FALSE))</f>
        <v>48.85205078125</v>
      </c>
      <c r="G999" s="13">
        <f>IF(ISERROR(VLOOKUP($D999,SITES!$A:$E,4,FALSE)),"",VLOOKUP($D999,SITES!$A:$E,4,FALSE))</f>
        <v>-125.123565673828</v>
      </c>
      <c r="H999" s="14" t="str">
        <f t="shared" ref="H999:O999" si="1862">IF(ISERROR(H998),IF(ISERROR(H997),IF(ISERROR(H996),"BLANK",H996),H997),H998)</f>
        <v>30/04/2024</v>
      </c>
      <c r="I999" s="11">
        <f t="shared" si="1862"/>
        <v>3.5</v>
      </c>
      <c r="J999" s="11" t="str">
        <f t="shared" si="1862"/>
        <v>E</v>
      </c>
      <c r="K999" s="18">
        <f t="shared" si="1862"/>
        <v>0.40347222222222223</v>
      </c>
      <c r="L999" s="11" t="str">
        <f t="shared" si="1862"/>
        <v>CMA</v>
      </c>
      <c r="M999" s="11">
        <f t="shared" si="1862"/>
        <v>6.5</v>
      </c>
      <c r="N999" s="11">
        <f t="shared" si="1862"/>
        <v>2</v>
      </c>
      <c r="O999" s="11">
        <f t="shared" si="1862"/>
        <v>2</v>
      </c>
      <c r="P999" s="11" t="s">
        <v>31</v>
      </c>
      <c r="Q999" s="19" t="str">
        <f>IF($N999=1,IF(ISERROR(VLOOKUP($P999,'M1'!$A:$C,Q$2,FALSE)),"NOT PRESENT",VLOOKUP($P999,'M1'!$A:$C,Q$2,FALSE)),IF($N999=2,IF(ISERROR(VLOOKUP(DATA!$P999,'M2'!$A:$C,Q$2,FALSE)),"NOT PRESENT",VLOOKUP(DATA!$P999,'M2'!$A:$C,Q$2,FALSE)),IF($N999=0,IF(ISERROR(VLOOKUP($P999,'M1'!$A:$C,Q$2,FALSE)),IF(ISERROR(VLOOKUP(DATA!$P999,'M2'!$A:$C,Q$2,FALSE)),"NOT PRESENT",VLOOKUP(DATA!$P999,'M2'!$A:$C,Q$2,FALSE)),VLOOKUP($P999,'M1'!$A:$C,Q$2,FALSE)),"SPECIFY METHOD")))</f>
        <v>Patiria miniata</v>
      </c>
      <c r="R999" s="12" t="str">
        <f>IF($N999=1,IF(ISERROR(VLOOKUP($P999,'M1'!$A:$C,R$2,FALSE)),"NOT PRESENT",VLOOKUP($P999,'M1'!$A:$C,R$2,FALSE)),IF($N999=2,IF(ISERROR(VLOOKUP(DATA!$P999,'M2'!$A:$C,R$2,FALSE)),"NOT PRESENT",VLOOKUP(DATA!$P999,'M2'!$A:$C,R$2,FALSE)),IF($N999=0,IF(ISERROR(VLOOKUP($P999,'M1'!$A:$C,R$2,FALSE)),IF(ISERROR(VLOOKUP(DATA!$P999,'M2'!$A:$C,R$2,FALSE)),"NOT PRESENT",VLOOKUP(DATA!$P999,'M2'!$A:$C,R$2,FALSE)),VLOOKUP($P999,'M1'!$A:$C,R$2,FALSE)),"SPECIFY METHOD")))</f>
        <v>Bat star</v>
      </c>
      <c r="S999" s="21">
        <f t="shared" si="1398"/>
        <v>5</v>
      </c>
      <c r="T999" s="11">
        <v>5</v>
      </c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  <c r="AI999" s="11"/>
      <c r="AJ999" s="11"/>
      <c r="AK999" s="11"/>
      <c r="AL999" s="11"/>
      <c r="AM999" s="11"/>
      <c r="AN999" s="11"/>
      <c r="AO999" s="11"/>
      <c r="AP999" s="11"/>
      <c r="AQ999" s="11"/>
      <c r="AR999" s="11"/>
      <c r="AS999" s="11"/>
      <c r="AT999" s="11"/>
      <c r="AU999" s="11"/>
      <c r="AV999" s="11"/>
      <c r="AW999" s="11"/>
      <c r="AX999" s="11"/>
      <c r="AY999" s="11"/>
      <c r="AZ999" s="11"/>
      <c r="BA999" s="11"/>
      <c r="BB999" s="11"/>
      <c r="BC999" s="11"/>
      <c r="BD999" s="11"/>
      <c r="BE999" s="11"/>
      <c r="BF999" s="11"/>
      <c r="BG999" s="11"/>
      <c r="BH999" s="11"/>
      <c r="BI999" s="11"/>
      <c r="BJ999" s="11"/>
      <c r="BK999" s="11"/>
      <c r="BL999" s="11"/>
      <c r="BM999" s="11"/>
      <c r="BN999" s="11"/>
      <c r="BO999" s="11"/>
      <c r="BP999" s="11"/>
    </row>
    <row r="1000" spans="1:68" ht="12.75" customHeight="1">
      <c r="A1000" s="12">
        <f t="shared" si="1727"/>
        <v>997</v>
      </c>
      <c r="B1000" s="11" t="str">
        <f t="shared" ref="B1000:D1000" si="1863">IF(ISERROR(B999),IF(ISERROR(B998),IF(ISERROR(B997),"BLANK",B997),B998),B999)</f>
        <v>Claire Attridge</v>
      </c>
      <c r="C1000" s="11" t="str">
        <f t="shared" si="1863"/>
        <v>Em Lim</v>
      </c>
      <c r="D1000" s="11" t="str">
        <f t="shared" si="1863"/>
        <v>BMSC21</v>
      </c>
      <c r="E1000" s="12" t="str">
        <f>IF(ISERROR(VLOOKUP($D1000,SITES!$A:$E,2,FALSE)),"",VLOOKUP($D1000,SITES!$A:$E,2,FALSE))</f>
        <v>Dixon SW</v>
      </c>
      <c r="F1000" s="10">
        <f>IF(ISERROR(VLOOKUP($D1000,SITES!$A:$E,3,FALSE)),"",VLOOKUP($D1000,SITES!$A:$E,3,FALSE))</f>
        <v>48.85205078125</v>
      </c>
      <c r="G1000" s="13">
        <f>IF(ISERROR(VLOOKUP($D1000,SITES!$A:$E,4,FALSE)),"",VLOOKUP($D1000,SITES!$A:$E,4,FALSE))</f>
        <v>-125.123565673828</v>
      </c>
      <c r="H1000" s="14" t="str">
        <f t="shared" ref="H1000:O1000" si="1864">IF(ISERROR(H999),IF(ISERROR(H998),IF(ISERROR(H997),"BLANK",H997),H998),H999)</f>
        <v>30/04/2024</v>
      </c>
      <c r="I1000" s="11">
        <f t="shared" si="1864"/>
        <v>3.5</v>
      </c>
      <c r="J1000" s="11" t="str">
        <f t="shared" si="1864"/>
        <v>E</v>
      </c>
      <c r="K1000" s="18">
        <f t="shared" si="1864"/>
        <v>0.40347222222222223</v>
      </c>
      <c r="L1000" s="11" t="str">
        <f t="shared" si="1864"/>
        <v>CMA</v>
      </c>
      <c r="M1000" s="11">
        <f t="shared" si="1864"/>
        <v>6.5</v>
      </c>
      <c r="N1000" s="11">
        <f t="shared" si="1864"/>
        <v>2</v>
      </c>
      <c r="O1000" s="11">
        <f t="shared" si="1864"/>
        <v>2</v>
      </c>
      <c r="P1000" s="11" t="s">
        <v>179</v>
      </c>
      <c r="Q1000" s="19" t="str">
        <f>IF($N1000=1,IF(ISERROR(VLOOKUP($P1000,'M1'!$A:$C,Q$2,FALSE)),"NOT PRESENT",VLOOKUP($P1000,'M1'!$A:$C,Q$2,FALSE)),IF($N1000=2,IF(ISERROR(VLOOKUP(DATA!$P1000,'M2'!$A:$C,Q$2,FALSE)),"NOT PRESENT",VLOOKUP(DATA!$P1000,'M2'!$A:$C,Q$2,FALSE)),IF($N1000=0,IF(ISERROR(VLOOKUP($P1000,'M1'!$A:$C,Q$2,FALSE)),IF(ISERROR(VLOOKUP(DATA!$P1000,'M2'!$A:$C,Q$2,FALSE)),"NOT PRESENT",VLOOKUP(DATA!$P1000,'M2'!$A:$C,Q$2,FALSE)),VLOOKUP($P1000,'M1'!$A:$C,Q$2,FALSE)),"SPECIFY METHOD")))</f>
        <v>Oregonia gracilis</v>
      </c>
      <c r="R1000" s="12" t="str">
        <f>IF($N1000=1,IF(ISERROR(VLOOKUP($P1000,'M1'!$A:$C,R$2,FALSE)),"NOT PRESENT",VLOOKUP($P1000,'M1'!$A:$C,R$2,FALSE)),IF($N1000=2,IF(ISERROR(VLOOKUP(DATA!$P1000,'M2'!$A:$C,R$2,FALSE)),"NOT PRESENT",VLOOKUP(DATA!$P1000,'M2'!$A:$C,R$2,FALSE)),IF($N1000=0,IF(ISERROR(VLOOKUP($P1000,'M1'!$A:$C,R$2,FALSE)),IF(ISERROR(VLOOKUP(DATA!$P1000,'M2'!$A:$C,R$2,FALSE)),"NOT PRESENT",VLOOKUP(DATA!$P1000,'M2'!$A:$C,R$2,FALSE)),VLOOKUP($P1000,'M1'!$A:$C,R$2,FALSE)),"SPECIFY METHOD")))</f>
        <v>Graceful decorator crab</v>
      </c>
      <c r="S1000" s="21">
        <f t="shared" si="1398"/>
        <v>1</v>
      </c>
      <c r="T1000" s="11">
        <v>1</v>
      </c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  <c r="AI1000" s="11"/>
      <c r="AJ1000" s="11"/>
      <c r="AK1000" s="11"/>
      <c r="AL1000" s="11"/>
      <c r="AM1000" s="11"/>
      <c r="AN1000" s="11"/>
      <c r="AO1000" s="11"/>
      <c r="AP1000" s="11"/>
      <c r="AQ1000" s="11"/>
      <c r="AR1000" s="11"/>
      <c r="AS1000" s="11"/>
      <c r="AT1000" s="11"/>
      <c r="AU1000" s="11"/>
      <c r="AV1000" s="11"/>
      <c r="AW1000" s="11"/>
      <c r="AX1000" s="11"/>
      <c r="AY1000" s="11"/>
      <c r="AZ1000" s="11"/>
      <c r="BA1000" s="11"/>
      <c r="BB1000" s="11"/>
      <c r="BC1000" s="11"/>
      <c r="BD1000" s="11"/>
      <c r="BE1000" s="11"/>
      <c r="BF1000" s="11"/>
      <c r="BG1000" s="11"/>
      <c r="BH1000" s="11"/>
      <c r="BI1000" s="11"/>
      <c r="BJ1000" s="11"/>
      <c r="BK1000" s="11"/>
      <c r="BL1000" s="11"/>
      <c r="BM1000" s="11"/>
      <c r="BN1000" s="11"/>
      <c r="BO1000" s="11"/>
      <c r="BP1000" s="11"/>
    </row>
    <row r="1001" spans="1:68" ht="12.75" customHeight="1">
      <c r="A1001" s="12">
        <f t="shared" si="1727"/>
        <v>998</v>
      </c>
      <c r="B1001" s="11" t="str">
        <f t="shared" ref="B1001:D1001" si="1865">IF(ISERROR(B1000),IF(ISERROR(B999),IF(ISERROR(B998),"BLANK",B998),B999),B1000)</f>
        <v>Claire Attridge</v>
      </c>
      <c r="C1001" s="11" t="str">
        <f t="shared" si="1865"/>
        <v>Em Lim</v>
      </c>
      <c r="D1001" s="11" t="str">
        <f t="shared" si="1865"/>
        <v>BMSC21</v>
      </c>
      <c r="E1001" s="12" t="str">
        <f>IF(ISERROR(VLOOKUP($D1001,SITES!$A:$E,2,FALSE)),"",VLOOKUP($D1001,SITES!$A:$E,2,FALSE))</f>
        <v>Dixon SW</v>
      </c>
      <c r="F1001" s="10">
        <f>IF(ISERROR(VLOOKUP($D1001,SITES!$A:$E,3,FALSE)),"",VLOOKUP($D1001,SITES!$A:$E,3,FALSE))</f>
        <v>48.85205078125</v>
      </c>
      <c r="G1001" s="13">
        <f>IF(ISERROR(VLOOKUP($D1001,SITES!$A:$E,4,FALSE)),"",VLOOKUP($D1001,SITES!$A:$E,4,FALSE))</f>
        <v>-125.123565673828</v>
      </c>
      <c r="H1001" s="14" t="str">
        <f t="shared" ref="H1001:O1001" si="1866">IF(ISERROR(H1000),IF(ISERROR(H999),IF(ISERROR(H998),"BLANK",H998),H999),H1000)</f>
        <v>30/04/2024</v>
      </c>
      <c r="I1001" s="11">
        <f t="shared" si="1866"/>
        <v>3.5</v>
      </c>
      <c r="J1001" s="11" t="str">
        <f t="shared" si="1866"/>
        <v>E</v>
      </c>
      <c r="K1001" s="18">
        <f t="shared" si="1866"/>
        <v>0.40347222222222223</v>
      </c>
      <c r="L1001" s="11" t="str">
        <f t="shared" si="1866"/>
        <v>CMA</v>
      </c>
      <c r="M1001" s="11">
        <f t="shared" si="1866"/>
        <v>6.5</v>
      </c>
      <c r="N1001" s="11">
        <f t="shared" si="1866"/>
        <v>2</v>
      </c>
      <c r="O1001" s="11">
        <f t="shared" si="1866"/>
        <v>2</v>
      </c>
      <c r="P1001" s="11" t="s">
        <v>106</v>
      </c>
      <c r="Q1001" s="19" t="str">
        <f>IF($N1001=1,IF(ISERROR(VLOOKUP($P1001,'M1'!$A:$C,Q$2,FALSE)),"NOT PRESENT",VLOOKUP($P1001,'M1'!$A:$C,Q$2,FALSE)),IF($N1001=2,IF(ISERROR(VLOOKUP(DATA!$P1001,'M2'!$A:$C,Q$2,FALSE)),"NOT PRESENT",VLOOKUP(DATA!$P1001,'M2'!$A:$C,Q$2,FALSE)),IF($N1001=0,IF(ISERROR(VLOOKUP($P1001,'M1'!$A:$C,Q$2,FALSE)),IF(ISERROR(VLOOKUP(DATA!$P1001,'M2'!$A:$C,Q$2,FALSE)),"NOT PRESENT",VLOOKUP(DATA!$P1001,'M2'!$A:$C,Q$2,FALSE)),VLOOKUP($P1001,'M1'!$A:$C,Q$2,FALSE)),"SPECIFY METHOD")))</f>
        <v>Peltodoris nobilis</v>
      </c>
      <c r="R1001" s="12" t="str">
        <f>IF($N1001=1,IF(ISERROR(VLOOKUP($P1001,'M1'!$A:$C,R$2,FALSE)),"NOT PRESENT",VLOOKUP($P1001,'M1'!$A:$C,R$2,FALSE)),IF($N1001=2,IF(ISERROR(VLOOKUP(DATA!$P1001,'M2'!$A:$C,R$2,FALSE)),"NOT PRESENT",VLOOKUP(DATA!$P1001,'M2'!$A:$C,R$2,FALSE)),IF($N1001=0,IF(ISERROR(VLOOKUP($P1001,'M1'!$A:$C,R$2,FALSE)),IF(ISERROR(VLOOKUP(DATA!$P1001,'M2'!$A:$C,R$2,FALSE)),"NOT PRESENT",VLOOKUP(DATA!$P1001,'M2'!$A:$C,R$2,FALSE)),VLOOKUP($P1001,'M1'!$A:$C,R$2,FALSE)),"SPECIFY METHOD")))</f>
        <v>Noble sea lemon</v>
      </c>
      <c r="S1001" s="21">
        <f t="shared" si="1398"/>
        <v>1</v>
      </c>
      <c r="T1001" s="11">
        <v>1</v>
      </c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  <c r="AI1001" s="11"/>
      <c r="AJ1001" s="11"/>
      <c r="AK1001" s="11"/>
      <c r="AL1001" s="11"/>
      <c r="AM1001" s="11"/>
      <c r="AN1001" s="11"/>
      <c r="AO1001" s="11"/>
      <c r="AP1001" s="11"/>
      <c r="AQ1001" s="11"/>
      <c r="AR1001" s="11"/>
      <c r="AS1001" s="11"/>
      <c r="AT1001" s="11"/>
      <c r="AU1001" s="11"/>
      <c r="AV1001" s="11"/>
      <c r="AW1001" s="11"/>
      <c r="AX1001" s="11"/>
      <c r="AY1001" s="11"/>
      <c r="AZ1001" s="11"/>
      <c r="BA1001" s="11"/>
      <c r="BB1001" s="11"/>
      <c r="BC1001" s="11"/>
      <c r="BD1001" s="11"/>
      <c r="BE1001" s="11"/>
      <c r="BF1001" s="11"/>
      <c r="BG1001" s="11"/>
      <c r="BH1001" s="11"/>
      <c r="BI1001" s="11"/>
      <c r="BJ1001" s="11"/>
      <c r="BK1001" s="11"/>
      <c r="BL1001" s="11"/>
      <c r="BM1001" s="11"/>
      <c r="BN1001" s="11"/>
      <c r="BO1001" s="11"/>
      <c r="BP1001" s="11"/>
    </row>
    <row r="1002" spans="1:68" ht="12.75" customHeight="1">
      <c r="A1002" s="12">
        <f t="shared" si="1727"/>
        <v>999</v>
      </c>
      <c r="B1002" s="11" t="str">
        <f t="shared" ref="B1002:D1002" si="1867">IF(ISERROR(B1001),IF(ISERROR(B1000),IF(ISERROR(B999),"BLANK",B999),B1000),B1001)</f>
        <v>Claire Attridge</v>
      </c>
      <c r="C1002" s="11" t="str">
        <f t="shared" si="1867"/>
        <v>Em Lim</v>
      </c>
      <c r="D1002" s="11" t="str">
        <f t="shared" si="1867"/>
        <v>BMSC21</v>
      </c>
      <c r="E1002" s="12" t="str">
        <f>IF(ISERROR(VLOOKUP($D1002,SITES!$A:$E,2,FALSE)),"",VLOOKUP($D1002,SITES!$A:$E,2,FALSE))</f>
        <v>Dixon SW</v>
      </c>
      <c r="F1002" s="10">
        <f>IF(ISERROR(VLOOKUP($D1002,SITES!$A:$E,3,FALSE)),"",VLOOKUP($D1002,SITES!$A:$E,3,FALSE))</f>
        <v>48.85205078125</v>
      </c>
      <c r="G1002" s="13">
        <f>IF(ISERROR(VLOOKUP($D1002,SITES!$A:$E,4,FALSE)),"",VLOOKUP($D1002,SITES!$A:$E,4,FALSE))</f>
        <v>-125.123565673828</v>
      </c>
      <c r="H1002" s="14" t="str">
        <f t="shared" ref="H1002:O1002" si="1868">IF(ISERROR(H1001),IF(ISERROR(H1000),IF(ISERROR(H999),"BLANK",H999),H1000),H1001)</f>
        <v>30/04/2024</v>
      </c>
      <c r="I1002" s="11">
        <f t="shared" si="1868"/>
        <v>3.5</v>
      </c>
      <c r="J1002" s="11" t="str">
        <f t="shared" si="1868"/>
        <v>E</v>
      </c>
      <c r="K1002" s="18">
        <f t="shared" si="1868"/>
        <v>0.40347222222222223</v>
      </c>
      <c r="L1002" s="11" t="str">
        <f t="shared" si="1868"/>
        <v>CMA</v>
      </c>
      <c r="M1002" s="11">
        <f t="shared" si="1868"/>
        <v>6.5</v>
      </c>
      <c r="N1002" s="11">
        <f t="shared" si="1868"/>
        <v>2</v>
      </c>
      <c r="O1002" s="11">
        <f t="shared" si="1868"/>
        <v>2</v>
      </c>
      <c r="P1002" s="11" t="s">
        <v>67</v>
      </c>
      <c r="Q1002" s="19" t="str">
        <f>IF($N1002=1,IF(ISERROR(VLOOKUP($P1002,'M1'!$A:$C,Q$2,FALSE)),"NOT PRESENT",VLOOKUP($P1002,'M1'!$A:$C,Q$2,FALSE)),IF($N1002=2,IF(ISERROR(VLOOKUP(DATA!$P1002,'M2'!$A:$C,Q$2,FALSE)),"NOT PRESENT",VLOOKUP(DATA!$P1002,'M2'!$A:$C,Q$2,FALSE)),IF($N1002=0,IF(ISERROR(VLOOKUP($P1002,'M1'!$A:$C,Q$2,FALSE)),IF(ISERROR(VLOOKUP(DATA!$P1002,'M2'!$A:$C,Q$2,FALSE)),"NOT PRESENT",VLOOKUP(DATA!$P1002,'M2'!$A:$C,Q$2,FALSE)),VLOOKUP($P1002,'M1'!$A:$C,Q$2,FALSE)),"SPECIFY METHOD")))</f>
        <v>Enophrys bison</v>
      </c>
      <c r="R1002" s="12" t="str">
        <f>IF($N1002=1,IF(ISERROR(VLOOKUP($P1002,'M1'!$A:$C,R$2,FALSE)),"NOT PRESENT",VLOOKUP($P1002,'M1'!$A:$C,R$2,FALSE)),IF($N1002=2,IF(ISERROR(VLOOKUP(DATA!$P1002,'M2'!$A:$C,R$2,FALSE)),"NOT PRESENT",VLOOKUP(DATA!$P1002,'M2'!$A:$C,R$2,FALSE)),IF($N1002=0,IF(ISERROR(VLOOKUP($P1002,'M1'!$A:$C,R$2,FALSE)),IF(ISERROR(VLOOKUP(DATA!$P1002,'M2'!$A:$C,R$2,FALSE)),"NOT PRESENT",VLOOKUP(DATA!$P1002,'M2'!$A:$C,R$2,FALSE)),VLOOKUP($P1002,'M1'!$A:$C,R$2,FALSE)),"SPECIFY METHOD")))</f>
        <v>Buffalo sculpin</v>
      </c>
      <c r="S1002" s="21">
        <f t="shared" si="1398"/>
        <v>1</v>
      </c>
      <c r="T1002" s="11">
        <v>0</v>
      </c>
      <c r="U1002" s="11"/>
      <c r="V1002" s="11"/>
      <c r="W1002" s="11"/>
      <c r="X1002" s="11"/>
      <c r="Y1002" s="11"/>
      <c r="Z1002" s="11"/>
      <c r="AA1002" s="11">
        <v>1</v>
      </c>
      <c r="AB1002" s="11"/>
      <c r="AC1002" s="11"/>
      <c r="AD1002" s="11"/>
      <c r="AE1002" s="11"/>
      <c r="AF1002" s="11"/>
      <c r="AG1002" s="11"/>
      <c r="AH1002" s="11"/>
      <c r="AI1002" s="11"/>
      <c r="AJ1002" s="11"/>
      <c r="AK1002" s="11"/>
      <c r="AL1002" s="11"/>
      <c r="AM1002" s="11"/>
      <c r="AN1002" s="11"/>
      <c r="AO1002" s="11"/>
      <c r="AP1002" s="11"/>
      <c r="AQ1002" s="11"/>
      <c r="AR1002" s="11"/>
      <c r="AS1002" s="11"/>
      <c r="AT1002" s="11"/>
      <c r="AU1002" s="11"/>
      <c r="AV1002" s="11"/>
      <c r="AW1002" s="11"/>
      <c r="AX1002" s="11"/>
      <c r="AY1002" s="11"/>
      <c r="AZ1002" s="11"/>
      <c r="BA1002" s="11"/>
      <c r="BB1002" s="11"/>
      <c r="BC1002" s="11"/>
      <c r="BD1002" s="11"/>
      <c r="BE1002" s="11"/>
      <c r="BF1002" s="11"/>
      <c r="BG1002" s="11"/>
      <c r="BH1002" s="11"/>
      <c r="BI1002" s="11"/>
      <c r="BJ1002" s="11"/>
      <c r="BK1002" s="11"/>
      <c r="BL1002" s="11"/>
      <c r="BM1002" s="11"/>
      <c r="BN1002" s="11"/>
      <c r="BO1002" s="11"/>
      <c r="BP1002" s="11"/>
    </row>
    <row r="1003" spans="1:68" ht="12.75" customHeight="1">
      <c r="A1003" s="12">
        <f t="shared" si="1727"/>
        <v>1000</v>
      </c>
      <c r="B1003" s="11" t="str">
        <f t="shared" ref="B1003:D1003" si="1869">IF(ISERROR(B1002),IF(ISERROR(B1001),IF(ISERROR(B1000),"BLANK",B1000),B1001),B1002)</f>
        <v>Claire Attridge</v>
      </c>
      <c r="C1003" s="11" t="str">
        <f t="shared" si="1869"/>
        <v>Em Lim</v>
      </c>
      <c r="D1003" s="11" t="str">
        <f t="shared" si="1869"/>
        <v>BMSC21</v>
      </c>
      <c r="E1003" s="12" t="str">
        <f>IF(ISERROR(VLOOKUP($D1003,SITES!$A:$E,2,FALSE)),"",VLOOKUP($D1003,SITES!$A:$E,2,FALSE))</f>
        <v>Dixon SW</v>
      </c>
      <c r="F1003" s="10">
        <f>IF(ISERROR(VLOOKUP($D1003,SITES!$A:$E,3,FALSE)),"",VLOOKUP($D1003,SITES!$A:$E,3,FALSE))</f>
        <v>48.85205078125</v>
      </c>
      <c r="G1003" s="13">
        <f>IF(ISERROR(VLOOKUP($D1003,SITES!$A:$E,4,FALSE)),"",VLOOKUP($D1003,SITES!$A:$E,4,FALSE))</f>
        <v>-125.123565673828</v>
      </c>
      <c r="H1003" s="14" t="str">
        <f t="shared" ref="H1003:O1003" si="1870">IF(ISERROR(H1002),IF(ISERROR(H1001),IF(ISERROR(H1000),"BLANK",H1000),H1001),H1002)</f>
        <v>30/04/2024</v>
      </c>
      <c r="I1003" s="11">
        <f t="shared" si="1870"/>
        <v>3.5</v>
      </c>
      <c r="J1003" s="11" t="str">
        <f t="shared" si="1870"/>
        <v>E</v>
      </c>
      <c r="K1003" s="18">
        <f t="shared" si="1870"/>
        <v>0.40347222222222223</v>
      </c>
      <c r="L1003" s="11" t="str">
        <f t="shared" si="1870"/>
        <v>CMA</v>
      </c>
      <c r="M1003" s="11">
        <f t="shared" si="1870"/>
        <v>6.5</v>
      </c>
      <c r="N1003" s="11">
        <f t="shared" si="1870"/>
        <v>2</v>
      </c>
      <c r="O1003" s="11">
        <f t="shared" si="1870"/>
        <v>2</v>
      </c>
      <c r="P1003" s="11" t="s">
        <v>122</v>
      </c>
      <c r="Q1003" s="19" t="str">
        <f>IF($N1003=1,IF(ISERROR(VLOOKUP($P1003,'M1'!$A:$C,Q$2,FALSE)),"NOT PRESENT",VLOOKUP($P1003,'M1'!$A:$C,Q$2,FALSE)),IF($N1003=2,IF(ISERROR(VLOOKUP(DATA!$P1003,'M2'!$A:$C,Q$2,FALSE)),"NOT PRESENT",VLOOKUP(DATA!$P1003,'M2'!$A:$C,Q$2,FALSE)),IF($N1003=0,IF(ISERROR(VLOOKUP($P1003,'M1'!$A:$C,Q$2,FALSE)),IF(ISERROR(VLOOKUP(DATA!$P1003,'M2'!$A:$C,Q$2,FALSE)),"NOT PRESENT",VLOOKUP(DATA!$P1003,'M2'!$A:$C,Q$2,FALSE)),VLOOKUP($P1003,'M1'!$A:$C,Q$2,FALSE)),"SPECIFY METHOD")))</f>
        <v>Pteraster tesselatus</v>
      </c>
      <c r="R1003" s="12" t="str">
        <f>IF($N1003=1,IF(ISERROR(VLOOKUP($P1003,'M1'!$A:$C,R$2,FALSE)),"NOT PRESENT",VLOOKUP($P1003,'M1'!$A:$C,R$2,FALSE)),IF($N1003=2,IF(ISERROR(VLOOKUP(DATA!$P1003,'M2'!$A:$C,R$2,FALSE)),"NOT PRESENT",VLOOKUP(DATA!$P1003,'M2'!$A:$C,R$2,FALSE)),IF($N1003=0,IF(ISERROR(VLOOKUP($P1003,'M1'!$A:$C,R$2,FALSE)),IF(ISERROR(VLOOKUP(DATA!$P1003,'M2'!$A:$C,R$2,FALSE)),"NOT PRESENT",VLOOKUP(DATA!$P1003,'M2'!$A:$C,R$2,FALSE)),VLOOKUP($P1003,'M1'!$A:$C,R$2,FALSE)),"SPECIFY METHOD")))</f>
        <v>Slime star</v>
      </c>
      <c r="S1003" s="21">
        <f t="shared" si="1398"/>
        <v>1</v>
      </c>
      <c r="T1003" s="11">
        <v>1</v>
      </c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  <c r="AI1003" s="11"/>
      <c r="AJ1003" s="11"/>
      <c r="AK1003" s="11"/>
      <c r="AL1003" s="11"/>
      <c r="AM1003" s="11"/>
      <c r="AN1003" s="11"/>
      <c r="AO1003" s="11"/>
      <c r="AP1003" s="11"/>
      <c r="AQ1003" s="11"/>
      <c r="AR1003" s="11"/>
      <c r="AS1003" s="11"/>
      <c r="AT1003" s="11"/>
      <c r="AU1003" s="11"/>
      <c r="AV1003" s="11"/>
      <c r="AW1003" s="11"/>
      <c r="AX1003" s="11"/>
      <c r="AY1003" s="11"/>
      <c r="AZ1003" s="11"/>
      <c r="BA1003" s="11"/>
      <c r="BB1003" s="11"/>
      <c r="BC1003" s="11"/>
      <c r="BD1003" s="11"/>
      <c r="BE1003" s="11"/>
      <c r="BF1003" s="11"/>
      <c r="BG1003" s="11"/>
      <c r="BH1003" s="11"/>
      <c r="BI1003" s="11"/>
      <c r="BJ1003" s="11"/>
      <c r="BK1003" s="11"/>
      <c r="BL1003" s="11"/>
      <c r="BM1003" s="11"/>
      <c r="BN1003" s="11"/>
      <c r="BO1003" s="11"/>
      <c r="BP1003" s="11"/>
    </row>
    <row r="1004" spans="1:68" ht="12.75" customHeight="1">
      <c r="A1004" s="12">
        <f t="shared" si="1727"/>
        <v>1001</v>
      </c>
      <c r="B1004" s="11" t="str">
        <f t="shared" ref="B1004:D1004" si="1871">IF(ISERROR(B1003),IF(ISERROR(B1002),IF(ISERROR(B1001),"BLANK",B1001),B1002),B1003)</f>
        <v>Claire Attridge</v>
      </c>
      <c r="C1004" s="11" t="str">
        <f t="shared" si="1871"/>
        <v>Em Lim</v>
      </c>
      <c r="D1004" s="11" t="str">
        <f t="shared" si="1871"/>
        <v>BMSC21</v>
      </c>
      <c r="E1004" s="12" t="str">
        <f>IF(ISERROR(VLOOKUP($D1004,SITES!$A:$E,2,FALSE)),"",VLOOKUP($D1004,SITES!$A:$E,2,FALSE))</f>
        <v>Dixon SW</v>
      </c>
      <c r="F1004" s="10">
        <f>IF(ISERROR(VLOOKUP($D1004,SITES!$A:$E,3,FALSE)),"",VLOOKUP($D1004,SITES!$A:$E,3,FALSE))</f>
        <v>48.85205078125</v>
      </c>
      <c r="G1004" s="13">
        <f>IF(ISERROR(VLOOKUP($D1004,SITES!$A:$E,4,FALSE)),"",VLOOKUP($D1004,SITES!$A:$E,4,FALSE))</f>
        <v>-125.123565673828</v>
      </c>
      <c r="H1004" s="14" t="str">
        <f t="shared" ref="H1004:O1004" si="1872">IF(ISERROR(H1003),IF(ISERROR(H1002),IF(ISERROR(H1001),"BLANK",H1001),H1002),H1003)</f>
        <v>30/04/2024</v>
      </c>
      <c r="I1004" s="11">
        <f t="shared" si="1872"/>
        <v>3.5</v>
      </c>
      <c r="J1004" s="11" t="str">
        <f t="shared" si="1872"/>
        <v>E</v>
      </c>
      <c r="K1004" s="18">
        <f t="shared" si="1872"/>
        <v>0.40347222222222223</v>
      </c>
      <c r="L1004" s="11" t="str">
        <f t="shared" si="1872"/>
        <v>CMA</v>
      </c>
      <c r="M1004" s="11">
        <f t="shared" si="1872"/>
        <v>6.5</v>
      </c>
      <c r="N1004" s="11">
        <f t="shared" si="1872"/>
        <v>2</v>
      </c>
      <c r="O1004" s="11">
        <f t="shared" si="1872"/>
        <v>2</v>
      </c>
      <c r="P1004" s="11" t="s">
        <v>122</v>
      </c>
      <c r="Q1004" s="19" t="str">
        <f>IF($N1004=1,IF(ISERROR(VLOOKUP($P1004,'M1'!$A:$C,Q$2,FALSE)),"NOT PRESENT",VLOOKUP($P1004,'M1'!$A:$C,Q$2,FALSE)),IF($N1004=2,IF(ISERROR(VLOOKUP(DATA!$P1004,'M2'!$A:$C,Q$2,FALSE)),"NOT PRESENT",VLOOKUP(DATA!$P1004,'M2'!$A:$C,Q$2,FALSE)),IF($N1004=0,IF(ISERROR(VLOOKUP($P1004,'M1'!$A:$C,Q$2,FALSE)),IF(ISERROR(VLOOKUP(DATA!$P1004,'M2'!$A:$C,Q$2,FALSE)),"NOT PRESENT",VLOOKUP(DATA!$P1004,'M2'!$A:$C,Q$2,FALSE)),VLOOKUP($P1004,'M1'!$A:$C,Q$2,FALSE)),"SPECIFY METHOD")))</f>
        <v>Pteraster tesselatus</v>
      </c>
      <c r="R1004" s="12" t="str">
        <f>IF($N1004=1,IF(ISERROR(VLOOKUP($P1004,'M1'!$A:$C,R$2,FALSE)),"NOT PRESENT",VLOOKUP($P1004,'M1'!$A:$C,R$2,FALSE)),IF($N1004=2,IF(ISERROR(VLOOKUP(DATA!$P1004,'M2'!$A:$C,R$2,FALSE)),"NOT PRESENT",VLOOKUP(DATA!$P1004,'M2'!$A:$C,R$2,FALSE)),IF($N1004=0,IF(ISERROR(VLOOKUP($P1004,'M1'!$A:$C,R$2,FALSE)),IF(ISERROR(VLOOKUP(DATA!$P1004,'M2'!$A:$C,R$2,FALSE)),"NOT PRESENT",VLOOKUP(DATA!$P1004,'M2'!$A:$C,R$2,FALSE)),VLOOKUP($P1004,'M1'!$A:$C,R$2,FALSE)),"SPECIFY METHOD")))</f>
        <v>Slime star</v>
      </c>
      <c r="S1004" s="21">
        <f t="shared" si="1398"/>
        <v>1</v>
      </c>
      <c r="T1004" s="11">
        <v>1</v>
      </c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  <c r="AI1004" s="11"/>
      <c r="AJ1004" s="11"/>
      <c r="AK1004" s="11"/>
      <c r="AL1004" s="11"/>
      <c r="AM1004" s="11"/>
      <c r="AN1004" s="11"/>
      <c r="AO1004" s="11"/>
      <c r="AP1004" s="11"/>
      <c r="AQ1004" s="11"/>
      <c r="AR1004" s="11"/>
      <c r="AS1004" s="11"/>
      <c r="AT1004" s="11"/>
      <c r="AU1004" s="11"/>
      <c r="AV1004" s="11"/>
      <c r="AW1004" s="11"/>
      <c r="AX1004" s="11"/>
      <c r="AY1004" s="11"/>
      <c r="AZ1004" s="11"/>
      <c r="BA1004" s="11"/>
      <c r="BB1004" s="11"/>
      <c r="BC1004" s="11"/>
      <c r="BD1004" s="11"/>
      <c r="BE1004" s="11"/>
      <c r="BF1004" s="11"/>
      <c r="BG1004" s="11"/>
      <c r="BH1004" s="11"/>
      <c r="BI1004" s="11"/>
      <c r="BJ1004" s="11"/>
      <c r="BK1004" s="11"/>
      <c r="BL1004" s="11"/>
      <c r="BM1004" s="11"/>
      <c r="BN1004" s="11"/>
      <c r="BO1004" s="11"/>
      <c r="BP1004" s="11"/>
    </row>
    <row r="1005" spans="1:68" ht="12.75" customHeight="1">
      <c r="A1005" s="12">
        <f t="shared" si="1727"/>
        <v>1002</v>
      </c>
      <c r="B1005" s="11" t="str">
        <f t="shared" ref="B1005:D1005" si="1873">IF(ISERROR(B1004),IF(ISERROR(B1003),IF(ISERROR(B1002),"BLANK",B1002),B1003),B1004)</f>
        <v>Claire Attridge</v>
      </c>
      <c r="C1005" s="11" t="str">
        <f t="shared" si="1873"/>
        <v>Em Lim</v>
      </c>
      <c r="D1005" s="11" t="str">
        <f t="shared" si="1873"/>
        <v>BMSC21</v>
      </c>
      <c r="E1005" s="12" t="str">
        <f>IF(ISERROR(VLOOKUP($D1005,SITES!$A:$E,2,FALSE)),"",VLOOKUP($D1005,SITES!$A:$E,2,FALSE))</f>
        <v>Dixon SW</v>
      </c>
      <c r="F1005" s="10">
        <f>IF(ISERROR(VLOOKUP($D1005,SITES!$A:$E,3,FALSE)),"",VLOOKUP($D1005,SITES!$A:$E,3,FALSE))</f>
        <v>48.85205078125</v>
      </c>
      <c r="G1005" s="13">
        <f>IF(ISERROR(VLOOKUP($D1005,SITES!$A:$E,4,FALSE)),"",VLOOKUP($D1005,SITES!$A:$E,4,FALSE))</f>
        <v>-125.123565673828</v>
      </c>
      <c r="H1005" s="14" t="str">
        <f t="shared" ref="H1005:M1005" si="1874">IF(ISERROR(H1004),IF(ISERROR(H1003),IF(ISERROR(H1002),"BLANK",H1002),H1003),H1004)</f>
        <v>30/04/2024</v>
      </c>
      <c r="I1005" s="11">
        <f t="shared" si="1874"/>
        <v>3.5</v>
      </c>
      <c r="J1005" s="11" t="str">
        <f t="shared" si="1874"/>
        <v>E</v>
      </c>
      <c r="K1005" s="18">
        <f t="shared" si="1874"/>
        <v>0.40347222222222223</v>
      </c>
      <c r="L1005" s="11" t="str">
        <f t="shared" si="1874"/>
        <v>CMA</v>
      </c>
      <c r="M1005" s="11">
        <f t="shared" si="1874"/>
        <v>6.5</v>
      </c>
      <c r="N1005" s="11">
        <v>0</v>
      </c>
      <c r="O1005" s="11">
        <f>IF(ISERROR(O1004),IF(ISERROR(O1003),IF(ISERROR(O1002),"BLANK",O1002),O1003),O1004)</f>
        <v>2</v>
      </c>
      <c r="P1005" s="11" t="s">
        <v>46</v>
      </c>
      <c r="Q1005" s="19" t="str">
        <f>IF($N1005=1,IF(ISERROR(VLOOKUP($P1005,'M1'!$A:$C,Q$2,FALSE)),"NOT PRESENT",VLOOKUP($P1005,'M1'!$A:$C,Q$2,FALSE)),IF($N1005=2,IF(ISERROR(VLOOKUP(DATA!$P1005,'M2'!$A:$C,Q$2,FALSE)),"NOT PRESENT",VLOOKUP(DATA!$P1005,'M2'!$A:$C,Q$2,FALSE)),IF($N1005=0,IF(ISERROR(VLOOKUP($P1005,'M1'!$A:$C,Q$2,FALSE)),IF(ISERROR(VLOOKUP(DATA!$P1005,'M2'!$A:$C,Q$2,FALSE)),"NOT PRESENT",VLOOKUP(DATA!$P1005,'M2'!$A:$C,Q$2,FALSE)),VLOOKUP($P1005,'M1'!$A:$C,Q$2,FALSE)),"SPECIFY METHOD")))</f>
        <v>Oxylebius pictus</v>
      </c>
      <c r="R1005" s="12" t="str">
        <f>IF($N1005=1,IF(ISERROR(VLOOKUP($P1005,'M1'!$A:$C,R$2,FALSE)),"NOT PRESENT",VLOOKUP($P1005,'M1'!$A:$C,R$2,FALSE)),IF($N1005=2,IF(ISERROR(VLOOKUP(DATA!$P1005,'M2'!$A:$C,R$2,FALSE)),"NOT PRESENT",VLOOKUP(DATA!$P1005,'M2'!$A:$C,R$2,FALSE)),IF($N1005=0,IF(ISERROR(VLOOKUP($P1005,'M1'!$A:$C,R$2,FALSE)),IF(ISERROR(VLOOKUP(DATA!$P1005,'M2'!$A:$C,R$2,FALSE)),"NOT PRESENT",VLOOKUP(DATA!$P1005,'M2'!$A:$C,R$2,FALSE)),VLOOKUP($P1005,'M1'!$A:$C,R$2,FALSE)),"SPECIFY METHOD")))</f>
        <v>Painted greenling</v>
      </c>
      <c r="S1005" s="21">
        <f t="shared" si="1398"/>
        <v>1</v>
      </c>
      <c r="T1005" s="11">
        <v>0</v>
      </c>
      <c r="U1005" s="11"/>
      <c r="V1005" s="11"/>
      <c r="W1005" s="11"/>
      <c r="X1005" s="11"/>
      <c r="Y1005" s="11"/>
      <c r="Z1005" s="11">
        <v>1</v>
      </c>
      <c r="AA1005" s="11"/>
      <c r="AB1005" s="11"/>
      <c r="AC1005" s="11"/>
      <c r="AD1005" s="11"/>
      <c r="AE1005" s="11"/>
      <c r="AF1005" s="11"/>
      <c r="AG1005" s="11"/>
      <c r="AH1005" s="11"/>
      <c r="AI1005" s="11"/>
      <c r="AJ1005" s="11"/>
      <c r="AK1005" s="11"/>
      <c r="AL1005" s="11"/>
      <c r="AM1005" s="11"/>
      <c r="AN1005" s="11"/>
      <c r="AO1005" s="11"/>
      <c r="AP1005" s="11"/>
      <c r="AQ1005" s="11"/>
      <c r="AR1005" s="11"/>
      <c r="AS1005" s="11"/>
      <c r="AT1005" s="11"/>
      <c r="AU1005" s="11"/>
      <c r="AV1005" s="11"/>
      <c r="AW1005" s="11"/>
      <c r="AX1005" s="11"/>
      <c r="AY1005" s="11"/>
      <c r="AZ1005" s="11"/>
      <c r="BA1005" s="11"/>
      <c r="BB1005" s="11"/>
      <c r="BC1005" s="11"/>
      <c r="BD1005" s="11"/>
      <c r="BE1005" s="11"/>
      <c r="BF1005" s="11"/>
      <c r="BG1005" s="11"/>
      <c r="BH1005" s="11"/>
      <c r="BI1005" s="11"/>
      <c r="BJ1005" s="11"/>
      <c r="BK1005" s="11"/>
      <c r="BL1005" s="11"/>
      <c r="BM1005" s="11"/>
      <c r="BN1005" s="11"/>
      <c r="BO1005" s="11"/>
      <c r="BP1005" s="11"/>
    </row>
    <row r="1006" spans="1:68" ht="12.75" customHeight="1">
      <c r="A1006" s="12">
        <f t="shared" si="1727"/>
        <v>1003</v>
      </c>
      <c r="B1006" s="11" t="str">
        <f t="shared" ref="B1006:D1006" si="1875">IF(ISERROR(B1005),IF(ISERROR(B1004),IF(ISERROR(B1003),"BLANK",B1003),B1004),B1005)</f>
        <v>Claire Attridge</v>
      </c>
      <c r="C1006" s="11" t="str">
        <f t="shared" si="1875"/>
        <v>Em Lim</v>
      </c>
      <c r="D1006" s="11" t="str">
        <f t="shared" si="1875"/>
        <v>BMSC21</v>
      </c>
      <c r="E1006" s="12" t="str">
        <f>IF(ISERROR(VLOOKUP($D1006,SITES!$A:$E,2,FALSE)),"",VLOOKUP($D1006,SITES!$A:$E,2,FALSE))</f>
        <v>Dixon SW</v>
      </c>
      <c r="F1006" s="10">
        <f>IF(ISERROR(VLOOKUP($D1006,SITES!$A:$E,3,FALSE)),"",VLOOKUP($D1006,SITES!$A:$E,3,FALSE))</f>
        <v>48.85205078125</v>
      </c>
      <c r="G1006" s="13">
        <f>IF(ISERROR(VLOOKUP($D1006,SITES!$A:$E,4,FALSE)),"",VLOOKUP($D1006,SITES!$A:$E,4,FALSE))</f>
        <v>-125.123565673828</v>
      </c>
      <c r="H1006" s="14" t="str">
        <f t="shared" ref="H1006:O1006" si="1876">IF(ISERROR(H1005),IF(ISERROR(H1004),IF(ISERROR(H1003),"BLANK",H1003),H1004),H1005)</f>
        <v>30/04/2024</v>
      </c>
      <c r="I1006" s="11">
        <f t="shared" si="1876"/>
        <v>3.5</v>
      </c>
      <c r="J1006" s="11" t="str">
        <f t="shared" si="1876"/>
        <v>E</v>
      </c>
      <c r="K1006" s="18">
        <f t="shared" si="1876"/>
        <v>0.40347222222222223</v>
      </c>
      <c r="L1006" s="11" t="str">
        <f t="shared" si="1876"/>
        <v>CMA</v>
      </c>
      <c r="M1006" s="11">
        <f t="shared" si="1876"/>
        <v>6.5</v>
      </c>
      <c r="N1006" s="11">
        <f t="shared" si="1876"/>
        <v>0</v>
      </c>
      <c r="O1006" s="11">
        <f t="shared" si="1876"/>
        <v>2</v>
      </c>
      <c r="P1006" s="11" t="s">
        <v>56</v>
      </c>
      <c r="Q1006" s="19" t="str">
        <f>IF($N1006=1,IF(ISERROR(VLOOKUP($P1006,'M1'!$A:$C,Q$2,FALSE)),"NOT PRESENT",VLOOKUP($P1006,'M1'!$A:$C,Q$2,FALSE)),IF($N1006=2,IF(ISERROR(VLOOKUP(DATA!$P1006,'M2'!$A:$C,Q$2,FALSE)),"NOT PRESENT",VLOOKUP(DATA!$P1006,'M2'!$A:$C,Q$2,FALSE)),IF($N1006=0,IF(ISERROR(VLOOKUP($P1006,'M1'!$A:$C,Q$2,FALSE)),IF(ISERROR(VLOOKUP(DATA!$P1006,'M2'!$A:$C,Q$2,FALSE)),"NOT PRESENT",VLOOKUP(DATA!$P1006,'M2'!$A:$C,Q$2,FALSE)),VLOOKUP($P1006,'M1'!$A:$C,Q$2,FALSE)),"SPECIFY METHOD")))</f>
        <v>Sebastes maliger</v>
      </c>
      <c r="R1006" s="12" t="str">
        <f>IF($N1006=1,IF(ISERROR(VLOOKUP($P1006,'M1'!$A:$C,R$2,FALSE)),"NOT PRESENT",VLOOKUP($P1006,'M1'!$A:$C,R$2,FALSE)),IF($N1006=2,IF(ISERROR(VLOOKUP(DATA!$P1006,'M2'!$A:$C,R$2,FALSE)),"NOT PRESENT",VLOOKUP(DATA!$P1006,'M2'!$A:$C,R$2,FALSE)),IF($N1006=0,IF(ISERROR(VLOOKUP($P1006,'M1'!$A:$C,R$2,FALSE)),IF(ISERROR(VLOOKUP(DATA!$P1006,'M2'!$A:$C,R$2,FALSE)),"NOT PRESENT",VLOOKUP(DATA!$P1006,'M2'!$A:$C,R$2,FALSE)),VLOOKUP($P1006,'M1'!$A:$C,R$2,FALSE)),"SPECIFY METHOD")))</f>
        <v>Quillback rockfish</v>
      </c>
      <c r="S1006" s="21">
        <f t="shared" si="1398"/>
        <v>1</v>
      </c>
      <c r="T1006" s="11">
        <v>0</v>
      </c>
      <c r="U1006" s="11"/>
      <c r="V1006" s="11"/>
      <c r="W1006" s="11"/>
      <c r="X1006" s="11"/>
      <c r="Y1006" s="11"/>
      <c r="Z1006" s="11"/>
      <c r="AA1006" s="11">
        <v>1</v>
      </c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  <c r="AO1006" s="11"/>
      <c r="AP1006" s="11"/>
      <c r="AQ1006" s="11"/>
      <c r="AR1006" s="11"/>
      <c r="AS1006" s="11"/>
      <c r="AT1006" s="11"/>
      <c r="AU1006" s="11"/>
      <c r="AV1006" s="11"/>
      <c r="AW1006" s="11"/>
      <c r="AX1006" s="11"/>
      <c r="AY1006" s="11"/>
      <c r="AZ1006" s="11"/>
      <c r="BA1006" s="11"/>
      <c r="BB1006" s="11"/>
      <c r="BC1006" s="11"/>
      <c r="BD1006" s="11"/>
      <c r="BE1006" s="11"/>
      <c r="BF1006" s="11"/>
      <c r="BG1006" s="11"/>
      <c r="BH1006" s="11"/>
      <c r="BI1006" s="11"/>
      <c r="BJ1006" s="11"/>
      <c r="BK1006" s="11"/>
      <c r="BL1006" s="11"/>
      <c r="BM1006" s="11"/>
      <c r="BN1006" s="11"/>
      <c r="BO1006" s="11"/>
      <c r="BP1006" s="11"/>
    </row>
    <row r="1007" spans="1:68" ht="12.75" customHeight="1">
      <c r="A1007" s="12">
        <f t="shared" si="1727"/>
        <v>1004</v>
      </c>
      <c r="B1007" s="11" t="str">
        <f t="shared" ref="B1007:D1007" si="1877">IF(ISERROR(B1006),IF(ISERROR(B1005),IF(ISERROR(B1004),"BLANK",B1004),B1005),B1006)</f>
        <v>Claire Attridge</v>
      </c>
      <c r="C1007" s="11" t="str">
        <f t="shared" si="1877"/>
        <v>Em Lim</v>
      </c>
      <c r="D1007" s="11" t="str">
        <f t="shared" si="1877"/>
        <v>BMSC21</v>
      </c>
      <c r="E1007" s="12" t="str">
        <f>IF(ISERROR(VLOOKUP($D1007,SITES!$A:$E,2,FALSE)),"",VLOOKUP($D1007,SITES!$A:$E,2,FALSE))</f>
        <v>Dixon SW</v>
      </c>
      <c r="F1007" s="10">
        <f>IF(ISERROR(VLOOKUP($D1007,SITES!$A:$E,3,FALSE)),"",VLOOKUP($D1007,SITES!$A:$E,3,FALSE))</f>
        <v>48.85205078125</v>
      </c>
      <c r="G1007" s="13">
        <f>IF(ISERROR(VLOOKUP($D1007,SITES!$A:$E,4,FALSE)),"",VLOOKUP($D1007,SITES!$A:$E,4,FALSE))</f>
        <v>-125.123565673828</v>
      </c>
      <c r="H1007" s="14" t="str">
        <f t="shared" ref="H1007:M1007" si="1878">IF(ISERROR(H1006),IF(ISERROR(H1005),IF(ISERROR(H1004),"BLANK",H1004),H1005),H1006)</f>
        <v>30/04/2024</v>
      </c>
      <c r="I1007" s="11">
        <f t="shared" si="1878"/>
        <v>3.5</v>
      </c>
      <c r="J1007" s="11" t="str">
        <f t="shared" si="1878"/>
        <v>E</v>
      </c>
      <c r="K1007" s="18">
        <f t="shared" si="1878"/>
        <v>0.40347222222222223</v>
      </c>
      <c r="L1007" s="11" t="str">
        <f t="shared" si="1878"/>
        <v>CMA</v>
      </c>
      <c r="M1007" s="11">
        <f t="shared" si="1878"/>
        <v>6.5</v>
      </c>
      <c r="N1007" s="11">
        <v>2</v>
      </c>
      <c r="O1007" s="11">
        <f>IF(ISERROR(O1006),IF(ISERROR(O1005),IF(ISERROR(O1004),"BLANK",O1004),O1005),O1006)</f>
        <v>2</v>
      </c>
      <c r="P1007" s="11" t="s">
        <v>75</v>
      </c>
      <c r="Q1007" s="19" t="str">
        <f>IF($N1007=1,IF(ISERROR(VLOOKUP($P1007,'M1'!$A:$C,Q$2,FALSE)),"NOT PRESENT",VLOOKUP($P1007,'M1'!$A:$C,Q$2,FALSE)),IF($N1007=2,IF(ISERROR(VLOOKUP(DATA!$P1007,'M2'!$A:$C,Q$2,FALSE)),"NOT PRESENT",VLOOKUP(DATA!$P1007,'M2'!$A:$C,Q$2,FALSE)),IF($N1007=0,IF(ISERROR(VLOOKUP($P1007,'M1'!$A:$C,Q$2,FALSE)),IF(ISERROR(VLOOKUP(DATA!$P1007,'M2'!$A:$C,Q$2,FALSE)),"NOT PRESENT",VLOOKUP(DATA!$P1007,'M2'!$A:$C,Q$2,FALSE)),VLOOKUP($P1007,'M1'!$A:$C,Q$2,FALSE)),"SPECIFY METHOD")))</f>
        <v>Debris - Fishing</v>
      </c>
      <c r="R1007" s="12" t="str">
        <f>IF($N1007=1,IF(ISERROR(VLOOKUP($P1007,'M1'!$A:$C,R$2,FALSE)),"NOT PRESENT",VLOOKUP($P1007,'M1'!$A:$C,R$2,FALSE)),IF($N1007=2,IF(ISERROR(VLOOKUP(DATA!$P1007,'M2'!$A:$C,R$2,FALSE)),"NOT PRESENT",VLOOKUP(DATA!$P1007,'M2'!$A:$C,R$2,FALSE)),IF($N1007=0,IF(ISERROR(VLOOKUP($P1007,'M1'!$A:$C,R$2,FALSE)),IF(ISERROR(VLOOKUP(DATA!$P1007,'M2'!$A:$C,R$2,FALSE)),"NOT PRESENT",VLOOKUP(DATA!$P1007,'M2'!$A:$C,R$2,FALSE)),VLOOKUP($P1007,'M1'!$A:$C,R$2,FALSE)),"SPECIFY METHOD")))</f>
        <v>Any fishing debris</v>
      </c>
      <c r="S1007" s="21">
        <f t="shared" si="1398"/>
        <v>1</v>
      </c>
      <c r="T1007" s="11">
        <v>1</v>
      </c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  <c r="AI1007" s="11"/>
      <c r="AJ1007" s="11"/>
      <c r="AK1007" s="11"/>
      <c r="AL1007" s="11"/>
      <c r="AM1007" s="11"/>
      <c r="AN1007" s="11"/>
      <c r="AO1007" s="11"/>
      <c r="AP1007" s="11"/>
      <c r="AQ1007" s="11"/>
      <c r="AR1007" s="11"/>
      <c r="AS1007" s="11"/>
      <c r="AT1007" s="11"/>
      <c r="AU1007" s="11"/>
      <c r="AV1007" s="11"/>
      <c r="AW1007" s="11"/>
      <c r="AX1007" s="11"/>
      <c r="AY1007" s="11"/>
      <c r="AZ1007" s="11"/>
      <c r="BA1007" s="11"/>
      <c r="BB1007" s="11"/>
      <c r="BC1007" s="11"/>
      <c r="BD1007" s="11"/>
      <c r="BE1007" s="11"/>
      <c r="BF1007" s="11"/>
      <c r="BG1007" s="11"/>
      <c r="BH1007" s="11"/>
      <c r="BI1007" s="11"/>
      <c r="BJ1007" s="11"/>
      <c r="BK1007" s="11"/>
      <c r="BL1007" s="11"/>
      <c r="BM1007" s="11"/>
      <c r="BN1007" s="11"/>
      <c r="BO1007" s="11"/>
      <c r="BP1007" s="11"/>
    </row>
    <row r="1008" spans="1:68" ht="12.75" customHeight="1">
      <c r="A1008" s="12">
        <f t="shared" si="1727"/>
        <v>1005</v>
      </c>
      <c r="B1008" s="11" t="s">
        <v>175</v>
      </c>
      <c r="C1008" s="11" t="s">
        <v>21</v>
      </c>
      <c r="D1008" s="11" t="s">
        <v>23</v>
      </c>
      <c r="E1008" s="12" t="str">
        <f>IF(ISERROR(VLOOKUP($D1008,SITES!$A:$E,2,FALSE)),"",VLOOKUP($D1008,SITES!$A:$E,2,FALSE))</f>
        <v>Baeria Rocks North Island Northside</v>
      </c>
      <c r="F1008" s="10">
        <f>IF(ISERROR(VLOOKUP($D1008,SITES!$A:$E,3,FALSE)),"",VLOOKUP($D1008,SITES!$A:$E,3,FALSE))</f>
        <v>48.955081939697202</v>
      </c>
      <c r="G1008" s="13">
        <f>IF(ISERROR(VLOOKUP($D1008,SITES!$A:$E,4,FALSE)),"",VLOOKUP($D1008,SITES!$A:$E,4,FALSE))</f>
        <v>-125.15337371826099</v>
      </c>
      <c r="H1008" s="11" t="s">
        <v>24</v>
      </c>
      <c r="I1008" s="11">
        <v>1.5</v>
      </c>
      <c r="J1008" s="11" t="s">
        <v>25</v>
      </c>
      <c r="K1008" s="18">
        <v>0.42499999999999999</v>
      </c>
      <c r="L1008" s="11" t="s">
        <v>26</v>
      </c>
      <c r="M1008" s="11">
        <v>8.5</v>
      </c>
      <c r="N1008" s="11">
        <v>1</v>
      </c>
      <c r="O1008" s="11">
        <v>1</v>
      </c>
      <c r="P1008" s="11" t="s">
        <v>163</v>
      </c>
      <c r="Q1008" s="19" t="str">
        <f>IF($N1008=1,IF(ISERROR(VLOOKUP($P1008,'M1'!$A:$C,Q$2,FALSE)),"NOT PRESENT",VLOOKUP($P1008,'M1'!$A:$C,Q$2,FALSE)),IF($N1008=2,IF(ISERROR(VLOOKUP(DATA!$P1008,'M2'!$A:$C,Q$2,FALSE)),"NOT PRESENT",VLOOKUP(DATA!$P1008,'M2'!$A:$C,Q$2,FALSE)),IF($N1008=0,IF(ISERROR(VLOOKUP($P1008,'M1'!$A:$C,Q$2,FALSE)),IF(ISERROR(VLOOKUP(DATA!$P1008,'M2'!$A:$C,Q$2,FALSE)),"NOT PRESENT",VLOOKUP(DATA!$P1008,'M2'!$A:$C,Q$2,FALSE)),VLOOKUP($P1008,'M1'!$A:$C,Q$2,FALSE)),"SPECIFY METHOD")))</f>
        <v>Hexagrammos stelleri</v>
      </c>
      <c r="R1008" s="12" t="str">
        <f>IF($N1008=1,IF(ISERROR(VLOOKUP($P1008,'M1'!$A:$C,R$2,FALSE)),"NOT PRESENT",VLOOKUP($P1008,'M1'!$A:$C,R$2,FALSE)),IF($N1008=2,IF(ISERROR(VLOOKUP(DATA!$P1008,'M2'!$A:$C,R$2,FALSE)),"NOT PRESENT",VLOOKUP(DATA!$P1008,'M2'!$A:$C,R$2,FALSE)),IF($N1008=0,IF(ISERROR(VLOOKUP($P1008,'M1'!$A:$C,R$2,FALSE)),IF(ISERROR(VLOOKUP(DATA!$P1008,'M2'!$A:$C,R$2,FALSE)),"NOT PRESENT",VLOOKUP(DATA!$P1008,'M2'!$A:$C,R$2,FALSE)),VLOOKUP($P1008,'M1'!$A:$C,R$2,FALSE)),"SPECIFY METHOD")))</f>
        <v>Whitespotted greenling</v>
      </c>
      <c r="S1008" s="21">
        <f t="shared" si="1398"/>
        <v>1</v>
      </c>
      <c r="T1008" s="11">
        <v>0</v>
      </c>
      <c r="U1008" s="11"/>
      <c r="V1008" s="11"/>
      <c r="W1008" s="11"/>
      <c r="X1008" s="11"/>
      <c r="Y1008" s="11"/>
      <c r="Z1008" s="11">
        <v>1</v>
      </c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  <c r="AT1008" s="11"/>
      <c r="AU1008" s="11"/>
      <c r="AV1008" s="11"/>
      <c r="AW1008" s="11"/>
      <c r="AX1008" s="11"/>
      <c r="AY1008" s="11"/>
      <c r="AZ1008" s="11"/>
      <c r="BA1008" s="11"/>
      <c r="BB1008" s="11"/>
      <c r="BC1008" s="11"/>
      <c r="BD1008" s="11"/>
      <c r="BE1008" s="11"/>
      <c r="BF1008" s="11"/>
      <c r="BG1008" s="11"/>
      <c r="BH1008" s="11"/>
      <c r="BI1008" s="11"/>
      <c r="BJ1008" s="11"/>
      <c r="BK1008" s="11"/>
      <c r="BL1008" s="11"/>
      <c r="BM1008" s="11"/>
      <c r="BN1008" s="11"/>
      <c r="BO1008" s="11"/>
      <c r="BP1008" s="11"/>
    </row>
    <row r="1009" spans="1:68" ht="12.75" customHeight="1">
      <c r="A1009" s="12">
        <f t="shared" si="1727"/>
        <v>1006</v>
      </c>
      <c r="B1009" s="11" t="str">
        <f t="shared" ref="B1009:D1009" si="1879">IF(ISERROR(B1008),IF(ISERROR(B1007),IF(ISERROR(B1006),"BLANK",B1006),B1007),B1008)</f>
        <v>Isabelle Cote</v>
      </c>
      <c r="C1009" s="11" t="str">
        <f t="shared" si="1879"/>
        <v>Em Lim</v>
      </c>
      <c r="D1009" s="11" t="str">
        <f t="shared" si="1879"/>
        <v>BMSC8</v>
      </c>
      <c r="E1009" s="12" t="str">
        <f>IF(ISERROR(VLOOKUP($D1009,SITES!$A:$E,2,FALSE)),"",VLOOKUP($D1009,SITES!$A:$E,2,FALSE))</f>
        <v>Baeria Rocks North Island Northside</v>
      </c>
      <c r="F1009" s="10">
        <f>IF(ISERROR(VLOOKUP($D1009,SITES!$A:$E,3,FALSE)),"",VLOOKUP($D1009,SITES!$A:$E,3,FALSE))</f>
        <v>48.955081939697202</v>
      </c>
      <c r="G1009" s="13">
        <f>IF(ISERROR(VLOOKUP($D1009,SITES!$A:$E,4,FALSE)),"",VLOOKUP($D1009,SITES!$A:$E,4,FALSE))</f>
        <v>-125.15337371826099</v>
      </c>
      <c r="H1009" s="14" t="str">
        <f t="shared" ref="H1009:O1009" si="1880">IF(ISERROR(H1008),IF(ISERROR(H1007),IF(ISERROR(H1006),"BLANK",H1006),H1007),H1008)</f>
        <v>22/04/2024</v>
      </c>
      <c r="I1009" s="11">
        <f t="shared" si="1880"/>
        <v>1.5</v>
      </c>
      <c r="J1009" s="11" t="str">
        <f t="shared" si="1880"/>
        <v>SE</v>
      </c>
      <c r="K1009" s="18">
        <f t="shared" si="1880"/>
        <v>0.42499999999999999</v>
      </c>
      <c r="L1009" s="11" t="str">
        <f t="shared" si="1880"/>
        <v>EGL</v>
      </c>
      <c r="M1009" s="11">
        <f t="shared" si="1880"/>
        <v>8.5</v>
      </c>
      <c r="N1009" s="11">
        <f t="shared" si="1880"/>
        <v>1</v>
      </c>
      <c r="O1009" s="11">
        <f t="shared" si="1880"/>
        <v>1</v>
      </c>
      <c r="P1009" s="11" t="s">
        <v>27</v>
      </c>
      <c r="Q1009" s="19" t="str">
        <f>IF($N1009=1,IF(ISERROR(VLOOKUP($P1009,'M1'!$A:$C,Q$2,FALSE)),"NOT PRESENT",VLOOKUP($P1009,'M1'!$A:$C,Q$2,FALSE)),IF($N1009=2,IF(ISERROR(VLOOKUP(DATA!$P1009,'M2'!$A:$C,Q$2,FALSE)),"NOT PRESENT",VLOOKUP(DATA!$P1009,'M2'!$A:$C,Q$2,FALSE)),IF($N1009=0,IF(ISERROR(VLOOKUP($P1009,'M1'!$A:$C,Q$2,FALSE)),IF(ISERROR(VLOOKUP(DATA!$P1009,'M2'!$A:$C,Q$2,FALSE)),"NOT PRESENT",VLOOKUP(DATA!$P1009,'M2'!$A:$C,Q$2,FALSE)),VLOOKUP($P1009,'M1'!$A:$C,Q$2,FALSE)),"SPECIFY METHOD")))</f>
        <v>Hexagrammos decagrammus</v>
      </c>
      <c r="R1009" s="12" t="str">
        <f>IF($N1009=1,IF(ISERROR(VLOOKUP($P1009,'M1'!$A:$C,R$2,FALSE)),"NOT PRESENT",VLOOKUP($P1009,'M1'!$A:$C,R$2,FALSE)),IF($N1009=2,IF(ISERROR(VLOOKUP(DATA!$P1009,'M2'!$A:$C,R$2,FALSE)),"NOT PRESENT",VLOOKUP(DATA!$P1009,'M2'!$A:$C,R$2,FALSE)),IF($N1009=0,IF(ISERROR(VLOOKUP($P1009,'M1'!$A:$C,R$2,FALSE)),IF(ISERROR(VLOOKUP(DATA!$P1009,'M2'!$A:$C,R$2,FALSE)),"NOT PRESENT",VLOOKUP(DATA!$P1009,'M2'!$A:$C,R$2,FALSE)),VLOOKUP($P1009,'M1'!$A:$C,R$2,FALSE)),"SPECIFY METHOD")))</f>
        <v>Kelp greenling</v>
      </c>
      <c r="S1009" s="21">
        <f t="shared" si="1398"/>
        <v>2</v>
      </c>
      <c r="T1009" s="11">
        <v>0</v>
      </c>
      <c r="U1009" s="11"/>
      <c r="V1009" s="11"/>
      <c r="W1009" s="11"/>
      <c r="X1009" s="11"/>
      <c r="Y1009" s="11"/>
      <c r="Z1009" s="11"/>
      <c r="AA1009" s="11"/>
      <c r="AB1009" s="11">
        <v>1</v>
      </c>
      <c r="AC1009" s="11">
        <v>1</v>
      </c>
      <c r="AD1009" s="11"/>
      <c r="AE1009" s="11"/>
      <c r="AF1009" s="11"/>
      <c r="AG1009" s="11"/>
      <c r="AH1009" s="11"/>
      <c r="AI1009" s="11"/>
      <c r="AJ1009" s="11"/>
      <c r="AK1009" s="11"/>
      <c r="AL1009" s="11"/>
      <c r="AM1009" s="11"/>
      <c r="AN1009" s="11"/>
      <c r="AO1009" s="11"/>
      <c r="AP1009" s="11"/>
      <c r="AQ1009" s="11"/>
      <c r="AR1009" s="11"/>
      <c r="AS1009" s="11"/>
      <c r="AT1009" s="11"/>
      <c r="AU1009" s="11"/>
      <c r="AV1009" s="11"/>
      <c r="AW1009" s="11"/>
      <c r="AX1009" s="11"/>
      <c r="AY1009" s="11"/>
      <c r="AZ1009" s="11"/>
      <c r="BA1009" s="11"/>
      <c r="BB1009" s="11"/>
      <c r="BC1009" s="11"/>
      <c r="BD1009" s="11"/>
      <c r="BE1009" s="11"/>
      <c r="BF1009" s="11"/>
      <c r="BG1009" s="11"/>
      <c r="BH1009" s="11"/>
      <c r="BI1009" s="11"/>
      <c r="BJ1009" s="11"/>
      <c r="BK1009" s="11"/>
      <c r="BL1009" s="11"/>
      <c r="BM1009" s="11"/>
      <c r="BN1009" s="11"/>
      <c r="BO1009" s="11"/>
      <c r="BP1009" s="11"/>
    </row>
    <row r="1010" spans="1:68" ht="12.75" customHeight="1">
      <c r="A1010" s="12">
        <f t="shared" si="1727"/>
        <v>1007</v>
      </c>
      <c r="B1010" s="11" t="str">
        <f t="shared" ref="B1010:D1010" si="1881">IF(ISERROR(B1009),IF(ISERROR(B1008),IF(ISERROR(B1007),"BLANK",B1007),B1008),B1009)</f>
        <v>Isabelle Cote</v>
      </c>
      <c r="C1010" s="11" t="str">
        <f t="shared" si="1881"/>
        <v>Em Lim</v>
      </c>
      <c r="D1010" s="11" t="str">
        <f t="shared" si="1881"/>
        <v>BMSC8</v>
      </c>
      <c r="E1010" s="12" t="str">
        <f>IF(ISERROR(VLOOKUP($D1010,SITES!$A:$E,2,FALSE)),"",VLOOKUP($D1010,SITES!$A:$E,2,FALSE))</f>
        <v>Baeria Rocks North Island Northside</v>
      </c>
      <c r="F1010" s="10">
        <f>IF(ISERROR(VLOOKUP($D1010,SITES!$A:$E,3,FALSE)),"",VLOOKUP($D1010,SITES!$A:$E,3,FALSE))</f>
        <v>48.955081939697202</v>
      </c>
      <c r="G1010" s="13">
        <f>IF(ISERROR(VLOOKUP($D1010,SITES!$A:$E,4,FALSE)),"",VLOOKUP($D1010,SITES!$A:$E,4,FALSE))</f>
        <v>-125.15337371826099</v>
      </c>
      <c r="H1010" s="14" t="str">
        <f t="shared" ref="H1010:O1010" si="1882">IF(ISERROR(H1009),IF(ISERROR(H1008),IF(ISERROR(H1007),"BLANK",H1007),H1008),H1009)</f>
        <v>22/04/2024</v>
      </c>
      <c r="I1010" s="11">
        <f t="shared" si="1882"/>
        <v>1.5</v>
      </c>
      <c r="J1010" s="11" t="str">
        <f t="shared" si="1882"/>
        <v>SE</v>
      </c>
      <c r="K1010" s="18">
        <f t="shared" si="1882"/>
        <v>0.42499999999999999</v>
      </c>
      <c r="L1010" s="11" t="str">
        <f t="shared" si="1882"/>
        <v>EGL</v>
      </c>
      <c r="M1010" s="11">
        <f t="shared" si="1882"/>
        <v>8.5</v>
      </c>
      <c r="N1010" s="11">
        <f t="shared" si="1882"/>
        <v>1</v>
      </c>
      <c r="O1010" s="11">
        <f t="shared" si="1882"/>
        <v>1</v>
      </c>
      <c r="P1010" s="11" t="s">
        <v>54</v>
      </c>
      <c r="Q1010" s="19" t="str">
        <f>IF($N1010=1,IF(ISERROR(VLOOKUP($P1010,'M1'!$A:$C,Q$2,FALSE)),"NOT PRESENT",VLOOKUP($P1010,'M1'!$A:$C,Q$2,FALSE)),IF($N1010=2,IF(ISERROR(VLOOKUP(DATA!$P1010,'M2'!$A:$C,Q$2,FALSE)),"NOT PRESENT",VLOOKUP(DATA!$P1010,'M2'!$A:$C,Q$2,FALSE)),IF($N1010=0,IF(ISERROR(VLOOKUP($P1010,'M1'!$A:$C,Q$2,FALSE)),IF(ISERROR(VLOOKUP(DATA!$P1010,'M2'!$A:$C,Q$2,FALSE)),"NOT PRESENT",VLOOKUP(DATA!$P1010,'M2'!$A:$C,Q$2,FALSE)),VLOOKUP($P1010,'M1'!$A:$C,Q$2,FALSE)),"SPECIFY METHOD")))</f>
        <v>Ophiodon elongatus</v>
      </c>
      <c r="R1010" s="12" t="str">
        <f>IF($N1010=1,IF(ISERROR(VLOOKUP($P1010,'M1'!$A:$C,R$2,FALSE)),"NOT PRESENT",VLOOKUP($P1010,'M1'!$A:$C,R$2,FALSE)),IF($N1010=2,IF(ISERROR(VLOOKUP(DATA!$P1010,'M2'!$A:$C,R$2,FALSE)),"NOT PRESENT",VLOOKUP(DATA!$P1010,'M2'!$A:$C,R$2,FALSE)),IF($N1010=0,IF(ISERROR(VLOOKUP($P1010,'M1'!$A:$C,R$2,FALSE)),IF(ISERROR(VLOOKUP(DATA!$P1010,'M2'!$A:$C,R$2,FALSE)),"NOT PRESENT",VLOOKUP(DATA!$P1010,'M2'!$A:$C,R$2,FALSE)),VLOOKUP($P1010,'M1'!$A:$C,R$2,FALSE)),"SPECIFY METHOD")))</f>
        <v>Lingcod</v>
      </c>
      <c r="S1010" s="21">
        <f t="shared" si="1398"/>
        <v>1</v>
      </c>
      <c r="T1010" s="11">
        <v>0</v>
      </c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>
        <v>1</v>
      </c>
      <c r="AF1010" s="11"/>
      <c r="AG1010" s="11"/>
      <c r="AH1010" s="11"/>
      <c r="AI1010" s="11"/>
      <c r="AJ1010" s="11"/>
      <c r="AK1010" s="11"/>
      <c r="AL1010" s="11"/>
      <c r="AM1010" s="11"/>
      <c r="AN1010" s="11"/>
      <c r="AO1010" s="11"/>
      <c r="AP1010" s="11"/>
      <c r="AQ1010" s="11"/>
      <c r="AR1010" s="11"/>
      <c r="AS1010" s="11"/>
      <c r="AT1010" s="11"/>
      <c r="AU1010" s="11"/>
      <c r="AV1010" s="11"/>
      <c r="AW1010" s="11"/>
      <c r="AX1010" s="11"/>
      <c r="AY1010" s="11"/>
      <c r="AZ1010" s="11"/>
      <c r="BA1010" s="11"/>
      <c r="BB1010" s="11"/>
      <c r="BC1010" s="11"/>
      <c r="BD1010" s="11"/>
      <c r="BE1010" s="11"/>
      <c r="BF1010" s="11"/>
      <c r="BG1010" s="11"/>
      <c r="BH1010" s="11"/>
      <c r="BI1010" s="11"/>
      <c r="BJ1010" s="11"/>
      <c r="BK1010" s="11"/>
      <c r="BL1010" s="11"/>
      <c r="BM1010" s="11"/>
      <c r="BN1010" s="11"/>
      <c r="BO1010" s="11"/>
      <c r="BP1010" s="11"/>
    </row>
    <row r="1011" spans="1:68" ht="12.75" customHeight="1">
      <c r="A1011" s="12">
        <f t="shared" si="1727"/>
        <v>1008</v>
      </c>
      <c r="B1011" s="11" t="str">
        <f t="shared" ref="B1011:D1011" si="1883">IF(ISERROR(B1010),IF(ISERROR(B1009),IF(ISERROR(B1008),"BLANK",B1008),B1009),B1010)</f>
        <v>Isabelle Cote</v>
      </c>
      <c r="C1011" s="11" t="str">
        <f t="shared" si="1883"/>
        <v>Em Lim</v>
      </c>
      <c r="D1011" s="11" t="str">
        <f t="shared" si="1883"/>
        <v>BMSC8</v>
      </c>
      <c r="E1011" s="12" t="str">
        <f>IF(ISERROR(VLOOKUP($D1011,SITES!$A:$E,2,FALSE)),"",VLOOKUP($D1011,SITES!$A:$E,2,FALSE))</f>
        <v>Baeria Rocks North Island Northside</v>
      </c>
      <c r="F1011" s="10">
        <f>IF(ISERROR(VLOOKUP($D1011,SITES!$A:$E,3,FALSE)),"",VLOOKUP($D1011,SITES!$A:$E,3,FALSE))</f>
        <v>48.955081939697202</v>
      </c>
      <c r="G1011" s="13">
        <f>IF(ISERROR(VLOOKUP($D1011,SITES!$A:$E,4,FALSE)),"",VLOOKUP($D1011,SITES!$A:$E,4,FALSE))</f>
        <v>-125.15337371826099</v>
      </c>
      <c r="H1011" s="14" t="str">
        <f t="shared" ref="H1011:M1011" si="1884">IF(ISERROR(H1010),IF(ISERROR(H1009),IF(ISERROR(H1008),"BLANK",H1008),H1009),H1010)</f>
        <v>22/04/2024</v>
      </c>
      <c r="I1011" s="11">
        <f t="shared" si="1884"/>
        <v>1.5</v>
      </c>
      <c r="J1011" s="11" t="str">
        <f t="shared" si="1884"/>
        <v>SE</v>
      </c>
      <c r="K1011" s="18">
        <f t="shared" si="1884"/>
        <v>0.42499999999999999</v>
      </c>
      <c r="L1011" s="11" t="str">
        <f t="shared" si="1884"/>
        <v>EGL</v>
      </c>
      <c r="M1011" s="11">
        <f t="shared" si="1884"/>
        <v>8.5</v>
      </c>
      <c r="N1011" s="11">
        <v>2</v>
      </c>
      <c r="O1011" s="11">
        <f>IF(ISERROR(O1010),IF(ISERROR(O1009),IF(ISERROR(O1008),"BLANK",O1008),O1009),O1010)</f>
        <v>1</v>
      </c>
      <c r="P1011" s="11" t="s">
        <v>29</v>
      </c>
      <c r="Q1011" s="19" t="str">
        <f>IF($N1011=1,IF(ISERROR(VLOOKUP($P1011,'M1'!$A:$C,Q$2,FALSE)),"NOT PRESENT",VLOOKUP($P1011,'M1'!$A:$C,Q$2,FALSE)),IF($N1011=2,IF(ISERROR(VLOOKUP(DATA!$P1011,'M2'!$A:$C,Q$2,FALSE)),"NOT PRESENT",VLOOKUP(DATA!$P1011,'M2'!$A:$C,Q$2,FALSE)),IF($N1011=0,IF(ISERROR(VLOOKUP($P1011,'M1'!$A:$C,Q$2,FALSE)),IF(ISERROR(VLOOKUP(DATA!$P1011,'M2'!$A:$C,Q$2,FALSE)),"NOT PRESENT",VLOOKUP(DATA!$P1011,'M2'!$A:$C,Q$2,FALSE)),VLOOKUP($P1011,'M1'!$A:$C,Q$2,FALSE)),"SPECIFY METHOD")))</f>
        <v>Mesocentrotus franciscanus</v>
      </c>
      <c r="R1011" s="12" t="str">
        <f>IF($N1011=1,IF(ISERROR(VLOOKUP($P1011,'M1'!$A:$C,R$2,FALSE)),"NOT PRESENT",VLOOKUP($P1011,'M1'!$A:$C,R$2,FALSE)),IF($N1011=2,IF(ISERROR(VLOOKUP(DATA!$P1011,'M2'!$A:$C,R$2,FALSE)),"NOT PRESENT",VLOOKUP(DATA!$P1011,'M2'!$A:$C,R$2,FALSE)),IF($N1011=0,IF(ISERROR(VLOOKUP($P1011,'M1'!$A:$C,R$2,FALSE)),IF(ISERROR(VLOOKUP(DATA!$P1011,'M2'!$A:$C,R$2,FALSE)),"NOT PRESENT",VLOOKUP(DATA!$P1011,'M2'!$A:$C,R$2,FALSE)),VLOOKUP($P1011,'M1'!$A:$C,R$2,FALSE)),"SPECIFY METHOD")))</f>
        <v>Red sea urchin</v>
      </c>
      <c r="S1011" s="21">
        <f t="shared" si="1398"/>
        <v>223</v>
      </c>
      <c r="T1011" s="11">
        <v>223</v>
      </c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1"/>
      <c r="AJ1011" s="11"/>
      <c r="AK1011" s="11"/>
      <c r="AL1011" s="11"/>
      <c r="AM1011" s="11"/>
      <c r="AN1011" s="11"/>
      <c r="AO1011" s="11"/>
      <c r="AP1011" s="11"/>
      <c r="AQ1011" s="11"/>
      <c r="AR1011" s="11"/>
      <c r="AS1011" s="11"/>
      <c r="AT1011" s="11"/>
      <c r="AU1011" s="11"/>
      <c r="AV1011" s="11"/>
      <c r="AW1011" s="11"/>
      <c r="AX1011" s="11"/>
      <c r="AY1011" s="11"/>
      <c r="AZ1011" s="11"/>
      <c r="BA1011" s="11"/>
      <c r="BB1011" s="11"/>
      <c r="BC1011" s="11"/>
      <c r="BD1011" s="11"/>
      <c r="BE1011" s="11"/>
      <c r="BF1011" s="11"/>
      <c r="BG1011" s="11"/>
      <c r="BH1011" s="11"/>
      <c r="BI1011" s="11"/>
      <c r="BJ1011" s="11"/>
      <c r="BK1011" s="11"/>
      <c r="BL1011" s="11"/>
      <c r="BM1011" s="11"/>
      <c r="BN1011" s="11"/>
      <c r="BO1011" s="11"/>
      <c r="BP1011" s="11"/>
    </row>
    <row r="1012" spans="1:68" ht="12.75" customHeight="1">
      <c r="A1012" s="12">
        <f t="shared" si="1727"/>
        <v>1009</v>
      </c>
      <c r="B1012" s="11" t="str">
        <f t="shared" ref="B1012:D1012" si="1885">IF(ISERROR(B1011),IF(ISERROR(B1010),IF(ISERROR(B1009),"BLANK",B1009),B1010),B1011)</f>
        <v>Isabelle Cote</v>
      </c>
      <c r="C1012" s="11" t="str">
        <f t="shared" si="1885"/>
        <v>Em Lim</v>
      </c>
      <c r="D1012" s="11" t="str">
        <f t="shared" si="1885"/>
        <v>BMSC8</v>
      </c>
      <c r="E1012" s="12" t="str">
        <f>IF(ISERROR(VLOOKUP($D1012,SITES!$A:$E,2,FALSE)),"",VLOOKUP($D1012,SITES!$A:$E,2,FALSE))</f>
        <v>Baeria Rocks North Island Northside</v>
      </c>
      <c r="F1012" s="10">
        <f>IF(ISERROR(VLOOKUP($D1012,SITES!$A:$E,3,FALSE)),"",VLOOKUP($D1012,SITES!$A:$E,3,FALSE))</f>
        <v>48.955081939697202</v>
      </c>
      <c r="G1012" s="13">
        <f>IF(ISERROR(VLOOKUP($D1012,SITES!$A:$E,4,FALSE)),"",VLOOKUP($D1012,SITES!$A:$E,4,FALSE))</f>
        <v>-125.15337371826099</v>
      </c>
      <c r="H1012" s="14" t="str">
        <f t="shared" ref="H1012:O1012" si="1886">IF(ISERROR(H1011),IF(ISERROR(H1010),IF(ISERROR(H1009),"BLANK",H1009),H1010),H1011)</f>
        <v>22/04/2024</v>
      </c>
      <c r="I1012" s="11">
        <f t="shared" si="1886"/>
        <v>1.5</v>
      </c>
      <c r="J1012" s="11" t="str">
        <f t="shared" si="1886"/>
        <v>SE</v>
      </c>
      <c r="K1012" s="18">
        <f t="shared" si="1886"/>
        <v>0.42499999999999999</v>
      </c>
      <c r="L1012" s="11" t="str">
        <f t="shared" si="1886"/>
        <v>EGL</v>
      </c>
      <c r="M1012" s="11">
        <f t="shared" si="1886"/>
        <v>8.5</v>
      </c>
      <c r="N1012" s="11">
        <f t="shared" si="1886"/>
        <v>2</v>
      </c>
      <c r="O1012" s="11">
        <f t="shared" si="1886"/>
        <v>1</v>
      </c>
      <c r="P1012" s="11" t="s">
        <v>30</v>
      </c>
      <c r="Q1012" s="19" t="str">
        <f>IF($N1012=1,IF(ISERROR(VLOOKUP($P1012,'M1'!$A:$C,Q$2,FALSE)),"NOT PRESENT",VLOOKUP($P1012,'M1'!$A:$C,Q$2,FALSE)),IF($N1012=2,IF(ISERROR(VLOOKUP(DATA!$P1012,'M2'!$A:$C,Q$2,FALSE)),"NOT PRESENT",VLOOKUP(DATA!$P1012,'M2'!$A:$C,Q$2,FALSE)),IF($N1012=0,IF(ISERROR(VLOOKUP($P1012,'M1'!$A:$C,Q$2,FALSE)),IF(ISERROR(VLOOKUP(DATA!$P1012,'M2'!$A:$C,Q$2,FALSE)),"NOT PRESENT",VLOOKUP(DATA!$P1012,'M2'!$A:$C,Q$2,FALSE)),VLOOKUP($P1012,'M1'!$A:$C,Q$2,FALSE)),"SPECIFY METHOD")))</f>
        <v>Pomaulax gibberosus</v>
      </c>
      <c r="R1012" s="12" t="str">
        <f>IF($N1012=1,IF(ISERROR(VLOOKUP($P1012,'M1'!$A:$C,R$2,FALSE)),"NOT PRESENT",VLOOKUP($P1012,'M1'!$A:$C,R$2,FALSE)),IF($N1012=2,IF(ISERROR(VLOOKUP(DATA!$P1012,'M2'!$A:$C,R$2,FALSE)),"NOT PRESENT",VLOOKUP(DATA!$P1012,'M2'!$A:$C,R$2,FALSE)),IF($N1012=0,IF(ISERROR(VLOOKUP($P1012,'M1'!$A:$C,R$2,FALSE)),IF(ISERROR(VLOOKUP(DATA!$P1012,'M2'!$A:$C,R$2,FALSE)),"NOT PRESENT",VLOOKUP(DATA!$P1012,'M2'!$A:$C,R$2,FALSE)),VLOOKUP($P1012,'M1'!$A:$C,R$2,FALSE)),"SPECIFY METHOD")))</f>
        <v>Red turban shell</v>
      </c>
      <c r="S1012" s="21">
        <v>85</v>
      </c>
      <c r="T1012" s="11">
        <v>0</v>
      </c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  <c r="AI1012" s="11"/>
      <c r="AJ1012" s="11"/>
      <c r="AK1012" s="11"/>
      <c r="AL1012" s="11"/>
      <c r="AM1012" s="11"/>
      <c r="AN1012" s="11"/>
      <c r="AO1012" s="11"/>
      <c r="AP1012" s="11"/>
      <c r="AQ1012" s="11"/>
      <c r="AR1012" s="11"/>
      <c r="AS1012" s="11"/>
      <c r="AT1012" s="11"/>
      <c r="AU1012" s="11"/>
      <c r="AV1012" s="11"/>
      <c r="AW1012" s="11"/>
      <c r="AX1012" s="11"/>
      <c r="AY1012" s="11"/>
      <c r="AZ1012" s="11"/>
      <c r="BA1012" s="11"/>
      <c r="BB1012" s="11"/>
      <c r="BC1012" s="11"/>
      <c r="BD1012" s="11"/>
      <c r="BE1012" s="11"/>
      <c r="BF1012" s="11"/>
      <c r="BG1012" s="11"/>
      <c r="BH1012" s="11"/>
      <c r="BI1012" s="11"/>
      <c r="BJ1012" s="11"/>
      <c r="BK1012" s="11"/>
      <c r="BL1012" s="11"/>
      <c r="BM1012" s="11"/>
      <c r="BN1012" s="11"/>
      <c r="BO1012" s="11"/>
      <c r="BP1012" s="11"/>
    </row>
    <row r="1013" spans="1:68" ht="12.75" customHeight="1">
      <c r="A1013" s="12">
        <f t="shared" si="1727"/>
        <v>1010</v>
      </c>
      <c r="B1013" s="11" t="str">
        <f t="shared" ref="B1013:D1013" si="1887">IF(ISERROR(B1012),IF(ISERROR(B1011),IF(ISERROR(B1010),"BLANK",B1010),B1011),B1012)</f>
        <v>Isabelle Cote</v>
      </c>
      <c r="C1013" s="11" t="str">
        <f t="shared" si="1887"/>
        <v>Em Lim</v>
      </c>
      <c r="D1013" s="11" t="str">
        <f t="shared" si="1887"/>
        <v>BMSC8</v>
      </c>
      <c r="E1013" s="12" t="str">
        <f>IF(ISERROR(VLOOKUP($D1013,SITES!$A:$E,2,FALSE)),"",VLOOKUP($D1013,SITES!$A:$E,2,FALSE))</f>
        <v>Baeria Rocks North Island Northside</v>
      </c>
      <c r="F1013" s="10">
        <f>IF(ISERROR(VLOOKUP($D1013,SITES!$A:$E,3,FALSE)),"",VLOOKUP($D1013,SITES!$A:$E,3,FALSE))</f>
        <v>48.955081939697202</v>
      </c>
      <c r="G1013" s="13">
        <f>IF(ISERROR(VLOOKUP($D1013,SITES!$A:$E,4,FALSE)),"",VLOOKUP($D1013,SITES!$A:$E,4,FALSE))</f>
        <v>-125.15337371826099</v>
      </c>
      <c r="H1013" s="14" t="str">
        <f t="shared" ref="H1013:O1013" si="1888">IF(ISERROR(H1012),IF(ISERROR(H1011),IF(ISERROR(H1010),"BLANK",H1010),H1011),H1012)</f>
        <v>22/04/2024</v>
      </c>
      <c r="I1013" s="11">
        <f t="shared" si="1888"/>
        <v>1.5</v>
      </c>
      <c r="J1013" s="11" t="str">
        <f t="shared" si="1888"/>
        <v>SE</v>
      </c>
      <c r="K1013" s="18">
        <f t="shared" si="1888"/>
        <v>0.42499999999999999</v>
      </c>
      <c r="L1013" s="11" t="str">
        <f t="shared" si="1888"/>
        <v>EGL</v>
      </c>
      <c r="M1013" s="11">
        <f t="shared" si="1888"/>
        <v>8.5</v>
      </c>
      <c r="N1013" s="11">
        <f t="shared" si="1888"/>
        <v>2</v>
      </c>
      <c r="O1013" s="11">
        <f t="shared" si="1888"/>
        <v>1</v>
      </c>
      <c r="P1013" s="11" t="s">
        <v>33</v>
      </c>
      <c r="Q1013" s="19" t="str">
        <f>IF($N1013=1,IF(ISERROR(VLOOKUP($P1013,'M1'!$A:$C,Q$2,FALSE)),"NOT PRESENT",VLOOKUP($P1013,'M1'!$A:$C,Q$2,FALSE)),IF($N1013=2,IF(ISERROR(VLOOKUP(DATA!$P1013,'M2'!$A:$C,Q$2,FALSE)),"NOT PRESENT",VLOOKUP(DATA!$P1013,'M2'!$A:$C,Q$2,FALSE)),IF($N1013=0,IF(ISERROR(VLOOKUP($P1013,'M1'!$A:$C,Q$2,FALSE)),IF(ISERROR(VLOOKUP(DATA!$P1013,'M2'!$A:$C,Q$2,FALSE)),"NOT PRESENT",VLOOKUP(DATA!$P1013,'M2'!$A:$C,Q$2,FALSE)),VLOOKUP($P1013,'M1'!$A:$C,Q$2,FALSE)),"SPECIFY METHOD")))</f>
        <v>Apostichopus californicus</v>
      </c>
      <c r="R1013" s="12" t="str">
        <f>IF($N1013=1,IF(ISERROR(VLOOKUP($P1013,'M1'!$A:$C,R$2,FALSE)),"NOT PRESENT",VLOOKUP($P1013,'M1'!$A:$C,R$2,FALSE)),IF($N1013=2,IF(ISERROR(VLOOKUP(DATA!$P1013,'M2'!$A:$C,R$2,FALSE)),"NOT PRESENT",VLOOKUP(DATA!$P1013,'M2'!$A:$C,R$2,FALSE)),IF($N1013=0,IF(ISERROR(VLOOKUP($P1013,'M1'!$A:$C,R$2,FALSE)),IF(ISERROR(VLOOKUP(DATA!$P1013,'M2'!$A:$C,R$2,FALSE)),"NOT PRESENT",VLOOKUP(DATA!$P1013,'M2'!$A:$C,R$2,FALSE)),VLOOKUP($P1013,'M1'!$A:$C,R$2,FALSE)),"SPECIFY METHOD")))</f>
        <v>California sea cucumber</v>
      </c>
      <c r="S1013" s="21">
        <f t="shared" ref="S1013:S1267" si="1889">SUM(T1013:AV1013)</f>
        <v>4</v>
      </c>
      <c r="T1013" s="11">
        <v>4</v>
      </c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  <c r="AI1013" s="11"/>
      <c r="AJ1013" s="11"/>
      <c r="AK1013" s="11"/>
      <c r="AL1013" s="11"/>
      <c r="AM1013" s="11"/>
      <c r="AN1013" s="11"/>
      <c r="AO1013" s="11"/>
      <c r="AP1013" s="11"/>
      <c r="AQ1013" s="11"/>
      <c r="AR1013" s="11"/>
      <c r="AS1013" s="11"/>
      <c r="AT1013" s="11"/>
      <c r="AU1013" s="11"/>
      <c r="AV1013" s="11"/>
      <c r="AW1013" s="11"/>
      <c r="AX1013" s="11"/>
      <c r="AY1013" s="11"/>
      <c r="AZ1013" s="11"/>
      <c r="BA1013" s="11"/>
      <c r="BB1013" s="11"/>
      <c r="BC1013" s="11"/>
      <c r="BD1013" s="11"/>
      <c r="BE1013" s="11"/>
      <c r="BF1013" s="11"/>
      <c r="BG1013" s="11"/>
      <c r="BH1013" s="11"/>
      <c r="BI1013" s="11"/>
      <c r="BJ1013" s="11"/>
      <c r="BK1013" s="11"/>
      <c r="BL1013" s="11"/>
      <c r="BM1013" s="11"/>
      <c r="BN1013" s="11"/>
      <c r="BO1013" s="11"/>
      <c r="BP1013" s="11"/>
    </row>
    <row r="1014" spans="1:68" ht="12.75" customHeight="1">
      <c r="A1014" s="12">
        <f t="shared" si="1727"/>
        <v>1011</v>
      </c>
      <c r="B1014" s="11" t="str">
        <f t="shared" ref="B1014:D1014" si="1890">IF(ISERROR(B1013),IF(ISERROR(B1012),IF(ISERROR(B1011),"BLANK",B1011),B1012),B1013)</f>
        <v>Isabelle Cote</v>
      </c>
      <c r="C1014" s="11" t="str">
        <f t="shared" si="1890"/>
        <v>Em Lim</v>
      </c>
      <c r="D1014" s="11" t="str">
        <f t="shared" si="1890"/>
        <v>BMSC8</v>
      </c>
      <c r="E1014" s="12" t="str">
        <f>IF(ISERROR(VLOOKUP($D1014,SITES!$A:$E,2,FALSE)),"",VLOOKUP($D1014,SITES!$A:$E,2,FALSE))</f>
        <v>Baeria Rocks North Island Northside</v>
      </c>
      <c r="F1014" s="10">
        <f>IF(ISERROR(VLOOKUP($D1014,SITES!$A:$E,3,FALSE)),"",VLOOKUP($D1014,SITES!$A:$E,3,FALSE))</f>
        <v>48.955081939697202</v>
      </c>
      <c r="G1014" s="13">
        <f>IF(ISERROR(VLOOKUP($D1014,SITES!$A:$E,4,FALSE)),"",VLOOKUP($D1014,SITES!$A:$E,4,FALSE))</f>
        <v>-125.15337371826099</v>
      </c>
      <c r="H1014" s="14" t="str">
        <f t="shared" ref="H1014:O1014" si="1891">IF(ISERROR(H1013),IF(ISERROR(H1012),IF(ISERROR(H1011),"BLANK",H1011),H1012),H1013)</f>
        <v>22/04/2024</v>
      </c>
      <c r="I1014" s="11">
        <f t="shared" si="1891"/>
        <v>1.5</v>
      </c>
      <c r="J1014" s="11" t="str">
        <f t="shared" si="1891"/>
        <v>SE</v>
      </c>
      <c r="K1014" s="18">
        <f t="shared" si="1891"/>
        <v>0.42499999999999999</v>
      </c>
      <c r="L1014" s="11" t="str">
        <f t="shared" si="1891"/>
        <v>EGL</v>
      </c>
      <c r="M1014" s="11">
        <f t="shared" si="1891"/>
        <v>8.5</v>
      </c>
      <c r="N1014" s="11">
        <f t="shared" si="1891"/>
        <v>2</v>
      </c>
      <c r="O1014" s="11">
        <f t="shared" si="1891"/>
        <v>1</v>
      </c>
      <c r="P1014" s="11" t="s">
        <v>31</v>
      </c>
      <c r="Q1014" s="19" t="str">
        <f>IF($N1014=1,IF(ISERROR(VLOOKUP($P1014,'M1'!$A:$C,Q$2,FALSE)),"NOT PRESENT",VLOOKUP($P1014,'M1'!$A:$C,Q$2,FALSE)),IF($N1014=2,IF(ISERROR(VLOOKUP(DATA!$P1014,'M2'!$A:$C,Q$2,FALSE)),"NOT PRESENT",VLOOKUP(DATA!$P1014,'M2'!$A:$C,Q$2,FALSE)),IF($N1014=0,IF(ISERROR(VLOOKUP($P1014,'M1'!$A:$C,Q$2,FALSE)),IF(ISERROR(VLOOKUP(DATA!$P1014,'M2'!$A:$C,Q$2,FALSE)),"NOT PRESENT",VLOOKUP(DATA!$P1014,'M2'!$A:$C,Q$2,FALSE)),VLOOKUP($P1014,'M1'!$A:$C,Q$2,FALSE)),"SPECIFY METHOD")))</f>
        <v>Patiria miniata</v>
      </c>
      <c r="R1014" s="12" t="str">
        <f>IF($N1014=1,IF(ISERROR(VLOOKUP($P1014,'M1'!$A:$C,R$2,FALSE)),"NOT PRESENT",VLOOKUP($P1014,'M1'!$A:$C,R$2,FALSE)),IF($N1014=2,IF(ISERROR(VLOOKUP(DATA!$P1014,'M2'!$A:$C,R$2,FALSE)),"NOT PRESENT",VLOOKUP(DATA!$P1014,'M2'!$A:$C,R$2,FALSE)),IF($N1014=0,IF(ISERROR(VLOOKUP($P1014,'M1'!$A:$C,R$2,FALSE)),IF(ISERROR(VLOOKUP(DATA!$P1014,'M2'!$A:$C,R$2,FALSE)),"NOT PRESENT",VLOOKUP(DATA!$P1014,'M2'!$A:$C,R$2,FALSE)),VLOOKUP($P1014,'M1'!$A:$C,R$2,FALSE)),"SPECIFY METHOD")))</f>
        <v>Bat star</v>
      </c>
      <c r="S1014" s="21">
        <f t="shared" si="1889"/>
        <v>35</v>
      </c>
      <c r="T1014" s="11">
        <v>35</v>
      </c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  <c r="AI1014" s="11"/>
      <c r="AJ1014" s="11"/>
      <c r="AK1014" s="11"/>
      <c r="AL1014" s="11"/>
      <c r="AM1014" s="11"/>
      <c r="AN1014" s="11"/>
      <c r="AO1014" s="11"/>
      <c r="AP1014" s="11"/>
      <c r="AQ1014" s="11"/>
      <c r="AR1014" s="11"/>
      <c r="AS1014" s="11"/>
      <c r="AT1014" s="11"/>
      <c r="AU1014" s="11"/>
      <c r="AV1014" s="11"/>
      <c r="AW1014" s="11"/>
      <c r="AX1014" s="11"/>
      <c r="AY1014" s="11"/>
      <c r="AZ1014" s="11"/>
      <c r="BA1014" s="11"/>
      <c r="BB1014" s="11"/>
      <c r="BC1014" s="11"/>
      <c r="BD1014" s="11"/>
      <c r="BE1014" s="11"/>
      <c r="BF1014" s="11"/>
      <c r="BG1014" s="11"/>
      <c r="BH1014" s="11"/>
      <c r="BI1014" s="11"/>
      <c r="BJ1014" s="11"/>
      <c r="BK1014" s="11"/>
      <c r="BL1014" s="11"/>
      <c r="BM1014" s="11"/>
      <c r="BN1014" s="11"/>
      <c r="BO1014" s="11"/>
      <c r="BP1014" s="11"/>
    </row>
    <row r="1015" spans="1:68" ht="12.75" customHeight="1">
      <c r="A1015" s="12">
        <f t="shared" si="1727"/>
        <v>1012</v>
      </c>
      <c r="B1015" s="11" t="str">
        <f t="shared" ref="B1015:D1015" si="1892">IF(ISERROR(B1014),IF(ISERROR(B1013),IF(ISERROR(B1012),"BLANK",B1012),B1013),B1014)</f>
        <v>Isabelle Cote</v>
      </c>
      <c r="C1015" s="11" t="str">
        <f t="shared" si="1892"/>
        <v>Em Lim</v>
      </c>
      <c r="D1015" s="11" t="str">
        <f t="shared" si="1892"/>
        <v>BMSC8</v>
      </c>
      <c r="E1015" s="12" t="str">
        <f>IF(ISERROR(VLOOKUP($D1015,SITES!$A:$E,2,FALSE)),"",VLOOKUP($D1015,SITES!$A:$E,2,FALSE))</f>
        <v>Baeria Rocks North Island Northside</v>
      </c>
      <c r="F1015" s="10">
        <f>IF(ISERROR(VLOOKUP($D1015,SITES!$A:$E,3,FALSE)),"",VLOOKUP($D1015,SITES!$A:$E,3,FALSE))</f>
        <v>48.955081939697202</v>
      </c>
      <c r="G1015" s="13">
        <f>IF(ISERROR(VLOOKUP($D1015,SITES!$A:$E,4,FALSE)),"",VLOOKUP($D1015,SITES!$A:$E,4,FALSE))</f>
        <v>-125.15337371826099</v>
      </c>
      <c r="H1015" s="14" t="str">
        <f t="shared" ref="H1015:O1015" si="1893">IF(ISERROR(H1014),IF(ISERROR(H1013),IF(ISERROR(H1012),"BLANK",H1012),H1013),H1014)</f>
        <v>22/04/2024</v>
      </c>
      <c r="I1015" s="11">
        <f t="shared" si="1893"/>
        <v>1.5</v>
      </c>
      <c r="J1015" s="11" t="str">
        <f t="shared" si="1893"/>
        <v>SE</v>
      </c>
      <c r="K1015" s="18">
        <f t="shared" si="1893"/>
        <v>0.42499999999999999</v>
      </c>
      <c r="L1015" s="11" t="str">
        <f t="shared" si="1893"/>
        <v>EGL</v>
      </c>
      <c r="M1015" s="11">
        <f t="shared" si="1893"/>
        <v>8.5</v>
      </c>
      <c r="N1015" s="11">
        <f t="shared" si="1893"/>
        <v>2</v>
      </c>
      <c r="O1015" s="11">
        <f t="shared" si="1893"/>
        <v>1</v>
      </c>
      <c r="P1015" s="11" t="s">
        <v>41</v>
      </c>
      <c r="Q1015" s="19" t="str">
        <f>IF($N1015=1,IF(ISERROR(VLOOKUP($P1015,'M1'!$A:$C,Q$2,FALSE)),"NOT PRESENT",VLOOKUP($P1015,'M1'!$A:$C,Q$2,FALSE)),IF($N1015=2,IF(ISERROR(VLOOKUP(DATA!$P1015,'M2'!$A:$C,Q$2,FALSE)),"NOT PRESENT",VLOOKUP(DATA!$P1015,'M2'!$A:$C,Q$2,FALSE)),IF($N1015=0,IF(ISERROR(VLOOKUP($P1015,'M1'!$A:$C,Q$2,FALSE)),IF(ISERROR(VLOOKUP(DATA!$P1015,'M2'!$A:$C,Q$2,FALSE)),"NOT PRESENT",VLOOKUP(DATA!$P1015,'M2'!$A:$C,Q$2,FALSE)),VLOOKUP($P1015,'M1'!$A:$C,Q$2,FALSE)),"SPECIFY METHOD")))</f>
        <v>Pisaster ochraceus</v>
      </c>
      <c r="R1015" s="12" t="str">
        <f>IF($N1015=1,IF(ISERROR(VLOOKUP($P1015,'M1'!$A:$C,R$2,FALSE)),"NOT PRESENT",VLOOKUP($P1015,'M1'!$A:$C,R$2,FALSE)),IF($N1015=2,IF(ISERROR(VLOOKUP(DATA!$P1015,'M2'!$A:$C,R$2,FALSE)),"NOT PRESENT",VLOOKUP(DATA!$P1015,'M2'!$A:$C,R$2,FALSE)),IF($N1015=0,IF(ISERROR(VLOOKUP($P1015,'M1'!$A:$C,R$2,FALSE)),IF(ISERROR(VLOOKUP(DATA!$P1015,'M2'!$A:$C,R$2,FALSE)),"NOT PRESENT",VLOOKUP(DATA!$P1015,'M2'!$A:$C,R$2,FALSE)),VLOOKUP($P1015,'M1'!$A:$C,R$2,FALSE)),"SPECIFY METHOD")))</f>
        <v>Purple sea star</v>
      </c>
      <c r="S1015" s="21">
        <f t="shared" si="1889"/>
        <v>51</v>
      </c>
      <c r="T1015" s="11">
        <v>51</v>
      </c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  <c r="AI1015" s="11"/>
      <c r="AJ1015" s="11"/>
      <c r="AK1015" s="11"/>
      <c r="AL1015" s="11"/>
      <c r="AM1015" s="11"/>
      <c r="AN1015" s="11"/>
      <c r="AO1015" s="11"/>
      <c r="AP1015" s="11"/>
      <c r="AQ1015" s="11"/>
      <c r="AR1015" s="11"/>
      <c r="AS1015" s="11"/>
      <c r="AT1015" s="11"/>
      <c r="AU1015" s="11"/>
      <c r="AV1015" s="11"/>
      <c r="AW1015" s="11"/>
      <c r="AX1015" s="11"/>
      <c r="AY1015" s="11"/>
      <c r="AZ1015" s="11"/>
      <c r="BA1015" s="11"/>
      <c r="BB1015" s="11"/>
      <c r="BC1015" s="11"/>
      <c r="BD1015" s="11"/>
      <c r="BE1015" s="11"/>
      <c r="BF1015" s="11"/>
      <c r="BG1015" s="11"/>
      <c r="BH1015" s="11"/>
      <c r="BI1015" s="11"/>
      <c r="BJ1015" s="11"/>
      <c r="BK1015" s="11"/>
      <c r="BL1015" s="11"/>
      <c r="BM1015" s="11"/>
      <c r="BN1015" s="11"/>
      <c r="BO1015" s="11"/>
      <c r="BP1015" s="11"/>
    </row>
    <row r="1016" spans="1:68" ht="12.75" customHeight="1">
      <c r="A1016" s="12">
        <f t="shared" si="1727"/>
        <v>1013</v>
      </c>
      <c r="B1016" s="11" t="str">
        <f t="shared" ref="B1016:D1016" si="1894">IF(ISERROR(B1015),IF(ISERROR(B1014),IF(ISERROR(B1013),"BLANK",B1013),B1014),B1015)</f>
        <v>Isabelle Cote</v>
      </c>
      <c r="C1016" s="11" t="str">
        <f t="shared" si="1894"/>
        <v>Em Lim</v>
      </c>
      <c r="D1016" s="11" t="str">
        <f t="shared" si="1894"/>
        <v>BMSC8</v>
      </c>
      <c r="E1016" s="12" t="str">
        <f>IF(ISERROR(VLOOKUP($D1016,SITES!$A:$E,2,FALSE)),"",VLOOKUP($D1016,SITES!$A:$E,2,FALSE))</f>
        <v>Baeria Rocks North Island Northside</v>
      </c>
      <c r="F1016" s="10">
        <f>IF(ISERROR(VLOOKUP($D1016,SITES!$A:$E,3,FALSE)),"",VLOOKUP($D1016,SITES!$A:$E,3,FALSE))</f>
        <v>48.955081939697202</v>
      </c>
      <c r="G1016" s="13">
        <f>IF(ISERROR(VLOOKUP($D1016,SITES!$A:$E,4,FALSE)),"",VLOOKUP($D1016,SITES!$A:$E,4,FALSE))</f>
        <v>-125.15337371826099</v>
      </c>
      <c r="H1016" s="14" t="str">
        <f t="shared" ref="H1016:O1016" si="1895">IF(ISERROR(H1015),IF(ISERROR(H1014),IF(ISERROR(H1013),"BLANK",H1013),H1014),H1015)</f>
        <v>22/04/2024</v>
      </c>
      <c r="I1016" s="11">
        <f t="shared" si="1895"/>
        <v>1.5</v>
      </c>
      <c r="J1016" s="11" t="str">
        <f t="shared" si="1895"/>
        <v>SE</v>
      </c>
      <c r="K1016" s="18">
        <f t="shared" si="1895"/>
        <v>0.42499999999999999</v>
      </c>
      <c r="L1016" s="11" t="str">
        <f t="shared" si="1895"/>
        <v>EGL</v>
      </c>
      <c r="M1016" s="11">
        <f t="shared" si="1895"/>
        <v>8.5</v>
      </c>
      <c r="N1016" s="11">
        <f t="shared" si="1895"/>
        <v>2</v>
      </c>
      <c r="O1016" s="11">
        <f t="shared" si="1895"/>
        <v>1</v>
      </c>
      <c r="P1016" s="11" t="s">
        <v>32</v>
      </c>
      <c r="Q1016" s="19" t="str">
        <f>IF($N1016=1,IF(ISERROR(VLOOKUP($P1016,'M1'!$A:$C,Q$2,FALSE)),"NOT PRESENT",VLOOKUP($P1016,'M1'!$A:$C,Q$2,FALSE)),IF($N1016=2,IF(ISERROR(VLOOKUP(DATA!$P1016,'M2'!$A:$C,Q$2,FALSE)),"NOT PRESENT",VLOOKUP(DATA!$P1016,'M2'!$A:$C,Q$2,FALSE)),IF($N1016=0,IF(ISERROR(VLOOKUP($P1016,'M1'!$A:$C,Q$2,FALSE)),IF(ISERROR(VLOOKUP(DATA!$P1016,'M2'!$A:$C,Q$2,FALSE)),"NOT PRESENT",VLOOKUP(DATA!$P1016,'M2'!$A:$C,Q$2,FALSE)),VLOOKUP($P1016,'M1'!$A:$C,Q$2,FALSE)),"SPECIFY METHOD")))</f>
        <v>Acmaea mitra</v>
      </c>
      <c r="R1016" s="12" t="str">
        <f>IF($N1016=1,IF(ISERROR(VLOOKUP($P1016,'M1'!$A:$C,R$2,FALSE)),"NOT PRESENT",VLOOKUP($P1016,'M1'!$A:$C,R$2,FALSE)),IF($N1016=2,IF(ISERROR(VLOOKUP(DATA!$P1016,'M2'!$A:$C,R$2,FALSE)),"NOT PRESENT",VLOOKUP(DATA!$P1016,'M2'!$A:$C,R$2,FALSE)),IF($N1016=0,IF(ISERROR(VLOOKUP($P1016,'M1'!$A:$C,R$2,FALSE)),IF(ISERROR(VLOOKUP(DATA!$P1016,'M2'!$A:$C,R$2,FALSE)),"NOT PRESENT",VLOOKUP(DATA!$P1016,'M2'!$A:$C,R$2,FALSE)),VLOOKUP($P1016,'M1'!$A:$C,R$2,FALSE)),"SPECIFY METHOD")))</f>
        <v>Whitecap limpet</v>
      </c>
      <c r="S1016" s="21">
        <f t="shared" si="1889"/>
        <v>15</v>
      </c>
      <c r="T1016" s="11">
        <v>15</v>
      </c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  <c r="AI1016" s="11"/>
      <c r="AJ1016" s="11"/>
      <c r="AK1016" s="11"/>
      <c r="AL1016" s="11"/>
      <c r="AM1016" s="11"/>
      <c r="AN1016" s="11"/>
      <c r="AO1016" s="11"/>
      <c r="AP1016" s="11"/>
      <c r="AQ1016" s="11"/>
      <c r="AR1016" s="11"/>
      <c r="AS1016" s="11"/>
      <c r="AT1016" s="11"/>
      <c r="AU1016" s="11"/>
      <c r="AV1016" s="11"/>
      <c r="AW1016" s="11"/>
      <c r="AX1016" s="11"/>
      <c r="AY1016" s="11"/>
      <c r="AZ1016" s="11"/>
      <c r="BA1016" s="11"/>
      <c r="BB1016" s="11"/>
      <c r="BC1016" s="11"/>
      <c r="BD1016" s="11"/>
      <c r="BE1016" s="11"/>
      <c r="BF1016" s="11"/>
      <c r="BG1016" s="11"/>
      <c r="BH1016" s="11"/>
      <c r="BI1016" s="11"/>
      <c r="BJ1016" s="11"/>
      <c r="BK1016" s="11"/>
      <c r="BL1016" s="11"/>
      <c r="BM1016" s="11"/>
      <c r="BN1016" s="11"/>
      <c r="BO1016" s="11"/>
      <c r="BP1016" s="11"/>
    </row>
    <row r="1017" spans="1:68" ht="12.75" customHeight="1">
      <c r="A1017" s="12">
        <f t="shared" si="1727"/>
        <v>1014</v>
      </c>
      <c r="B1017" s="11" t="str">
        <f t="shared" ref="B1017:D1017" si="1896">IF(ISERROR(B1016),IF(ISERROR(B1015),IF(ISERROR(B1014),"BLANK",B1014),B1015),B1016)</f>
        <v>Isabelle Cote</v>
      </c>
      <c r="C1017" s="11" t="str">
        <f t="shared" si="1896"/>
        <v>Em Lim</v>
      </c>
      <c r="D1017" s="11" t="str">
        <f t="shared" si="1896"/>
        <v>BMSC8</v>
      </c>
      <c r="E1017" s="12" t="str">
        <f>IF(ISERROR(VLOOKUP($D1017,SITES!$A:$E,2,FALSE)),"",VLOOKUP($D1017,SITES!$A:$E,2,FALSE))</f>
        <v>Baeria Rocks North Island Northside</v>
      </c>
      <c r="F1017" s="10">
        <f>IF(ISERROR(VLOOKUP($D1017,SITES!$A:$E,3,FALSE)),"",VLOOKUP($D1017,SITES!$A:$E,3,FALSE))</f>
        <v>48.955081939697202</v>
      </c>
      <c r="G1017" s="13">
        <f>IF(ISERROR(VLOOKUP($D1017,SITES!$A:$E,4,FALSE)),"",VLOOKUP($D1017,SITES!$A:$E,4,FALSE))</f>
        <v>-125.15337371826099</v>
      </c>
      <c r="H1017" s="14" t="str">
        <f t="shared" ref="H1017:O1017" si="1897">IF(ISERROR(H1016),IF(ISERROR(H1015),IF(ISERROR(H1014),"BLANK",H1014),H1015),H1016)</f>
        <v>22/04/2024</v>
      </c>
      <c r="I1017" s="11">
        <f t="shared" si="1897"/>
        <v>1.5</v>
      </c>
      <c r="J1017" s="11" t="str">
        <f t="shared" si="1897"/>
        <v>SE</v>
      </c>
      <c r="K1017" s="18">
        <f t="shared" si="1897"/>
        <v>0.42499999999999999</v>
      </c>
      <c r="L1017" s="11" t="str">
        <f t="shared" si="1897"/>
        <v>EGL</v>
      </c>
      <c r="M1017" s="11">
        <f t="shared" si="1897"/>
        <v>8.5</v>
      </c>
      <c r="N1017" s="11">
        <f t="shared" si="1897"/>
        <v>2</v>
      </c>
      <c r="O1017" s="11">
        <f t="shared" si="1897"/>
        <v>1</v>
      </c>
      <c r="P1017" s="11" t="s">
        <v>35</v>
      </c>
      <c r="Q1017" s="19" t="str">
        <f>IF($N1017=1,IF(ISERROR(VLOOKUP($P1017,'M1'!$A:$C,Q$2,FALSE)),"NOT PRESENT",VLOOKUP($P1017,'M1'!$A:$C,Q$2,FALSE)),IF($N1017=2,IF(ISERROR(VLOOKUP(DATA!$P1017,'M2'!$A:$C,Q$2,FALSE)),"NOT PRESENT",VLOOKUP(DATA!$P1017,'M2'!$A:$C,Q$2,FALSE)),IF($N1017=0,IF(ISERROR(VLOOKUP($P1017,'M1'!$A:$C,Q$2,FALSE)),IF(ISERROR(VLOOKUP(DATA!$P1017,'M2'!$A:$C,Q$2,FALSE)),"NOT PRESENT",VLOOKUP(DATA!$P1017,'M2'!$A:$C,Q$2,FALSE)),VLOOKUP($P1017,'M1'!$A:$C,Q$2,FALSE)),"SPECIFY METHOD")))</f>
        <v>Orthasterias koehleri</v>
      </c>
      <c r="R1017" s="12" t="str">
        <f>IF($N1017=1,IF(ISERROR(VLOOKUP($P1017,'M1'!$A:$C,R$2,FALSE)),"NOT PRESENT",VLOOKUP($P1017,'M1'!$A:$C,R$2,FALSE)),IF($N1017=2,IF(ISERROR(VLOOKUP(DATA!$P1017,'M2'!$A:$C,R$2,FALSE)),"NOT PRESENT",VLOOKUP(DATA!$P1017,'M2'!$A:$C,R$2,FALSE)),IF($N1017=0,IF(ISERROR(VLOOKUP($P1017,'M1'!$A:$C,R$2,FALSE)),IF(ISERROR(VLOOKUP(DATA!$P1017,'M2'!$A:$C,R$2,FALSE)),"NOT PRESENT",VLOOKUP(DATA!$P1017,'M2'!$A:$C,R$2,FALSE)),VLOOKUP($P1017,'M1'!$A:$C,R$2,FALSE)),"SPECIFY METHOD")))</f>
        <v>Rainbow star</v>
      </c>
      <c r="S1017" s="21">
        <f t="shared" si="1889"/>
        <v>18</v>
      </c>
      <c r="T1017" s="11">
        <v>18</v>
      </c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  <c r="AI1017" s="11"/>
      <c r="AJ1017" s="11"/>
      <c r="AK1017" s="11"/>
      <c r="AL1017" s="11"/>
      <c r="AM1017" s="11"/>
      <c r="AN1017" s="11"/>
      <c r="AO1017" s="11"/>
      <c r="AP1017" s="11"/>
      <c r="AQ1017" s="11"/>
      <c r="AR1017" s="11"/>
      <c r="AS1017" s="11"/>
      <c r="AT1017" s="11"/>
      <c r="AU1017" s="11"/>
      <c r="AV1017" s="11"/>
      <c r="AW1017" s="11"/>
      <c r="AX1017" s="11"/>
      <c r="AY1017" s="11"/>
      <c r="AZ1017" s="11"/>
      <c r="BA1017" s="11"/>
      <c r="BB1017" s="11"/>
      <c r="BC1017" s="11"/>
      <c r="BD1017" s="11"/>
      <c r="BE1017" s="11"/>
      <c r="BF1017" s="11"/>
      <c r="BG1017" s="11"/>
      <c r="BH1017" s="11"/>
      <c r="BI1017" s="11"/>
      <c r="BJ1017" s="11"/>
      <c r="BK1017" s="11"/>
      <c r="BL1017" s="11"/>
      <c r="BM1017" s="11"/>
      <c r="BN1017" s="11"/>
      <c r="BO1017" s="11"/>
      <c r="BP1017" s="11"/>
    </row>
    <row r="1018" spans="1:68" ht="12.75" customHeight="1">
      <c r="A1018" s="12">
        <f t="shared" si="1727"/>
        <v>1015</v>
      </c>
      <c r="B1018" s="11" t="str">
        <f t="shared" ref="B1018:D1018" si="1898">IF(ISERROR(B1017),IF(ISERROR(B1016),IF(ISERROR(B1015),"BLANK",B1015),B1016),B1017)</f>
        <v>Isabelle Cote</v>
      </c>
      <c r="C1018" s="11" t="str">
        <f t="shared" si="1898"/>
        <v>Em Lim</v>
      </c>
      <c r="D1018" s="11" t="str">
        <f t="shared" si="1898"/>
        <v>BMSC8</v>
      </c>
      <c r="E1018" s="12" t="str">
        <f>IF(ISERROR(VLOOKUP($D1018,SITES!$A:$E,2,FALSE)),"",VLOOKUP($D1018,SITES!$A:$E,2,FALSE))</f>
        <v>Baeria Rocks North Island Northside</v>
      </c>
      <c r="F1018" s="10">
        <f>IF(ISERROR(VLOOKUP($D1018,SITES!$A:$E,3,FALSE)),"",VLOOKUP($D1018,SITES!$A:$E,3,FALSE))</f>
        <v>48.955081939697202</v>
      </c>
      <c r="G1018" s="13">
        <f>IF(ISERROR(VLOOKUP($D1018,SITES!$A:$E,4,FALSE)),"",VLOOKUP($D1018,SITES!$A:$E,4,FALSE))</f>
        <v>-125.15337371826099</v>
      </c>
      <c r="H1018" s="14" t="str">
        <f t="shared" ref="H1018:O1018" si="1899">IF(ISERROR(H1017),IF(ISERROR(H1016),IF(ISERROR(H1015),"BLANK",H1015),H1016),H1017)</f>
        <v>22/04/2024</v>
      </c>
      <c r="I1018" s="11">
        <f t="shared" si="1899"/>
        <v>1.5</v>
      </c>
      <c r="J1018" s="11" t="str">
        <f t="shared" si="1899"/>
        <v>SE</v>
      </c>
      <c r="K1018" s="18">
        <f t="shared" si="1899"/>
        <v>0.42499999999999999</v>
      </c>
      <c r="L1018" s="11" t="str">
        <f t="shared" si="1899"/>
        <v>EGL</v>
      </c>
      <c r="M1018" s="11">
        <f t="shared" si="1899"/>
        <v>8.5</v>
      </c>
      <c r="N1018" s="11">
        <f t="shared" si="1899"/>
        <v>2</v>
      </c>
      <c r="O1018" s="11">
        <f t="shared" si="1899"/>
        <v>1</v>
      </c>
      <c r="P1018" s="11" t="s">
        <v>34</v>
      </c>
      <c r="Q1018" s="19" t="str">
        <f>IF($N1018=1,IF(ISERROR(VLOOKUP($P1018,'M1'!$A:$C,Q$2,FALSE)),"NOT PRESENT",VLOOKUP($P1018,'M1'!$A:$C,Q$2,FALSE)),IF($N1018=2,IF(ISERROR(VLOOKUP(DATA!$P1018,'M2'!$A:$C,Q$2,FALSE)),"NOT PRESENT",VLOOKUP(DATA!$P1018,'M2'!$A:$C,Q$2,FALSE)),IF($N1018=0,IF(ISERROR(VLOOKUP($P1018,'M1'!$A:$C,Q$2,FALSE)),IF(ISERROR(VLOOKUP(DATA!$P1018,'M2'!$A:$C,Q$2,FALSE)),"NOT PRESENT",VLOOKUP(DATA!$P1018,'M2'!$A:$C,Q$2,FALSE)),VLOOKUP($P1018,'M1'!$A:$C,Q$2,FALSE)),"SPECIFY METHOD")))</f>
        <v>Pagurus hemphilli</v>
      </c>
      <c r="R1018" s="12" t="str">
        <f>IF($N1018=1,IF(ISERROR(VLOOKUP($P1018,'M1'!$A:$C,R$2,FALSE)),"NOT PRESENT",VLOOKUP($P1018,'M1'!$A:$C,R$2,FALSE)),IF($N1018=2,IF(ISERROR(VLOOKUP(DATA!$P1018,'M2'!$A:$C,R$2,FALSE)),"NOT PRESENT",VLOOKUP(DATA!$P1018,'M2'!$A:$C,R$2,FALSE)),IF($N1018=0,IF(ISERROR(VLOOKUP($P1018,'M1'!$A:$C,R$2,FALSE)),IF(ISERROR(VLOOKUP(DATA!$P1018,'M2'!$A:$C,R$2,FALSE)),"NOT PRESENT",VLOOKUP(DATA!$P1018,'M2'!$A:$C,R$2,FALSE)),VLOOKUP($P1018,'M1'!$A:$C,R$2,FALSE)),"SPECIFY METHOD")))</f>
        <v>Maroon hermit</v>
      </c>
      <c r="S1018" s="21">
        <f t="shared" si="1889"/>
        <v>21</v>
      </c>
      <c r="T1018" s="11">
        <v>21</v>
      </c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  <c r="AI1018" s="11"/>
      <c r="AJ1018" s="11"/>
      <c r="AK1018" s="11"/>
      <c r="AL1018" s="11"/>
      <c r="AM1018" s="11"/>
      <c r="AN1018" s="11"/>
      <c r="AO1018" s="11"/>
      <c r="AP1018" s="11"/>
      <c r="AQ1018" s="11"/>
      <c r="AR1018" s="11"/>
      <c r="AS1018" s="11"/>
      <c r="AT1018" s="11"/>
      <c r="AU1018" s="11"/>
      <c r="AV1018" s="11"/>
      <c r="AW1018" s="11"/>
      <c r="AX1018" s="11"/>
      <c r="AY1018" s="11"/>
      <c r="AZ1018" s="11"/>
      <c r="BA1018" s="11"/>
      <c r="BB1018" s="11"/>
      <c r="BC1018" s="11"/>
      <c r="BD1018" s="11"/>
      <c r="BE1018" s="11"/>
      <c r="BF1018" s="11"/>
      <c r="BG1018" s="11"/>
      <c r="BH1018" s="11"/>
      <c r="BI1018" s="11"/>
      <c r="BJ1018" s="11"/>
      <c r="BK1018" s="11"/>
      <c r="BL1018" s="11"/>
      <c r="BM1018" s="11"/>
      <c r="BN1018" s="11"/>
      <c r="BO1018" s="11"/>
      <c r="BP1018" s="11"/>
    </row>
    <row r="1019" spans="1:68" ht="12.75" customHeight="1">
      <c r="A1019" s="12">
        <f t="shared" si="1727"/>
        <v>1016</v>
      </c>
      <c r="B1019" s="11" t="str">
        <f t="shared" ref="B1019:D1019" si="1900">IF(ISERROR(B1018),IF(ISERROR(B1017),IF(ISERROR(B1016),"BLANK",B1016),B1017),B1018)</f>
        <v>Isabelle Cote</v>
      </c>
      <c r="C1019" s="11" t="str">
        <f t="shared" si="1900"/>
        <v>Em Lim</v>
      </c>
      <c r="D1019" s="11" t="str">
        <f t="shared" si="1900"/>
        <v>BMSC8</v>
      </c>
      <c r="E1019" s="12" t="str">
        <f>IF(ISERROR(VLOOKUP($D1019,SITES!$A:$E,2,FALSE)),"",VLOOKUP($D1019,SITES!$A:$E,2,FALSE))</f>
        <v>Baeria Rocks North Island Northside</v>
      </c>
      <c r="F1019" s="10">
        <f>IF(ISERROR(VLOOKUP($D1019,SITES!$A:$E,3,FALSE)),"",VLOOKUP($D1019,SITES!$A:$E,3,FALSE))</f>
        <v>48.955081939697202</v>
      </c>
      <c r="G1019" s="13">
        <f>IF(ISERROR(VLOOKUP($D1019,SITES!$A:$E,4,FALSE)),"",VLOOKUP($D1019,SITES!$A:$E,4,FALSE))</f>
        <v>-125.15337371826099</v>
      </c>
      <c r="H1019" s="14" t="str">
        <f t="shared" ref="H1019:O1019" si="1901">IF(ISERROR(H1018),IF(ISERROR(H1017),IF(ISERROR(H1016),"BLANK",H1016),H1017),H1018)</f>
        <v>22/04/2024</v>
      </c>
      <c r="I1019" s="11">
        <f t="shared" si="1901"/>
        <v>1.5</v>
      </c>
      <c r="J1019" s="11" t="str">
        <f t="shared" si="1901"/>
        <v>SE</v>
      </c>
      <c r="K1019" s="18">
        <f t="shared" si="1901"/>
        <v>0.42499999999999999</v>
      </c>
      <c r="L1019" s="11" t="str">
        <f t="shared" si="1901"/>
        <v>EGL</v>
      </c>
      <c r="M1019" s="11">
        <f t="shared" si="1901"/>
        <v>8.5</v>
      </c>
      <c r="N1019" s="11">
        <f t="shared" si="1901"/>
        <v>2</v>
      </c>
      <c r="O1019" s="11">
        <f t="shared" si="1901"/>
        <v>1</v>
      </c>
      <c r="P1019" s="11" t="s">
        <v>48</v>
      </c>
      <c r="Q1019" s="19" t="str">
        <f>IF($N1019=1,IF(ISERROR(VLOOKUP($P1019,'M1'!$A:$C,Q$2,FALSE)),"NOT PRESENT",VLOOKUP($P1019,'M1'!$A:$C,Q$2,FALSE)),IF($N1019=2,IF(ISERROR(VLOOKUP(DATA!$P1019,'M2'!$A:$C,Q$2,FALSE)),"NOT PRESENT",VLOOKUP(DATA!$P1019,'M2'!$A:$C,Q$2,FALSE)),IF($N1019=0,IF(ISERROR(VLOOKUP($P1019,'M1'!$A:$C,Q$2,FALSE)),IF(ISERROR(VLOOKUP(DATA!$P1019,'M2'!$A:$C,Q$2,FALSE)),"NOT PRESENT",VLOOKUP(DATA!$P1019,'M2'!$A:$C,Q$2,FALSE)),VLOOKUP($P1019,'M1'!$A:$C,Q$2,FALSE)),"SPECIFY METHOD")))</f>
        <v>Pagurus caurinus</v>
      </c>
      <c r="R1019" s="12" t="str">
        <f>IF($N1019=1,IF(ISERROR(VLOOKUP($P1019,'M1'!$A:$C,R$2,FALSE)),"NOT PRESENT",VLOOKUP($P1019,'M1'!$A:$C,R$2,FALSE)),IF($N1019=2,IF(ISERROR(VLOOKUP(DATA!$P1019,'M2'!$A:$C,R$2,FALSE)),"NOT PRESENT",VLOOKUP(DATA!$P1019,'M2'!$A:$C,R$2,FALSE)),IF($N1019=0,IF(ISERROR(VLOOKUP($P1019,'M1'!$A:$C,R$2,FALSE)),IF(ISERROR(VLOOKUP(DATA!$P1019,'M2'!$A:$C,R$2,FALSE)),"NOT PRESENT",VLOOKUP(DATA!$P1019,'M2'!$A:$C,R$2,FALSE)),VLOOKUP($P1019,'M1'!$A:$C,R$2,FALSE)),"SPECIFY METHOD")))</f>
        <v>Greenmark hermit crab</v>
      </c>
      <c r="S1019" s="21">
        <f t="shared" si="1889"/>
        <v>2</v>
      </c>
      <c r="T1019" s="11">
        <v>2</v>
      </c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  <c r="AI1019" s="11"/>
      <c r="AJ1019" s="11"/>
      <c r="AK1019" s="11"/>
      <c r="AL1019" s="11"/>
      <c r="AM1019" s="11"/>
      <c r="AN1019" s="11"/>
      <c r="AO1019" s="11"/>
      <c r="AP1019" s="11"/>
      <c r="AQ1019" s="11"/>
      <c r="AR1019" s="11"/>
      <c r="AS1019" s="11"/>
      <c r="AT1019" s="11"/>
      <c r="AU1019" s="11"/>
      <c r="AV1019" s="11"/>
      <c r="AW1019" s="11"/>
      <c r="AX1019" s="11"/>
      <c r="AY1019" s="11"/>
      <c r="AZ1019" s="11"/>
      <c r="BA1019" s="11"/>
      <c r="BB1019" s="11"/>
      <c r="BC1019" s="11"/>
      <c r="BD1019" s="11"/>
      <c r="BE1019" s="11"/>
      <c r="BF1019" s="11"/>
      <c r="BG1019" s="11"/>
      <c r="BH1019" s="11"/>
      <c r="BI1019" s="11"/>
      <c r="BJ1019" s="11"/>
      <c r="BK1019" s="11"/>
      <c r="BL1019" s="11"/>
      <c r="BM1019" s="11"/>
      <c r="BN1019" s="11"/>
      <c r="BO1019" s="11"/>
      <c r="BP1019" s="11"/>
    </row>
    <row r="1020" spans="1:68" ht="12.75" customHeight="1">
      <c r="A1020" s="12">
        <f t="shared" si="1727"/>
        <v>1017</v>
      </c>
      <c r="B1020" s="11" t="str">
        <f t="shared" ref="B1020:D1020" si="1902">IF(ISERROR(B1019),IF(ISERROR(B1018),IF(ISERROR(B1017),"BLANK",B1017),B1018),B1019)</f>
        <v>Isabelle Cote</v>
      </c>
      <c r="C1020" s="11" t="str">
        <f t="shared" si="1902"/>
        <v>Em Lim</v>
      </c>
      <c r="D1020" s="11" t="str">
        <f t="shared" si="1902"/>
        <v>BMSC8</v>
      </c>
      <c r="E1020" s="12" t="str">
        <f>IF(ISERROR(VLOOKUP($D1020,SITES!$A:$E,2,FALSE)),"",VLOOKUP($D1020,SITES!$A:$E,2,FALSE))</f>
        <v>Baeria Rocks North Island Northside</v>
      </c>
      <c r="F1020" s="10">
        <f>IF(ISERROR(VLOOKUP($D1020,SITES!$A:$E,3,FALSE)),"",VLOOKUP($D1020,SITES!$A:$E,3,FALSE))</f>
        <v>48.955081939697202</v>
      </c>
      <c r="G1020" s="13">
        <f>IF(ISERROR(VLOOKUP($D1020,SITES!$A:$E,4,FALSE)),"",VLOOKUP($D1020,SITES!$A:$E,4,FALSE))</f>
        <v>-125.15337371826099</v>
      </c>
      <c r="H1020" s="14" t="str">
        <f t="shared" ref="H1020:O1020" si="1903">IF(ISERROR(H1019),IF(ISERROR(H1018),IF(ISERROR(H1017),"BLANK",H1017),H1018),H1019)</f>
        <v>22/04/2024</v>
      </c>
      <c r="I1020" s="11">
        <f t="shared" si="1903"/>
        <v>1.5</v>
      </c>
      <c r="J1020" s="11" t="str">
        <f t="shared" si="1903"/>
        <v>SE</v>
      </c>
      <c r="K1020" s="18">
        <f t="shared" si="1903"/>
        <v>0.42499999999999999</v>
      </c>
      <c r="L1020" s="11" t="str">
        <f t="shared" si="1903"/>
        <v>EGL</v>
      </c>
      <c r="M1020" s="11">
        <f t="shared" si="1903"/>
        <v>8.5</v>
      </c>
      <c r="N1020" s="11">
        <f t="shared" si="1903"/>
        <v>2</v>
      </c>
      <c r="O1020" s="11">
        <f t="shared" si="1903"/>
        <v>1</v>
      </c>
      <c r="P1020" s="11" t="s">
        <v>28</v>
      </c>
      <c r="Q1020" s="19" t="str">
        <f>IF($N1020=1,IF(ISERROR(VLOOKUP($P1020,'M1'!$A:$C,Q$2,FALSE)),"NOT PRESENT",VLOOKUP($P1020,'M1'!$A:$C,Q$2,FALSE)),IF($N1020=2,IF(ISERROR(VLOOKUP(DATA!$P1020,'M2'!$A:$C,Q$2,FALSE)),"NOT PRESENT",VLOOKUP(DATA!$P1020,'M2'!$A:$C,Q$2,FALSE)),IF($N1020=0,IF(ISERROR(VLOOKUP($P1020,'M1'!$A:$C,Q$2,FALSE)),IF(ISERROR(VLOOKUP(DATA!$P1020,'M2'!$A:$C,Q$2,FALSE)),"NOT PRESENT",VLOOKUP(DATA!$P1020,'M2'!$A:$C,Q$2,FALSE)),VLOOKUP($P1020,'M1'!$A:$C,Q$2,FALSE)),"SPECIFY METHOD")))</f>
        <v>Artedius harringtoni</v>
      </c>
      <c r="R1020" s="12" t="str">
        <f>IF($N1020=1,IF(ISERROR(VLOOKUP($P1020,'M1'!$A:$C,R$2,FALSE)),"NOT PRESENT",VLOOKUP($P1020,'M1'!$A:$C,R$2,FALSE)),IF($N1020=2,IF(ISERROR(VLOOKUP(DATA!$P1020,'M2'!$A:$C,R$2,FALSE)),"NOT PRESENT",VLOOKUP(DATA!$P1020,'M2'!$A:$C,R$2,FALSE)),IF($N1020=0,IF(ISERROR(VLOOKUP($P1020,'M1'!$A:$C,R$2,FALSE)),IF(ISERROR(VLOOKUP(DATA!$P1020,'M2'!$A:$C,R$2,FALSE)),"NOT PRESENT",VLOOKUP(DATA!$P1020,'M2'!$A:$C,R$2,FALSE)),VLOOKUP($P1020,'M1'!$A:$C,R$2,FALSE)),"SPECIFY METHOD")))</f>
        <v>Scalyhead sculpin</v>
      </c>
      <c r="S1020" s="21">
        <f t="shared" si="1889"/>
        <v>2</v>
      </c>
      <c r="T1020" s="11">
        <v>0</v>
      </c>
      <c r="U1020" s="11"/>
      <c r="V1020" s="11">
        <v>1</v>
      </c>
      <c r="W1020" s="11">
        <v>1</v>
      </c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  <c r="AI1020" s="11"/>
      <c r="AJ1020" s="11"/>
      <c r="AK1020" s="11"/>
      <c r="AL1020" s="11"/>
      <c r="AM1020" s="11"/>
      <c r="AN1020" s="11"/>
      <c r="AO1020" s="11"/>
      <c r="AP1020" s="11"/>
      <c r="AQ1020" s="11"/>
      <c r="AR1020" s="11"/>
      <c r="AS1020" s="11"/>
      <c r="AT1020" s="11"/>
      <c r="AU1020" s="11"/>
      <c r="AV1020" s="11"/>
      <c r="AW1020" s="11"/>
      <c r="AX1020" s="11"/>
      <c r="AY1020" s="11"/>
      <c r="AZ1020" s="11"/>
      <c r="BA1020" s="11"/>
      <c r="BB1020" s="11"/>
      <c r="BC1020" s="11"/>
      <c r="BD1020" s="11"/>
      <c r="BE1020" s="11"/>
      <c r="BF1020" s="11"/>
      <c r="BG1020" s="11"/>
      <c r="BH1020" s="11"/>
      <c r="BI1020" s="11"/>
      <c r="BJ1020" s="11"/>
      <c r="BK1020" s="11"/>
      <c r="BL1020" s="11"/>
      <c r="BM1020" s="11"/>
      <c r="BN1020" s="11"/>
      <c r="BO1020" s="11"/>
      <c r="BP1020" s="11"/>
    </row>
    <row r="1021" spans="1:68" ht="12.75" customHeight="1">
      <c r="A1021" s="12">
        <f t="shared" si="1727"/>
        <v>1018</v>
      </c>
      <c r="B1021" s="11" t="str">
        <f t="shared" ref="B1021:D1021" si="1904">IF(ISERROR(B1020),IF(ISERROR(B1019),IF(ISERROR(B1018),"BLANK",B1018),B1019),B1020)</f>
        <v>Isabelle Cote</v>
      </c>
      <c r="C1021" s="11" t="str">
        <f t="shared" si="1904"/>
        <v>Em Lim</v>
      </c>
      <c r="D1021" s="11" t="str">
        <f t="shared" si="1904"/>
        <v>BMSC8</v>
      </c>
      <c r="E1021" s="12" t="str">
        <f>IF(ISERROR(VLOOKUP($D1021,SITES!$A:$E,2,FALSE)),"",VLOOKUP($D1021,SITES!$A:$E,2,FALSE))</f>
        <v>Baeria Rocks North Island Northside</v>
      </c>
      <c r="F1021" s="10">
        <f>IF(ISERROR(VLOOKUP($D1021,SITES!$A:$E,3,FALSE)),"",VLOOKUP($D1021,SITES!$A:$E,3,FALSE))</f>
        <v>48.955081939697202</v>
      </c>
      <c r="G1021" s="13">
        <f>IF(ISERROR(VLOOKUP($D1021,SITES!$A:$E,4,FALSE)),"",VLOOKUP($D1021,SITES!$A:$E,4,FALSE))</f>
        <v>-125.15337371826099</v>
      </c>
      <c r="H1021" s="14" t="str">
        <f t="shared" ref="H1021:O1021" si="1905">IF(ISERROR(H1020),IF(ISERROR(H1019),IF(ISERROR(H1018),"BLANK",H1018),H1019),H1020)</f>
        <v>22/04/2024</v>
      </c>
      <c r="I1021" s="11">
        <f t="shared" si="1905"/>
        <v>1.5</v>
      </c>
      <c r="J1021" s="11" t="str">
        <f t="shared" si="1905"/>
        <v>SE</v>
      </c>
      <c r="K1021" s="18">
        <f t="shared" si="1905"/>
        <v>0.42499999999999999</v>
      </c>
      <c r="L1021" s="11" t="str">
        <f t="shared" si="1905"/>
        <v>EGL</v>
      </c>
      <c r="M1021" s="11">
        <f t="shared" si="1905"/>
        <v>8.5</v>
      </c>
      <c r="N1021" s="11">
        <f t="shared" si="1905"/>
        <v>2</v>
      </c>
      <c r="O1021" s="11">
        <f t="shared" si="1905"/>
        <v>1</v>
      </c>
      <c r="P1021" s="11" t="s">
        <v>36</v>
      </c>
      <c r="Q1021" s="19" t="str">
        <f>IF($N1021=1,IF(ISERROR(VLOOKUP($P1021,'M1'!$A:$C,Q$2,FALSE)),"NOT PRESENT",VLOOKUP($P1021,'M1'!$A:$C,Q$2,FALSE)),IF($N1021=2,IF(ISERROR(VLOOKUP(DATA!$P1021,'M2'!$A:$C,Q$2,FALSE)),"NOT PRESENT",VLOOKUP(DATA!$P1021,'M2'!$A:$C,Q$2,FALSE)),IF($N1021=0,IF(ISERROR(VLOOKUP($P1021,'M1'!$A:$C,Q$2,FALSE)),IF(ISERROR(VLOOKUP(DATA!$P1021,'M2'!$A:$C,Q$2,FALSE)),"NOT PRESENT",VLOOKUP(DATA!$P1021,'M2'!$A:$C,Q$2,FALSE)),VLOOKUP($P1021,'M1'!$A:$C,Q$2,FALSE)),"SPECIFY METHOD")))</f>
        <v>Haliotis kamtschatkana</v>
      </c>
      <c r="R1021" s="12" t="str">
        <f>IF($N1021=1,IF(ISERROR(VLOOKUP($P1021,'M1'!$A:$C,R$2,FALSE)),"NOT PRESENT",VLOOKUP($P1021,'M1'!$A:$C,R$2,FALSE)),IF($N1021=2,IF(ISERROR(VLOOKUP(DATA!$P1021,'M2'!$A:$C,R$2,FALSE)),"NOT PRESENT",VLOOKUP(DATA!$P1021,'M2'!$A:$C,R$2,FALSE)),IF($N1021=0,IF(ISERROR(VLOOKUP($P1021,'M1'!$A:$C,R$2,FALSE)),IF(ISERROR(VLOOKUP(DATA!$P1021,'M2'!$A:$C,R$2,FALSE)),"NOT PRESENT",VLOOKUP(DATA!$P1021,'M2'!$A:$C,R$2,FALSE)),VLOOKUP($P1021,'M1'!$A:$C,R$2,FALSE)),"SPECIFY METHOD")))</f>
        <v>Pinto abalone</v>
      </c>
      <c r="S1021" s="21">
        <f t="shared" si="1889"/>
        <v>16</v>
      </c>
      <c r="T1021" s="11">
        <v>0</v>
      </c>
      <c r="U1021" s="11">
        <v>1</v>
      </c>
      <c r="V1021" s="11">
        <v>9</v>
      </c>
      <c r="W1021" s="11">
        <v>6</v>
      </c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  <c r="AI1021" s="11"/>
      <c r="AJ1021" s="11"/>
      <c r="AK1021" s="11"/>
      <c r="AL1021" s="11"/>
      <c r="AM1021" s="11"/>
      <c r="AN1021" s="11"/>
      <c r="AO1021" s="11"/>
      <c r="AP1021" s="11"/>
      <c r="AQ1021" s="11"/>
      <c r="AR1021" s="11"/>
      <c r="AS1021" s="11"/>
      <c r="AT1021" s="11"/>
      <c r="AU1021" s="11"/>
      <c r="AV1021" s="11"/>
      <c r="AW1021" s="11"/>
      <c r="AX1021" s="11"/>
      <c r="AY1021" s="11"/>
      <c r="AZ1021" s="11"/>
      <c r="BA1021" s="11"/>
      <c r="BB1021" s="11"/>
      <c r="BC1021" s="11"/>
      <c r="BD1021" s="11"/>
      <c r="BE1021" s="11"/>
      <c r="BF1021" s="11"/>
      <c r="BG1021" s="11"/>
      <c r="BH1021" s="11"/>
      <c r="BI1021" s="11"/>
      <c r="BJ1021" s="11"/>
      <c r="BK1021" s="11"/>
      <c r="BL1021" s="11"/>
      <c r="BM1021" s="11"/>
      <c r="BN1021" s="11"/>
      <c r="BO1021" s="11"/>
      <c r="BP1021" s="11"/>
    </row>
    <row r="1022" spans="1:68" ht="12.75" customHeight="1">
      <c r="A1022" s="12">
        <f t="shared" si="1727"/>
        <v>1019</v>
      </c>
      <c r="B1022" s="11" t="str">
        <f t="shared" ref="B1022:D1022" si="1906">IF(ISERROR(B1021),IF(ISERROR(B1020),IF(ISERROR(B1019),"BLANK",B1019),B1020),B1021)</f>
        <v>Isabelle Cote</v>
      </c>
      <c r="C1022" s="11" t="str">
        <f t="shared" si="1906"/>
        <v>Em Lim</v>
      </c>
      <c r="D1022" s="11" t="str">
        <f t="shared" si="1906"/>
        <v>BMSC8</v>
      </c>
      <c r="E1022" s="12" t="str">
        <f>IF(ISERROR(VLOOKUP($D1022,SITES!$A:$E,2,FALSE)),"",VLOOKUP($D1022,SITES!$A:$E,2,FALSE))</f>
        <v>Baeria Rocks North Island Northside</v>
      </c>
      <c r="F1022" s="10">
        <f>IF(ISERROR(VLOOKUP($D1022,SITES!$A:$E,3,FALSE)),"",VLOOKUP($D1022,SITES!$A:$E,3,FALSE))</f>
        <v>48.955081939697202</v>
      </c>
      <c r="G1022" s="13">
        <f>IF(ISERROR(VLOOKUP($D1022,SITES!$A:$E,4,FALSE)),"",VLOOKUP($D1022,SITES!$A:$E,4,FALSE))</f>
        <v>-125.15337371826099</v>
      </c>
      <c r="H1022" s="14" t="str">
        <f t="shared" ref="H1022:O1022" si="1907">IF(ISERROR(H1021),IF(ISERROR(H1020),IF(ISERROR(H1019),"BLANK",H1019),H1020),H1021)</f>
        <v>22/04/2024</v>
      </c>
      <c r="I1022" s="11">
        <f t="shared" si="1907"/>
        <v>1.5</v>
      </c>
      <c r="J1022" s="11" t="str">
        <f t="shared" si="1907"/>
        <v>SE</v>
      </c>
      <c r="K1022" s="18">
        <f t="shared" si="1907"/>
        <v>0.42499999999999999</v>
      </c>
      <c r="L1022" s="11" t="str">
        <f t="shared" si="1907"/>
        <v>EGL</v>
      </c>
      <c r="M1022" s="11">
        <f t="shared" si="1907"/>
        <v>8.5</v>
      </c>
      <c r="N1022" s="11">
        <f t="shared" si="1907"/>
        <v>2</v>
      </c>
      <c r="O1022" s="11">
        <f t="shared" si="1907"/>
        <v>1</v>
      </c>
      <c r="P1022" s="11" t="s">
        <v>190</v>
      </c>
      <c r="Q1022" s="19" t="str">
        <f>IF($N1022=1,IF(ISERROR(VLOOKUP($P1022,'M1'!$A:$C,Q$2,FALSE)),"NOT PRESENT",VLOOKUP($P1022,'M1'!$A:$C,Q$2,FALSE)),IF($N1022=2,IF(ISERROR(VLOOKUP(DATA!$P1022,'M2'!$A:$C,Q$2,FALSE)),"NOT PRESENT",VLOOKUP(DATA!$P1022,'M2'!$A:$C,Q$2,FALSE)),IF($N1022=0,IF(ISERROR(VLOOKUP($P1022,'M1'!$A:$C,Q$2,FALSE)),IF(ISERROR(VLOOKUP(DATA!$P1022,'M2'!$A:$C,Q$2,FALSE)),"NOT PRESENT",VLOOKUP(DATA!$P1022,'M2'!$A:$C,Q$2,FALSE)),VLOOKUP($P1022,'M1'!$A:$C,Q$2,FALSE)),"SPECIFY METHOD")))</f>
        <v>Amphissa columbiana</v>
      </c>
      <c r="R1022" s="12" t="str">
        <f>IF($N1022=1,IF(ISERROR(VLOOKUP($P1022,'M1'!$A:$C,R$2,FALSE)),"NOT PRESENT",VLOOKUP($P1022,'M1'!$A:$C,R$2,FALSE)),IF($N1022=2,IF(ISERROR(VLOOKUP(DATA!$P1022,'M2'!$A:$C,R$2,FALSE)),"NOT PRESENT",VLOOKUP(DATA!$P1022,'M2'!$A:$C,R$2,FALSE)),IF($N1022=0,IF(ISERROR(VLOOKUP($P1022,'M1'!$A:$C,R$2,FALSE)),IF(ISERROR(VLOOKUP(DATA!$P1022,'M2'!$A:$C,R$2,FALSE)),"NOT PRESENT",VLOOKUP(DATA!$P1022,'M2'!$A:$C,R$2,FALSE)),VLOOKUP($P1022,'M1'!$A:$C,R$2,FALSE)),"SPECIFY METHOD")))</f>
        <v>Wrinkled dove snail</v>
      </c>
      <c r="S1022" s="21">
        <f t="shared" si="1889"/>
        <v>1</v>
      </c>
      <c r="T1022" s="11">
        <v>1</v>
      </c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1"/>
      <c r="BA1022" s="11"/>
      <c r="BB1022" s="11"/>
      <c r="BC1022" s="11"/>
      <c r="BD1022" s="11"/>
      <c r="BE1022" s="11"/>
      <c r="BF1022" s="11"/>
      <c r="BG1022" s="11"/>
      <c r="BH1022" s="11"/>
      <c r="BI1022" s="11"/>
      <c r="BJ1022" s="11"/>
      <c r="BK1022" s="11"/>
      <c r="BL1022" s="11"/>
      <c r="BM1022" s="11"/>
      <c r="BN1022" s="11"/>
      <c r="BO1022" s="11"/>
      <c r="BP1022" s="11"/>
    </row>
    <row r="1023" spans="1:68" ht="12.75" customHeight="1">
      <c r="A1023" s="12">
        <f t="shared" si="1727"/>
        <v>1020</v>
      </c>
      <c r="B1023" s="11" t="str">
        <f t="shared" ref="B1023:D1023" si="1908">IF(ISERROR(B1022),IF(ISERROR(B1021),IF(ISERROR(B1020),"BLANK",B1020),B1021),B1022)</f>
        <v>Isabelle Cote</v>
      </c>
      <c r="C1023" s="11" t="str">
        <f t="shared" si="1908"/>
        <v>Em Lim</v>
      </c>
      <c r="D1023" s="11" t="str">
        <f t="shared" si="1908"/>
        <v>BMSC8</v>
      </c>
      <c r="E1023" s="12" t="str">
        <f>IF(ISERROR(VLOOKUP($D1023,SITES!$A:$E,2,FALSE)),"",VLOOKUP($D1023,SITES!$A:$E,2,FALSE))</f>
        <v>Baeria Rocks North Island Northside</v>
      </c>
      <c r="F1023" s="10">
        <f>IF(ISERROR(VLOOKUP($D1023,SITES!$A:$E,3,FALSE)),"",VLOOKUP($D1023,SITES!$A:$E,3,FALSE))</f>
        <v>48.955081939697202</v>
      </c>
      <c r="G1023" s="13">
        <f>IF(ISERROR(VLOOKUP($D1023,SITES!$A:$E,4,FALSE)),"",VLOOKUP($D1023,SITES!$A:$E,4,FALSE))</f>
        <v>-125.15337371826099</v>
      </c>
      <c r="H1023" s="14" t="str">
        <f t="shared" ref="H1023:O1023" si="1909">IF(ISERROR(H1022),IF(ISERROR(H1021),IF(ISERROR(H1020),"BLANK",H1020),H1021),H1022)</f>
        <v>22/04/2024</v>
      </c>
      <c r="I1023" s="11">
        <f t="shared" si="1909"/>
        <v>1.5</v>
      </c>
      <c r="J1023" s="11" t="str">
        <f t="shared" si="1909"/>
        <v>SE</v>
      </c>
      <c r="K1023" s="18">
        <f t="shared" si="1909"/>
        <v>0.42499999999999999</v>
      </c>
      <c r="L1023" s="11" t="str">
        <f t="shared" si="1909"/>
        <v>EGL</v>
      </c>
      <c r="M1023" s="11">
        <f t="shared" si="1909"/>
        <v>8.5</v>
      </c>
      <c r="N1023" s="11">
        <f t="shared" si="1909"/>
        <v>2</v>
      </c>
      <c r="O1023" s="11">
        <f t="shared" si="1909"/>
        <v>1</v>
      </c>
      <c r="P1023" s="11" t="s">
        <v>37</v>
      </c>
      <c r="Q1023" s="19" t="str">
        <f>IF($N1023=1,IF(ISERROR(VLOOKUP($P1023,'M1'!$A:$C,Q$2,FALSE)),"NOT PRESENT",VLOOKUP($P1023,'M1'!$A:$C,Q$2,FALSE)),IF($N1023=2,IF(ISERROR(VLOOKUP(DATA!$P1023,'M2'!$A:$C,Q$2,FALSE)),"NOT PRESENT",VLOOKUP(DATA!$P1023,'M2'!$A:$C,Q$2,FALSE)),IF($N1023=0,IF(ISERROR(VLOOKUP($P1023,'M1'!$A:$C,Q$2,FALSE)),IF(ISERROR(VLOOKUP(DATA!$P1023,'M2'!$A:$C,Q$2,FALSE)),"NOT PRESENT",VLOOKUP(DATA!$P1023,'M2'!$A:$C,Q$2,FALSE)),VLOOKUP($P1023,'M1'!$A:$C,Q$2,FALSE)),"SPECIFY METHOD")))</f>
        <v>Ceratostoma foliatum</v>
      </c>
      <c r="R1023" s="12" t="str">
        <f>IF($N1023=1,IF(ISERROR(VLOOKUP($P1023,'M1'!$A:$C,R$2,FALSE)),"NOT PRESENT",VLOOKUP($P1023,'M1'!$A:$C,R$2,FALSE)),IF($N1023=2,IF(ISERROR(VLOOKUP(DATA!$P1023,'M2'!$A:$C,R$2,FALSE)),"NOT PRESENT",VLOOKUP(DATA!$P1023,'M2'!$A:$C,R$2,FALSE)),IF($N1023=0,IF(ISERROR(VLOOKUP($P1023,'M1'!$A:$C,R$2,FALSE)),IF(ISERROR(VLOOKUP(DATA!$P1023,'M2'!$A:$C,R$2,FALSE)),"NOT PRESENT",VLOOKUP(DATA!$P1023,'M2'!$A:$C,R$2,FALSE)),VLOOKUP($P1023,'M1'!$A:$C,R$2,FALSE)),"SPECIFY METHOD")))</f>
        <v>Leafy hornmouth</v>
      </c>
      <c r="S1023" s="21">
        <f t="shared" si="1889"/>
        <v>3</v>
      </c>
      <c r="T1023" s="11">
        <v>3</v>
      </c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  <c r="AI1023" s="11"/>
      <c r="AJ1023" s="11"/>
      <c r="AK1023" s="11"/>
      <c r="AL1023" s="11"/>
      <c r="AM1023" s="11"/>
      <c r="AN1023" s="11"/>
      <c r="AO1023" s="11"/>
      <c r="AP1023" s="11"/>
      <c r="AQ1023" s="11"/>
      <c r="AR1023" s="11"/>
      <c r="AS1023" s="11"/>
      <c r="AT1023" s="11"/>
      <c r="AU1023" s="11"/>
      <c r="AV1023" s="11"/>
      <c r="AW1023" s="11"/>
      <c r="AX1023" s="11"/>
      <c r="AY1023" s="11"/>
      <c r="AZ1023" s="11"/>
      <c r="BA1023" s="11"/>
      <c r="BB1023" s="11"/>
      <c r="BC1023" s="11"/>
      <c r="BD1023" s="11"/>
      <c r="BE1023" s="11"/>
      <c r="BF1023" s="11"/>
      <c r="BG1023" s="11"/>
      <c r="BH1023" s="11"/>
      <c r="BI1023" s="11"/>
      <c r="BJ1023" s="11"/>
      <c r="BK1023" s="11"/>
      <c r="BL1023" s="11"/>
      <c r="BM1023" s="11"/>
      <c r="BN1023" s="11"/>
      <c r="BO1023" s="11"/>
      <c r="BP1023" s="11"/>
    </row>
    <row r="1024" spans="1:68" ht="12.75" customHeight="1">
      <c r="A1024" s="12">
        <f t="shared" si="1727"/>
        <v>1021</v>
      </c>
      <c r="B1024" s="11" t="str">
        <f t="shared" ref="B1024:D1024" si="1910">IF(ISERROR(B1023),IF(ISERROR(B1022),IF(ISERROR(B1021),"BLANK",B1021),B1022),B1023)</f>
        <v>Isabelle Cote</v>
      </c>
      <c r="C1024" s="11" t="str">
        <f t="shared" si="1910"/>
        <v>Em Lim</v>
      </c>
      <c r="D1024" s="11" t="str">
        <f t="shared" si="1910"/>
        <v>BMSC8</v>
      </c>
      <c r="E1024" s="12" t="str">
        <f>IF(ISERROR(VLOOKUP($D1024,SITES!$A:$E,2,FALSE)),"",VLOOKUP($D1024,SITES!$A:$E,2,FALSE))</f>
        <v>Baeria Rocks North Island Northside</v>
      </c>
      <c r="F1024" s="10">
        <f>IF(ISERROR(VLOOKUP($D1024,SITES!$A:$E,3,FALSE)),"",VLOOKUP($D1024,SITES!$A:$E,3,FALSE))</f>
        <v>48.955081939697202</v>
      </c>
      <c r="G1024" s="13">
        <f>IF(ISERROR(VLOOKUP($D1024,SITES!$A:$E,4,FALSE)),"",VLOOKUP($D1024,SITES!$A:$E,4,FALSE))</f>
        <v>-125.15337371826099</v>
      </c>
      <c r="H1024" s="14" t="str">
        <f t="shared" ref="H1024:O1024" si="1911">IF(ISERROR(H1023),IF(ISERROR(H1022),IF(ISERROR(H1021),"BLANK",H1021),H1022),H1023)</f>
        <v>22/04/2024</v>
      </c>
      <c r="I1024" s="11">
        <f t="shared" si="1911"/>
        <v>1.5</v>
      </c>
      <c r="J1024" s="11" t="str">
        <f t="shared" si="1911"/>
        <v>SE</v>
      </c>
      <c r="K1024" s="18">
        <f t="shared" si="1911"/>
        <v>0.42499999999999999</v>
      </c>
      <c r="L1024" s="11" t="str">
        <f t="shared" si="1911"/>
        <v>EGL</v>
      </c>
      <c r="M1024" s="11">
        <f t="shared" si="1911"/>
        <v>8.5</v>
      </c>
      <c r="N1024" s="11">
        <f t="shared" si="1911"/>
        <v>2</v>
      </c>
      <c r="O1024" s="11">
        <f t="shared" si="1911"/>
        <v>1</v>
      </c>
      <c r="P1024" s="11" t="s">
        <v>191</v>
      </c>
      <c r="Q1024" s="19" t="str">
        <f>IF($N1024=1,IF(ISERROR(VLOOKUP($P1024,'M1'!$A:$C,Q$2,FALSE)),"NOT PRESENT",VLOOKUP($P1024,'M1'!$A:$C,Q$2,FALSE)),IF($N1024=2,IF(ISERROR(VLOOKUP(DATA!$P1024,'M2'!$A:$C,Q$2,FALSE)),"NOT PRESENT",VLOOKUP(DATA!$P1024,'M2'!$A:$C,Q$2,FALSE)),IF($N1024=0,IF(ISERROR(VLOOKUP($P1024,'M1'!$A:$C,Q$2,FALSE)),IF(ISERROR(VLOOKUP(DATA!$P1024,'M2'!$A:$C,Q$2,FALSE)),"NOT PRESENT",VLOOKUP(DATA!$P1024,'M2'!$A:$C,Q$2,FALSE)),VLOOKUP($P1024,'M1'!$A:$C,Q$2,FALSE)),"SPECIFY METHOD")))</f>
        <v>Calliostoma ligatum</v>
      </c>
      <c r="R1024" s="12" t="str">
        <f>IF($N1024=1,IF(ISERROR(VLOOKUP($P1024,'M1'!$A:$C,R$2,FALSE)),"NOT PRESENT",VLOOKUP($P1024,'M1'!$A:$C,R$2,FALSE)),IF($N1024=2,IF(ISERROR(VLOOKUP(DATA!$P1024,'M2'!$A:$C,R$2,FALSE)),"NOT PRESENT",VLOOKUP(DATA!$P1024,'M2'!$A:$C,R$2,FALSE)),IF($N1024=0,IF(ISERROR(VLOOKUP($P1024,'M1'!$A:$C,R$2,FALSE)),IF(ISERROR(VLOOKUP(DATA!$P1024,'M2'!$A:$C,R$2,FALSE)),"NOT PRESENT",VLOOKUP(DATA!$P1024,'M2'!$A:$C,R$2,FALSE)),VLOOKUP($P1024,'M1'!$A:$C,R$2,FALSE)),"SPECIFY METHOD")))</f>
        <v>Blue top shell</v>
      </c>
      <c r="S1024" s="21">
        <f t="shared" si="1889"/>
        <v>3</v>
      </c>
      <c r="T1024" s="11">
        <v>3</v>
      </c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  <c r="AI1024" s="11"/>
      <c r="AJ1024" s="11"/>
      <c r="AK1024" s="11"/>
      <c r="AL1024" s="11"/>
      <c r="AM1024" s="11"/>
      <c r="AN1024" s="11"/>
      <c r="AO1024" s="11"/>
      <c r="AP1024" s="11"/>
      <c r="AQ1024" s="11"/>
      <c r="AR1024" s="11"/>
      <c r="AS1024" s="11"/>
      <c r="AT1024" s="11"/>
      <c r="AU1024" s="11"/>
      <c r="AV1024" s="11"/>
      <c r="AW1024" s="11"/>
      <c r="AX1024" s="11"/>
      <c r="AY1024" s="11"/>
      <c r="AZ1024" s="11"/>
      <c r="BA1024" s="11"/>
      <c r="BB1024" s="11"/>
      <c r="BC1024" s="11"/>
      <c r="BD1024" s="11"/>
      <c r="BE1024" s="11"/>
      <c r="BF1024" s="11"/>
      <c r="BG1024" s="11"/>
      <c r="BH1024" s="11"/>
      <c r="BI1024" s="11"/>
      <c r="BJ1024" s="11"/>
      <c r="BK1024" s="11"/>
      <c r="BL1024" s="11"/>
      <c r="BM1024" s="11"/>
      <c r="BN1024" s="11"/>
      <c r="BO1024" s="11"/>
      <c r="BP1024" s="11"/>
    </row>
    <row r="1025" spans="1:68" ht="12.75" customHeight="1">
      <c r="A1025" s="12">
        <f t="shared" si="1727"/>
        <v>1022</v>
      </c>
      <c r="B1025" s="11" t="str">
        <f t="shared" ref="B1025:D1025" si="1912">IF(ISERROR(B1024),IF(ISERROR(B1023),IF(ISERROR(B1022),"BLANK",B1022),B1023),B1024)</f>
        <v>Isabelle Cote</v>
      </c>
      <c r="C1025" s="11" t="str">
        <f t="shared" si="1912"/>
        <v>Em Lim</v>
      </c>
      <c r="D1025" s="11" t="str">
        <f t="shared" si="1912"/>
        <v>BMSC8</v>
      </c>
      <c r="E1025" s="12" t="str">
        <f>IF(ISERROR(VLOOKUP($D1025,SITES!$A:$E,2,FALSE)),"",VLOOKUP($D1025,SITES!$A:$E,2,FALSE))</f>
        <v>Baeria Rocks North Island Northside</v>
      </c>
      <c r="F1025" s="10">
        <f>IF(ISERROR(VLOOKUP($D1025,SITES!$A:$E,3,FALSE)),"",VLOOKUP($D1025,SITES!$A:$E,3,FALSE))</f>
        <v>48.955081939697202</v>
      </c>
      <c r="G1025" s="13">
        <f>IF(ISERROR(VLOOKUP($D1025,SITES!$A:$E,4,FALSE)),"",VLOOKUP($D1025,SITES!$A:$E,4,FALSE))</f>
        <v>-125.15337371826099</v>
      </c>
      <c r="H1025" s="14" t="str">
        <f t="shared" ref="H1025:O1025" si="1913">IF(ISERROR(H1024),IF(ISERROR(H1023),IF(ISERROR(H1022),"BLANK",H1022),H1023),H1024)</f>
        <v>22/04/2024</v>
      </c>
      <c r="I1025" s="11">
        <f t="shared" si="1913"/>
        <v>1.5</v>
      </c>
      <c r="J1025" s="11" t="str">
        <f t="shared" si="1913"/>
        <v>SE</v>
      </c>
      <c r="K1025" s="18">
        <f t="shared" si="1913"/>
        <v>0.42499999999999999</v>
      </c>
      <c r="L1025" s="11" t="str">
        <f t="shared" si="1913"/>
        <v>EGL</v>
      </c>
      <c r="M1025" s="11">
        <f t="shared" si="1913"/>
        <v>8.5</v>
      </c>
      <c r="N1025" s="11">
        <f t="shared" si="1913"/>
        <v>2</v>
      </c>
      <c r="O1025" s="11">
        <f t="shared" si="1913"/>
        <v>1</v>
      </c>
      <c r="P1025" s="11" t="s">
        <v>176</v>
      </c>
      <c r="Q1025" s="19" t="str">
        <f>IF($N1025=1,IF(ISERROR(VLOOKUP($P1025,'M1'!$A:$C,Q$2,FALSE)),"NOT PRESENT",VLOOKUP($P1025,'M1'!$A:$C,Q$2,FALSE)),IF($N1025=2,IF(ISERROR(VLOOKUP(DATA!$P1025,'M2'!$A:$C,Q$2,FALSE)),"NOT PRESENT",VLOOKUP(DATA!$P1025,'M2'!$A:$C,Q$2,FALSE)),IF($N1025=0,IF(ISERROR(VLOOKUP($P1025,'M1'!$A:$C,Q$2,FALSE)),IF(ISERROR(VLOOKUP(DATA!$P1025,'M2'!$A:$C,Q$2,FALSE)),"NOT PRESENT",VLOOKUP(DATA!$P1025,'M2'!$A:$C,Q$2,FALSE)),VLOOKUP($P1025,'M1'!$A:$C,Q$2,FALSE)),"SPECIFY METHOD")))</f>
        <v>Chlamys hastata</v>
      </c>
      <c r="R1025" s="12" t="str">
        <f>IF($N1025=1,IF(ISERROR(VLOOKUP($P1025,'M1'!$A:$C,R$2,FALSE)),"NOT PRESENT",VLOOKUP($P1025,'M1'!$A:$C,R$2,FALSE)),IF($N1025=2,IF(ISERROR(VLOOKUP(DATA!$P1025,'M2'!$A:$C,R$2,FALSE)),"NOT PRESENT",VLOOKUP(DATA!$P1025,'M2'!$A:$C,R$2,FALSE)),IF($N1025=0,IF(ISERROR(VLOOKUP($P1025,'M1'!$A:$C,R$2,FALSE)),IF(ISERROR(VLOOKUP(DATA!$P1025,'M2'!$A:$C,R$2,FALSE)),"NOT PRESENT",VLOOKUP(DATA!$P1025,'M2'!$A:$C,R$2,FALSE)),VLOOKUP($P1025,'M1'!$A:$C,R$2,FALSE)),"SPECIFY METHOD")))</f>
        <v>Spear scallop</v>
      </c>
      <c r="S1025" s="21">
        <f t="shared" si="1889"/>
        <v>1</v>
      </c>
      <c r="T1025" s="11">
        <v>1</v>
      </c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  <c r="AI1025" s="11"/>
      <c r="AJ1025" s="11"/>
      <c r="AK1025" s="11"/>
      <c r="AL1025" s="11"/>
      <c r="AM1025" s="11"/>
      <c r="AN1025" s="11"/>
      <c r="AO1025" s="11"/>
      <c r="AP1025" s="11"/>
      <c r="AQ1025" s="11"/>
      <c r="AR1025" s="11"/>
      <c r="AS1025" s="11"/>
      <c r="AT1025" s="11"/>
      <c r="AU1025" s="11"/>
      <c r="AV1025" s="11"/>
      <c r="AW1025" s="11"/>
      <c r="AX1025" s="11"/>
      <c r="AY1025" s="11"/>
      <c r="AZ1025" s="11"/>
      <c r="BA1025" s="11"/>
      <c r="BB1025" s="11"/>
      <c r="BC1025" s="11"/>
      <c r="BD1025" s="11"/>
      <c r="BE1025" s="11"/>
      <c r="BF1025" s="11"/>
      <c r="BG1025" s="11"/>
      <c r="BH1025" s="11"/>
      <c r="BI1025" s="11"/>
      <c r="BJ1025" s="11"/>
      <c r="BK1025" s="11"/>
      <c r="BL1025" s="11"/>
      <c r="BM1025" s="11"/>
      <c r="BN1025" s="11"/>
      <c r="BO1025" s="11"/>
      <c r="BP1025" s="11"/>
    </row>
    <row r="1026" spans="1:68" ht="12.75" customHeight="1">
      <c r="A1026" s="12">
        <f t="shared" si="1727"/>
        <v>1023</v>
      </c>
      <c r="B1026" s="11" t="str">
        <f t="shared" ref="B1026:D1026" si="1914">IF(ISERROR(B1025),IF(ISERROR(B1024),IF(ISERROR(B1023),"BLANK",B1023),B1024),B1025)</f>
        <v>Isabelle Cote</v>
      </c>
      <c r="C1026" s="11" t="str">
        <f t="shared" si="1914"/>
        <v>Em Lim</v>
      </c>
      <c r="D1026" s="11" t="str">
        <f t="shared" si="1914"/>
        <v>BMSC8</v>
      </c>
      <c r="E1026" s="12" t="str">
        <f>IF(ISERROR(VLOOKUP($D1026,SITES!$A:$E,2,FALSE)),"",VLOOKUP($D1026,SITES!$A:$E,2,FALSE))</f>
        <v>Baeria Rocks North Island Northside</v>
      </c>
      <c r="F1026" s="10">
        <f>IF(ISERROR(VLOOKUP($D1026,SITES!$A:$E,3,FALSE)),"",VLOOKUP($D1026,SITES!$A:$E,3,FALSE))</f>
        <v>48.955081939697202</v>
      </c>
      <c r="G1026" s="13">
        <f>IF(ISERROR(VLOOKUP($D1026,SITES!$A:$E,4,FALSE)),"",VLOOKUP($D1026,SITES!$A:$E,4,FALSE))</f>
        <v>-125.15337371826099</v>
      </c>
      <c r="H1026" s="14" t="str">
        <f t="shared" ref="H1026:O1026" si="1915">IF(ISERROR(H1025),IF(ISERROR(H1024),IF(ISERROR(H1023),"BLANK",H1023),H1024),H1025)</f>
        <v>22/04/2024</v>
      </c>
      <c r="I1026" s="11">
        <f t="shared" si="1915"/>
        <v>1.5</v>
      </c>
      <c r="J1026" s="11" t="str">
        <f t="shared" si="1915"/>
        <v>SE</v>
      </c>
      <c r="K1026" s="18">
        <f t="shared" si="1915"/>
        <v>0.42499999999999999</v>
      </c>
      <c r="L1026" s="11" t="str">
        <f t="shared" si="1915"/>
        <v>EGL</v>
      </c>
      <c r="M1026" s="11">
        <f t="shared" si="1915"/>
        <v>8.5</v>
      </c>
      <c r="N1026" s="11">
        <f t="shared" si="1915"/>
        <v>2</v>
      </c>
      <c r="O1026" s="11">
        <f t="shared" si="1915"/>
        <v>1</v>
      </c>
      <c r="P1026" s="11" t="s">
        <v>63</v>
      </c>
      <c r="Q1026" s="19" t="str">
        <f>IF($N1026=1,IF(ISERROR(VLOOKUP($P1026,'M1'!$A:$C,Q$2,FALSE)),"NOT PRESENT",VLOOKUP($P1026,'M1'!$A:$C,Q$2,FALSE)),IF($N1026=2,IF(ISERROR(VLOOKUP(DATA!$P1026,'M2'!$A:$C,Q$2,FALSE)),"NOT PRESENT",VLOOKUP(DATA!$P1026,'M2'!$A:$C,Q$2,FALSE)),IF($N1026=0,IF(ISERROR(VLOOKUP($P1026,'M1'!$A:$C,Q$2,FALSE)),IF(ISERROR(VLOOKUP(DATA!$P1026,'M2'!$A:$C,Q$2,FALSE)),"NOT PRESENT",VLOOKUP(DATA!$P1026,'M2'!$A:$C,Q$2,FALSE)),VLOOKUP($P1026,'M1'!$A:$C,Q$2,FALSE)),"SPECIFY METHOD")))</f>
        <v>Paguroidea spp.</v>
      </c>
      <c r="R1026" s="12" t="str">
        <f>IF($N1026=1,IF(ISERROR(VLOOKUP($P1026,'M1'!$A:$C,R$2,FALSE)),"NOT PRESENT",VLOOKUP($P1026,'M1'!$A:$C,R$2,FALSE)),IF($N1026=2,IF(ISERROR(VLOOKUP(DATA!$P1026,'M2'!$A:$C,R$2,FALSE)),"NOT PRESENT",VLOOKUP(DATA!$P1026,'M2'!$A:$C,R$2,FALSE)),IF($N1026=0,IF(ISERROR(VLOOKUP($P1026,'M1'!$A:$C,R$2,FALSE)),IF(ISERROR(VLOOKUP(DATA!$P1026,'M2'!$A:$C,R$2,FALSE)),"NOT PRESENT",VLOOKUP(DATA!$P1026,'M2'!$A:$C,R$2,FALSE)),VLOOKUP($P1026,'M1'!$A:$C,R$2,FALSE)),"SPECIFY METHOD")))</f>
        <v>Unidentified hermit crab</v>
      </c>
      <c r="S1026" s="21">
        <f t="shared" si="1889"/>
        <v>1</v>
      </c>
      <c r="T1026" s="11">
        <v>1</v>
      </c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  <c r="AT1026" s="11"/>
      <c r="AU1026" s="11"/>
      <c r="AV1026" s="11"/>
      <c r="AW1026" s="11"/>
      <c r="AX1026" s="11"/>
      <c r="AY1026" s="11"/>
      <c r="AZ1026" s="11"/>
      <c r="BA1026" s="11"/>
      <c r="BB1026" s="11"/>
      <c r="BC1026" s="11"/>
      <c r="BD1026" s="11"/>
      <c r="BE1026" s="11"/>
      <c r="BF1026" s="11"/>
      <c r="BG1026" s="11"/>
      <c r="BH1026" s="11"/>
      <c r="BI1026" s="11"/>
      <c r="BJ1026" s="11"/>
      <c r="BK1026" s="11"/>
      <c r="BL1026" s="11"/>
      <c r="BM1026" s="11"/>
      <c r="BN1026" s="11"/>
      <c r="BO1026" s="11"/>
      <c r="BP1026" s="11"/>
    </row>
    <row r="1027" spans="1:68" ht="12.75" customHeight="1">
      <c r="A1027" s="12">
        <f t="shared" si="1727"/>
        <v>1024</v>
      </c>
      <c r="B1027" s="11" t="str">
        <f t="shared" ref="B1027:D1027" si="1916">IF(ISERROR(B1026),IF(ISERROR(B1025),IF(ISERROR(B1024),"BLANK",B1024),B1025),B1026)</f>
        <v>Isabelle Cote</v>
      </c>
      <c r="C1027" s="11" t="str">
        <f t="shared" si="1916"/>
        <v>Em Lim</v>
      </c>
      <c r="D1027" s="11" t="str">
        <f t="shared" si="1916"/>
        <v>BMSC8</v>
      </c>
      <c r="E1027" s="12" t="str">
        <f>IF(ISERROR(VLOOKUP($D1027,SITES!$A:$E,2,FALSE)),"",VLOOKUP($D1027,SITES!$A:$E,2,FALSE))</f>
        <v>Baeria Rocks North Island Northside</v>
      </c>
      <c r="F1027" s="10">
        <f>IF(ISERROR(VLOOKUP($D1027,SITES!$A:$E,3,FALSE)),"",VLOOKUP($D1027,SITES!$A:$E,3,FALSE))</f>
        <v>48.955081939697202</v>
      </c>
      <c r="G1027" s="13">
        <f>IF(ISERROR(VLOOKUP($D1027,SITES!$A:$E,4,FALSE)),"",VLOOKUP($D1027,SITES!$A:$E,4,FALSE))</f>
        <v>-125.15337371826099</v>
      </c>
      <c r="H1027" s="14" t="str">
        <f t="shared" ref="H1027:O1027" si="1917">IF(ISERROR(H1026),IF(ISERROR(H1025),IF(ISERROR(H1024),"BLANK",H1024),H1025),H1026)</f>
        <v>22/04/2024</v>
      </c>
      <c r="I1027" s="11">
        <f t="shared" si="1917"/>
        <v>1.5</v>
      </c>
      <c r="J1027" s="11" t="str">
        <f t="shared" si="1917"/>
        <v>SE</v>
      </c>
      <c r="K1027" s="18">
        <f t="shared" si="1917"/>
        <v>0.42499999999999999</v>
      </c>
      <c r="L1027" s="11" t="str">
        <f t="shared" si="1917"/>
        <v>EGL</v>
      </c>
      <c r="M1027" s="11">
        <f t="shared" si="1917"/>
        <v>8.5</v>
      </c>
      <c r="N1027" s="11">
        <f t="shared" si="1917"/>
        <v>2</v>
      </c>
      <c r="O1027" s="11">
        <f t="shared" si="1917"/>
        <v>1</v>
      </c>
      <c r="P1027" s="11" t="s">
        <v>192</v>
      </c>
      <c r="Q1027" s="19" t="str">
        <f>IF($N1027=1,IF(ISERROR(VLOOKUP($P1027,'M1'!$A:$C,Q$2,FALSE)),"NOT PRESENT",VLOOKUP($P1027,'M1'!$A:$C,Q$2,FALSE)),IF($N1027=2,IF(ISERROR(VLOOKUP(DATA!$P1027,'M2'!$A:$C,Q$2,FALSE)),"NOT PRESENT",VLOOKUP(DATA!$P1027,'M2'!$A:$C,Q$2,FALSE)),IF($N1027=0,IF(ISERROR(VLOOKUP($P1027,'M1'!$A:$C,Q$2,FALSE)),IF(ISERROR(VLOOKUP(DATA!$P1027,'M2'!$A:$C,Q$2,FALSE)),"NOT PRESENT",VLOOKUP(DATA!$P1027,'M2'!$A:$C,Q$2,FALSE)),VLOOKUP($P1027,'M1'!$A:$C,Q$2,FALSE)),"SPECIFY METHOD")))</f>
        <v>Opalia wroblewskyi</v>
      </c>
      <c r="R1027" s="12" t="str">
        <f>IF($N1027=1,IF(ISERROR(VLOOKUP($P1027,'M1'!$A:$C,R$2,FALSE)),"NOT PRESENT",VLOOKUP($P1027,'M1'!$A:$C,R$2,FALSE)),IF($N1027=2,IF(ISERROR(VLOOKUP(DATA!$P1027,'M2'!$A:$C,R$2,FALSE)),"NOT PRESENT",VLOOKUP(DATA!$P1027,'M2'!$A:$C,R$2,FALSE)),IF($N1027=0,IF(ISERROR(VLOOKUP($P1027,'M1'!$A:$C,R$2,FALSE)),IF(ISERROR(VLOOKUP(DATA!$P1027,'M2'!$A:$C,R$2,FALSE)),"NOT PRESENT",VLOOKUP(DATA!$P1027,'M2'!$A:$C,R$2,FALSE)),VLOOKUP($P1027,'M1'!$A:$C,R$2,FALSE)),"SPECIFY METHOD")))</f>
        <v>Boreal wentletrap</v>
      </c>
      <c r="S1027" s="21">
        <f t="shared" si="1889"/>
        <v>1</v>
      </c>
      <c r="T1027" s="11">
        <v>1</v>
      </c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  <c r="AI1027" s="11"/>
      <c r="AJ1027" s="11"/>
      <c r="AK1027" s="11"/>
      <c r="AL1027" s="11"/>
      <c r="AM1027" s="11"/>
      <c r="AN1027" s="11"/>
      <c r="AO1027" s="11"/>
      <c r="AP1027" s="11"/>
      <c r="AQ1027" s="11"/>
      <c r="AR1027" s="11"/>
      <c r="AS1027" s="11"/>
      <c r="AT1027" s="11"/>
      <c r="AU1027" s="11"/>
      <c r="AV1027" s="11"/>
      <c r="AW1027" s="11"/>
      <c r="AX1027" s="11"/>
      <c r="AY1027" s="11"/>
      <c r="AZ1027" s="11"/>
      <c r="BA1027" s="11"/>
      <c r="BB1027" s="11"/>
      <c r="BC1027" s="11"/>
      <c r="BD1027" s="11"/>
      <c r="BE1027" s="11"/>
      <c r="BF1027" s="11"/>
      <c r="BG1027" s="11"/>
      <c r="BH1027" s="11"/>
      <c r="BI1027" s="11"/>
      <c r="BJ1027" s="11"/>
      <c r="BK1027" s="11"/>
      <c r="BL1027" s="11"/>
      <c r="BM1027" s="11"/>
      <c r="BN1027" s="11"/>
      <c r="BO1027" s="11"/>
      <c r="BP1027" s="11"/>
    </row>
    <row r="1028" spans="1:68" ht="12.75" customHeight="1">
      <c r="A1028" s="12">
        <f t="shared" si="1727"/>
        <v>1025</v>
      </c>
      <c r="B1028" s="11" t="str">
        <f t="shared" ref="B1028:D1028" si="1918">IF(ISERROR(B1027),IF(ISERROR(B1026),IF(ISERROR(B1025),"BLANK",B1025),B1026),B1027)</f>
        <v>Isabelle Cote</v>
      </c>
      <c r="C1028" s="11" t="str">
        <f t="shared" si="1918"/>
        <v>Em Lim</v>
      </c>
      <c r="D1028" s="11" t="str">
        <f t="shared" si="1918"/>
        <v>BMSC8</v>
      </c>
      <c r="E1028" s="12" t="str">
        <f>IF(ISERROR(VLOOKUP($D1028,SITES!$A:$E,2,FALSE)),"",VLOOKUP($D1028,SITES!$A:$E,2,FALSE))</f>
        <v>Baeria Rocks North Island Northside</v>
      </c>
      <c r="F1028" s="10">
        <f>IF(ISERROR(VLOOKUP($D1028,SITES!$A:$E,3,FALSE)),"",VLOOKUP($D1028,SITES!$A:$E,3,FALSE))</f>
        <v>48.955081939697202</v>
      </c>
      <c r="G1028" s="13">
        <f>IF(ISERROR(VLOOKUP($D1028,SITES!$A:$E,4,FALSE)),"",VLOOKUP($D1028,SITES!$A:$E,4,FALSE))</f>
        <v>-125.15337371826099</v>
      </c>
      <c r="H1028" s="14" t="str">
        <f t="shared" ref="H1028:O1028" si="1919">IF(ISERROR(H1027),IF(ISERROR(H1026),IF(ISERROR(H1025),"BLANK",H1025),H1026),H1027)</f>
        <v>22/04/2024</v>
      </c>
      <c r="I1028" s="11">
        <f t="shared" si="1919"/>
        <v>1.5</v>
      </c>
      <c r="J1028" s="11" t="str">
        <f t="shared" si="1919"/>
        <v>SE</v>
      </c>
      <c r="K1028" s="18">
        <f t="shared" si="1919"/>
        <v>0.42499999999999999</v>
      </c>
      <c r="L1028" s="11" t="str">
        <f t="shared" si="1919"/>
        <v>EGL</v>
      </c>
      <c r="M1028" s="11">
        <f t="shared" si="1919"/>
        <v>8.5</v>
      </c>
      <c r="N1028" s="11">
        <f t="shared" si="1919"/>
        <v>2</v>
      </c>
      <c r="O1028" s="11">
        <f t="shared" si="1919"/>
        <v>1</v>
      </c>
      <c r="P1028" s="11" t="s">
        <v>42</v>
      </c>
      <c r="Q1028" s="19" t="str">
        <f>IF($N1028=1,IF(ISERROR(VLOOKUP($P1028,'M1'!$A:$C,Q$2,FALSE)),"NOT PRESENT",VLOOKUP($P1028,'M1'!$A:$C,Q$2,FALSE)),IF($N1028=2,IF(ISERROR(VLOOKUP(DATA!$P1028,'M2'!$A:$C,Q$2,FALSE)),"NOT PRESENT",VLOOKUP(DATA!$P1028,'M2'!$A:$C,Q$2,FALSE)),IF($N1028=0,IF(ISERROR(VLOOKUP($P1028,'M1'!$A:$C,Q$2,FALSE)),IF(ISERROR(VLOOKUP(DATA!$P1028,'M2'!$A:$C,Q$2,FALSE)),"NOT PRESENT",VLOOKUP(DATA!$P1028,'M2'!$A:$C,Q$2,FALSE)),VLOOKUP($P1028,'M1'!$A:$C,Q$2,FALSE)),"SPECIFY METHOD")))</f>
        <v>Dermasterias imbricata</v>
      </c>
      <c r="R1028" s="12" t="str">
        <f>IF($N1028=1,IF(ISERROR(VLOOKUP($P1028,'M1'!$A:$C,R$2,FALSE)),"NOT PRESENT",VLOOKUP($P1028,'M1'!$A:$C,R$2,FALSE)),IF($N1028=2,IF(ISERROR(VLOOKUP(DATA!$P1028,'M2'!$A:$C,R$2,FALSE)),"NOT PRESENT",VLOOKUP(DATA!$P1028,'M2'!$A:$C,R$2,FALSE)),IF($N1028=0,IF(ISERROR(VLOOKUP($P1028,'M1'!$A:$C,R$2,FALSE)),IF(ISERROR(VLOOKUP(DATA!$P1028,'M2'!$A:$C,R$2,FALSE)),"NOT PRESENT",VLOOKUP(DATA!$P1028,'M2'!$A:$C,R$2,FALSE)),VLOOKUP($P1028,'M1'!$A:$C,R$2,FALSE)),"SPECIFY METHOD")))</f>
        <v>Leather star</v>
      </c>
      <c r="S1028" s="21">
        <f t="shared" si="1889"/>
        <v>2</v>
      </c>
      <c r="T1028" s="11">
        <v>2</v>
      </c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  <c r="AI1028" s="11"/>
      <c r="AJ1028" s="11"/>
      <c r="AK1028" s="11"/>
      <c r="AL1028" s="11"/>
      <c r="AM1028" s="11"/>
      <c r="AN1028" s="11"/>
      <c r="AO1028" s="11"/>
      <c r="AP1028" s="11"/>
      <c r="AQ1028" s="11"/>
      <c r="AR1028" s="11"/>
      <c r="AS1028" s="11"/>
      <c r="AT1028" s="11"/>
      <c r="AU1028" s="11"/>
      <c r="AV1028" s="11"/>
      <c r="AW1028" s="11"/>
      <c r="AX1028" s="11"/>
      <c r="AY1028" s="11"/>
      <c r="AZ1028" s="11"/>
      <c r="BA1028" s="11"/>
      <c r="BB1028" s="11"/>
      <c r="BC1028" s="11"/>
      <c r="BD1028" s="11"/>
      <c r="BE1028" s="11"/>
      <c r="BF1028" s="11"/>
      <c r="BG1028" s="11"/>
      <c r="BH1028" s="11"/>
      <c r="BI1028" s="11"/>
      <c r="BJ1028" s="11"/>
      <c r="BK1028" s="11"/>
      <c r="BL1028" s="11"/>
      <c r="BM1028" s="11"/>
      <c r="BN1028" s="11"/>
      <c r="BO1028" s="11"/>
      <c r="BP1028" s="11"/>
    </row>
    <row r="1029" spans="1:68" ht="12.75" customHeight="1">
      <c r="A1029" s="12">
        <f t="shared" si="1727"/>
        <v>1026</v>
      </c>
      <c r="B1029" s="11" t="str">
        <f t="shared" ref="B1029:C1029" si="1920">IF(ISERROR(B1028),IF(ISERROR(B1027),IF(ISERROR(B1026),"BLANK",B1026),B1027),B1028)</f>
        <v>Isabelle Cote</v>
      </c>
      <c r="C1029" s="11" t="str">
        <f t="shared" si="1920"/>
        <v>Em Lim</v>
      </c>
      <c r="D1029" s="11" t="s">
        <v>50</v>
      </c>
      <c r="E1029" s="12" t="str">
        <f>IF(ISERROR(VLOOKUP($D1029,SITES!$A:$E,2,FALSE)),"",VLOOKUP($D1029,SITES!$A:$E,2,FALSE))</f>
        <v>Baeria Rocks South Island</v>
      </c>
      <c r="F1029" s="10">
        <f>IF(ISERROR(VLOOKUP($D1029,SITES!$A:$E,3,FALSE)),"",VLOOKUP($D1029,SITES!$A:$E,3,FALSE))</f>
        <v>48.950233459472599</v>
      </c>
      <c r="G1029" s="13">
        <f>IF(ISERROR(VLOOKUP($D1029,SITES!$A:$E,4,FALSE)),"",VLOOKUP($D1029,SITES!$A:$E,4,FALSE))</f>
        <v>-125.155548095703</v>
      </c>
      <c r="H1029" s="11" t="s">
        <v>24</v>
      </c>
      <c r="I1029" s="11">
        <f>IF(ISERROR(I1028),IF(ISERROR(I1027),IF(ISERROR(I1026),"BLANK",I1026),I1027),I1028)</f>
        <v>1.5</v>
      </c>
      <c r="J1029" s="11" t="s">
        <v>51</v>
      </c>
      <c r="K1029" s="18">
        <v>0.53125</v>
      </c>
      <c r="L1029" s="11" t="str">
        <f>IF(ISERROR(L1028),IF(ISERROR(L1027),IF(ISERROR(L1026),"BLANK",L1026),L1027),L1028)</f>
        <v>EGL</v>
      </c>
      <c r="M1029" s="11">
        <v>11</v>
      </c>
      <c r="N1029" s="11">
        <v>1</v>
      </c>
      <c r="O1029" s="11">
        <f>IF(ISERROR(O1028),IF(ISERROR(O1027),IF(ISERROR(O1026),"BLANK",O1026),O1027),O1028)</f>
        <v>1</v>
      </c>
      <c r="P1029" s="11" t="s">
        <v>56</v>
      </c>
      <c r="Q1029" s="19" t="str">
        <f>IF($N1029=1,IF(ISERROR(VLOOKUP($P1029,'M1'!$A:$C,Q$2,FALSE)),"NOT PRESENT",VLOOKUP($P1029,'M1'!$A:$C,Q$2,FALSE)),IF($N1029=2,IF(ISERROR(VLOOKUP(DATA!$P1029,'M2'!$A:$C,Q$2,FALSE)),"NOT PRESENT",VLOOKUP(DATA!$P1029,'M2'!$A:$C,Q$2,FALSE)),IF($N1029=0,IF(ISERROR(VLOOKUP($P1029,'M1'!$A:$C,Q$2,FALSE)),IF(ISERROR(VLOOKUP(DATA!$P1029,'M2'!$A:$C,Q$2,FALSE)),"NOT PRESENT",VLOOKUP(DATA!$P1029,'M2'!$A:$C,Q$2,FALSE)),VLOOKUP($P1029,'M1'!$A:$C,Q$2,FALSE)),"SPECIFY METHOD")))</f>
        <v>Sebastes maliger</v>
      </c>
      <c r="R1029" s="12" t="str">
        <f>IF($N1029=1,IF(ISERROR(VLOOKUP($P1029,'M1'!$A:$C,R$2,FALSE)),"NOT PRESENT",VLOOKUP($P1029,'M1'!$A:$C,R$2,FALSE)),IF($N1029=2,IF(ISERROR(VLOOKUP(DATA!$P1029,'M2'!$A:$C,R$2,FALSE)),"NOT PRESENT",VLOOKUP(DATA!$P1029,'M2'!$A:$C,R$2,FALSE)),IF($N1029=0,IF(ISERROR(VLOOKUP($P1029,'M1'!$A:$C,R$2,FALSE)),IF(ISERROR(VLOOKUP(DATA!$P1029,'M2'!$A:$C,R$2,FALSE)),"NOT PRESENT",VLOOKUP(DATA!$P1029,'M2'!$A:$C,R$2,FALSE)),VLOOKUP($P1029,'M1'!$A:$C,R$2,FALSE)),"SPECIFY METHOD")))</f>
        <v>Quillback rockfish</v>
      </c>
      <c r="S1029" s="21">
        <f t="shared" si="1889"/>
        <v>6</v>
      </c>
      <c r="T1029" s="11">
        <v>5</v>
      </c>
      <c r="U1029" s="11"/>
      <c r="V1029" s="11"/>
      <c r="W1029" s="11"/>
      <c r="X1029" s="11"/>
      <c r="Y1029" s="11"/>
      <c r="Z1029" s="11"/>
      <c r="AA1029" s="11"/>
      <c r="AB1029" s="11"/>
      <c r="AC1029" s="11">
        <v>1</v>
      </c>
      <c r="AD1029" s="11"/>
      <c r="AE1029" s="11"/>
      <c r="AF1029" s="11"/>
      <c r="AG1029" s="11"/>
      <c r="AH1029" s="11"/>
      <c r="AI1029" s="11"/>
      <c r="AJ1029" s="11"/>
      <c r="AK1029" s="11"/>
      <c r="AL1029" s="11"/>
      <c r="AM1029" s="11"/>
      <c r="AN1029" s="11"/>
      <c r="AO1029" s="11"/>
      <c r="AP1029" s="11"/>
      <c r="AQ1029" s="11"/>
      <c r="AR1029" s="11"/>
      <c r="AS1029" s="11"/>
      <c r="AT1029" s="11"/>
      <c r="AU1029" s="11"/>
      <c r="AV1029" s="11"/>
      <c r="AW1029" s="11"/>
      <c r="AX1029" s="11"/>
      <c r="AY1029" s="11"/>
      <c r="AZ1029" s="11"/>
      <c r="BA1029" s="11"/>
      <c r="BB1029" s="11"/>
      <c r="BC1029" s="11"/>
      <c r="BD1029" s="11"/>
      <c r="BE1029" s="11"/>
      <c r="BF1029" s="11"/>
      <c r="BG1029" s="11"/>
      <c r="BH1029" s="11"/>
      <c r="BI1029" s="11"/>
      <c r="BJ1029" s="11"/>
      <c r="BK1029" s="11"/>
      <c r="BL1029" s="11"/>
      <c r="BM1029" s="11"/>
      <c r="BN1029" s="11"/>
      <c r="BO1029" s="11"/>
      <c r="BP1029" s="11"/>
    </row>
    <row r="1030" spans="1:68" ht="12.75" customHeight="1">
      <c r="A1030" s="12">
        <f t="shared" si="1727"/>
        <v>1027</v>
      </c>
      <c r="B1030" s="11" t="str">
        <f t="shared" ref="B1030:D1030" si="1921">IF(ISERROR(B1029),IF(ISERROR(B1028),IF(ISERROR(B1027),"BLANK",B1027),B1028),B1029)</f>
        <v>Isabelle Cote</v>
      </c>
      <c r="C1030" s="11" t="str">
        <f t="shared" si="1921"/>
        <v>Em Lim</v>
      </c>
      <c r="D1030" s="11" t="str">
        <f t="shared" si="1921"/>
        <v>BMSC6</v>
      </c>
      <c r="E1030" s="12" t="str">
        <f>IF(ISERROR(VLOOKUP($D1030,SITES!$A:$E,2,FALSE)),"",VLOOKUP($D1030,SITES!$A:$E,2,FALSE))</f>
        <v>Baeria Rocks South Island</v>
      </c>
      <c r="F1030" s="10">
        <f>IF(ISERROR(VLOOKUP($D1030,SITES!$A:$E,3,FALSE)),"",VLOOKUP($D1030,SITES!$A:$E,3,FALSE))</f>
        <v>48.950233459472599</v>
      </c>
      <c r="G1030" s="13">
        <f>IF(ISERROR(VLOOKUP($D1030,SITES!$A:$E,4,FALSE)),"",VLOOKUP($D1030,SITES!$A:$E,4,FALSE))</f>
        <v>-125.155548095703</v>
      </c>
      <c r="H1030" s="14" t="str">
        <f t="shared" ref="H1030:O1030" si="1922">IF(ISERROR(H1029),IF(ISERROR(H1028),IF(ISERROR(H1027),"BLANK",H1027),H1028),H1029)</f>
        <v>22/04/2024</v>
      </c>
      <c r="I1030" s="11">
        <f t="shared" si="1922"/>
        <v>1.5</v>
      </c>
      <c r="J1030" s="11" t="str">
        <f t="shared" si="1922"/>
        <v>SW</v>
      </c>
      <c r="K1030" s="18">
        <f t="shared" si="1922"/>
        <v>0.53125</v>
      </c>
      <c r="L1030" s="11" t="str">
        <f t="shared" si="1922"/>
        <v>EGL</v>
      </c>
      <c r="M1030" s="11">
        <f t="shared" si="1922"/>
        <v>11</v>
      </c>
      <c r="N1030" s="11">
        <f t="shared" si="1922"/>
        <v>1</v>
      </c>
      <c r="O1030" s="11">
        <f t="shared" si="1922"/>
        <v>1</v>
      </c>
      <c r="P1030" s="11" t="s">
        <v>27</v>
      </c>
      <c r="Q1030" s="19" t="str">
        <f>IF($N1030=1,IF(ISERROR(VLOOKUP($P1030,'M1'!$A:$C,Q$2,FALSE)),"NOT PRESENT",VLOOKUP($P1030,'M1'!$A:$C,Q$2,FALSE)),IF($N1030=2,IF(ISERROR(VLOOKUP(DATA!$P1030,'M2'!$A:$C,Q$2,FALSE)),"NOT PRESENT",VLOOKUP(DATA!$P1030,'M2'!$A:$C,Q$2,FALSE)),IF($N1030=0,IF(ISERROR(VLOOKUP($P1030,'M1'!$A:$C,Q$2,FALSE)),IF(ISERROR(VLOOKUP(DATA!$P1030,'M2'!$A:$C,Q$2,FALSE)),"NOT PRESENT",VLOOKUP(DATA!$P1030,'M2'!$A:$C,Q$2,FALSE)),VLOOKUP($P1030,'M1'!$A:$C,Q$2,FALSE)),"SPECIFY METHOD")))</f>
        <v>Hexagrammos decagrammus</v>
      </c>
      <c r="R1030" s="12" t="str">
        <f>IF($N1030=1,IF(ISERROR(VLOOKUP($P1030,'M1'!$A:$C,R$2,FALSE)),"NOT PRESENT",VLOOKUP($P1030,'M1'!$A:$C,R$2,FALSE)),IF($N1030=2,IF(ISERROR(VLOOKUP(DATA!$P1030,'M2'!$A:$C,R$2,FALSE)),"NOT PRESENT",VLOOKUP(DATA!$P1030,'M2'!$A:$C,R$2,FALSE)),IF($N1030=0,IF(ISERROR(VLOOKUP($P1030,'M1'!$A:$C,R$2,FALSE)),IF(ISERROR(VLOOKUP(DATA!$P1030,'M2'!$A:$C,R$2,FALSE)),"NOT PRESENT",VLOOKUP(DATA!$P1030,'M2'!$A:$C,R$2,FALSE)),VLOOKUP($P1030,'M1'!$A:$C,R$2,FALSE)),"SPECIFY METHOD")))</f>
        <v>Kelp greenling</v>
      </c>
      <c r="S1030" s="21">
        <f t="shared" si="1889"/>
        <v>1</v>
      </c>
      <c r="T1030" s="11">
        <v>0</v>
      </c>
      <c r="U1030" s="11"/>
      <c r="V1030" s="11"/>
      <c r="W1030" s="11"/>
      <c r="X1030" s="11"/>
      <c r="Y1030" s="11"/>
      <c r="Z1030" s="11"/>
      <c r="AA1030" s="11"/>
      <c r="AB1030" s="11">
        <v>1</v>
      </c>
      <c r="AC1030" s="11"/>
      <c r="AD1030" s="11"/>
      <c r="AE1030" s="11"/>
      <c r="AF1030" s="11"/>
      <c r="AG1030" s="11"/>
      <c r="AH1030" s="11"/>
      <c r="AI1030" s="11"/>
      <c r="AJ1030" s="11"/>
      <c r="AK1030" s="11"/>
      <c r="AL1030" s="11"/>
      <c r="AM1030" s="11"/>
      <c r="AN1030" s="11"/>
      <c r="AO1030" s="11"/>
      <c r="AP1030" s="11"/>
      <c r="AQ1030" s="11"/>
      <c r="AR1030" s="11"/>
      <c r="AS1030" s="11"/>
      <c r="AT1030" s="11"/>
      <c r="AU1030" s="11"/>
      <c r="AV1030" s="11"/>
      <c r="AW1030" s="11"/>
      <c r="AX1030" s="11"/>
      <c r="AY1030" s="11"/>
      <c r="AZ1030" s="11"/>
      <c r="BA1030" s="11"/>
      <c r="BB1030" s="11"/>
      <c r="BC1030" s="11"/>
      <c r="BD1030" s="11"/>
      <c r="BE1030" s="11"/>
      <c r="BF1030" s="11"/>
      <c r="BG1030" s="11"/>
      <c r="BH1030" s="11"/>
      <c r="BI1030" s="11"/>
      <c r="BJ1030" s="11"/>
      <c r="BK1030" s="11"/>
      <c r="BL1030" s="11"/>
      <c r="BM1030" s="11"/>
      <c r="BN1030" s="11"/>
      <c r="BO1030" s="11"/>
      <c r="BP1030" s="11"/>
    </row>
    <row r="1031" spans="1:68" ht="12.75" customHeight="1">
      <c r="A1031" s="12">
        <f t="shared" si="1727"/>
        <v>1028</v>
      </c>
      <c r="B1031" s="11" t="str">
        <f t="shared" ref="B1031:D1031" si="1923">IF(ISERROR(B1030),IF(ISERROR(B1029),IF(ISERROR(B1028),"BLANK",B1028),B1029),B1030)</f>
        <v>Isabelle Cote</v>
      </c>
      <c r="C1031" s="11" t="str">
        <f t="shared" si="1923"/>
        <v>Em Lim</v>
      </c>
      <c r="D1031" s="11" t="str">
        <f t="shared" si="1923"/>
        <v>BMSC6</v>
      </c>
      <c r="E1031" s="12" t="str">
        <f>IF(ISERROR(VLOOKUP($D1031,SITES!$A:$E,2,FALSE)),"",VLOOKUP($D1031,SITES!$A:$E,2,FALSE))</f>
        <v>Baeria Rocks South Island</v>
      </c>
      <c r="F1031" s="10">
        <f>IF(ISERROR(VLOOKUP($D1031,SITES!$A:$E,3,FALSE)),"",VLOOKUP($D1031,SITES!$A:$E,3,FALSE))</f>
        <v>48.950233459472599</v>
      </c>
      <c r="G1031" s="13">
        <f>IF(ISERROR(VLOOKUP($D1031,SITES!$A:$E,4,FALSE)),"",VLOOKUP($D1031,SITES!$A:$E,4,FALSE))</f>
        <v>-125.155548095703</v>
      </c>
      <c r="H1031" s="14" t="str">
        <f t="shared" ref="H1031:M1031" si="1924">IF(ISERROR(H1030),IF(ISERROR(H1029),IF(ISERROR(H1028),"BLANK",H1028),H1029),H1030)</f>
        <v>22/04/2024</v>
      </c>
      <c r="I1031" s="11">
        <f t="shared" si="1924"/>
        <v>1.5</v>
      </c>
      <c r="J1031" s="11" t="str">
        <f t="shared" si="1924"/>
        <v>SW</v>
      </c>
      <c r="K1031" s="18">
        <f t="shared" si="1924"/>
        <v>0.53125</v>
      </c>
      <c r="L1031" s="11" t="str">
        <f t="shared" si="1924"/>
        <v>EGL</v>
      </c>
      <c r="M1031" s="11">
        <f t="shared" si="1924"/>
        <v>11</v>
      </c>
      <c r="N1031" s="11">
        <v>2</v>
      </c>
      <c r="O1031" s="11">
        <f>IF(ISERROR(O1030),IF(ISERROR(O1029),IF(ISERROR(O1028),"BLANK",O1028),O1029),O1030)</f>
        <v>1</v>
      </c>
      <c r="P1031" s="11" t="s">
        <v>29</v>
      </c>
      <c r="Q1031" s="19" t="str">
        <f>IF($N1031=1,IF(ISERROR(VLOOKUP($P1031,'M1'!$A:$C,Q$2,FALSE)),"NOT PRESENT",VLOOKUP($P1031,'M1'!$A:$C,Q$2,FALSE)),IF($N1031=2,IF(ISERROR(VLOOKUP(DATA!$P1031,'M2'!$A:$C,Q$2,FALSE)),"NOT PRESENT",VLOOKUP(DATA!$P1031,'M2'!$A:$C,Q$2,FALSE)),IF($N1031=0,IF(ISERROR(VLOOKUP($P1031,'M1'!$A:$C,Q$2,FALSE)),IF(ISERROR(VLOOKUP(DATA!$P1031,'M2'!$A:$C,Q$2,FALSE)),"NOT PRESENT",VLOOKUP(DATA!$P1031,'M2'!$A:$C,Q$2,FALSE)),VLOOKUP($P1031,'M1'!$A:$C,Q$2,FALSE)),"SPECIFY METHOD")))</f>
        <v>Mesocentrotus franciscanus</v>
      </c>
      <c r="R1031" s="12" t="str">
        <f>IF($N1031=1,IF(ISERROR(VLOOKUP($P1031,'M1'!$A:$C,R$2,FALSE)),"NOT PRESENT",VLOOKUP($P1031,'M1'!$A:$C,R$2,FALSE)),IF($N1031=2,IF(ISERROR(VLOOKUP(DATA!$P1031,'M2'!$A:$C,R$2,FALSE)),"NOT PRESENT",VLOOKUP(DATA!$P1031,'M2'!$A:$C,R$2,FALSE)),IF($N1031=0,IF(ISERROR(VLOOKUP($P1031,'M1'!$A:$C,R$2,FALSE)),IF(ISERROR(VLOOKUP(DATA!$P1031,'M2'!$A:$C,R$2,FALSE)),"NOT PRESENT",VLOOKUP(DATA!$P1031,'M2'!$A:$C,R$2,FALSE)),VLOOKUP($P1031,'M1'!$A:$C,R$2,FALSE)),"SPECIFY METHOD")))</f>
        <v>Red sea urchin</v>
      </c>
      <c r="S1031" s="21">
        <f t="shared" si="1889"/>
        <v>179</v>
      </c>
      <c r="T1031" s="11">
        <v>179</v>
      </c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1"/>
      <c r="BA1031" s="11"/>
      <c r="BB1031" s="11"/>
      <c r="BC1031" s="11"/>
      <c r="BD1031" s="11"/>
      <c r="BE1031" s="11"/>
      <c r="BF1031" s="11"/>
      <c r="BG1031" s="11"/>
      <c r="BH1031" s="11"/>
      <c r="BI1031" s="11"/>
      <c r="BJ1031" s="11"/>
      <c r="BK1031" s="11"/>
      <c r="BL1031" s="11"/>
      <c r="BM1031" s="11"/>
      <c r="BN1031" s="11"/>
      <c r="BO1031" s="11"/>
      <c r="BP1031" s="11"/>
    </row>
    <row r="1032" spans="1:68" ht="12.75" customHeight="1">
      <c r="A1032" s="12">
        <f t="shared" si="1727"/>
        <v>1029</v>
      </c>
      <c r="B1032" s="11" t="str">
        <f t="shared" ref="B1032:D1032" si="1925">IF(ISERROR(B1031),IF(ISERROR(B1030),IF(ISERROR(B1029),"BLANK",B1029),B1030),B1031)</f>
        <v>Isabelle Cote</v>
      </c>
      <c r="C1032" s="11" t="str">
        <f t="shared" si="1925"/>
        <v>Em Lim</v>
      </c>
      <c r="D1032" s="11" t="str">
        <f t="shared" si="1925"/>
        <v>BMSC6</v>
      </c>
      <c r="E1032" s="12" t="str">
        <f>IF(ISERROR(VLOOKUP($D1032,SITES!$A:$E,2,FALSE)),"",VLOOKUP($D1032,SITES!$A:$E,2,FALSE))</f>
        <v>Baeria Rocks South Island</v>
      </c>
      <c r="F1032" s="10">
        <f>IF(ISERROR(VLOOKUP($D1032,SITES!$A:$E,3,FALSE)),"",VLOOKUP($D1032,SITES!$A:$E,3,FALSE))</f>
        <v>48.950233459472599</v>
      </c>
      <c r="G1032" s="13">
        <f>IF(ISERROR(VLOOKUP($D1032,SITES!$A:$E,4,FALSE)),"",VLOOKUP($D1032,SITES!$A:$E,4,FALSE))</f>
        <v>-125.155548095703</v>
      </c>
      <c r="H1032" s="14" t="str">
        <f t="shared" ref="H1032:O1032" si="1926">IF(ISERROR(H1031),IF(ISERROR(H1030),IF(ISERROR(H1029),"BLANK",H1029),H1030),H1031)</f>
        <v>22/04/2024</v>
      </c>
      <c r="I1032" s="11">
        <f t="shared" si="1926"/>
        <v>1.5</v>
      </c>
      <c r="J1032" s="11" t="str">
        <f t="shared" si="1926"/>
        <v>SW</v>
      </c>
      <c r="K1032" s="18">
        <f t="shared" si="1926"/>
        <v>0.53125</v>
      </c>
      <c r="L1032" s="11" t="str">
        <f t="shared" si="1926"/>
        <v>EGL</v>
      </c>
      <c r="M1032" s="11">
        <f t="shared" si="1926"/>
        <v>11</v>
      </c>
      <c r="N1032" s="11">
        <f t="shared" si="1926"/>
        <v>2</v>
      </c>
      <c r="O1032" s="11">
        <f t="shared" si="1926"/>
        <v>1</v>
      </c>
      <c r="P1032" s="11" t="s">
        <v>33</v>
      </c>
      <c r="Q1032" s="19" t="str">
        <f>IF($N1032=1,IF(ISERROR(VLOOKUP($P1032,'M1'!$A:$C,Q$2,FALSE)),"NOT PRESENT",VLOOKUP($P1032,'M1'!$A:$C,Q$2,FALSE)),IF($N1032=2,IF(ISERROR(VLOOKUP(DATA!$P1032,'M2'!$A:$C,Q$2,FALSE)),"NOT PRESENT",VLOOKUP(DATA!$P1032,'M2'!$A:$C,Q$2,FALSE)),IF($N1032=0,IF(ISERROR(VLOOKUP($P1032,'M1'!$A:$C,Q$2,FALSE)),IF(ISERROR(VLOOKUP(DATA!$P1032,'M2'!$A:$C,Q$2,FALSE)),"NOT PRESENT",VLOOKUP(DATA!$P1032,'M2'!$A:$C,Q$2,FALSE)),VLOOKUP($P1032,'M1'!$A:$C,Q$2,FALSE)),"SPECIFY METHOD")))</f>
        <v>Apostichopus californicus</v>
      </c>
      <c r="R1032" s="12" t="str">
        <f>IF($N1032=1,IF(ISERROR(VLOOKUP($P1032,'M1'!$A:$C,R$2,FALSE)),"NOT PRESENT",VLOOKUP($P1032,'M1'!$A:$C,R$2,FALSE)),IF($N1032=2,IF(ISERROR(VLOOKUP(DATA!$P1032,'M2'!$A:$C,R$2,FALSE)),"NOT PRESENT",VLOOKUP(DATA!$P1032,'M2'!$A:$C,R$2,FALSE)),IF($N1032=0,IF(ISERROR(VLOOKUP($P1032,'M1'!$A:$C,R$2,FALSE)),IF(ISERROR(VLOOKUP(DATA!$P1032,'M2'!$A:$C,R$2,FALSE)),"NOT PRESENT",VLOOKUP(DATA!$P1032,'M2'!$A:$C,R$2,FALSE)),VLOOKUP($P1032,'M1'!$A:$C,R$2,FALSE)),"SPECIFY METHOD")))</f>
        <v>California sea cucumber</v>
      </c>
      <c r="S1032" s="21">
        <f t="shared" si="1889"/>
        <v>14</v>
      </c>
      <c r="T1032" s="11">
        <v>14</v>
      </c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  <c r="AI1032" s="11"/>
      <c r="AJ1032" s="11"/>
      <c r="AK1032" s="11"/>
      <c r="AL1032" s="11"/>
      <c r="AM1032" s="11"/>
      <c r="AN1032" s="11"/>
      <c r="AO1032" s="11"/>
      <c r="AP1032" s="11"/>
      <c r="AQ1032" s="11"/>
      <c r="AR1032" s="11"/>
      <c r="AS1032" s="11"/>
      <c r="AT1032" s="11"/>
      <c r="AU1032" s="11"/>
      <c r="AV1032" s="11"/>
      <c r="AW1032" s="11"/>
      <c r="AX1032" s="11"/>
      <c r="AY1032" s="11"/>
      <c r="AZ1032" s="11"/>
      <c r="BA1032" s="11"/>
      <c r="BB1032" s="11"/>
      <c r="BC1032" s="11"/>
      <c r="BD1032" s="11"/>
      <c r="BE1032" s="11"/>
      <c r="BF1032" s="11"/>
      <c r="BG1032" s="11"/>
      <c r="BH1032" s="11"/>
      <c r="BI1032" s="11"/>
      <c r="BJ1032" s="11"/>
      <c r="BK1032" s="11"/>
      <c r="BL1032" s="11"/>
      <c r="BM1032" s="11"/>
      <c r="BN1032" s="11"/>
      <c r="BO1032" s="11"/>
      <c r="BP1032" s="11"/>
    </row>
    <row r="1033" spans="1:68" ht="12.75" customHeight="1">
      <c r="A1033" s="12">
        <f t="shared" si="1727"/>
        <v>1030</v>
      </c>
      <c r="B1033" s="11" t="str">
        <f t="shared" ref="B1033:D1033" si="1927">IF(ISERROR(B1032),IF(ISERROR(B1031),IF(ISERROR(B1030),"BLANK",B1030),B1031),B1032)</f>
        <v>Isabelle Cote</v>
      </c>
      <c r="C1033" s="11" t="str">
        <f t="shared" si="1927"/>
        <v>Em Lim</v>
      </c>
      <c r="D1033" s="11" t="str">
        <f t="shared" si="1927"/>
        <v>BMSC6</v>
      </c>
      <c r="E1033" s="12" t="str">
        <f>IF(ISERROR(VLOOKUP($D1033,SITES!$A:$E,2,FALSE)),"",VLOOKUP($D1033,SITES!$A:$E,2,FALSE))</f>
        <v>Baeria Rocks South Island</v>
      </c>
      <c r="F1033" s="10">
        <f>IF(ISERROR(VLOOKUP($D1033,SITES!$A:$E,3,FALSE)),"",VLOOKUP($D1033,SITES!$A:$E,3,FALSE))</f>
        <v>48.950233459472599</v>
      </c>
      <c r="G1033" s="13">
        <f>IF(ISERROR(VLOOKUP($D1033,SITES!$A:$E,4,FALSE)),"",VLOOKUP($D1033,SITES!$A:$E,4,FALSE))</f>
        <v>-125.155548095703</v>
      </c>
      <c r="H1033" s="14" t="str">
        <f t="shared" ref="H1033:O1033" si="1928">IF(ISERROR(H1032),IF(ISERROR(H1031),IF(ISERROR(H1030),"BLANK",H1030),H1031),H1032)</f>
        <v>22/04/2024</v>
      </c>
      <c r="I1033" s="11">
        <f t="shared" si="1928"/>
        <v>1.5</v>
      </c>
      <c r="J1033" s="11" t="str">
        <f t="shared" si="1928"/>
        <v>SW</v>
      </c>
      <c r="K1033" s="18">
        <f t="shared" si="1928"/>
        <v>0.53125</v>
      </c>
      <c r="L1033" s="11" t="str">
        <f t="shared" si="1928"/>
        <v>EGL</v>
      </c>
      <c r="M1033" s="11">
        <f t="shared" si="1928"/>
        <v>11</v>
      </c>
      <c r="N1033" s="11">
        <f t="shared" si="1928"/>
        <v>2</v>
      </c>
      <c r="O1033" s="11">
        <f t="shared" si="1928"/>
        <v>1</v>
      </c>
      <c r="P1033" s="11" t="s">
        <v>32</v>
      </c>
      <c r="Q1033" s="19" t="str">
        <f>IF($N1033=1,IF(ISERROR(VLOOKUP($P1033,'M1'!$A:$C,Q$2,FALSE)),"NOT PRESENT",VLOOKUP($P1033,'M1'!$A:$C,Q$2,FALSE)),IF($N1033=2,IF(ISERROR(VLOOKUP(DATA!$P1033,'M2'!$A:$C,Q$2,FALSE)),"NOT PRESENT",VLOOKUP(DATA!$P1033,'M2'!$A:$C,Q$2,FALSE)),IF($N1033=0,IF(ISERROR(VLOOKUP($P1033,'M1'!$A:$C,Q$2,FALSE)),IF(ISERROR(VLOOKUP(DATA!$P1033,'M2'!$A:$C,Q$2,FALSE)),"NOT PRESENT",VLOOKUP(DATA!$P1033,'M2'!$A:$C,Q$2,FALSE)),VLOOKUP($P1033,'M1'!$A:$C,Q$2,FALSE)),"SPECIFY METHOD")))</f>
        <v>Acmaea mitra</v>
      </c>
      <c r="R1033" s="12" t="str">
        <f>IF($N1033=1,IF(ISERROR(VLOOKUP($P1033,'M1'!$A:$C,R$2,FALSE)),"NOT PRESENT",VLOOKUP($P1033,'M1'!$A:$C,R$2,FALSE)),IF($N1033=2,IF(ISERROR(VLOOKUP(DATA!$P1033,'M2'!$A:$C,R$2,FALSE)),"NOT PRESENT",VLOOKUP(DATA!$P1033,'M2'!$A:$C,R$2,FALSE)),IF($N1033=0,IF(ISERROR(VLOOKUP($P1033,'M1'!$A:$C,R$2,FALSE)),IF(ISERROR(VLOOKUP(DATA!$P1033,'M2'!$A:$C,R$2,FALSE)),"NOT PRESENT",VLOOKUP(DATA!$P1033,'M2'!$A:$C,R$2,FALSE)),VLOOKUP($P1033,'M1'!$A:$C,R$2,FALSE)),"SPECIFY METHOD")))</f>
        <v>Whitecap limpet</v>
      </c>
      <c r="S1033" s="21">
        <f t="shared" si="1889"/>
        <v>18</v>
      </c>
      <c r="T1033" s="11">
        <v>18</v>
      </c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  <c r="AI1033" s="11"/>
      <c r="AJ1033" s="11"/>
      <c r="AK1033" s="11"/>
      <c r="AL1033" s="11"/>
      <c r="AM1033" s="11"/>
      <c r="AN1033" s="11"/>
      <c r="AO1033" s="11"/>
      <c r="AP1033" s="11"/>
      <c r="AQ1033" s="11"/>
      <c r="AR1033" s="11"/>
      <c r="AS1033" s="11"/>
      <c r="AT1033" s="11"/>
      <c r="AU1033" s="11"/>
      <c r="AV1033" s="11"/>
      <c r="AW1033" s="11"/>
      <c r="AX1033" s="11"/>
      <c r="AY1033" s="11"/>
      <c r="AZ1033" s="11"/>
      <c r="BA1033" s="11"/>
      <c r="BB1033" s="11"/>
      <c r="BC1033" s="11"/>
      <c r="BD1033" s="11"/>
      <c r="BE1033" s="11"/>
      <c r="BF1033" s="11"/>
      <c r="BG1033" s="11"/>
      <c r="BH1033" s="11"/>
      <c r="BI1033" s="11"/>
      <c r="BJ1033" s="11"/>
      <c r="BK1033" s="11"/>
      <c r="BL1033" s="11"/>
      <c r="BM1033" s="11"/>
      <c r="BN1033" s="11"/>
      <c r="BO1033" s="11"/>
      <c r="BP1033" s="11"/>
    </row>
    <row r="1034" spans="1:68" ht="12.75" customHeight="1">
      <c r="A1034" s="12">
        <f t="shared" si="1727"/>
        <v>1031</v>
      </c>
      <c r="B1034" s="11" t="str">
        <f t="shared" ref="B1034:D1034" si="1929">IF(ISERROR(B1033),IF(ISERROR(B1032),IF(ISERROR(B1031),"BLANK",B1031),B1032),B1033)</f>
        <v>Isabelle Cote</v>
      </c>
      <c r="C1034" s="11" t="str">
        <f t="shared" si="1929"/>
        <v>Em Lim</v>
      </c>
      <c r="D1034" s="11" t="str">
        <f t="shared" si="1929"/>
        <v>BMSC6</v>
      </c>
      <c r="E1034" s="12" t="str">
        <f>IF(ISERROR(VLOOKUP($D1034,SITES!$A:$E,2,FALSE)),"",VLOOKUP($D1034,SITES!$A:$E,2,FALSE))</f>
        <v>Baeria Rocks South Island</v>
      </c>
      <c r="F1034" s="10">
        <f>IF(ISERROR(VLOOKUP($D1034,SITES!$A:$E,3,FALSE)),"",VLOOKUP($D1034,SITES!$A:$E,3,FALSE))</f>
        <v>48.950233459472599</v>
      </c>
      <c r="G1034" s="13">
        <f>IF(ISERROR(VLOOKUP($D1034,SITES!$A:$E,4,FALSE)),"",VLOOKUP($D1034,SITES!$A:$E,4,FALSE))</f>
        <v>-125.155548095703</v>
      </c>
      <c r="H1034" s="14" t="str">
        <f t="shared" ref="H1034:O1034" si="1930">IF(ISERROR(H1033),IF(ISERROR(H1032),IF(ISERROR(H1031),"BLANK",H1031),H1032),H1033)</f>
        <v>22/04/2024</v>
      </c>
      <c r="I1034" s="11">
        <f t="shared" si="1930"/>
        <v>1.5</v>
      </c>
      <c r="J1034" s="11" t="str">
        <f t="shared" si="1930"/>
        <v>SW</v>
      </c>
      <c r="K1034" s="18">
        <f t="shared" si="1930"/>
        <v>0.53125</v>
      </c>
      <c r="L1034" s="11" t="str">
        <f t="shared" si="1930"/>
        <v>EGL</v>
      </c>
      <c r="M1034" s="11">
        <f t="shared" si="1930"/>
        <v>11</v>
      </c>
      <c r="N1034" s="11">
        <f t="shared" si="1930"/>
        <v>2</v>
      </c>
      <c r="O1034" s="11">
        <f t="shared" si="1930"/>
        <v>1</v>
      </c>
      <c r="P1034" s="11" t="s">
        <v>58</v>
      </c>
      <c r="Q1034" s="19" t="str">
        <f>IF($N1034=1,IF(ISERROR(VLOOKUP($P1034,'M1'!$A:$C,Q$2,FALSE)),"NOT PRESENT",VLOOKUP($P1034,'M1'!$A:$C,Q$2,FALSE)),IF($N1034=2,IF(ISERROR(VLOOKUP(DATA!$P1034,'M2'!$A:$C,Q$2,FALSE)),"NOT PRESENT",VLOOKUP(DATA!$P1034,'M2'!$A:$C,Q$2,FALSE)),IF($N1034=0,IF(ISERROR(VLOOKUP($P1034,'M1'!$A:$C,Q$2,FALSE)),IF(ISERROR(VLOOKUP(DATA!$P1034,'M2'!$A:$C,Q$2,FALSE)),"NOT PRESENT",VLOOKUP(DATA!$P1034,'M2'!$A:$C,Q$2,FALSE)),VLOOKUP($P1034,'M1'!$A:$C,Q$2,FALSE)),"SPECIFY METHOD")))</f>
        <v>Jordania zonope</v>
      </c>
      <c r="R1034" s="12" t="str">
        <f>IF($N1034=1,IF(ISERROR(VLOOKUP($P1034,'M1'!$A:$C,R$2,FALSE)),"NOT PRESENT",VLOOKUP($P1034,'M1'!$A:$C,R$2,FALSE)),IF($N1034=2,IF(ISERROR(VLOOKUP(DATA!$P1034,'M2'!$A:$C,R$2,FALSE)),"NOT PRESENT",VLOOKUP(DATA!$P1034,'M2'!$A:$C,R$2,FALSE)),IF($N1034=0,IF(ISERROR(VLOOKUP($P1034,'M1'!$A:$C,R$2,FALSE)),IF(ISERROR(VLOOKUP(DATA!$P1034,'M2'!$A:$C,R$2,FALSE)),"NOT PRESENT",VLOOKUP(DATA!$P1034,'M2'!$A:$C,R$2,FALSE)),VLOOKUP($P1034,'M1'!$A:$C,R$2,FALSE)),"SPECIFY METHOD")))</f>
        <v>Longfin sculpin</v>
      </c>
      <c r="S1034" s="21">
        <f t="shared" si="1889"/>
        <v>10</v>
      </c>
      <c r="T1034" s="11">
        <v>0</v>
      </c>
      <c r="U1034" s="11"/>
      <c r="V1034" s="11">
        <v>5</v>
      </c>
      <c r="W1034" s="11">
        <v>5</v>
      </c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  <c r="AI1034" s="11"/>
      <c r="AJ1034" s="11"/>
      <c r="AK1034" s="11"/>
      <c r="AL1034" s="11"/>
      <c r="AM1034" s="11"/>
      <c r="AN1034" s="11"/>
      <c r="AO1034" s="11"/>
      <c r="AP1034" s="11"/>
      <c r="AQ1034" s="11"/>
      <c r="AR1034" s="11"/>
      <c r="AS1034" s="11"/>
      <c r="AT1034" s="11"/>
      <c r="AU1034" s="11"/>
      <c r="AV1034" s="11"/>
      <c r="AW1034" s="11"/>
      <c r="AX1034" s="11"/>
      <c r="AY1034" s="11"/>
      <c r="AZ1034" s="11"/>
      <c r="BA1034" s="11"/>
      <c r="BB1034" s="11"/>
      <c r="BC1034" s="11"/>
      <c r="BD1034" s="11"/>
      <c r="BE1034" s="11"/>
      <c r="BF1034" s="11"/>
      <c r="BG1034" s="11"/>
      <c r="BH1034" s="11"/>
      <c r="BI1034" s="11"/>
      <c r="BJ1034" s="11"/>
      <c r="BK1034" s="11"/>
      <c r="BL1034" s="11"/>
      <c r="BM1034" s="11"/>
      <c r="BN1034" s="11"/>
      <c r="BO1034" s="11"/>
      <c r="BP1034" s="11"/>
    </row>
    <row r="1035" spans="1:68" ht="12.75" customHeight="1">
      <c r="A1035" s="12">
        <f t="shared" si="1727"/>
        <v>1032</v>
      </c>
      <c r="B1035" s="11" t="str">
        <f t="shared" ref="B1035:D1035" si="1931">IF(ISERROR(B1034),IF(ISERROR(B1033),IF(ISERROR(B1032),"BLANK",B1032),B1033),B1034)</f>
        <v>Isabelle Cote</v>
      </c>
      <c r="C1035" s="11" t="str">
        <f t="shared" si="1931"/>
        <v>Em Lim</v>
      </c>
      <c r="D1035" s="11" t="str">
        <f t="shared" si="1931"/>
        <v>BMSC6</v>
      </c>
      <c r="E1035" s="12" t="str">
        <f>IF(ISERROR(VLOOKUP($D1035,SITES!$A:$E,2,FALSE)),"",VLOOKUP($D1035,SITES!$A:$E,2,FALSE))</f>
        <v>Baeria Rocks South Island</v>
      </c>
      <c r="F1035" s="10">
        <f>IF(ISERROR(VLOOKUP($D1035,SITES!$A:$E,3,FALSE)),"",VLOOKUP($D1035,SITES!$A:$E,3,FALSE))</f>
        <v>48.950233459472599</v>
      </c>
      <c r="G1035" s="13">
        <f>IF(ISERROR(VLOOKUP($D1035,SITES!$A:$E,4,FALSE)),"",VLOOKUP($D1035,SITES!$A:$E,4,FALSE))</f>
        <v>-125.155548095703</v>
      </c>
      <c r="H1035" s="14" t="str">
        <f t="shared" ref="H1035:O1035" si="1932">IF(ISERROR(H1034),IF(ISERROR(H1033),IF(ISERROR(H1032),"BLANK",H1032),H1033),H1034)</f>
        <v>22/04/2024</v>
      </c>
      <c r="I1035" s="11">
        <f t="shared" si="1932"/>
        <v>1.5</v>
      </c>
      <c r="J1035" s="11" t="str">
        <f t="shared" si="1932"/>
        <v>SW</v>
      </c>
      <c r="K1035" s="18">
        <f t="shared" si="1932"/>
        <v>0.53125</v>
      </c>
      <c r="L1035" s="11" t="str">
        <f t="shared" si="1932"/>
        <v>EGL</v>
      </c>
      <c r="M1035" s="11">
        <f t="shared" si="1932"/>
        <v>11</v>
      </c>
      <c r="N1035" s="11">
        <f t="shared" si="1932"/>
        <v>2</v>
      </c>
      <c r="O1035" s="11">
        <f t="shared" si="1932"/>
        <v>1</v>
      </c>
      <c r="P1035" s="11" t="s">
        <v>31</v>
      </c>
      <c r="Q1035" s="19" t="str">
        <f>IF($N1035=1,IF(ISERROR(VLOOKUP($P1035,'M1'!$A:$C,Q$2,FALSE)),"NOT PRESENT",VLOOKUP($P1035,'M1'!$A:$C,Q$2,FALSE)),IF($N1035=2,IF(ISERROR(VLOOKUP(DATA!$P1035,'M2'!$A:$C,Q$2,FALSE)),"NOT PRESENT",VLOOKUP(DATA!$P1035,'M2'!$A:$C,Q$2,FALSE)),IF($N1035=0,IF(ISERROR(VLOOKUP($P1035,'M1'!$A:$C,Q$2,FALSE)),IF(ISERROR(VLOOKUP(DATA!$P1035,'M2'!$A:$C,Q$2,FALSE)),"NOT PRESENT",VLOOKUP(DATA!$P1035,'M2'!$A:$C,Q$2,FALSE)),VLOOKUP($P1035,'M1'!$A:$C,Q$2,FALSE)),"SPECIFY METHOD")))</f>
        <v>Patiria miniata</v>
      </c>
      <c r="R1035" s="12" t="str">
        <f>IF($N1035=1,IF(ISERROR(VLOOKUP($P1035,'M1'!$A:$C,R$2,FALSE)),"NOT PRESENT",VLOOKUP($P1035,'M1'!$A:$C,R$2,FALSE)),IF($N1035=2,IF(ISERROR(VLOOKUP(DATA!$P1035,'M2'!$A:$C,R$2,FALSE)),"NOT PRESENT",VLOOKUP(DATA!$P1035,'M2'!$A:$C,R$2,FALSE)),IF($N1035=0,IF(ISERROR(VLOOKUP($P1035,'M1'!$A:$C,R$2,FALSE)),IF(ISERROR(VLOOKUP(DATA!$P1035,'M2'!$A:$C,R$2,FALSE)),"NOT PRESENT",VLOOKUP(DATA!$P1035,'M2'!$A:$C,R$2,FALSE)),VLOOKUP($P1035,'M1'!$A:$C,R$2,FALSE)),"SPECIFY METHOD")))</f>
        <v>Bat star</v>
      </c>
      <c r="S1035" s="21">
        <f t="shared" si="1889"/>
        <v>62</v>
      </c>
      <c r="T1035" s="11">
        <v>62</v>
      </c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  <c r="AI1035" s="11"/>
      <c r="AJ1035" s="11"/>
      <c r="AK1035" s="11"/>
      <c r="AL1035" s="11"/>
      <c r="AM1035" s="11"/>
      <c r="AN1035" s="11"/>
      <c r="AO1035" s="11"/>
      <c r="AP1035" s="11"/>
      <c r="AQ1035" s="11"/>
      <c r="AR1035" s="11"/>
      <c r="AS1035" s="11"/>
      <c r="AT1035" s="11"/>
      <c r="AU1035" s="11"/>
      <c r="AV1035" s="11"/>
      <c r="AW1035" s="11"/>
      <c r="AX1035" s="11"/>
      <c r="AY1035" s="11"/>
      <c r="AZ1035" s="11"/>
      <c r="BA1035" s="11"/>
      <c r="BB1035" s="11"/>
      <c r="BC1035" s="11"/>
      <c r="BD1035" s="11"/>
      <c r="BE1035" s="11"/>
      <c r="BF1035" s="11"/>
      <c r="BG1035" s="11"/>
      <c r="BH1035" s="11"/>
      <c r="BI1035" s="11"/>
      <c r="BJ1035" s="11"/>
      <c r="BK1035" s="11"/>
      <c r="BL1035" s="11"/>
      <c r="BM1035" s="11"/>
      <c r="BN1035" s="11"/>
      <c r="BO1035" s="11"/>
      <c r="BP1035" s="11"/>
    </row>
    <row r="1036" spans="1:68" ht="12.75" customHeight="1">
      <c r="A1036" s="12">
        <f t="shared" si="1727"/>
        <v>1033</v>
      </c>
      <c r="B1036" s="11" t="str">
        <f t="shared" ref="B1036:D1036" si="1933">IF(ISERROR(B1035),IF(ISERROR(B1034),IF(ISERROR(B1033),"BLANK",B1033),B1034),B1035)</f>
        <v>Isabelle Cote</v>
      </c>
      <c r="C1036" s="11" t="str">
        <f t="shared" si="1933"/>
        <v>Em Lim</v>
      </c>
      <c r="D1036" s="11" t="str">
        <f t="shared" si="1933"/>
        <v>BMSC6</v>
      </c>
      <c r="E1036" s="12" t="str">
        <f>IF(ISERROR(VLOOKUP($D1036,SITES!$A:$E,2,FALSE)),"",VLOOKUP($D1036,SITES!$A:$E,2,FALSE))</f>
        <v>Baeria Rocks South Island</v>
      </c>
      <c r="F1036" s="10">
        <f>IF(ISERROR(VLOOKUP($D1036,SITES!$A:$E,3,FALSE)),"",VLOOKUP($D1036,SITES!$A:$E,3,FALSE))</f>
        <v>48.950233459472599</v>
      </c>
      <c r="G1036" s="13">
        <f>IF(ISERROR(VLOOKUP($D1036,SITES!$A:$E,4,FALSE)),"",VLOOKUP($D1036,SITES!$A:$E,4,FALSE))</f>
        <v>-125.155548095703</v>
      </c>
      <c r="H1036" s="14" t="str">
        <f t="shared" ref="H1036:O1036" si="1934">IF(ISERROR(H1035),IF(ISERROR(H1034),IF(ISERROR(H1033),"BLANK",H1033),H1034),H1035)</f>
        <v>22/04/2024</v>
      </c>
      <c r="I1036" s="11">
        <f t="shared" si="1934"/>
        <v>1.5</v>
      </c>
      <c r="J1036" s="11" t="str">
        <f t="shared" si="1934"/>
        <v>SW</v>
      </c>
      <c r="K1036" s="18">
        <f t="shared" si="1934"/>
        <v>0.53125</v>
      </c>
      <c r="L1036" s="11" t="str">
        <f t="shared" si="1934"/>
        <v>EGL</v>
      </c>
      <c r="M1036" s="11">
        <f t="shared" si="1934"/>
        <v>11</v>
      </c>
      <c r="N1036" s="11">
        <f t="shared" si="1934"/>
        <v>2</v>
      </c>
      <c r="O1036" s="11">
        <f t="shared" si="1934"/>
        <v>1</v>
      </c>
      <c r="P1036" s="11" t="s">
        <v>190</v>
      </c>
      <c r="Q1036" s="19" t="str">
        <f>IF($N1036=1,IF(ISERROR(VLOOKUP($P1036,'M1'!$A:$C,Q$2,FALSE)),"NOT PRESENT",VLOOKUP($P1036,'M1'!$A:$C,Q$2,FALSE)),IF($N1036=2,IF(ISERROR(VLOOKUP(DATA!$P1036,'M2'!$A:$C,Q$2,FALSE)),"NOT PRESENT",VLOOKUP(DATA!$P1036,'M2'!$A:$C,Q$2,FALSE)),IF($N1036=0,IF(ISERROR(VLOOKUP($P1036,'M1'!$A:$C,Q$2,FALSE)),IF(ISERROR(VLOOKUP(DATA!$P1036,'M2'!$A:$C,Q$2,FALSE)),"NOT PRESENT",VLOOKUP(DATA!$P1036,'M2'!$A:$C,Q$2,FALSE)),VLOOKUP($P1036,'M1'!$A:$C,Q$2,FALSE)),"SPECIFY METHOD")))</f>
        <v>Amphissa columbiana</v>
      </c>
      <c r="R1036" s="12" t="str">
        <f>IF($N1036=1,IF(ISERROR(VLOOKUP($P1036,'M1'!$A:$C,R$2,FALSE)),"NOT PRESENT",VLOOKUP($P1036,'M1'!$A:$C,R$2,FALSE)),IF($N1036=2,IF(ISERROR(VLOOKUP(DATA!$P1036,'M2'!$A:$C,R$2,FALSE)),"NOT PRESENT",VLOOKUP(DATA!$P1036,'M2'!$A:$C,R$2,FALSE)),IF($N1036=0,IF(ISERROR(VLOOKUP($P1036,'M1'!$A:$C,R$2,FALSE)),IF(ISERROR(VLOOKUP(DATA!$P1036,'M2'!$A:$C,R$2,FALSE)),"NOT PRESENT",VLOOKUP(DATA!$P1036,'M2'!$A:$C,R$2,FALSE)),VLOOKUP($P1036,'M1'!$A:$C,R$2,FALSE)),"SPECIFY METHOD")))</f>
        <v>Wrinkled dove snail</v>
      </c>
      <c r="S1036" s="21">
        <f t="shared" si="1889"/>
        <v>1</v>
      </c>
      <c r="T1036" s="11">
        <v>1</v>
      </c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  <c r="AI1036" s="11"/>
      <c r="AJ1036" s="11"/>
      <c r="AK1036" s="11"/>
      <c r="AL1036" s="11"/>
      <c r="AM1036" s="11"/>
      <c r="AN1036" s="11"/>
      <c r="AO1036" s="11"/>
      <c r="AP1036" s="11"/>
      <c r="AQ1036" s="11"/>
      <c r="AR1036" s="11"/>
      <c r="AS1036" s="11"/>
      <c r="AT1036" s="11"/>
      <c r="AU1036" s="11"/>
      <c r="AV1036" s="11"/>
      <c r="AW1036" s="11"/>
      <c r="AX1036" s="11"/>
      <c r="AY1036" s="11"/>
      <c r="AZ1036" s="11"/>
      <c r="BA1036" s="11"/>
      <c r="BB1036" s="11"/>
      <c r="BC1036" s="11"/>
      <c r="BD1036" s="11"/>
      <c r="BE1036" s="11"/>
      <c r="BF1036" s="11"/>
      <c r="BG1036" s="11"/>
      <c r="BH1036" s="11"/>
      <c r="BI1036" s="11"/>
      <c r="BJ1036" s="11"/>
      <c r="BK1036" s="11"/>
      <c r="BL1036" s="11"/>
      <c r="BM1036" s="11"/>
      <c r="BN1036" s="11"/>
      <c r="BO1036" s="11"/>
      <c r="BP1036" s="11"/>
    </row>
    <row r="1037" spans="1:68" ht="12.75" customHeight="1">
      <c r="A1037" s="12">
        <f t="shared" si="1727"/>
        <v>1034</v>
      </c>
      <c r="B1037" s="11" t="str">
        <f t="shared" ref="B1037:D1037" si="1935">IF(ISERROR(B1036),IF(ISERROR(B1035),IF(ISERROR(B1034),"BLANK",B1034),B1035),B1036)</f>
        <v>Isabelle Cote</v>
      </c>
      <c r="C1037" s="11" t="str">
        <f t="shared" si="1935"/>
        <v>Em Lim</v>
      </c>
      <c r="D1037" s="11" t="str">
        <f t="shared" si="1935"/>
        <v>BMSC6</v>
      </c>
      <c r="E1037" s="12" t="str">
        <f>IF(ISERROR(VLOOKUP($D1037,SITES!$A:$E,2,FALSE)),"",VLOOKUP($D1037,SITES!$A:$E,2,FALSE))</f>
        <v>Baeria Rocks South Island</v>
      </c>
      <c r="F1037" s="10">
        <f>IF(ISERROR(VLOOKUP($D1037,SITES!$A:$E,3,FALSE)),"",VLOOKUP($D1037,SITES!$A:$E,3,FALSE))</f>
        <v>48.950233459472599</v>
      </c>
      <c r="G1037" s="13">
        <f>IF(ISERROR(VLOOKUP($D1037,SITES!$A:$E,4,FALSE)),"",VLOOKUP($D1037,SITES!$A:$E,4,FALSE))</f>
        <v>-125.155548095703</v>
      </c>
      <c r="H1037" s="14" t="str">
        <f t="shared" ref="H1037:O1037" si="1936">IF(ISERROR(H1036),IF(ISERROR(H1035),IF(ISERROR(H1034),"BLANK",H1034),H1035),H1036)</f>
        <v>22/04/2024</v>
      </c>
      <c r="I1037" s="11">
        <f t="shared" si="1936"/>
        <v>1.5</v>
      </c>
      <c r="J1037" s="11" t="str">
        <f t="shared" si="1936"/>
        <v>SW</v>
      </c>
      <c r="K1037" s="18">
        <f t="shared" si="1936"/>
        <v>0.53125</v>
      </c>
      <c r="L1037" s="11" t="str">
        <f t="shared" si="1936"/>
        <v>EGL</v>
      </c>
      <c r="M1037" s="11">
        <f t="shared" si="1936"/>
        <v>11</v>
      </c>
      <c r="N1037" s="11">
        <f t="shared" si="1936"/>
        <v>2</v>
      </c>
      <c r="O1037" s="11">
        <f t="shared" si="1936"/>
        <v>1</v>
      </c>
      <c r="P1037" s="11" t="s">
        <v>37</v>
      </c>
      <c r="Q1037" s="19" t="str">
        <f>IF($N1037=1,IF(ISERROR(VLOOKUP($P1037,'M1'!$A:$C,Q$2,FALSE)),"NOT PRESENT",VLOOKUP($P1037,'M1'!$A:$C,Q$2,FALSE)),IF($N1037=2,IF(ISERROR(VLOOKUP(DATA!$P1037,'M2'!$A:$C,Q$2,FALSE)),"NOT PRESENT",VLOOKUP(DATA!$P1037,'M2'!$A:$C,Q$2,FALSE)),IF($N1037=0,IF(ISERROR(VLOOKUP($P1037,'M1'!$A:$C,Q$2,FALSE)),IF(ISERROR(VLOOKUP(DATA!$P1037,'M2'!$A:$C,Q$2,FALSE)),"NOT PRESENT",VLOOKUP(DATA!$P1037,'M2'!$A:$C,Q$2,FALSE)),VLOOKUP($P1037,'M1'!$A:$C,Q$2,FALSE)),"SPECIFY METHOD")))</f>
        <v>Ceratostoma foliatum</v>
      </c>
      <c r="R1037" s="12" t="str">
        <f>IF($N1037=1,IF(ISERROR(VLOOKUP($P1037,'M1'!$A:$C,R$2,FALSE)),"NOT PRESENT",VLOOKUP($P1037,'M1'!$A:$C,R$2,FALSE)),IF($N1037=2,IF(ISERROR(VLOOKUP(DATA!$P1037,'M2'!$A:$C,R$2,FALSE)),"NOT PRESENT",VLOOKUP(DATA!$P1037,'M2'!$A:$C,R$2,FALSE)),IF($N1037=0,IF(ISERROR(VLOOKUP($P1037,'M1'!$A:$C,R$2,FALSE)),IF(ISERROR(VLOOKUP(DATA!$P1037,'M2'!$A:$C,R$2,FALSE)),"NOT PRESENT",VLOOKUP(DATA!$P1037,'M2'!$A:$C,R$2,FALSE)),VLOOKUP($P1037,'M1'!$A:$C,R$2,FALSE)),"SPECIFY METHOD")))</f>
        <v>Leafy hornmouth</v>
      </c>
      <c r="S1037" s="21">
        <f t="shared" si="1889"/>
        <v>11</v>
      </c>
      <c r="T1037" s="11">
        <v>11</v>
      </c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  <c r="AI1037" s="11"/>
      <c r="AJ1037" s="11"/>
      <c r="AK1037" s="11"/>
      <c r="AL1037" s="11"/>
      <c r="AM1037" s="11"/>
      <c r="AN1037" s="11"/>
      <c r="AO1037" s="11"/>
      <c r="AP1037" s="11"/>
      <c r="AQ1037" s="11"/>
      <c r="AR1037" s="11"/>
      <c r="AS1037" s="11"/>
      <c r="AT1037" s="11"/>
      <c r="AU1037" s="11"/>
      <c r="AV1037" s="11"/>
      <c r="AW1037" s="11"/>
      <c r="AX1037" s="11"/>
      <c r="AY1037" s="11"/>
      <c r="AZ1037" s="11"/>
      <c r="BA1037" s="11"/>
      <c r="BB1037" s="11"/>
      <c r="BC1037" s="11"/>
      <c r="BD1037" s="11"/>
      <c r="BE1037" s="11"/>
      <c r="BF1037" s="11"/>
      <c r="BG1037" s="11"/>
      <c r="BH1037" s="11"/>
      <c r="BI1037" s="11"/>
      <c r="BJ1037" s="11"/>
      <c r="BK1037" s="11"/>
      <c r="BL1037" s="11"/>
      <c r="BM1037" s="11"/>
      <c r="BN1037" s="11"/>
      <c r="BO1037" s="11"/>
      <c r="BP1037" s="11"/>
    </row>
    <row r="1038" spans="1:68" ht="12.75" customHeight="1">
      <c r="A1038" s="12">
        <f t="shared" si="1727"/>
        <v>1035</v>
      </c>
      <c r="B1038" s="11" t="str">
        <f t="shared" ref="B1038:D1038" si="1937">IF(ISERROR(B1037),IF(ISERROR(B1036),IF(ISERROR(B1035),"BLANK",B1035),B1036),B1037)</f>
        <v>Isabelle Cote</v>
      </c>
      <c r="C1038" s="11" t="str">
        <f t="shared" si="1937"/>
        <v>Em Lim</v>
      </c>
      <c r="D1038" s="11" t="str">
        <f t="shared" si="1937"/>
        <v>BMSC6</v>
      </c>
      <c r="E1038" s="12" t="str">
        <f>IF(ISERROR(VLOOKUP($D1038,SITES!$A:$E,2,FALSE)),"",VLOOKUP($D1038,SITES!$A:$E,2,FALSE))</f>
        <v>Baeria Rocks South Island</v>
      </c>
      <c r="F1038" s="10">
        <f>IF(ISERROR(VLOOKUP($D1038,SITES!$A:$E,3,FALSE)),"",VLOOKUP($D1038,SITES!$A:$E,3,FALSE))</f>
        <v>48.950233459472599</v>
      </c>
      <c r="G1038" s="13">
        <f>IF(ISERROR(VLOOKUP($D1038,SITES!$A:$E,4,FALSE)),"",VLOOKUP($D1038,SITES!$A:$E,4,FALSE))</f>
        <v>-125.155548095703</v>
      </c>
      <c r="H1038" s="14" t="str">
        <f t="shared" ref="H1038:O1038" si="1938">IF(ISERROR(H1037),IF(ISERROR(H1036),IF(ISERROR(H1035),"BLANK",H1035),H1036),H1037)</f>
        <v>22/04/2024</v>
      </c>
      <c r="I1038" s="11">
        <f t="shared" si="1938"/>
        <v>1.5</v>
      </c>
      <c r="J1038" s="11" t="str">
        <f t="shared" si="1938"/>
        <v>SW</v>
      </c>
      <c r="K1038" s="18">
        <f t="shared" si="1938"/>
        <v>0.53125</v>
      </c>
      <c r="L1038" s="11" t="str">
        <f t="shared" si="1938"/>
        <v>EGL</v>
      </c>
      <c r="M1038" s="11">
        <f t="shared" si="1938"/>
        <v>11</v>
      </c>
      <c r="N1038" s="11">
        <f t="shared" si="1938"/>
        <v>2</v>
      </c>
      <c r="O1038" s="11">
        <f t="shared" si="1938"/>
        <v>1</v>
      </c>
      <c r="P1038" s="11" t="s">
        <v>36</v>
      </c>
      <c r="Q1038" s="19" t="str">
        <f>IF($N1038=1,IF(ISERROR(VLOOKUP($P1038,'M1'!$A:$C,Q$2,FALSE)),"NOT PRESENT",VLOOKUP($P1038,'M1'!$A:$C,Q$2,FALSE)),IF($N1038=2,IF(ISERROR(VLOOKUP(DATA!$P1038,'M2'!$A:$C,Q$2,FALSE)),"NOT PRESENT",VLOOKUP(DATA!$P1038,'M2'!$A:$C,Q$2,FALSE)),IF($N1038=0,IF(ISERROR(VLOOKUP($P1038,'M1'!$A:$C,Q$2,FALSE)),IF(ISERROR(VLOOKUP(DATA!$P1038,'M2'!$A:$C,Q$2,FALSE)),"NOT PRESENT",VLOOKUP(DATA!$P1038,'M2'!$A:$C,Q$2,FALSE)),VLOOKUP($P1038,'M1'!$A:$C,Q$2,FALSE)),"SPECIFY METHOD")))</f>
        <v>Haliotis kamtschatkana</v>
      </c>
      <c r="R1038" s="12" t="str">
        <f>IF($N1038=1,IF(ISERROR(VLOOKUP($P1038,'M1'!$A:$C,R$2,FALSE)),"NOT PRESENT",VLOOKUP($P1038,'M1'!$A:$C,R$2,FALSE)),IF($N1038=2,IF(ISERROR(VLOOKUP(DATA!$P1038,'M2'!$A:$C,R$2,FALSE)),"NOT PRESENT",VLOOKUP(DATA!$P1038,'M2'!$A:$C,R$2,FALSE)),IF($N1038=0,IF(ISERROR(VLOOKUP($P1038,'M1'!$A:$C,R$2,FALSE)),IF(ISERROR(VLOOKUP(DATA!$P1038,'M2'!$A:$C,R$2,FALSE)),"NOT PRESENT",VLOOKUP(DATA!$P1038,'M2'!$A:$C,R$2,FALSE)),VLOOKUP($P1038,'M1'!$A:$C,R$2,FALSE)),"SPECIFY METHOD")))</f>
        <v>Pinto abalone</v>
      </c>
      <c r="S1038" s="21">
        <f t="shared" si="1889"/>
        <v>11</v>
      </c>
      <c r="T1038" s="11">
        <v>11</v>
      </c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  <c r="AI1038" s="11"/>
      <c r="AJ1038" s="11"/>
      <c r="AK1038" s="11"/>
      <c r="AL1038" s="11"/>
      <c r="AM1038" s="11"/>
      <c r="AN1038" s="11"/>
      <c r="AO1038" s="11"/>
      <c r="AP1038" s="11"/>
      <c r="AQ1038" s="11"/>
      <c r="AR1038" s="11"/>
      <c r="AS1038" s="11"/>
      <c r="AT1038" s="11"/>
      <c r="AU1038" s="11"/>
      <c r="AV1038" s="11"/>
      <c r="AW1038" s="11"/>
      <c r="AX1038" s="11"/>
      <c r="AY1038" s="11"/>
      <c r="AZ1038" s="11"/>
      <c r="BA1038" s="11"/>
      <c r="BB1038" s="11"/>
      <c r="BC1038" s="11"/>
      <c r="BD1038" s="11"/>
      <c r="BE1038" s="11"/>
      <c r="BF1038" s="11"/>
      <c r="BG1038" s="11"/>
      <c r="BH1038" s="11"/>
      <c r="BI1038" s="11"/>
      <c r="BJ1038" s="11"/>
      <c r="BK1038" s="11"/>
      <c r="BL1038" s="11"/>
      <c r="BM1038" s="11"/>
      <c r="BN1038" s="11"/>
      <c r="BO1038" s="11"/>
      <c r="BP1038" s="11"/>
    </row>
    <row r="1039" spans="1:68" ht="12.75" customHeight="1">
      <c r="A1039" s="12">
        <f t="shared" si="1727"/>
        <v>1036</v>
      </c>
      <c r="B1039" s="11" t="str">
        <f t="shared" ref="B1039:D1039" si="1939">IF(ISERROR(B1038),IF(ISERROR(B1037),IF(ISERROR(B1036),"BLANK",B1036),B1037),B1038)</f>
        <v>Isabelle Cote</v>
      </c>
      <c r="C1039" s="11" t="str">
        <f t="shared" si="1939"/>
        <v>Em Lim</v>
      </c>
      <c r="D1039" s="11" t="str">
        <f t="shared" si="1939"/>
        <v>BMSC6</v>
      </c>
      <c r="E1039" s="12" t="str">
        <f>IF(ISERROR(VLOOKUP($D1039,SITES!$A:$E,2,FALSE)),"",VLOOKUP($D1039,SITES!$A:$E,2,FALSE))</f>
        <v>Baeria Rocks South Island</v>
      </c>
      <c r="F1039" s="10">
        <f>IF(ISERROR(VLOOKUP($D1039,SITES!$A:$E,3,FALSE)),"",VLOOKUP($D1039,SITES!$A:$E,3,FALSE))</f>
        <v>48.950233459472599</v>
      </c>
      <c r="G1039" s="13">
        <f>IF(ISERROR(VLOOKUP($D1039,SITES!$A:$E,4,FALSE)),"",VLOOKUP($D1039,SITES!$A:$E,4,FALSE))</f>
        <v>-125.155548095703</v>
      </c>
      <c r="H1039" s="14" t="str">
        <f t="shared" ref="H1039:O1039" si="1940">IF(ISERROR(H1038),IF(ISERROR(H1037),IF(ISERROR(H1036),"BLANK",H1036),H1037),H1038)</f>
        <v>22/04/2024</v>
      </c>
      <c r="I1039" s="11">
        <f t="shared" si="1940"/>
        <v>1.5</v>
      </c>
      <c r="J1039" s="11" t="str">
        <f t="shared" si="1940"/>
        <v>SW</v>
      </c>
      <c r="K1039" s="18">
        <f t="shared" si="1940"/>
        <v>0.53125</v>
      </c>
      <c r="L1039" s="11" t="str">
        <f t="shared" si="1940"/>
        <v>EGL</v>
      </c>
      <c r="M1039" s="11">
        <f t="shared" si="1940"/>
        <v>11</v>
      </c>
      <c r="N1039" s="11">
        <f t="shared" si="1940"/>
        <v>2</v>
      </c>
      <c r="O1039" s="11">
        <f t="shared" si="1940"/>
        <v>1</v>
      </c>
      <c r="P1039" s="11" t="s">
        <v>44</v>
      </c>
      <c r="Q1039" s="19" t="str">
        <f>IF($N1039=1,IF(ISERROR(VLOOKUP($P1039,'M1'!$A:$C,Q$2,FALSE)),"NOT PRESENT",VLOOKUP($P1039,'M1'!$A:$C,Q$2,FALSE)),IF($N1039=2,IF(ISERROR(VLOOKUP(DATA!$P1039,'M2'!$A:$C,Q$2,FALSE)),"NOT PRESENT",VLOOKUP(DATA!$P1039,'M2'!$A:$C,Q$2,FALSE)),IF($N1039=0,IF(ISERROR(VLOOKUP($P1039,'M1'!$A:$C,Q$2,FALSE)),IF(ISERROR(VLOOKUP(DATA!$P1039,'M2'!$A:$C,Q$2,FALSE)),"NOT PRESENT",VLOOKUP(DATA!$P1039,'M2'!$A:$C,Q$2,FALSE)),VLOOKUP($P1039,'M1'!$A:$C,Q$2,FALSE)),"SPECIFY METHOD")))</f>
        <v>Strongylocentrotus purpuratus</v>
      </c>
      <c r="R1039" s="12" t="str">
        <f>IF($N1039=1,IF(ISERROR(VLOOKUP($P1039,'M1'!$A:$C,R$2,FALSE)),"NOT PRESENT",VLOOKUP($P1039,'M1'!$A:$C,R$2,FALSE)),IF($N1039=2,IF(ISERROR(VLOOKUP(DATA!$P1039,'M2'!$A:$C,R$2,FALSE)),"NOT PRESENT",VLOOKUP(DATA!$P1039,'M2'!$A:$C,R$2,FALSE)),IF($N1039=0,IF(ISERROR(VLOOKUP($P1039,'M1'!$A:$C,R$2,FALSE)),IF(ISERROR(VLOOKUP(DATA!$P1039,'M2'!$A:$C,R$2,FALSE)),"NOT PRESENT",VLOOKUP(DATA!$P1039,'M2'!$A:$C,R$2,FALSE)),VLOOKUP($P1039,'M1'!$A:$C,R$2,FALSE)),"SPECIFY METHOD")))</f>
        <v>Purple sea urchin (?)</v>
      </c>
      <c r="S1039" s="21">
        <f t="shared" si="1889"/>
        <v>2</v>
      </c>
      <c r="T1039" s="11">
        <v>2</v>
      </c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  <c r="AI1039" s="11"/>
      <c r="AJ1039" s="11"/>
      <c r="AK1039" s="11"/>
      <c r="AL1039" s="11"/>
      <c r="AM1039" s="11"/>
      <c r="AN1039" s="11"/>
      <c r="AO1039" s="11"/>
      <c r="AP1039" s="11"/>
      <c r="AQ1039" s="11"/>
      <c r="AR1039" s="11"/>
      <c r="AS1039" s="11"/>
      <c r="AT1039" s="11"/>
      <c r="AU1039" s="11"/>
      <c r="AV1039" s="11"/>
      <c r="AW1039" s="11"/>
      <c r="AX1039" s="11"/>
      <c r="AY1039" s="11"/>
      <c r="AZ1039" s="11"/>
      <c r="BA1039" s="11"/>
      <c r="BB1039" s="11"/>
      <c r="BC1039" s="11"/>
      <c r="BD1039" s="11"/>
      <c r="BE1039" s="11"/>
      <c r="BF1039" s="11"/>
      <c r="BG1039" s="11"/>
      <c r="BH1039" s="11"/>
      <c r="BI1039" s="11"/>
      <c r="BJ1039" s="11"/>
      <c r="BK1039" s="11"/>
      <c r="BL1039" s="11"/>
      <c r="BM1039" s="11"/>
      <c r="BN1039" s="11"/>
      <c r="BO1039" s="11"/>
      <c r="BP1039" s="11"/>
    </row>
    <row r="1040" spans="1:68" ht="12.75" customHeight="1">
      <c r="A1040" s="12">
        <f t="shared" si="1727"/>
        <v>1037</v>
      </c>
      <c r="B1040" s="11" t="str">
        <f t="shared" ref="B1040:D1040" si="1941">IF(ISERROR(B1039),IF(ISERROR(B1038),IF(ISERROR(B1037),"BLANK",B1037),B1038),B1039)</f>
        <v>Isabelle Cote</v>
      </c>
      <c r="C1040" s="11" t="str">
        <f t="shared" si="1941"/>
        <v>Em Lim</v>
      </c>
      <c r="D1040" s="11" t="str">
        <f t="shared" si="1941"/>
        <v>BMSC6</v>
      </c>
      <c r="E1040" s="12" t="str">
        <f>IF(ISERROR(VLOOKUP($D1040,SITES!$A:$E,2,FALSE)),"",VLOOKUP($D1040,SITES!$A:$E,2,FALSE))</f>
        <v>Baeria Rocks South Island</v>
      </c>
      <c r="F1040" s="10">
        <f>IF(ISERROR(VLOOKUP($D1040,SITES!$A:$E,3,FALSE)),"",VLOOKUP($D1040,SITES!$A:$E,3,FALSE))</f>
        <v>48.950233459472599</v>
      </c>
      <c r="G1040" s="13">
        <f>IF(ISERROR(VLOOKUP($D1040,SITES!$A:$E,4,FALSE)),"",VLOOKUP($D1040,SITES!$A:$E,4,FALSE))</f>
        <v>-125.155548095703</v>
      </c>
      <c r="H1040" s="14" t="str">
        <f t="shared" ref="H1040:O1040" si="1942">IF(ISERROR(H1039),IF(ISERROR(H1038),IF(ISERROR(H1037),"BLANK",H1037),H1038),H1039)</f>
        <v>22/04/2024</v>
      </c>
      <c r="I1040" s="11">
        <f t="shared" si="1942"/>
        <v>1.5</v>
      </c>
      <c r="J1040" s="11" t="str">
        <f t="shared" si="1942"/>
        <v>SW</v>
      </c>
      <c r="K1040" s="18">
        <f t="shared" si="1942"/>
        <v>0.53125</v>
      </c>
      <c r="L1040" s="11" t="str">
        <f t="shared" si="1942"/>
        <v>EGL</v>
      </c>
      <c r="M1040" s="11">
        <f t="shared" si="1942"/>
        <v>11</v>
      </c>
      <c r="N1040" s="11">
        <f t="shared" si="1942"/>
        <v>2</v>
      </c>
      <c r="O1040" s="11">
        <f t="shared" si="1942"/>
        <v>1</v>
      </c>
      <c r="P1040" s="11" t="s">
        <v>35</v>
      </c>
      <c r="Q1040" s="19" t="str">
        <f>IF($N1040=1,IF(ISERROR(VLOOKUP($P1040,'M1'!$A:$C,Q$2,FALSE)),"NOT PRESENT",VLOOKUP($P1040,'M1'!$A:$C,Q$2,FALSE)),IF($N1040=2,IF(ISERROR(VLOOKUP(DATA!$P1040,'M2'!$A:$C,Q$2,FALSE)),"NOT PRESENT",VLOOKUP(DATA!$P1040,'M2'!$A:$C,Q$2,FALSE)),IF($N1040=0,IF(ISERROR(VLOOKUP($P1040,'M1'!$A:$C,Q$2,FALSE)),IF(ISERROR(VLOOKUP(DATA!$P1040,'M2'!$A:$C,Q$2,FALSE)),"NOT PRESENT",VLOOKUP(DATA!$P1040,'M2'!$A:$C,Q$2,FALSE)),VLOOKUP($P1040,'M1'!$A:$C,Q$2,FALSE)),"SPECIFY METHOD")))</f>
        <v>Orthasterias koehleri</v>
      </c>
      <c r="R1040" s="12" t="str">
        <f>IF($N1040=1,IF(ISERROR(VLOOKUP($P1040,'M1'!$A:$C,R$2,FALSE)),"NOT PRESENT",VLOOKUP($P1040,'M1'!$A:$C,R$2,FALSE)),IF($N1040=2,IF(ISERROR(VLOOKUP(DATA!$P1040,'M2'!$A:$C,R$2,FALSE)),"NOT PRESENT",VLOOKUP(DATA!$P1040,'M2'!$A:$C,R$2,FALSE)),IF($N1040=0,IF(ISERROR(VLOOKUP($P1040,'M1'!$A:$C,R$2,FALSE)),IF(ISERROR(VLOOKUP(DATA!$P1040,'M2'!$A:$C,R$2,FALSE)),"NOT PRESENT",VLOOKUP(DATA!$P1040,'M2'!$A:$C,R$2,FALSE)),VLOOKUP($P1040,'M1'!$A:$C,R$2,FALSE)),"SPECIFY METHOD")))</f>
        <v>Rainbow star</v>
      </c>
      <c r="S1040" s="21">
        <f t="shared" si="1889"/>
        <v>10</v>
      </c>
      <c r="T1040" s="11">
        <v>10</v>
      </c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  <c r="AI1040" s="11"/>
      <c r="AJ1040" s="11"/>
      <c r="AK1040" s="11"/>
      <c r="AL1040" s="11"/>
      <c r="AM1040" s="11"/>
      <c r="AN1040" s="11"/>
      <c r="AO1040" s="11"/>
      <c r="AP1040" s="11"/>
      <c r="AQ1040" s="11"/>
      <c r="AR1040" s="11"/>
      <c r="AS1040" s="11"/>
      <c r="AT1040" s="11"/>
      <c r="AU1040" s="11"/>
      <c r="AV1040" s="11"/>
      <c r="AW1040" s="11"/>
      <c r="AX1040" s="11"/>
      <c r="AY1040" s="11"/>
      <c r="AZ1040" s="11"/>
      <c r="BA1040" s="11"/>
      <c r="BB1040" s="11"/>
      <c r="BC1040" s="11"/>
      <c r="BD1040" s="11"/>
      <c r="BE1040" s="11"/>
      <c r="BF1040" s="11"/>
      <c r="BG1040" s="11"/>
      <c r="BH1040" s="11"/>
      <c r="BI1040" s="11"/>
      <c r="BJ1040" s="11"/>
      <c r="BK1040" s="11"/>
      <c r="BL1040" s="11"/>
      <c r="BM1040" s="11"/>
      <c r="BN1040" s="11"/>
      <c r="BO1040" s="11"/>
      <c r="BP1040" s="11"/>
    </row>
    <row r="1041" spans="1:68" ht="12.75" customHeight="1">
      <c r="A1041" s="12">
        <f t="shared" si="1727"/>
        <v>1038</v>
      </c>
      <c r="B1041" s="11" t="str">
        <f t="shared" ref="B1041:D1041" si="1943">IF(ISERROR(B1040),IF(ISERROR(B1039),IF(ISERROR(B1038),"BLANK",B1038),B1039),B1040)</f>
        <v>Isabelle Cote</v>
      </c>
      <c r="C1041" s="11" t="str">
        <f t="shared" si="1943"/>
        <v>Em Lim</v>
      </c>
      <c r="D1041" s="11" t="str">
        <f t="shared" si="1943"/>
        <v>BMSC6</v>
      </c>
      <c r="E1041" s="12" t="str">
        <f>IF(ISERROR(VLOOKUP($D1041,SITES!$A:$E,2,FALSE)),"",VLOOKUP($D1041,SITES!$A:$E,2,FALSE))</f>
        <v>Baeria Rocks South Island</v>
      </c>
      <c r="F1041" s="10">
        <f>IF(ISERROR(VLOOKUP($D1041,SITES!$A:$E,3,FALSE)),"",VLOOKUP($D1041,SITES!$A:$E,3,FALSE))</f>
        <v>48.950233459472599</v>
      </c>
      <c r="G1041" s="13">
        <f>IF(ISERROR(VLOOKUP($D1041,SITES!$A:$E,4,FALSE)),"",VLOOKUP($D1041,SITES!$A:$E,4,FALSE))</f>
        <v>-125.155548095703</v>
      </c>
      <c r="H1041" s="14" t="str">
        <f t="shared" ref="H1041:O1041" si="1944">IF(ISERROR(H1040),IF(ISERROR(H1039),IF(ISERROR(H1038),"BLANK",H1038),H1039),H1040)</f>
        <v>22/04/2024</v>
      </c>
      <c r="I1041" s="11">
        <f t="shared" si="1944"/>
        <v>1.5</v>
      </c>
      <c r="J1041" s="11" t="str">
        <f t="shared" si="1944"/>
        <v>SW</v>
      </c>
      <c r="K1041" s="18">
        <f t="shared" si="1944"/>
        <v>0.53125</v>
      </c>
      <c r="L1041" s="11" t="str">
        <f t="shared" si="1944"/>
        <v>EGL</v>
      </c>
      <c r="M1041" s="11">
        <f t="shared" si="1944"/>
        <v>11</v>
      </c>
      <c r="N1041" s="11">
        <f t="shared" si="1944"/>
        <v>2</v>
      </c>
      <c r="O1041" s="11">
        <f t="shared" si="1944"/>
        <v>1</v>
      </c>
      <c r="P1041" s="11" t="s">
        <v>28</v>
      </c>
      <c r="Q1041" s="19" t="str">
        <f>IF($N1041=1,IF(ISERROR(VLOOKUP($P1041,'M1'!$A:$C,Q$2,FALSE)),"NOT PRESENT",VLOOKUP($P1041,'M1'!$A:$C,Q$2,FALSE)),IF($N1041=2,IF(ISERROR(VLOOKUP(DATA!$P1041,'M2'!$A:$C,Q$2,FALSE)),"NOT PRESENT",VLOOKUP(DATA!$P1041,'M2'!$A:$C,Q$2,FALSE)),IF($N1041=0,IF(ISERROR(VLOOKUP($P1041,'M1'!$A:$C,Q$2,FALSE)),IF(ISERROR(VLOOKUP(DATA!$P1041,'M2'!$A:$C,Q$2,FALSE)),"NOT PRESENT",VLOOKUP(DATA!$P1041,'M2'!$A:$C,Q$2,FALSE)),VLOOKUP($P1041,'M1'!$A:$C,Q$2,FALSE)),"SPECIFY METHOD")))</f>
        <v>Artedius harringtoni</v>
      </c>
      <c r="R1041" s="12" t="str">
        <f>IF($N1041=1,IF(ISERROR(VLOOKUP($P1041,'M1'!$A:$C,R$2,FALSE)),"NOT PRESENT",VLOOKUP($P1041,'M1'!$A:$C,R$2,FALSE)),IF($N1041=2,IF(ISERROR(VLOOKUP(DATA!$P1041,'M2'!$A:$C,R$2,FALSE)),"NOT PRESENT",VLOOKUP(DATA!$P1041,'M2'!$A:$C,R$2,FALSE)),IF($N1041=0,IF(ISERROR(VLOOKUP($P1041,'M1'!$A:$C,R$2,FALSE)),IF(ISERROR(VLOOKUP(DATA!$P1041,'M2'!$A:$C,R$2,FALSE)),"NOT PRESENT",VLOOKUP(DATA!$P1041,'M2'!$A:$C,R$2,FALSE)),VLOOKUP($P1041,'M1'!$A:$C,R$2,FALSE)),"SPECIFY METHOD")))</f>
        <v>Scalyhead sculpin</v>
      </c>
      <c r="S1041" s="21">
        <f t="shared" si="1889"/>
        <v>4</v>
      </c>
      <c r="T1041" s="11">
        <v>0</v>
      </c>
      <c r="U1041" s="11"/>
      <c r="V1041" s="11">
        <v>4</v>
      </c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  <c r="AI1041" s="11"/>
      <c r="AJ1041" s="11"/>
      <c r="AK1041" s="11"/>
      <c r="AL1041" s="11"/>
      <c r="AM1041" s="11"/>
      <c r="AN1041" s="11"/>
      <c r="AO1041" s="11"/>
      <c r="AP1041" s="11"/>
      <c r="AQ1041" s="11"/>
      <c r="AR1041" s="11"/>
      <c r="AS1041" s="11"/>
      <c r="AT1041" s="11"/>
      <c r="AU1041" s="11"/>
      <c r="AV1041" s="11"/>
      <c r="AW1041" s="11"/>
      <c r="AX1041" s="11"/>
      <c r="AY1041" s="11"/>
      <c r="AZ1041" s="11"/>
      <c r="BA1041" s="11"/>
      <c r="BB1041" s="11"/>
      <c r="BC1041" s="11"/>
      <c r="BD1041" s="11"/>
      <c r="BE1041" s="11"/>
      <c r="BF1041" s="11"/>
      <c r="BG1041" s="11"/>
      <c r="BH1041" s="11"/>
      <c r="BI1041" s="11"/>
      <c r="BJ1041" s="11"/>
      <c r="BK1041" s="11"/>
      <c r="BL1041" s="11"/>
      <c r="BM1041" s="11"/>
      <c r="BN1041" s="11"/>
      <c r="BO1041" s="11"/>
      <c r="BP1041" s="11"/>
    </row>
    <row r="1042" spans="1:68" ht="12.75" customHeight="1">
      <c r="A1042" s="12">
        <f t="shared" si="1727"/>
        <v>1039</v>
      </c>
      <c r="B1042" s="11" t="str">
        <f t="shared" ref="B1042:D1042" si="1945">IF(ISERROR(B1041),IF(ISERROR(B1040),IF(ISERROR(B1039),"BLANK",B1039),B1040),B1041)</f>
        <v>Isabelle Cote</v>
      </c>
      <c r="C1042" s="11" t="str">
        <f t="shared" si="1945"/>
        <v>Em Lim</v>
      </c>
      <c r="D1042" s="11" t="str">
        <f t="shared" si="1945"/>
        <v>BMSC6</v>
      </c>
      <c r="E1042" s="12" t="str">
        <f>IF(ISERROR(VLOOKUP($D1042,SITES!$A:$E,2,FALSE)),"",VLOOKUP($D1042,SITES!$A:$E,2,FALSE))</f>
        <v>Baeria Rocks South Island</v>
      </c>
      <c r="F1042" s="10">
        <f>IF(ISERROR(VLOOKUP($D1042,SITES!$A:$E,3,FALSE)),"",VLOOKUP($D1042,SITES!$A:$E,3,FALSE))</f>
        <v>48.950233459472599</v>
      </c>
      <c r="G1042" s="13">
        <f>IF(ISERROR(VLOOKUP($D1042,SITES!$A:$E,4,FALSE)),"",VLOOKUP($D1042,SITES!$A:$E,4,FALSE))</f>
        <v>-125.155548095703</v>
      </c>
      <c r="H1042" s="14" t="str">
        <f t="shared" ref="H1042:O1042" si="1946">IF(ISERROR(H1041),IF(ISERROR(H1040),IF(ISERROR(H1039),"BLANK",H1039),H1040),H1041)</f>
        <v>22/04/2024</v>
      </c>
      <c r="I1042" s="11">
        <f t="shared" si="1946"/>
        <v>1.5</v>
      </c>
      <c r="J1042" s="11" t="str">
        <f t="shared" si="1946"/>
        <v>SW</v>
      </c>
      <c r="K1042" s="18">
        <f t="shared" si="1946"/>
        <v>0.53125</v>
      </c>
      <c r="L1042" s="11" t="str">
        <f t="shared" si="1946"/>
        <v>EGL</v>
      </c>
      <c r="M1042" s="11">
        <f t="shared" si="1946"/>
        <v>11</v>
      </c>
      <c r="N1042" s="11">
        <f t="shared" si="1946"/>
        <v>2</v>
      </c>
      <c r="O1042" s="11">
        <f t="shared" si="1946"/>
        <v>1</v>
      </c>
      <c r="P1042" s="11" t="s">
        <v>53</v>
      </c>
      <c r="Q1042" s="19" t="str">
        <f>IF($N1042=1,IF(ISERROR(VLOOKUP($P1042,'M1'!$A:$C,Q$2,FALSE)),"NOT PRESENT",VLOOKUP($P1042,'M1'!$A:$C,Q$2,FALSE)),IF($N1042=2,IF(ISERROR(VLOOKUP(DATA!$P1042,'M2'!$A:$C,Q$2,FALSE)),"NOT PRESENT",VLOOKUP(DATA!$P1042,'M2'!$A:$C,Q$2,FALSE)),IF($N1042=0,IF(ISERROR(VLOOKUP($P1042,'M1'!$A:$C,Q$2,FALSE)),IF(ISERROR(VLOOKUP(DATA!$P1042,'M2'!$A:$C,Q$2,FALSE)),"NOT PRESENT",VLOOKUP(DATA!$P1042,'M2'!$A:$C,Q$2,FALSE)),VLOOKUP($P1042,'M1'!$A:$C,Q$2,FALSE)),"SPECIFY METHOD")))</f>
        <v>Rhinogobiops nicholsii</v>
      </c>
      <c r="R1042" s="12" t="str">
        <f>IF($N1042=1,IF(ISERROR(VLOOKUP($P1042,'M1'!$A:$C,R$2,FALSE)),"NOT PRESENT",VLOOKUP($P1042,'M1'!$A:$C,R$2,FALSE)),IF($N1042=2,IF(ISERROR(VLOOKUP(DATA!$P1042,'M2'!$A:$C,R$2,FALSE)),"NOT PRESENT",VLOOKUP(DATA!$P1042,'M2'!$A:$C,R$2,FALSE)),IF($N1042=0,IF(ISERROR(VLOOKUP($P1042,'M1'!$A:$C,R$2,FALSE)),IF(ISERROR(VLOOKUP(DATA!$P1042,'M2'!$A:$C,R$2,FALSE)),"NOT PRESENT",VLOOKUP(DATA!$P1042,'M2'!$A:$C,R$2,FALSE)),VLOOKUP($P1042,'M1'!$A:$C,R$2,FALSE)),"SPECIFY METHOD")))</f>
        <v>Blackeye goby</v>
      </c>
      <c r="S1042" s="21">
        <f t="shared" si="1889"/>
        <v>9</v>
      </c>
      <c r="T1042" s="11">
        <v>0</v>
      </c>
      <c r="U1042" s="11"/>
      <c r="V1042" s="11">
        <v>2</v>
      </c>
      <c r="W1042" s="11">
        <v>6</v>
      </c>
      <c r="X1042" s="11">
        <v>1</v>
      </c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  <c r="AI1042" s="11"/>
      <c r="AJ1042" s="11"/>
      <c r="AK1042" s="11"/>
      <c r="AL1042" s="11"/>
      <c r="AM1042" s="11"/>
      <c r="AN1042" s="11"/>
      <c r="AO1042" s="11"/>
      <c r="AP1042" s="11"/>
      <c r="AQ1042" s="11"/>
      <c r="AR1042" s="11"/>
      <c r="AS1042" s="11"/>
      <c r="AT1042" s="11"/>
      <c r="AU1042" s="11"/>
      <c r="AV1042" s="11"/>
      <c r="AW1042" s="11"/>
      <c r="AX1042" s="11"/>
      <c r="AY1042" s="11"/>
      <c r="AZ1042" s="11"/>
      <c r="BA1042" s="11"/>
      <c r="BB1042" s="11"/>
      <c r="BC1042" s="11"/>
      <c r="BD1042" s="11"/>
      <c r="BE1042" s="11"/>
      <c r="BF1042" s="11"/>
      <c r="BG1042" s="11"/>
      <c r="BH1042" s="11"/>
      <c r="BI1042" s="11"/>
      <c r="BJ1042" s="11"/>
      <c r="BK1042" s="11"/>
      <c r="BL1042" s="11"/>
      <c r="BM1042" s="11"/>
      <c r="BN1042" s="11"/>
      <c r="BO1042" s="11"/>
      <c r="BP1042" s="11"/>
    </row>
    <row r="1043" spans="1:68" ht="12.75" customHeight="1">
      <c r="A1043" s="12">
        <f t="shared" si="1727"/>
        <v>1040</v>
      </c>
      <c r="B1043" s="11" t="str">
        <f t="shared" ref="B1043:D1043" si="1947">IF(ISERROR(B1042),IF(ISERROR(B1041),IF(ISERROR(B1040),"BLANK",B1040),B1041),B1042)</f>
        <v>Isabelle Cote</v>
      </c>
      <c r="C1043" s="11" t="str">
        <f t="shared" si="1947"/>
        <v>Em Lim</v>
      </c>
      <c r="D1043" s="11" t="str">
        <f t="shared" si="1947"/>
        <v>BMSC6</v>
      </c>
      <c r="E1043" s="12" t="str">
        <f>IF(ISERROR(VLOOKUP($D1043,SITES!$A:$E,2,FALSE)),"",VLOOKUP($D1043,SITES!$A:$E,2,FALSE))</f>
        <v>Baeria Rocks South Island</v>
      </c>
      <c r="F1043" s="10">
        <f>IF(ISERROR(VLOOKUP($D1043,SITES!$A:$E,3,FALSE)),"",VLOOKUP($D1043,SITES!$A:$E,3,FALSE))</f>
        <v>48.950233459472599</v>
      </c>
      <c r="G1043" s="13">
        <f>IF(ISERROR(VLOOKUP($D1043,SITES!$A:$E,4,FALSE)),"",VLOOKUP($D1043,SITES!$A:$E,4,FALSE))</f>
        <v>-125.155548095703</v>
      </c>
      <c r="H1043" s="14" t="str">
        <f t="shared" ref="H1043:O1043" si="1948">IF(ISERROR(H1042),IF(ISERROR(H1041),IF(ISERROR(H1040),"BLANK",H1040),H1041),H1042)</f>
        <v>22/04/2024</v>
      </c>
      <c r="I1043" s="11">
        <f t="shared" si="1948"/>
        <v>1.5</v>
      </c>
      <c r="J1043" s="11" t="str">
        <f t="shared" si="1948"/>
        <v>SW</v>
      </c>
      <c r="K1043" s="18">
        <f t="shared" si="1948"/>
        <v>0.53125</v>
      </c>
      <c r="L1043" s="11" t="str">
        <f t="shared" si="1948"/>
        <v>EGL</v>
      </c>
      <c r="M1043" s="11">
        <f t="shared" si="1948"/>
        <v>11</v>
      </c>
      <c r="N1043" s="11">
        <f t="shared" si="1948"/>
        <v>2</v>
      </c>
      <c r="O1043" s="11">
        <f t="shared" si="1948"/>
        <v>1</v>
      </c>
      <c r="P1043" s="11" t="s">
        <v>48</v>
      </c>
      <c r="Q1043" s="19" t="str">
        <f>IF($N1043=1,IF(ISERROR(VLOOKUP($P1043,'M1'!$A:$C,Q$2,FALSE)),"NOT PRESENT",VLOOKUP($P1043,'M1'!$A:$C,Q$2,FALSE)),IF($N1043=2,IF(ISERROR(VLOOKUP(DATA!$P1043,'M2'!$A:$C,Q$2,FALSE)),"NOT PRESENT",VLOOKUP(DATA!$P1043,'M2'!$A:$C,Q$2,FALSE)),IF($N1043=0,IF(ISERROR(VLOOKUP($P1043,'M1'!$A:$C,Q$2,FALSE)),IF(ISERROR(VLOOKUP(DATA!$P1043,'M2'!$A:$C,Q$2,FALSE)),"NOT PRESENT",VLOOKUP(DATA!$P1043,'M2'!$A:$C,Q$2,FALSE)),VLOOKUP($P1043,'M1'!$A:$C,Q$2,FALSE)),"SPECIFY METHOD")))</f>
        <v>Pagurus caurinus</v>
      </c>
      <c r="R1043" s="12" t="str">
        <f>IF($N1043=1,IF(ISERROR(VLOOKUP($P1043,'M1'!$A:$C,R$2,FALSE)),"NOT PRESENT",VLOOKUP($P1043,'M1'!$A:$C,R$2,FALSE)),IF($N1043=2,IF(ISERROR(VLOOKUP(DATA!$P1043,'M2'!$A:$C,R$2,FALSE)),"NOT PRESENT",VLOOKUP(DATA!$P1043,'M2'!$A:$C,R$2,FALSE)),IF($N1043=0,IF(ISERROR(VLOOKUP($P1043,'M1'!$A:$C,R$2,FALSE)),IF(ISERROR(VLOOKUP(DATA!$P1043,'M2'!$A:$C,R$2,FALSE)),"NOT PRESENT",VLOOKUP(DATA!$P1043,'M2'!$A:$C,R$2,FALSE)),VLOOKUP($P1043,'M1'!$A:$C,R$2,FALSE)),"SPECIFY METHOD")))</f>
        <v>Greenmark hermit crab</v>
      </c>
      <c r="S1043" s="21">
        <f t="shared" si="1889"/>
        <v>3</v>
      </c>
      <c r="T1043" s="11">
        <v>3</v>
      </c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  <c r="AI1043" s="11"/>
      <c r="AJ1043" s="11"/>
      <c r="AK1043" s="11"/>
      <c r="AL1043" s="11"/>
      <c r="AM1043" s="11"/>
      <c r="AN1043" s="11"/>
      <c r="AO1043" s="11"/>
      <c r="AP1043" s="11"/>
      <c r="AQ1043" s="11"/>
      <c r="AR1043" s="11"/>
      <c r="AS1043" s="11"/>
      <c r="AT1043" s="11"/>
      <c r="AU1043" s="11"/>
      <c r="AV1043" s="11"/>
      <c r="AW1043" s="11"/>
      <c r="AX1043" s="11"/>
      <c r="AY1043" s="11"/>
      <c r="AZ1043" s="11"/>
      <c r="BA1043" s="11"/>
      <c r="BB1043" s="11"/>
      <c r="BC1043" s="11"/>
      <c r="BD1043" s="11"/>
      <c r="BE1043" s="11"/>
      <c r="BF1043" s="11"/>
      <c r="BG1043" s="11"/>
      <c r="BH1043" s="11"/>
      <c r="BI1043" s="11"/>
      <c r="BJ1043" s="11"/>
      <c r="BK1043" s="11"/>
      <c r="BL1043" s="11"/>
      <c r="BM1043" s="11"/>
      <c r="BN1043" s="11"/>
      <c r="BO1043" s="11"/>
      <c r="BP1043" s="11"/>
    </row>
    <row r="1044" spans="1:68" ht="12.75" customHeight="1">
      <c r="A1044" s="12">
        <f t="shared" si="1727"/>
        <v>1041</v>
      </c>
      <c r="B1044" s="11" t="str">
        <f t="shared" ref="B1044:D1044" si="1949">IF(ISERROR(B1043),IF(ISERROR(B1042),IF(ISERROR(B1041),"BLANK",B1041),B1042),B1043)</f>
        <v>Isabelle Cote</v>
      </c>
      <c r="C1044" s="11" t="str">
        <f t="shared" si="1949"/>
        <v>Em Lim</v>
      </c>
      <c r="D1044" s="11" t="str">
        <f t="shared" si="1949"/>
        <v>BMSC6</v>
      </c>
      <c r="E1044" s="12" t="str">
        <f>IF(ISERROR(VLOOKUP($D1044,SITES!$A:$E,2,FALSE)),"",VLOOKUP($D1044,SITES!$A:$E,2,FALSE))</f>
        <v>Baeria Rocks South Island</v>
      </c>
      <c r="F1044" s="10">
        <f>IF(ISERROR(VLOOKUP($D1044,SITES!$A:$E,3,FALSE)),"",VLOOKUP($D1044,SITES!$A:$E,3,FALSE))</f>
        <v>48.950233459472599</v>
      </c>
      <c r="G1044" s="13">
        <f>IF(ISERROR(VLOOKUP($D1044,SITES!$A:$E,4,FALSE)),"",VLOOKUP($D1044,SITES!$A:$E,4,FALSE))</f>
        <v>-125.155548095703</v>
      </c>
      <c r="H1044" s="14" t="str">
        <f t="shared" ref="H1044:M1044" si="1950">IF(ISERROR(H1043),IF(ISERROR(H1042),IF(ISERROR(H1041),"BLANK",H1041),H1042),H1043)</f>
        <v>22/04/2024</v>
      </c>
      <c r="I1044" s="11">
        <f t="shared" si="1950"/>
        <v>1.5</v>
      </c>
      <c r="J1044" s="11" t="str">
        <f t="shared" si="1950"/>
        <v>SW</v>
      </c>
      <c r="K1044" s="18">
        <f t="shared" si="1950"/>
        <v>0.53125</v>
      </c>
      <c r="L1044" s="11" t="str">
        <f t="shared" si="1950"/>
        <v>EGL</v>
      </c>
      <c r="M1044" s="11">
        <f t="shared" si="1950"/>
        <v>11</v>
      </c>
      <c r="N1044" s="11">
        <v>0</v>
      </c>
      <c r="O1044" s="11">
        <f t="shared" ref="O1044:O1045" si="1951">IF(ISERROR(O1043),IF(ISERROR(O1042),IF(ISERROR(O1041),"BLANK",O1041),O1042),O1043)</f>
        <v>1</v>
      </c>
      <c r="P1044" s="11" t="s">
        <v>54</v>
      </c>
      <c r="Q1044" s="19" t="str">
        <f>IF($N1044=1,IF(ISERROR(VLOOKUP($P1044,'M1'!$A:$C,Q$2,FALSE)),"NOT PRESENT",VLOOKUP($P1044,'M1'!$A:$C,Q$2,FALSE)),IF($N1044=2,IF(ISERROR(VLOOKUP(DATA!$P1044,'M2'!$A:$C,Q$2,FALSE)),"NOT PRESENT",VLOOKUP(DATA!$P1044,'M2'!$A:$C,Q$2,FALSE)),IF($N1044=0,IF(ISERROR(VLOOKUP($P1044,'M1'!$A:$C,Q$2,FALSE)),IF(ISERROR(VLOOKUP(DATA!$P1044,'M2'!$A:$C,Q$2,FALSE)),"NOT PRESENT",VLOOKUP(DATA!$P1044,'M2'!$A:$C,Q$2,FALSE)),VLOOKUP($P1044,'M1'!$A:$C,Q$2,FALSE)),"SPECIFY METHOD")))</f>
        <v>Ophiodon elongatus</v>
      </c>
      <c r="R1044" s="12" t="str">
        <f>IF($N1044=1,IF(ISERROR(VLOOKUP($P1044,'M1'!$A:$C,R$2,FALSE)),"NOT PRESENT",VLOOKUP($P1044,'M1'!$A:$C,R$2,FALSE)),IF($N1044=2,IF(ISERROR(VLOOKUP(DATA!$P1044,'M2'!$A:$C,R$2,FALSE)),"NOT PRESENT",VLOOKUP(DATA!$P1044,'M2'!$A:$C,R$2,FALSE)),IF($N1044=0,IF(ISERROR(VLOOKUP($P1044,'M1'!$A:$C,R$2,FALSE)),IF(ISERROR(VLOOKUP(DATA!$P1044,'M2'!$A:$C,R$2,FALSE)),"NOT PRESENT",VLOOKUP(DATA!$P1044,'M2'!$A:$C,R$2,FALSE)),VLOOKUP($P1044,'M1'!$A:$C,R$2,FALSE)),"SPECIFY METHOD")))</f>
        <v>Lingcod</v>
      </c>
      <c r="S1044" s="21">
        <f t="shared" si="1889"/>
        <v>1</v>
      </c>
      <c r="T1044" s="11">
        <v>0</v>
      </c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>
        <v>1</v>
      </c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  <c r="AT1044" s="11"/>
      <c r="AU1044" s="11"/>
      <c r="AV1044" s="11"/>
      <c r="AW1044" s="11"/>
      <c r="AX1044" s="11"/>
      <c r="AY1044" s="11"/>
      <c r="AZ1044" s="11"/>
      <c r="BA1044" s="11"/>
      <c r="BB1044" s="11"/>
      <c r="BC1044" s="11"/>
      <c r="BD1044" s="11"/>
      <c r="BE1044" s="11"/>
      <c r="BF1044" s="11"/>
      <c r="BG1044" s="11"/>
      <c r="BH1044" s="11"/>
      <c r="BI1044" s="11"/>
      <c r="BJ1044" s="11"/>
      <c r="BK1044" s="11"/>
      <c r="BL1044" s="11"/>
      <c r="BM1044" s="11"/>
      <c r="BN1044" s="11"/>
      <c r="BO1044" s="11"/>
      <c r="BP1044" s="11"/>
    </row>
    <row r="1045" spans="1:68" ht="12.75" customHeight="1">
      <c r="A1045" s="12">
        <f t="shared" si="1727"/>
        <v>1042</v>
      </c>
      <c r="B1045" s="11" t="str">
        <f t="shared" ref="B1045:D1045" si="1952">IF(ISERROR(B1044),IF(ISERROR(B1043),IF(ISERROR(B1042),"BLANK",B1042),B1043),B1044)</f>
        <v>Isabelle Cote</v>
      </c>
      <c r="C1045" s="11" t="str">
        <f t="shared" si="1952"/>
        <v>Em Lim</v>
      </c>
      <c r="D1045" s="11" t="str">
        <f t="shared" si="1952"/>
        <v>BMSC6</v>
      </c>
      <c r="E1045" s="12" t="str">
        <f>IF(ISERROR(VLOOKUP($D1045,SITES!$A:$E,2,FALSE)),"",VLOOKUP($D1045,SITES!$A:$E,2,FALSE))</f>
        <v>Baeria Rocks South Island</v>
      </c>
      <c r="F1045" s="10">
        <f>IF(ISERROR(VLOOKUP($D1045,SITES!$A:$E,3,FALSE)),"",VLOOKUP($D1045,SITES!$A:$E,3,FALSE))</f>
        <v>48.950233459472599</v>
      </c>
      <c r="G1045" s="13">
        <f>IF(ISERROR(VLOOKUP($D1045,SITES!$A:$E,4,FALSE)),"",VLOOKUP($D1045,SITES!$A:$E,4,FALSE))</f>
        <v>-125.155548095703</v>
      </c>
      <c r="H1045" s="14" t="str">
        <f t="shared" ref="H1045:M1045" si="1953">IF(ISERROR(H1044),IF(ISERROR(H1043),IF(ISERROR(H1042),"BLANK",H1042),H1043),H1044)</f>
        <v>22/04/2024</v>
      </c>
      <c r="I1045" s="11">
        <f t="shared" si="1953"/>
        <v>1.5</v>
      </c>
      <c r="J1045" s="11" t="str">
        <f t="shared" si="1953"/>
        <v>SW</v>
      </c>
      <c r="K1045" s="18">
        <f t="shared" si="1953"/>
        <v>0.53125</v>
      </c>
      <c r="L1045" s="11" t="str">
        <f t="shared" si="1953"/>
        <v>EGL</v>
      </c>
      <c r="M1045" s="11">
        <f t="shared" si="1953"/>
        <v>11</v>
      </c>
      <c r="N1045" s="11">
        <v>2</v>
      </c>
      <c r="O1045" s="11">
        <f t="shared" si="1951"/>
        <v>1</v>
      </c>
      <c r="P1045" s="11" t="s">
        <v>59</v>
      </c>
      <c r="Q1045" s="19" t="str">
        <f>IF($N1045=1,IF(ISERROR(VLOOKUP($P1045,'M1'!$A:$C,Q$2,FALSE)),"NOT PRESENT",VLOOKUP($P1045,'M1'!$A:$C,Q$2,FALSE)),IF($N1045=2,IF(ISERROR(VLOOKUP(DATA!$P1045,'M2'!$A:$C,Q$2,FALSE)),"NOT PRESENT",VLOOKUP(DATA!$P1045,'M2'!$A:$C,Q$2,FALSE)),IF($N1045=0,IF(ISERROR(VLOOKUP($P1045,'M1'!$A:$C,Q$2,FALSE)),IF(ISERROR(VLOOKUP(DATA!$P1045,'M2'!$A:$C,Q$2,FALSE)),"NOT PRESENT",VLOOKUP(DATA!$P1045,'M2'!$A:$C,Q$2,FALSE)),VLOOKUP($P1045,'M1'!$A:$C,Q$2,FALSE)),"SPECIFY METHOD")))</f>
        <v>Scyra acutifrons</v>
      </c>
      <c r="R1045" s="12" t="str">
        <f>IF($N1045=1,IF(ISERROR(VLOOKUP($P1045,'M1'!$A:$C,R$2,FALSE)),"NOT PRESENT",VLOOKUP($P1045,'M1'!$A:$C,R$2,FALSE)),IF($N1045=2,IF(ISERROR(VLOOKUP(DATA!$P1045,'M2'!$A:$C,R$2,FALSE)),"NOT PRESENT",VLOOKUP(DATA!$P1045,'M2'!$A:$C,R$2,FALSE)),IF($N1045=0,IF(ISERROR(VLOOKUP($P1045,'M1'!$A:$C,R$2,FALSE)),IF(ISERROR(VLOOKUP(DATA!$P1045,'M2'!$A:$C,R$2,FALSE)),"NOT PRESENT",VLOOKUP(DATA!$P1045,'M2'!$A:$C,R$2,FALSE)),VLOOKUP($P1045,'M1'!$A:$C,R$2,FALSE)),"SPECIFY METHOD")))</f>
        <v>Sharpnose crab</v>
      </c>
      <c r="S1045" s="21">
        <f t="shared" si="1889"/>
        <v>1</v>
      </c>
      <c r="T1045" s="11">
        <v>1</v>
      </c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  <c r="AI1045" s="11"/>
      <c r="AJ1045" s="11"/>
      <c r="AK1045" s="11"/>
      <c r="AL1045" s="11"/>
      <c r="AM1045" s="11"/>
      <c r="AN1045" s="11"/>
      <c r="AO1045" s="11"/>
      <c r="AP1045" s="11"/>
      <c r="AQ1045" s="11"/>
      <c r="AR1045" s="11"/>
      <c r="AS1045" s="11"/>
      <c r="AT1045" s="11"/>
      <c r="AU1045" s="11"/>
      <c r="AV1045" s="11"/>
      <c r="AW1045" s="11"/>
      <c r="AX1045" s="11"/>
      <c r="AY1045" s="11"/>
      <c r="AZ1045" s="11"/>
      <c r="BA1045" s="11"/>
      <c r="BB1045" s="11"/>
      <c r="BC1045" s="11"/>
      <c r="BD1045" s="11"/>
      <c r="BE1045" s="11"/>
      <c r="BF1045" s="11"/>
      <c r="BG1045" s="11"/>
      <c r="BH1045" s="11"/>
      <c r="BI1045" s="11"/>
      <c r="BJ1045" s="11"/>
      <c r="BK1045" s="11"/>
      <c r="BL1045" s="11"/>
      <c r="BM1045" s="11"/>
      <c r="BN1045" s="11"/>
      <c r="BO1045" s="11"/>
      <c r="BP1045" s="11"/>
    </row>
    <row r="1046" spans="1:68" ht="12.75" customHeight="1">
      <c r="A1046" s="12">
        <f t="shared" si="1727"/>
        <v>1043</v>
      </c>
      <c r="B1046" s="11" t="str">
        <f t="shared" ref="B1046:D1046" si="1954">IF(ISERROR(B1045),IF(ISERROR(B1044),IF(ISERROR(B1043),"BLANK",B1043),B1044),B1045)</f>
        <v>Isabelle Cote</v>
      </c>
      <c r="C1046" s="11" t="str">
        <f t="shared" si="1954"/>
        <v>Em Lim</v>
      </c>
      <c r="D1046" s="11" t="str">
        <f t="shared" si="1954"/>
        <v>BMSC6</v>
      </c>
      <c r="E1046" s="12" t="str">
        <f>IF(ISERROR(VLOOKUP($D1046,SITES!$A:$E,2,FALSE)),"",VLOOKUP($D1046,SITES!$A:$E,2,FALSE))</f>
        <v>Baeria Rocks South Island</v>
      </c>
      <c r="F1046" s="10">
        <f>IF(ISERROR(VLOOKUP($D1046,SITES!$A:$E,3,FALSE)),"",VLOOKUP($D1046,SITES!$A:$E,3,FALSE))</f>
        <v>48.950233459472599</v>
      </c>
      <c r="G1046" s="13">
        <f>IF(ISERROR(VLOOKUP($D1046,SITES!$A:$E,4,FALSE)),"",VLOOKUP($D1046,SITES!$A:$E,4,FALSE))</f>
        <v>-125.155548095703</v>
      </c>
      <c r="H1046" s="14" t="str">
        <f t="shared" ref="H1046:O1046" si="1955">IF(ISERROR(H1045),IF(ISERROR(H1044),IF(ISERROR(H1043),"BLANK",H1043),H1044),H1045)</f>
        <v>22/04/2024</v>
      </c>
      <c r="I1046" s="11">
        <f t="shared" si="1955"/>
        <v>1.5</v>
      </c>
      <c r="J1046" s="11" t="str">
        <f t="shared" si="1955"/>
        <v>SW</v>
      </c>
      <c r="K1046" s="18">
        <f t="shared" si="1955"/>
        <v>0.53125</v>
      </c>
      <c r="L1046" s="11" t="str">
        <f t="shared" si="1955"/>
        <v>EGL</v>
      </c>
      <c r="M1046" s="11">
        <f t="shared" si="1955"/>
        <v>11</v>
      </c>
      <c r="N1046" s="11">
        <f t="shared" si="1955"/>
        <v>2</v>
      </c>
      <c r="O1046" s="11">
        <f t="shared" si="1955"/>
        <v>1</v>
      </c>
      <c r="P1046" s="11" t="s">
        <v>40</v>
      </c>
      <c r="Q1046" s="19" t="str">
        <f>IF($N1046=1,IF(ISERROR(VLOOKUP($P1046,'M1'!$A:$C,Q$2,FALSE)),"NOT PRESENT",VLOOKUP($P1046,'M1'!$A:$C,Q$2,FALSE)),IF($N1046=2,IF(ISERROR(VLOOKUP(DATA!$P1046,'M2'!$A:$C,Q$2,FALSE)),"NOT PRESENT",VLOOKUP(DATA!$P1046,'M2'!$A:$C,Q$2,FALSE)),IF($N1046=0,IF(ISERROR(VLOOKUP($P1046,'M1'!$A:$C,Q$2,FALSE)),IF(ISERROR(VLOOKUP(DATA!$P1046,'M2'!$A:$C,Q$2,FALSE)),"NOT PRESENT",VLOOKUP(DATA!$P1046,'M2'!$A:$C,Q$2,FALSE)),VLOOKUP($P1046,'M1'!$A:$C,Q$2,FALSE)),"SPECIFY METHOD")))</f>
        <v>Pagurus beringanus</v>
      </c>
      <c r="R1046" s="12" t="str">
        <f>IF($N1046=1,IF(ISERROR(VLOOKUP($P1046,'M1'!$A:$C,R$2,FALSE)),"NOT PRESENT",VLOOKUP($P1046,'M1'!$A:$C,R$2,FALSE)),IF($N1046=2,IF(ISERROR(VLOOKUP(DATA!$P1046,'M2'!$A:$C,R$2,FALSE)),"NOT PRESENT",VLOOKUP(DATA!$P1046,'M2'!$A:$C,R$2,FALSE)),IF($N1046=0,IF(ISERROR(VLOOKUP($P1046,'M1'!$A:$C,R$2,FALSE)),IF(ISERROR(VLOOKUP(DATA!$P1046,'M2'!$A:$C,R$2,FALSE)),"NOT PRESENT",VLOOKUP(DATA!$P1046,'M2'!$A:$C,R$2,FALSE)),VLOOKUP($P1046,'M1'!$A:$C,R$2,FALSE)),"SPECIFY METHOD")))</f>
        <v>Bering hermit crab</v>
      </c>
      <c r="S1046" s="21">
        <f t="shared" si="1889"/>
        <v>1</v>
      </c>
      <c r="T1046" s="11">
        <v>1</v>
      </c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  <c r="AI1046" s="11"/>
      <c r="AJ1046" s="11"/>
      <c r="AK1046" s="11"/>
      <c r="AL1046" s="11"/>
      <c r="AM1046" s="11"/>
      <c r="AN1046" s="11"/>
      <c r="AO1046" s="11"/>
      <c r="AP1046" s="11"/>
      <c r="AQ1046" s="11"/>
      <c r="AR1046" s="11"/>
      <c r="AS1046" s="11"/>
      <c r="AT1046" s="11"/>
      <c r="AU1046" s="11"/>
      <c r="AV1046" s="11"/>
      <c r="AW1046" s="11"/>
      <c r="AX1046" s="11"/>
      <c r="AY1046" s="11"/>
      <c r="AZ1046" s="11"/>
      <c r="BA1046" s="11"/>
      <c r="BB1046" s="11"/>
      <c r="BC1046" s="11"/>
      <c r="BD1046" s="11"/>
      <c r="BE1046" s="11"/>
      <c r="BF1046" s="11"/>
      <c r="BG1046" s="11"/>
      <c r="BH1046" s="11"/>
      <c r="BI1046" s="11"/>
      <c r="BJ1046" s="11"/>
      <c r="BK1046" s="11"/>
      <c r="BL1046" s="11"/>
      <c r="BM1046" s="11"/>
      <c r="BN1046" s="11"/>
      <c r="BO1046" s="11"/>
      <c r="BP1046" s="11"/>
    </row>
    <row r="1047" spans="1:68" ht="12.75" customHeight="1">
      <c r="A1047" s="12">
        <f t="shared" si="1727"/>
        <v>1044</v>
      </c>
      <c r="B1047" s="11" t="str">
        <f t="shared" ref="B1047:D1047" si="1956">IF(ISERROR(B1046),IF(ISERROR(B1045),IF(ISERROR(B1044),"BLANK",B1044),B1045),B1046)</f>
        <v>Isabelle Cote</v>
      </c>
      <c r="C1047" s="11" t="str">
        <f t="shared" si="1956"/>
        <v>Em Lim</v>
      </c>
      <c r="D1047" s="11" t="str">
        <f t="shared" si="1956"/>
        <v>BMSC6</v>
      </c>
      <c r="E1047" s="12" t="str">
        <f>IF(ISERROR(VLOOKUP($D1047,SITES!$A:$E,2,FALSE)),"",VLOOKUP($D1047,SITES!$A:$E,2,FALSE))</f>
        <v>Baeria Rocks South Island</v>
      </c>
      <c r="F1047" s="10">
        <f>IF(ISERROR(VLOOKUP($D1047,SITES!$A:$E,3,FALSE)),"",VLOOKUP($D1047,SITES!$A:$E,3,FALSE))</f>
        <v>48.950233459472599</v>
      </c>
      <c r="G1047" s="13">
        <f>IF(ISERROR(VLOOKUP($D1047,SITES!$A:$E,4,FALSE)),"",VLOOKUP($D1047,SITES!$A:$E,4,FALSE))</f>
        <v>-125.155548095703</v>
      </c>
      <c r="H1047" s="14" t="str">
        <f t="shared" ref="H1047:M1047" si="1957">IF(ISERROR(H1046),IF(ISERROR(H1045),IF(ISERROR(H1044),"BLANK",H1044),H1045),H1046)</f>
        <v>22/04/2024</v>
      </c>
      <c r="I1047" s="11">
        <f t="shared" si="1957"/>
        <v>1.5</v>
      </c>
      <c r="J1047" s="11" t="str">
        <f t="shared" si="1957"/>
        <v>SW</v>
      </c>
      <c r="K1047" s="18">
        <f t="shared" si="1957"/>
        <v>0.53125</v>
      </c>
      <c r="L1047" s="11" t="str">
        <f t="shared" si="1957"/>
        <v>EGL</v>
      </c>
      <c r="M1047" s="11">
        <f t="shared" si="1957"/>
        <v>11</v>
      </c>
      <c r="N1047" s="11">
        <v>0</v>
      </c>
      <c r="O1047" s="11">
        <f t="shared" ref="O1047:O1048" si="1958">IF(ISERROR(O1046),IF(ISERROR(O1045),IF(ISERROR(O1044),"BLANK",O1044),O1045),O1046)</f>
        <v>1</v>
      </c>
      <c r="P1047" s="11" t="s">
        <v>56</v>
      </c>
      <c r="Q1047" s="19" t="str">
        <f>IF($N1047=1,IF(ISERROR(VLOOKUP($P1047,'M1'!$A:$C,Q$2,FALSE)),"NOT PRESENT",VLOOKUP($P1047,'M1'!$A:$C,Q$2,FALSE)),IF($N1047=2,IF(ISERROR(VLOOKUP(DATA!$P1047,'M2'!$A:$C,Q$2,FALSE)),"NOT PRESENT",VLOOKUP(DATA!$P1047,'M2'!$A:$C,Q$2,FALSE)),IF($N1047=0,IF(ISERROR(VLOOKUP($P1047,'M1'!$A:$C,Q$2,FALSE)),IF(ISERROR(VLOOKUP(DATA!$P1047,'M2'!$A:$C,Q$2,FALSE)),"NOT PRESENT",VLOOKUP(DATA!$P1047,'M2'!$A:$C,Q$2,FALSE)),VLOOKUP($P1047,'M1'!$A:$C,Q$2,FALSE)),"SPECIFY METHOD")))</f>
        <v>Sebastes maliger</v>
      </c>
      <c r="R1047" s="12" t="str">
        <f>IF($N1047=1,IF(ISERROR(VLOOKUP($P1047,'M1'!$A:$C,R$2,FALSE)),"NOT PRESENT",VLOOKUP($P1047,'M1'!$A:$C,R$2,FALSE)),IF($N1047=2,IF(ISERROR(VLOOKUP(DATA!$P1047,'M2'!$A:$C,R$2,FALSE)),"NOT PRESENT",VLOOKUP(DATA!$P1047,'M2'!$A:$C,R$2,FALSE)),IF($N1047=0,IF(ISERROR(VLOOKUP($P1047,'M1'!$A:$C,R$2,FALSE)),IF(ISERROR(VLOOKUP(DATA!$P1047,'M2'!$A:$C,R$2,FALSE)),"NOT PRESENT",VLOOKUP(DATA!$P1047,'M2'!$A:$C,R$2,FALSE)),VLOOKUP($P1047,'M1'!$A:$C,R$2,FALSE)),"SPECIFY METHOD")))</f>
        <v>Quillback rockfish</v>
      </c>
      <c r="S1047" s="21">
        <f t="shared" si="1889"/>
        <v>1</v>
      </c>
      <c r="T1047" s="11">
        <v>0</v>
      </c>
      <c r="U1047" s="11"/>
      <c r="V1047" s="11"/>
      <c r="W1047" s="11"/>
      <c r="X1047" s="11"/>
      <c r="Y1047" s="11"/>
      <c r="Z1047" s="11"/>
      <c r="AA1047" s="11"/>
      <c r="AB1047" s="11">
        <v>1</v>
      </c>
      <c r="AC1047" s="11"/>
      <c r="AD1047" s="11"/>
      <c r="AE1047" s="11"/>
      <c r="AF1047" s="11"/>
      <c r="AG1047" s="11"/>
      <c r="AH1047" s="11"/>
      <c r="AI1047" s="11"/>
      <c r="AJ1047" s="11"/>
      <c r="AK1047" s="11"/>
      <c r="AL1047" s="11"/>
      <c r="AM1047" s="11"/>
      <c r="AN1047" s="11"/>
      <c r="AO1047" s="11"/>
      <c r="AP1047" s="11"/>
      <c r="AQ1047" s="11"/>
      <c r="AR1047" s="11"/>
      <c r="AS1047" s="11"/>
      <c r="AT1047" s="11"/>
      <c r="AU1047" s="11"/>
      <c r="AV1047" s="11"/>
      <c r="AW1047" s="11"/>
      <c r="AX1047" s="11"/>
      <c r="AY1047" s="11"/>
      <c r="AZ1047" s="11"/>
      <c r="BA1047" s="11"/>
      <c r="BB1047" s="11"/>
      <c r="BC1047" s="11"/>
      <c r="BD1047" s="11"/>
      <c r="BE1047" s="11"/>
      <c r="BF1047" s="11"/>
      <c r="BG1047" s="11"/>
      <c r="BH1047" s="11"/>
      <c r="BI1047" s="11"/>
      <c r="BJ1047" s="11"/>
      <c r="BK1047" s="11"/>
      <c r="BL1047" s="11"/>
      <c r="BM1047" s="11"/>
      <c r="BN1047" s="11"/>
      <c r="BO1047" s="11"/>
      <c r="BP1047" s="11"/>
    </row>
    <row r="1048" spans="1:68" ht="12.75" customHeight="1">
      <c r="A1048" s="12">
        <f t="shared" si="1727"/>
        <v>1045</v>
      </c>
      <c r="B1048" s="11" t="str">
        <f t="shared" ref="B1048:D1048" si="1959">IF(ISERROR(B1047),IF(ISERROR(B1046),IF(ISERROR(B1045),"BLANK",B1045),B1046),B1047)</f>
        <v>Isabelle Cote</v>
      </c>
      <c r="C1048" s="11" t="str">
        <f t="shared" si="1959"/>
        <v>Em Lim</v>
      </c>
      <c r="D1048" s="11" t="str">
        <f t="shared" si="1959"/>
        <v>BMSC6</v>
      </c>
      <c r="E1048" s="12" t="str">
        <f>IF(ISERROR(VLOOKUP($D1048,SITES!$A:$E,2,FALSE)),"",VLOOKUP($D1048,SITES!$A:$E,2,FALSE))</f>
        <v>Baeria Rocks South Island</v>
      </c>
      <c r="F1048" s="10">
        <f>IF(ISERROR(VLOOKUP($D1048,SITES!$A:$E,3,FALSE)),"",VLOOKUP($D1048,SITES!$A:$E,3,FALSE))</f>
        <v>48.950233459472599</v>
      </c>
      <c r="G1048" s="13">
        <f>IF(ISERROR(VLOOKUP($D1048,SITES!$A:$E,4,FALSE)),"",VLOOKUP($D1048,SITES!$A:$E,4,FALSE))</f>
        <v>-125.155548095703</v>
      </c>
      <c r="H1048" s="14" t="str">
        <f t="shared" ref="H1048:M1048" si="1960">IF(ISERROR(H1047),IF(ISERROR(H1046),IF(ISERROR(H1045),"BLANK",H1045),H1046),H1047)</f>
        <v>22/04/2024</v>
      </c>
      <c r="I1048" s="11">
        <f t="shared" si="1960"/>
        <v>1.5</v>
      </c>
      <c r="J1048" s="11" t="str">
        <f t="shared" si="1960"/>
        <v>SW</v>
      </c>
      <c r="K1048" s="18">
        <f t="shared" si="1960"/>
        <v>0.53125</v>
      </c>
      <c r="L1048" s="11" t="str">
        <f t="shared" si="1960"/>
        <v>EGL</v>
      </c>
      <c r="M1048" s="11">
        <f t="shared" si="1960"/>
        <v>11</v>
      </c>
      <c r="N1048" s="11">
        <v>2</v>
      </c>
      <c r="O1048" s="11">
        <f t="shared" si="1958"/>
        <v>1</v>
      </c>
      <c r="P1048" s="11" t="s">
        <v>42</v>
      </c>
      <c r="Q1048" s="19" t="str">
        <f>IF($N1048=1,IF(ISERROR(VLOOKUP($P1048,'M1'!$A:$C,Q$2,FALSE)),"NOT PRESENT",VLOOKUP($P1048,'M1'!$A:$C,Q$2,FALSE)),IF($N1048=2,IF(ISERROR(VLOOKUP(DATA!$P1048,'M2'!$A:$C,Q$2,FALSE)),"NOT PRESENT",VLOOKUP(DATA!$P1048,'M2'!$A:$C,Q$2,FALSE)),IF($N1048=0,IF(ISERROR(VLOOKUP($P1048,'M1'!$A:$C,Q$2,FALSE)),IF(ISERROR(VLOOKUP(DATA!$P1048,'M2'!$A:$C,Q$2,FALSE)),"NOT PRESENT",VLOOKUP(DATA!$P1048,'M2'!$A:$C,Q$2,FALSE)),VLOOKUP($P1048,'M1'!$A:$C,Q$2,FALSE)),"SPECIFY METHOD")))</f>
        <v>Dermasterias imbricata</v>
      </c>
      <c r="R1048" s="12" t="str">
        <f>IF($N1048=1,IF(ISERROR(VLOOKUP($P1048,'M1'!$A:$C,R$2,FALSE)),"NOT PRESENT",VLOOKUP($P1048,'M1'!$A:$C,R$2,FALSE)),IF($N1048=2,IF(ISERROR(VLOOKUP(DATA!$P1048,'M2'!$A:$C,R$2,FALSE)),"NOT PRESENT",VLOOKUP(DATA!$P1048,'M2'!$A:$C,R$2,FALSE)),IF($N1048=0,IF(ISERROR(VLOOKUP($P1048,'M1'!$A:$C,R$2,FALSE)),IF(ISERROR(VLOOKUP(DATA!$P1048,'M2'!$A:$C,R$2,FALSE)),"NOT PRESENT",VLOOKUP(DATA!$P1048,'M2'!$A:$C,R$2,FALSE)),VLOOKUP($P1048,'M1'!$A:$C,R$2,FALSE)),"SPECIFY METHOD")))</f>
        <v>Leather star</v>
      </c>
      <c r="S1048" s="21">
        <f t="shared" si="1889"/>
        <v>1</v>
      </c>
      <c r="T1048" s="11">
        <v>1</v>
      </c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  <c r="AI1048" s="11"/>
      <c r="AJ1048" s="11"/>
      <c r="AK1048" s="11"/>
      <c r="AL1048" s="11"/>
      <c r="AM1048" s="11"/>
      <c r="AN1048" s="11"/>
      <c r="AO1048" s="11"/>
      <c r="AP1048" s="11"/>
      <c r="AQ1048" s="11"/>
      <c r="AR1048" s="11"/>
      <c r="AS1048" s="11"/>
      <c r="AT1048" s="11"/>
      <c r="AU1048" s="11"/>
      <c r="AV1048" s="11"/>
      <c r="AW1048" s="11"/>
      <c r="AX1048" s="11"/>
      <c r="AY1048" s="11"/>
      <c r="AZ1048" s="11"/>
      <c r="BA1048" s="11"/>
      <c r="BB1048" s="11"/>
      <c r="BC1048" s="11"/>
      <c r="BD1048" s="11"/>
      <c r="BE1048" s="11"/>
      <c r="BF1048" s="11"/>
      <c r="BG1048" s="11"/>
      <c r="BH1048" s="11"/>
      <c r="BI1048" s="11"/>
      <c r="BJ1048" s="11"/>
      <c r="BK1048" s="11"/>
      <c r="BL1048" s="11"/>
      <c r="BM1048" s="11"/>
      <c r="BN1048" s="11"/>
      <c r="BO1048" s="11"/>
      <c r="BP1048" s="11"/>
    </row>
    <row r="1049" spans="1:68" ht="12.75" customHeight="1">
      <c r="A1049" s="12">
        <f t="shared" si="1727"/>
        <v>1046</v>
      </c>
      <c r="B1049" s="11" t="str">
        <f t="shared" ref="B1049:D1049" si="1961">IF(ISERROR(B1048),IF(ISERROR(B1047),IF(ISERROR(B1046),"BLANK",B1046),B1047),B1048)</f>
        <v>Isabelle Cote</v>
      </c>
      <c r="C1049" s="11" t="str">
        <f t="shared" si="1961"/>
        <v>Em Lim</v>
      </c>
      <c r="D1049" s="11" t="str">
        <f t="shared" si="1961"/>
        <v>BMSC6</v>
      </c>
      <c r="E1049" s="12" t="str">
        <f>IF(ISERROR(VLOOKUP($D1049,SITES!$A:$E,2,FALSE)),"",VLOOKUP($D1049,SITES!$A:$E,2,FALSE))</f>
        <v>Baeria Rocks South Island</v>
      </c>
      <c r="F1049" s="10">
        <f>IF(ISERROR(VLOOKUP($D1049,SITES!$A:$E,3,FALSE)),"",VLOOKUP($D1049,SITES!$A:$E,3,FALSE))</f>
        <v>48.950233459472599</v>
      </c>
      <c r="G1049" s="13">
        <f>IF(ISERROR(VLOOKUP($D1049,SITES!$A:$E,4,FALSE)),"",VLOOKUP($D1049,SITES!$A:$E,4,FALSE))</f>
        <v>-125.155548095703</v>
      </c>
      <c r="H1049" s="14" t="str">
        <f t="shared" ref="H1049:O1049" si="1962">IF(ISERROR(H1048),IF(ISERROR(H1047),IF(ISERROR(H1046),"BLANK",H1046),H1047),H1048)</f>
        <v>22/04/2024</v>
      </c>
      <c r="I1049" s="11">
        <f t="shared" si="1962"/>
        <v>1.5</v>
      </c>
      <c r="J1049" s="11" t="str">
        <f t="shared" si="1962"/>
        <v>SW</v>
      </c>
      <c r="K1049" s="18">
        <f t="shared" si="1962"/>
        <v>0.53125</v>
      </c>
      <c r="L1049" s="11" t="str">
        <f t="shared" si="1962"/>
        <v>EGL</v>
      </c>
      <c r="M1049" s="11">
        <f t="shared" si="1962"/>
        <v>11</v>
      </c>
      <c r="N1049" s="11">
        <f t="shared" si="1962"/>
        <v>2</v>
      </c>
      <c r="O1049" s="11">
        <f t="shared" si="1962"/>
        <v>1</v>
      </c>
      <c r="P1049" s="11" t="s">
        <v>30</v>
      </c>
      <c r="Q1049" s="19" t="str">
        <f>IF($N1049=1,IF(ISERROR(VLOOKUP($P1049,'M1'!$A:$C,Q$2,FALSE)),"NOT PRESENT",VLOOKUP($P1049,'M1'!$A:$C,Q$2,FALSE)),IF($N1049=2,IF(ISERROR(VLOOKUP(DATA!$P1049,'M2'!$A:$C,Q$2,FALSE)),"NOT PRESENT",VLOOKUP(DATA!$P1049,'M2'!$A:$C,Q$2,FALSE)),IF($N1049=0,IF(ISERROR(VLOOKUP($P1049,'M1'!$A:$C,Q$2,FALSE)),IF(ISERROR(VLOOKUP(DATA!$P1049,'M2'!$A:$C,Q$2,FALSE)),"NOT PRESENT",VLOOKUP(DATA!$P1049,'M2'!$A:$C,Q$2,FALSE)),VLOOKUP($P1049,'M1'!$A:$C,Q$2,FALSE)),"SPECIFY METHOD")))</f>
        <v>Pomaulax gibberosus</v>
      </c>
      <c r="R1049" s="12" t="str">
        <f>IF($N1049=1,IF(ISERROR(VLOOKUP($P1049,'M1'!$A:$C,R$2,FALSE)),"NOT PRESENT",VLOOKUP($P1049,'M1'!$A:$C,R$2,FALSE)),IF($N1049=2,IF(ISERROR(VLOOKUP(DATA!$P1049,'M2'!$A:$C,R$2,FALSE)),"NOT PRESENT",VLOOKUP(DATA!$P1049,'M2'!$A:$C,R$2,FALSE)),IF($N1049=0,IF(ISERROR(VLOOKUP($P1049,'M1'!$A:$C,R$2,FALSE)),IF(ISERROR(VLOOKUP(DATA!$P1049,'M2'!$A:$C,R$2,FALSE)),"NOT PRESENT",VLOOKUP(DATA!$P1049,'M2'!$A:$C,R$2,FALSE)),VLOOKUP($P1049,'M1'!$A:$C,R$2,FALSE)),"SPECIFY METHOD")))</f>
        <v>Red turban shell</v>
      </c>
      <c r="S1049" s="21">
        <f t="shared" si="1889"/>
        <v>2</v>
      </c>
      <c r="T1049" s="11">
        <v>2</v>
      </c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  <c r="AI1049" s="11"/>
      <c r="AJ1049" s="11"/>
      <c r="AK1049" s="11"/>
      <c r="AL1049" s="11"/>
      <c r="AM1049" s="11"/>
      <c r="AN1049" s="11"/>
      <c r="AO1049" s="11"/>
      <c r="AP1049" s="11"/>
      <c r="AQ1049" s="11"/>
      <c r="AR1049" s="11"/>
      <c r="AS1049" s="11"/>
      <c r="AT1049" s="11"/>
      <c r="AU1049" s="11"/>
      <c r="AV1049" s="11"/>
      <c r="AW1049" s="11"/>
      <c r="AX1049" s="11"/>
      <c r="AY1049" s="11"/>
      <c r="AZ1049" s="11"/>
      <c r="BA1049" s="11"/>
      <c r="BB1049" s="11"/>
      <c r="BC1049" s="11"/>
      <c r="BD1049" s="11"/>
      <c r="BE1049" s="11"/>
      <c r="BF1049" s="11"/>
      <c r="BG1049" s="11"/>
      <c r="BH1049" s="11"/>
      <c r="BI1049" s="11"/>
      <c r="BJ1049" s="11"/>
      <c r="BK1049" s="11"/>
      <c r="BL1049" s="11"/>
      <c r="BM1049" s="11"/>
      <c r="BN1049" s="11"/>
      <c r="BO1049" s="11"/>
      <c r="BP1049" s="11"/>
    </row>
    <row r="1050" spans="1:68" ht="12.75" customHeight="1">
      <c r="A1050" s="12">
        <f t="shared" si="1727"/>
        <v>1047</v>
      </c>
      <c r="B1050" s="11" t="str">
        <f t="shared" ref="B1050:D1050" si="1963">IF(ISERROR(B1049),IF(ISERROR(B1048),IF(ISERROR(B1047),"BLANK",B1047),B1048),B1049)</f>
        <v>Isabelle Cote</v>
      </c>
      <c r="C1050" s="11" t="str">
        <f t="shared" si="1963"/>
        <v>Em Lim</v>
      </c>
      <c r="D1050" s="11" t="str">
        <f t="shared" si="1963"/>
        <v>BMSC6</v>
      </c>
      <c r="E1050" s="12" t="str">
        <f>IF(ISERROR(VLOOKUP($D1050,SITES!$A:$E,2,FALSE)),"",VLOOKUP($D1050,SITES!$A:$E,2,FALSE))</f>
        <v>Baeria Rocks South Island</v>
      </c>
      <c r="F1050" s="10">
        <f>IF(ISERROR(VLOOKUP($D1050,SITES!$A:$E,3,FALSE)),"",VLOOKUP($D1050,SITES!$A:$E,3,FALSE))</f>
        <v>48.950233459472599</v>
      </c>
      <c r="G1050" s="13">
        <f>IF(ISERROR(VLOOKUP($D1050,SITES!$A:$E,4,FALSE)),"",VLOOKUP($D1050,SITES!$A:$E,4,FALSE))</f>
        <v>-125.155548095703</v>
      </c>
      <c r="H1050" s="14" t="str">
        <f t="shared" ref="H1050:O1050" si="1964">IF(ISERROR(H1049),IF(ISERROR(H1048),IF(ISERROR(H1047),"BLANK",H1047),H1048),H1049)</f>
        <v>22/04/2024</v>
      </c>
      <c r="I1050" s="11">
        <f t="shared" si="1964"/>
        <v>1.5</v>
      </c>
      <c r="J1050" s="11" t="str">
        <f t="shared" si="1964"/>
        <v>SW</v>
      </c>
      <c r="K1050" s="18">
        <f t="shared" si="1964"/>
        <v>0.53125</v>
      </c>
      <c r="L1050" s="11" t="str">
        <f t="shared" si="1964"/>
        <v>EGL</v>
      </c>
      <c r="M1050" s="11">
        <f t="shared" si="1964"/>
        <v>11</v>
      </c>
      <c r="N1050" s="11">
        <f t="shared" si="1964"/>
        <v>2</v>
      </c>
      <c r="O1050" s="11">
        <f t="shared" si="1964"/>
        <v>1</v>
      </c>
      <c r="P1050" s="11" t="s">
        <v>192</v>
      </c>
      <c r="Q1050" s="19" t="str">
        <f>IF($N1050=1,IF(ISERROR(VLOOKUP($P1050,'M1'!$A:$C,Q$2,FALSE)),"NOT PRESENT",VLOOKUP($P1050,'M1'!$A:$C,Q$2,FALSE)),IF($N1050=2,IF(ISERROR(VLOOKUP(DATA!$P1050,'M2'!$A:$C,Q$2,FALSE)),"NOT PRESENT",VLOOKUP(DATA!$P1050,'M2'!$A:$C,Q$2,FALSE)),IF($N1050=0,IF(ISERROR(VLOOKUP($P1050,'M1'!$A:$C,Q$2,FALSE)),IF(ISERROR(VLOOKUP(DATA!$P1050,'M2'!$A:$C,Q$2,FALSE)),"NOT PRESENT",VLOOKUP(DATA!$P1050,'M2'!$A:$C,Q$2,FALSE)),VLOOKUP($P1050,'M1'!$A:$C,Q$2,FALSE)),"SPECIFY METHOD")))</f>
        <v>Opalia wroblewskyi</v>
      </c>
      <c r="R1050" s="12" t="str">
        <f>IF($N1050=1,IF(ISERROR(VLOOKUP($P1050,'M1'!$A:$C,R$2,FALSE)),"NOT PRESENT",VLOOKUP($P1050,'M1'!$A:$C,R$2,FALSE)),IF($N1050=2,IF(ISERROR(VLOOKUP(DATA!$P1050,'M2'!$A:$C,R$2,FALSE)),"NOT PRESENT",VLOOKUP(DATA!$P1050,'M2'!$A:$C,R$2,FALSE)),IF($N1050=0,IF(ISERROR(VLOOKUP($P1050,'M1'!$A:$C,R$2,FALSE)),IF(ISERROR(VLOOKUP(DATA!$P1050,'M2'!$A:$C,R$2,FALSE)),"NOT PRESENT",VLOOKUP(DATA!$P1050,'M2'!$A:$C,R$2,FALSE)),VLOOKUP($P1050,'M1'!$A:$C,R$2,FALSE)),"SPECIFY METHOD")))</f>
        <v>Boreal wentletrap</v>
      </c>
      <c r="S1050" s="21">
        <f t="shared" si="1889"/>
        <v>1</v>
      </c>
      <c r="T1050" s="11">
        <v>1</v>
      </c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  <c r="AI1050" s="11"/>
      <c r="AJ1050" s="11"/>
      <c r="AK1050" s="11"/>
      <c r="AL1050" s="11"/>
      <c r="AM1050" s="11"/>
      <c r="AN1050" s="11"/>
      <c r="AO1050" s="11"/>
      <c r="AP1050" s="11"/>
      <c r="AQ1050" s="11"/>
      <c r="AR1050" s="11"/>
      <c r="AS1050" s="11"/>
      <c r="AT1050" s="11"/>
      <c r="AU1050" s="11"/>
      <c r="AV1050" s="11"/>
      <c r="AW1050" s="11"/>
      <c r="AX1050" s="11"/>
      <c r="AY1050" s="11"/>
      <c r="AZ1050" s="11"/>
      <c r="BA1050" s="11"/>
      <c r="BB1050" s="11"/>
      <c r="BC1050" s="11"/>
      <c r="BD1050" s="11"/>
      <c r="BE1050" s="11"/>
      <c r="BF1050" s="11"/>
      <c r="BG1050" s="11"/>
      <c r="BH1050" s="11"/>
      <c r="BI1050" s="11"/>
      <c r="BJ1050" s="11"/>
      <c r="BK1050" s="11"/>
      <c r="BL1050" s="11"/>
      <c r="BM1050" s="11"/>
      <c r="BN1050" s="11"/>
      <c r="BO1050" s="11"/>
      <c r="BP1050" s="11"/>
    </row>
    <row r="1051" spans="1:68" ht="12.75" customHeight="1">
      <c r="A1051" s="12">
        <f t="shared" si="1727"/>
        <v>1048</v>
      </c>
      <c r="B1051" s="11" t="str">
        <f t="shared" ref="B1051:D1051" si="1965">IF(ISERROR(B1050),IF(ISERROR(B1049),IF(ISERROR(B1048),"BLANK",B1048),B1049),B1050)</f>
        <v>Isabelle Cote</v>
      </c>
      <c r="C1051" s="11" t="str">
        <f t="shared" si="1965"/>
        <v>Em Lim</v>
      </c>
      <c r="D1051" s="11" t="str">
        <f t="shared" si="1965"/>
        <v>BMSC6</v>
      </c>
      <c r="E1051" s="12" t="str">
        <f>IF(ISERROR(VLOOKUP($D1051,SITES!$A:$E,2,FALSE)),"",VLOOKUP($D1051,SITES!$A:$E,2,FALSE))</f>
        <v>Baeria Rocks South Island</v>
      </c>
      <c r="F1051" s="10">
        <f>IF(ISERROR(VLOOKUP($D1051,SITES!$A:$E,3,FALSE)),"",VLOOKUP($D1051,SITES!$A:$E,3,FALSE))</f>
        <v>48.950233459472599</v>
      </c>
      <c r="G1051" s="13">
        <f>IF(ISERROR(VLOOKUP($D1051,SITES!$A:$E,4,FALSE)),"",VLOOKUP($D1051,SITES!$A:$E,4,FALSE))</f>
        <v>-125.155548095703</v>
      </c>
      <c r="H1051" s="14" t="str">
        <f t="shared" ref="H1051:O1051" si="1966">IF(ISERROR(H1050),IF(ISERROR(H1049),IF(ISERROR(H1048),"BLANK",H1048),H1049),H1050)</f>
        <v>22/04/2024</v>
      </c>
      <c r="I1051" s="11">
        <f t="shared" si="1966"/>
        <v>1.5</v>
      </c>
      <c r="J1051" s="11" t="str">
        <f t="shared" si="1966"/>
        <v>SW</v>
      </c>
      <c r="K1051" s="18">
        <f t="shared" si="1966"/>
        <v>0.53125</v>
      </c>
      <c r="L1051" s="11" t="str">
        <f t="shared" si="1966"/>
        <v>EGL</v>
      </c>
      <c r="M1051" s="11">
        <f t="shared" si="1966"/>
        <v>11</v>
      </c>
      <c r="N1051" s="11">
        <f t="shared" si="1966"/>
        <v>2</v>
      </c>
      <c r="O1051" s="11">
        <f t="shared" si="1966"/>
        <v>1</v>
      </c>
      <c r="P1051" s="11" t="s">
        <v>193</v>
      </c>
      <c r="Q1051" s="19" t="str">
        <f>IF($N1051=1,IF(ISERROR(VLOOKUP($P1051,'M1'!$A:$C,Q$2,FALSE)),"NOT PRESENT",VLOOKUP($P1051,'M1'!$A:$C,Q$2,FALSE)),IF($N1051=2,IF(ISERROR(VLOOKUP(DATA!$P1051,'M2'!$A:$C,Q$2,FALSE)),"NOT PRESENT",VLOOKUP(DATA!$P1051,'M2'!$A:$C,Q$2,FALSE)),IF($N1051=0,IF(ISERROR(VLOOKUP($P1051,'M1'!$A:$C,Q$2,FALSE)),IF(ISERROR(VLOOKUP(DATA!$P1051,'M2'!$A:$C,Q$2,FALSE)),"NOT PRESENT",VLOOKUP(DATA!$P1051,'M2'!$A:$C,Q$2,FALSE)),VLOOKUP($P1051,'M1'!$A:$C,Q$2,FALSE)),"SPECIFY METHOD")))</f>
        <v>Artedius fenestralis</v>
      </c>
      <c r="R1051" s="12" t="str">
        <f>IF($N1051=1,IF(ISERROR(VLOOKUP($P1051,'M1'!$A:$C,R$2,FALSE)),"NOT PRESENT",VLOOKUP($P1051,'M1'!$A:$C,R$2,FALSE)),IF($N1051=2,IF(ISERROR(VLOOKUP(DATA!$P1051,'M2'!$A:$C,R$2,FALSE)),"NOT PRESENT",VLOOKUP(DATA!$P1051,'M2'!$A:$C,R$2,FALSE)),IF($N1051=0,IF(ISERROR(VLOOKUP($P1051,'M1'!$A:$C,R$2,FALSE)),IF(ISERROR(VLOOKUP(DATA!$P1051,'M2'!$A:$C,R$2,FALSE)),"NOT PRESENT",VLOOKUP(DATA!$P1051,'M2'!$A:$C,R$2,FALSE)),VLOOKUP($P1051,'M1'!$A:$C,R$2,FALSE)),"SPECIFY METHOD")))</f>
        <v>Padded sculpin</v>
      </c>
      <c r="S1051" s="21">
        <f t="shared" si="1889"/>
        <v>1</v>
      </c>
      <c r="T1051" s="11">
        <v>0</v>
      </c>
      <c r="U1051" s="11"/>
      <c r="V1051" s="11">
        <v>1</v>
      </c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  <c r="AI1051" s="11"/>
      <c r="AJ1051" s="11"/>
      <c r="AK1051" s="11"/>
      <c r="AL1051" s="11"/>
      <c r="AM1051" s="11"/>
      <c r="AN1051" s="11"/>
      <c r="AO1051" s="11"/>
      <c r="AP1051" s="11"/>
      <c r="AQ1051" s="11"/>
      <c r="AR1051" s="11"/>
      <c r="AS1051" s="11"/>
      <c r="AT1051" s="11"/>
      <c r="AU1051" s="11"/>
      <c r="AV1051" s="11"/>
      <c r="AW1051" s="11"/>
      <c r="AX1051" s="11"/>
      <c r="AY1051" s="11"/>
      <c r="AZ1051" s="11"/>
      <c r="BA1051" s="11"/>
      <c r="BB1051" s="11"/>
      <c r="BC1051" s="11"/>
      <c r="BD1051" s="11"/>
      <c r="BE1051" s="11"/>
      <c r="BF1051" s="11"/>
      <c r="BG1051" s="11"/>
      <c r="BH1051" s="11"/>
      <c r="BI1051" s="11"/>
      <c r="BJ1051" s="11"/>
      <c r="BK1051" s="11"/>
      <c r="BL1051" s="11"/>
      <c r="BM1051" s="11"/>
      <c r="BN1051" s="11"/>
      <c r="BO1051" s="11"/>
      <c r="BP1051" s="11"/>
    </row>
    <row r="1052" spans="1:68" ht="12.75" customHeight="1">
      <c r="A1052" s="12">
        <f t="shared" si="1727"/>
        <v>1049</v>
      </c>
      <c r="B1052" s="11" t="str">
        <f t="shared" ref="B1052:D1052" si="1967">IF(ISERROR(B1051),IF(ISERROR(B1050),IF(ISERROR(B1049),"BLANK",B1049),B1050),B1051)</f>
        <v>Isabelle Cote</v>
      </c>
      <c r="C1052" s="11" t="str">
        <f t="shared" si="1967"/>
        <v>Em Lim</v>
      </c>
      <c r="D1052" s="11" t="str">
        <f t="shared" si="1967"/>
        <v>BMSC6</v>
      </c>
      <c r="E1052" s="12" t="str">
        <f>IF(ISERROR(VLOOKUP($D1052,SITES!$A:$E,2,FALSE)),"",VLOOKUP($D1052,SITES!$A:$E,2,FALSE))</f>
        <v>Baeria Rocks South Island</v>
      </c>
      <c r="F1052" s="10">
        <f>IF(ISERROR(VLOOKUP($D1052,SITES!$A:$E,3,FALSE)),"",VLOOKUP($D1052,SITES!$A:$E,3,FALSE))</f>
        <v>48.950233459472599</v>
      </c>
      <c r="G1052" s="13">
        <f>IF(ISERROR(VLOOKUP($D1052,SITES!$A:$E,4,FALSE)),"",VLOOKUP($D1052,SITES!$A:$E,4,FALSE))</f>
        <v>-125.155548095703</v>
      </c>
      <c r="H1052" s="14" t="str">
        <f t="shared" ref="H1052:O1052" si="1968">IF(ISERROR(H1051),IF(ISERROR(H1050),IF(ISERROR(H1049),"BLANK",H1049),H1050),H1051)</f>
        <v>22/04/2024</v>
      </c>
      <c r="I1052" s="11">
        <f t="shared" si="1968"/>
        <v>1.5</v>
      </c>
      <c r="J1052" s="11" t="str">
        <f t="shared" si="1968"/>
        <v>SW</v>
      </c>
      <c r="K1052" s="18">
        <f t="shared" si="1968"/>
        <v>0.53125</v>
      </c>
      <c r="L1052" s="11" t="str">
        <f t="shared" si="1968"/>
        <v>EGL</v>
      </c>
      <c r="M1052" s="11">
        <f t="shared" si="1968"/>
        <v>11</v>
      </c>
      <c r="N1052" s="11">
        <f t="shared" si="1968"/>
        <v>2</v>
      </c>
      <c r="O1052" s="11">
        <f t="shared" si="1968"/>
        <v>1</v>
      </c>
      <c r="P1052" s="11" t="s">
        <v>194</v>
      </c>
      <c r="Q1052" s="19" t="str">
        <f>IF($N1052=1,IF(ISERROR(VLOOKUP($P1052,'M1'!$A:$C,Q$2,FALSE)),"NOT PRESENT",VLOOKUP($P1052,'M1'!$A:$C,Q$2,FALSE)),IF($N1052=2,IF(ISERROR(VLOOKUP(DATA!$P1052,'M2'!$A:$C,Q$2,FALSE)),"NOT PRESENT",VLOOKUP(DATA!$P1052,'M2'!$A:$C,Q$2,FALSE)),IF($N1052=0,IF(ISERROR(VLOOKUP($P1052,'M1'!$A:$C,Q$2,FALSE)),IF(ISERROR(VLOOKUP(DATA!$P1052,'M2'!$A:$C,Q$2,FALSE)),"NOT PRESENT",VLOOKUP(DATA!$P1052,'M2'!$A:$C,Q$2,FALSE)),VLOOKUP($P1052,'M1'!$A:$C,Q$2,FALSE)),"SPECIFY METHOD")))</f>
        <v>Elassochirus tenuimanus</v>
      </c>
      <c r="R1052" s="12" t="str">
        <f>IF($N1052=1,IF(ISERROR(VLOOKUP($P1052,'M1'!$A:$C,R$2,FALSE)),"NOT PRESENT",VLOOKUP($P1052,'M1'!$A:$C,R$2,FALSE)),IF($N1052=2,IF(ISERROR(VLOOKUP(DATA!$P1052,'M2'!$A:$C,R$2,FALSE)),"NOT PRESENT",VLOOKUP(DATA!$P1052,'M2'!$A:$C,R$2,FALSE)),IF($N1052=0,IF(ISERROR(VLOOKUP($P1052,'M1'!$A:$C,R$2,FALSE)),IF(ISERROR(VLOOKUP(DATA!$P1052,'M2'!$A:$C,R$2,FALSE)),"NOT PRESENT",VLOOKUP(DATA!$P1052,'M2'!$A:$C,R$2,FALSE)),VLOOKUP($P1052,'M1'!$A:$C,R$2,FALSE)),"SPECIFY METHOD")))</f>
        <v>Widehand hermitcrab</v>
      </c>
      <c r="S1052" s="21">
        <f t="shared" si="1889"/>
        <v>1</v>
      </c>
      <c r="T1052" s="11">
        <v>1</v>
      </c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  <c r="AI1052" s="11"/>
      <c r="AJ1052" s="11"/>
      <c r="AK1052" s="11"/>
      <c r="AL1052" s="11"/>
      <c r="AM1052" s="11"/>
      <c r="AN1052" s="11"/>
      <c r="AO1052" s="11"/>
      <c r="AP1052" s="11"/>
      <c r="AQ1052" s="11"/>
      <c r="AR1052" s="11"/>
      <c r="AS1052" s="11"/>
      <c r="AT1052" s="11"/>
      <c r="AU1052" s="11"/>
      <c r="AV1052" s="11"/>
      <c r="AW1052" s="11"/>
      <c r="AX1052" s="11"/>
      <c r="AY1052" s="11"/>
      <c r="AZ1052" s="11"/>
      <c r="BA1052" s="11"/>
      <c r="BB1052" s="11"/>
      <c r="BC1052" s="11"/>
      <c r="BD1052" s="11"/>
      <c r="BE1052" s="11"/>
      <c r="BF1052" s="11"/>
      <c r="BG1052" s="11"/>
      <c r="BH1052" s="11"/>
      <c r="BI1052" s="11"/>
      <c r="BJ1052" s="11"/>
      <c r="BK1052" s="11"/>
      <c r="BL1052" s="11"/>
      <c r="BM1052" s="11"/>
      <c r="BN1052" s="11"/>
      <c r="BO1052" s="11"/>
      <c r="BP1052" s="11"/>
    </row>
    <row r="1053" spans="1:68" ht="12.75" customHeight="1">
      <c r="A1053" s="12">
        <f t="shared" si="1727"/>
        <v>1050</v>
      </c>
      <c r="B1053" s="11" t="str">
        <f t="shared" ref="B1053:C1053" si="1969">IF(ISERROR(B1052),IF(ISERROR(B1051),IF(ISERROR(B1050),"BLANK",B1050),B1051),B1052)</f>
        <v>Isabelle Cote</v>
      </c>
      <c r="C1053" s="11" t="str">
        <f t="shared" si="1969"/>
        <v>Em Lim</v>
      </c>
      <c r="D1053" s="11" t="s">
        <v>64</v>
      </c>
      <c r="E1053" s="12" t="str">
        <f>IF(ISERROR(VLOOKUP($D1053,SITES!$A:$E,2,FALSE)),"",VLOOKUP($D1053,SITES!$A:$E,2,FALSE))</f>
        <v>Taylor Rock</v>
      </c>
      <c r="F1053" s="10">
        <f>IF(ISERROR(VLOOKUP($D1053,SITES!$A:$E,3,FALSE)),"",VLOOKUP($D1053,SITES!$A:$E,3,FALSE))</f>
        <v>48.8273315429687</v>
      </c>
      <c r="G1053" s="13">
        <f>IF(ISERROR(VLOOKUP($D1053,SITES!$A:$E,4,FALSE)),"",VLOOKUP($D1053,SITES!$A:$E,4,FALSE))</f>
        <v>-125.196601867675</v>
      </c>
      <c r="H1053" s="11" t="s">
        <v>65</v>
      </c>
      <c r="I1053" s="11">
        <f t="shared" ref="I1053:I1054" si="1970">IF(ISERROR(I1052),IF(ISERROR(I1051),IF(ISERROR(I1050),"BLANK",I1050),I1051),I1052)</f>
        <v>1.5</v>
      </c>
      <c r="J1053" s="11" t="s">
        <v>66</v>
      </c>
      <c r="K1053" s="18">
        <v>0.40972222222222221</v>
      </c>
      <c r="L1053" s="11" t="str">
        <f>IF(ISERROR(L1052),IF(ISERROR(L1051),IF(ISERROR(L1050),"BLANK",L1050),L1051),L1052)</f>
        <v>EGL</v>
      </c>
      <c r="M1053" s="11">
        <v>6.5</v>
      </c>
      <c r="N1053" s="11">
        <v>1</v>
      </c>
      <c r="O1053" s="11">
        <f t="shared" ref="O1053:O1054" si="1971">IF(ISERROR(O1052),IF(ISERROR(O1051),IF(ISERROR(O1050),"BLANK",O1050),O1051),O1052)</f>
        <v>1</v>
      </c>
      <c r="P1053" s="11" t="s">
        <v>188</v>
      </c>
      <c r="Q1053" s="19" t="str">
        <f>IF($N1053=1,IF(ISERROR(VLOOKUP($P1053,'M1'!$A:$C,Q$2,FALSE)),"NOT PRESENT",VLOOKUP($P1053,'M1'!$A:$C,Q$2,FALSE)),IF($N1053=2,IF(ISERROR(VLOOKUP(DATA!$P1053,'M2'!$A:$C,Q$2,FALSE)),"NOT PRESENT",VLOOKUP(DATA!$P1053,'M2'!$A:$C,Q$2,FALSE)),IF($N1053=0,IF(ISERROR(VLOOKUP($P1053,'M1'!$A:$C,Q$2,FALSE)),IF(ISERROR(VLOOKUP(DATA!$P1053,'M2'!$A:$C,Q$2,FALSE)),"NOT PRESENT",VLOOKUP(DATA!$P1053,'M2'!$A:$C,Q$2,FALSE)),VLOOKUP($P1053,'M1'!$A:$C,Q$2,FALSE)),"SPECIFY METHOD")))</f>
        <v>No species found</v>
      </c>
      <c r="R1053" s="12" t="str">
        <f>IF($N1053=1,IF(ISERROR(VLOOKUP($P1053,'M1'!$A:$C,R$2,FALSE)),"NOT PRESENT",VLOOKUP($P1053,'M1'!$A:$C,R$2,FALSE)),IF($N1053=2,IF(ISERROR(VLOOKUP(DATA!$P1053,'M2'!$A:$C,R$2,FALSE)),"NOT PRESENT",VLOOKUP(DATA!$P1053,'M2'!$A:$C,R$2,FALSE)),IF($N1053=0,IF(ISERROR(VLOOKUP($P1053,'M1'!$A:$C,R$2,FALSE)),IF(ISERROR(VLOOKUP(DATA!$P1053,'M2'!$A:$C,R$2,FALSE)),"NOT PRESENT",VLOOKUP(DATA!$P1053,'M2'!$A:$C,R$2,FALSE)),VLOOKUP($P1053,'M1'!$A:$C,R$2,FALSE)),"SPECIFY METHOD")))</f>
        <v>No species found</v>
      </c>
      <c r="S1053" s="21">
        <f t="shared" si="1889"/>
        <v>1</v>
      </c>
      <c r="T1053" s="11">
        <v>1</v>
      </c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  <c r="AI1053" s="11"/>
      <c r="AJ1053" s="11"/>
      <c r="AK1053" s="11"/>
      <c r="AL1053" s="11"/>
      <c r="AM1053" s="11"/>
      <c r="AN1053" s="11"/>
      <c r="AO1053" s="11"/>
      <c r="AP1053" s="11"/>
      <c r="AQ1053" s="11"/>
      <c r="AR1053" s="11"/>
      <c r="AS1053" s="11"/>
      <c r="AT1053" s="11"/>
      <c r="AU1053" s="11"/>
      <c r="AV1053" s="11"/>
      <c r="AW1053" s="11"/>
      <c r="AX1053" s="11"/>
      <c r="AY1053" s="11"/>
      <c r="AZ1053" s="11"/>
      <c r="BA1053" s="11"/>
      <c r="BB1053" s="11"/>
      <c r="BC1053" s="11"/>
      <c r="BD1053" s="11"/>
      <c r="BE1053" s="11"/>
      <c r="BF1053" s="11"/>
      <c r="BG1053" s="11"/>
      <c r="BH1053" s="11"/>
      <c r="BI1053" s="11"/>
      <c r="BJ1053" s="11"/>
      <c r="BK1053" s="11"/>
      <c r="BL1053" s="11"/>
      <c r="BM1053" s="11"/>
      <c r="BN1053" s="11"/>
      <c r="BO1053" s="11"/>
      <c r="BP1053" s="11"/>
    </row>
    <row r="1054" spans="1:68" ht="12.75" customHeight="1">
      <c r="A1054" s="12">
        <f t="shared" si="1727"/>
        <v>1051</v>
      </c>
      <c r="B1054" s="11" t="str">
        <f t="shared" ref="B1054:D1054" si="1972">IF(ISERROR(B1053),IF(ISERROR(B1052),IF(ISERROR(B1051),"BLANK",B1051),B1052),B1053)</f>
        <v>Isabelle Cote</v>
      </c>
      <c r="C1054" s="11" t="str">
        <f t="shared" si="1972"/>
        <v>Em Lim</v>
      </c>
      <c r="D1054" s="11" t="str">
        <f t="shared" si="1972"/>
        <v>BMSC5</v>
      </c>
      <c r="E1054" s="12" t="str">
        <f>IF(ISERROR(VLOOKUP($D1054,SITES!$A:$E,2,FALSE)),"",VLOOKUP($D1054,SITES!$A:$E,2,FALSE))</f>
        <v>Taylor Rock</v>
      </c>
      <c r="F1054" s="10">
        <f>IF(ISERROR(VLOOKUP($D1054,SITES!$A:$E,3,FALSE)),"",VLOOKUP($D1054,SITES!$A:$E,3,FALSE))</f>
        <v>48.8273315429687</v>
      </c>
      <c r="G1054" s="13">
        <f>IF(ISERROR(VLOOKUP($D1054,SITES!$A:$E,4,FALSE)),"",VLOOKUP($D1054,SITES!$A:$E,4,FALSE))</f>
        <v>-125.196601867675</v>
      </c>
      <c r="H1054" s="11" t="s">
        <v>65</v>
      </c>
      <c r="I1054" s="11">
        <f t="shared" si="1970"/>
        <v>1.5</v>
      </c>
      <c r="J1054" s="11" t="str">
        <f t="shared" ref="J1054:M1054" si="1973">IF(ISERROR(J1053),IF(ISERROR(J1052),IF(ISERROR(J1051),"BLANK",J1051),J1052),J1053)</f>
        <v>E</v>
      </c>
      <c r="K1054" s="18">
        <f t="shared" si="1973"/>
        <v>0.40972222222222221</v>
      </c>
      <c r="L1054" s="11" t="str">
        <f t="shared" si="1973"/>
        <v>EGL</v>
      </c>
      <c r="M1054" s="11">
        <f t="shared" si="1973"/>
        <v>6.5</v>
      </c>
      <c r="N1054" s="11">
        <v>2</v>
      </c>
      <c r="O1054" s="11">
        <f t="shared" si="1971"/>
        <v>1</v>
      </c>
      <c r="P1054" s="11" t="s">
        <v>29</v>
      </c>
      <c r="Q1054" s="19" t="str">
        <f>IF($N1054=1,IF(ISERROR(VLOOKUP($P1054,'M1'!$A:$C,Q$2,FALSE)),"NOT PRESENT",VLOOKUP($P1054,'M1'!$A:$C,Q$2,FALSE)),IF($N1054=2,IF(ISERROR(VLOOKUP(DATA!$P1054,'M2'!$A:$C,Q$2,FALSE)),"NOT PRESENT",VLOOKUP(DATA!$P1054,'M2'!$A:$C,Q$2,FALSE)),IF($N1054=0,IF(ISERROR(VLOOKUP($P1054,'M1'!$A:$C,Q$2,FALSE)),IF(ISERROR(VLOOKUP(DATA!$P1054,'M2'!$A:$C,Q$2,FALSE)),"NOT PRESENT",VLOOKUP(DATA!$P1054,'M2'!$A:$C,Q$2,FALSE)),VLOOKUP($P1054,'M1'!$A:$C,Q$2,FALSE)),"SPECIFY METHOD")))</f>
        <v>Mesocentrotus franciscanus</v>
      </c>
      <c r="R1054" s="12" t="str">
        <f>IF($N1054=1,IF(ISERROR(VLOOKUP($P1054,'M1'!$A:$C,R$2,FALSE)),"NOT PRESENT",VLOOKUP($P1054,'M1'!$A:$C,R$2,FALSE)),IF($N1054=2,IF(ISERROR(VLOOKUP(DATA!$P1054,'M2'!$A:$C,R$2,FALSE)),"NOT PRESENT",VLOOKUP(DATA!$P1054,'M2'!$A:$C,R$2,FALSE)),IF($N1054=0,IF(ISERROR(VLOOKUP($P1054,'M1'!$A:$C,R$2,FALSE)),IF(ISERROR(VLOOKUP(DATA!$P1054,'M2'!$A:$C,R$2,FALSE)),"NOT PRESENT",VLOOKUP(DATA!$P1054,'M2'!$A:$C,R$2,FALSE)),VLOOKUP($P1054,'M1'!$A:$C,R$2,FALSE)),"SPECIFY METHOD")))</f>
        <v>Red sea urchin</v>
      </c>
      <c r="S1054" s="21">
        <f t="shared" si="1889"/>
        <v>183</v>
      </c>
      <c r="T1054" s="11">
        <v>183</v>
      </c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  <c r="AI1054" s="11"/>
      <c r="AJ1054" s="11"/>
      <c r="AK1054" s="11"/>
      <c r="AL1054" s="11"/>
      <c r="AM1054" s="11"/>
      <c r="AN1054" s="11"/>
      <c r="AO1054" s="11"/>
      <c r="AP1054" s="11"/>
      <c r="AQ1054" s="11"/>
      <c r="AR1054" s="11"/>
      <c r="AS1054" s="11"/>
      <c r="AT1054" s="11"/>
      <c r="AU1054" s="11"/>
      <c r="AV1054" s="11"/>
      <c r="AW1054" s="11"/>
      <c r="AX1054" s="11"/>
      <c r="AY1054" s="11"/>
      <c r="AZ1054" s="11"/>
      <c r="BA1054" s="11"/>
      <c r="BB1054" s="11"/>
      <c r="BC1054" s="11"/>
      <c r="BD1054" s="11"/>
      <c r="BE1054" s="11"/>
      <c r="BF1054" s="11"/>
      <c r="BG1054" s="11"/>
      <c r="BH1054" s="11"/>
      <c r="BI1054" s="11"/>
      <c r="BJ1054" s="11"/>
      <c r="BK1054" s="11"/>
      <c r="BL1054" s="11"/>
      <c r="BM1054" s="11"/>
      <c r="BN1054" s="11"/>
      <c r="BO1054" s="11"/>
      <c r="BP1054" s="11"/>
    </row>
    <row r="1055" spans="1:68" ht="12.75" customHeight="1">
      <c r="A1055" s="12">
        <f t="shared" si="1727"/>
        <v>1052</v>
      </c>
      <c r="B1055" s="11" t="str">
        <f t="shared" ref="B1055:D1055" si="1974">IF(ISERROR(B1054),IF(ISERROR(B1053),IF(ISERROR(B1052),"BLANK",B1052),B1053),B1054)</f>
        <v>Isabelle Cote</v>
      </c>
      <c r="C1055" s="11" t="str">
        <f t="shared" si="1974"/>
        <v>Em Lim</v>
      </c>
      <c r="D1055" s="11" t="str">
        <f t="shared" si="1974"/>
        <v>BMSC5</v>
      </c>
      <c r="E1055" s="12" t="str">
        <f>IF(ISERROR(VLOOKUP($D1055,SITES!$A:$E,2,FALSE)),"",VLOOKUP($D1055,SITES!$A:$E,2,FALSE))</f>
        <v>Taylor Rock</v>
      </c>
      <c r="F1055" s="10">
        <f>IF(ISERROR(VLOOKUP($D1055,SITES!$A:$E,3,FALSE)),"",VLOOKUP($D1055,SITES!$A:$E,3,FALSE))</f>
        <v>48.8273315429687</v>
      </c>
      <c r="G1055" s="13">
        <f>IF(ISERROR(VLOOKUP($D1055,SITES!$A:$E,4,FALSE)),"",VLOOKUP($D1055,SITES!$A:$E,4,FALSE))</f>
        <v>-125.196601867675</v>
      </c>
      <c r="H1055" s="14" t="str">
        <f t="shared" ref="H1055:O1055" si="1975">IF(ISERROR(H1054),IF(ISERROR(H1053),IF(ISERROR(H1052),"BLANK",H1052),H1053),H1054)</f>
        <v>23/04/2024</v>
      </c>
      <c r="I1055" s="11">
        <f t="shared" si="1975"/>
        <v>1.5</v>
      </c>
      <c r="J1055" s="11" t="str">
        <f t="shared" si="1975"/>
        <v>E</v>
      </c>
      <c r="K1055" s="18">
        <f t="shared" si="1975"/>
        <v>0.40972222222222221</v>
      </c>
      <c r="L1055" s="11" t="str">
        <f t="shared" si="1975"/>
        <v>EGL</v>
      </c>
      <c r="M1055" s="11">
        <f t="shared" si="1975"/>
        <v>6.5</v>
      </c>
      <c r="N1055" s="11">
        <f t="shared" si="1975"/>
        <v>2</v>
      </c>
      <c r="O1055" s="11">
        <f t="shared" si="1975"/>
        <v>1</v>
      </c>
      <c r="P1055" s="11" t="s">
        <v>32</v>
      </c>
      <c r="Q1055" s="19" t="str">
        <f>IF($N1055=1,IF(ISERROR(VLOOKUP($P1055,'M1'!$A:$C,Q$2,FALSE)),"NOT PRESENT",VLOOKUP($P1055,'M1'!$A:$C,Q$2,FALSE)),IF($N1055=2,IF(ISERROR(VLOOKUP(DATA!$P1055,'M2'!$A:$C,Q$2,FALSE)),"NOT PRESENT",VLOOKUP(DATA!$P1055,'M2'!$A:$C,Q$2,FALSE)),IF($N1055=0,IF(ISERROR(VLOOKUP($P1055,'M1'!$A:$C,Q$2,FALSE)),IF(ISERROR(VLOOKUP(DATA!$P1055,'M2'!$A:$C,Q$2,FALSE)),"NOT PRESENT",VLOOKUP(DATA!$P1055,'M2'!$A:$C,Q$2,FALSE)),VLOOKUP($P1055,'M1'!$A:$C,Q$2,FALSE)),"SPECIFY METHOD")))</f>
        <v>Acmaea mitra</v>
      </c>
      <c r="R1055" s="12" t="str">
        <f>IF($N1055=1,IF(ISERROR(VLOOKUP($P1055,'M1'!$A:$C,R$2,FALSE)),"NOT PRESENT",VLOOKUP($P1055,'M1'!$A:$C,R$2,FALSE)),IF($N1055=2,IF(ISERROR(VLOOKUP(DATA!$P1055,'M2'!$A:$C,R$2,FALSE)),"NOT PRESENT",VLOOKUP(DATA!$P1055,'M2'!$A:$C,R$2,FALSE)),IF($N1055=0,IF(ISERROR(VLOOKUP($P1055,'M1'!$A:$C,R$2,FALSE)),IF(ISERROR(VLOOKUP(DATA!$P1055,'M2'!$A:$C,R$2,FALSE)),"NOT PRESENT",VLOOKUP(DATA!$P1055,'M2'!$A:$C,R$2,FALSE)),VLOOKUP($P1055,'M1'!$A:$C,R$2,FALSE)),"SPECIFY METHOD")))</f>
        <v>Whitecap limpet</v>
      </c>
      <c r="S1055" s="21">
        <f t="shared" si="1889"/>
        <v>17</v>
      </c>
      <c r="T1055" s="11">
        <v>17</v>
      </c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  <c r="AI1055" s="11"/>
      <c r="AJ1055" s="11"/>
      <c r="AK1055" s="11"/>
      <c r="AL1055" s="11"/>
      <c r="AM1055" s="11"/>
      <c r="AN1055" s="11"/>
      <c r="AO1055" s="11"/>
      <c r="AP1055" s="11"/>
      <c r="AQ1055" s="11"/>
      <c r="AR1055" s="11"/>
      <c r="AS1055" s="11"/>
      <c r="AT1055" s="11"/>
      <c r="AU1055" s="11"/>
      <c r="AV1055" s="11"/>
      <c r="AW1055" s="11"/>
      <c r="AX1055" s="11"/>
      <c r="AY1055" s="11"/>
      <c r="AZ1055" s="11"/>
      <c r="BA1055" s="11"/>
      <c r="BB1055" s="11"/>
      <c r="BC1055" s="11"/>
      <c r="BD1055" s="11"/>
      <c r="BE1055" s="11"/>
      <c r="BF1055" s="11"/>
      <c r="BG1055" s="11"/>
      <c r="BH1055" s="11"/>
      <c r="BI1055" s="11"/>
      <c r="BJ1055" s="11"/>
      <c r="BK1055" s="11"/>
      <c r="BL1055" s="11"/>
      <c r="BM1055" s="11"/>
      <c r="BN1055" s="11"/>
      <c r="BO1055" s="11"/>
      <c r="BP1055" s="11"/>
    </row>
    <row r="1056" spans="1:68" ht="12.75" customHeight="1">
      <c r="A1056" s="12">
        <f t="shared" si="1727"/>
        <v>1053</v>
      </c>
      <c r="B1056" s="11" t="str">
        <f t="shared" ref="B1056:D1056" si="1976">IF(ISERROR(B1055),IF(ISERROR(B1054),IF(ISERROR(B1053),"BLANK",B1053),B1054),B1055)</f>
        <v>Isabelle Cote</v>
      </c>
      <c r="C1056" s="11" t="str">
        <f t="shared" si="1976"/>
        <v>Em Lim</v>
      </c>
      <c r="D1056" s="11" t="str">
        <f t="shared" si="1976"/>
        <v>BMSC5</v>
      </c>
      <c r="E1056" s="12" t="str">
        <f>IF(ISERROR(VLOOKUP($D1056,SITES!$A:$E,2,FALSE)),"",VLOOKUP($D1056,SITES!$A:$E,2,FALSE))</f>
        <v>Taylor Rock</v>
      </c>
      <c r="F1056" s="10">
        <f>IF(ISERROR(VLOOKUP($D1056,SITES!$A:$E,3,FALSE)),"",VLOOKUP($D1056,SITES!$A:$E,3,FALSE))</f>
        <v>48.8273315429687</v>
      </c>
      <c r="G1056" s="13">
        <f>IF(ISERROR(VLOOKUP($D1056,SITES!$A:$E,4,FALSE)),"",VLOOKUP($D1056,SITES!$A:$E,4,FALSE))</f>
        <v>-125.196601867675</v>
      </c>
      <c r="H1056" s="14" t="str">
        <f t="shared" ref="H1056:O1056" si="1977">IF(ISERROR(H1055),IF(ISERROR(H1054),IF(ISERROR(H1053),"BLANK",H1053),H1054),H1055)</f>
        <v>23/04/2024</v>
      </c>
      <c r="I1056" s="11">
        <f t="shared" si="1977"/>
        <v>1.5</v>
      </c>
      <c r="J1056" s="11" t="str">
        <f t="shared" si="1977"/>
        <v>E</v>
      </c>
      <c r="K1056" s="18">
        <f t="shared" si="1977"/>
        <v>0.40972222222222221</v>
      </c>
      <c r="L1056" s="11" t="str">
        <f t="shared" si="1977"/>
        <v>EGL</v>
      </c>
      <c r="M1056" s="11">
        <f t="shared" si="1977"/>
        <v>6.5</v>
      </c>
      <c r="N1056" s="11">
        <f t="shared" si="1977"/>
        <v>2</v>
      </c>
      <c r="O1056" s="11">
        <f t="shared" si="1977"/>
        <v>1</v>
      </c>
      <c r="P1056" s="11" t="s">
        <v>34</v>
      </c>
      <c r="Q1056" s="19" t="str">
        <f>IF($N1056=1,IF(ISERROR(VLOOKUP($P1056,'M1'!$A:$C,Q$2,FALSE)),"NOT PRESENT",VLOOKUP($P1056,'M1'!$A:$C,Q$2,FALSE)),IF($N1056=2,IF(ISERROR(VLOOKUP(DATA!$P1056,'M2'!$A:$C,Q$2,FALSE)),"NOT PRESENT",VLOOKUP(DATA!$P1056,'M2'!$A:$C,Q$2,FALSE)),IF($N1056=0,IF(ISERROR(VLOOKUP($P1056,'M1'!$A:$C,Q$2,FALSE)),IF(ISERROR(VLOOKUP(DATA!$P1056,'M2'!$A:$C,Q$2,FALSE)),"NOT PRESENT",VLOOKUP(DATA!$P1056,'M2'!$A:$C,Q$2,FALSE)),VLOOKUP($P1056,'M1'!$A:$C,Q$2,FALSE)),"SPECIFY METHOD")))</f>
        <v>Pagurus hemphilli</v>
      </c>
      <c r="R1056" s="12" t="str">
        <f>IF($N1056=1,IF(ISERROR(VLOOKUP($P1056,'M1'!$A:$C,R$2,FALSE)),"NOT PRESENT",VLOOKUP($P1056,'M1'!$A:$C,R$2,FALSE)),IF($N1056=2,IF(ISERROR(VLOOKUP(DATA!$P1056,'M2'!$A:$C,R$2,FALSE)),"NOT PRESENT",VLOOKUP(DATA!$P1056,'M2'!$A:$C,R$2,FALSE)),IF($N1056=0,IF(ISERROR(VLOOKUP($P1056,'M1'!$A:$C,R$2,FALSE)),IF(ISERROR(VLOOKUP(DATA!$P1056,'M2'!$A:$C,R$2,FALSE)),"NOT PRESENT",VLOOKUP(DATA!$P1056,'M2'!$A:$C,R$2,FALSE)),VLOOKUP($P1056,'M1'!$A:$C,R$2,FALSE)),"SPECIFY METHOD")))</f>
        <v>Maroon hermit</v>
      </c>
      <c r="S1056" s="21">
        <f t="shared" si="1889"/>
        <v>2</v>
      </c>
      <c r="T1056" s="11">
        <v>2</v>
      </c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  <c r="AI1056" s="11"/>
      <c r="AJ1056" s="11"/>
      <c r="AK1056" s="11"/>
      <c r="AL1056" s="11"/>
      <c r="AM1056" s="11"/>
      <c r="AN1056" s="11"/>
      <c r="AO1056" s="11"/>
      <c r="AP1056" s="11"/>
      <c r="AQ1056" s="11"/>
      <c r="AR1056" s="11"/>
      <c r="AS1056" s="11"/>
      <c r="AT1056" s="11"/>
      <c r="AU1056" s="11"/>
      <c r="AV1056" s="11"/>
      <c r="AW1056" s="11"/>
      <c r="AX1056" s="11"/>
      <c r="AY1056" s="11"/>
      <c r="AZ1056" s="11"/>
      <c r="BA1056" s="11"/>
      <c r="BB1056" s="11"/>
      <c r="BC1056" s="11"/>
      <c r="BD1056" s="11"/>
      <c r="BE1056" s="11"/>
      <c r="BF1056" s="11"/>
      <c r="BG1056" s="11"/>
      <c r="BH1056" s="11"/>
      <c r="BI1056" s="11"/>
      <c r="BJ1056" s="11"/>
      <c r="BK1056" s="11"/>
      <c r="BL1056" s="11"/>
      <c r="BM1056" s="11"/>
      <c r="BN1056" s="11"/>
      <c r="BO1056" s="11"/>
      <c r="BP1056" s="11"/>
    </row>
    <row r="1057" spans="1:68" ht="12.75" customHeight="1">
      <c r="A1057" s="12">
        <f t="shared" si="1727"/>
        <v>1054</v>
      </c>
      <c r="B1057" s="11" t="str">
        <f t="shared" ref="B1057:D1057" si="1978">IF(ISERROR(B1056),IF(ISERROR(B1055),IF(ISERROR(B1054),"BLANK",B1054),B1055),B1056)</f>
        <v>Isabelle Cote</v>
      </c>
      <c r="C1057" s="11" t="str">
        <f t="shared" si="1978"/>
        <v>Em Lim</v>
      </c>
      <c r="D1057" s="11" t="str">
        <f t="shared" si="1978"/>
        <v>BMSC5</v>
      </c>
      <c r="E1057" s="12" t="str">
        <f>IF(ISERROR(VLOOKUP($D1057,SITES!$A:$E,2,FALSE)),"",VLOOKUP($D1057,SITES!$A:$E,2,FALSE))</f>
        <v>Taylor Rock</v>
      </c>
      <c r="F1057" s="10">
        <f>IF(ISERROR(VLOOKUP($D1057,SITES!$A:$E,3,FALSE)),"",VLOOKUP($D1057,SITES!$A:$E,3,FALSE))</f>
        <v>48.8273315429687</v>
      </c>
      <c r="G1057" s="13">
        <f>IF(ISERROR(VLOOKUP($D1057,SITES!$A:$E,4,FALSE)),"",VLOOKUP($D1057,SITES!$A:$E,4,FALSE))</f>
        <v>-125.196601867675</v>
      </c>
      <c r="H1057" s="14" t="str">
        <f t="shared" ref="H1057:O1057" si="1979">IF(ISERROR(H1056),IF(ISERROR(H1055),IF(ISERROR(H1054),"BLANK",H1054),H1055),H1056)</f>
        <v>23/04/2024</v>
      </c>
      <c r="I1057" s="11">
        <f t="shared" si="1979"/>
        <v>1.5</v>
      </c>
      <c r="J1057" s="11" t="str">
        <f t="shared" si="1979"/>
        <v>E</v>
      </c>
      <c r="K1057" s="18">
        <f t="shared" si="1979"/>
        <v>0.40972222222222221</v>
      </c>
      <c r="L1057" s="11" t="str">
        <f t="shared" si="1979"/>
        <v>EGL</v>
      </c>
      <c r="M1057" s="11">
        <f t="shared" si="1979"/>
        <v>6.5</v>
      </c>
      <c r="N1057" s="11">
        <f t="shared" si="1979"/>
        <v>2</v>
      </c>
      <c r="O1057" s="11">
        <f t="shared" si="1979"/>
        <v>1</v>
      </c>
      <c r="P1057" s="11" t="s">
        <v>37</v>
      </c>
      <c r="Q1057" s="19" t="str">
        <f>IF($N1057=1,IF(ISERROR(VLOOKUP($P1057,'M1'!$A:$C,Q$2,FALSE)),"NOT PRESENT",VLOOKUP($P1057,'M1'!$A:$C,Q$2,FALSE)),IF($N1057=2,IF(ISERROR(VLOOKUP(DATA!$P1057,'M2'!$A:$C,Q$2,FALSE)),"NOT PRESENT",VLOOKUP(DATA!$P1057,'M2'!$A:$C,Q$2,FALSE)),IF($N1057=0,IF(ISERROR(VLOOKUP($P1057,'M1'!$A:$C,Q$2,FALSE)),IF(ISERROR(VLOOKUP(DATA!$P1057,'M2'!$A:$C,Q$2,FALSE)),"NOT PRESENT",VLOOKUP(DATA!$P1057,'M2'!$A:$C,Q$2,FALSE)),VLOOKUP($P1057,'M1'!$A:$C,Q$2,FALSE)),"SPECIFY METHOD")))</f>
        <v>Ceratostoma foliatum</v>
      </c>
      <c r="R1057" s="12" t="str">
        <f>IF($N1057=1,IF(ISERROR(VLOOKUP($P1057,'M1'!$A:$C,R$2,FALSE)),"NOT PRESENT",VLOOKUP($P1057,'M1'!$A:$C,R$2,FALSE)),IF($N1057=2,IF(ISERROR(VLOOKUP(DATA!$P1057,'M2'!$A:$C,R$2,FALSE)),"NOT PRESENT",VLOOKUP(DATA!$P1057,'M2'!$A:$C,R$2,FALSE)),IF($N1057=0,IF(ISERROR(VLOOKUP($P1057,'M1'!$A:$C,R$2,FALSE)),IF(ISERROR(VLOOKUP(DATA!$P1057,'M2'!$A:$C,R$2,FALSE)),"NOT PRESENT",VLOOKUP(DATA!$P1057,'M2'!$A:$C,R$2,FALSE)),VLOOKUP($P1057,'M1'!$A:$C,R$2,FALSE)),"SPECIFY METHOD")))</f>
        <v>Leafy hornmouth</v>
      </c>
      <c r="S1057" s="21">
        <f t="shared" si="1889"/>
        <v>7</v>
      </c>
      <c r="T1057" s="11">
        <v>7</v>
      </c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  <c r="AI1057" s="11"/>
      <c r="AJ1057" s="11"/>
      <c r="AK1057" s="11"/>
      <c r="AL1057" s="11"/>
      <c r="AM1057" s="11"/>
      <c r="AN1057" s="11"/>
      <c r="AO1057" s="11"/>
      <c r="AP1057" s="11"/>
      <c r="AQ1057" s="11"/>
      <c r="AR1057" s="11"/>
      <c r="AS1057" s="11"/>
      <c r="AT1057" s="11"/>
      <c r="AU1057" s="11"/>
      <c r="AV1057" s="11"/>
      <c r="AW1057" s="11"/>
      <c r="AX1057" s="11"/>
      <c r="AY1057" s="11"/>
      <c r="AZ1057" s="11"/>
      <c r="BA1057" s="11"/>
      <c r="BB1057" s="11"/>
      <c r="BC1057" s="11"/>
      <c r="BD1057" s="11"/>
      <c r="BE1057" s="11"/>
      <c r="BF1057" s="11"/>
      <c r="BG1057" s="11"/>
      <c r="BH1057" s="11"/>
      <c r="BI1057" s="11"/>
      <c r="BJ1057" s="11"/>
      <c r="BK1057" s="11"/>
      <c r="BL1057" s="11"/>
      <c r="BM1057" s="11"/>
      <c r="BN1057" s="11"/>
      <c r="BO1057" s="11"/>
      <c r="BP1057" s="11"/>
    </row>
    <row r="1058" spans="1:68" ht="12.75" customHeight="1">
      <c r="A1058" s="12">
        <f t="shared" si="1727"/>
        <v>1055</v>
      </c>
      <c r="B1058" s="11" t="str">
        <f t="shared" ref="B1058:D1058" si="1980">IF(ISERROR(B1057),IF(ISERROR(B1056),IF(ISERROR(B1055),"BLANK",B1055),B1056),B1057)</f>
        <v>Isabelle Cote</v>
      </c>
      <c r="C1058" s="11" t="str">
        <f t="shared" si="1980"/>
        <v>Em Lim</v>
      </c>
      <c r="D1058" s="11" t="str">
        <f t="shared" si="1980"/>
        <v>BMSC5</v>
      </c>
      <c r="E1058" s="12" t="str">
        <f>IF(ISERROR(VLOOKUP($D1058,SITES!$A:$E,2,FALSE)),"",VLOOKUP($D1058,SITES!$A:$E,2,FALSE))</f>
        <v>Taylor Rock</v>
      </c>
      <c r="F1058" s="10">
        <f>IF(ISERROR(VLOOKUP($D1058,SITES!$A:$E,3,FALSE)),"",VLOOKUP($D1058,SITES!$A:$E,3,FALSE))</f>
        <v>48.8273315429687</v>
      </c>
      <c r="G1058" s="13">
        <f>IF(ISERROR(VLOOKUP($D1058,SITES!$A:$E,4,FALSE)),"",VLOOKUP($D1058,SITES!$A:$E,4,FALSE))</f>
        <v>-125.196601867675</v>
      </c>
      <c r="H1058" s="14" t="str">
        <f t="shared" ref="H1058:O1058" si="1981">IF(ISERROR(H1057),IF(ISERROR(H1056),IF(ISERROR(H1055),"BLANK",H1055),H1056),H1057)</f>
        <v>23/04/2024</v>
      </c>
      <c r="I1058" s="11">
        <f t="shared" si="1981"/>
        <v>1.5</v>
      </c>
      <c r="J1058" s="11" t="str">
        <f t="shared" si="1981"/>
        <v>E</v>
      </c>
      <c r="K1058" s="18">
        <f t="shared" si="1981"/>
        <v>0.40972222222222221</v>
      </c>
      <c r="L1058" s="11" t="str">
        <f t="shared" si="1981"/>
        <v>EGL</v>
      </c>
      <c r="M1058" s="11">
        <f t="shared" si="1981"/>
        <v>6.5</v>
      </c>
      <c r="N1058" s="11">
        <f t="shared" si="1981"/>
        <v>2</v>
      </c>
      <c r="O1058" s="11">
        <f t="shared" si="1981"/>
        <v>1</v>
      </c>
      <c r="P1058" s="11" t="s">
        <v>45</v>
      </c>
      <c r="Q1058" s="19" t="str">
        <f>IF($N1058=1,IF(ISERROR(VLOOKUP($P1058,'M1'!$A:$C,Q$2,FALSE)),"NOT PRESENT",VLOOKUP($P1058,'M1'!$A:$C,Q$2,FALSE)),IF($N1058=2,IF(ISERROR(VLOOKUP(DATA!$P1058,'M2'!$A:$C,Q$2,FALSE)),"NOT PRESENT",VLOOKUP(DATA!$P1058,'M2'!$A:$C,Q$2,FALSE)),IF($N1058=0,IF(ISERROR(VLOOKUP($P1058,'M1'!$A:$C,Q$2,FALSE)),IF(ISERROR(VLOOKUP(DATA!$P1058,'M2'!$A:$C,Q$2,FALSE)),"NOT PRESENT",VLOOKUP(DATA!$P1058,'M2'!$A:$C,Q$2,FALSE)),VLOOKUP($P1058,'M1'!$A:$C,Q$2,FALSE)),"SPECIFY METHOD")))</f>
        <v>Diodora aspera</v>
      </c>
      <c r="R1058" s="12" t="str">
        <f>IF($N1058=1,IF(ISERROR(VLOOKUP($P1058,'M1'!$A:$C,R$2,FALSE)),"NOT PRESENT",VLOOKUP($P1058,'M1'!$A:$C,R$2,FALSE)),IF($N1058=2,IF(ISERROR(VLOOKUP(DATA!$P1058,'M2'!$A:$C,R$2,FALSE)),"NOT PRESENT",VLOOKUP(DATA!$P1058,'M2'!$A:$C,R$2,FALSE)),IF($N1058=0,IF(ISERROR(VLOOKUP($P1058,'M1'!$A:$C,R$2,FALSE)),IF(ISERROR(VLOOKUP(DATA!$P1058,'M2'!$A:$C,R$2,FALSE)),"NOT PRESENT",VLOOKUP(DATA!$P1058,'M2'!$A:$C,R$2,FALSE)),VLOOKUP($P1058,'M1'!$A:$C,R$2,FALSE)),"SPECIFY METHOD")))</f>
        <v>Rough keyhole limpet</v>
      </c>
      <c r="S1058" s="21">
        <f t="shared" si="1889"/>
        <v>2</v>
      </c>
      <c r="T1058" s="11">
        <v>2</v>
      </c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  <c r="AI1058" s="11"/>
      <c r="AJ1058" s="11"/>
      <c r="AK1058" s="11"/>
      <c r="AL1058" s="11"/>
      <c r="AM1058" s="11"/>
      <c r="AN1058" s="11"/>
      <c r="AO1058" s="11"/>
      <c r="AP1058" s="11"/>
      <c r="AQ1058" s="11"/>
      <c r="AR1058" s="11"/>
      <c r="AS1058" s="11"/>
      <c r="AT1058" s="11"/>
      <c r="AU1058" s="11"/>
      <c r="AV1058" s="11"/>
      <c r="AW1058" s="11"/>
      <c r="AX1058" s="11"/>
      <c r="AY1058" s="11"/>
      <c r="AZ1058" s="11"/>
      <c r="BA1058" s="11"/>
      <c r="BB1058" s="11"/>
      <c r="BC1058" s="11"/>
      <c r="BD1058" s="11"/>
      <c r="BE1058" s="11"/>
      <c r="BF1058" s="11"/>
      <c r="BG1058" s="11"/>
      <c r="BH1058" s="11"/>
      <c r="BI1058" s="11"/>
      <c r="BJ1058" s="11"/>
      <c r="BK1058" s="11"/>
      <c r="BL1058" s="11"/>
      <c r="BM1058" s="11"/>
      <c r="BN1058" s="11"/>
      <c r="BO1058" s="11"/>
      <c r="BP1058" s="11"/>
    </row>
    <row r="1059" spans="1:68" ht="12.75" customHeight="1">
      <c r="A1059" s="12">
        <f t="shared" si="1727"/>
        <v>1056</v>
      </c>
      <c r="B1059" s="11" t="str">
        <f t="shared" ref="B1059:D1059" si="1982">IF(ISERROR(B1058),IF(ISERROR(B1057),IF(ISERROR(B1056),"BLANK",B1056),B1057),B1058)</f>
        <v>Isabelle Cote</v>
      </c>
      <c r="C1059" s="11" t="str">
        <f t="shared" si="1982"/>
        <v>Em Lim</v>
      </c>
      <c r="D1059" s="11" t="str">
        <f t="shared" si="1982"/>
        <v>BMSC5</v>
      </c>
      <c r="E1059" s="12" t="str">
        <f>IF(ISERROR(VLOOKUP($D1059,SITES!$A:$E,2,FALSE)),"",VLOOKUP($D1059,SITES!$A:$E,2,FALSE))</f>
        <v>Taylor Rock</v>
      </c>
      <c r="F1059" s="10">
        <f>IF(ISERROR(VLOOKUP($D1059,SITES!$A:$E,3,FALSE)),"",VLOOKUP($D1059,SITES!$A:$E,3,FALSE))</f>
        <v>48.8273315429687</v>
      </c>
      <c r="G1059" s="13">
        <f>IF(ISERROR(VLOOKUP($D1059,SITES!$A:$E,4,FALSE)),"",VLOOKUP($D1059,SITES!$A:$E,4,FALSE))</f>
        <v>-125.196601867675</v>
      </c>
      <c r="H1059" s="14" t="str">
        <f t="shared" ref="H1059:O1059" si="1983">IF(ISERROR(H1058),IF(ISERROR(H1057),IF(ISERROR(H1056),"BLANK",H1056),H1057),H1058)</f>
        <v>23/04/2024</v>
      </c>
      <c r="I1059" s="11">
        <f t="shared" si="1983"/>
        <v>1.5</v>
      </c>
      <c r="J1059" s="11" t="str">
        <f t="shared" si="1983"/>
        <v>E</v>
      </c>
      <c r="K1059" s="18">
        <f t="shared" si="1983"/>
        <v>0.40972222222222221</v>
      </c>
      <c r="L1059" s="11" t="str">
        <f t="shared" si="1983"/>
        <v>EGL</v>
      </c>
      <c r="M1059" s="11">
        <f t="shared" si="1983"/>
        <v>6.5</v>
      </c>
      <c r="N1059" s="11">
        <f t="shared" si="1983"/>
        <v>2</v>
      </c>
      <c r="O1059" s="11">
        <f t="shared" si="1983"/>
        <v>1</v>
      </c>
      <c r="P1059" s="11" t="s">
        <v>39</v>
      </c>
      <c r="Q1059" s="19" t="str">
        <f>IF($N1059=1,IF(ISERROR(VLOOKUP($P1059,'M1'!$A:$C,Q$2,FALSE)),"NOT PRESENT",VLOOKUP($P1059,'M1'!$A:$C,Q$2,FALSE)),IF($N1059=2,IF(ISERROR(VLOOKUP(DATA!$P1059,'M2'!$A:$C,Q$2,FALSE)),"NOT PRESENT",VLOOKUP(DATA!$P1059,'M2'!$A:$C,Q$2,FALSE)),IF($N1059=0,IF(ISERROR(VLOOKUP($P1059,'M1'!$A:$C,Q$2,FALSE)),IF(ISERROR(VLOOKUP(DATA!$P1059,'M2'!$A:$C,Q$2,FALSE)),"NOT PRESENT",VLOOKUP(DATA!$P1059,'M2'!$A:$C,Q$2,FALSE)),VLOOKUP($P1059,'M1'!$A:$C,Q$2,FALSE)),"SPECIFY METHOD")))</f>
        <v>Hermissenda crassicornis</v>
      </c>
      <c r="R1059" s="12" t="str">
        <f>IF($N1059=1,IF(ISERROR(VLOOKUP($P1059,'M1'!$A:$C,R$2,FALSE)),"NOT PRESENT",VLOOKUP($P1059,'M1'!$A:$C,R$2,FALSE)),IF($N1059=2,IF(ISERROR(VLOOKUP(DATA!$P1059,'M2'!$A:$C,R$2,FALSE)),"NOT PRESENT",VLOOKUP(DATA!$P1059,'M2'!$A:$C,R$2,FALSE)),IF($N1059=0,IF(ISERROR(VLOOKUP($P1059,'M1'!$A:$C,R$2,FALSE)),IF(ISERROR(VLOOKUP(DATA!$P1059,'M2'!$A:$C,R$2,FALSE)),"NOT PRESENT",VLOOKUP(DATA!$P1059,'M2'!$A:$C,R$2,FALSE)),VLOOKUP($P1059,'M1'!$A:$C,R$2,FALSE)),"SPECIFY METHOD")))</f>
        <v>Opalescent nudibranch</v>
      </c>
      <c r="S1059" s="21">
        <f t="shared" si="1889"/>
        <v>17</v>
      </c>
      <c r="T1059" s="11">
        <v>17</v>
      </c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  <c r="AI1059" s="11"/>
      <c r="AJ1059" s="11"/>
      <c r="AK1059" s="11"/>
      <c r="AL1059" s="11"/>
      <c r="AM1059" s="11"/>
      <c r="AN1059" s="11"/>
      <c r="AO1059" s="11"/>
      <c r="AP1059" s="11"/>
      <c r="AQ1059" s="11"/>
      <c r="AR1059" s="11"/>
      <c r="AS1059" s="11"/>
      <c r="AT1059" s="11"/>
      <c r="AU1059" s="11"/>
      <c r="AV1059" s="11"/>
      <c r="AW1059" s="11"/>
      <c r="AX1059" s="11"/>
      <c r="AY1059" s="11"/>
      <c r="AZ1059" s="11"/>
      <c r="BA1059" s="11"/>
      <c r="BB1059" s="11"/>
      <c r="BC1059" s="11"/>
      <c r="BD1059" s="11"/>
      <c r="BE1059" s="11"/>
      <c r="BF1059" s="11"/>
      <c r="BG1059" s="11"/>
      <c r="BH1059" s="11"/>
      <c r="BI1059" s="11"/>
      <c r="BJ1059" s="11"/>
      <c r="BK1059" s="11"/>
      <c r="BL1059" s="11"/>
      <c r="BM1059" s="11"/>
      <c r="BN1059" s="11"/>
      <c r="BO1059" s="11"/>
      <c r="BP1059" s="11"/>
    </row>
    <row r="1060" spans="1:68" ht="12.75" customHeight="1">
      <c r="A1060" s="12">
        <f t="shared" si="1727"/>
        <v>1057</v>
      </c>
      <c r="B1060" s="11" t="str">
        <f t="shared" ref="B1060:D1060" si="1984">IF(ISERROR(B1059),IF(ISERROR(B1058),IF(ISERROR(B1057),"BLANK",B1057),B1058),B1059)</f>
        <v>Isabelle Cote</v>
      </c>
      <c r="C1060" s="11" t="str">
        <f t="shared" si="1984"/>
        <v>Em Lim</v>
      </c>
      <c r="D1060" s="11" t="str">
        <f t="shared" si="1984"/>
        <v>BMSC5</v>
      </c>
      <c r="E1060" s="12" t="str">
        <f>IF(ISERROR(VLOOKUP($D1060,SITES!$A:$E,2,FALSE)),"",VLOOKUP($D1060,SITES!$A:$E,2,FALSE))</f>
        <v>Taylor Rock</v>
      </c>
      <c r="F1060" s="10">
        <f>IF(ISERROR(VLOOKUP($D1060,SITES!$A:$E,3,FALSE)),"",VLOOKUP($D1060,SITES!$A:$E,3,FALSE))</f>
        <v>48.8273315429687</v>
      </c>
      <c r="G1060" s="13">
        <f>IF(ISERROR(VLOOKUP($D1060,SITES!$A:$E,4,FALSE)),"",VLOOKUP($D1060,SITES!$A:$E,4,FALSE))</f>
        <v>-125.196601867675</v>
      </c>
      <c r="H1060" s="14" t="str">
        <f t="shared" ref="H1060:O1060" si="1985">IF(ISERROR(H1059),IF(ISERROR(H1058),IF(ISERROR(H1057),"BLANK",H1057),H1058),H1059)</f>
        <v>23/04/2024</v>
      </c>
      <c r="I1060" s="11">
        <f t="shared" si="1985"/>
        <v>1.5</v>
      </c>
      <c r="J1060" s="11" t="str">
        <f t="shared" si="1985"/>
        <v>E</v>
      </c>
      <c r="K1060" s="18">
        <f t="shared" si="1985"/>
        <v>0.40972222222222221</v>
      </c>
      <c r="L1060" s="11" t="str">
        <f t="shared" si="1985"/>
        <v>EGL</v>
      </c>
      <c r="M1060" s="11">
        <f t="shared" si="1985"/>
        <v>6.5</v>
      </c>
      <c r="N1060" s="11">
        <f t="shared" si="1985"/>
        <v>2</v>
      </c>
      <c r="O1060" s="11">
        <f t="shared" si="1985"/>
        <v>1</v>
      </c>
      <c r="P1060" s="11" t="s">
        <v>33</v>
      </c>
      <c r="Q1060" s="19" t="str">
        <f>IF($N1060=1,IF(ISERROR(VLOOKUP($P1060,'M1'!$A:$C,Q$2,FALSE)),"NOT PRESENT",VLOOKUP($P1060,'M1'!$A:$C,Q$2,FALSE)),IF($N1060=2,IF(ISERROR(VLOOKUP(DATA!$P1060,'M2'!$A:$C,Q$2,FALSE)),"NOT PRESENT",VLOOKUP(DATA!$P1060,'M2'!$A:$C,Q$2,FALSE)),IF($N1060=0,IF(ISERROR(VLOOKUP($P1060,'M1'!$A:$C,Q$2,FALSE)),IF(ISERROR(VLOOKUP(DATA!$P1060,'M2'!$A:$C,Q$2,FALSE)),"NOT PRESENT",VLOOKUP(DATA!$P1060,'M2'!$A:$C,Q$2,FALSE)),VLOOKUP($P1060,'M1'!$A:$C,Q$2,FALSE)),"SPECIFY METHOD")))</f>
        <v>Apostichopus californicus</v>
      </c>
      <c r="R1060" s="12" t="str">
        <f>IF($N1060=1,IF(ISERROR(VLOOKUP($P1060,'M1'!$A:$C,R$2,FALSE)),"NOT PRESENT",VLOOKUP($P1060,'M1'!$A:$C,R$2,FALSE)),IF($N1060=2,IF(ISERROR(VLOOKUP(DATA!$P1060,'M2'!$A:$C,R$2,FALSE)),"NOT PRESENT",VLOOKUP(DATA!$P1060,'M2'!$A:$C,R$2,FALSE)),IF($N1060=0,IF(ISERROR(VLOOKUP($P1060,'M1'!$A:$C,R$2,FALSE)),IF(ISERROR(VLOOKUP(DATA!$P1060,'M2'!$A:$C,R$2,FALSE)),"NOT PRESENT",VLOOKUP(DATA!$P1060,'M2'!$A:$C,R$2,FALSE)),VLOOKUP($P1060,'M1'!$A:$C,R$2,FALSE)),"SPECIFY METHOD")))</f>
        <v>California sea cucumber</v>
      </c>
      <c r="S1060" s="21">
        <f t="shared" si="1889"/>
        <v>14</v>
      </c>
      <c r="T1060" s="11">
        <v>14</v>
      </c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  <c r="AI1060" s="11"/>
      <c r="AJ1060" s="11"/>
      <c r="AK1060" s="11"/>
      <c r="AL1060" s="11"/>
      <c r="AM1060" s="11"/>
      <c r="AN1060" s="11"/>
      <c r="AO1060" s="11"/>
      <c r="AP1060" s="11"/>
      <c r="AQ1060" s="11"/>
      <c r="AR1060" s="11"/>
      <c r="AS1060" s="11"/>
      <c r="AT1060" s="11"/>
      <c r="AU1060" s="11"/>
      <c r="AV1060" s="11"/>
      <c r="AW1060" s="11"/>
      <c r="AX1060" s="11"/>
      <c r="AY1060" s="11"/>
      <c r="AZ1060" s="11"/>
      <c r="BA1060" s="11"/>
      <c r="BB1060" s="11"/>
      <c r="BC1060" s="11"/>
      <c r="BD1060" s="11"/>
      <c r="BE1060" s="11"/>
      <c r="BF1060" s="11"/>
      <c r="BG1060" s="11"/>
      <c r="BH1060" s="11"/>
      <c r="BI1060" s="11"/>
      <c r="BJ1060" s="11"/>
      <c r="BK1060" s="11"/>
      <c r="BL1060" s="11"/>
      <c r="BM1060" s="11"/>
      <c r="BN1060" s="11"/>
      <c r="BO1060" s="11"/>
      <c r="BP1060" s="11"/>
    </row>
    <row r="1061" spans="1:68" ht="12.75" customHeight="1">
      <c r="A1061" s="12">
        <f t="shared" si="1727"/>
        <v>1058</v>
      </c>
      <c r="B1061" s="11" t="str">
        <f t="shared" ref="B1061:D1061" si="1986">IF(ISERROR(B1060),IF(ISERROR(B1059),IF(ISERROR(B1058),"BLANK",B1058),B1059),B1060)</f>
        <v>Isabelle Cote</v>
      </c>
      <c r="C1061" s="11" t="str">
        <f t="shared" si="1986"/>
        <v>Em Lim</v>
      </c>
      <c r="D1061" s="11" t="str">
        <f t="shared" si="1986"/>
        <v>BMSC5</v>
      </c>
      <c r="E1061" s="12" t="str">
        <f>IF(ISERROR(VLOOKUP($D1061,SITES!$A:$E,2,FALSE)),"",VLOOKUP($D1061,SITES!$A:$E,2,FALSE))</f>
        <v>Taylor Rock</v>
      </c>
      <c r="F1061" s="10">
        <f>IF(ISERROR(VLOOKUP($D1061,SITES!$A:$E,3,FALSE)),"",VLOOKUP($D1061,SITES!$A:$E,3,FALSE))</f>
        <v>48.8273315429687</v>
      </c>
      <c r="G1061" s="13">
        <f>IF(ISERROR(VLOOKUP($D1061,SITES!$A:$E,4,FALSE)),"",VLOOKUP($D1061,SITES!$A:$E,4,FALSE))</f>
        <v>-125.196601867675</v>
      </c>
      <c r="H1061" s="14" t="str">
        <f t="shared" ref="H1061:O1061" si="1987">IF(ISERROR(H1060),IF(ISERROR(H1059),IF(ISERROR(H1058),"BLANK",H1058),H1059),H1060)</f>
        <v>23/04/2024</v>
      </c>
      <c r="I1061" s="11">
        <f t="shared" si="1987"/>
        <v>1.5</v>
      </c>
      <c r="J1061" s="11" t="str">
        <f t="shared" si="1987"/>
        <v>E</v>
      </c>
      <c r="K1061" s="18">
        <f t="shared" si="1987"/>
        <v>0.40972222222222221</v>
      </c>
      <c r="L1061" s="11" t="str">
        <f t="shared" si="1987"/>
        <v>EGL</v>
      </c>
      <c r="M1061" s="11">
        <f t="shared" si="1987"/>
        <v>6.5</v>
      </c>
      <c r="N1061" s="11">
        <f t="shared" si="1987"/>
        <v>2</v>
      </c>
      <c r="O1061" s="11">
        <f t="shared" si="1987"/>
        <v>1</v>
      </c>
      <c r="P1061" s="11" t="s">
        <v>30</v>
      </c>
      <c r="Q1061" s="19" t="str">
        <f>IF($N1061=1,IF(ISERROR(VLOOKUP($P1061,'M1'!$A:$C,Q$2,FALSE)),"NOT PRESENT",VLOOKUP($P1061,'M1'!$A:$C,Q$2,FALSE)),IF($N1061=2,IF(ISERROR(VLOOKUP(DATA!$P1061,'M2'!$A:$C,Q$2,FALSE)),"NOT PRESENT",VLOOKUP(DATA!$P1061,'M2'!$A:$C,Q$2,FALSE)),IF($N1061=0,IF(ISERROR(VLOOKUP($P1061,'M1'!$A:$C,Q$2,FALSE)),IF(ISERROR(VLOOKUP(DATA!$P1061,'M2'!$A:$C,Q$2,FALSE)),"NOT PRESENT",VLOOKUP(DATA!$P1061,'M2'!$A:$C,Q$2,FALSE)),VLOOKUP($P1061,'M1'!$A:$C,Q$2,FALSE)),"SPECIFY METHOD")))</f>
        <v>Pomaulax gibberosus</v>
      </c>
      <c r="R1061" s="12" t="str">
        <f>IF($N1061=1,IF(ISERROR(VLOOKUP($P1061,'M1'!$A:$C,R$2,FALSE)),"NOT PRESENT",VLOOKUP($P1061,'M1'!$A:$C,R$2,FALSE)),IF($N1061=2,IF(ISERROR(VLOOKUP(DATA!$P1061,'M2'!$A:$C,R$2,FALSE)),"NOT PRESENT",VLOOKUP(DATA!$P1061,'M2'!$A:$C,R$2,FALSE)),IF($N1061=0,IF(ISERROR(VLOOKUP($P1061,'M1'!$A:$C,R$2,FALSE)),IF(ISERROR(VLOOKUP(DATA!$P1061,'M2'!$A:$C,R$2,FALSE)),"NOT PRESENT",VLOOKUP(DATA!$P1061,'M2'!$A:$C,R$2,FALSE)),VLOOKUP($P1061,'M1'!$A:$C,R$2,FALSE)),"SPECIFY METHOD")))</f>
        <v>Red turban shell</v>
      </c>
      <c r="S1061" s="21">
        <f t="shared" si="1889"/>
        <v>95</v>
      </c>
      <c r="T1061" s="11">
        <v>95</v>
      </c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  <c r="AI1061" s="11"/>
      <c r="AJ1061" s="11"/>
      <c r="AK1061" s="11"/>
      <c r="AL1061" s="11"/>
      <c r="AM1061" s="11"/>
      <c r="AN1061" s="11"/>
      <c r="AO1061" s="11"/>
      <c r="AP1061" s="11"/>
      <c r="AQ1061" s="11"/>
      <c r="AR1061" s="11"/>
      <c r="AS1061" s="11"/>
      <c r="AT1061" s="11"/>
      <c r="AU1061" s="11"/>
      <c r="AV1061" s="11"/>
      <c r="AW1061" s="11"/>
      <c r="AX1061" s="11"/>
      <c r="AY1061" s="11"/>
      <c r="AZ1061" s="11"/>
      <c r="BA1061" s="11"/>
      <c r="BB1061" s="11"/>
      <c r="BC1061" s="11"/>
      <c r="BD1061" s="11"/>
      <c r="BE1061" s="11"/>
      <c r="BF1061" s="11"/>
      <c r="BG1061" s="11"/>
      <c r="BH1061" s="11"/>
      <c r="BI1061" s="11"/>
      <c r="BJ1061" s="11"/>
      <c r="BK1061" s="11"/>
      <c r="BL1061" s="11"/>
      <c r="BM1061" s="11"/>
      <c r="BN1061" s="11"/>
      <c r="BO1061" s="11"/>
      <c r="BP1061" s="11"/>
    </row>
    <row r="1062" spans="1:68" ht="12.75" customHeight="1">
      <c r="A1062" s="12">
        <f t="shared" si="1727"/>
        <v>1059</v>
      </c>
      <c r="B1062" s="11" t="str">
        <f t="shared" ref="B1062:D1062" si="1988">IF(ISERROR(B1061),IF(ISERROR(B1060),IF(ISERROR(B1059),"BLANK",B1059),B1060),B1061)</f>
        <v>Isabelle Cote</v>
      </c>
      <c r="C1062" s="11" t="str">
        <f t="shared" si="1988"/>
        <v>Em Lim</v>
      </c>
      <c r="D1062" s="11" t="str">
        <f t="shared" si="1988"/>
        <v>BMSC5</v>
      </c>
      <c r="E1062" s="12" t="str">
        <f>IF(ISERROR(VLOOKUP($D1062,SITES!$A:$E,2,FALSE)),"",VLOOKUP($D1062,SITES!$A:$E,2,FALSE))</f>
        <v>Taylor Rock</v>
      </c>
      <c r="F1062" s="10">
        <f>IF(ISERROR(VLOOKUP($D1062,SITES!$A:$E,3,FALSE)),"",VLOOKUP($D1062,SITES!$A:$E,3,FALSE))</f>
        <v>48.8273315429687</v>
      </c>
      <c r="G1062" s="13">
        <f>IF(ISERROR(VLOOKUP($D1062,SITES!$A:$E,4,FALSE)),"",VLOOKUP($D1062,SITES!$A:$E,4,FALSE))</f>
        <v>-125.196601867675</v>
      </c>
      <c r="H1062" s="14" t="str">
        <f t="shared" ref="H1062:O1062" si="1989">IF(ISERROR(H1061),IF(ISERROR(H1060),IF(ISERROR(H1059),"BLANK",H1059),H1060),H1061)</f>
        <v>23/04/2024</v>
      </c>
      <c r="I1062" s="11">
        <f t="shared" si="1989"/>
        <v>1.5</v>
      </c>
      <c r="J1062" s="11" t="str">
        <f t="shared" si="1989"/>
        <v>E</v>
      </c>
      <c r="K1062" s="18">
        <f t="shared" si="1989"/>
        <v>0.40972222222222221</v>
      </c>
      <c r="L1062" s="11" t="str">
        <f t="shared" si="1989"/>
        <v>EGL</v>
      </c>
      <c r="M1062" s="11">
        <f t="shared" si="1989"/>
        <v>6.5</v>
      </c>
      <c r="N1062" s="11">
        <f t="shared" si="1989"/>
        <v>2</v>
      </c>
      <c r="O1062" s="11">
        <f t="shared" si="1989"/>
        <v>1</v>
      </c>
      <c r="P1062" s="11" t="s">
        <v>31</v>
      </c>
      <c r="Q1062" s="19" t="str">
        <f>IF($N1062=1,IF(ISERROR(VLOOKUP($P1062,'M1'!$A:$C,Q$2,FALSE)),"NOT PRESENT",VLOOKUP($P1062,'M1'!$A:$C,Q$2,FALSE)),IF($N1062=2,IF(ISERROR(VLOOKUP(DATA!$P1062,'M2'!$A:$C,Q$2,FALSE)),"NOT PRESENT",VLOOKUP(DATA!$P1062,'M2'!$A:$C,Q$2,FALSE)),IF($N1062=0,IF(ISERROR(VLOOKUP($P1062,'M1'!$A:$C,Q$2,FALSE)),IF(ISERROR(VLOOKUP(DATA!$P1062,'M2'!$A:$C,Q$2,FALSE)),"NOT PRESENT",VLOOKUP(DATA!$P1062,'M2'!$A:$C,Q$2,FALSE)),VLOOKUP($P1062,'M1'!$A:$C,Q$2,FALSE)),"SPECIFY METHOD")))</f>
        <v>Patiria miniata</v>
      </c>
      <c r="R1062" s="12" t="str">
        <f>IF($N1062=1,IF(ISERROR(VLOOKUP($P1062,'M1'!$A:$C,R$2,FALSE)),"NOT PRESENT",VLOOKUP($P1062,'M1'!$A:$C,R$2,FALSE)),IF($N1062=2,IF(ISERROR(VLOOKUP(DATA!$P1062,'M2'!$A:$C,R$2,FALSE)),"NOT PRESENT",VLOOKUP(DATA!$P1062,'M2'!$A:$C,R$2,FALSE)),IF($N1062=0,IF(ISERROR(VLOOKUP($P1062,'M1'!$A:$C,R$2,FALSE)),IF(ISERROR(VLOOKUP(DATA!$P1062,'M2'!$A:$C,R$2,FALSE)),"NOT PRESENT",VLOOKUP(DATA!$P1062,'M2'!$A:$C,R$2,FALSE)),VLOOKUP($P1062,'M1'!$A:$C,R$2,FALSE)),"SPECIFY METHOD")))</f>
        <v>Bat star</v>
      </c>
      <c r="S1062" s="21">
        <f t="shared" si="1889"/>
        <v>2</v>
      </c>
      <c r="T1062" s="11">
        <v>2</v>
      </c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  <c r="AT1062" s="11"/>
      <c r="AU1062" s="11"/>
      <c r="AV1062" s="11"/>
      <c r="AW1062" s="11"/>
      <c r="AX1062" s="11"/>
      <c r="AY1062" s="11"/>
      <c r="AZ1062" s="11"/>
      <c r="BA1062" s="11"/>
      <c r="BB1062" s="11"/>
      <c r="BC1062" s="11"/>
      <c r="BD1062" s="11"/>
      <c r="BE1062" s="11"/>
      <c r="BF1062" s="11"/>
      <c r="BG1062" s="11"/>
      <c r="BH1062" s="11"/>
      <c r="BI1062" s="11"/>
      <c r="BJ1062" s="11"/>
      <c r="BK1062" s="11"/>
      <c r="BL1062" s="11"/>
      <c r="BM1062" s="11"/>
      <c r="BN1062" s="11"/>
      <c r="BO1062" s="11"/>
      <c r="BP1062" s="11"/>
    </row>
    <row r="1063" spans="1:68" ht="12.75" customHeight="1">
      <c r="A1063" s="12">
        <f t="shared" si="1727"/>
        <v>1060</v>
      </c>
      <c r="B1063" s="11" t="str">
        <f t="shared" ref="B1063:D1063" si="1990">IF(ISERROR(B1062),IF(ISERROR(B1061),IF(ISERROR(B1060),"BLANK",B1060),B1061),B1062)</f>
        <v>Isabelle Cote</v>
      </c>
      <c r="C1063" s="11" t="str">
        <f t="shared" si="1990"/>
        <v>Em Lim</v>
      </c>
      <c r="D1063" s="11" t="str">
        <f t="shared" si="1990"/>
        <v>BMSC5</v>
      </c>
      <c r="E1063" s="12" t="str">
        <f>IF(ISERROR(VLOOKUP($D1063,SITES!$A:$E,2,FALSE)),"",VLOOKUP($D1063,SITES!$A:$E,2,FALSE))</f>
        <v>Taylor Rock</v>
      </c>
      <c r="F1063" s="10">
        <f>IF(ISERROR(VLOOKUP($D1063,SITES!$A:$E,3,FALSE)),"",VLOOKUP($D1063,SITES!$A:$E,3,FALSE))</f>
        <v>48.8273315429687</v>
      </c>
      <c r="G1063" s="13">
        <f>IF(ISERROR(VLOOKUP($D1063,SITES!$A:$E,4,FALSE)),"",VLOOKUP($D1063,SITES!$A:$E,4,FALSE))</f>
        <v>-125.196601867675</v>
      </c>
      <c r="H1063" s="14" t="str">
        <f t="shared" ref="H1063:O1063" si="1991">IF(ISERROR(H1062),IF(ISERROR(H1061),IF(ISERROR(H1060),"BLANK",H1060),H1061),H1062)</f>
        <v>23/04/2024</v>
      </c>
      <c r="I1063" s="11">
        <f t="shared" si="1991"/>
        <v>1.5</v>
      </c>
      <c r="J1063" s="11" t="str">
        <f t="shared" si="1991"/>
        <v>E</v>
      </c>
      <c r="K1063" s="18">
        <f t="shared" si="1991"/>
        <v>0.40972222222222221</v>
      </c>
      <c r="L1063" s="11" t="str">
        <f t="shared" si="1991"/>
        <v>EGL</v>
      </c>
      <c r="M1063" s="11">
        <f t="shared" si="1991"/>
        <v>6.5</v>
      </c>
      <c r="N1063" s="11">
        <f t="shared" si="1991"/>
        <v>2</v>
      </c>
      <c r="O1063" s="11">
        <f t="shared" si="1991"/>
        <v>1</v>
      </c>
      <c r="P1063" s="11" t="s">
        <v>28</v>
      </c>
      <c r="Q1063" s="19" t="str">
        <f>IF($N1063=1,IF(ISERROR(VLOOKUP($P1063,'M1'!$A:$C,Q$2,FALSE)),"NOT PRESENT",VLOOKUP($P1063,'M1'!$A:$C,Q$2,FALSE)),IF($N1063=2,IF(ISERROR(VLOOKUP(DATA!$P1063,'M2'!$A:$C,Q$2,FALSE)),"NOT PRESENT",VLOOKUP(DATA!$P1063,'M2'!$A:$C,Q$2,FALSE)),IF($N1063=0,IF(ISERROR(VLOOKUP($P1063,'M1'!$A:$C,Q$2,FALSE)),IF(ISERROR(VLOOKUP(DATA!$P1063,'M2'!$A:$C,Q$2,FALSE)),"NOT PRESENT",VLOOKUP(DATA!$P1063,'M2'!$A:$C,Q$2,FALSE)),VLOOKUP($P1063,'M1'!$A:$C,Q$2,FALSE)),"SPECIFY METHOD")))</f>
        <v>Artedius harringtoni</v>
      </c>
      <c r="R1063" s="12" t="str">
        <f>IF($N1063=1,IF(ISERROR(VLOOKUP($P1063,'M1'!$A:$C,R$2,FALSE)),"NOT PRESENT",VLOOKUP($P1063,'M1'!$A:$C,R$2,FALSE)),IF($N1063=2,IF(ISERROR(VLOOKUP(DATA!$P1063,'M2'!$A:$C,R$2,FALSE)),"NOT PRESENT",VLOOKUP(DATA!$P1063,'M2'!$A:$C,R$2,FALSE)),IF($N1063=0,IF(ISERROR(VLOOKUP($P1063,'M1'!$A:$C,R$2,FALSE)),IF(ISERROR(VLOOKUP(DATA!$P1063,'M2'!$A:$C,R$2,FALSE)),"NOT PRESENT",VLOOKUP(DATA!$P1063,'M2'!$A:$C,R$2,FALSE)),VLOOKUP($P1063,'M1'!$A:$C,R$2,FALSE)),"SPECIFY METHOD")))</f>
        <v>Scalyhead sculpin</v>
      </c>
      <c r="S1063" s="21">
        <f t="shared" si="1889"/>
        <v>4</v>
      </c>
      <c r="T1063" s="11">
        <v>0</v>
      </c>
      <c r="U1063" s="11"/>
      <c r="V1063" s="11">
        <v>1</v>
      </c>
      <c r="W1063" s="11">
        <v>3</v>
      </c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  <c r="AI1063" s="11"/>
      <c r="AJ1063" s="11"/>
      <c r="AK1063" s="11"/>
      <c r="AL1063" s="11"/>
      <c r="AM1063" s="11"/>
      <c r="AN1063" s="11"/>
      <c r="AO1063" s="11"/>
      <c r="AP1063" s="11"/>
      <c r="AQ1063" s="11"/>
      <c r="AR1063" s="11"/>
      <c r="AS1063" s="11"/>
      <c r="AT1063" s="11"/>
      <c r="AU1063" s="11"/>
      <c r="AV1063" s="11"/>
      <c r="AW1063" s="11"/>
      <c r="AX1063" s="11"/>
      <c r="AY1063" s="11"/>
      <c r="AZ1063" s="11"/>
      <c r="BA1063" s="11"/>
      <c r="BB1063" s="11"/>
      <c r="BC1063" s="11"/>
      <c r="BD1063" s="11"/>
      <c r="BE1063" s="11"/>
      <c r="BF1063" s="11"/>
      <c r="BG1063" s="11"/>
      <c r="BH1063" s="11"/>
      <c r="BI1063" s="11"/>
      <c r="BJ1063" s="11"/>
      <c r="BK1063" s="11"/>
      <c r="BL1063" s="11"/>
      <c r="BM1063" s="11"/>
      <c r="BN1063" s="11"/>
      <c r="BO1063" s="11"/>
      <c r="BP1063" s="11"/>
    </row>
    <row r="1064" spans="1:68" ht="12.75" customHeight="1">
      <c r="A1064" s="12">
        <f t="shared" si="1727"/>
        <v>1061</v>
      </c>
      <c r="B1064" s="11" t="str">
        <f t="shared" ref="B1064:D1064" si="1992">IF(ISERROR(B1063),IF(ISERROR(B1062),IF(ISERROR(B1061),"BLANK",B1061),B1062),B1063)</f>
        <v>Isabelle Cote</v>
      </c>
      <c r="C1064" s="11" t="str">
        <f t="shared" si="1992"/>
        <v>Em Lim</v>
      </c>
      <c r="D1064" s="11" t="str">
        <f t="shared" si="1992"/>
        <v>BMSC5</v>
      </c>
      <c r="E1064" s="12" t="str">
        <f>IF(ISERROR(VLOOKUP($D1064,SITES!$A:$E,2,FALSE)),"",VLOOKUP($D1064,SITES!$A:$E,2,FALSE))</f>
        <v>Taylor Rock</v>
      </c>
      <c r="F1064" s="10">
        <f>IF(ISERROR(VLOOKUP($D1064,SITES!$A:$E,3,FALSE)),"",VLOOKUP($D1064,SITES!$A:$E,3,FALSE))</f>
        <v>48.8273315429687</v>
      </c>
      <c r="G1064" s="13">
        <f>IF(ISERROR(VLOOKUP($D1064,SITES!$A:$E,4,FALSE)),"",VLOOKUP($D1064,SITES!$A:$E,4,FALSE))</f>
        <v>-125.196601867675</v>
      </c>
      <c r="H1064" s="14" t="str">
        <f t="shared" ref="H1064:O1064" si="1993">IF(ISERROR(H1063),IF(ISERROR(H1062),IF(ISERROR(H1061),"BLANK",H1061),H1062),H1063)</f>
        <v>23/04/2024</v>
      </c>
      <c r="I1064" s="11">
        <f t="shared" si="1993"/>
        <v>1.5</v>
      </c>
      <c r="J1064" s="11" t="str">
        <f t="shared" si="1993"/>
        <v>E</v>
      </c>
      <c r="K1064" s="18">
        <f t="shared" si="1993"/>
        <v>0.40972222222222221</v>
      </c>
      <c r="L1064" s="11" t="str">
        <f t="shared" si="1993"/>
        <v>EGL</v>
      </c>
      <c r="M1064" s="11">
        <f t="shared" si="1993"/>
        <v>6.5</v>
      </c>
      <c r="N1064" s="11">
        <f t="shared" si="1993"/>
        <v>2</v>
      </c>
      <c r="O1064" s="11">
        <f t="shared" si="1993"/>
        <v>1</v>
      </c>
      <c r="P1064" s="11" t="s">
        <v>53</v>
      </c>
      <c r="Q1064" s="19" t="str">
        <f>IF($N1064=1,IF(ISERROR(VLOOKUP($P1064,'M1'!$A:$C,Q$2,FALSE)),"NOT PRESENT",VLOOKUP($P1064,'M1'!$A:$C,Q$2,FALSE)),IF($N1064=2,IF(ISERROR(VLOOKUP(DATA!$P1064,'M2'!$A:$C,Q$2,FALSE)),"NOT PRESENT",VLOOKUP(DATA!$P1064,'M2'!$A:$C,Q$2,FALSE)),IF($N1064=0,IF(ISERROR(VLOOKUP($P1064,'M1'!$A:$C,Q$2,FALSE)),IF(ISERROR(VLOOKUP(DATA!$P1064,'M2'!$A:$C,Q$2,FALSE)),"NOT PRESENT",VLOOKUP(DATA!$P1064,'M2'!$A:$C,Q$2,FALSE)),VLOOKUP($P1064,'M1'!$A:$C,Q$2,FALSE)),"SPECIFY METHOD")))</f>
        <v>Rhinogobiops nicholsii</v>
      </c>
      <c r="R1064" s="12" t="str">
        <f>IF($N1064=1,IF(ISERROR(VLOOKUP($P1064,'M1'!$A:$C,R$2,FALSE)),"NOT PRESENT",VLOOKUP($P1064,'M1'!$A:$C,R$2,FALSE)),IF($N1064=2,IF(ISERROR(VLOOKUP(DATA!$P1064,'M2'!$A:$C,R$2,FALSE)),"NOT PRESENT",VLOOKUP(DATA!$P1064,'M2'!$A:$C,R$2,FALSE)),IF($N1064=0,IF(ISERROR(VLOOKUP($P1064,'M1'!$A:$C,R$2,FALSE)),IF(ISERROR(VLOOKUP(DATA!$P1064,'M2'!$A:$C,R$2,FALSE)),"NOT PRESENT",VLOOKUP(DATA!$P1064,'M2'!$A:$C,R$2,FALSE)),VLOOKUP($P1064,'M1'!$A:$C,R$2,FALSE)),"SPECIFY METHOD")))</f>
        <v>Blackeye goby</v>
      </c>
      <c r="S1064" s="21">
        <f t="shared" si="1889"/>
        <v>7</v>
      </c>
      <c r="T1064" s="11">
        <v>0</v>
      </c>
      <c r="U1064" s="11"/>
      <c r="V1064" s="11">
        <v>6</v>
      </c>
      <c r="W1064" s="11">
        <v>1</v>
      </c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1"/>
      <c r="BA1064" s="11"/>
      <c r="BB1064" s="11"/>
      <c r="BC1064" s="11"/>
      <c r="BD1064" s="11"/>
      <c r="BE1064" s="11"/>
      <c r="BF1064" s="11"/>
      <c r="BG1064" s="11"/>
      <c r="BH1064" s="11"/>
      <c r="BI1064" s="11"/>
      <c r="BJ1064" s="11"/>
      <c r="BK1064" s="11"/>
      <c r="BL1064" s="11"/>
      <c r="BM1064" s="11"/>
      <c r="BN1064" s="11"/>
      <c r="BO1064" s="11"/>
      <c r="BP1064" s="11"/>
    </row>
    <row r="1065" spans="1:68" ht="12.75" customHeight="1">
      <c r="A1065" s="12">
        <f t="shared" si="1727"/>
        <v>1062</v>
      </c>
      <c r="B1065" s="11" t="str">
        <f t="shared" ref="B1065:D1065" si="1994">IF(ISERROR(B1064),IF(ISERROR(B1063),IF(ISERROR(B1062),"BLANK",B1062),B1063),B1064)</f>
        <v>Isabelle Cote</v>
      </c>
      <c r="C1065" s="11" t="str">
        <f t="shared" si="1994"/>
        <v>Em Lim</v>
      </c>
      <c r="D1065" s="11" t="str">
        <f t="shared" si="1994"/>
        <v>BMSC5</v>
      </c>
      <c r="E1065" s="12" t="str">
        <f>IF(ISERROR(VLOOKUP($D1065,SITES!$A:$E,2,FALSE)),"",VLOOKUP($D1065,SITES!$A:$E,2,FALSE))</f>
        <v>Taylor Rock</v>
      </c>
      <c r="F1065" s="10">
        <f>IF(ISERROR(VLOOKUP($D1065,SITES!$A:$E,3,FALSE)),"",VLOOKUP($D1065,SITES!$A:$E,3,FALSE))</f>
        <v>48.8273315429687</v>
      </c>
      <c r="G1065" s="13">
        <f>IF(ISERROR(VLOOKUP($D1065,SITES!$A:$E,4,FALSE)),"",VLOOKUP($D1065,SITES!$A:$E,4,FALSE))</f>
        <v>-125.196601867675</v>
      </c>
      <c r="H1065" s="14" t="str">
        <f t="shared" ref="H1065:O1065" si="1995">IF(ISERROR(H1064),IF(ISERROR(H1063),IF(ISERROR(H1062),"BLANK",H1062),H1063),H1064)</f>
        <v>23/04/2024</v>
      </c>
      <c r="I1065" s="11">
        <f t="shared" si="1995"/>
        <v>1.5</v>
      </c>
      <c r="J1065" s="11" t="str">
        <f t="shared" si="1995"/>
        <v>E</v>
      </c>
      <c r="K1065" s="18">
        <f t="shared" si="1995"/>
        <v>0.40972222222222221</v>
      </c>
      <c r="L1065" s="11" t="str">
        <f t="shared" si="1995"/>
        <v>EGL</v>
      </c>
      <c r="M1065" s="11">
        <f t="shared" si="1995"/>
        <v>6.5</v>
      </c>
      <c r="N1065" s="11">
        <f t="shared" si="1995"/>
        <v>2</v>
      </c>
      <c r="O1065" s="11">
        <f t="shared" si="1995"/>
        <v>1</v>
      </c>
      <c r="P1065" s="11" t="s">
        <v>36</v>
      </c>
      <c r="Q1065" s="19" t="str">
        <f>IF($N1065=1,IF(ISERROR(VLOOKUP($P1065,'M1'!$A:$C,Q$2,FALSE)),"NOT PRESENT",VLOOKUP($P1065,'M1'!$A:$C,Q$2,FALSE)),IF($N1065=2,IF(ISERROR(VLOOKUP(DATA!$P1065,'M2'!$A:$C,Q$2,FALSE)),"NOT PRESENT",VLOOKUP(DATA!$P1065,'M2'!$A:$C,Q$2,FALSE)),IF($N1065=0,IF(ISERROR(VLOOKUP($P1065,'M1'!$A:$C,Q$2,FALSE)),IF(ISERROR(VLOOKUP(DATA!$P1065,'M2'!$A:$C,Q$2,FALSE)),"NOT PRESENT",VLOOKUP(DATA!$P1065,'M2'!$A:$C,Q$2,FALSE)),VLOOKUP($P1065,'M1'!$A:$C,Q$2,FALSE)),"SPECIFY METHOD")))</f>
        <v>Haliotis kamtschatkana</v>
      </c>
      <c r="R1065" s="12" t="str">
        <f>IF($N1065=1,IF(ISERROR(VLOOKUP($P1065,'M1'!$A:$C,R$2,FALSE)),"NOT PRESENT",VLOOKUP($P1065,'M1'!$A:$C,R$2,FALSE)),IF($N1065=2,IF(ISERROR(VLOOKUP(DATA!$P1065,'M2'!$A:$C,R$2,FALSE)),"NOT PRESENT",VLOOKUP(DATA!$P1065,'M2'!$A:$C,R$2,FALSE)),IF($N1065=0,IF(ISERROR(VLOOKUP($P1065,'M1'!$A:$C,R$2,FALSE)),IF(ISERROR(VLOOKUP(DATA!$P1065,'M2'!$A:$C,R$2,FALSE)),"NOT PRESENT",VLOOKUP(DATA!$P1065,'M2'!$A:$C,R$2,FALSE)),VLOOKUP($P1065,'M1'!$A:$C,R$2,FALSE)),"SPECIFY METHOD")))</f>
        <v>Pinto abalone</v>
      </c>
      <c r="S1065" s="21">
        <f t="shared" si="1889"/>
        <v>9</v>
      </c>
      <c r="T1065" s="11">
        <v>0</v>
      </c>
      <c r="U1065" s="11"/>
      <c r="V1065" s="11">
        <v>2</v>
      </c>
      <c r="W1065" s="11">
        <v>7</v>
      </c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1"/>
      <c r="AJ1065" s="11"/>
      <c r="AK1065" s="11"/>
      <c r="AL1065" s="11"/>
      <c r="AM1065" s="11"/>
      <c r="AN1065" s="11"/>
      <c r="AO1065" s="11"/>
      <c r="AP1065" s="11"/>
      <c r="AQ1065" s="11"/>
      <c r="AR1065" s="11"/>
      <c r="AS1065" s="11"/>
      <c r="AT1065" s="11"/>
      <c r="AU1065" s="11"/>
      <c r="AV1065" s="11"/>
      <c r="AW1065" s="11"/>
      <c r="AX1065" s="11"/>
      <c r="AY1065" s="11"/>
      <c r="AZ1065" s="11"/>
      <c r="BA1065" s="11"/>
      <c r="BB1065" s="11"/>
      <c r="BC1065" s="11"/>
      <c r="BD1065" s="11"/>
      <c r="BE1065" s="11"/>
      <c r="BF1065" s="11"/>
      <c r="BG1065" s="11"/>
      <c r="BH1065" s="11"/>
      <c r="BI1065" s="11"/>
      <c r="BJ1065" s="11"/>
      <c r="BK1065" s="11"/>
      <c r="BL1065" s="11"/>
      <c r="BM1065" s="11"/>
      <c r="BN1065" s="11"/>
      <c r="BO1065" s="11"/>
      <c r="BP1065" s="11"/>
    </row>
    <row r="1066" spans="1:68" ht="12.75" customHeight="1">
      <c r="A1066" s="12">
        <f t="shared" si="1727"/>
        <v>1063</v>
      </c>
      <c r="B1066" s="11" t="str">
        <f t="shared" ref="B1066:D1066" si="1996">IF(ISERROR(B1065),IF(ISERROR(B1064),IF(ISERROR(B1063),"BLANK",B1063),B1064),B1065)</f>
        <v>Isabelle Cote</v>
      </c>
      <c r="C1066" s="11" t="str">
        <f t="shared" si="1996"/>
        <v>Em Lim</v>
      </c>
      <c r="D1066" s="11" t="str">
        <f t="shared" si="1996"/>
        <v>BMSC5</v>
      </c>
      <c r="E1066" s="12" t="str">
        <f>IF(ISERROR(VLOOKUP($D1066,SITES!$A:$E,2,FALSE)),"",VLOOKUP($D1066,SITES!$A:$E,2,FALSE))</f>
        <v>Taylor Rock</v>
      </c>
      <c r="F1066" s="10">
        <f>IF(ISERROR(VLOOKUP($D1066,SITES!$A:$E,3,FALSE)),"",VLOOKUP($D1066,SITES!$A:$E,3,FALSE))</f>
        <v>48.8273315429687</v>
      </c>
      <c r="G1066" s="13">
        <f>IF(ISERROR(VLOOKUP($D1066,SITES!$A:$E,4,FALSE)),"",VLOOKUP($D1066,SITES!$A:$E,4,FALSE))</f>
        <v>-125.196601867675</v>
      </c>
      <c r="H1066" s="14" t="str">
        <f t="shared" ref="H1066:O1066" si="1997">IF(ISERROR(H1065),IF(ISERROR(H1064),IF(ISERROR(H1063),"BLANK",H1063),H1064),H1065)</f>
        <v>23/04/2024</v>
      </c>
      <c r="I1066" s="11">
        <f t="shared" si="1997"/>
        <v>1.5</v>
      </c>
      <c r="J1066" s="11" t="str">
        <f t="shared" si="1997"/>
        <v>E</v>
      </c>
      <c r="K1066" s="18">
        <f t="shared" si="1997"/>
        <v>0.40972222222222221</v>
      </c>
      <c r="L1066" s="11" t="str">
        <f t="shared" si="1997"/>
        <v>EGL</v>
      </c>
      <c r="M1066" s="11">
        <f t="shared" si="1997"/>
        <v>6.5</v>
      </c>
      <c r="N1066" s="11">
        <f t="shared" si="1997"/>
        <v>2</v>
      </c>
      <c r="O1066" s="11">
        <f t="shared" si="1997"/>
        <v>1</v>
      </c>
      <c r="P1066" s="11" t="s">
        <v>59</v>
      </c>
      <c r="Q1066" s="19" t="str">
        <f>IF($N1066=1,IF(ISERROR(VLOOKUP($P1066,'M1'!$A:$C,Q$2,FALSE)),"NOT PRESENT",VLOOKUP($P1066,'M1'!$A:$C,Q$2,FALSE)),IF($N1066=2,IF(ISERROR(VLOOKUP(DATA!$P1066,'M2'!$A:$C,Q$2,FALSE)),"NOT PRESENT",VLOOKUP(DATA!$P1066,'M2'!$A:$C,Q$2,FALSE)),IF($N1066=0,IF(ISERROR(VLOOKUP($P1066,'M1'!$A:$C,Q$2,FALSE)),IF(ISERROR(VLOOKUP(DATA!$P1066,'M2'!$A:$C,Q$2,FALSE)),"NOT PRESENT",VLOOKUP(DATA!$P1066,'M2'!$A:$C,Q$2,FALSE)),VLOOKUP($P1066,'M1'!$A:$C,Q$2,FALSE)),"SPECIFY METHOD")))</f>
        <v>Scyra acutifrons</v>
      </c>
      <c r="R1066" s="12" t="str">
        <f>IF($N1066=1,IF(ISERROR(VLOOKUP($P1066,'M1'!$A:$C,R$2,FALSE)),"NOT PRESENT",VLOOKUP($P1066,'M1'!$A:$C,R$2,FALSE)),IF($N1066=2,IF(ISERROR(VLOOKUP(DATA!$P1066,'M2'!$A:$C,R$2,FALSE)),"NOT PRESENT",VLOOKUP(DATA!$P1066,'M2'!$A:$C,R$2,FALSE)),IF($N1066=0,IF(ISERROR(VLOOKUP($P1066,'M1'!$A:$C,R$2,FALSE)),IF(ISERROR(VLOOKUP(DATA!$P1066,'M2'!$A:$C,R$2,FALSE)),"NOT PRESENT",VLOOKUP(DATA!$P1066,'M2'!$A:$C,R$2,FALSE)),VLOOKUP($P1066,'M1'!$A:$C,R$2,FALSE)),"SPECIFY METHOD")))</f>
        <v>Sharpnose crab</v>
      </c>
      <c r="S1066" s="21">
        <f t="shared" si="1889"/>
        <v>2</v>
      </c>
      <c r="T1066" s="11">
        <v>2</v>
      </c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  <c r="AI1066" s="11"/>
      <c r="AJ1066" s="11"/>
      <c r="AK1066" s="11"/>
      <c r="AL1066" s="11"/>
      <c r="AM1066" s="11"/>
      <c r="AN1066" s="11"/>
      <c r="AO1066" s="11"/>
      <c r="AP1066" s="11"/>
      <c r="AQ1066" s="11"/>
      <c r="AR1066" s="11"/>
      <c r="AS1066" s="11"/>
      <c r="AT1066" s="11"/>
      <c r="AU1066" s="11"/>
      <c r="AV1066" s="11"/>
      <c r="AW1066" s="11"/>
      <c r="AX1066" s="11"/>
      <c r="AY1066" s="11"/>
      <c r="AZ1066" s="11"/>
      <c r="BA1066" s="11"/>
      <c r="BB1066" s="11"/>
      <c r="BC1066" s="11"/>
      <c r="BD1066" s="11"/>
      <c r="BE1066" s="11"/>
      <c r="BF1066" s="11"/>
      <c r="BG1066" s="11"/>
      <c r="BH1066" s="11"/>
      <c r="BI1066" s="11"/>
      <c r="BJ1066" s="11"/>
      <c r="BK1066" s="11"/>
      <c r="BL1066" s="11"/>
      <c r="BM1066" s="11"/>
      <c r="BN1066" s="11"/>
      <c r="BO1066" s="11"/>
      <c r="BP1066" s="11"/>
    </row>
    <row r="1067" spans="1:68" ht="12.75" customHeight="1">
      <c r="A1067" s="12">
        <f t="shared" si="1727"/>
        <v>1064</v>
      </c>
      <c r="B1067" s="11" t="str">
        <f t="shared" ref="B1067:D1067" si="1998">IF(ISERROR(B1066),IF(ISERROR(B1065),IF(ISERROR(B1064),"BLANK",B1064),B1065),B1066)</f>
        <v>Isabelle Cote</v>
      </c>
      <c r="C1067" s="11" t="str">
        <f t="shared" si="1998"/>
        <v>Em Lim</v>
      </c>
      <c r="D1067" s="11" t="str">
        <f t="shared" si="1998"/>
        <v>BMSC5</v>
      </c>
      <c r="E1067" s="12" t="str">
        <f>IF(ISERROR(VLOOKUP($D1067,SITES!$A:$E,2,FALSE)),"",VLOOKUP($D1067,SITES!$A:$E,2,FALSE))</f>
        <v>Taylor Rock</v>
      </c>
      <c r="F1067" s="10">
        <f>IF(ISERROR(VLOOKUP($D1067,SITES!$A:$E,3,FALSE)),"",VLOOKUP($D1067,SITES!$A:$E,3,FALSE))</f>
        <v>48.8273315429687</v>
      </c>
      <c r="G1067" s="13">
        <f>IF(ISERROR(VLOOKUP($D1067,SITES!$A:$E,4,FALSE)),"",VLOOKUP($D1067,SITES!$A:$E,4,FALSE))</f>
        <v>-125.196601867675</v>
      </c>
      <c r="H1067" s="14" t="str">
        <f t="shared" ref="H1067:O1067" si="1999">IF(ISERROR(H1066),IF(ISERROR(H1065),IF(ISERROR(H1064),"BLANK",H1064),H1065),H1066)</f>
        <v>23/04/2024</v>
      </c>
      <c r="I1067" s="11">
        <f t="shared" si="1999"/>
        <v>1.5</v>
      </c>
      <c r="J1067" s="11" t="str">
        <f t="shared" si="1999"/>
        <v>E</v>
      </c>
      <c r="K1067" s="18">
        <f t="shared" si="1999"/>
        <v>0.40972222222222221</v>
      </c>
      <c r="L1067" s="11" t="str">
        <f t="shared" si="1999"/>
        <v>EGL</v>
      </c>
      <c r="M1067" s="11">
        <f t="shared" si="1999"/>
        <v>6.5</v>
      </c>
      <c r="N1067" s="11">
        <f t="shared" si="1999"/>
        <v>2</v>
      </c>
      <c r="O1067" s="11">
        <f t="shared" si="1999"/>
        <v>1</v>
      </c>
      <c r="P1067" s="11" t="s">
        <v>76</v>
      </c>
      <c r="Q1067" s="19" t="str">
        <f>IF($N1067=1,IF(ISERROR(VLOOKUP($P1067,'M1'!$A:$C,Q$2,FALSE)),"NOT PRESENT",VLOOKUP($P1067,'M1'!$A:$C,Q$2,FALSE)),IF($N1067=2,IF(ISERROR(VLOOKUP(DATA!$P1067,'M2'!$A:$C,Q$2,FALSE)),"NOT PRESENT",VLOOKUP(DATA!$P1067,'M2'!$A:$C,Q$2,FALSE)),IF($N1067=0,IF(ISERROR(VLOOKUP($P1067,'M1'!$A:$C,Q$2,FALSE)),IF(ISERROR(VLOOKUP(DATA!$P1067,'M2'!$A:$C,Q$2,FALSE)),"NOT PRESENT",VLOOKUP(DATA!$P1067,'M2'!$A:$C,Q$2,FALSE)),VLOOKUP($P1067,'M1'!$A:$C,Q$2,FALSE)),"SPECIFY METHOD")))</f>
        <v>Diaulula sandiegensis</v>
      </c>
      <c r="R1067" s="12" t="str">
        <f>IF($N1067=1,IF(ISERROR(VLOOKUP($P1067,'M1'!$A:$C,R$2,FALSE)),"NOT PRESENT",VLOOKUP($P1067,'M1'!$A:$C,R$2,FALSE)),IF($N1067=2,IF(ISERROR(VLOOKUP(DATA!$P1067,'M2'!$A:$C,R$2,FALSE)),"NOT PRESENT",VLOOKUP(DATA!$P1067,'M2'!$A:$C,R$2,FALSE)),IF($N1067=0,IF(ISERROR(VLOOKUP($P1067,'M1'!$A:$C,R$2,FALSE)),IF(ISERROR(VLOOKUP(DATA!$P1067,'M2'!$A:$C,R$2,FALSE)),"NOT PRESENT",VLOOKUP(DATA!$P1067,'M2'!$A:$C,R$2,FALSE)),VLOOKUP($P1067,'M1'!$A:$C,R$2,FALSE)),"SPECIFY METHOD")))</f>
        <v>Ringed doris</v>
      </c>
      <c r="S1067" s="21">
        <f t="shared" si="1889"/>
        <v>1</v>
      </c>
      <c r="T1067" s="11">
        <v>1</v>
      </c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1"/>
      <c r="BA1067" s="11"/>
      <c r="BB1067" s="11"/>
      <c r="BC1067" s="11"/>
      <c r="BD1067" s="11"/>
      <c r="BE1067" s="11"/>
      <c r="BF1067" s="11"/>
      <c r="BG1067" s="11"/>
      <c r="BH1067" s="11"/>
      <c r="BI1067" s="11"/>
      <c r="BJ1067" s="11"/>
      <c r="BK1067" s="11"/>
      <c r="BL1067" s="11"/>
      <c r="BM1067" s="11"/>
      <c r="BN1067" s="11"/>
      <c r="BO1067" s="11"/>
      <c r="BP1067" s="11"/>
    </row>
    <row r="1068" spans="1:68" ht="12.75" customHeight="1">
      <c r="A1068" s="12">
        <f t="shared" si="1727"/>
        <v>1065</v>
      </c>
      <c r="B1068" s="11" t="str">
        <f t="shared" ref="B1068:D1068" si="2000">IF(ISERROR(B1067),IF(ISERROR(B1066),IF(ISERROR(B1065),"BLANK",B1065),B1066),B1067)</f>
        <v>Isabelle Cote</v>
      </c>
      <c r="C1068" s="11" t="str">
        <f t="shared" si="2000"/>
        <v>Em Lim</v>
      </c>
      <c r="D1068" s="11" t="str">
        <f t="shared" si="2000"/>
        <v>BMSC5</v>
      </c>
      <c r="E1068" s="12" t="str">
        <f>IF(ISERROR(VLOOKUP($D1068,SITES!$A:$E,2,FALSE)),"",VLOOKUP($D1068,SITES!$A:$E,2,FALSE))</f>
        <v>Taylor Rock</v>
      </c>
      <c r="F1068" s="10">
        <f>IF(ISERROR(VLOOKUP($D1068,SITES!$A:$E,3,FALSE)),"",VLOOKUP($D1068,SITES!$A:$E,3,FALSE))</f>
        <v>48.8273315429687</v>
      </c>
      <c r="G1068" s="13">
        <f>IF(ISERROR(VLOOKUP($D1068,SITES!$A:$E,4,FALSE)),"",VLOOKUP($D1068,SITES!$A:$E,4,FALSE))</f>
        <v>-125.196601867675</v>
      </c>
      <c r="H1068" s="14" t="str">
        <f t="shared" ref="H1068:O1068" si="2001">IF(ISERROR(H1067),IF(ISERROR(H1066),IF(ISERROR(H1065),"BLANK",H1065),H1066),H1067)</f>
        <v>23/04/2024</v>
      </c>
      <c r="I1068" s="11">
        <f t="shared" si="2001"/>
        <v>1.5</v>
      </c>
      <c r="J1068" s="11" t="str">
        <f t="shared" si="2001"/>
        <v>E</v>
      </c>
      <c r="K1068" s="18">
        <f t="shared" si="2001"/>
        <v>0.40972222222222221</v>
      </c>
      <c r="L1068" s="11" t="str">
        <f t="shared" si="2001"/>
        <v>EGL</v>
      </c>
      <c r="M1068" s="11">
        <f t="shared" si="2001"/>
        <v>6.5</v>
      </c>
      <c r="N1068" s="11">
        <f t="shared" si="2001"/>
        <v>2</v>
      </c>
      <c r="O1068" s="11">
        <f t="shared" si="2001"/>
        <v>1</v>
      </c>
      <c r="P1068" s="11" t="s">
        <v>42</v>
      </c>
      <c r="Q1068" s="19" t="str">
        <f>IF($N1068=1,IF(ISERROR(VLOOKUP($P1068,'M1'!$A:$C,Q$2,FALSE)),"NOT PRESENT",VLOOKUP($P1068,'M1'!$A:$C,Q$2,FALSE)),IF($N1068=2,IF(ISERROR(VLOOKUP(DATA!$P1068,'M2'!$A:$C,Q$2,FALSE)),"NOT PRESENT",VLOOKUP(DATA!$P1068,'M2'!$A:$C,Q$2,FALSE)),IF($N1068=0,IF(ISERROR(VLOOKUP($P1068,'M1'!$A:$C,Q$2,FALSE)),IF(ISERROR(VLOOKUP(DATA!$P1068,'M2'!$A:$C,Q$2,FALSE)),"NOT PRESENT",VLOOKUP(DATA!$P1068,'M2'!$A:$C,Q$2,FALSE)),VLOOKUP($P1068,'M1'!$A:$C,Q$2,FALSE)),"SPECIFY METHOD")))</f>
        <v>Dermasterias imbricata</v>
      </c>
      <c r="R1068" s="12" t="str">
        <f>IF($N1068=1,IF(ISERROR(VLOOKUP($P1068,'M1'!$A:$C,R$2,FALSE)),"NOT PRESENT",VLOOKUP($P1068,'M1'!$A:$C,R$2,FALSE)),IF($N1068=2,IF(ISERROR(VLOOKUP(DATA!$P1068,'M2'!$A:$C,R$2,FALSE)),"NOT PRESENT",VLOOKUP(DATA!$P1068,'M2'!$A:$C,R$2,FALSE)),IF($N1068=0,IF(ISERROR(VLOOKUP($P1068,'M1'!$A:$C,R$2,FALSE)),IF(ISERROR(VLOOKUP(DATA!$P1068,'M2'!$A:$C,R$2,FALSE)),"NOT PRESENT",VLOOKUP(DATA!$P1068,'M2'!$A:$C,R$2,FALSE)),VLOOKUP($P1068,'M1'!$A:$C,R$2,FALSE)),"SPECIFY METHOD")))</f>
        <v>Leather star</v>
      </c>
      <c r="S1068" s="21">
        <f t="shared" si="1889"/>
        <v>7</v>
      </c>
      <c r="T1068" s="11">
        <v>7</v>
      </c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  <c r="AI1068" s="11"/>
      <c r="AJ1068" s="11"/>
      <c r="AK1068" s="11"/>
      <c r="AL1068" s="11"/>
      <c r="AM1068" s="11"/>
      <c r="AN1068" s="11"/>
      <c r="AO1068" s="11"/>
      <c r="AP1068" s="11"/>
      <c r="AQ1068" s="11"/>
      <c r="AR1068" s="11"/>
      <c r="AS1068" s="11"/>
      <c r="AT1068" s="11"/>
      <c r="AU1068" s="11"/>
      <c r="AV1068" s="11"/>
      <c r="AW1068" s="11"/>
      <c r="AX1068" s="11"/>
      <c r="AY1068" s="11"/>
      <c r="AZ1068" s="11"/>
      <c r="BA1068" s="11"/>
      <c r="BB1068" s="11"/>
      <c r="BC1068" s="11"/>
      <c r="BD1068" s="11"/>
      <c r="BE1068" s="11"/>
      <c r="BF1068" s="11"/>
      <c r="BG1068" s="11"/>
      <c r="BH1068" s="11"/>
      <c r="BI1068" s="11"/>
      <c r="BJ1068" s="11"/>
      <c r="BK1068" s="11"/>
      <c r="BL1068" s="11"/>
      <c r="BM1068" s="11"/>
      <c r="BN1068" s="11"/>
      <c r="BO1068" s="11"/>
      <c r="BP1068" s="11"/>
    </row>
    <row r="1069" spans="1:68" ht="12.75" customHeight="1">
      <c r="A1069" s="12">
        <f t="shared" si="1727"/>
        <v>1066</v>
      </c>
      <c r="B1069" s="11" t="str">
        <f t="shared" ref="B1069:D1069" si="2002">IF(ISERROR(B1068),IF(ISERROR(B1067),IF(ISERROR(B1066),"BLANK",B1066),B1067),B1068)</f>
        <v>Isabelle Cote</v>
      </c>
      <c r="C1069" s="11" t="str">
        <f t="shared" si="2002"/>
        <v>Em Lim</v>
      </c>
      <c r="D1069" s="11" t="str">
        <f t="shared" si="2002"/>
        <v>BMSC5</v>
      </c>
      <c r="E1069" s="12" t="str">
        <f>IF(ISERROR(VLOOKUP($D1069,SITES!$A:$E,2,FALSE)),"",VLOOKUP($D1069,SITES!$A:$E,2,FALSE))</f>
        <v>Taylor Rock</v>
      </c>
      <c r="F1069" s="10">
        <f>IF(ISERROR(VLOOKUP($D1069,SITES!$A:$E,3,FALSE)),"",VLOOKUP($D1069,SITES!$A:$E,3,FALSE))</f>
        <v>48.8273315429687</v>
      </c>
      <c r="G1069" s="13">
        <f>IF(ISERROR(VLOOKUP($D1069,SITES!$A:$E,4,FALSE)),"",VLOOKUP($D1069,SITES!$A:$E,4,FALSE))</f>
        <v>-125.196601867675</v>
      </c>
      <c r="H1069" s="14" t="str">
        <f t="shared" ref="H1069:O1069" si="2003">IF(ISERROR(H1068),IF(ISERROR(H1067),IF(ISERROR(H1066),"BLANK",H1066),H1067),H1068)</f>
        <v>23/04/2024</v>
      </c>
      <c r="I1069" s="11">
        <f t="shared" si="2003"/>
        <v>1.5</v>
      </c>
      <c r="J1069" s="11" t="str">
        <f t="shared" si="2003"/>
        <v>E</v>
      </c>
      <c r="K1069" s="18">
        <f t="shared" si="2003"/>
        <v>0.40972222222222221</v>
      </c>
      <c r="L1069" s="11" t="str">
        <f t="shared" si="2003"/>
        <v>EGL</v>
      </c>
      <c r="M1069" s="11">
        <f t="shared" si="2003"/>
        <v>6.5</v>
      </c>
      <c r="N1069" s="11">
        <f t="shared" si="2003"/>
        <v>2</v>
      </c>
      <c r="O1069" s="11">
        <f t="shared" si="2003"/>
        <v>1</v>
      </c>
      <c r="P1069" s="11" t="s">
        <v>154</v>
      </c>
      <c r="Q1069" s="19" t="str">
        <f>IF($N1069=1,IF(ISERROR(VLOOKUP($P1069,'M1'!$A:$C,Q$2,FALSE)),"NOT PRESENT",VLOOKUP($P1069,'M1'!$A:$C,Q$2,FALSE)),IF($N1069=2,IF(ISERROR(VLOOKUP(DATA!$P1069,'M2'!$A:$C,Q$2,FALSE)),"NOT PRESENT",VLOOKUP(DATA!$P1069,'M2'!$A:$C,Q$2,FALSE)),IF($N1069=0,IF(ISERROR(VLOOKUP($P1069,'M1'!$A:$C,Q$2,FALSE)),IF(ISERROR(VLOOKUP(DATA!$P1069,'M2'!$A:$C,Q$2,FALSE)),"NOT PRESENT",VLOOKUP(DATA!$P1069,'M2'!$A:$C,Q$2,FALSE)),VLOOKUP($P1069,'M1'!$A:$C,Q$2,FALSE)),"SPECIFY METHOD")))</f>
        <v>Acanthodoris hudsoni</v>
      </c>
      <c r="R1069" s="12" t="str">
        <f>IF($N1069=1,IF(ISERROR(VLOOKUP($P1069,'M1'!$A:$C,R$2,FALSE)),"NOT PRESENT",VLOOKUP($P1069,'M1'!$A:$C,R$2,FALSE)),IF($N1069=2,IF(ISERROR(VLOOKUP(DATA!$P1069,'M2'!$A:$C,R$2,FALSE)),"NOT PRESENT",VLOOKUP(DATA!$P1069,'M2'!$A:$C,R$2,FALSE)),IF($N1069=0,IF(ISERROR(VLOOKUP($P1069,'M1'!$A:$C,R$2,FALSE)),IF(ISERROR(VLOOKUP(DATA!$P1069,'M2'!$A:$C,R$2,FALSE)),"NOT PRESENT",VLOOKUP(DATA!$P1069,'M2'!$A:$C,R$2,FALSE)),VLOOKUP($P1069,'M1'!$A:$C,R$2,FALSE)),"SPECIFY METHOD")))</f>
        <v>Hudson's horned dorid</v>
      </c>
      <c r="S1069" s="21">
        <f t="shared" si="1889"/>
        <v>2</v>
      </c>
      <c r="T1069" s="11">
        <v>2</v>
      </c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  <c r="AI1069" s="11"/>
      <c r="AJ1069" s="11"/>
      <c r="AK1069" s="11"/>
      <c r="AL1069" s="11"/>
      <c r="AM1069" s="11"/>
      <c r="AN1069" s="11"/>
      <c r="AO1069" s="11"/>
      <c r="AP1069" s="11"/>
      <c r="AQ1069" s="11"/>
      <c r="AR1069" s="11"/>
      <c r="AS1069" s="11"/>
      <c r="AT1069" s="11"/>
      <c r="AU1069" s="11"/>
      <c r="AV1069" s="11"/>
      <c r="AW1069" s="11"/>
      <c r="AX1069" s="11"/>
      <c r="AY1069" s="11"/>
      <c r="AZ1069" s="11"/>
      <c r="BA1069" s="11"/>
      <c r="BB1069" s="11"/>
      <c r="BC1069" s="11"/>
      <c r="BD1069" s="11"/>
      <c r="BE1069" s="11"/>
      <c r="BF1069" s="11"/>
      <c r="BG1069" s="11"/>
      <c r="BH1069" s="11"/>
      <c r="BI1069" s="11"/>
      <c r="BJ1069" s="11"/>
      <c r="BK1069" s="11"/>
      <c r="BL1069" s="11"/>
      <c r="BM1069" s="11"/>
      <c r="BN1069" s="11"/>
      <c r="BO1069" s="11"/>
      <c r="BP1069" s="11"/>
    </row>
    <row r="1070" spans="1:68" ht="12.75" customHeight="1">
      <c r="A1070" s="12">
        <f t="shared" si="1727"/>
        <v>1067</v>
      </c>
      <c r="B1070" s="11" t="str">
        <f t="shared" ref="B1070:D1070" si="2004">IF(ISERROR(B1069),IF(ISERROR(B1068),IF(ISERROR(B1067),"BLANK",B1067),B1068),B1069)</f>
        <v>Isabelle Cote</v>
      </c>
      <c r="C1070" s="11" t="str">
        <f t="shared" si="2004"/>
        <v>Em Lim</v>
      </c>
      <c r="D1070" s="11" t="str">
        <f t="shared" si="2004"/>
        <v>BMSC5</v>
      </c>
      <c r="E1070" s="12" t="str">
        <f>IF(ISERROR(VLOOKUP($D1070,SITES!$A:$E,2,FALSE)),"",VLOOKUP($D1070,SITES!$A:$E,2,FALSE))</f>
        <v>Taylor Rock</v>
      </c>
      <c r="F1070" s="10">
        <f>IF(ISERROR(VLOOKUP($D1070,SITES!$A:$E,3,FALSE)),"",VLOOKUP($D1070,SITES!$A:$E,3,FALSE))</f>
        <v>48.8273315429687</v>
      </c>
      <c r="G1070" s="13">
        <f>IF(ISERROR(VLOOKUP($D1070,SITES!$A:$E,4,FALSE)),"",VLOOKUP($D1070,SITES!$A:$E,4,FALSE))</f>
        <v>-125.196601867675</v>
      </c>
      <c r="H1070" s="14" t="str">
        <f t="shared" ref="H1070:O1070" si="2005">IF(ISERROR(H1069),IF(ISERROR(H1068),IF(ISERROR(H1067),"BLANK",H1067),H1068),H1069)</f>
        <v>23/04/2024</v>
      </c>
      <c r="I1070" s="11">
        <f t="shared" si="2005"/>
        <v>1.5</v>
      </c>
      <c r="J1070" s="11" t="str">
        <f t="shared" si="2005"/>
        <v>E</v>
      </c>
      <c r="K1070" s="18">
        <f t="shared" si="2005"/>
        <v>0.40972222222222221</v>
      </c>
      <c r="L1070" s="11" t="str">
        <f t="shared" si="2005"/>
        <v>EGL</v>
      </c>
      <c r="M1070" s="11">
        <f t="shared" si="2005"/>
        <v>6.5</v>
      </c>
      <c r="N1070" s="11">
        <f t="shared" si="2005"/>
        <v>2</v>
      </c>
      <c r="O1070" s="11">
        <f t="shared" si="2005"/>
        <v>1</v>
      </c>
      <c r="P1070" s="11" t="s">
        <v>35</v>
      </c>
      <c r="Q1070" s="19" t="str">
        <f>IF($N1070=1,IF(ISERROR(VLOOKUP($P1070,'M1'!$A:$C,Q$2,FALSE)),"NOT PRESENT",VLOOKUP($P1070,'M1'!$A:$C,Q$2,FALSE)),IF($N1070=2,IF(ISERROR(VLOOKUP(DATA!$P1070,'M2'!$A:$C,Q$2,FALSE)),"NOT PRESENT",VLOOKUP(DATA!$P1070,'M2'!$A:$C,Q$2,FALSE)),IF($N1070=0,IF(ISERROR(VLOOKUP($P1070,'M1'!$A:$C,Q$2,FALSE)),IF(ISERROR(VLOOKUP(DATA!$P1070,'M2'!$A:$C,Q$2,FALSE)),"NOT PRESENT",VLOOKUP(DATA!$P1070,'M2'!$A:$C,Q$2,FALSE)),VLOOKUP($P1070,'M1'!$A:$C,Q$2,FALSE)),"SPECIFY METHOD")))</f>
        <v>Orthasterias koehleri</v>
      </c>
      <c r="R1070" s="12" t="str">
        <f>IF($N1070=1,IF(ISERROR(VLOOKUP($P1070,'M1'!$A:$C,R$2,FALSE)),"NOT PRESENT",VLOOKUP($P1070,'M1'!$A:$C,R$2,FALSE)),IF($N1070=2,IF(ISERROR(VLOOKUP(DATA!$P1070,'M2'!$A:$C,R$2,FALSE)),"NOT PRESENT",VLOOKUP(DATA!$P1070,'M2'!$A:$C,R$2,FALSE)),IF($N1070=0,IF(ISERROR(VLOOKUP($P1070,'M1'!$A:$C,R$2,FALSE)),IF(ISERROR(VLOOKUP(DATA!$P1070,'M2'!$A:$C,R$2,FALSE)),"NOT PRESENT",VLOOKUP(DATA!$P1070,'M2'!$A:$C,R$2,FALSE)),VLOOKUP($P1070,'M1'!$A:$C,R$2,FALSE)),"SPECIFY METHOD")))</f>
        <v>Rainbow star</v>
      </c>
      <c r="S1070" s="21">
        <f t="shared" si="1889"/>
        <v>4</v>
      </c>
      <c r="T1070" s="11">
        <v>4</v>
      </c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  <c r="AI1070" s="11"/>
      <c r="AJ1070" s="11"/>
      <c r="AK1070" s="11"/>
      <c r="AL1070" s="11"/>
      <c r="AM1070" s="11"/>
      <c r="AN1070" s="11"/>
      <c r="AO1070" s="11"/>
      <c r="AP1070" s="11"/>
      <c r="AQ1070" s="11"/>
      <c r="AR1070" s="11"/>
      <c r="AS1070" s="11"/>
      <c r="AT1070" s="11"/>
      <c r="AU1070" s="11"/>
      <c r="AV1070" s="11"/>
      <c r="AW1070" s="11"/>
      <c r="AX1070" s="11"/>
      <c r="AY1070" s="11"/>
      <c r="AZ1070" s="11"/>
      <c r="BA1070" s="11"/>
      <c r="BB1070" s="11"/>
      <c r="BC1070" s="11"/>
      <c r="BD1070" s="11"/>
      <c r="BE1070" s="11"/>
      <c r="BF1070" s="11"/>
      <c r="BG1070" s="11"/>
      <c r="BH1070" s="11"/>
      <c r="BI1070" s="11"/>
      <c r="BJ1070" s="11"/>
      <c r="BK1070" s="11"/>
      <c r="BL1070" s="11"/>
      <c r="BM1070" s="11"/>
      <c r="BN1070" s="11"/>
      <c r="BO1070" s="11"/>
      <c r="BP1070" s="11"/>
    </row>
    <row r="1071" spans="1:68" ht="12.75" customHeight="1">
      <c r="A1071" s="12">
        <f t="shared" si="1727"/>
        <v>1068</v>
      </c>
      <c r="B1071" s="11" t="str">
        <f t="shared" ref="B1071:D1071" si="2006">IF(ISERROR(B1070),IF(ISERROR(B1069),IF(ISERROR(B1068),"BLANK",B1068),B1069),B1070)</f>
        <v>Isabelle Cote</v>
      </c>
      <c r="C1071" s="11" t="str">
        <f t="shared" si="2006"/>
        <v>Em Lim</v>
      </c>
      <c r="D1071" s="11" t="str">
        <f t="shared" si="2006"/>
        <v>BMSC5</v>
      </c>
      <c r="E1071" s="12" t="str">
        <f>IF(ISERROR(VLOOKUP($D1071,SITES!$A:$E,2,FALSE)),"",VLOOKUP($D1071,SITES!$A:$E,2,FALSE))</f>
        <v>Taylor Rock</v>
      </c>
      <c r="F1071" s="10">
        <f>IF(ISERROR(VLOOKUP($D1071,SITES!$A:$E,3,FALSE)),"",VLOOKUP($D1071,SITES!$A:$E,3,FALSE))</f>
        <v>48.8273315429687</v>
      </c>
      <c r="G1071" s="13">
        <f>IF(ISERROR(VLOOKUP($D1071,SITES!$A:$E,4,FALSE)),"",VLOOKUP($D1071,SITES!$A:$E,4,FALSE))</f>
        <v>-125.196601867675</v>
      </c>
      <c r="H1071" s="14" t="str">
        <f t="shared" ref="H1071:O1071" si="2007">IF(ISERROR(H1070),IF(ISERROR(H1069),IF(ISERROR(H1068),"BLANK",H1068),H1069),H1070)</f>
        <v>23/04/2024</v>
      </c>
      <c r="I1071" s="11">
        <f t="shared" si="2007"/>
        <v>1.5</v>
      </c>
      <c r="J1071" s="11" t="str">
        <f t="shared" si="2007"/>
        <v>E</v>
      </c>
      <c r="K1071" s="18">
        <f t="shared" si="2007"/>
        <v>0.40972222222222221</v>
      </c>
      <c r="L1071" s="11" t="str">
        <f t="shared" si="2007"/>
        <v>EGL</v>
      </c>
      <c r="M1071" s="11">
        <f t="shared" si="2007"/>
        <v>6.5</v>
      </c>
      <c r="N1071" s="11">
        <f t="shared" si="2007"/>
        <v>2</v>
      </c>
      <c r="O1071" s="11">
        <f t="shared" si="2007"/>
        <v>1</v>
      </c>
      <c r="P1071" s="11" t="s">
        <v>38</v>
      </c>
      <c r="Q1071" s="19" t="str">
        <f>IF($N1071=1,IF(ISERROR(VLOOKUP($P1071,'M1'!$A:$C,Q$2,FALSE)),"NOT PRESENT",VLOOKUP($P1071,'M1'!$A:$C,Q$2,FALSE)),IF($N1071=2,IF(ISERROR(VLOOKUP(DATA!$P1071,'M2'!$A:$C,Q$2,FALSE)),"NOT PRESENT",VLOOKUP(DATA!$P1071,'M2'!$A:$C,Q$2,FALSE)),IF($N1071=0,IF(ISERROR(VLOOKUP($P1071,'M1'!$A:$C,Q$2,FALSE)),IF(ISERROR(VLOOKUP(DATA!$P1071,'M2'!$A:$C,Q$2,FALSE)),"NOT PRESENT",VLOOKUP(DATA!$P1071,'M2'!$A:$C,Q$2,FALSE)),VLOOKUP($P1071,'M1'!$A:$C,Q$2,FALSE)),"SPECIFY METHOD")))</f>
        <v>Crassadoma gigantea</v>
      </c>
      <c r="R1071" s="12" t="str">
        <f>IF($N1071=1,IF(ISERROR(VLOOKUP($P1071,'M1'!$A:$C,R$2,FALSE)),"NOT PRESENT",VLOOKUP($P1071,'M1'!$A:$C,R$2,FALSE)),IF($N1071=2,IF(ISERROR(VLOOKUP(DATA!$P1071,'M2'!$A:$C,R$2,FALSE)),"NOT PRESENT",VLOOKUP(DATA!$P1071,'M2'!$A:$C,R$2,FALSE)),IF($N1071=0,IF(ISERROR(VLOOKUP($P1071,'M1'!$A:$C,R$2,FALSE)),IF(ISERROR(VLOOKUP(DATA!$P1071,'M2'!$A:$C,R$2,FALSE)),"NOT PRESENT",VLOOKUP(DATA!$P1071,'M2'!$A:$C,R$2,FALSE)),VLOOKUP($P1071,'M1'!$A:$C,R$2,FALSE)),"SPECIFY METHOD")))</f>
        <v>Purple-hinged rock scallop</v>
      </c>
      <c r="S1071" s="21">
        <f t="shared" si="1889"/>
        <v>11</v>
      </c>
      <c r="T1071" s="11">
        <v>0</v>
      </c>
      <c r="U1071" s="11"/>
      <c r="V1071" s="11">
        <v>2</v>
      </c>
      <c r="W1071" s="11">
        <v>4</v>
      </c>
      <c r="X1071" s="11"/>
      <c r="Y1071" s="11">
        <v>2</v>
      </c>
      <c r="Z1071" s="11">
        <v>2</v>
      </c>
      <c r="AA1071" s="11">
        <v>1</v>
      </c>
      <c r="AB1071" s="11"/>
      <c r="AC1071" s="11"/>
      <c r="AD1071" s="11"/>
      <c r="AE1071" s="11"/>
      <c r="AF1071" s="11"/>
      <c r="AG1071" s="11"/>
      <c r="AH1071" s="11"/>
      <c r="AI1071" s="11"/>
      <c r="AJ1071" s="11"/>
      <c r="AK1071" s="11"/>
      <c r="AL1071" s="11"/>
      <c r="AM1071" s="11"/>
      <c r="AN1071" s="11"/>
      <c r="AO1071" s="11"/>
      <c r="AP1071" s="11"/>
      <c r="AQ1071" s="11"/>
      <c r="AR1071" s="11"/>
      <c r="AS1071" s="11"/>
      <c r="AT1071" s="11"/>
      <c r="AU1071" s="11"/>
      <c r="AV1071" s="11"/>
      <c r="AW1071" s="11"/>
      <c r="AX1071" s="11"/>
      <c r="AY1071" s="11"/>
      <c r="AZ1071" s="11"/>
      <c r="BA1071" s="11"/>
      <c r="BB1071" s="11"/>
      <c r="BC1071" s="11"/>
      <c r="BD1071" s="11"/>
      <c r="BE1071" s="11"/>
      <c r="BF1071" s="11"/>
      <c r="BG1071" s="11"/>
      <c r="BH1071" s="11"/>
      <c r="BI1071" s="11"/>
      <c r="BJ1071" s="11"/>
      <c r="BK1071" s="11"/>
      <c r="BL1071" s="11"/>
      <c r="BM1071" s="11"/>
      <c r="BN1071" s="11"/>
      <c r="BO1071" s="11"/>
      <c r="BP1071" s="11"/>
    </row>
    <row r="1072" spans="1:68" ht="12.75" customHeight="1">
      <c r="A1072" s="12">
        <f t="shared" si="1727"/>
        <v>1069</v>
      </c>
      <c r="B1072" s="11" t="str">
        <f t="shared" ref="B1072:D1072" si="2008">IF(ISERROR(B1071),IF(ISERROR(B1070),IF(ISERROR(B1069),"BLANK",B1069),B1070),B1071)</f>
        <v>Isabelle Cote</v>
      </c>
      <c r="C1072" s="11" t="str">
        <f t="shared" si="2008"/>
        <v>Em Lim</v>
      </c>
      <c r="D1072" s="11" t="str">
        <f t="shared" si="2008"/>
        <v>BMSC5</v>
      </c>
      <c r="E1072" s="12" t="str">
        <f>IF(ISERROR(VLOOKUP($D1072,SITES!$A:$E,2,FALSE)),"",VLOOKUP($D1072,SITES!$A:$E,2,FALSE))</f>
        <v>Taylor Rock</v>
      </c>
      <c r="F1072" s="10">
        <f>IF(ISERROR(VLOOKUP($D1072,SITES!$A:$E,3,FALSE)),"",VLOOKUP($D1072,SITES!$A:$E,3,FALSE))</f>
        <v>48.8273315429687</v>
      </c>
      <c r="G1072" s="13">
        <f>IF(ISERROR(VLOOKUP($D1072,SITES!$A:$E,4,FALSE)),"",VLOOKUP($D1072,SITES!$A:$E,4,FALSE))</f>
        <v>-125.196601867675</v>
      </c>
      <c r="H1072" s="14" t="str">
        <f t="shared" ref="H1072:O1072" si="2009">IF(ISERROR(H1071),IF(ISERROR(H1070),IF(ISERROR(H1069),"BLANK",H1069),H1070),H1071)</f>
        <v>23/04/2024</v>
      </c>
      <c r="I1072" s="11">
        <f t="shared" si="2009"/>
        <v>1.5</v>
      </c>
      <c r="J1072" s="11" t="str">
        <f t="shared" si="2009"/>
        <v>E</v>
      </c>
      <c r="K1072" s="18">
        <f t="shared" si="2009"/>
        <v>0.40972222222222221</v>
      </c>
      <c r="L1072" s="11" t="str">
        <f t="shared" si="2009"/>
        <v>EGL</v>
      </c>
      <c r="M1072" s="11">
        <f t="shared" si="2009"/>
        <v>6.5</v>
      </c>
      <c r="N1072" s="11">
        <f t="shared" si="2009"/>
        <v>2</v>
      </c>
      <c r="O1072" s="11">
        <f t="shared" si="2009"/>
        <v>1</v>
      </c>
      <c r="P1072" s="11" t="s">
        <v>191</v>
      </c>
      <c r="Q1072" s="19" t="str">
        <f>IF($N1072=1,IF(ISERROR(VLOOKUP($P1072,'M1'!$A:$C,Q$2,FALSE)),"NOT PRESENT",VLOOKUP($P1072,'M1'!$A:$C,Q$2,FALSE)),IF($N1072=2,IF(ISERROR(VLOOKUP(DATA!$P1072,'M2'!$A:$C,Q$2,FALSE)),"NOT PRESENT",VLOOKUP(DATA!$P1072,'M2'!$A:$C,Q$2,FALSE)),IF($N1072=0,IF(ISERROR(VLOOKUP($P1072,'M1'!$A:$C,Q$2,FALSE)),IF(ISERROR(VLOOKUP(DATA!$P1072,'M2'!$A:$C,Q$2,FALSE)),"NOT PRESENT",VLOOKUP(DATA!$P1072,'M2'!$A:$C,Q$2,FALSE)),VLOOKUP($P1072,'M1'!$A:$C,Q$2,FALSE)),"SPECIFY METHOD")))</f>
        <v>Calliostoma ligatum</v>
      </c>
      <c r="R1072" s="12" t="str">
        <f>IF($N1072=1,IF(ISERROR(VLOOKUP($P1072,'M1'!$A:$C,R$2,FALSE)),"NOT PRESENT",VLOOKUP($P1072,'M1'!$A:$C,R$2,FALSE)),IF($N1072=2,IF(ISERROR(VLOOKUP(DATA!$P1072,'M2'!$A:$C,R$2,FALSE)),"NOT PRESENT",VLOOKUP(DATA!$P1072,'M2'!$A:$C,R$2,FALSE)),IF($N1072=0,IF(ISERROR(VLOOKUP($P1072,'M1'!$A:$C,R$2,FALSE)),IF(ISERROR(VLOOKUP(DATA!$P1072,'M2'!$A:$C,R$2,FALSE)),"NOT PRESENT",VLOOKUP(DATA!$P1072,'M2'!$A:$C,R$2,FALSE)),VLOOKUP($P1072,'M1'!$A:$C,R$2,FALSE)),"SPECIFY METHOD")))</f>
        <v>Blue top shell</v>
      </c>
      <c r="S1072" s="21">
        <f t="shared" si="1889"/>
        <v>2</v>
      </c>
      <c r="T1072" s="11">
        <v>2</v>
      </c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  <c r="AI1072" s="11"/>
      <c r="AJ1072" s="11"/>
      <c r="AK1072" s="11"/>
      <c r="AL1072" s="11"/>
      <c r="AM1072" s="11"/>
      <c r="AN1072" s="11"/>
      <c r="AO1072" s="11"/>
      <c r="AP1072" s="11"/>
      <c r="AQ1072" s="11"/>
      <c r="AR1072" s="11"/>
      <c r="AS1072" s="11"/>
      <c r="AT1072" s="11"/>
      <c r="AU1072" s="11"/>
      <c r="AV1072" s="11"/>
      <c r="AW1072" s="11"/>
      <c r="AX1072" s="11"/>
      <c r="AY1072" s="11"/>
      <c r="AZ1072" s="11"/>
      <c r="BA1072" s="11"/>
      <c r="BB1072" s="11"/>
      <c r="BC1072" s="11"/>
      <c r="BD1072" s="11"/>
      <c r="BE1072" s="11"/>
      <c r="BF1072" s="11"/>
      <c r="BG1072" s="11"/>
      <c r="BH1072" s="11"/>
      <c r="BI1072" s="11"/>
      <c r="BJ1072" s="11"/>
      <c r="BK1072" s="11"/>
      <c r="BL1072" s="11"/>
      <c r="BM1072" s="11"/>
      <c r="BN1072" s="11"/>
      <c r="BO1072" s="11"/>
      <c r="BP1072" s="11"/>
    </row>
    <row r="1073" spans="1:68" ht="12.75" customHeight="1">
      <c r="A1073" s="12">
        <f t="shared" si="1727"/>
        <v>1070</v>
      </c>
      <c r="B1073" s="11" t="str">
        <f t="shared" ref="B1073:D1073" si="2010">IF(ISERROR(B1072),IF(ISERROR(B1071),IF(ISERROR(B1070),"BLANK",B1070),B1071),B1072)</f>
        <v>Isabelle Cote</v>
      </c>
      <c r="C1073" s="11" t="str">
        <f t="shared" si="2010"/>
        <v>Em Lim</v>
      </c>
      <c r="D1073" s="11" t="str">
        <f t="shared" si="2010"/>
        <v>BMSC5</v>
      </c>
      <c r="E1073" s="12" t="str">
        <f>IF(ISERROR(VLOOKUP($D1073,SITES!$A:$E,2,FALSE)),"",VLOOKUP($D1073,SITES!$A:$E,2,FALSE))</f>
        <v>Taylor Rock</v>
      </c>
      <c r="F1073" s="10">
        <f>IF(ISERROR(VLOOKUP($D1073,SITES!$A:$E,3,FALSE)),"",VLOOKUP($D1073,SITES!$A:$E,3,FALSE))</f>
        <v>48.8273315429687</v>
      </c>
      <c r="G1073" s="13">
        <f>IF(ISERROR(VLOOKUP($D1073,SITES!$A:$E,4,FALSE)),"",VLOOKUP($D1073,SITES!$A:$E,4,FALSE))</f>
        <v>-125.196601867675</v>
      </c>
      <c r="H1073" s="14" t="str">
        <f t="shared" ref="H1073:O1073" si="2011">IF(ISERROR(H1072),IF(ISERROR(H1071),IF(ISERROR(H1070),"BLANK",H1070),H1071),H1072)</f>
        <v>23/04/2024</v>
      </c>
      <c r="I1073" s="11">
        <f t="shared" si="2011"/>
        <v>1.5</v>
      </c>
      <c r="J1073" s="11" t="str">
        <f t="shared" si="2011"/>
        <v>E</v>
      </c>
      <c r="K1073" s="18">
        <f t="shared" si="2011"/>
        <v>0.40972222222222221</v>
      </c>
      <c r="L1073" s="11" t="str">
        <f t="shared" si="2011"/>
        <v>EGL</v>
      </c>
      <c r="M1073" s="11">
        <f t="shared" si="2011"/>
        <v>6.5</v>
      </c>
      <c r="N1073" s="11">
        <f t="shared" si="2011"/>
        <v>2</v>
      </c>
      <c r="O1073" s="11">
        <f t="shared" si="2011"/>
        <v>1</v>
      </c>
      <c r="P1073" s="11" t="s">
        <v>94</v>
      </c>
      <c r="Q1073" s="19" t="str">
        <f>IF($N1073=1,IF(ISERROR(VLOOKUP($P1073,'M1'!$A:$C,Q$2,FALSE)),"NOT PRESENT",VLOOKUP($P1073,'M1'!$A:$C,Q$2,FALSE)),IF($N1073=2,IF(ISERROR(VLOOKUP(DATA!$P1073,'M2'!$A:$C,Q$2,FALSE)),"NOT PRESENT",VLOOKUP(DATA!$P1073,'M2'!$A:$C,Q$2,FALSE)),IF($N1073=0,IF(ISERROR(VLOOKUP($P1073,'M1'!$A:$C,Q$2,FALSE)),IF(ISERROR(VLOOKUP(DATA!$P1073,'M2'!$A:$C,Q$2,FALSE)),"NOT PRESENT",VLOOKUP(DATA!$P1073,'M2'!$A:$C,Q$2,FALSE)),VLOOKUP($P1073,'M1'!$A:$C,Q$2,FALSE)),"SPECIFY METHOD")))</f>
        <v>Dirona albolineata</v>
      </c>
      <c r="R1073" s="12" t="str">
        <f>IF($N1073=1,IF(ISERROR(VLOOKUP($P1073,'M1'!$A:$C,R$2,FALSE)),"NOT PRESENT",VLOOKUP($P1073,'M1'!$A:$C,R$2,FALSE)),IF($N1073=2,IF(ISERROR(VLOOKUP(DATA!$P1073,'M2'!$A:$C,R$2,FALSE)),"NOT PRESENT",VLOOKUP(DATA!$P1073,'M2'!$A:$C,R$2,FALSE)),IF($N1073=0,IF(ISERROR(VLOOKUP($P1073,'M1'!$A:$C,R$2,FALSE)),IF(ISERROR(VLOOKUP(DATA!$P1073,'M2'!$A:$C,R$2,FALSE)),"NOT PRESENT",VLOOKUP(DATA!$P1073,'M2'!$A:$C,R$2,FALSE)),VLOOKUP($P1073,'M1'!$A:$C,R$2,FALSE)),"SPECIFY METHOD")))</f>
        <v>White-line dirona</v>
      </c>
      <c r="S1073" s="21">
        <f t="shared" si="1889"/>
        <v>1</v>
      </c>
      <c r="T1073" s="11">
        <v>1</v>
      </c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  <c r="AI1073" s="11"/>
      <c r="AJ1073" s="11"/>
      <c r="AK1073" s="11"/>
      <c r="AL1073" s="11"/>
      <c r="AM1073" s="11"/>
      <c r="AN1073" s="11"/>
      <c r="AO1073" s="11"/>
      <c r="AP1073" s="11"/>
      <c r="AQ1073" s="11"/>
      <c r="AR1073" s="11"/>
      <c r="AS1073" s="11"/>
      <c r="AT1073" s="11"/>
      <c r="AU1073" s="11"/>
      <c r="AV1073" s="11"/>
      <c r="AW1073" s="11"/>
      <c r="AX1073" s="11"/>
      <c r="AY1073" s="11"/>
      <c r="AZ1073" s="11"/>
      <c r="BA1073" s="11"/>
      <c r="BB1073" s="11"/>
      <c r="BC1073" s="11"/>
      <c r="BD1073" s="11"/>
      <c r="BE1073" s="11"/>
      <c r="BF1073" s="11"/>
      <c r="BG1073" s="11"/>
      <c r="BH1073" s="11"/>
      <c r="BI1073" s="11"/>
      <c r="BJ1073" s="11"/>
      <c r="BK1073" s="11"/>
      <c r="BL1073" s="11"/>
      <c r="BM1073" s="11"/>
      <c r="BN1073" s="11"/>
      <c r="BO1073" s="11"/>
      <c r="BP1073" s="11"/>
    </row>
    <row r="1074" spans="1:68" ht="12.75" customHeight="1">
      <c r="A1074" s="12">
        <f t="shared" si="1727"/>
        <v>1071</v>
      </c>
      <c r="B1074" s="11" t="str">
        <f t="shared" ref="B1074:D1074" si="2012">IF(ISERROR(B1073),IF(ISERROR(B1072),IF(ISERROR(B1071),"BLANK",B1071),B1072),B1073)</f>
        <v>Isabelle Cote</v>
      </c>
      <c r="C1074" s="11" t="str">
        <f t="shared" si="2012"/>
        <v>Em Lim</v>
      </c>
      <c r="D1074" s="11" t="str">
        <f t="shared" si="2012"/>
        <v>BMSC5</v>
      </c>
      <c r="E1074" s="12" t="str">
        <f>IF(ISERROR(VLOOKUP($D1074,SITES!$A:$E,2,FALSE)),"",VLOOKUP($D1074,SITES!$A:$E,2,FALSE))</f>
        <v>Taylor Rock</v>
      </c>
      <c r="F1074" s="10">
        <f>IF(ISERROR(VLOOKUP($D1074,SITES!$A:$E,3,FALSE)),"",VLOOKUP($D1074,SITES!$A:$E,3,FALSE))</f>
        <v>48.8273315429687</v>
      </c>
      <c r="G1074" s="13">
        <f>IF(ISERROR(VLOOKUP($D1074,SITES!$A:$E,4,FALSE)),"",VLOOKUP($D1074,SITES!$A:$E,4,FALSE))</f>
        <v>-125.196601867675</v>
      </c>
      <c r="H1074" s="14" t="str">
        <f t="shared" ref="H1074:O1074" si="2013">IF(ISERROR(H1073),IF(ISERROR(H1072),IF(ISERROR(H1071),"BLANK",H1071),H1072),H1073)</f>
        <v>23/04/2024</v>
      </c>
      <c r="I1074" s="11">
        <f t="shared" si="2013"/>
        <v>1.5</v>
      </c>
      <c r="J1074" s="11" t="str">
        <f t="shared" si="2013"/>
        <v>E</v>
      </c>
      <c r="K1074" s="18">
        <f t="shared" si="2013"/>
        <v>0.40972222222222221</v>
      </c>
      <c r="L1074" s="11" t="str">
        <f t="shared" si="2013"/>
        <v>EGL</v>
      </c>
      <c r="M1074" s="11">
        <f t="shared" si="2013"/>
        <v>6.5</v>
      </c>
      <c r="N1074" s="11">
        <f t="shared" si="2013"/>
        <v>2</v>
      </c>
      <c r="O1074" s="11">
        <f t="shared" si="2013"/>
        <v>1</v>
      </c>
      <c r="P1074" s="11" t="s">
        <v>41</v>
      </c>
      <c r="Q1074" s="19" t="str">
        <f>IF($N1074=1,IF(ISERROR(VLOOKUP($P1074,'M1'!$A:$C,Q$2,FALSE)),"NOT PRESENT",VLOOKUP($P1074,'M1'!$A:$C,Q$2,FALSE)),IF($N1074=2,IF(ISERROR(VLOOKUP(DATA!$P1074,'M2'!$A:$C,Q$2,FALSE)),"NOT PRESENT",VLOOKUP(DATA!$P1074,'M2'!$A:$C,Q$2,FALSE)),IF($N1074=0,IF(ISERROR(VLOOKUP($P1074,'M1'!$A:$C,Q$2,FALSE)),IF(ISERROR(VLOOKUP(DATA!$P1074,'M2'!$A:$C,Q$2,FALSE)),"NOT PRESENT",VLOOKUP(DATA!$P1074,'M2'!$A:$C,Q$2,FALSE)),VLOOKUP($P1074,'M1'!$A:$C,Q$2,FALSE)),"SPECIFY METHOD")))</f>
        <v>Pisaster ochraceus</v>
      </c>
      <c r="R1074" s="12" t="str">
        <f>IF($N1074=1,IF(ISERROR(VLOOKUP($P1074,'M1'!$A:$C,R$2,FALSE)),"NOT PRESENT",VLOOKUP($P1074,'M1'!$A:$C,R$2,FALSE)),IF($N1074=2,IF(ISERROR(VLOOKUP(DATA!$P1074,'M2'!$A:$C,R$2,FALSE)),"NOT PRESENT",VLOOKUP(DATA!$P1074,'M2'!$A:$C,R$2,FALSE)),IF($N1074=0,IF(ISERROR(VLOOKUP($P1074,'M1'!$A:$C,R$2,FALSE)),IF(ISERROR(VLOOKUP(DATA!$P1074,'M2'!$A:$C,R$2,FALSE)),"NOT PRESENT",VLOOKUP(DATA!$P1074,'M2'!$A:$C,R$2,FALSE)),VLOOKUP($P1074,'M1'!$A:$C,R$2,FALSE)),"SPECIFY METHOD")))</f>
        <v>Purple sea star</v>
      </c>
      <c r="S1074" s="21">
        <f t="shared" si="1889"/>
        <v>1</v>
      </c>
      <c r="T1074" s="11">
        <v>1</v>
      </c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  <c r="AI1074" s="11"/>
      <c r="AJ1074" s="11"/>
      <c r="AK1074" s="11"/>
      <c r="AL1074" s="11"/>
      <c r="AM1074" s="11"/>
      <c r="AN1074" s="11"/>
      <c r="AO1074" s="11"/>
      <c r="AP1074" s="11"/>
      <c r="AQ1074" s="11"/>
      <c r="AR1074" s="11"/>
      <c r="AS1074" s="11"/>
      <c r="AT1074" s="11"/>
      <c r="AU1074" s="11"/>
      <c r="AV1074" s="11"/>
      <c r="AW1074" s="11"/>
      <c r="AX1074" s="11"/>
      <c r="AY1074" s="11"/>
      <c r="AZ1074" s="11"/>
      <c r="BA1074" s="11"/>
      <c r="BB1074" s="11"/>
      <c r="BC1074" s="11"/>
      <c r="BD1074" s="11"/>
      <c r="BE1074" s="11"/>
      <c r="BF1074" s="11"/>
      <c r="BG1074" s="11"/>
      <c r="BH1074" s="11"/>
      <c r="BI1074" s="11"/>
      <c r="BJ1074" s="11"/>
      <c r="BK1074" s="11"/>
      <c r="BL1074" s="11"/>
      <c r="BM1074" s="11"/>
      <c r="BN1074" s="11"/>
      <c r="BO1074" s="11"/>
      <c r="BP1074" s="11"/>
    </row>
    <row r="1075" spans="1:68" ht="12.75" customHeight="1">
      <c r="A1075" s="12">
        <f t="shared" si="1727"/>
        <v>1072</v>
      </c>
      <c r="B1075" s="11" t="str">
        <f t="shared" ref="B1075:D1075" si="2014">IF(ISERROR(B1074),IF(ISERROR(B1073),IF(ISERROR(B1072),"BLANK",B1072),B1073),B1074)</f>
        <v>Isabelle Cote</v>
      </c>
      <c r="C1075" s="11" t="str">
        <f t="shared" si="2014"/>
        <v>Em Lim</v>
      </c>
      <c r="D1075" s="11" t="str">
        <f t="shared" si="2014"/>
        <v>BMSC5</v>
      </c>
      <c r="E1075" s="12" t="str">
        <f>IF(ISERROR(VLOOKUP($D1075,SITES!$A:$E,2,FALSE)),"",VLOOKUP($D1075,SITES!$A:$E,2,FALSE))</f>
        <v>Taylor Rock</v>
      </c>
      <c r="F1075" s="10">
        <f>IF(ISERROR(VLOOKUP($D1075,SITES!$A:$E,3,FALSE)),"",VLOOKUP($D1075,SITES!$A:$E,3,FALSE))</f>
        <v>48.8273315429687</v>
      </c>
      <c r="G1075" s="13">
        <f>IF(ISERROR(VLOOKUP($D1075,SITES!$A:$E,4,FALSE)),"",VLOOKUP($D1075,SITES!$A:$E,4,FALSE))</f>
        <v>-125.196601867675</v>
      </c>
      <c r="H1075" s="14" t="str">
        <f t="shared" ref="H1075:O1075" si="2015">IF(ISERROR(H1074),IF(ISERROR(H1073),IF(ISERROR(H1072),"BLANK",H1072),H1073),H1074)</f>
        <v>23/04/2024</v>
      </c>
      <c r="I1075" s="11">
        <f t="shared" si="2015"/>
        <v>1.5</v>
      </c>
      <c r="J1075" s="11" t="str">
        <f t="shared" si="2015"/>
        <v>E</v>
      </c>
      <c r="K1075" s="18">
        <f t="shared" si="2015"/>
        <v>0.40972222222222221</v>
      </c>
      <c r="L1075" s="11" t="str">
        <f t="shared" si="2015"/>
        <v>EGL</v>
      </c>
      <c r="M1075" s="11">
        <f t="shared" si="2015"/>
        <v>6.5</v>
      </c>
      <c r="N1075" s="11">
        <f t="shared" si="2015"/>
        <v>2</v>
      </c>
      <c r="O1075" s="11">
        <f t="shared" si="2015"/>
        <v>1</v>
      </c>
      <c r="P1075" s="11" t="s">
        <v>195</v>
      </c>
      <c r="Q1075" s="19" t="str">
        <f>IF($N1075=1,IF(ISERROR(VLOOKUP($P1075,'M1'!$A:$C,Q$2,FALSE)),"NOT PRESENT",VLOOKUP($P1075,'M1'!$A:$C,Q$2,FALSE)),IF($N1075=2,IF(ISERROR(VLOOKUP(DATA!$P1075,'M2'!$A:$C,Q$2,FALSE)),"NOT PRESENT",VLOOKUP(DATA!$P1075,'M2'!$A:$C,Q$2,FALSE)),IF($N1075=0,IF(ISERROR(VLOOKUP($P1075,'M1'!$A:$C,Q$2,FALSE)),IF(ISERROR(VLOOKUP(DATA!$P1075,'M2'!$A:$C,Q$2,FALSE)),"NOT PRESENT",VLOOKUP(DATA!$P1075,'M2'!$A:$C,Q$2,FALSE)),VLOOKUP($P1075,'M1'!$A:$C,Q$2,FALSE)),"SPECIFY METHOD")))</f>
        <v>Triopha modesta</v>
      </c>
      <c r="R1075" s="12" t="str">
        <f>IF($N1075=1,IF(ISERROR(VLOOKUP($P1075,'M1'!$A:$C,R$2,FALSE)),"NOT PRESENT",VLOOKUP($P1075,'M1'!$A:$C,R$2,FALSE)),IF($N1075=2,IF(ISERROR(VLOOKUP(DATA!$P1075,'M2'!$A:$C,R$2,FALSE)),"NOT PRESENT",VLOOKUP(DATA!$P1075,'M2'!$A:$C,R$2,FALSE)),IF($N1075=0,IF(ISERROR(VLOOKUP($P1075,'M1'!$A:$C,R$2,FALSE)),IF(ISERROR(VLOOKUP(DATA!$P1075,'M2'!$A:$C,R$2,FALSE)),"NOT PRESENT",VLOOKUP(DATA!$P1075,'M2'!$A:$C,R$2,FALSE)),VLOOKUP($P1075,'M1'!$A:$C,R$2,FALSE)),"SPECIFY METHOD")))</f>
        <v>Sea clown</v>
      </c>
      <c r="S1075" s="21">
        <f t="shared" si="1889"/>
        <v>1</v>
      </c>
      <c r="T1075" s="11">
        <v>1</v>
      </c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  <c r="AI1075" s="11"/>
      <c r="AJ1075" s="11"/>
      <c r="AK1075" s="11"/>
      <c r="AL1075" s="11"/>
      <c r="AM1075" s="11"/>
      <c r="AN1075" s="11"/>
      <c r="AO1075" s="11"/>
      <c r="AP1075" s="11"/>
      <c r="AQ1075" s="11"/>
      <c r="AR1075" s="11"/>
      <c r="AS1075" s="11"/>
      <c r="AT1075" s="11"/>
      <c r="AU1075" s="11"/>
      <c r="AV1075" s="11"/>
      <c r="AW1075" s="11"/>
      <c r="AX1075" s="11"/>
      <c r="AY1075" s="11"/>
      <c r="AZ1075" s="11"/>
      <c r="BA1075" s="11"/>
      <c r="BB1075" s="11"/>
      <c r="BC1075" s="11"/>
      <c r="BD1075" s="11"/>
      <c r="BE1075" s="11"/>
      <c r="BF1075" s="11"/>
      <c r="BG1075" s="11"/>
      <c r="BH1075" s="11"/>
      <c r="BI1075" s="11"/>
      <c r="BJ1075" s="11"/>
      <c r="BK1075" s="11"/>
      <c r="BL1075" s="11"/>
      <c r="BM1075" s="11"/>
      <c r="BN1075" s="11"/>
      <c r="BO1075" s="11"/>
      <c r="BP1075" s="11"/>
    </row>
    <row r="1076" spans="1:68" ht="12.75" customHeight="1">
      <c r="A1076" s="12">
        <f t="shared" si="1727"/>
        <v>1073</v>
      </c>
      <c r="B1076" s="11" t="str">
        <f t="shared" ref="B1076:D1076" si="2016">IF(ISERROR(B1075),IF(ISERROR(B1074),IF(ISERROR(B1073),"BLANK",B1073),B1074),B1075)</f>
        <v>Isabelle Cote</v>
      </c>
      <c r="C1076" s="11" t="str">
        <f t="shared" si="2016"/>
        <v>Em Lim</v>
      </c>
      <c r="D1076" s="11" t="str">
        <f t="shared" si="2016"/>
        <v>BMSC5</v>
      </c>
      <c r="E1076" s="12" t="str">
        <f>IF(ISERROR(VLOOKUP($D1076,SITES!$A:$E,2,FALSE)),"",VLOOKUP($D1076,SITES!$A:$E,2,FALSE))</f>
        <v>Taylor Rock</v>
      </c>
      <c r="F1076" s="10">
        <f>IF(ISERROR(VLOOKUP($D1076,SITES!$A:$E,3,FALSE)),"",VLOOKUP($D1076,SITES!$A:$E,3,FALSE))</f>
        <v>48.8273315429687</v>
      </c>
      <c r="G1076" s="13">
        <f>IF(ISERROR(VLOOKUP($D1076,SITES!$A:$E,4,FALSE)),"",VLOOKUP($D1076,SITES!$A:$E,4,FALSE))</f>
        <v>-125.196601867675</v>
      </c>
      <c r="H1076" s="14" t="str">
        <f t="shared" ref="H1076:O1076" si="2017">IF(ISERROR(H1075),IF(ISERROR(H1074),IF(ISERROR(H1073),"BLANK",H1073),H1074),H1075)</f>
        <v>23/04/2024</v>
      </c>
      <c r="I1076" s="11">
        <f t="shared" si="2017"/>
        <v>1.5</v>
      </c>
      <c r="J1076" s="11" t="str">
        <f t="shared" si="2017"/>
        <v>E</v>
      </c>
      <c r="K1076" s="18">
        <f t="shared" si="2017"/>
        <v>0.40972222222222221</v>
      </c>
      <c r="L1076" s="11" t="str">
        <f t="shared" si="2017"/>
        <v>EGL</v>
      </c>
      <c r="M1076" s="11">
        <f t="shared" si="2017"/>
        <v>6.5</v>
      </c>
      <c r="N1076" s="11">
        <f t="shared" si="2017"/>
        <v>2</v>
      </c>
      <c r="O1076" s="11">
        <f t="shared" si="2017"/>
        <v>1</v>
      </c>
      <c r="P1076" s="11" t="s">
        <v>59</v>
      </c>
      <c r="Q1076" s="19" t="str">
        <f>IF($N1076=1,IF(ISERROR(VLOOKUP($P1076,'M1'!$A:$C,Q$2,FALSE)),"NOT PRESENT",VLOOKUP($P1076,'M1'!$A:$C,Q$2,FALSE)),IF($N1076=2,IF(ISERROR(VLOOKUP(DATA!$P1076,'M2'!$A:$C,Q$2,FALSE)),"NOT PRESENT",VLOOKUP(DATA!$P1076,'M2'!$A:$C,Q$2,FALSE)),IF($N1076=0,IF(ISERROR(VLOOKUP($P1076,'M1'!$A:$C,Q$2,FALSE)),IF(ISERROR(VLOOKUP(DATA!$P1076,'M2'!$A:$C,Q$2,FALSE)),"NOT PRESENT",VLOOKUP(DATA!$P1076,'M2'!$A:$C,Q$2,FALSE)),VLOOKUP($P1076,'M1'!$A:$C,Q$2,FALSE)),"SPECIFY METHOD")))</f>
        <v>Scyra acutifrons</v>
      </c>
      <c r="R1076" s="12" t="str">
        <f>IF($N1076=1,IF(ISERROR(VLOOKUP($P1076,'M1'!$A:$C,R$2,FALSE)),"NOT PRESENT",VLOOKUP($P1076,'M1'!$A:$C,R$2,FALSE)),IF($N1076=2,IF(ISERROR(VLOOKUP(DATA!$P1076,'M2'!$A:$C,R$2,FALSE)),"NOT PRESENT",VLOOKUP(DATA!$P1076,'M2'!$A:$C,R$2,FALSE)),IF($N1076=0,IF(ISERROR(VLOOKUP($P1076,'M1'!$A:$C,R$2,FALSE)),IF(ISERROR(VLOOKUP(DATA!$P1076,'M2'!$A:$C,R$2,FALSE)),"NOT PRESENT",VLOOKUP(DATA!$P1076,'M2'!$A:$C,R$2,FALSE)),VLOOKUP($P1076,'M1'!$A:$C,R$2,FALSE)),"SPECIFY METHOD")))</f>
        <v>Sharpnose crab</v>
      </c>
      <c r="S1076" s="21">
        <f t="shared" si="1889"/>
        <v>2</v>
      </c>
      <c r="T1076" s="11">
        <v>2</v>
      </c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  <c r="AI1076" s="11"/>
      <c r="AJ1076" s="11"/>
      <c r="AK1076" s="11"/>
      <c r="AL1076" s="11"/>
      <c r="AM1076" s="11"/>
      <c r="AN1076" s="11"/>
      <c r="AO1076" s="11"/>
      <c r="AP1076" s="11"/>
      <c r="AQ1076" s="11"/>
      <c r="AR1076" s="11"/>
      <c r="AS1076" s="11"/>
      <c r="AT1076" s="11"/>
      <c r="AU1076" s="11"/>
      <c r="AV1076" s="11"/>
      <c r="AW1076" s="11"/>
      <c r="AX1076" s="11"/>
      <c r="AY1076" s="11"/>
      <c r="AZ1076" s="11"/>
      <c r="BA1076" s="11"/>
      <c r="BB1076" s="11"/>
      <c r="BC1076" s="11"/>
      <c r="BD1076" s="11"/>
      <c r="BE1076" s="11"/>
      <c r="BF1076" s="11"/>
      <c r="BG1076" s="11"/>
      <c r="BH1076" s="11"/>
      <c r="BI1076" s="11"/>
      <c r="BJ1076" s="11"/>
      <c r="BK1076" s="11"/>
      <c r="BL1076" s="11"/>
      <c r="BM1076" s="11"/>
      <c r="BN1076" s="11"/>
      <c r="BO1076" s="11"/>
      <c r="BP1076" s="11"/>
    </row>
    <row r="1077" spans="1:68" ht="12.75" customHeight="1">
      <c r="A1077" s="12">
        <f t="shared" si="1727"/>
        <v>1074</v>
      </c>
      <c r="B1077" s="11" t="str">
        <f t="shared" ref="B1077:D1077" si="2018">IF(ISERROR(B1076),IF(ISERROR(B1075),IF(ISERROR(B1074),"BLANK",B1074),B1075),B1076)</f>
        <v>Isabelle Cote</v>
      </c>
      <c r="C1077" s="11" t="str">
        <f t="shared" si="2018"/>
        <v>Em Lim</v>
      </c>
      <c r="D1077" s="11" t="str">
        <f t="shared" si="2018"/>
        <v>BMSC5</v>
      </c>
      <c r="E1077" s="12" t="str">
        <f>IF(ISERROR(VLOOKUP($D1077,SITES!$A:$E,2,FALSE)),"",VLOOKUP($D1077,SITES!$A:$E,2,FALSE))</f>
        <v>Taylor Rock</v>
      </c>
      <c r="F1077" s="10">
        <f>IF(ISERROR(VLOOKUP($D1077,SITES!$A:$E,3,FALSE)),"",VLOOKUP($D1077,SITES!$A:$E,3,FALSE))</f>
        <v>48.8273315429687</v>
      </c>
      <c r="G1077" s="13">
        <f>IF(ISERROR(VLOOKUP($D1077,SITES!$A:$E,4,FALSE)),"",VLOOKUP($D1077,SITES!$A:$E,4,FALSE))</f>
        <v>-125.196601867675</v>
      </c>
      <c r="H1077" s="14" t="str">
        <f t="shared" ref="H1077:O1077" si="2019">IF(ISERROR(H1076),IF(ISERROR(H1075),IF(ISERROR(H1074),"BLANK",H1074),H1075),H1076)</f>
        <v>23/04/2024</v>
      </c>
      <c r="I1077" s="11">
        <f t="shared" si="2019"/>
        <v>1.5</v>
      </c>
      <c r="J1077" s="11" t="str">
        <f t="shared" si="2019"/>
        <v>E</v>
      </c>
      <c r="K1077" s="18">
        <f t="shared" si="2019"/>
        <v>0.40972222222222221</v>
      </c>
      <c r="L1077" s="11" t="str">
        <f t="shared" si="2019"/>
        <v>EGL</v>
      </c>
      <c r="M1077" s="11">
        <f t="shared" si="2019"/>
        <v>6.5</v>
      </c>
      <c r="N1077" s="11">
        <f t="shared" si="2019"/>
        <v>2</v>
      </c>
      <c r="O1077" s="11">
        <f t="shared" si="2019"/>
        <v>1</v>
      </c>
      <c r="P1077" s="11" t="s">
        <v>49</v>
      </c>
      <c r="Q1077" s="19" t="str">
        <f>IF($N1077=1,IF(ISERROR(VLOOKUP($P1077,'M1'!$A:$C,Q$2,FALSE)),"NOT PRESENT",VLOOKUP($P1077,'M1'!$A:$C,Q$2,FALSE)),IF($N1077=2,IF(ISERROR(VLOOKUP(DATA!$P1077,'M2'!$A:$C,Q$2,FALSE)),"NOT PRESENT",VLOOKUP(DATA!$P1077,'M2'!$A:$C,Q$2,FALSE)),IF($N1077=0,IF(ISERROR(VLOOKUP($P1077,'M1'!$A:$C,Q$2,FALSE)),IF(ISERROR(VLOOKUP(DATA!$P1077,'M2'!$A:$C,Q$2,FALSE)),"NOT PRESENT",VLOOKUP(DATA!$P1077,'M2'!$A:$C,Q$2,FALSE)),VLOOKUP($P1077,'M1'!$A:$C,Q$2,FALSE)),"SPECIFY METHOD")))</f>
        <v>Debris - Zero</v>
      </c>
      <c r="R1077" s="12" t="str">
        <f>IF($N1077=1,IF(ISERROR(VLOOKUP($P1077,'M1'!$A:$C,R$2,FALSE)),"NOT PRESENT",VLOOKUP($P1077,'M1'!$A:$C,R$2,FALSE)),IF($N1077=2,IF(ISERROR(VLOOKUP(DATA!$P1077,'M2'!$A:$C,R$2,FALSE)),"NOT PRESENT",VLOOKUP(DATA!$P1077,'M2'!$A:$C,R$2,FALSE)),IF($N1077=0,IF(ISERROR(VLOOKUP($P1077,'M1'!$A:$C,R$2,FALSE)),IF(ISERROR(VLOOKUP(DATA!$P1077,'M2'!$A:$C,R$2,FALSE)),"NOT PRESENT",VLOOKUP(DATA!$P1077,'M2'!$A:$C,R$2,FALSE)),VLOOKUP($P1077,'M1'!$A:$C,R$2,FALSE)),"SPECIFY METHOD")))</f>
        <v>No Debris found</v>
      </c>
      <c r="S1077" s="21">
        <f t="shared" si="1889"/>
        <v>1</v>
      </c>
      <c r="T1077" s="11">
        <v>1</v>
      </c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  <c r="AI1077" s="11"/>
      <c r="AJ1077" s="11"/>
      <c r="AK1077" s="11"/>
      <c r="AL1077" s="11"/>
      <c r="AM1077" s="11"/>
      <c r="AN1077" s="11"/>
      <c r="AO1077" s="11"/>
      <c r="AP1077" s="11"/>
      <c r="AQ1077" s="11"/>
      <c r="AR1077" s="11"/>
      <c r="AS1077" s="11"/>
      <c r="AT1077" s="11"/>
      <c r="AU1077" s="11"/>
      <c r="AV1077" s="11"/>
      <c r="AW1077" s="11"/>
      <c r="AX1077" s="11"/>
      <c r="AY1077" s="11"/>
      <c r="AZ1077" s="11"/>
      <c r="BA1077" s="11"/>
      <c r="BB1077" s="11"/>
      <c r="BC1077" s="11"/>
      <c r="BD1077" s="11"/>
      <c r="BE1077" s="11"/>
      <c r="BF1077" s="11"/>
      <c r="BG1077" s="11"/>
      <c r="BH1077" s="11"/>
      <c r="BI1077" s="11"/>
      <c r="BJ1077" s="11"/>
      <c r="BK1077" s="11"/>
      <c r="BL1077" s="11"/>
      <c r="BM1077" s="11"/>
      <c r="BN1077" s="11"/>
      <c r="BO1077" s="11"/>
      <c r="BP1077" s="11"/>
    </row>
    <row r="1078" spans="1:68" ht="12.75" customHeight="1">
      <c r="A1078" s="12">
        <f t="shared" si="1727"/>
        <v>1075</v>
      </c>
      <c r="B1078" s="11" t="str">
        <f t="shared" ref="B1078:C1078" si="2020">IF(ISERROR(B1077),IF(ISERROR(B1076),IF(ISERROR(B1075),"BLANK",B1075),B1076),B1077)</f>
        <v>Isabelle Cote</v>
      </c>
      <c r="C1078" s="11" t="str">
        <f t="shared" si="2020"/>
        <v>Em Lim</v>
      </c>
      <c r="D1078" s="11" t="s">
        <v>73</v>
      </c>
      <c r="E1078" s="12" t="str">
        <f>IF(ISERROR(VLOOKUP($D1078,SITES!$A:$E,2,FALSE)),"",VLOOKUP($D1078,SITES!$A:$E,2,FALSE))</f>
        <v>Eagle Bay</v>
      </c>
      <c r="F1078" s="10">
        <f>IF(ISERROR(VLOOKUP($D1078,SITES!$A:$E,3,FALSE)),"",VLOOKUP($D1078,SITES!$A:$E,3,FALSE))</f>
        <v>48.834789276122997</v>
      </c>
      <c r="G1078" s="13">
        <f>IF(ISERROR(VLOOKUP($D1078,SITES!$A:$E,4,FALSE)),"",VLOOKUP($D1078,SITES!$A:$E,4,FALSE))</f>
        <v>-125.14702606201099</v>
      </c>
      <c r="H1078" s="11" t="s">
        <v>65</v>
      </c>
      <c r="I1078" s="11">
        <v>2</v>
      </c>
      <c r="J1078" s="11" t="s">
        <v>51</v>
      </c>
      <c r="K1078" s="18">
        <v>0.52500000000000002</v>
      </c>
      <c r="L1078" s="11" t="str">
        <f>IF(ISERROR(L1077),IF(ISERROR(L1076),IF(ISERROR(L1075),"BLANK",L1075),L1076),L1077)</f>
        <v>EGL</v>
      </c>
      <c r="M1078" s="11">
        <v>6.5</v>
      </c>
      <c r="N1078" s="11">
        <v>1</v>
      </c>
      <c r="O1078" s="11">
        <f>IF(ISERROR(O1077),IF(ISERROR(O1076),IF(ISERROR(O1075),"BLANK",O1075),O1076),O1077)</f>
        <v>1</v>
      </c>
      <c r="P1078" s="11" t="s">
        <v>27</v>
      </c>
      <c r="Q1078" s="19" t="str">
        <f>IF($N1078=1,IF(ISERROR(VLOOKUP($P1078,'M1'!$A:$C,Q$2,FALSE)),"NOT PRESENT",VLOOKUP($P1078,'M1'!$A:$C,Q$2,FALSE)),IF($N1078=2,IF(ISERROR(VLOOKUP(DATA!$P1078,'M2'!$A:$C,Q$2,FALSE)),"NOT PRESENT",VLOOKUP(DATA!$P1078,'M2'!$A:$C,Q$2,FALSE)),IF($N1078=0,IF(ISERROR(VLOOKUP($P1078,'M1'!$A:$C,Q$2,FALSE)),IF(ISERROR(VLOOKUP(DATA!$P1078,'M2'!$A:$C,Q$2,FALSE)),"NOT PRESENT",VLOOKUP(DATA!$P1078,'M2'!$A:$C,Q$2,FALSE)),VLOOKUP($P1078,'M1'!$A:$C,Q$2,FALSE)),"SPECIFY METHOD")))</f>
        <v>Hexagrammos decagrammus</v>
      </c>
      <c r="R1078" s="12" t="str">
        <f>IF($N1078=1,IF(ISERROR(VLOOKUP($P1078,'M1'!$A:$C,R$2,FALSE)),"NOT PRESENT",VLOOKUP($P1078,'M1'!$A:$C,R$2,FALSE)),IF($N1078=2,IF(ISERROR(VLOOKUP(DATA!$P1078,'M2'!$A:$C,R$2,FALSE)),"NOT PRESENT",VLOOKUP(DATA!$P1078,'M2'!$A:$C,R$2,FALSE)),IF($N1078=0,IF(ISERROR(VLOOKUP($P1078,'M1'!$A:$C,R$2,FALSE)),IF(ISERROR(VLOOKUP(DATA!$P1078,'M2'!$A:$C,R$2,FALSE)),"NOT PRESENT",VLOOKUP(DATA!$P1078,'M2'!$A:$C,R$2,FALSE)),VLOOKUP($P1078,'M1'!$A:$C,R$2,FALSE)),"SPECIFY METHOD")))</f>
        <v>Kelp greenling</v>
      </c>
      <c r="S1078" s="21">
        <f t="shared" si="1889"/>
        <v>3</v>
      </c>
      <c r="T1078" s="11">
        <v>0</v>
      </c>
      <c r="U1078" s="11"/>
      <c r="V1078" s="11"/>
      <c r="W1078" s="11"/>
      <c r="X1078" s="11"/>
      <c r="Y1078" s="11"/>
      <c r="Z1078" s="11"/>
      <c r="AA1078" s="11">
        <v>1</v>
      </c>
      <c r="AB1078" s="11">
        <v>1</v>
      </c>
      <c r="AC1078" s="11">
        <v>1</v>
      </c>
      <c r="AD1078" s="11"/>
      <c r="AE1078" s="11"/>
      <c r="AF1078" s="11"/>
      <c r="AG1078" s="11"/>
      <c r="AH1078" s="11"/>
      <c r="AI1078" s="11"/>
      <c r="AJ1078" s="11"/>
      <c r="AK1078" s="11"/>
      <c r="AL1078" s="11"/>
      <c r="AM1078" s="11"/>
      <c r="AN1078" s="11"/>
      <c r="AO1078" s="11"/>
      <c r="AP1078" s="11"/>
      <c r="AQ1078" s="11"/>
      <c r="AR1078" s="11"/>
      <c r="AS1078" s="11"/>
      <c r="AT1078" s="11"/>
      <c r="AU1078" s="11"/>
      <c r="AV1078" s="11"/>
      <c r="AW1078" s="11"/>
      <c r="AX1078" s="11"/>
      <c r="AY1078" s="11"/>
      <c r="AZ1078" s="11"/>
      <c r="BA1078" s="11"/>
      <c r="BB1078" s="11"/>
      <c r="BC1078" s="11"/>
      <c r="BD1078" s="11"/>
      <c r="BE1078" s="11"/>
      <c r="BF1078" s="11"/>
      <c r="BG1078" s="11"/>
      <c r="BH1078" s="11"/>
      <c r="BI1078" s="11"/>
      <c r="BJ1078" s="11"/>
      <c r="BK1078" s="11"/>
      <c r="BL1078" s="11"/>
      <c r="BM1078" s="11"/>
      <c r="BN1078" s="11"/>
      <c r="BO1078" s="11"/>
      <c r="BP1078" s="11"/>
    </row>
    <row r="1079" spans="1:68" ht="12.75" customHeight="1">
      <c r="A1079" s="12">
        <f t="shared" si="1727"/>
        <v>1076</v>
      </c>
      <c r="B1079" s="11" t="str">
        <f t="shared" ref="B1079:D1079" si="2021">IF(ISERROR(B1078),IF(ISERROR(B1077),IF(ISERROR(B1076),"BLANK",B1076),B1077),B1078)</f>
        <v>Isabelle Cote</v>
      </c>
      <c r="C1079" s="11" t="str">
        <f t="shared" si="2021"/>
        <v>Em Lim</v>
      </c>
      <c r="D1079" s="11" t="str">
        <f t="shared" si="2021"/>
        <v>BMSC9</v>
      </c>
      <c r="E1079" s="12" t="str">
        <f>IF(ISERROR(VLOOKUP($D1079,SITES!$A:$E,2,FALSE)),"",VLOOKUP($D1079,SITES!$A:$E,2,FALSE))</f>
        <v>Eagle Bay</v>
      </c>
      <c r="F1079" s="10">
        <f>IF(ISERROR(VLOOKUP($D1079,SITES!$A:$E,3,FALSE)),"",VLOOKUP($D1079,SITES!$A:$E,3,FALSE))</f>
        <v>48.834789276122997</v>
      </c>
      <c r="G1079" s="13">
        <f>IF(ISERROR(VLOOKUP($D1079,SITES!$A:$E,4,FALSE)),"",VLOOKUP($D1079,SITES!$A:$E,4,FALSE))</f>
        <v>-125.14702606201099</v>
      </c>
      <c r="H1079" s="14" t="str">
        <f t="shared" ref="H1079:O1079" si="2022">IF(ISERROR(H1078),IF(ISERROR(H1077),IF(ISERROR(H1076),"BLANK",H1076),H1077),H1078)</f>
        <v>23/04/2024</v>
      </c>
      <c r="I1079" s="11">
        <f t="shared" si="2022"/>
        <v>2</v>
      </c>
      <c r="J1079" s="11" t="str">
        <f t="shared" si="2022"/>
        <v>SW</v>
      </c>
      <c r="K1079" s="18">
        <f t="shared" si="2022"/>
        <v>0.52500000000000002</v>
      </c>
      <c r="L1079" s="11" t="str">
        <f t="shared" si="2022"/>
        <v>EGL</v>
      </c>
      <c r="M1079" s="11">
        <f t="shared" si="2022"/>
        <v>6.5</v>
      </c>
      <c r="N1079" s="11">
        <f t="shared" si="2022"/>
        <v>1</v>
      </c>
      <c r="O1079" s="11">
        <f t="shared" si="2022"/>
        <v>1</v>
      </c>
      <c r="P1079" s="11" t="s">
        <v>53</v>
      </c>
      <c r="Q1079" s="19" t="str">
        <f>IF($N1079=1,IF(ISERROR(VLOOKUP($P1079,'M1'!$A:$C,Q$2,FALSE)),"NOT PRESENT",VLOOKUP($P1079,'M1'!$A:$C,Q$2,FALSE)),IF($N1079=2,IF(ISERROR(VLOOKUP(DATA!$P1079,'M2'!$A:$C,Q$2,FALSE)),"NOT PRESENT",VLOOKUP(DATA!$P1079,'M2'!$A:$C,Q$2,FALSE)),IF($N1079=0,IF(ISERROR(VLOOKUP($P1079,'M1'!$A:$C,Q$2,FALSE)),IF(ISERROR(VLOOKUP(DATA!$P1079,'M2'!$A:$C,Q$2,FALSE)),"NOT PRESENT",VLOOKUP(DATA!$P1079,'M2'!$A:$C,Q$2,FALSE)),VLOOKUP($P1079,'M1'!$A:$C,Q$2,FALSE)),"SPECIFY METHOD")))</f>
        <v>Rhinogobiops nicholsii</v>
      </c>
      <c r="R1079" s="12" t="str">
        <f>IF($N1079=1,IF(ISERROR(VLOOKUP($P1079,'M1'!$A:$C,R$2,FALSE)),"NOT PRESENT",VLOOKUP($P1079,'M1'!$A:$C,R$2,FALSE)),IF($N1079=2,IF(ISERROR(VLOOKUP(DATA!$P1079,'M2'!$A:$C,R$2,FALSE)),"NOT PRESENT",VLOOKUP(DATA!$P1079,'M2'!$A:$C,R$2,FALSE)),IF($N1079=0,IF(ISERROR(VLOOKUP($P1079,'M1'!$A:$C,R$2,FALSE)),IF(ISERROR(VLOOKUP(DATA!$P1079,'M2'!$A:$C,R$2,FALSE)),"NOT PRESENT",VLOOKUP(DATA!$P1079,'M2'!$A:$C,R$2,FALSE)),VLOOKUP($P1079,'M1'!$A:$C,R$2,FALSE)),"SPECIFY METHOD")))</f>
        <v>Blackeye goby</v>
      </c>
      <c r="S1079" s="21">
        <f t="shared" si="1889"/>
        <v>4</v>
      </c>
      <c r="T1079" s="11">
        <v>0</v>
      </c>
      <c r="U1079" s="11"/>
      <c r="V1079" s="11"/>
      <c r="W1079" s="11">
        <v>2</v>
      </c>
      <c r="X1079" s="11">
        <v>2</v>
      </c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  <c r="AV1079" s="11"/>
      <c r="AW1079" s="11"/>
      <c r="AX1079" s="11"/>
      <c r="AY1079" s="11"/>
      <c r="AZ1079" s="11"/>
      <c r="BA1079" s="11"/>
      <c r="BB1079" s="11"/>
      <c r="BC1079" s="11"/>
      <c r="BD1079" s="11"/>
      <c r="BE1079" s="11"/>
      <c r="BF1079" s="11"/>
      <c r="BG1079" s="11"/>
      <c r="BH1079" s="11"/>
      <c r="BI1079" s="11"/>
      <c r="BJ1079" s="11"/>
      <c r="BK1079" s="11"/>
      <c r="BL1079" s="11"/>
      <c r="BM1079" s="11"/>
      <c r="BN1079" s="11"/>
      <c r="BO1079" s="11"/>
      <c r="BP1079" s="11"/>
    </row>
    <row r="1080" spans="1:68" ht="12.75" customHeight="1">
      <c r="A1080" s="12">
        <f t="shared" si="1727"/>
        <v>1077</v>
      </c>
      <c r="B1080" s="11" t="str">
        <f t="shared" ref="B1080:D1080" si="2023">IF(ISERROR(B1079),IF(ISERROR(B1078),IF(ISERROR(B1077),"BLANK",B1077),B1078),B1079)</f>
        <v>Isabelle Cote</v>
      </c>
      <c r="C1080" s="11" t="str">
        <f t="shared" si="2023"/>
        <v>Em Lim</v>
      </c>
      <c r="D1080" s="11" t="str">
        <f t="shared" si="2023"/>
        <v>BMSC9</v>
      </c>
      <c r="E1080" s="12" t="str">
        <f>IF(ISERROR(VLOOKUP($D1080,SITES!$A:$E,2,FALSE)),"",VLOOKUP($D1080,SITES!$A:$E,2,FALSE))</f>
        <v>Eagle Bay</v>
      </c>
      <c r="F1080" s="10">
        <f>IF(ISERROR(VLOOKUP($D1080,SITES!$A:$E,3,FALSE)),"",VLOOKUP($D1080,SITES!$A:$E,3,FALSE))</f>
        <v>48.834789276122997</v>
      </c>
      <c r="G1080" s="13">
        <f>IF(ISERROR(VLOOKUP($D1080,SITES!$A:$E,4,FALSE)),"",VLOOKUP($D1080,SITES!$A:$E,4,FALSE))</f>
        <v>-125.14702606201099</v>
      </c>
      <c r="H1080" s="14" t="str">
        <f t="shared" ref="H1080:O1080" si="2024">IF(ISERROR(H1079),IF(ISERROR(H1078),IF(ISERROR(H1077),"BLANK",H1077),H1078),H1079)</f>
        <v>23/04/2024</v>
      </c>
      <c r="I1080" s="11">
        <f t="shared" si="2024"/>
        <v>2</v>
      </c>
      <c r="J1080" s="11" t="str">
        <f t="shared" si="2024"/>
        <v>SW</v>
      </c>
      <c r="K1080" s="18">
        <f t="shared" si="2024"/>
        <v>0.52500000000000002</v>
      </c>
      <c r="L1080" s="11" t="str">
        <f t="shared" si="2024"/>
        <v>EGL</v>
      </c>
      <c r="M1080" s="11">
        <f t="shared" si="2024"/>
        <v>6.5</v>
      </c>
      <c r="N1080" s="11">
        <f t="shared" si="2024"/>
        <v>1</v>
      </c>
      <c r="O1080" s="11">
        <f t="shared" si="2024"/>
        <v>1</v>
      </c>
      <c r="P1080" s="11" t="s">
        <v>74</v>
      </c>
      <c r="Q1080" s="19" t="str">
        <f>IF($N1080=1,IF(ISERROR(VLOOKUP($P1080,'M1'!$A:$C,Q$2,FALSE)),"NOT PRESENT",VLOOKUP($P1080,'M1'!$A:$C,Q$2,FALSE)),IF($N1080=2,IF(ISERROR(VLOOKUP(DATA!$P1080,'M2'!$A:$C,Q$2,FALSE)),"NOT PRESENT",VLOOKUP(DATA!$P1080,'M2'!$A:$C,Q$2,FALSE)),IF($N1080=0,IF(ISERROR(VLOOKUP($P1080,'M1'!$A:$C,Q$2,FALSE)),IF(ISERROR(VLOOKUP(DATA!$P1080,'M2'!$A:$C,Q$2,FALSE)),"NOT PRESENT",VLOOKUP(DATA!$P1080,'M2'!$A:$C,Q$2,FALSE)),VLOOKUP($P1080,'M1'!$A:$C,Q$2,FALSE)),"SPECIFY METHOD")))</f>
        <v>Sebastes melanops</v>
      </c>
      <c r="R1080" s="12" t="str">
        <f>IF($N1080=1,IF(ISERROR(VLOOKUP($P1080,'M1'!$A:$C,R$2,FALSE)),"NOT PRESENT",VLOOKUP($P1080,'M1'!$A:$C,R$2,FALSE)),IF($N1080=2,IF(ISERROR(VLOOKUP(DATA!$P1080,'M2'!$A:$C,R$2,FALSE)),"NOT PRESENT",VLOOKUP(DATA!$P1080,'M2'!$A:$C,R$2,FALSE)),IF($N1080=0,IF(ISERROR(VLOOKUP($P1080,'M1'!$A:$C,R$2,FALSE)),IF(ISERROR(VLOOKUP(DATA!$P1080,'M2'!$A:$C,R$2,FALSE)),"NOT PRESENT",VLOOKUP(DATA!$P1080,'M2'!$A:$C,R$2,FALSE)),VLOOKUP($P1080,'M1'!$A:$C,R$2,FALSE)),"SPECIFY METHOD")))</f>
        <v>Black rockfish</v>
      </c>
      <c r="S1080" s="21">
        <f t="shared" si="1889"/>
        <v>1</v>
      </c>
      <c r="T1080" s="11">
        <v>0</v>
      </c>
      <c r="U1080" s="11"/>
      <c r="V1080" s="11"/>
      <c r="W1080" s="11"/>
      <c r="X1080" s="11"/>
      <c r="Y1080" s="11"/>
      <c r="Z1080" s="11"/>
      <c r="AA1080" s="11">
        <v>1</v>
      </c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  <c r="AT1080" s="11"/>
      <c r="AU1080" s="11"/>
      <c r="AV1080" s="11"/>
      <c r="AW1080" s="11"/>
      <c r="AX1080" s="11"/>
      <c r="AY1080" s="11"/>
      <c r="AZ1080" s="11"/>
      <c r="BA1080" s="11"/>
      <c r="BB1080" s="11"/>
      <c r="BC1080" s="11"/>
      <c r="BD1080" s="11"/>
      <c r="BE1080" s="11"/>
      <c r="BF1080" s="11"/>
      <c r="BG1080" s="11"/>
      <c r="BH1080" s="11"/>
      <c r="BI1080" s="11"/>
      <c r="BJ1080" s="11"/>
      <c r="BK1080" s="11"/>
      <c r="BL1080" s="11"/>
      <c r="BM1080" s="11"/>
      <c r="BN1080" s="11"/>
      <c r="BO1080" s="11"/>
      <c r="BP1080" s="11"/>
    </row>
    <row r="1081" spans="1:68" ht="12.75" customHeight="1">
      <c r="A1081" s="12">
        <f t="shared" si="1727"/>
        <v>1078</v>
      </c>
      <c r="B1081" s="11" t="str">
        <f t="shared" ref="B1081:D1081" si="2025">IF(ISERROR(B1080),IF(ISERROR(B1079),IF(ISERROR(B1078),"BLANK",B1078),B1079),B1080)</f>
        <v>Isabelle Cote</v>
      </c>
      <c r="C1081" s="11" t="str">
        <f t="shared" si="2025"/>
        <v>Em Lim</v>
      </c>
      <c r="D1081" s="11" t="str">
        <f t="shared" si="2025"/>
        <v>BMSC9</v>
      </c>
      <c r="E1081" s="12" t="str">
        <f>IF(ISERROR(VLOOKUP($D1081,SITES!$A:$E,2,FALSE)),"",VLOOKUP($D1081,SITES!$A:$E,2,FALSE))</f>
        <v>Eagle Bay</v>
      </c>
      <c r="F1081" s="10">
        <f>IF(ISERROR(VLOOKUP($D1081,SITES!$A:$E,3,FALSE)),"",VLOOKUP($D1081,SITES!$A:$E,3,FALSE))</f>
        <v>48.834789276122997</v>
      </c>
      <c r="G1081" s="13">
        <f>IF(ISERROR(VLOOKUP($D1081,SITES!$A:$E,4,FALSE)),"",VLOOKUP($D1081,SITES!$A:$E,4,FALSE))</f>
        <v>-125.14702606201099</v>
      </c>
      <c r="H1081" s="14" t="str">
        <f t="shared" ref="H1081:O1081" si="2026">IF(ISERROR(H1080),IF(ISERROR(H1079),IF(ISERROR(H1078),"BLANK",H1078),H1079),H1080)</f>
        <v>23/04/2024</v>
      </c>
      <c r="I1081" s="11">
        <f t="shared" si="2026"/>
        <v>2</v>
      </c>
      <c r="J1081" s="11" t="str">
        <f t="shared" si="2026"/>
        <v>SW</v>
      </c>
      <c r="K1081" s="18">
        <f t="shared" si="2026"/>
        <v>0.52500000000000002</v>
      </c>
      <c r="L1081" s="11" t="str">
        <f t="shared" si="2026"/>
        <v>EGL</v>
      </c>
      <c r="M1081" s="11">
        <f t="shared" si="2026"/>
        <v>6.5</v>
      </c>
      <c r="N1081" s="11">
        <f t="shared" si="2026"/>
        <v>1</v>
      </c>
      <c r="O1081" s="11">
        <f t="shared" si="2026"/>
        <v>1</v>
      </c>
      <c r="P1081" s="11" t="s">
        <v>54</v>
      </c>
      <c r="Q1081" s="19" t="str">
        <f>IF($N1081=1,IF(ISERROR(VLOOKUP($P1081,'M1'!$A:$C,Q$2,FALSE)),"NOT PRESENT",VLOOKUP($P1081,'M1'!$A:$C,Q$2,FALSE)),IF($N1081=2,IF(ISERROR(VLOOKUP(DATA!$P1081,'M2'!$A:$C,Q$2,FALSE)),"NOT PRESENT",VLOOKUP(DATA!$P1081,'M2'!$A:$C,Q$2,FALSE)),IF($N1081=0,IF(ISERROR(VLOOKUP($P1081,'M1'!$A:$C,Q$2,FALSE)),IF(ISERROR(VLOOKUP(DATA!$P1081,'M2'!$A:$C,Q$2,FALSE)),"NOT PRESENT",VLOOKUP(DATA!$P1081,'M2'!$A:$C,Q$2,FALSE)),VLOOKUP($P1081,'M1'!$A:$C,Q$2,FALSE)),"SPECIFY METHOD")))</f>
        <v>Ophiodon elongatus</v>
      </c>
      <c r="R1081" s="12" t="str">
        <f>IF($N1081=1,IF(ISERROR(VLOOKUP($P1081,'M1'!$A:$C,R$2,FALSE)),"NOT PRESENT",VLOOKUP($P1081,'M1'!$A:$C,R$2,FALSE)),IF($N1081=2,IF(ISERROR(VLOOKUP(DATA!$P1081,'M2'!$A:$C,R$2,FALSE)),"NOT PRESENT",VLOOKUP(DATA!$P1081,'M2'!$A:$C,R$2,FALSE)),IF($N1081=0,IF(ISERROR(VLOOKUP($P1081,'M1'!$A:$C,R$2,FALSE)),IF(ISERROR(VLOOKUP(DATA!$P1081,'M2'!$A:$C,R$2,FALSE)),"NOT PRESENT",VLOOKUP(DATA!$P1081,'M2'!$A:$C,R$2,FALSE)),VLOOKUP($P1081,'M1'!$A:$C,R$2,FALSE)),"SPECIFY METHOD")))</f>
        <v>Lingcod</v>
      </c>
      <c r="S1081" s="21">
        <f t="shared" si="1889"/>
        <v>1</v>
      </c>
      <c r="T1081" s="11">
        <v>0</v>
      </c>
      <c r="U1081" s="11"/>
      <c r="V1081" s="11"/>
      <c r="W1081" s="11"/>
      <c r="X1081" s="11"/>
      <c r="Y1081" s="11"/>
      <c r="Z1081" s="11"/>
      <c r="AA1081" s="11"/>
      <c r="AB1081" s="11"/>
      <c r="AC1081" s="11">
        <v>1</v>
      </c>
      <c r="AD1081" s="11"/>
      <c r="AE1081" s="11"/>
      <c r="AF1081" s="11"/>
      <c r="AG1081" s="11"/>
      <c r="AH1081" s="11"/>
      <c r="AI1081" s="11"/>
      <c r="AJ1081" s="11"/>
      <c r="AK1081" s="11"/>
      <c r="AL1081" s="11"/>
      <c r="AM1081" s="11"/>
      <c r="AN1081" s="11"/>
      <c r="AO1081" s="11"/>
      <c r="AP1081" s="11"/>
      <c r="AQ1081" s="11"/>
      <c r="AR1081" s="11"/>
      <c r="AS1081" s="11"/>
      <c r="AT1081" s="11"/>
      <c r="AU1081" s="11"/>
      <c r="AV1081" s="11"/>
      <c r="AW1081" s="11"/>
      <c r="AX1081" s="11"/>
      <c r="AY1081" s="11"/>
      <c r="AZ1081" s="11"/>
      <c r="BA1081" s="11"/>
      <c r="BB1081" s="11"/>
      <c r="BC1081" s="11"/>
      <c r="BD1081" s="11"/>
      <c r="BE1081" s="11"/>
      <c r="BF1081" s="11"/>
      <c r="BG1081" s="11"/>
      <c r="BH1081" s="11"/>
      <c r="BI1081" s="11"/>
      <c r="BJ1081" s="11"/>
      <c r="BK1081" s="11"/>
      <c r="BL1081" s="11"/>
      <c r="BM1081" s="11"/>
      <c r="BN1081" s="11"/>
      <c r="BO1081" s="11"/>
      <c r="BP1081" s="11"/>
    </row>
    <row r="1082" spans="1:68" ht="12.75" customHeight="1">
      <c r="A1082" s="12">
        <f t="shared" si="1727"/>
        <v>1079</v>
      </c>
      <c r="B1082" s="11" t="str">
        <f t="shared" ref="B1082:D1082" si="2027">IF(ISERROR(B1081),IF(ISERROR(B1080),IF(ISERROR(B1079),"BLANK",B1079),B1080),B1081)</f>
        <v>Isabelle Cote</v>
      </c>
      <c r="C1082" s="11" t="str">
        <f t="shared" si="2027"/>
        <v>Em Lim</v>
      </c>
      <c r="D1082" s="11" t="str">
        <f t="shared" si="2027"/>
        <v>BMSC9</v>
      </c>
      <c r="E1082" s="12" t="str">
        <f>IF(ISERROR(VLOOKUP($D1082,SITES!$A:$E,2,FALSE)),"",VLOOKUP($D1082,SITES!$A:$E,2,FALSE))</f>
        <v>Eagle Bay</v>
      </c>
      <c r="F1082" s="10">
        <f>IF(ISERROR(VLOOKUP($D1082,SITES!$A:$E,3,FALSE)),"",VLOOKUP($D1082,SITES!$A:$E,3,FALSE))</f>
        <v>48.834789276122997</v>
      </c>
      <c r="G1082" s="13">
        <f>IF(ISERROR(VLOOKUP($D1082,SITES!$A:$E,4,FALSE)),"",VLOOKUP($D1082,SITES!$A:$E,4,FALSE))</f>
        <v>-125.14702606201099</v>
      </c>
      <c r="H1082" s="14" t="str">
        <f t="shared" ref="H1082:M1082" si="2028">IF(ISERROR(H1081),IF(ISERROR(H1080),IF(ISERROR(H1079),"BLANK",H1079),H1080),H1081)</f>
        <v>23/04/2024</v>
      </c>
      <c r="I1082" s="11">
        <f t="shared" si="2028"/>
        <v>2</v>
      </c>
      <c r="J1082" s="11" t="str">
        <f t="shared" si="2028"/>
        <v>SW</v>
      </c>
      <c r="K1082" s="18">
        <f t="shared" si="2028"/>
        <v>0.52500000000000002</v>
      </c>
      <c r="L1082" s="11" t="str">
        <f t="shared" si="2028"/>
        <v>EGL</v>
      </c>
      <c r="M1082" s="11">
        <f t="shared" si="2028"/>
        <v>6.5</v>
      </c>
      <c r="N1082" s="11">
        <v>0</v>
      </c>
      <c r="O1082" s="11">
        <v>0</v>
      </c>
      <c r="P1082" s="11" t="s">
        <v>127</v>
      </c>
      <c r="Q1082" s="19" t="str">
        <f>IF($N1082=1,IF(ISERROR(VLOOKUP($P1082,'M1'!$A:$C,Q$2,FALSE)),"NOT PRESENT",VLOOKUP($P1082,'M1'!$A:$C,Q$2,FALSE)),IF($N1082=2,IF(ISERROR(VLOOKUP(DATA!$P1082,'M2'!$A:$C,Q$2,FALSE)),"NOT PRESENT",VLOOKUP(DATA!$P1082,'M2'!$A:$C,Q$2,FALSE)),IF($N1082=0,IF(ISERROR(VLOOKUP($P1082,'M1'!$A:$C,Q$2,FALSE)),IF(ISERROR(VLOOKUP(DATA!$P1082,'M2'!$A:$C,Q$2,FALSE)),"NOT PRESENT",VLOOKUP(DATA!$P1082,'M2'!$A:$C,Q$2,FALSE)),VLOOKUP($P1082,'M1'!$A:$C,Q$2,FALSE)),"SPECIFY METHOD")))</f>
        <v>Neverita lewisii</v>
      </c>
      <c r="R1082" s="12" t="str">
        <f>IF($N1082=1,IF(ISERROR(VLOOKUP($P1082,'M1'!$A:$C,R$2,FALSE)),"NOT PRESENT",VLOOKUP($P1082,'M1'!$A:$C,R$2,FALSE)),IF($N1082=2,IF(ISERROR(VLOOKUP(DATA!$P1082,'M2'!$A:$C,R$2,FALSE)),"NOT PRESENT",VLOOKUP(DATA!$P1082,'M2'!$A:$C,R$2,FALSE)),IF($N1082=0,IF(ISERROR(VLOOKUP($P1082,'M1'!$A:$C,R$2,FALSE)),IF(ISERROR(VLOOKUP(DATA!$P1082,'M2'!$A:$C,R$2,FALSE)),"NOT PRESENT",VLOOKUP(DATA!$P1082,'M2'!$A:$C,R$2,FALSE)),VLOOKUP($P1082,'M1'!$A:$C,R$2,FALSE)),"SPECIFY METHOD")))</f>
        <v>Lewis' Moon snail</v>
      </c>
      <c r="S1082" s="21">
        <f t="shared" si="1889"/>
        <v>1</v>
      </c>
      <c r="T1082" s="11">
        <v>1</v>
      </c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  <c r="AI1082" s="11"/>
      <c r="AJ1082" s="11"/>
      <c r="AK1082" s="11"/>
      <c r="AL1082" s="11"/>
      <c r="AM1082" s="11"/>
      <c r="AN1082" s="11"/>
      <c r="AO1082" s="11"/>
      <c r="AP1082" s="11"/>
      <c r="AQ1082" s="11"/>
      <c r="AR1082" s="11"/>
      <c r="AS1082" s="11"/>
      <c r="AT1082" s="11"/>
      <c r="AU1082" s="11"/>
      <c r="AV1082" s="11"/>
      <c r="AW1082" s="11"/>
      <c r="AX1082" s="11"/>
      <c r="AY1082" s="11"/>
      <c r="AZ1082" s="11"/>
      <c r="BA1082" s="11"/>
      <c r="BB1082" s="11"/>
      <c r="BC1082" s="11"/>
      <c r="BD1082" s="11"/>
      <c r="BE1082" s="11"/>
      <c r="BF1082" s="11"/>
      <c r="BG1082" s="11"/>
      <c r="BH1082" s="11"/>
      <c r="BI1082" s="11"/>
      <c r="BJ1082" s="11"/>
      <c r="BK1082" s="11"/>
      <c r="BL1082" s="11"/>
      <c r="BM1082" s="11"/>
      <c r="BN1082" s="11"/>
      <c r="BO1082" s="11"/>
      <c r="BP1082" s="11"/>
    </row>
    <row r="1083" spans="1:68" ht="12.75" customHeight="1">
      <c r="A1083" s="12">
        <f t="shared" si="1727"/>
        <v>1080</v>
      </c>
      <c r="B1083" s="11" t="str">
        <f t="shared" ref="B1083:D1083" si="2029">IF(ISERROR(B1082),IF(ISERROR(B1081),IF(ISERROR(B1080),"BLANK",B1080),B1081),B1082)</f>
        <v>Isabelle Cote</v>
      </c>
      <c r="C1083" s="11" t="str">
        <f t="shared" si="2029"/>
        <v>Em Lim</v>
      </c>
      <c r="D1083" s="11" t="str">
        <f t="shared" si="2029"/>
        <v>BMSC9</v>
      </c>
      <c r="E1083" s="12" t="str">
        <f>IF(ISERROR(VLOOKUP($D1083,SITES!$A:$E,2,FALSE)),"",VLOOKUP($D1083,SITES!$A:$E,2,FALSE))</f>
        <v>Eagle Bay</v>
      </c>
      <c r="F1083" s="10">
        <f>IF(ISERROR(VLOOKUP($D1083,SITES!$A:$E,3,FALSE)),"",VLOOKUP($D1083,SITES!$A:$E,3,FALSE))</f>
        <v>48.834789276122997</v>
      </c>
      <c r="G1083" s="13">
        <f>IF(ISERROR(VLOOKUP($D1083,SITES!$A:$E,4,FALSE)),"",VLOOKUP($D1083,SITES!$A:$E,4,FALSE))</f>
        <v>-125.14702606201099</v>
      </c>
      <c r="H1083" s="14" t="str">
        <f t="shared" ref="H1083:M1083" si="2030">IF(ISERROR(H1082),IF(ISERROR(H1081),IF(ISERROR(H1080),"BLANK",H1080),H1081),H1082)</f>
        <v>23/04/2024</v>
      </c>
      <c r="I1083" s="11">
        <f t="shared" si="2030"/>
        <v>2</v>
      </c>
      <c r="J1083" s="11" t="str">
        <f t="shared" si="2030"/>
        <v>SW</v>
      </c>
      <c r="K1083" s="18">
        <f t="shared" si="2030"/>
        <v>0.52500000000000002</v>
      </c>
      <c r="L1083" s="11" t="str">
        <f t="shared" si="2030"/>
        <v>EGL</v>
      </c>
      <c r="M1083" s="11">
        <f t="shared" si="2030"/>
        <v>6.5</v>
      </c>
      <c r="N1083" s="11">
        <v>2</v>
      </c>
      <c r="O1083" s="11">
        <v>1</v>
      </c>
      <c r="P1083" s="11" t="s">
        <v>53</v>
      </c>
      <c r="Q1083" s="19" t="str">
        <f>IF($N1083=1,IF(ISERROR(VLOOKUP($P1083,'M1'!$A:$C,Q$2,FALSE)),"NOT PRESENT",VLOOKUP($P1083,'M1'!$A:$C,Q$2,FALSE)),IF($N1083=2,IF(ISERROR(VLOOKUP(DATA!$P1083,'M2'!$A:$C,Q$2,FALSE)),"NOT PRESENT",VLOOKUP(DATA!$P1083,'M2'!$A:$C,Q$2,FALSE)),IF($N1083=0,IF(ISERROR(VLOOKUP($P1083,'M1'!$A:$C,Q$2,FALSE)),IF(ISERROR(VLOOKUP(DATA!$P1083,'M2'!$A:$C,Q$2,FALSE)),"NOT PRESENT",VLOOKUP(DATA!$P1083,'M2'!$A:$C,Q$2,FALSE)),VLOOKUP($P1083,'M1'!$A:$C,Q$2,FALSE)),"SPECIFY METHOD")))</f>
        <v>Rhinogobiops nicholsii</v>
      </c>
      <c r="R1083" s="12" t="str">
        <f>IF($N1083=1,IF(ISERROR(VLOOKUP($P1083,'M1'!$A:$C,R$2,FALSE)),"NOT PRESENT",VLOOKUP($P1083,'M1'!$A:$C,R$2,FALSE)),IF($N1083=2,IF(ISERROR(VLOOKUP(DATA!$P1083,'M2'!$A:$C,R$2,FALSE)),"NOT PRESENT",VLOOKUP(DATA!$P1083,'M2'!$A:$C,R$2,FALSE)),IF($N1083=0,IF(ISERROR(VLOOKUP($P1083,'M1'!$A:$C,R$2,FALSE)),IF(ISERROR(VLOOKUP(DATA!$P1083,'M2'!$A:$C,R$2,FALSE)),"NOT PRESENT",VLOOKUP(DATA!$P1083,'M2'!$A:$C,R$2,FALSE)),VLOOKUP($P1083,'M1'!$A:$C,R$2,FALSE)),"SPECIFY METHOD")))</f>
        <v>Blackeye goby</v>
      </c>
      <c r="S1083" s="21">
        <f t="shared" si="1889"/>
        <v>23</v>
      </c>
      <c r="T1083" s="11">
        <v>0</v>
      </c>
      <c r="U1083" s="11"/>
      <c r="V1083" s="11">
        <v>5</v>
      </c>
      <c r="W1083" s="11">
        <v>10</v>
      </c>
      <c r="X1083" s="11">
        <v>7</v>
      </c>
      <c r="Y1083" s="11">
        <v>1</v>
      </c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1"/>
      <c r="AJ1083" s="11"/>
      <c r="AK1083" s="11"/>
      <c r="AL1083" s="11"/>
      <c r="AM1083" s="11"/>
      <c r="AN1083" s="11"/>
      <c r="AO1083" s="11"/>
      <c r="AP1083" s="11"/>
      <c r="AQ1083" s="11"/>
      <c r="AR1083" s="11"/>
      <c r="AS1083" s="11"/>
      <c r="AT1083" s="11"/>
      <c r="AU1083" s="11"/>
      <c r="AV1083" s="11"/>
      <c r="AW1083" s="11"/>
      <c r="AX1083" s="11"/>
      <c r="AY1083" s="11"/>
      <c r="AZ1083" s="11"/>
      <c r="BA1083" s="11"/>
      <c r="BB1083" s="11"/>
      <c r="BC1083" s="11"/>
      <c r="BD1083" s="11"/>
      <c r="BE1083" s="11"/>
      <c r="BF1083" s="11"/>
      <c r="BG1083" s="11"/>
      <c r="BH1083" s="11"/>
      <c r="BI1083" s="11"/>
      <c r="BJ1083" s="11"/>
      <c r="BK1083" s="11"/>
      <c r="BL1083" s="11"/>
      <c r="BM1083" s="11"/>
      <c r="BN1083" s="11"/>
      <c r="BO1083" s="11"/>
      <c r="BP1083" s="11"/>
    </row>
    <row r="1084" spans="1:68" ht="12.75" customHeight="1">
      <c r="A1084" s="12">
        <f t="shared" si="1727"/>
        <v>1081</v>
      </c>
      <c r="B1084" s="11" t="str">
        <f t="shared" ref="B1084:D1084" si="2031">IF(ISERROR(B1083),IF(ISERROR(B1082),IF(ISERROR(B1081),"BLANK",B1081),B1082),B1083)</f>
        <v>Isabelle Cote</v>
      </c>
      <c r="C1084" s="11" t="str">
        <f t="shared" si="2031"/>
        <v>Em Lim</v>
      </c>
      <c r="D1084" s="11" t="str">
        <f t="shared" si="2031"/>
        <v>BMSC9</v>
      </c>
      <c r="E1084" s="12" t="str">
        <f>IF(ISERROR(VLOOKUP($D1084,SITES!$A:$E,2,FALSE)),"",VLOOKUP($D1084,SITES!$A:$E,2,FALSE))</f>
        <v>Eagle Bay</v>
      </c>
      <c r="F1084" s="10">
        <f>IF(ISERROR(VLOOKUP($D1084,SITES!$A:$E,3,FALSE)),"",VLOOKUP($D1084,SITES!$A:$E,3,FALSE))</f>
        <v>48.834789276122997</v>
      </c>
      <c r="G1084" s="13">
        <f>IF(ISERROR(VLOOKUP($D1084,SITES!$A:$E,4,FALSE)),"",VLOOKUP($D1084,SITES!$A:$E,4,FALSE))</f>
        <v>-125.14702606201099</v>
      </c>
      <c r="H1084" s="14" t="str">
        <f t="shared" ref="H1084:O1084" si="2032">IF(ISERROR(H1083),IF(ISERROR(H1082),IF(ISERROR(H1081),"BLANK",H1081),H1082),H1083)</f>
        <v>23/04/2024</v>
      </c>
      <c r="I1084" s="11">
        <f t="shared" si="2032"/>
        <v>2</v>
      </c>
      <c r="J1084" s="11" t="str">
        <f t="shared" si="2032"/>
        <v>SW</v>
      </c>
      <c r="K1084" s="18">
        <f t="shared" si="2032"/>
        <v>0.52500000000000002</v>
      </c>
      <c r="L1084" s="11" t="str">
        <f t="shared" si="2032"/>
        <v>EGL</v>
      </c>
      <c r="M1084" s="11">
        <f t="shared" si="2032"/>
        <v>6.5</v>
      </c>
      <c r="N1084" s="11">
        <f t="shared" si="2032"/>
        <v>2</v>
      </c>
      <c r="O1084" s="11">
        <f t="shared" si="2032"/>
        <v>1</v>
      </c>
      <c r="P1084" s="11" t="s">
        <v>29</v>
      </c>
      <c r="Q1084" s="19" t="str">
        <f>IF($N1084=1,IF(ISERROR(VLOOKUP($P1084,'M1'!$A:$C,Q$2,FALSE)),"NOT PRESENT",VLOOKUP($P1084,'M1'!$A:$C,Q$2,FALSE)),IF($N1084=2,IF(ISERROR(VLOOKUP(DATA!$P1084,'M2'!$A:$C,Q$2,FALSE)),"NOT PRESENT",VLOOKUP(DATA!$P1084,'M2'!$A:$C,Q$2,FALSE)),IF($N1084=0,IF(ISERROR(VLOOKUP($P1084,'M1'!$A:$C,Q$2,FALSE)),IF(ISERROR(VLOOKUP(DATA!$P1084,'M2'!$A:$C,Q$2,FALSE)),"NOT PRESENT",VLOOKUP(DATA!$P1084,'M2'!$A:$C,Q$2,FALSE)),VLOOKUP($P1084,'M1'!$A:$C,Q$2,FALSE)),"SPECIFY METHOD")))</f>
        <v>Mesocentrotus franciscanus</v>
      </c>
      <c r="R1084" s="12" t="str">
        <f>IF($N1084=1,IF(ISERROR(VLOOKUP($P1084,'M1'!$A:$C,R$2,FALSE)),"NOT PRESENT",VLOOKUP($P1084,'M1'!$A:$C,R$2,FALSE)),IF($N1084=2,IF(ISERROR(VLOOKUP(DATA!$P1084,'M2'!$A:$C,R$2,FALSE)),"NOT PRESENT",VLOOKUP(DATA!$P1084,'M2'!$A:$C,R$2,FALSE)),IF($N1084=0,IF(ISERROR(VLOOKUP($P1084,'M1'!$A:$C,R$2,FALSE)),IF(ISERROR(VLOOKUP(DATA!$P1084,'M2'!$A:$C,R$2,FALSE)),"NOT PRESENT",VLOOKUP(DATA!$P1084,'M2'!$A:$C,R$2,FALSE)),VLOOKUP($P1084,'M1'!$A:$C,R$2,FALSE)),"SPECIFY METHOD")))</f>
        <v>Red sea urchin</v>
      </c>
      <c r="S1084" s="21">
        <f t="shared" si="1889"/>
        <v>93</v>
      </c>
      <c r="T1084" s="11">
        <v>93</v>
      </c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  <c r="AI1084" s="11"/>
      <c r="AJ1084" s="11"/>
      <c r="AK1084" s="11"/>
      <c r="AL1084" s="11"/>
      <c r="AM1084" s="11"/>
      <c r="AN1084" s="11"/>
      <c r="AO1084" s="11"/>
      <c r="AP1084" s="11"/>
      <c r="AQ1084" s="11"/>
      <c r="AR1084" s="11"/>
      <c r="AS1084" s="11"/>
      <c r="AT1084" s="11"/>
      <c r="AU1084" s="11"/>
      <c r="AV1084" s="11"/>
      <c r="AW1084" s="11"/>
      <c r="AX1084" s="11"/>
      <c r="AY1084" s="11"/>
      <c r="AZ1084" s="11"/>
      <c r="BA1084" s="11"/>
      <c r="BB1084" s="11"/>
      <c r="BC1084" s="11"/>
      <c r="BD1084" s="11"/>
      <c r="BE1084" s="11"/>
      <c r="BF1084" s="11"/>
      <c r="BG1084" s="11"/>
      <c r="BH1084" s="11"/>
      <c r="BI1084" s="11"/>
      <c r="BJ1084" s="11"/>
      <c r="BK1084" s="11"/>
      <c r="BL1084" s="11"/>
      <c r="BM1084" s="11"/>
      <c r="BN1084" s="11"/>
      <c r="BO1084" s="11"/>
      <c r="BP1084" s="11"/>
    </row>
    <row r="1085" spans="1:68" ht="12.75" customHeight="1">
      <c r="A1085" s="12">
        <f t="shared" si="1727"/>
        <v>1082</v>
      </c>
      <c r="B1085" s="11" t="str">
        <f t="shared" ref="B1085:D1085" si="2033">IF(ISERROR(B1084),IF(ISERROR(B1083),IF(ISERROR(B1082),"BLANK",B1082),B1083),B1084)</f>
        <v>Isabelle Cote</v>
      </c>
      <c r="C1085" s="11" t="str">
        <f t="shared" si="2033"/>
        <v>Em Lim</v>
      </c>
      <c r="D1085" s="11" t="str">
        <f t="shared" si="2033"/>
        <v>BMSC9</v>
      </c>
      <c r="E1085" s="12" t="str">
        <f>IF(ISERROR(VLOOKUP($D1085,SITES!$A:$E,2,FALSE)),"",VLOOKUP($D1085,SITES!$A:$E,2,FALSE))</f>
        <v>Eagle Bay</v>
      </c>
      <c r="F1085" s="10">
        <f>IF(ISERROR(VLOOKUP($D1085,SITES!$A:$E,3,FALSE)),"",VLOOKUP($D1085,SITES!$A:$E,3,FALSE))</f>
        <v>48.834789276122997</v>
      </c>
      <c r="G1085" s="13">
        <f>IF(ISERROR(VLOOKUP($D1085,SITES!$A:$E,4,FALSE)),"",VLOOKUP($D1085,SITES!$A:$E,4,FALSE))</f>
        <v>-125.14702606201099</v>
      </c>
      <c r="H1085" s="14" t="str">
        <f t="shared" ref="H1085:O1085" si="2034">IF(ISERROR(H1084),IF(ISERROR(H1083),IF(ISERROR(H1082),"BLANK",H1082),H1083),H1084)</f>
        <v>23/04/2024</v>
      </c>
      <c r="I1085" s="11">
        <f t="shared" si="2034"/>
        <v>2</v>
      </c>
      <c r="J1085" s="11" t="str">
        <f t="shared" si="2034"/>
        <v>SW</v>
      </c>
      <c r="K1085" s="18">
        <f t="shared" si="2034"/>
        <v>0.52500000000000002</v>
      </c>
      <c r="L1085" s="11" t="str">
        <f t="shared" si="2034"/>
        <v>EGL</v>
      </c>
      <c r="M1085" s="11">
        <f t="shared" si="2034"/>
        <v>6.5</v>
      </c>
      <c r="N1085" s="11">
        <f t="shared" si="2034"/>
        <v>2</v>
      </c>
      <c r="O1085" s="11">
        <f t="shared" si="2034"/>
        <v>1</v>
      </c>
      <c r="P1085" s="11" t="s">
        <v>28</v>
      </c>
      <c r="Q1085" s="19" t="str">
        <f>IF($N1085=1,IF(ISERROR(VLOOKUP($P1085,'M1'!$A:$C,Q$2,FALSE)),"NOT PRESENT",VLOOKUP($P1085,'M1'!$A:$C,Q$2,FALSE)),IF($N1085=2,IF(ISERROR(VLOOKUP(DATA!$P1085,'M2'!$A:$C,Q$2,FALSE)),"NOT PRESENT",VLOOKUP(DATA!$P1085,'M2'!$A:$C,Q$2,FALSE)),IF($N1085=0,IF(ISERROR(VLOOKUP($P1085,'M1'!$A:$C,Q$2,FALSE)),IF(ISERROR(VLOOKUP(DATA!$P1085,'M2'!$A:$C,Q$2,FALSE)),"NOT PRESENT",VLOOKUP(DATA!$P1085,'M2'!$A:$C,Q$2,FALSE)),VLOOKUP($P1085,'M1'!$A:$C,Q$2,FALSE)),"SPECIFY METHOD")))</f>
        <v>Artedius harringtoni</v>
      </c>
      <c r="R1085" s="12" t="str">
        <f>IF($N1085=1,IF(ISERROR(VLOOKUP($P1085,'M1'!$A:$C,R$2,FALSE)),"NOT PRESENT",VLOOKUP($P1085,'M1'!$A:$C,R$2,FALSE)),IF($N1085=2,IF(ISERROR(VLOOKUP(DATA!$P1085,'M2'!$A:$C,R$2,FALSE)),"NOT PRESENT",VLOOKUP(DATA!$P1085,'M2'!$A:$C,R$2,FALSE)),IF($N1085=0,IF(ISERROR(VLOOKUP($P1085,'M1'!$A:$C,R$2,FALSE)),IF(ISERROR(VLOOKUP(DATA!$P1085,'M2'!$A:$C,R$2,FALSE)),"NOT PRESENT",VLOOKUP(DATA!$P1085,'M2'!$A:$C,R$2,FALSE)),VLOOKUP($P1085,'M1'!$A:$C,R$2,FALSE)),"SPECIFY METHOD")))</f>
        <v>Scalyhead sculpin</v>
      </c>
      <c r="S1085" s="21">
        <f t="shared" si="1889"/>
        <v>6</v>
      </c>
      <c r="T1085" s="11">
        <v>0</v>
      </c>
      <c r="U1085" s="11">
        <v>2</v>
      </c>
      <c r="V1085" s="11">
        <v>3</v>
      </c>
      <c r="W1085" s="11">
        <v>1</v>
      </c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  <c r="AI1085" s="11"/>
      <c r="AJ1085" s="11"/>
      <c r="AK1085" s="11"/>
      <c r="AL1085" s="11"/>
      <c r="AM1085" s="11"/>
      <c r="AN1085" s="11"/>
      <c r="AO1085" s="11"/>
      <c r="AP1085" s="11"/>
      <c r="AQ1085" s="11"/>
      <c r="AR1085" s="11"/>
      <c r="AS1085" s="11"/>
      <c r="AT1085" s="11"/>
      <c r="AU1085" s="11"/>
      <c r="AV1085" s="11"/>
      <c r="AW1085" s="11"/>
      <c r="AX1085" s="11"/>
      <c r="AY1085" s="11"/>
      <c r="AZ1085" s="11"/>
      <c r="BA1085" s="11"/>
      <c r="BB1085" s="11"/>
      <c r="BC1085" s="11"/>
      <c r="BD1085" s="11"/>
      <c r="BE1085" s="11"/>
      <c r="BF1085" s="11"/>
      <c r="BG1085" s="11"/>
      <c r="BH1085" s="11"/>
      <c r="BI1085" s="11"/>
      <c r="BJ1085" s="11"/>
      <c r="BK1085" s="11"/>
      <c r="BL1085" s="11"/>
      <c r="BM1085" s="11"/>
      <c r="BN1085" s="11"/>
      <c r="BO1085" s="11"/>
      <c r="BP1085" s="11"/>
    </row>
    <row r="1086" spans="1:68" ht="12.75" customHeight="1">
      <c r="A1086" s="12">
        <f t="shared" si="1727"/>
        <v>1083</v>
      </c>
      <c r="B1086" s="11" t="str">
        <f t="shared" ref="B1086:D1086" si="2035">IF(ISERROR(B1085),IF(ISERROR(B1084),IF(ISERROR(B1083),"BLANK",B1083),B1084),B1085)</f>
        <v>Isabelle Cote</v>
      </c>
      <c r="C1086" s="11" t="str">
        <f t="shared" si="2035"/>
        <v>Em Lim</v>
      </c>
      <c r="D1086" s="11" t="str">
        <f t="shared" si="2035"/>
        <v>BMSC9</v>
      </c>
      <c r="E1086" s="12" t="str">
        <f>IF(ISERROR(VLOOKUP($D1086,SITES!$A:$E,2,FALSE)),"",VLOOKUP($D1086,SITES!$A:$E,2,FALSE))</f>
        <v>Eagle Bay</v>
      </c>
      <c r="F1086" s="10">
        <f>IF(ISERROR(VLOOKUP($D1086,SITES!$A:$E,3,FALSE)),"",VLOOKUP($D1086,SITES!$A:$E,3,FALSE))</f>
        <v>48.834789276122997</v>
      </c>
      <c r="G1086" s="13">
        <f>IF(ISERROR(VLOOKUP($D1086,SITES!$A:$E,4,FALSE)),"",VLOOKUP($D1086,SITES!$A:$E,4,FALSE))</f>
        <v>-125.14702606201099</v>
      </c>
      <c r="H1086" s="14" t="str">
        <f t="shared" ref="H1086:O1086" si="2036">IF(ISERROR(H1085),IF(ISERROR(H1084),IF(ISERROR(H1083),"BLANK",H1083),H1084),H1085)</f>
        <v>23/04/2024</v>
      </c>
      <c r="I1086" s="11">
        <f t="shared" si="2036"/>
        <v>2</v>
      </c>
      <c r="J1086" s="11" t="str">
        <f t="shared" si="2036"/>
        <v>SW</v>
      </c>
      <c r="K1086" s="18">
        <f t="shared" si="2036"/>
        <v>0.52500000000000002</v>
      </c>
      <c r="L1086" s="11" t="str">
        <f t="shared" si="2036"/>
        <v>EGL</v>
      </c>
      <c r="M1086" s="11">
        <f t="shared" si="2036"/>
        <v>6.5</v>
      </c>
      <c r="N1086" s="11">
        <f t="shared" si="2036"/>
        <v>2</v>
      </c>
      <c r="O1086" s="11">
        <f t="shared" si="2036"/>
        <v>1</v>
      </c>
      <c r="P1086" s="11" t="s">
        <v>32</v>
      </c>
      <c r="Q1086" s="19" t="str">
        <f>IF($N1086=1,IF(ISERROR(VLOOKUP($P1086,'M1'!$A:$C,Q$2,FALSE)),"NOT PRESENT",VLOOKUP($P1086,'M1'!$A:$C,Q$2,FALSE)),IF($N1086=2,IF(ISERROR(VLOOKUP(DATA!$P1086,'M2'!$A:$C,Q$2,FALSE)),"NOT PRESENT",VLOOKUP(DATA!$P1086,'M2'!$A:$C,Q$2,FALSE)),IF($N1086=0,IF(ISERROR(VLOOKUP($P1086,'M1'!$A:$C,Q$2,FALSE)),IF(ISERROR(VLOOKUP(DATA!$P1086,'M2'!$A:$C,Q$2,FALSE)),"NOT PRESENT",VLOOKUP(DATA!$P1086,'M2'!$A:$C,Q$2,FALSE)),VLOOKUP($P1086,'M1'!$A:$C,Q$2,FALSE)),"SPECIFY METHOD")))</f>
        <v>Acmaea mitra</v>
      </c>
      <c r="R1086" s="12" t="str">
        <f>IF($N1086=1,IF(ISERROR(VLOOKUP($P1086,'M1'!$A:$C,R$2,FALSE)),"NOT PRESENT",VLOOKUP($P1086,'M1'!$A:$C,R$2,FALSE)),IF($N1086=2,IF(ISERROR(VLOOKUP(DATA!$P1086,'M2'!$A:$C,R$2,FALSE)),"NOT PRESENT",VLOOKUP(DATA!$P1086,'M2'!$A:$C,R$2,FALSE)),IF($N1086=0,IF(ISERROR(VLOOKUP($P1086,'M1'!$A:$C,R$2,FALSE)),IF(ISERROR(VLOOKUP(DATA!$P1086,'M2'!$A:$C,R$2,FALSE)),"NOT PRESENT",VLOOKUP(DATA!$P1086,'M2'!$A:$C,R$2,FALSE)),VLOOKUP($P1086,'M1'!$A:$C,R$2,FALSE)),"SPECIFY METHOD")))</f>
        <v>Whitecap limpet</v>
      </c>
      <c r="S1086" s="21">
        <f t="shared" si="1889"/>
        <v>49</v>
      </c>
      <c r="T1086" s="11">
        <v>49</v>
      </c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  <c r="AI1086" s="11"/>
      <c r="AJ1086" s="11"/>
      <c r="AK1086" s="11"/>
      <c r="AL1086" s="11"/>
      <c r="AM1086" s="11"/>
      <c r="AN1086" s="11"/>
      <c r="AO1086" s="11"/>
      <c r="AP1086" s="11"/>
      <c r="AQ1086" s="11"/>
      <c r="AR1086" s="11"/>
      <c r="AS1086" s="11"/>
      <c r="AT1086" s="11"/>
      <c r="AU1086" s="11"/>
      <c r="AV1086" s="11"/>
      <c r="AW1086" s="11"/>
      <c r="AX1086" s="11"/>
      <c r="AY1086" s="11"/>
      <c r="AZ1086" s="11"/>
      <c r="BA1086" s="11"/>
      <c r="BB1086" s="11"/>
      <c r="BC1086" s="11"/>
      <c r="BD1086" s="11"/>
      <c r="BE1086" s="11"/>
      <c r="BF1086" s="11"/>
      <c r="BG1086" s="11"/>
      <c r="BH1086" s="11"/>
      <c r="BI1086" s="11"/>
      <c r="BJ1086" s="11"/>
      <c r="BK1086" s="11"/>
      <c r="BL1086" s="11"/>
      <c r="BM1086" s="11"/>
      <c r="BN1086" s="11"/>
      <c r="BO1086" s="11"/>
      <c r="BP1086" s="11"/>
    </row>
    <row r="1087" spans="1:68" ht="12.75" customHeight="1">
      <c r="A1087" s="12">
        <f t="shared" si="1727"/>
        <v>1084</v>
      </c>
      <c r="B1087" s="11" t="str">
        <f t="shared" ref="B1087:D1087" si="2037">IF(ISERROR(B1086),IF(ISERROR(B1085),IF(ISERROR(B1084),"BLANK",B1084),B1085),B1086)</f>
        <v>Isabelle Cote</v>
      </c>
      <c r="C1087" s="11" t="str">
        <f t="shared" si="2037"/>
        <v>Em Lim</v>
      </c>
      <c r="D1087" s="11" t="str">
        <f t="shared" si="2037"/>
        <v>BMSC9</v>
      </c>
      <c r="E1087" s="12" t="str">
        <f>IF(ISERROR(VLOOKUP($D1087,SITES!$A:$E,2,FALSE)),"",VLOOKUP($D1087,SITES!$A:$E,2,FALSE))</f>
        <v>Eagle Bay</v>
      </c>
      <c r="F1087" s="10">
        <f>IF(ISERROR(VLOOKUP($D1087,SITES!$A:$E,3,FALSE)),"",VLOOKUP($D1087,SITES!$A:$E,3,FALSE))</f>
        <v>48.834789276122997</v>
      </c>
      <c r="G1087" s="13">
        <f>IF(ISERROR(VLOOKUP($D1087,SITES!$A:$E,4,FALSE)),"",VLOOKUP($D1087,SITES!$A:$E,4,FALSE))</f>
        <v>-125.14702606201099</v>
      </c>
      <c r="H1087" s="14" t="str">
        <f t="shared" ref="H1087:O1087" si="2038">IF(ISERROR(H1086),IF(ISERROR(H1085),IF(ISERROR(H1084),"BLANK",H1084),H1085),H1086)</f>
        <v>23/04/2024</v>
      </c>
      <c r="I1087" s="11">
        <f t="shared" si="2038"/>
        <v>2</v>
      </c>
      <c r="J1087" s="11" t="str">
        <f t="shared" si="2038"/>
        <v>SW</v>
      </c>
      <c r="K1087" s="18">
        <f t="shared" si="2038"/>
        <v>0.52500000000000002</v>
      </c>
      <c r="L1087" s="11" t="str">
        <f t="shared" si="2038"/>
        <v>EGL</v>
      </c>
      <c r="M1087" s="11">
        <f t="shared" si="2038"/>
        <v>6.5</v>
      </c>
      <c r="N1087" s="11">
        <f t="shared" si="2038"/>
        <v>2</v>
      </c>
      <c r="O1087" s="11">
        <f t="shared" si="2038"/>
        <v>1</v>
      </c>
      <c r="P1087" s="11" t="s">
        <v>196</v>
      </c>
      <c r="Q1087" s="19" t="str">
        <f>IF($N1087=1,IF(ISERROR(VLOOKUP($P1087,'M1'!$A:$C,Q$2,FALSE)),"NOT PRESENT",VLOOKUP($P1087,'M1'!$A:$C,Q$2,FALSE)),IF($N1087=2,IF(ISERROR(VLOOKUP(DATA!$P1087,'M2'!$A:$C,Q$2,FALSE)),"NOT PRESENT",VLOOKUP(DATA!$P1087,'M2'!$A:$C,Q$2,FALSE)),IF($N1087=0,IF(ISERROR(VLOOKUP($P1087,'M1'!$A:$C,Q$2,FALSE)),IF(ISERROR(VLOOKUP(DATA!$P1087,'M2'!$A:$C,Q$2,FALSE)),"NOT PRESENT",VLOOKUP(DATA!$P1087,'M2'!$A:$C,Q$2,FALSE)),VLOOKUP($P1087,'M1'!$A:$C,Q$2,FALSE)),"SPECIFY METHOD")))</f>
        <v>Diaulula odonoghuei</v>
      </c>
      <c r="R1087" s="12" t="str">
        <f>IF($N1087=1,IF(ISERROR(VLOOKUP($P1087,'M1'!$A:$C,R$2,FALSE)),"NOT PRESENT",VLOOKUP($P1087,'M1'!$A:$C,R$2,FALSE)),IF($N1087=2,IF(ISERROR(VLOOKUP(DATA!$P1087,'M2'!$A:$C,R$2,FALSE)),"NOT PRESENT",VLOOKUP(DATA!$P1087,'M2'!$A:$C,R$2,FALSE)),IF($N1087=0,IF(ISERROR(VLOOKUP($P1087,'M1'!$A:$C,R$2,FALSE)),IF(ISERROR(VLOOKUP(DATA!$P1087,'M2'!$A:$C,R$2,FALSE)),"NOT PRESENT",VLOOKUP(DATA!$P1087,'M2'!$A:$C,R$2,FALSE)),VLOOKUP($P1087,'M1'!$A:$C,R$2,FALSE)),"SPECIFY METHOD")))</f>
        <v>Spotted dorid</v>
      </c>
      <c r="S1087" s="21">
        <f t="shared" si="1889"/>
        <v>3</v>
      </c>
      <c r="T1087" s="11">
        <v>3</v>
      </c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  <c r="AI1087" s="11"/>
      <c r="AJ1087" s="11"/>
      <c r="AK1087" s="11"/>
      <c r="AL1087" s="11"/>
      <c r="AM1087" s="11"/>
      <c r="AN1087" s="11"/>
      <c r="AO1087" s="11"/>
      <c r="AP1087" s="11"/>
      <c r="AQ1087" s="11"/>
      <c r="AR1087" s="11"/>
      <c r="AS1087" s="11"/>
      <c r="AT1087" s="11"/>
      <c r="AU1087" s="11"/>
      <c r="AV1087" s="11"/>
      <c r="AW1087" s="11"/>
      <c r="AX1087" s="11"/>
      <c r="AY1087" s="11"/>
      <c r="AZ1087" s="11"/>
      <c r="BA1087" s="11"/>
      <c r="BB1087" s="11"/>
      <c r="BC1087" s="11"/>
      <c r="BD1087" s="11"/>
      <c r="BE1087" s="11"/>
      <c r="BF1087" s="11"/>
      <c r="BG1087" s="11"/>
      <c r="BH1087" s="11"/>
      <c r="BI1087" s="11"/>
      <c r="BJ1087" s="11"/>
      <c r="BK1087" s="11"/>
      <c r="BL1087" s="11"/>
      <c r="BM1087" s="11"/>
      <c r="BN1087" s="11"/>
      <c r="BO1087" s="11"/>
      <c r="BP1087" s="11"/>
    </row>
    <row r="1088" spans="1:68" ht="12.75" customHeight="1">
      <c r="A1088" s="12">
        <f t="shared" si="1727"/>
        <v>1085</v>
      </c>
      <c r="B1088" s="11" t="str">
        <f t="shared" ref="B1088:D1088" si="2039">IF(ISERROR(B1087),IF(ISERROR(B1086),IF(ISERROR(B1085),"BLANK",B1085),B1086),B1087)</f>
        <v>Isabelle Cote</v>
      </c>
      <c r="C1088" s="11" t="str">
        <f t="shared" si="2039"/>
        <v>Em Lim</v>
      </c>
      <c r="D1088" s="11" t="str">
        <f t="shared" si="2039"/>
        <v>BMSC9</v>
      </c>
      <c r="E1088" s="12" t="str">
        <f>IF(ISERROR(VLOOKUP($D1088,SITES!$A:$E,2,FALSE)),"",VLOOKUP($D1088,SITES!$A:$E,2,FALSE))</f>
        <v>Eagle Bay</v>
      </c>
      <c r="F1088" s="10">
        <f>IF(ISERROR(VLOOKUP($D1088,SITES!$A:$E,3,FALSE)),"",VLOOKUP($D1088,SITES!$A:$E,3,FALSE))</f>
        <v>48.834789276122997</v>
      </c>
      <c r="G1088" s="13">
        <f>IF(ISERROR(VLOOKUP($D1088,SITES!$A:$E,4,FALSE)),"",VLOOKUP($D1088,SITES!$A:$E,4,FALSE))</f>
        <v>-125.14702606201099</v>
      </c>
      <c r="H1088" s="14" t="str">
        <f t="shared" ref="H1088:O1088" si="2040">IF(ISERROR(H1087),IF(ISERROR(H1086),IF(ISERROR(H1085),"BLANK",H1085),H1086),H1087)</f>
        <v>23/04/2024</v>
      </c>
      <c r="I1088" s="11">
        <f t="shared" si="2040"/>
        <v>2</v>
      </c>
      <c r="J1088" s="11" t="str">
        <f t="shared" si="2040"/>
        <v>SW</v>
      </c>
      <c r="K1088" s="18">
        <f t="shared" si="2040"/>
        <v>0.52500000000000002</v>
      </c>
      <c r="L1088" s="11" t="str">
        <f t="shared" si="2040"/>
        <v>EGL</v>
      </c>
      <c r="M1088" s="11">
        <f t="shared" si="2040"/>
        <v>6.5</v>
      </c>
      <c r="N1088" s="11">
        <f t="shared" si="2040"/>
        <v>2</v>
      </c>
      <c r="O1088" s="11">
        <f t="shared" si="2040"/>
        <v>1</v>
      </c>
      <c r="P1088" s="11" t="s">
        <v>191</v>
      </c>
      <c r="Q1088" s="19" t="str">
        <f>IF($N1088=1,IF(ISERROR(VLOOKUP($P1088,'M1'!$A:$C,Q$2,FALSE)),"NOT PRESENT",VLOOKUP($P1088,'M1'!$A:$C,Q$2,FALSE)),IF($N1088=2,IF(ISERROR(VLOOKUP(DATA!$P1088,'M2'!$A:$C,Q$2,FALSE)),"NOT PRESENT",VLOOKUP(DATA!$P1088,'M2'!$A:$C,Q$2,FALSE)),IF($N1088=0,IF(ISERROR(VLOOKUP($P1088,'M1'!$A:$C,Q$2,FALSE)),IF(ISERROR(VLOOKUP(DATA!$P1088,'M2'!$A:$C,Q$2,FALSE)),"NOT PRESENT",VLOOKUP(DATA!$P1088,'M2'!$A:$C,Q$2,FALSE)),VLOOKUP($P1088,'M1'!$A:$C,Q$2,FALSE)),"SPECIFY METHOD")))</f>
        <v>Calliostoma ligatum</v>
      </c>
      <c r="R1088" s="12" t="str">
        <f>IF($N1088=1,IF(ISERROR(VLOOKUP($P1088,'M1'!$A:$C,R$2,FALSE)),"NOT PRESENT",VLOOKUP($P1088,'M1'!$A:$C,R$2,FALSE)),IF($N1088=2,IF(ISERROR(VLOOKUP(DATA!$P1088,'M2'!$A:$C,R$2,FALSE)),"NOT PRESENT",VLOOKUP(DATA!$P1088,'M2'!$A:$C,R$2,FALSE)),IF($N1088=0,IF(ISERROR(VLOOKUP($P1088,'M1'!$A:$C,R$2,FALSE)),IF(ISERROR(VLOOKUP(DATA!$P1088,'M2'!$A:$C,R$2,FALSE)),"NOT PRESENT",VLOOKUP(DATA!$P1088,'M2'!$A:$C,R$2,FALSE)),VLOOKUP($P1088,'M1'!$A:$C,R$2,FALSE)),"SPECIFY METHOD")))</f>
        <v>Blue top shell</v>
      </c>
      <c r="S1088" s="21">
        <f t="shared" si="1889"/>
        <v>11</v>
      </c>
      <c r="T1088" s="11">
        <v>11</v>
      </c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  <c r="AI1088" s="11"/>
      <c r="AJ1088" s="11"/>
      <c r="AK1088" s="11"/>
      <c r="AL1088" s="11"/>
      <c r="AM1088" s="11"/>
      <c r="AN1088" s="11"/>
      <c r="AO1088" s="11"/>
      <c r="AP1088" s="11"/>
      <c r="AQ1088" s="11"/>
      <c r="AR1088" s="11"/>
      <c r="AS1088" s="11"/>
      <c r="AT1088" s="11"/>
      <c r="AU1088" s="11"/>
      <c r="AV1088" s="11"/>
      <c r="AW1088" s="11"/>
      <c r="AX1088" s="11"/>
      <c r="AY1088" s="11"/>
      <c r="AZ1088" s="11"/>
      <c r="BA1088" s="11"/>
      <c r="BB1088" s="11"/>
      <c r="BC1088" s="11"/>
      <c r="BD1088" s="11"/>
      <c r="BE1088" s="11"/>
      <c r="BF1088" s="11"/>
      <c r="BG1088" s="11"/>
      <c r="BH1088" s="11"/>
      <c r="BI1088" s="11"/>
      <c r="BJ1088" s="11"/>
      <c r="BK1088" s="11"/>
      <c r="BL1088" s="11"/>
      <c r="BM1088" s="11"/>
      <c r="BN1088" s="11"/>
      <c r="BO1088" s="11"/>
      <c r="BP1088" s="11"/>
    </row>
    <row r="1089" spans="1:68" ht="12.75" customHeight="1">
      <c r="A1089" s="12">
        <f t="shared" si="1727"/>
        <v>1086</v>
      </c>
      <c r="B1089" s="11" t="str">
        <f t="shared" ref="B1089:D1089" si="2041">IF(ISERROR(B1088),IF(ISERROR(B1087),IF(ISERROR(B1086),"BLANK",B1086),B1087),B1088)</f>
        <v>Isabelle Cote</v>
      </c>
      <c r="C1089" s="11" t="str">
        <f t="shared" si="2041"/>
        <v>Em Lim</v>
      </c>
      <c r="D1089" s="11" t="str">
        <f t="shared" si="2041"/>
        <v>BMSC9</v>
      </c>
      <c r="E1089" s="12" t="str">
        <f>IF(ISERROR(VLOOKUP($D1089,SITES!$A:$E,2,FALSE)),"",VLOOKUP($D1089,SITES!$A:$E,2,FALSE))</f>
        <v>Eagle Bay</v>
      </c>
      <c r="F1089" s="10">
        <f>IF(ISERROR(VLOOKUP($D1089,SITES!$A:$E,3,FALSE)),"",VLOOKUP($D1089,SITES!$A:$E,3,FALSE))</f>
        <v>48.834789276122997</v>
      </c>
      <c r="G1089" s="13">
        <f>IF(ISERROR(VLOOKUP($D1089,SITES!$A:$E,4,FALSE)),"",VLOOKUP($D1089,SITES!$A:$E,4,FALSE))</f>
        <v>-125.14702606201099</v>
      </c>
      <c r="H1089" s="14" t="str">
        <f t="shared" ref="H1089:O1089" si="2042">IF(ISERROR(H1088),IF(ISERROR(H1087),IF(ISERROR(H1086),"BLANK",H1086),H1087),H1088)</f>
        <v>23/04/2024</v>
      </c>
      <c r="I1089" s="11">
        <f t="shared" si="2042"/>
        <v>2</v>
      </c>
      <c r="J1089" s="11" t="str">
        <f t="shared" si="2042"/>
        <v>SW</v>
      </c>
      <c r="K1089" s="18">
        <f t="shared" si="2042"/>
        <v>0.52500000000000002</v>
      </c>
      <c r="L1089" s="11" t="str">
        <f t="shared" si="2042"/>
        <v>EGL</v>
      </c>
      <c r="M1089" s="11">
        <f t="shared" si="2042"/>
        <v>6.5</v>
      </c>
      <c r="N1089" s="11">
        <f t="shared" si="2042"/>
        <v>2</v>
      </c>
      <c r="O1089" s="11">
        <f t="shared" si="2042"/>
        <v>1</v>
      </c>
      <c r="P1089" s="11" t="s">
        <v>37</v>
      </c>
      <c r="Q1089" s="19" t="str">
        <f>IF($N1089=1,IF(ISERROR(VLOOKUP($P1089,'M1'!$A:$C,Q$2,FALSE)),"NOT PRESENT",VLOOKUP($P1089,'M1'!$A:$C,Q$2,FALSE)),IF($N1089=2,IF(ISERROR(VLOOKUP(DATA!$P1089,'M2'!$A:$C,Q$2,FALSE)),"NOT PRESENT",VLOOKUP(DATA!$P1089,'M2'!$A:$C,Q$2,FALSE)),IF($N1089=0,IF(ISERROR(VLOOKUP($P1089,'M1'!$A:$C,Q$2,FALSE)),IF(ISERROR(VLOOKUP(DATA!$P1089,'M2'!$A:$C,Q$2,FALSE)),"NOT PRESENT",VLOOKUP(DATA!$P1089,'M2'!$A:$C,Q$2,FALSE)),VLOOKUP($P1089,'M1'!$A:$C,Q$2,FALSE)),"SPECIFY METHOD")))</f>
        <v>Ceratostoma foliatum</v>
      </c>
      <c r="R1089" s="12" t="str">
        <f>IF($N1089=1,IF(ISERROR(VLOOKUP($P1089,'M1'!$A:$C,R$2,FALSE)),"NOT PRESENT",VLOOKUP($P1089,'M1'!$A:$C,R$2,FALSE)),IF($N1089=2,IF(ISERROR(VLOOKUP(DATA!$P1089,'M2'!$A:$C,R$2,FALSE)),"NOT PRESENT",VLOOKUP(DATA!$P1089,'M2'!$A:$C,R$2,FALSE)),IF($N1089=0,IF(ISERROR(VLOOKUP($P1089,'M1'!$A:$C,R$2,FALSE)),IF(ISERROR(VLOOKUP(DATA!$P1089,'M2'!$A:$C,R$2,FALSE)),"NOT PRESENT",VLOOKUP(DATA!$P1089,'M2'!$A:$C,R$2,FALSE)),VLOOKUP($P1089,'M1'!$A:$C,R$2,FALSE)),"SPECIFY METHOD")))</f>
        <v>Leafy hornmouth</v>
      </c>
      <c r="S1089" s="21">
        <f t="shared" si="1889"/>
        <v>13</v>
      </c>
      <c r="T1089" s="11">
        <v>13</v>
      </c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  <c r="AI1089" s="11"/>
      <c r="AJ1089" s="11"/>
      <c r="AK1089" s="11"/>
      <c r="AL1089" s="11"/>
      <c r="AM1089" s="11"/>
      <c r="AN1089" s="11"/>
      <c r="AO1089" s="11"/>
      <c r="AP1089" s="11"/>
      <c r="AQ1089" s="11"/>
      <c r="AR1089" s="11"/>
      <c r="AS1089" s="11"/>
      <c r="AT1089" s="11"/>
      <c r="AU1089" s="11"/>
      <c r="AV1089" s="11"/>
      <c r="AW1089" s="11"/>
      <c r="AX1089" s="11"/>
      <c r="AY1089" s="11"/>
      <c r="AZ1089" s="11"/>
      <c r="BA1089" s="11"/>
      <c r="BB1089" s="11"/>
      <c r="BC1089" s="11"/>
      <c r="BD1089" s="11"/>
      <c r="BE1089" s="11"/>
      <c r="BF1089" s="11"/>
      <c r="BG1089" s="11"/>
      <c r="BH1089" s="11"/>
      <c r="BI1089" s="11"/>
      <c r="BJ1089" s="11"/>
      <c r="BK1089" s="11"/>
      <c r="BL1089" s="11"/>
      <c r="BM1089" s="11"/>
      <c r="BN1089" s="11"/>
      <c r="BO1089" s="11"/>
      <c r="BP1089" s="11"/>
    </row>
    <row r="1090" spans="1:68" ht="12.75" customHeight="1">
      <c r="A1090" s="12">
        <f t="shared" si="1727"/>
        <v>1087</v>
      </c>
      <c r="B1090" s="11" t="str">
        <f t="shared" ref="B1090:D1090" si="2043">IF(ISERROR(B1089),IF(ISERROR(B1088),IF(ISERROR(B1087),"BLANK",B1087),B1088),B1089)</f>
        <v>Isabelle Cote</v>
      </c>
      <c r="C1090" s="11" t="str">
        <f t="shared" si="2043"/>
        <v>Em Lim</v>
      </c>
      <c r="D1090" s="11" t="str">
        <f t="shared" si="2043"/>
        <v>BMSC9</v>
      </c>
      <c r="E1090" s="12" t="str">
        <f>IF(ISERROR(VLOOKUP($D1090,SITES!$A:$E,2,FALSE)),"",VLOOKUP($D1090,SITES!$A:$E,2,FALSE))</f>
        <v>Eagle Bay</v>
      </c>
      <c r="F1090" s="10">
        <f>IF(ISERROR(VLOOKUP($D1090,SITES!$A:$E,3,FALSE)),"",VLOOKUP($D1090,SITES!$A:$E,3,FALSE))</f>
        <v>48.834789276122997</v>
      </c>
      <c r="G1090" s="13">
        <f>IF(ISERROR(VLOOKUP($D1090,SITES!$A:$E,4,FALSE)),"",VLOOKUP($D1090,SITES!$A:$E,4,FALSE))</f>
        <v>-125.14702606201099</v>
      </c>
      <c r="H1090" s="14" t="str">
        <f t="shared" ref="H1090:O1090" si="2044">IF(ISERROR(H1089),IF(ISERROR(H1088),IF(ISERROR(H1087),"BLANK",H1087),H1088),H1089)</f>
        <v>23/04/2024</v>
      </c>
      <c r="I1090" s="11">
        <f t="shared" si="2044"/>
        <v>2</v>
      </c>
      <c r="J1090" s="11" t="str">
        <f t="shared" si="2044"/>
        <v>SW</v>
      </c>
      <c r="K1090" s="18">
        <f t="shared" si="2044"/>
        <v>0.52500000000000002</v>
      </c>
      <c r="L1090" s="11" t="str">
        <f t="shared" si="2044"/>
        <v>EGL</v>
      </c>
      <c r="M1090" s="11">
        <f t="shared" si="2044"/>
        <v>6.5</v>
      </c>
      <c r="N1090" s="11">
        <f t="shared" si="2044"/>
        <v>2</v>
      </c>
      <c r="O1090" s="11">
        <f t="shared" si="2044"/>
        <v>1</v>
      </c>
      <c r="P1090" s="11" t="s">
        <v>48</v>
      </c>
      <c r="Q1090" s="19" t="str">
        <f>IF($N1090=1,IF(ISERROR(VLOOKUP($P1090,'M1'!$A:$C,Q$2,FALSE)),"NOT PRESENT",VLOOKUP($P1090,'M1'!$A:$C,Q$2,FALSE)),IF($N1090=2,IF(ISERROR(VLOOKUP(DATA!$P1090,'M2'!$A:$C,Q$2,FALSE)),"NOT PRESENT",VLOOKUP(DATA!$P1090,'M2'!$A:$C,Q$2,FALSE)),IF($N1090=0,IF(ISERROR(VLOOKUP($P1090,'M1'!$A:$C,Q$2,FALSE)),IF(ISERROR(VLOOKUP(DATA!$P1090,'M2'!$A:$C,Q$2,FALSE)),"NOT PRESENT",VLOOKUP(DATA!$P1090,'M2'!$A:$C,Q$2,FALSE)),VLOOKUP($P1090,'M1'!$A:$C,Q$2,FALSE)),"SPECIFY METHOD")))</f>
        <v>Pagurus caurinus</v>
      </c>
      <c r="R1090" s="12" t="str">
        <f>IF($N1090=1,IF(ISERROR(VLOOKUP($P1090,'M1'!$A:$C,R$2,FALSE)),"NOT PRESENT",VLOOKUP($P1090,'M1'!$A:$C,R$2,FALSE)),IF($N1090=2,IF(ISERROR(VLOOKUP(DATA!$P1090,'M2'!$A:$C,R$2,FALSE)),"NOT PRESENT",VLOOKUP(DATA!$P1090,'M2'!$A:$C,R$2,FALSE)),IF($N1090=0,IF(ISERROR(VLOOKUP($P1090,'M1'!$A:$C,R$2,FALSE)),IF(ISERROR(VLOOKUP(DATA!$P1090,'M2'!$A:$C,R$2,FALSE)),"NOT PRESENT",VLOOKUP(DATA!$P1090,'M2'!$A:$C,R$2,FALSE)),VLOOKUP($P1090,'M1'!$A:$C,R$2,FALSE)),"SPECIFY METHOD")))</f>
        <v>Greenmark hermit crab</v>
      </c>
      <c r="S1090" s="21">
        <f t="shared" si="1889"/>
        <v>1</v>
      </c>
      <c r="T1090" s="11">
        <v>1</v>
      </c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  <c r="AI1090" s="11"/>
      <c r="AJ1090" s="11"/>
      <c r="AK1090" s="11"/>
      <c r="AL1090" s="11"/>
      <c r="AM1090" s="11"/>
      <c r="AN1090" s="11"/>
      <c r="AO1090" s="11"/>
      <c r="AP1090" s="11"/>
      <c r="AQ1090" s="11"/>
      <c r="AR1090" s="11"/>
      <c r="AS1090" s="11"/>
      <c r="AT1090" s="11"/>
      <c r="AU1090" s="11"/>
      <c r="AV1090" s="11"/>
      <c r="AW1090" s="11"/>
      <c r="AX1090" s="11"/>
      <c r="AY1090" s="11"/>
      <c r="AZ1090" s="11"/>
      <c r="BA1090" s="11"/>
      <c r="BB1090" s="11"/>
      <c r="BC1090" s="11"/>
      <c r="BD1090" s="11"/>
      <c r="BE1090" s="11"/>
      <c r="BF1090" s="11"/>
      <c r="BG1090" s="11"/>
      <c r="BH1090" s="11"/>
      <c r="BI1090" s="11"/>
      <c r="BJ1090" s="11"/>
      <c r="BK1090" s="11"/>
      <c r="BL1090" s="11"/>
      <c r="BM1090" s="11"/>
      <c r="BN1090" s="11"/>
      <c r="BO1090" s="11"/>
      <c r="BP1090" s="11"/>
    </row>
    <row r="1091" spans="1:68" ht="12.75" customHeight="1">
      <c r="A1091" s="12">
        <f t="shared" si="1727"/>
        <v>1088</v>
      </c>
      <c r="B1091" s="11" t="str">
        <f t="shared" ref="B1091:D1091" si="2045">IF(ISERROR(B1090),IF(ISERROR(B1089),IF(ISERROR(B1088),"BLANK",B1088),B1089),B1090)</f>
        <v>Isabelle Cote</v>
      </c>
      <c r="C1091" s="11" t="str">
        <f t="shared" si="2045"/>
        <v>Em Lim</v>
      </c>
      <c r="D1091" s="11" t="str">
        <f t="shared" si="2045"/>
        <v>BMSC9</v>
      </c>
      <c r="E1091" s="12" t="str">
        <f>IF(ISERROR(VLOOKUP($D1091,SITES!$A:$E,2,FALSE)),"",VLOOKUP($D1091,SITES!$A:$E,2,FALSE))</f>
        <v>Eagle Bay</v>
      </c>
      <c r="F1091" s="10">
        <f>IF(ISERROR(VLOOKUP($D1091,SITES!$A:$E,3,FALSE)),"",VLOOKUP($D1091,SITES!$A:$E,3,FALSE))</f>
        <v>48.834789276122997</v>
      </c>
      <c r="G1091" s="13">
        <f>IF(ISERROR(VLOOKUP($D1091,SITES!$A:$E,4,FALSE)),"",VLOOKUP($D1091,SITES!$A:$E,4,FALSE))</f>
        <v>-125.14702606201099</v>
      </c>
      <c r="H1091" s="14" t="str">
        <f t="shared" ref="H1091:O1091" si="2046">IF(ISERROR(H1090),IF(ISERROR(H1089),IF(ISERROR(H1088),"BLANK",H1088),H1089),H1090)</f>
        <v>23/04/2024</v>
      </c>
      <c r="I1091" s="11">
        <f t="shared" si="2046"/>
        <v>2</v>
      </c>
      <c r="J1091" s="11" t="str">
        <f t="shared" si="2046"/>
        <v>SW</v>
      </c>
      <c r="K1091" s="18">
        <f t="shared" si="2046"/>
        <v>0.52500000000000002</v>
      </c>
      <c r="L1091" s="11" t="str">
        <f t="shared" si="2046"/>
        <v>EGL</v>
      </c>
      <c r="M1091" s="11">
        <f t="shared" si="2046"/>
        <v>6.5</v>
      </c>
      <c r="N1091" s="11">
        <f t="shared" si="2046"/>
        <v>2</v>
      </c>
      <c r="O1091" s="11">
        <f t="shared" si="2046"/>
        <v>1</v>
      </c>
      <c r="P1091" s="11" t="s">
        <v>38</v>
      </c>
      <c r="Q1091" s="19" t="str">
        <f>IF($N1091=1,IF(ISERROR(VLOOKUP($P1091,'M1'!$A:$C,Q$2,FALSE)),"NOT PRESENT",VLOOKUP($P1091,'M1'!$A:$C,Q$2,FALSE)),IF($N1091=2,IF(ISERROR(VLOOKUP(DATA!$P1091,'M2'!$A:$C,Q$2,FALSE)),"NOT PRESENT",VLOOKUP(DATA!$P1091,'M2'!$A:$C,Q$2,FALSE)),IF($N1091=0,IF(ISERROR(VLOOKUP($P1091,'M1'!$A:$C,Q$2,FALSE)),IF(ISERROR(VLOOKUP(DATA!$P1091,'M2'!$A:$C,Q$2,FALSE)),"NOT PRESENT",VLOOKUP(DATA!$P1091,'M2'!$A:$C,Q$2,FALSE)),VLOOKUP($P1091,'M1'!$A:$C,Q$2,FALSE)),"SPECIFY METHOD")))</f>
        <v>Crassadoma gigantea</v>
      </c>
      <c r="R1091" s="12" t="str">
        <f>IF($N1091=1,IF(ISERROR(VLOOKUP($P1091,'M1'!$A:$C,R$2,FALSE)),"NOT PRESENT",VLOOKUP($P1091,'M1'!$A:$C,R$2,FALSE)),IF($N1091=2,IF(ISERROR(VLOOKUP(DATA!$P1091,'M2'!$A:$C,R$2,FALSE)),"NOT PRESENT",VLOOKUP(DATA!$P1091,'M2'!$A:$C,R$2,FALSE)),IF($N1091=0,IF(ISERROR(VLOOKUP($P1091,'M1'!$A:$C,R$2,FALSE)),IF(ISERROR(VLOOKUP(DATA!$P1091,'M2'!$A:$C,R$2,FALSE)),"NOT PRESENT",VLOOKUP(DATA!$P1091,'M2'!$A:$C,R$2,FALSE)),VLOOKUP($P1091,'M1'!$A:$C,R$2,FALSE)),"SPECIFY METHOD")))</f>
        <v>Purple-hinged rock scallop</v>
      </c>
      <c r="S1091" s="21">
        <f t="shared" si="1889"/>
        <v>8</v>
      </c>
      <c r="T1091" s="11">
        <v>8</v>
      </c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  <c r="AI1091" s="11"/>
      <c r="AJ1091" s="11"/>
      <c r="AK1091" s="11"/>
      <c r="AL1091" s="11"/>
      <c r="AM1091" s="11"/>
      <c r="AN1091" s="11"/>
      <c r="AO1091" s="11"/>
      <c r="AP1091" s="11"/>
      <c r="AQ1091" s="11"/>
      <c r="AR1091" s="11"/>
      <c r="AS1091" s="11"/>
      <c r="AT1091" s="11"/>
      <c r="AU1091" s="11"/>
      <c r="AV1091" s="11"/>
      <c r="AW1091" s="11"/>
      <c r="AX1091" s="11"/>
      <c r="AY1091" s="11"/>
      <c r="AZ1091" s="11"/>
      <c r="BA1091" s="11"/>
      <c r="BB1091" s="11"/>
      <c r="BC1091" s="11"/>
      <c r="BD1091" s="11"/>
      <c r="BE1091" s="11"/>
      <c r="BF1091" s="11"/>
      <c r="BG1091" s="11"/>
      <c r="BH1091" s="11"/>
      <c r="BI1091" s="11"/>
      <c r="BJ1091" s="11"/>
      <c r="BK1091" s="11"/>
      <c r="BL1091" s="11"/>
      <c r="BM1091" s="11"/>
      <c r="BN1091" s="11"/>
      <c r="BO1091" s="11"/>
      <c r="BP1091" s="11"/>
    </row>
    <row r="1092" spans="1:68" ht="12.75" customHeight="1">
      <c r="A1092" s="12">
        <f t="shared" si="1727"/>
        <v>1089</v>
      </c>
      <c r="B1092" s="11" t="str">
        <f t="shared" ref="B1092:D1092" si="2047">IF(ISERROR(B1091),IF(ISERROR(B1090),IF(ISERROR(B1089),"BLANK",B1089),B1090),B1091)</f>
        <v>Isabelle Cote</v>
      </c>
      <c r="C1092" s="11" t="str">
        <f t="shared" si="2047"/>
        <v>Em Lim</v>
      </c>
      <c r="D1092" s="11" t="str">
        <f t="shared" si="2047"/>
        <v>BMSC9</v>
      </c>
      <c r="E1092" s="12" t="str">
        <f>IF(ISERROR(VLOOKUP($D1092,SITES!$A:$E,2,FALSE)),"",VLOOKUP($D1092,SITES!$A:$E,2,FALSE))</f>
        <v>Eagle Bay</v>
      </c>
      <c r="F1092" s="10">
        <f>IF(ISERROR(VLOOKUP($D1092,SITES!$A:$E,3,FALSE)),"",VLOOKUP($D1092,SITES!$A:$E,3,FALSE))</f>
        <v>48.834789276122997</v>
      </c>
      <c r="G1092" s="13">
        <f>IF(ISERROR(VLOOKUP($D1092,SITES!$A:$E,4,FALSE)),"",VLOOKUP($D1092,SITES!$A:$E,4,FALSE))</f>
        <v>-125.14702606201099</v>
      </c>
      <c r="H1092" s="14" t="str">
        <f t="shared" ref="H1092:O1092" si="2048">IF(ISERROR(H1091),IF(ISERROR(H1090),IF(ISERROR(H1089),"BLANK",H1089),H1090),H1091)</f>
        <v>23/04/2024</v>
      </c>
      <c r="I1092" s="11">
        <f t="shared" si="2048"/>
        <v>2</v>
      </c>
      <c r="J1092" s="11" t="str">
        <f t="shared" si="2048"/>
        <v>SW</v>
      </c>
      <c r="K1092" s="18">
        <f t="shared" si="2048"/>
        <v>0.52500000000000002</v>
      </c>
      <c r="L1092" s="11" t="str">
        <f t="shared" si="2048"/>
        <v>EGL</v>
      </c>
      <c r="M1092" s="11">
        <f t="shared" si="2048"/>
        <v>6.5</v>
      </c>
      <c r="N1092" s="11">
        <f t="shared" si="2048"/>
        <v>2</v>
      </c>
      <c r="O1092" s="11">
        <f t="shared" si="2048"/>
        <v>1</v>
      </c>
      <c r="P1092" s="11" t="s">
        <v>36</v>
      </c>
      <c r="Q1092" s="19" t="str">
        <f>IF($N1092=1,IF(ISERROR(VLOOKUP($P1092,'M1'!$A:$C,Q$2,FALSE)),"NOT PRESENT",VLOOKUP($P1092,'M1'!$A:$C,Q$2,FALSE)),IF($N1092=2,IF(ISERROR(VLOOKUP(DATA!$P1092,'M2'!$A:$C,Q$2,FALSE)),"NOT PRESENT",VLOOKUP(DATA!$P1092,'M2'!$A:$C,Q$2,FALSE)),IF($N1092=0,IF(ISERROR(VLOOKUP($P1092,'M1'!$A:$C,Q$2,FALSE)),IF(ISERROR(VLOOKUP(DATA!$P1092,'M2'!$A:$C,Q$2,FALSE)),"NOT PRESENT",VLOOKUP(DATA!$P1092,'M2'!$A:$C,Q$2,FALSE)),VLOOKUP($P1092,'M1'!$A:$C,Q$2,FALSE)),"SPECIFY METHOD")))</f>
        <v>Haliotis kamtschatkana</v>
      </c>
      <c r="R1092" s="12" t="str">
        <f>IF($N1092=1,IF(ISERROR(VLOOKUP($P1092,'M1'!$A:$C,R$2,FALSE)),"NOT PRESENT",VLOOKUP($P1092,'M1'!$A:$C,R$2,FALSE)),IF($N1092=2,IF(ISERROR(VLOOKUP(DATA!$P1092,'M2'!$A:$C,R$2,FALSE)),"NOT PRESENT",VLOOKUP(DATA!$P1092,'M2'!$A:$C,R$2,FALSE)),IF($N1092=0,IF(ISERROR(VLOOKUP($P1092,'M1'!$A:$C,R$2,FALSE)),IF(ISERROR(VLOOKUP(DATA!$P1092,'M2'!$A:$C,R$2,FALSE)),"NOT PRESENT",VLOOKUP(DATA!$P1092,'M2'!$A:$C,R$2,FALSE)),VLOOKUP($P1092,'M1'!$A:$C,R$2,FALSE)),"SPECIFY METHOD")))</f>
        <v>Pinto abalone</v>
      </c>
      <c r="S1092" s="21">
        <f t="shared" si="1889"/>
        <v>29</v>
      </c>
      <c r="T1092" s="11">
        <v>0</v>
      </c>
      <c r="U1092" s="11">
        <v>8</v>
      </c>
      <c r="V1092" s="11">
        <v>12</v>
      </c>
      <c r="W1092" s="11">
        <v>7</v>
      </c>
      <c r="X1092" s="11">
        <v>1</v>
      </c>
      <c r="Y1092" s="11">
        <v>1</v>
      </c>
      <c r="Z1092" s="11"/>
      <c r="AA1092" s="11"/>
      <c r="AB1092" s="11"/>
      <c r="AC1092" s="11"/>
      <c r="AD1092" s="11"/>
      <c r="AE1092" s="11"/>
      <c r="AF1092" s="11"/>
      <c r="AG1092" s="11"/>
      <c r="AH1092" s="11"/>
      <c r="AI1092" s="11"/>
      <c r="AJ1092" s="11"/>
      <c r="AK1092" s="11"/>
      <c r="AL1092" s="11"/>
      <c r="AM1092" s="11"/>
      <c r="AN1092" s="11"/>
      <c r="AO1092" s="11"/>
      <c r="AP1092" s="11"/>
      <c r="AQ1092" s="11"/>
      <c r="AR1092" s="11"/>
      <c r="AS1092" s="11"/>
      <c r="AT1092" s="11"/>
      <c r="AU1092" s="11"/>
      <c r="AV1092" s="11"/>
      <c r="AW1092" s="11"/>
      <c r="AX1092" s="11"/>
      <c r="AY1092" s="11"/>
      <c r="AZ1092" s="11"/>
      <c r="BA1092" s="11"/>
      <c r="BB1092" s="11"/>
      <c r="BC1092" s="11"/>
      <c r="BD1092" s="11"/>
      <c r="BE1092" s="11"/>
      <c r="BF1092" s="11"/>
      <c r="BG1092" s="11"/>
      <c r="BH1092" s="11"/>
      <c r="BI1092" s="11"/>
      <c r="BJ1092" s="11"/>
      <c r="BK1092" s="11"/>
      <c r="BL1092" s="11"/>
      <c r="BM1092" s="11"/>
      <c r="BN1092" s="11"/>
      <c r="BO1092" s="11"/>
      <c r="BP1092" s="11"/>
    </row>
    <row r="1093" spans="1:68" ht="12.75" customHeight="1">
      <c r="A1093" s="12">
        <f t="shared" si="1727"/>
        <v>1090</v>
      </c>
      <c r="B1093" s="11" t="str">
        <f t="shared" ref="B1093:D1093" si="2049">IF(ISERROR(B1092),IF(ISERROR(B1091),IF(ISERROR(B1090),"BLANK",B1090),B1091),B1092)</f>
        <v>Isabelle Cote</v>
      </c>
      <c r="C1093" s="11" t="str">
        <f t="shared" si="2049"/>
        <v>Em Lim</v>
      </c>
      <c r="D1093" s="11" t="str">
        <f t="shared" si="2049"/>
        <v>BMSC9</v>
      </c>
      <c r="E1093" s="12" t="str">
        <f>IF(ISERROR(VLOOKUP($D1093,SITES!$A:$E,2,FALSE)),"",VLOOKUP($D1093,SITES!$A:$E,2,FALSE))</f>
        <v>Eagle Bay</v>
      </c>
      <c r="F1093" s="10">
        <f>IF(ISERROR(VLOOKUP($D1093,SITES!$A:$E,3,FALSE)),"",VLOOKUP($D1093,SITES!$A:$E,3,FALSE))</f>
        <v>48.834789276122997</v>
      </c>
      <c r="G1093" s="13">
        <f>IF(ISERROR(VLOOKUP($D1093,SITES!$A:$E,4,FALSE)),"",VLOOKUP($D1093,SITES!$A:$E,4,FALSE))</f>
        <v>-125.14702606201099</v>
      </c>
      <c r="H1093" s="14" t="str">
        <f t="shared" ref="H1093:O1093" si="2050">IF(ISERROR(H1092),IF(ISERROR(H1091),IF(ISERROR(H1090),"BLANK",H1090),H1091),H1092)</f>
        <v>23/04/2024</v>
      </c>
      <c r="I1093" s="11">
        <f t="shared" si="2050"/>
        <v>2</v>
      </c>
      <c r="J1093" s="11" t="str">
        <f t="shared" si="2050"/>
        <v>SW</v>
      </c>
      <c r="K1093" s="18">
        <f t="shared" si="2050"/>
        <v>0.52500000000000002</v>
      </c>
      <c r="L1093" s="11" t="str">
        <f t="shared" si="2050"/>
        <v>EGL</v>
      </c>
      <c r="M1093" s="11">
        <f t="shared" si="2050"/>
        <v>6.5</v>
      </c>
      <c r="N1093" s="11">
        <f t="shared" si="2050"/>
        <v>2</v>
      </c>
      <c r="O1093" s="11">
        <f t="shared" si="2050"/>
        <v>1</v>
      </c>
      <c r="P1093" s="11" t="s">
        <v>34</v>
      </c>
      <c r="Q1093" s="19" t="str">
        <f>IF($N1093=1,IF(ISERROR(VLOOKUP($P1093,'M1'!$A:$C,Q$2,FALSE)),"NOT PRESENT",VLOOKUP($P1093,'M1'!$A:$C,Q$2,FALSE)),IF($N1093=2,IF(ISERROR(VLOOKUP(DATA!$P1093,'M2'!$A:$C,Q$2,FALSE)),"NOT PRESENT",VLOOKUP(DATA!$P1093,'M2'!$A:$C,Q$2,FALSE)),IF($N1093=0,IF(ISERROR(VLOOKUP($P1093,'M1'!$A:$C,Q$2,FALSE)),IF(ISERROR(VLOOKUP(DATA!$P1093,'M2'!$A:$C,Q$2,FALSE)),"NOT PRESENT",VLOOKUP(DATA!$P1093,'M2'!$A:$C,Q$2,FALSE)),VLOOKUP($P1093,'M1'!$A:$C,Q$2,FALSE)),"SPECIFY METHOD")))</f>
        <v>Pagurus hemphilli</v>
      </c>
      <c r="R1093" s="12" t="str">
        <f>IF($N1093=1,IF(ISERROR(VLOOKUP($P1093,'M1'!$A:$C,R$2,FALSE)),"NOT PRESENT",VLOOKUP($P1093,'M1'!$A:$C,R$2,FALSE)),IF($N1093=2,IF(ISERROR(VLOOKUP(DATA!$P1093,'M2'!$A:$C,R$2,FALSE)),"NOT PRESENT",VLOOKUP(DATA!$P1093,'M2'!$A:$C,R$2,FALSE)),IF($N1093=0,IF(ISERROR(VLOOKUP($P1093,'M1'!$A:$C,R$2,FALSE)),IF(ISERROR(VLOOKUP(DATA!$P1093,'M2'!$A:$C,R$2,FALSE)),"NOT PRESENT",VLOOKUP(DATA!$P1093,'M2'!$A:$C,R$2,FALSE)),VLOOKUP($P1093,'M1'!$A:$C,R$2,FALSE)),"SPECIFY METHOD")))</f>
        <v>Maroon hermit</v>
      </c>
      <c r="S1093" s="21">
        <f t="shared" si="1889"/>
        <v>5</v>
      </c>
      <c r="T1093" s="11">
        <v>5</v>
      </c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  <c r="AI1093" s="11"/>
      <c r="AJ1093" s="11"/>
      <c r="AK1093" s="11"/>
      <c r="AL1093" s="11"/>
      <c r="AM1093" s="11"/>
      <c r="AN1093" s="11"/>
      <c r="AO1093" s="11"/>
      <c r="AP1093" s="11"/>
      <c r="AQ1093" s="11"/>
      <c r="AR1093" s="11"/>
      <c r="AS1093" s="11"/>
      <c r="AT1093" s="11"/>
      <c r="AU1093" s="11"/>
      <c r="AV1093" s="11"/>
      <c r="AW1093" s="11"/>
      <c r="AX1093" s="11"/>
      <c r="AY1093" s="11"/>
      <c r="AZ1093" s="11"/>
      <c r="BA1093" s="11"/>
      <c r="BB1093" s="11"/>
      <c r="BC1093" s="11"/>
      <c r="BD1093" s="11"/>
      <c r="BE1093" s="11"/>
      <c r="BF1093" s="11"/>
      <c r="BG1093" s="11"/>
      <c r="BH1093" s="11"/>
      <c r="BI1093" s="11"/>
      <c r="BJ1093" s="11"/>
      <c r="BK1093" s="11"/>
      <c r="BL1093" s="11"/>
      <c r="BM1093" s="11"/>
      <c r="BN1093" s="11"/>
      <c r="BO1093" s="11"/>
      <c r="BP1093" s="11"/>
    </row>
    <row r="1094" spans="1:68" ht="12.75" customHeight="1">
      <c r="A1094" s="12">
        <f t="shared" si="1727"/>
        <v>1091</v>
      </c>
      <c r="B1094" s="11" t="str">
        <f t="shared" ref="B1094:D1094" si="2051">IF(ISERROR(B1093),IF(ISERROR(B1092),IF(ISERROR(B1091),"BLANK",B1091),B1092),B1093)</f>
        <v>Isabelle Cote</v>
      </c>
      <c r="C1094" s="11" t="str">
        <f t="shared" si="2051"/>
        <v>Em Lim</v>
      </c>
      <c r="D1094" s="11" t="str">
        <f t="shared" si="2051"/>
        <v>BMSC9</v>
      </c>
      <c r="E1094" s="12" t="str">
        <f>IF(ISERROR(VLOOKUP($D1094,SITES!$A:$E,2,FALSE)),"",VLOOKUP($D1094,SITES!$A:$E,2,FALSE))</f>
        <v>Eagle Bay</v>
      </c>
      <c r="F1094" s="10">
        <f>IF(ISERROR(VLOOKUP($D1094,SITES!$A:$E,3,FALSE)),"",VLOOKUP($D1094,SITES!$A:$E,3,FALSE))</f>
        <v>48.834789276122997</v>
      </c>
      <c r="G1094" s="13">
        <f>IF(ISERROR(VLOOKUP($D1094,SITES!$A:$E,4,FALSE)),"",VLOOKUP($D1094,SITES!$A:$E,4,FALSE))</f>
        <v>-125.14702606201099</v>
      </c>
      <c r="H1094" s="14" t="str">
        <f t="shared" ref="H1094:O1094" si="2052">IF(ISERROR(H1093),IF(ISERROR(H1092),IF(ISERROR(H1091),"BLANK",H1091),H1092),H1093)</f>
        <v>23/04/2024</v>
      </c>
      <c r="I1094" s="11">
        <f t="shared" si="2052"/>
        <v>2</v>
      </c>
      <c r="J1094" s="11" t="str">
        <f t="shared" si="2052"/>
        <v>SW</v>
      </c>
      <c r="K1094" s="18">
        <f t="shared" si="2052"/>
        <v>0.52500000000000002</v>
      </c>
      <c r="L1094" s="11" t="str">
        <f t="shared" si="2052"/>
        <v>EGL</v>
      </c>
      <c r="M1094" s="11">
        <f t="shared" si="2052"/>
        <v>6.5</v>
      </c>
      <c r="N1094" s="11">
        <f t="shared" si="2052"/>
        <v>2</v>
      </c>
      <c r="O1094" s="11">
        <f t="shared" si="2052"/>
        <v>1</v>
      </c>
      <c r="P1094" s="11" t="s">
        <v>31</v>
      </c>
      <c r="Q1094" s="19" t="str">
        <f>IF($N1094=1,IF(ISERROR(VLOOKUP($P1094,'M1'!$A:$C,Q$2,FALSE)),"NOT PRESENT",VLOOKUP($P1094,'M1'!$A:$C,Q$2,FALSE)),IF($N1094=2,IF(ISERROR(VLOOKUP(DATA!$P1094,'M2'!$A:$C,Q$2,FALSE)),"NOT PRESENT",VLOOKUP(DATA!$P1094,'M2'!$A:$C,Q$2,FALSE)),IF($N1094=0,IF(ISERROR(VLOOKUP($P1094,'M1'!$A:$C,Q$2,FALSE)),IF(ISERROR(VLOOKUP(DATA!$P1094,'M2'!$A:$C,Q$2,FALSE)),"NOT PRESENT",VLOOKUP(DATA!$P1094,'M2'!$A:$C,Q$2,FALSE)),VLOOKUP($P1094,'M1'!$A:$C,Q$2,FALSE)),"SPECIFY METHOD")))</f>
        <v>Patiria miniata</v>
      </c>
      <c r="R1094" s="12" t="str">
        <f>IF($N1094=1,IF(ISERROR(VLOOKUP($P1094,'M1'!$A:$C,R$2,FALSE)),"NOT PRESENT",VLOOKUP($P1094,'M1'!$A:$C,R$2,FALSE)),IF($N1094=2,IF(ISERROR(VLOOKUP(DATA!$P1094,'M2'!$A:$C,R$2,FALSE)),"NOT PRESENT",VLOOKUP(DATA!$P1094,'M2'!$A:$C,R$2,FALSE)),IF($N1094=0,IF(ISERROR(VLOOKUP($P1094,'M1'!$A:$C,R$2,FALSE)),IF(ISERROR(VLOOKUP(DATA!$P1094,'M2'!$A:$C,R$2,FALSE)),"NOT PRESENT",VLOOKUP(DATA!$P1094,'M2'!$A:$C,R$2,FALSE)),VLOOKUP($P1094,'M1'!$A:$C,R$2,FALSE)),"SPECIFY METHOD")))</f>
        <v>Bat star</v>
      </c>
      <c r="S1094" s="21">
        <f t="shared" si="1889"/>
        <v>26</v>
      </c>
      <c r="T1094" s="11">
        <v>26</v>
      </c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  <c r="AI1094" s="11"/>
      <c r="AJ1094" s="11"/>
      <c r="AK1094" s="11"/>
      <c r="AL1094" s="11"/>
      <c r="AM1094" s="11"/>
      <c r="AN1094" s="11"/>
      <c r="AO1094" s="11"/>
      <c r="AP1094" s="11"/>
      <c r="AQ1094" s="11"/>
      <c r="AR1094" s="11"/>
      <c r="AS1094" s="11"/>
      <c r="AT1094" s="11"/>
      <c r="AU1094" s="11"/>
      <c r="AV1094" s="11"/>
      <c r="AW1094" s="11"/>
      <c r="AX1094" s="11"/>
      <c r="AY1094" s="11"/>
      <c r="AZ1094" s="11"/>
      <c r="BA1094" s="11"/>
      <c r="BB1094" s="11"/>
      <c r="BC1094" s="11"/>
      <c r="BD1094" s="11"/>
      <c r="BE1094" s="11"/>
      <c r="BF1094" s="11"/>
      <c r="BG1094" s="11"/>
      <c r="BH1094" s="11"/>
      <c r="BI1094" s="11"/>
      <c r="BJ1094" s="11"/>
      <c r="BK1094" s="11"/>
      <c r="BL1094" s="11"/>
      <c r="BM1094" s="11"/>
      <c r="BN1094" s="11"/>
      <c r="BO1094" s="11"/>
      <c r="BP1094" s="11"/>
    </row>
    <row r="1095" spans="1:68" ht="12.75" customHeight="1">
      <c r="A1095" s="12">
        <f t="shared" si="1727"/>
        <v>1092</v>
      </c>
      <c r="B1095" s="11" t="str">
        <f t="shared" ref="B1095:D1095" si="2053">IF(ISERROR(B1094),IF(ISERROR(B1093),IF(ISERROR(B1092),"BLANK",B1092),B1093),B1094)</f>
        <v>Isabelle Cote</v>
      </c>
      <c r="C1095" s="11" t="str">
        <f t="shared" si="2053"/>
        <v>Em Lim</v>
      </c>
      <c r="D1095" s="11" t="str">
        <f t="shared" si="2053"/>
        <v>BMSC9</v>
      </c>
      <c r="E1095" s="12" t="str">
        <f>IF(ISERROR(VLOOKUP($D1095,SITES!$A:$E,2,FALSE)),"",VLOOKUP($D1095,SITES!$A:$E,2,FALSE))</f>
        <v>Eagle Bay</v>
      </c>
      <c r="F1095" s="10">
        <f>IF(ISERROR(VLOOKUP($D1095,SITES!$A:$E,3,FALSE)),"",VLOOKUP($D1095,SITES!$A:$E,3,FALSE))</f>
        <v>48.834789276122997</v>
      </c>
      <c r="G1095" s="13">
        <f>IF(ISERROR(VLOOKUP($D1095,SITES!$A:$E,4,FALSE)),"",VLOOKUP($D1095,SITES!$A:$E,4,FALSE))</f>
        <v>-125.14702606201099</v>
      </c>
      <c r="H1095" s="14" t="str">
        <f t="shared" ref="H1095:O1095" si="2054">IF(ISERROR(H1094),IF(ISERROR(H1093),IF(ISERROR(H1092),"BLANK",H1092),H1093),H1094)</f>
        <v>23/04/2024</v>
      </c>
      <c r="I1095" s="11">
        <f t="shared" si="2054"/>
        <v>2</v>
      </c>
      <c r="J1095" s="11" t="str">
        <f t="shared" si="2054"/>
        <v>SW</v>
      </c>
      <c r="K1095" s="18">
        <f t="shared" si="2054"/>
        <v>0.52500000000000002</v>
      </c>
      <c r="L1095" s="11" t="str">
        <f t="shared" si="2054"/>
        <v>EGL</v>
      </c>
      <c r="M1095" s="11">
        <f t="shared" si="2054"/>
        <v>6.5</v>
      </c>
      <c r="N1095" s="11">
        <f t="shared" si="2054"/>
        <v>2</v>
      </c>
      <c r="O1095" s="11">
        <f t="shared" si="2054"/>
        <v>1</v>
      </c>
      <c r="P1095" s="11" t="s">
        <v>41</v>
      </c>
      <c r="Q1095" s="19" t="str">
        <f>IF($N1095=1,IF(ISERROR(VLOOKUP($P1095,'M1'!$A:$C,Q$2,FALSE)),"NOT PRESENT",VLOOKUP($P1095,'M1'!$A:$C,Q$2,FALSE)),IF($N1095=2,IF(ISERROR(VLOOKUP(DATA!$P1095,'M2'!$A:$C,Q$2,FALSE)),"NOT PRESENT",VLOOKUP(DATA!$P1095,'M2'!$A:$C,Q$2,FALSE)),IF($N1095=0,IF(ISERROR(VLOOKUP($P1095,'M1'!$A:$C,Q$2,FALSE)),IF(ISERROR(VLOOKUP(DATA!$P1095,'M2'!$A:$C,Q$2,FALSE)),"NOT PRESENT",VLOOKUP(DATA!$P1095,'M2'!$A:$C,Q$2,FALSE)),VLOOKUP($P1095,'M1'!$A:$C,Q$2,FALSE)),"SPECIFY METHOD")))</f>
        <v>Pisaster ochraceus</v>
      </c>
      <c r="R1095" s="12" t="str">
        <f>IF($N1095=1,IF(ISERROR(VLOOKUP($P1095,'M1'!$A:$C,R$2,FALSE)),"NOT PRESENT",VLOOKUP($P1095,'M1'!$A:$C,R$2,FALSE)),IF($N1095=2,IF(ISERROR(VLOOKUP(DATA!$P1095,'M2'!$A:$C,R$2,FALSE)),"NOT PRESENT",VLOOKUP(DATA!$P1095,'M2'!$A:$C,R$2,FALSE)),IF($N1095=0,IF(ISERROR(VLOOKUP($P1095,'M1'!$A:$C,R$2,FALSE)),IF(ISERROR(VLOOKUP(DATA!$P1095,'M2'!$A:$C,R$2,FALSE)),"NOT PRESENT",VLOOKUP(DATA!$P1095,'M2'!$A:$C,R$2,FALSE)),VLOOKUP($P1095,'M1'!$A:$C,R$2,FALSE)),"SPECIFY METHOD")))</f>
        <v>Purple sea star</v>
      </c>
      <c r="S1095" s="21">
        <f t="shared" si="1889"/>
        <v>4</v>
      </c>
      <c r="T1095" s="11">
        <v>4</v>
      </c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  <c r="AI1095" s="11"/>
      <c r="AJ1095" s="11"/>
      <c r="AK1095" s="11"/>
      <c r="AL1095" s="11"/>
      <c r="AM1095" s="11"/>
      <c r="AN1095" s="11"/>
      <c r="AO1095" s="11"/>
      <c r="AP1095" s="11"/>
      <c r="AQ1095" s="11"/>
      <c r="AR1095" s="11"/>
      <c r="AS1095" s="11"/>
      <c r="AT1095" s="11"/>
      <c r="AU1095" s="11"/>
      <c r="AV1095" s="11"/>
      <c r="AW1095" s="11"/>
      <c r="AX1095" s="11"/>
      <c r="AY1095" s="11"/>
      <c r="AZ1095" s="11"/>
      <c r="BA1095" s="11"/>
      <c r="BB1095" s="11"/>
      <c r="BC1095" s="11"/>
      <c r="BD1095" s="11"/>
      <c r="BE1095" s="11"/>
      <c r="BF1095" s="11"/>
      <c r="BG1095" s="11"/>
      <c r="BH1095" s="11"/>
      <c r="BI1095" s="11"/>
      <c r="BJ1095" s="11"/>
      <c r="BK1095" s="11"/>
      <c r="BL1095" s="11"/>
      <c r="BM1095" s="11"/>
      <c r="BN1095" s="11"/>
      <c r="BO1095" s="11"/>
      <c r="BP1095" s="11"/>
    </row>
    <row r="1096" spans="1:68" ht="12.75" customHeight="1">
      <c r="A1096" s="12">
        <f t="shared" si="1727"/>
        <v>1093</v>
      </c>
      <c r="B1096" s="11" t="str">
        <f t="shared" ref="B1096:D1096" si="2055">IF(ISERROR(B1095),IF(ISERROR(B1094),IF(ISERROR(B1093),"BLANK",B1093),B1094),B1095)</f>
        <v>Isabelle Cote</v>
      </c>
      <c r="C1096" s="11" t="str">
        <f t="shared" si="2055"/>
        <v>Em Lim</v>
      </c>
      <c r="D1096" s="11" t="str">
        <f t="shared" si="2055"/>
        <v>BMSC9</v>
      </c>
      <c r="E1096" s="12" t="str">
        <f>IF(ISERROR(VLOOKUP($D1096,SITES!$A:$E,2,FALSE)),"",VLOOKUP($D1096,SITES!$A:$E,2,FALSE))</f>
        <v>Eagle Bay</v>
      </c>
      <c r="F1096" s="10">
        <f>IF(ISERROR(VLOOKUP($D1096,SITES!$A:$E,3,FALSE)),"",VLOOKUP($D1096,SITES!$A:$E,3,FALSE))</f>
        <v>48.834789276122997</v>
      </c>
      <c r="G1096" s="13">
        <f>IF(ISERROR(VLOOKUP($D1096,SITES!$A:$E,4,FALSE)),"",VLOOKUP($D1096,SITES!$A:$E,4,FALSE))</f>
        <v>-125.14702606201099</v>
      </c>
      <c r="H1096" s="14" t="str">
        <f t="shared" ref="H1096:M1096" si="2056">IF(ISERROR(H1095),IF(ISERROR(H1094),IF(ISERROR(H1093),"BLANK",H1093),H1094),H1095)</f>
        <v>23/04/2024</v>
      </c>
      <c r="I1096" s="11">
        <f t="shared" si="2056"/>
        <v>2</v>
      </c>
      <c r="J1096" s="11" t="str">
        <f t="shared" si="2056"/>
        <v>SW</v>
      </c>
      <c r="K1096" s="18">
        <f t="shared" si="2056"/>
        <v>0.52500000000000002</v>
      </c>
      <c r="L1096" s="11" t="str">
        <f t="shared" si="2056"/>
        <v>EGL</v>
      </c>
      <c r="M1096" s="11">
        <f t="shared" si="2056"/>
        <v>6.5</v>
      </c>
      <c r="N1096" s="11">
        <v>0</v>
      </c>
      <c r="O1096" s="11">
        <f>IF(ISERROR(O1095),IF(ISERROR(O1094),IF(ISERROR(O1093),"BLANK",O1093),O1094),O1095)</f>
        <v>1</v>
      </c>
      <c r="P1096" s="11" t="s">
        <v>27</v>
      </c>
      <c r="Q1096" s="19" t="str">
        <f>IF($N1096=1,IF(ISERROR(VLOOKUP($P1096,'M1'!$A:$C,Q$2,FALSE)),"NOT PRESENT",VLOOKUP($P1096,'M1'!$A:$C,Q$2,FALSE)),IF($N1096=2,IF(ISERROR(VLOOKUP(DATA!$P1096,'M2'!$A:$C,Q$2,FALSE)),"NOT PRESENT",VLOOKUP(DATA!$P1096,'M2'!$A:$C,Q$2,FALSE)),IF($N1096=0,IF(ISERROR(VLOOKUP($P1096,'M1'!$A:$C,Q$2,FALSE)),IF(ISERROR(VLOOKUP(DATA!$P1096,'M2'!$A:$C,Q$2,FALSE)),"NOT PRESENT",VLOOKUP(DATA!$P1096,'M2'!$A:$C,Q$2,FALSE)),VLOOKUP($P1096,'M1'!$A:$C,Q$2,FALSE)),"SPECIFY METHOD")))</f>
        <v>Hexagrammos decagrammus</v>
      </c>
      <c r="R1096" s="12" t="str">
        <f>IF($N1096=1,IF(ISERROR(VLOOKUP($P1096,'M1'!$A:$C,R$2,FALSE)),"NOT PRESENT",VLOOKUP($P1096,'M1'!$A:$C,R$2,FALSE)),IF($N1096=2,IF(ISERROR(VLOOKUP(DATA!$P1096,'M2'!$A:$C,R$2,FALSE)),"NOT PRESENT",VLOOKUP(DATA!$P1096,'M2'!$A:$C,R$2,FALSE)),IF($N1096=0,IF(ISERROR(VLOOKUP($P1096,'M1'!$A:$C,R$2,FALSE)),IF(ISERROR(VLOOKUP(DATA!$P1096,'M2'!$A:$C,R$2,FALSE)),"NOT PRESENT",VLOOKUP(DATA!$P1096,'M2'!$A:$C,R$2,FALSE)),VLOOKUP($P1096,'M1'!$A:$C,R$2,FALSE)),"SPECIFY METHOD")))</f>
        <v>Kelp greenling</v>
      </c>
      <c r="S1096" s="21">
        <f t="shared" si="1889"/>
        <v>3</v>
      </c>
      <c r="T1096" s="11">
        <v>0</v>
      </c>
      <c r="U1096" s="11"/>
      <c r="V1096" s="11"/>
      <c r="W1096" s="11"/>
      <c r="X1096" s="11"/>
      <c r="Y1096" s="11"/>
      <c r="Z1096" s="11">
        <v>1</v>
      </c>
      <c r="AA1096" s="11">
        <v>1</v>
      </c>
      <c r="AB1096" s="11">
        <v>1</v>
      </c>
      <c r="AC1096" s="11"/>
      <c r="AD1096" s="11"/>
      <c r="AE1096" s="11"/>
      <c r="AF1096" s="11"/>
      <c r="AG1096" s="11"/>
      <c r="AH1096" s="11"/>
      <c r="AI1096" s="11"/>
      <c r="AJ1096" s="11"/>
      <c r="AK1096" s="11"/>
      <c r="AL1096" s="11"/>
      <c r="AM1096" s="11"/>
      <c r="AN1096" s="11"/>
      <c r="AO1096" s="11"/>
      <c r="AP1096" s="11"/>
      <c r="AQ1096" s="11"/>
      <c r="AR1096" s="11"/>
      <c r="AS1096" s="11"/>
      <c r="AT1096" s="11"/>
      <c r="AU1096" s="11"/>
      <c r="AV1096" s="11"/>
      <c r="AW1096" s="11"/>
      <c r="AX1096" s="11"/>
      <c r="AY1096" s="11"/>
      <c r="AZ1096" s="11"/>
      <c r="BA1096" s="11"/>
      <c r="BB1096" s="11"/>
      <c r="BC1096" s="11"/>
      <c r="BD1096" s="11"/>
      <c r="BE1096" s="11"/>
      <c r="BF1096" s="11"/>
      <c r="BG1096" s="11"/>
      <c r="BH1096" s="11"/>
      <c r="BI1096" s="11"/>
      <c r="BJ1096" s="11"/>
      <c r="BK1096" s="11"/>
      <c r="BL1096" s="11"/>
      <c r="BM1096" s="11"/>
      <c r="BN1096" s="11"/>
      <c r="BO1096" s="11"/>
      <c r="BP1096" s="11"/>
    </row>
    <row r="1097" spans="1:68" ht="12.75" customHeight="1">
      <c r="A1097" s="12">
        <f t="shared" si="1727"/>
        <v>1094</v>
      </c>
      <c r="B1097" s="11" t="str">
        <f t="shared" ref="B1097:D1097" si="2057">IF(ISERROR(B1096),IF(ISERROR(B1095),IF(ISERROR(B1094),"BLANK",B1094),B1095),B1096)</f>
        <v>Isabelle Cote</v>
      </c>
      <c r="C1097" s="11" t="str">
        <f t="shared" si="2057"/>
        <v>Em Lim</v>
      </c>
      <c r="D1097" s="11" t="str">
        <f t="shared" si="2057"/>
        <v>BMSC9</v>
      </c>
      <c r="E1097" s="12" t="str">
        <f>IF(ISERROR(VLOOKUP($D1097,SITES!$A:$E,2,FALSE)),"",VLOOKUP($D1097,SITES!$A:$E,2,FALSE))</f>
        <v>Eagle Bay</v>
      </c>
      <c r="F1097" s="10">
        <f>IF(ISERROR(VLOOKUP($D1097,SITES!$A:$E,3,FALSE)),"",VLOOKUP($D1097,SITES!$A:$E,3,FALSE))</f>
        <v>48.834789276122997</v>
      </c>
      <c r="G1097" s="13">
        <f>IF(ISERROR(VLOOKUP($D1097,SITES!$A:$E,4,FALSE)),"",VLOOKUP($D1097,SITES!$A:$E,4,FALSE))</f>
        <v>-125.14702606201099</v>
      </c>
      <c r="H1097" s="14" t="str">
        <f t="shared" ref="H1097:O1097" si="2058">IF(ISERROR(H1096),IF(ISERROR(H1095),IF(ISERROR(H1094),"BLANK",H1094),H1095),H1096)</f>
        <v>23/04/2024</v>
      </c>
      <c r="I1097" s="11">
        <f t="shared" si="2058"/>
        <v>2</v>
      </c>
      <c r="J1097" s="11" t="str">
        <f t="shared" si="2058"/>
        <v>SW</v>
      </c>
      <c r="K1097" s="18">
        <f t="shared" si="2058"/>
        <v>0.52500000000000002</v>
      </c>
      <c r="L1097" s="11" t="str">
        <f t="shared" si="2058"/>
        <v>EGL</v>
      </c>
      <c r="M1097" s="11">
        <f t="shared" si="2058"/>
        <v>6.5</v>
      </c>
      <c r="N1097" s="11">
        <f t="shared" si="2058"/>
        <v>0</v>
      </c>
      <c r="O1097" s="11">
        <f t="shared" si="2058"/>
        <v>1</v>
      </c>
      <c r="P1097" s="11" t="s">
        <v>52</v>
      </c>
      <c r="Q1097" s="19" t="str">
        <f>IF($N1097=1,IF(ISERROR(VLOOKUP($P1097,'M1'!$A:$C,Q$2,FALSE)),"NOT PRESENT",VLOOKUP($P1097,'M1'!$A:$C,Q$2,FALSE)),IF($N1097=2,IF(ISERROR(VLOOKUP(DATA!$P1097,'M2'!$A:$C,Q$2,FALSE)),"NOT PRESENT",VLOOKUP(DATA!$P1097,'M2'!$A:$C,Q$2,FALSE)),IF($N1097=0,IF(ISERROR(VLOOKUP($P1097,'M1'!$A:$C,Q$2,FALSE)),IF(ISERROR(VLOOKUP(DATA!$P1097,'M2'!$A:$C,Q$2,FALSE)),"NOT PRESENT",VLOOKUP(DATA!$P1097,'M2'!$A:$C,Q$2,FALSE)),VLOOKUP($P1097,'M1'!$A:$C,Q$2,FALSE)),"SPECIFY METHOD")))</f>
        <v>Sebastes caurinus</v>
      </c>
      <c r="R1097" s="12" t="str">
        <f>IF($N1097=1,IF(ISERROR(VLOOKUP($P1097,'M1'!$A:$C,R$2,FALSE)),"NOT PRESENT",VLOOKUP($P1097,'M1'!$A:$C,R$2,FALSE)),IF($N1097=2,IF(ISERROR(VLOOKUP(DATA!$P1097,'M2'!$A:$C,R$2,FALSE)),"NOT PRESENT",VLOOKUP(DATA!$P1097,'M2'!$A:$C,R$2,FALSE)),IF($N1097=0,IF(ISERROR(VLOOKUP($P1097,'M1'!$A:$C,R$2,FALSE)),IF(ISERROR(VLOOKUP(DATA!$P1097,'M2'!$A:$C,R$2,FALSE)),"NOT PRESENT",VLOOKUP(DATA!$P1097,'M2'!$A:$C,R$2,FALSE)),VLOOKUP($P1097,'M1'!$A:$C,R$2,FALSE)),"SPECIFY METHOD")))</f>
        <v>Copper rockfish</v>
      </c>
      <c r="S1097" s="21">
        <f t="shared" si="1889"/>
        <v>2</v>
      </c>
      <c r="T1097" s="11">
        <v>0</v>
      </c>
      <c r="U1097" s="11"/>
      <c r="V1097" s="11"/>
      <c r="W1097" s="11"/>
      <c r="X1097" s="11">
        <v>1</v>
      </c>
      <c r="Y1097" s="11"/>
      <c r="Z1097" s="11">
        <v>1</v>
      </c>
      <c r="AA1097" s="11"/>
      <c r="AB1097" s="11"/>
      <c r="AC1097" s="11"/>
      <c r="AD1097" s="11"/>
      <c r="AE1097" s="11"/>
      <c r="AF1097" s="11"/>
      <c r="AG1097" s="11"/>
      <c r="AH1097" s="11"/>
      <c r="AI1097" s="11"/>
      <c r="AJ1097" s="11"/>
      <c r="AK1097" s="11"/>
      <c r="AL1097" s="11"/>
      <c r="AM1097" s="11"/>
      <c r="AN1097" s="11"/>
      <c r="AO1097" s="11"/>
      <c r="AP1097" s="11"/>
      <c r="AQ1097" s="11"/>
      <c r="AR1097" s="11"/>
      <c r="AS1097" s="11"/>
      <c r="AT1097" s="11"/>
      <c r="AU1097" s="11"/>
      <c r="AV1097" s="11"/>
      <c r="AW1097" s="11"/>
      <c r="AX1097" s="11"/>
      <c r="AY1097" s="11"/>
      <c r="AZ1097" s="11"/>
      <c r="BA1097" s="11"/>
      <c r="BB1097" s="11"/>
      <c r="BC1097" s="11"/>
      <c r="BD1097" s="11"/>
      <c r="BE1097" s="11"/>
      <c r="BF1097" s="11"/>
      <c r="BG1097" s="11"/>
      <c r="BH1097" s="11"/>
      <c r="BI1097" s="11"/>
      <c r="BJ1097" s="11"/>
      <c r="BK1097" s="11"/>
      <c r="BL1097" s="11"/>
      <c r="BM1097" s="11"/>
      <c r="BN1097" s="11"/>
      <c r="BO1097" s="11"/>
      <c r="BP1097" s="11"/>
    </row>
    <row r="1098" spans="1:68" ht="12.75" customHeight="1">
      <c r="A1098" s="12">
        <f t="shared" si="1727"/>
        <v>1095</v>
      </c>
      <c r="B1098" s="11" t="str">
        <f t="shared" ref="B1098:D1098" si="2059">IF(ISERROR(B1097),IF(ISERROR(B1096),IF(ISERROR(B1095),"BLANK",B1095),B1096),B1097)</f>
        <v>Isabelle Cote</v>
      </c>
      <c r="C1098" s="11" t="str">
        <f t="shared" si="2059"/>
        <v>Em Lim</v>
      </c>
      <c r="D1098" s="11" t="str">
        <f t="shared" si="2059"/>
        <v>BMSC9</v>
      </c>
      <c r="E1098" s="12" t="str">
        <f>IF(ISERROR(VLOOKUP($D1098,SITES!$A:$E,2,FALSE)),"",VLOOKUP($D1098,SITES!$A:$E,2,FALSE))</f>
        <v>Eagle Bay</v>
      </c>
      <c r="F1098" s="10">
        <f>IF(ISERROR(VLOOKUP($D1098,SITES!$A:$E,3,FALSE)),"",VLOOKUP($D1098,SITES!$A:$E,3,FALSE))</f>
        <v>48.834789276122997</v>
      </c>
      <c r="G1098" s="13">
        <f>IF(ISERROR(VLOOKUP($D1098,SITES!$A:$E,4,FALSE)),"",VLOOKUP($D1098,SITES!$A:$E,4,FALSE))</f>
        <v>-125.14702606201099</v>
      </c>
      <c r="H1098" s="14" t="str">
        <f t="shared" ref="H1098:O1098" si="2060">IF(ISERROR(H1097),IF(ISERROR(H1096),IF(ISERROR(H1095),"BLANK",H1095),H1096),H1097)</f>
        <v>23/04/2024</v>
      </c>
      <c r="I1098" s="11">
        <f t="shared" si="2060"/>
        <v>2</v>
      </c>
      <c r="J1098" s="11" t="str">
        <f t="shared" si="2060"/>
        <v>SW</v>
      </c>
      <c r="K1098" s="18">
        <f t="shared" si="2060"/>
        <v>0.52500000000000002</v>
      </c>
      <c r="L1098" s="11" t="str">
        <f t="shared" si="2060"/>
        <v>EGL</v>
      </c>
      <c r="M1098" s="11">
        <f t="shared" si="2060"/>
        <v>6.5</v>
      </c>
      <c r="N1098" s="11">
        <f t="shared" si="2060"/>
        <v>0</v>
      </c>
      <c r="O1098" s="11">
        <f t="shared" si="2060"/>
        <v>1</v>
      </c>
      <c r="P1098" s="11" t="s">
        <v>74</v>
      </c>
      <c r="Q1098" s="19" t="str">
        <f>IF($N1098=1,IF(ISERROR(VLOOKUP($P1098,'M1'!$A:$C,Q$2,FALSE)),"NOT PRESENT",VLOOKUP($P1098,'M1'!$A:$C,Q$2,FALSE)),IF($N1098=2,IF(ISERROR(VLOOKUP(DATA!$P1098,'M2'!$A:$C,Q$2,FALSE)),"NOT PRESENT",VLOOKUP(DATA!$P1098,'M2'!$A:$C,Q$2,FALSE)),IF($N1098=0,IF(ISERROR(VLOOKUP($P1098,'M1'!$A:$C,Q$2,FALSE)),IF(ISERROR(VLOOKUP(DATA!$P1098,'M2'!$A:$C,Q$2,FALSE)),"NOT PRESENT",VLOOKUP(DATA!$P1098,'M2'!$A:$C,Q$2,FALSE)),VLOOKUP($P1098,'M1'!$A:$C,Q$2,FALSE)),"SPECIFY METHOD")))</f>
        <v>Sebastes melanops</v>
      </c>
      <c r="R1098" s="12" t="str">
        <f>IF($N1098=1,IF(ISERROR(VLOOKUP($P1098,'M1'!$A:$C,R$2,FALSE)),"NOT PRESENT",VLOOKUP($P1098,'M1'!$A:$C,R$2,FALSE)),IF($N1098=2,IF(ISERROR(VLOOKUP(DATA!$P1098,'M2'!$A:$C,R$2,FALSE)),"NOT PRESENT",VLOOKUP(DATA!$P1098,'M2'!$A:$C,R$2,FALSE)),IF($N1098=0,IF(ISERROR(VLOOKUP($P1098,'M1'!$A:$C,R$2,FALSE)),IF(ISERROR(VLOOKUP(DATA!$P1098,'M2'!$A:$C,R$2,FALSE)),"NOT PRESENT",VLOOKUP(DATA!$P1098,'M2'!$A:$C,R$2,FALSE)),VLOOKUP($P1098,'M1'!$A:$C,R$2,FALSE)),"SPECIFY METHOD")))</f>
        <v>Black rockfish</v>
      </c>
      <c r="S1098" s="21">
        <f t="shared" si="1889"/>
        <v>2</v>
      </c>
      <c r="T1098" s="11">
        <v>0</v>
      </c>
      <c r="U1098" s="11"/>
      <c r="V1098" s="11"/>
      <c r="W1098" s="11"/>
      <c r="X1098" s="11"/>
      <c r="Y1098" s="11"/>
      <c r="Z1098" s="11"/>
      <c r="AA1098" s="11">
        <v>2</v>
      </c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  <c r="AT1098" s="11"/>
      <c r="AU1098" s="11"/>
      <c r="AV1098" s="11"/>
      <c r="AW1098" s="11"/>
      <c r="AX1098" s="11"/>
      <c r="AY1098" s="11"/>
      <c r="AZ1098" s="11"/>
      <c r="BA1098" s="11"/>
      <c r="BB1098" s="11"/>
      <c r="BC1098" s="11"/>
      <c r="BD1098" s="11"/>
      <c r="BE1098" s="11"/>
      <c r="BF1098" s="11"/>
      <c r="BG1098" s="11"/>
      <c r="BH1098" s="11"/>
      <c r="BI1098" s="11"/>
      <c r="BJ1098" s="11"/>
      <c r="BK1098" s="11"/>
      <c r="BL1098" s="11"/>
      <c r="BM1098" s="11"/>
      <c r="BN1098" s="11"/>
      <c r="BO1098" s="11"/>
      <c r="BP1098" s="11"/>
    </row>
    <row r="1099" spans="1:68" ht="12.75" customHeight="1">
      <c r="A1099" s="12">
        <f t="shared" si="1727"/>
        <v>1096</v>
      </c>
      <c r="B1099" s="11" t="str">
        <f t="shared" ref="B1099:D1099" si="2061">IF(ISERROR(B1098),IF(ISERROR(B1097),IF(ISERROR(B1096),"BLANK",B1096),B1097),B1098)</f>
        <v>Isabelle Cote</v>
      </c>
      <c r="C1099" s="11" t="str">
        <f t="shared" si="2061"/>
        <v>Em Lim</v>
      </c>
      <c r="D1099" s="11" t="str">
        <f t="shared" si="2061"/>
        <v>BMSC9</v>
      </c>
      <c r="E1099" s="12" t="str">
        <f>IF(ISERROR(VLOOKUP($D1099,SITES!$A:$E,2,FALSE)),"",VLOOKUP($D1099,SITES!$A:$E,2,FALSE))</f>
        <v>Eagle Bay</v>
      </c>
      <c r="F1099" s="10">
        <f>IF(ISERROR(VLOOKUP($D1099,SITES!$A:$E,3,FALSE)),"",VLOOKUP($D1099,SITES!$A:$E,3,FALSE))</f>
        <v>48.834789276122997</v>
      </c>
      <c r="G1099" s="13">
        <f>IF(ISERROR(VLOOKUP($D1099,SITES!$A:$E,4,FALSE)),"",VLOOKUP($D1099,SITES!$A:$E,4,FALSE))</f>
        <v>-125.14702606201099</v>
      </c>
      <c r="H1099" s="14" t="str">
        <f t="shared" ref="H1099:M1099" si="2062">IF(ISERROR(H1098),IF(ISERROR(H1097),IF(ISERROR(H1096),"BLANK",H1096),H1097),H1098)</f>
        <v>23/04/2024</v>
      </c>
      <c r="I1099" s="11">
        <f t="shared" si="2062"/>
        <v>2</v>
      </c>
      <c r="J1099" s="11" t="str">
        <f t="shared" si="2062"/>
        <v>SW</v>
      </c>
      <c r="K1099" s="18">
        <f t="shared" si="2062"/>
        <v>0.52500000000000002</v>
      </c>
      <c r="L1099" s="11" t="str">
        <f t="shared" si="2062"/>
        <v>EGL</v>
      </c>
      <c r="M1099" s="11">
        <f t="shared" si="2062"/>
        <v>6.5</v>
      </c>
      <c r="N1099" s="11">
        <v>2</v>
      </c>
      <c r="O1099" s="11">
        <f>IF(ISERROR(O1098),IF(ISERROR(O1097),IF(ISERROR(O1096),"BLANK",O1096),O1097),O1098)</f>
        <v>1</v>
      </c>
      <c r="P1099" s="11" t="s">
        <v>42</v>
      </c>
      <c r="Q1099" s="19" t="str">
        <f>IF($N1099=1,IF(ISERROR(VLOOKUP($P1099,'M1'!$A:$C,Q$2,FALSE)),"NOT PRESENT",VLOOKUP($P1099,'M1'!$A:$C,Q$2,FALSE)),IF($N1099=2,IF(ISERROR(VLOOKUP(DATA!$P1099,'M2'!$A:$C,Q$2,FALSE)),"NOT PRESENT",VLOOKUP(DATA!$P1099,'M2'!$A:$C,Q$2,FALSE)),IF($N1099=0,IF(ISERROR(VLOOKUP($P1099,'M1'!$A:$C,Q$2,FALSE)),IF(ISERROR(VLOOKUP(DATA!$P1099,'M2'!$A:$C,Q$2,FALSE)),"NOT PRESENT",VLOOKUP(DATA!$P1099,'M2'!$A:$C,Q$2,FALSE)),VLOOKUP($P1099,'M1'!$A:$C,Q$2,FALSE)),"SPECIFY METHOD")))</f>
        <v>Dermasterias imbricata</v>
      </c>
      <c r="R1099" s="12" t="str">
        <f>IF($N1099=1,IF(ISERROR(VLOOKUP($P1099,'M1'!$A:$C,R$2,FALSE)),"NOT PRESENT",VLOOKUP($P1099,'M1'!$A:$C,R$2,FALSE)),IF($N1099=2,IF(ISERROR(VLOOKUP(DATA!$P1099,'M2'!$A:$C,R$2,FALSE)),"NOT PRESENT",VLOOKUP(DATA!$P1099,'M2'!$A:$C,R$2,FALSE)),IF($N1099=0,IF(ISERROR(VLOOKUP($P1099,'M1'!$A:$C,R$2,FALSE)),IF(ISERROR(VLOOKUP(DATA!$P1099,'M2'!$A:$C,R$2,FALSE)),"NOT PRESENT",VLOOKUP(DATA!$P1099,'M2'!$A:$C,R$2,FALSE)),VLOOKUP($P1099,'M1'!$A:$C,R$2,FALSE)),"SPECIFY METHOD")))</f>
        <v>Leather star</v>
      </c>
      <c r="S1099" s="21">
        <f t="shared" si="1889"/>
        <v>6</v>
      </c>
      <c r="T1099" s="11">
        <v>6</v>
      </c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  <c r="AI1099" s="11"/>
      <c r="AJ1099" s="11"/>
      <c r="AK1099" s="11"/>
      <c r="AL1099" s="11"/>
      <c r="AM1099" s="11"/>
      <c r="AN1099" s="11"/>
      <c r="AO1099" s="11"/>
      <c r="AP1099" s="11"/>
      <c r="AQ1099" s="11"/>
      <c r="AR1099" s="11"/>
      <c r="AS1099" s="11"/>
      <c r="AT1099" s="11"/>
      <c r="AU1099" s="11"/>
      <c r="AV1099" s="11"/>
      <c r="AW1099" s="11"/>
      <c r="AX1099" s="11"/>
      <c r="AY1099" s="11"/>
      <c r="AZ1099" s="11"/>
      <c r="BA1099" s="11"/>
      <c r="BB1099" s="11"/>
      <c r="BC1099" s="11"/>
      <c r="BD1099" s="11"/>
      <c r="BE1099" s="11"/>
      <c r="BF1099" s="11"/>
      <c r="BG1099" s="11"/>
      <c r="BH1099" s="11"/>
      <c r="BI1099" s="11"/>
      <c r="BJ1099" s="11"/>
      <c r="BK1099" s="11"/>
      <c r="BL1099" s="11"/>
      <c r="BM1099" s="11"/>
      <c r="BN1099" s="11"/>
      <c r="BO1099" s="11"/>
      <c r="BP1099" s="11"/>
    </row>
    <row r="1100" spans="1:68" ht="12.75" customHeight="1">
      <c r="A1100" s="12">
        <f t="shared" si="1727"/>
        <v>1097</v>
      </c>
      <c r="B1100" s="11" t="str">
        <f t="shared" ref="B1100:D1100" si="2063">IF(ISERROR(B1099),IF(ISERROR(B1098),IF(ISERROR(B1097),"BLANK",B1097),B1098),B1099)</f>
        <v>Isabelle Cote</v>
      </c>
      <c r="C1100" s="11" t="str">
        <f t="shared" si="2063"/>
        <v>Em Lim</v>
      </c>
      <c r="D1100" s="11" t="str">
        <f t="shared" si="2063"/>
        <v>BMSC9</v>
      </c>
      <c r="E1100" s="12" t="str">
        <f>IF(ISERROR(VLOOKUP($D1100,SITES!$A:$E,2,FALSE)),"",VLOOKUP($D1100,SITES!$A:$E,2,FALSE))</f>
        <v>Eagle Bay</v>
      </c>
      <c r="F1100" s="10">
        <f>IF(ISERROR(VLOOKUP($D1100,SITES!$A:$E,3,FALSE)),"",VLOOKUP($D1100,SITES!$A:$E,3,FALSE))</f>
        <v>48.834789276122997</v>
      </c>
      <c r="G1100" s="13">
        <f>IF(ISERROR(VLOOKUP($D1100,SITES!$A:$E,4,FALSE)),"",VLOOKUP($D1100,SITES!$A:$E,4,FALSE))</f>
        <v>-125.14702606201099</v>
      </c>
      <c r="H1100" s="14" t="str">
        <f t="shared" ref="H1100:O1100" si="2064">IF(ISERROR(H1099),IF(ISERROR(H1098),IF(ISERROR(H1097),"BLANK",H1097),H1098),H1099)</f>
        <v>23/04/2024</v>
      </c>
      <c r="I1100" s="11">
        <f t="shared" si="2064"/>
        <v>2</v>
      </c>
      <c r="J1100" s="11" t="str">
        <f t="shared" si="2064"/>
        <v>SW</v>
      </c>
      <c r="K1100" s="18">
        <f t="shared" si="2064"/>
        <v>0.52500000000000002</v>
      </c>
      <c r="L1100" s="11" t="str">
        <f t="shared" si="2064"/>
        <v>EGL</v>
      </c>
      <c r="M1100" s="11">
        <f t="shared" si="2064"/>
        <v>6.5</v>
      </c>
      <c r="N1100" s="11">
        <f t="shared" si="2064"/>
        <v>2</v>
      </c>
      <c r="O1100" s="11">
        <f t="shared" si="2064"/>
        <v>1</v>
      </c>
      <c r="P1100" s="11" t="s">
        <v>45</v>
      </c>
      <c r="Q1100" s="19" t="str">
        <f>IF($N1100=1,IF(ISERROR(VLOOKUP($P1100,'M1'!$A:$C,Q$2,FALSE)),"NOT PRESENT",VLOOKUP($P1100,'M1'!$A:$C,Q$2,FALSE)),IF($N1100=2,IF(ISERROR(VLOOKUP(DATA!$P1100,'M2'!$A:$C,Q$2,FALSE)),"NOT PRESENT",VLOOKUP(DATA!$P1100,'M2'!$A:$C,Q$2,FALSE)),IF($N1100=0,IF(ISERROR(VLOOKUP($P1100,'M1'!$A:$C,Q$2,FALSE)),IF(ISERROR(VLOOKUP(DATA!$P1100,'M2'!$A:$C,Q$2,FALSE)),"NOT PRESENT",VLOOKUP(DATA!$P1100,'M2'!$A:$C,Q$2,FALSE)),VLOOKUP($P1100,'M1'!$A:$C,Q$2,FALSE)),"SPECIFY METHOD")))</f>
        <v>Diodora aspera</v>
      </c>
      <c r="R1100" s="12" t="str">
        <f>IF($N1100=1,IF(ISERROR(VLOOKUP($P1100,'M1'!$A:$C,R$2,FALSE)),"NOT PRESENT",VLOOKUP($P1100,'M1'!$A:$C,R$2,FALSE)),IF($N1100=2,IF(ISERROR(VLOOKUP(DATA!$P1100,'M2'!$A:$C,R$2,FALSE)),"NOT PRESENT",VLOOKUP(DATA!$P1100,'M2'!$A:$C,R$2,FALSE)),IF($N1100=0,IF(ISERROR(VLOOKUP($P1100,'M1'!$A:$C,R$2,FALSE)),IF(ISERROR(VLOOKUP(DATA!$P1100,'M2'!$A:$C,R$2,FALSE)),"NOT PRESENT",VLOOKUP(DATA!$P1100,'M2'!$A:$C,R$2,FALSE)),VLOOKUP($P1100,'M1'!$A:$C,R$2,FALSE)),"SPECIFY METHOD")))</f>
        <v>Rough keyhole limpet</v>
      </c>
      <c r="S1100" s="21">
        <f t="shared" si="1889"/>
        <v>4</v>
      </c>
      <c r="T1100" s="11">
        <v>4</v>
      </c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  <c r="AI1100" s="11"/>
      <c r="AJ1100" s="11"/>
      <c r="AK1100" s="11"/>
      <c r="AL1100" s="11"/>
      <c r="AM1100" s="11"/>
      <c r="AN1100" s="11"/>
      <c r="AO1100" s="11"/>
      <c r="AP1100" s="11"/>
      <c r="AQ1100" s="11"/>
      <c r="AR1100" s="11"/>
      <c r="AS1100" s="11"/>
      <c r="AT1100" s="11"/>
      <c r="AU1100" s="11"/>
      <c r="AV1100" s="11"/>
      <c r="AW1100" s="11"/>
      <c r="AX1100" s="11"/>
      <c r="AY1100" s="11"/>
      <c r="AZ1100" s="11"/>
      <c r="BA1100" s="11"/>
      <c r="BB1100" s="11"/>
      <c r="BC1100" s="11"/>
      <c r="BD1100" s="11"/>
      <c r="BE1100" s="11"/>
      <c r="BF1100" s="11"/>
      <c r="BG1100" s="11"/>
      <c r="BH1100" s="11"/>
      <c r="BI1100" s="11"/>
      <c r="BJ1100" s="11"/>
      <c r="BK1100" s="11"/>
      <c r="BL1100" s="11"/>
      <c r="BM1100" s="11"/>
      <c r="BN1100" s="11"/>
      <c r="BO1100" s="11"/>
      <c r="BP1100" s="11"/>
    </row>
    <row r="1101" spans="1:68" ht="12.75" customHeight="1">
      <c r="A1101" s="12">
        <f t="shared" si="1727"/>
        <v>1098</v>
      </c>
      <c r="B1101" s="11" t="str">
        <f t="shared" ref="B1101:D1101" si="2065">IF(ISERROR(B1100),IF(ISERROR(B1099),IF(ISERROR(B1098),"BLANK",B1098),B1099),B1100)</f>
        <v>Isabelle Cote</v>
      </c>
      <c r="C1101" s="11" t="str">
        <f t="shared" si="2065"/>
        <v>Em Lim</v>
      </c>
      <c r="D1101" s="11" t="str">
        <f t="shared" si="2065"/>
        <v>BMSC9</v>
      </c>
      <c r="E1101" s="12" t="str">
        <f>IF(ISERROR(VLOOKUP($D1101,SITES!$A:$E,2,FALSE)),"",VLOOKUP($D1101,SITES!$A:$E,2,FALSE))</f>
        <v>Eagle Bay</v>
      </c>
      <c r="F1101" s="10">
        <f>IF(ISERROR(VLOOKUP($D1101,SITES!$A:$E,3,FALSE)),"",VLOOKUP($D1101,SITES!$A:$E,3,FALSE))</f>
        <v>48.834789276122997</v>
      </c>
      <c r="G1101" s="13">
        <f>IF(ISERROR(VLOOKUP($D1101,SITES!$A:$E,4,FALSE)),"",VLOOKUP($D1101,SITES!$A:$E,4,FALSE))</f>
        <v>-125.14702606201099</v>
      </c>
      <c r="H1101" s="14" t="str">
        <f t="shared" ref="H1101:O1101" si="2066">IF(ISERROR(H1100),IF(ISERROR(H1099),IF(ISERROR(H1098),"BLANK",H1098),H1099),H1100)</f>
        <v>23/04/2024</v>
      </c>
      <c r="I1101" s="11">
        <f t="shared" si="2066"/>
        <v>2</v>
      </c>
      <c r="J1101" s="11" t="str">
        <f t="shared" si="2066"/>
        <v>SW</v>
      </c>
      <c r="K1101" s="18">
        <f t="shared" si="2066"/>
        <v>0.52500000000000002</v>
      </c>
      <c r="L1101" s="11" t="str">
        <f t="shared" si="2066"/>
        <v>EGL</v>
      </c>
      <c r="M1101" s="11">
        <f t="shared" si="2066"/>
        <v>6.5</v>
      </c>
      <c r="N1101" s="11">
        <f t="shared" si="2066"/>
        <v>2</v>
      </c>
      <c r="O1101" s="11">
        <f t="shared" si="2066"/>
        <v>1</v>
      </c>
      <c r="P1101" s="24" t="s">
        <v>61</v>
      </c>
      <c r="Q1101" s="19" t="str">
        <f>IF($N1101=1,IF(ISERROR(VLOOKUP($P1101,'M1'!$A:$C,Q$2,FALSE)),"NOT PRESENT",VLOOKUP($P1101,'M1'!$A:$C,Q$2,FALSE)),IF($N1101=2,IF(ISERROR(VLOOKUP(DATA!$P1101,'M2'!$A:$C,Q$2,FALSE)),"NOT PRESENT",VLOOKUP(DATA!$P1101,'M2'!$A:$C,Q$2,FALSE)),IF($N1101=0,IF(ISERROR(VLOOKUP($P1101,'M1'!$A:$C,Q$2,FALSE)),IF(ISERROR(VLOOKUP(DATA!$P1101,'M2'!$A:$C,Q$2,FALSE)),"NOT PRESENT",VLOOKUP(DATA!$P1101,'M2'!$A:$C,Q$2,FALSE)),VLOOKUP($P1101,'M1'!$A:$C,Q$2,FALSE)),"SPECIFY METHOD")))</f>
        <v>Henricia spp.</v>
      </c>
      <c r="R1101" s="12" t="str">
        <f>IF($N1101=1,IF(ISERROR(VLOOKUP($P1101,'M1'!$A:$C,R$2,FALSE)),"NOT PRESENT",VLOOKUP($P1101,'M1'!$A:$C,R$2,FALSE)),IF($N1101=2,IF(ISERROR(VLOOKUP(DATA!$P1101,'M2'!$A:$C,R$2,FALSE)),"NOT PRESENT",VLOOKUP(DATA!$P1101,'M2'!$A:$C,R$2,FALSE)),IF($N1101=0,IF(ISERROR(VLOOKUP($P1101,'M1'!$A:$C,R$2,FALSE)),IF(ISERROR(VLOOKUP(DATA!$P1101,'M2'!$A:$C,R$2,FALSE)),"NOT PRESENT",VLOOKUP(DATA!$P1101,'M2'!$A:$C,R$2,FALSE)),VLOOKUP($P1101,'M1'!$A:$C,R$2,FALSE)),"SPECIFY METHOD")))</f>
        <v>Unidentified blood star</v>
      </c>
      <c r="S1101" s="21">
        <f t="shared" si="1889"/>
        <v>4</v>
      </c>
      <c r="T1101" s="11">
        <v>4</v>
      </c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1"/>
      <c r="AJ1101" s="11"/>
      <c r="AK1101" s="11"/>
      <c r="AL1101" s="11"/>
      <c r="AM1101" s="11"/>
      <c r="AN1101" s="11"/>
      <c r="AO1101" s="11"/>
      <c r="AP1101" s="11"/>
      <c r="AQ1101" s="11"/>
      <c r="AR1101" s="11"/>
      <c r="AS1101" s="11"/>
      <c r="AT1101" s="11"/>
      <c r="AU1101" s="11"/>
      <c r="AV1101" s="11"/>
      <c r="AW1101" s="11"/>
      <c r="AX1101" s="11"/>
      <c r="AY1101" s="11"/>
      <c r="AZ1101" s="11"/>
      <c r="BA1101" s="11"/>
      <c r="BB1101" s="11"/>
      <c r="BC1101" s="11"/>
      <c r="BD1101" s="11"/>
      <c r="BE1101" s="11"/>
      <c r="BF1101" s="11"/>
      <c r="BG1101" s="11"/>
      <c r="BH1101" s="11"/>
      <c r="BI1101" s="11"/>
      <c r="BJ1101" s="11"/>
      <c r="BK1101" s="11"/>
      <c r="BL1101" s="11"/>
      <c r="BM1101" s="11"/>
      <c r="BN1101" s="11"/>
      <c r="BO1101" s="11"/>
      <c r="BP1101" s="11"/>
    </row>
    <row r="1102" spans="1:68" ht="12.75" customHeight="1">
      <c r="A1102" s="12">
        <f t="shared" si="1727"/>
        <v>1099</v>
      </c>
      <c r="B1102" s="11" t="str">
        <f t="shared" ref="B1102:D1102" si="2067">IF(ISERROR(B1101),IF(ISERROR(B1100),IF(ISERROR(B1099),"BLANK",B1099),B1100),B1101)</f>
        <v>Isabelle Cote</v>
      </c>
      <c r="C1102" s="11" t="str">
        <f t="shared" si="2067"/>
        <v>Em Lim</v>
      </c>
      <c r="D1102" s="11" t="str">
        <f t="shared" si="2067"/>
        <v>BMSC9</v>
      </c>
      <c r="E1102" s="12" t="str">
        <f>IF(ISERROR(VLOOKUP($D1102,SITES!$A:$E,2,FALSE)),"",VLOOKUP($D1102,SITES!$A:$E,2,FALSE))</f>
        <v>Eagle Bay</v>
      </c>
      <c r="F1102" s="10">
        <f>IF(ISERROR(VLOOKUP($D1102,SITES!$A:$E,3,FALSE)),"",VLOOKUP($D1102,SITES!$A:$E,3,FALSE))</f>
        <v>48.834789276122997</v>
      </c>
      <c r="G1102" s="13">
        <f>IF(ISERROR(VLOOKUP($D1102,SITES!$A:$E,4,FALSE)),"",VLOOKUP($D1102,SITES!$A:$E,4,FALSE))</f>
        <v>-125.14702606201099</v>
      </c>
      <c r="H1102" s="14" t="str">
        <f t="shared" ref="H1102:O1102" si="2068">IF(ISERROR(H1101),IF(ISERROR(H1100),IF(ISERROR(H1099),"BLANK",H1099),H1100),H1101)</f>
        <v>23/04/2024</v>
      </c>
      <c r="I1102" s="11">
        <f t="shared" si="2068"/>
        <v>2</v>
      </c>
      <c r="J1102" s="11" t="str">
        <f t="shared" si="2068"/>
        <v>SW</v>
      </c>
      <c r="K1102" s="18">
        <f t="shared" si="2068"/>
        <v>0.52500000000000002</v>
      </c>
      <c r="L1102" s="11" t="str">
        <f t="shared" si="2068"/>
        <v>EGL</v>
      </c>
      <c r="M1102" s="11">
        <f t="shared" si="2068"/>
        <v>6.5</v>
      </c>
      <c r="N1102" s="11">
        <f t="shared" si="2068"/>
        <v>2</v>
      </c>
      <c r="O1102" s="11">
        <f t="shared" si="2068"/>
        <v>1</v>
      </c>
      <c r="P1102" s="11" t="s">
        <v>40</v>
      </c>
      <c r="Q1102" s="19" t="str">
        <f>IF($N1102=1,IF(ISERROR(VLOOKUP($P1102,'M1'!$A:$C,Q$2,FALSE)),"NOT PRESENT",VLOOKUP($P1102,'M1'!$A:$C,Q$2,FALSE)),IF($N1102=2,IF(ISERROR(VLOOKUP(DATA!$P1102,'M2'!$A:$C,Q$2,FALSE)),"NOT PRESENT",VLOOKUP(DATA!$P1102,'M2'!$A:$C,Q$2,FALSE)),IF($N1102=0,IF(ISERROR(VLOOKUP($P1102,'M1'!$A:$C,Q$2,FALSE)),IF(ISERROR(VLOOKUP(DATA!$P1102,'M2'!$A:$C,Q$2,FALSE)),"NOT PRESENT",VLOOKUP(DATA!$P1102,'M2'!$A:$C,Q$2,FALSE)),VLOOKUP($P1102,'M1'!$A:$C,Q$2,FALSE)),"SPECIFY METHOD")))</f>
        <v>Pagurus beringanus</v>
      </c>
      <c r="R1102" s="12" t="str">
        <f>IF($N1102=1,IF(ISERROR(VLOOKUP($P1102,'M1'!$A:$C,R$2,FALSE)),"NOT PRESENT",VLOOKUP($P1102,'M1'!$A:$C,R$2,FALSE)),IF($N1102=2,IF(ISERROR(VLOOKUP(DATA!$P1102,'M2'!$A:$C,R$2,FALSE)),"NOT PRESENT",VLOOKUP(DATA!$P1102,'M2'!$A:$C,R$2,FALSE)),IF($N1102=0,IF(ISERROR(VLOOKUP($P1102,'M1'!$A:$C,R$2,FALSE)),IF(ISERROR(VLOOKUP(DATA!$P1102,'M2'!$A:$C,R$2,FALSE)),"NOT PRESENT",VLOOKUP(DATA!$P1102,'M2'!$A:$C,R$2,FALSE)),VLOOKUP($P1102,'M1'!$A:$C,R$2,FALSE)),"SPECIFY METHOD")))</f>
        <v>Bering hermit crab</v>
      </c>
      <c r="S1102" s="21">
        <f t="shared" si="1889"/>
        <v>1</v>
      </c>
      <c r="T1102" s="11">
        <v>1</v>
      </c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  <c r="AI1102" s="11"/>
      <c r="AJ1102" s="11"/>
      <c r="AK1102" s="11"/>
      <c r="AL1102" s="11"/>
      <c r="AM1102" s="11"/>
      <c r="AN1102" s="11"/>
      <c r="AO1102" s="11"/>
      <c r="AP1102" s="11"/>
      <c r="AQ1102" s="11"/>
      <c r="AR1102" s="11"/>
      <c r="AS1102" s="11"/>
      <c r="AT1102" s="11"/>
      <c r="AU1102" s="11"/>
      <c r="AV1102" s="11"/>
      <c r="AW1102" s="11"/>
      <c r="AX1102" s="11"/>
      <c r="AY1102" s="11"/>
      <c r="AZ1102" s="11"/>
      <c r="BA1102" s="11"/>
      <c r="BB1102" s="11"/>
      <c r="BC1102" s="11"/>
      <c r="BD1102" s="11"/>
      <c r="BE1102" s="11"/>
      <c r="BF1102" s="11"/>
      <c r="BG1102" s="11"/>
      <c r="BH1102" s="11"/>
      <c r="BI1102" s="11"/>
      <c r="BJ1102" s="11"/>
      <c r="BK1102" s="11"/>
      <c r="BL1102" s="11"/>
      <c r="BM1102" s="11"/>
      <c r="BN1102" s="11"/>
      <c r="BO1102" s="11"/>
      <c r="BP1102" s="11"/>
    </row>
    <row r="1103" spans="1:68" ht="12.75" customHeight="1">
      <c r="A1103" s="12">
        <f t="shared" si="1727"/>
        <v>1100</v>
      </c>
      <c r="B1103" s="11" t="str">
        <f t="shared" ref="B1103:D1103" si="2069">IF(ISERROR(B1102),IF(ISERROR(B1101),IF(ISERROR(B1100),"BLANK",B1100),B1101),B1102)</f>
        <v>Isabelle Cote</v>
      </c>
      <c r="C1103" s="11" t="str">
        <f t="shared" si="2069"/>
        <v>Em Lim</v>
      </c>
      <c r="D1103" s="11" t="str">
        <f t="shared" si="2069"/>
        <v>BMSC9</v>
      </c>
      <c r="E1103" s="12" t="str">
        <f>IF(ISERROR(VLOOKUP($D1103,SITES!$A:$E,2,FALSE)),"",VLOOKUP($D1103,SITES!$A:$E,2,FALSE))</f>
        <v>Eagle Bay</v>
      </c>
      <c r="F1103" s="10">
        <f>IF(ISERROR(VLOOKUP($D1103,SITES!$A:$E,3,FALSE)),"",VLOOKUP($D1103,SITES!$A:$E,3,FALSE))</f>
        <v>48.834789276122997</v>
      </c>
      <c r="G1103" s="13">
        <f>IF(ISERROR(VLOOKUP($D1103,SITES!$A:$E,4,FALSE)),"",VLOOKUP($D1103,SITES!$A:$E,4,FALSE))</f>
        <v>-125.14702606201099</v>
      </c>
      <c r="H1103" s="14" t="str">
        <f t="shared" ref="H1103:O1103" si="2070">IF(ISERROR(H1102),IF(ISERROR(H1101),IF(ISERROR(H1100),"BLANK",H1100),H1101),H1102)</f>
        <v>23/04/2024</v>
      </c>
      <c r="I1103" s="11">
        <f t="shared" si="2070"/>
        <v>2</v>
      </c>
      <c r="J1103" s="11" t="str">
        <f t="shared" si="2070"/>
        <v>SW</v>
      </c>
      <c r="K1103" s="18">
        <f t="shared" si="2070"/>
        <v>0.52500000000000002</v>
      </c>
      <c r="L1103" s="11" t="str">
        <f t="shared" si="2070"/>
        <v>EGL</v>
      </c>
      <c r="M1103" s="11">
        <f t="shared" si="2070"/>
        <v>6.5</v>
      </c>
      <c r="N1103" s="11">
        <f t="shared" si="2070"/>
        <v>2</v>
      </c>
      <c r="O1103" s="11">
        <f t="shared" si="2070"/>
        <v>1</v>
      </c>
      <c r="P1103" s="11" t="s">
        <v>68</v>
      </c>
      <c r="Q1103" s="19" t="str">
        <f>IF($N1103=1,IF(ISERROR(VLOOKUP($P1103,'M1'!$A:$C,Q$2,FALSE)),"NOT PRESENT",VLOOKUP($P1103,'M1'!$A:$C,Q$2,FALSE)),IF($N1103=2,IF(ISERROR(VLOOKUP(DATA!$P1103,'M2'!$A:$C,Q$2,FALSE)),"NOT PRESENT",VLOOKUP(DATA!$P1103,'M2'!$A:$C,Q$2,FALSE)),IF($N1103=0,IF(ISERROR(VLOOKUP($P1103,'M1'!$A:$C,Q$2,FALSE)),IF(ISERROR(VLOOKUP(DATA!$P1103,'M2'!$A:$C,Q$2,FALSE)),"NOT PRESENT",VLOOKUP(DATA!$P1103,'M2'!$A:$C,Q$2,FALSE)),VLOOKUP($P1103,'M1'!$A:$C,Q$2,FALSE)),"SPECIFY METHOD")))</f>
        <v>Evasterias troschelii</v>
      </c>
      <c r="R1103" s="12" t="str">
        <f>IF($N1103=1,IF(ISERROR(VLOOKUP($P1103,'M1'!$A:$C,R$2,FALSE)),"NOT PRESENT",VLOOKUP($P1103,'M1'!$A:$C,R$2,FALSE)),IF($N1103=2,IF(ISERROR(VLOOKUP(DATA!$P1103,'M2'!$A:$C,R$2,FALSE)),"NOT PRESENT",VLOOKUP(DATA!$P1103,'M2'!$A:$C,R$2,FALSE)),IF($N1103=0,IF(ISERROR(VLOOKUP($P1103,'M1'!$A:$C,R$2,FALSE)),IF(ISERROR(VLOOKUP(DATA!$P1103,'M2'!$A:$C,R$2,FALSE)),"NOT PRESENT",VLOOKUP(DATA!$P1103,'M2'!$A:$C,R$2,FALSE)),VLOOKUP($P1103,'M1'!$A:$C,R$2,FALSE)),"SPECIFY METHOD")))</f>
        <v>Mottled starfish</v>
      </c>
      <c r="S1103" s="21">
        <f t="shared" si="1889"/>
        <v>2</v>
      </c>
      <c r="T1103" s="11">
        <v>2</v>
      </c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1"/>
      <c r="BA1103" s="11"/>
      <c r="BB1103" s="11"/>
      <c r="BC1103" s="11"/>
      <c r="BD1103" s="11"/>
      <c r="BE1103" s="11"/>
      <c r="BF1103" s="11"/>
      <c r="BG1103" s="11"/>
      <c r="BH1103" s="11"/>
      <c r="BI1103" s="11"/>
      <c r="BJ1103" s="11"/>
      <c r="BK1103" s="11"/>
      <c r="BL1103" s="11"/>
      <c r="BM1103" s="11"/>
      <c r="BN1103" s="11"/>
      <c r="BO1103" s="11"/>
      <c r="BP1103" s="11"/>
    </row>
    <row r="1104" spans="1:68" ht="12.75" customHeight="1">
      <c r="A1104" s="12">
        <f t="shared" si="1727"/>
        <v>1101</v>
      </c>
      <c r="B1104" s="11" t="str">
        <f t="shared" ref="B1104:D1104" si="2071">IF(ISERROR(B1103),IF(ISERROR(B1102),IF(ISERROR(B1101),"BLANK",B1101),B1102),B1103)</f>
        <v>Isabelle Cote</v>
      </c>
      <c r="C1104" s="11" t="str">
        <f t="shared" si="2071"/>
        <v>Em Lim</v>
      </c>
      <c r="D1104" s="11" t="str">
        <f t="shared" si="2071"/>
        <v>BMSC9</v>
      </c>
      <c r="E1104" s="12" t="str">
        <f>IF(ISERROR(VLOOKUP($D1104,SITES!$A:$E,2,FALSE)),"",VLOOKUP($D1104,SITES!$A:$E,2,FALSE))</f>
        <v>Eagle Bay</v>
      </c>
      <c r="F1104" s="10">
        <f>IF(ISERROR(VLOOKUP($D1104,SITES!$A:$E,3,FALSE)),"",VLOOKUP($D1104,SITES!$A:$E,3,FALSE))</f>
        <v>48.834789276122997</v>
      </c>
      <c r="G1104" s="13">
        <f>IF(ISERROR(VLOOKUP($D1104,SITES!$A:$E,4,FALSE)),"",VLOOKUP($D1104,SITES!$A:$E,4,FALSE))</f>
        <v>-125.14702606201099</v>
      </c>
      <c r="H1104" s="14" t="str">
        <f t="shared" ref="H1104:O1104" si="2072">IF(ISERROR(H1103),IF(ISERROR(H1102),IF(ISERROR(H1101),"BLANK",H1101),H1102),H1103)</f>
        <v>23/04/2024</v>
      </c>
      <c r="I1104" s="11">
        <f t="shared" si="2072"/>
        <v>2</v>
      </c>
      <c r="J1104" s="11" t="str">
        <f t="shared" si="2072"/>
        <v>SW</v>
      </c>
      <c r="K1104" s="18">
        <f t="shared" si="2072"/>
        <v>0.52500000000000002</v>
      </c>
      <c r="L1104" s="11" t="str">
        <f t="shared" si="2072"/>
        <v>EGL</v>
      </c>
      <c r="M1104" s="11">
        <f t="shared" si="2072"/>
        <v>6.5</v>
      </c>
      <c r="N1104" s="11">
        <f t="shared" si="2072"/>
        <v>2</v>
      </c>
      <c r="O1104" s="11">
        <f t="shared" si="2072"/>
        <v>1</v>
      </c>
      <c r="P1104" s="11" t="s">
        <v>39</v>
      </c>
      <c r="Q1104" s="19" t="str">
        <f>IF($N1104=1,IF(ISERROR(VLOOKUP($P1104,'M1'!$A:$C,Q$2,FALSE)),"NOT PRESENT",VLOOKUP($P1104,'M1'!$A:$C,Q$2,FALSE)),IF($N1104=2,IF(ISERROR(VLOOKUP(DATA!$P1104,'M2'!$A:$C,Q$2,FALSE)),"NOT PRESENT",VLOOKUP(DATA!$P1104,'M2'!$A:$C,Q$2,FALSE)),IF($N1104=0,IF(ISERROR(VLOOKUP($P1104,'M1'!$A:$C,Q$2,FALSE)),IF(ISERROR(VLOOKUP(DATA!$P1104,'M2'!$A:$C,Q$2,FALSE)),"NOT PRESENT",VLOOKUP(DATA!$P1104,'M2'!$A:$C,Q$2,FALSE)),VLOOKUP($P1104,'M1'!$A:$C,Q$2,FALSE)),"SPECIFY METHOD")))</f>
        <v>Hermissenda crassicornis</v>
      </c>
      <c r="R1104" s="12" t="str">
        <f>IF($N1104=1,IF(ISERROR(VLOOKUP($P1104,'M1'!$A:$C,R$2,FALSE)),"NOT PRESENT",VLOOKUP($P1104,'M1'!$A:$C,R$2,FALSE)),IF($N1104=2,IF(ISERROR(VLOOKUP(DATA!$P1104,'M2'!$A:$C,R$2,FALSE)),"NOT PRESENT",VLOOKUP(DATA!$P1104,'M2'!$A:$C,R$2,FALSE)),IF($N1104=0,IF(ISERROR(VLOOKUP($P1104,'M1'!$A:$C,R$2,FALSE)),IF(ISERROR(VLOOKUP(DATA!$P1104,'M2'!$A:$C,R$2,FALSE)),"NOT PRESENT",VLOOKUP(DATA!$P1104,'M2'!$A:$C,R$2,FALSE)),VLOOKUP($P1104,'M1'!$A:$C,R$2,FALSE)),"SPECIFY METHOD")))</f>
        <v>Opalescent nudibranch</v>
      </c>
      <c r="S1104" s="21">
        <f t="shared" si="1889"/>
        <v>2</v>
      </c>
      <c r="T1104" s="11">
        <v>2</v>
      </c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  <c r="AI1104" s="11"/>
      <c r="AJ1104" s="11"/>
      <c r="AK1104" s="11"/>
      <c r="AL1104" s="11"/>
      <c r="AM1104" s="11"/>
      <c r="AN1104" s="11"/>
      <c r="AO1104" s="11"/>
      <c r="AP1104" s="11"/>
      <c r="AQ1104" s="11"/>
      <c r="AR1104" s="11"/>
      <c r="AS1104" s="11"/>
      <c r="AT1104" s="11"/>
      <c r="AU1104" s="11"/>
      <c r="AV1104" s="11"/>
      <c r="AW1104" s="11"/>
      <c r="AX1104" s="11"/>
      <c r="AY1104" s="11"/>
      <c r="AZ1104" s="11"/>
      <c r="BA1104" s="11"/>
      <c r="BB1104" s="11"/>
      <c r="BC1104" s="11"/>
      <c r="BD1104" s="11"/>
      <c r="BE1104" s="11"/>
      <c r="BF1104" s="11"/>
      <c r="BG1104" s="11"/>
      <c r="BH1104" s="11"/>
      <c r="BI1104" s="11"/>
      <c r="BJ1104" s="11"/>
      <c r="BK1104" s="11"/>
      <c r="BL1104" s="11"/>
      <c r="BM1104" s="11"/>
      <c r="BN1104" s="11"/>
      <c r="BO1104" s="11"/>
      <c r="BP1104" s="11"/>
    </row>
    <row r="1105" spans="1:68" ht="12.75" customHeight="1">
      <c r="A1105" s="12">
        <f t="shared" si="1727"/>
        <v>1102</v>
      </c>
      <c r="B1105" s="11" t="str">
        <f t="shared" ref="B1105:D1105" si="2073">IF(ISERROR(B1104),IF(ISERROR(B1103),IF(ISERROR(B1102),"BLANK",B1102),B1103),B1104)</f>
        <v>Isabelle Cote</v>
      </c>
      <c r="C1105" s="11" t="str">
        <f t="shared" si="2073"/>
        <v>Em Lim</v>
      </c>
      <c r="D1105" s="11" t="str">
        <f t="shared" si="2073"/>
        <v>BMSC9</v>
      </c>
      <c r="E1105" s="12" t="str">
        <f>IF(ISERROR(VLOOKUP($D1105,SITES!$A:$E,2,FALSE)),"",VLOOKUP($D1105,SITES!$A:$E,2,FALSE))</f>
        <v>Eagle Bay</v>
      </c>
      <c r="F1105" s="10">
        <f>IF(ISERROR(VLOOKUP($D1105,SITES!$A:$E,3,FALSE)),"",VLOOKUP($D1105,SITES!$A:$E,3,FALSE))</f>
        <v>48.834789276122997</v>
      </c>
      <c r="G1105" s="13">
        <f>IF(ISERROR(VLOOKUP($D1105,SITES!$A:$E,4,FALSE)),"",VLOOKUP($D1105,SITES!$A:$E,4,FALSE))</f>
        <v>-125.14702606201099</v>
      </c>
      <c r="H1105" s="14" t="str">
        <f t="shared" ref="H1105:O1105" si="2074">IF(ISERROR(H1104),IF(ISERROR(H1103),IF(ISERROR(H1102),"BLANK",H1102),H1103),H1104)</f>
        <v>23/04/2024</v>
      </c>
      <c r="I1105" s="11">
        <f t="shared" si="2074"/>
        <v>2</v>
      </c>
      <c r="J1105" s="11" t="str">
        <f t="shared" si="2074"/>
        <v>SW</v>
      </c>
      <c r="K1105" s="18">
        <f t="shared" si="2074"/>
        <v>0.52500000000000002</v>
      </c>
      <c r="L1105" s="11" t="str">
        <f t="shared" si="2074"/>
        <v>EGL</v>
      </c>
      <c r="M1105" s="11">
        <f t="shared" si="2074"/>
        <v>6.5</v>
      </c>
      <c r="N1105" s="11">
        <f t="shared" si="2074"/>
        <v>2</v>
      </c>
      <c r="O1105" s="11">
        <f t="shared" si="2074"/>
        <v>1</v>
      </c>
      <c r="P1105" s="11" t="s">
        <v>33</v>
      </c>
      <c r="Q1105" s="19" t="str">
        <f>IF($N1105=1,IF(ISERROR(VLOOKUP($P1105,'M1'!$A:$C,Q$2,FALSE)),"NOT PRESENT",VLOOKUP($P1105,'M1'!$A:$C,Q$2,FALSE)),IF($N1105=2,IF(ISERROR(VLOOKUP(DATA!$P1105,'M2'!$A:$C,Q$2,FALSE)),"NOT PRESENT",VLOOKUP(DATA!$P1105,'M2'!$A:$C,Q$2,FALSE)),IF($N1105=0,IF(ISERROR(VLOOKUP($P1105,'M1'!$A:$C,Q$2,FALSE)),IF(ISERROR(VLOOKUP(DATA!$P1105,'M2'!$A:$C,Q$2,FALSE)),"NOT PRESENT",VLOOKUP(DATA!$P1105,'M2'!$A:$C,Q$2,FALSE)),VLOOKUP($P1105,'M1'!$A:$C,Q$2,FALSE)),"SPECIFY METHOD")))</f>
        <v>Apostichopus californicus</v>
      </c>
      <c r="R1105" s="12" t="str">
        <f>IF($N1105=1,IF(ISERROR(VLOOKUP($P1105,'M1'!$A:$C,R$2,FALSE)),"NOT PRESENT",VLOOKUP($P1105,'M1'!$A:$C,R$2,FALSE)),IF($N1105=2,IF(ISERROR(VLOOKUP(DATA!$P1105,'M2'!$A:$C,R$2,FALSE)),"NOT PRESENT",VLOOKUP(DATA!$P1105,'M2'!$A:$C,R$2,FALSE)),IF($N1105=0,IF(ISERROR(VLOOKUP($P1105,'M1'!$A:$C,R$2,FALSE)),IF(ISERROR(VLOOKUP(DATA!$P1105,'M2'!$A:$C,R$2,FALSE)),"NOT PRESENT",VLOOKUP(DATA!$P1105,'M2'!$A:$C,R$2,FALSE)),VLOOKUP($P1105,'M1'!$A:$C,R$2,FALSE)),"SPECIFY METHOD")))</f>
        <v>California sea cucumber</v>
      </c>
      <c r="S1105" s="21">
        <f t="shared" si="1889"/>
        <v>6</v>
      </c>
      <c r="T1105" s="11">
        <v>6</v>
      </c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  <c r="AI1105" s="11"/>
      <c r="AJ1105" s="11"/>
      <c r="AK1105" s="11"/>
      <c r="AL1105" s="11"/>
      <c r="AM1105" s="11"/>
      <c r="AN1105" s="11"/>
      <c r="AO1105" s="11"/>
      <c r="AP1105" s="11"/>
      <c r="AQ1105" s="11"/>
      <c r="AR1105" s="11"/>
      <c r="AS1105" s="11"/>
      <c r="AT1105" s="11"/>
      <c r="AU1105" s="11"/>
      <c r="AV1105" s="11"/>
      <c r="AW1105" s="11"/>
      <c r="AX1105" s="11"/>
      <c r="AY1105" s="11"/>
      <c r="AZ1105" s="11"/>
      <c r="BA1105" s="11"/>
      <c r="BB1105" s="11"/>
      <c r="BC1105" s="11"/>
      <c r="BD1105" s="11"/>
      <c r="BE1105" s="11"/>
      <c r="BF1105" s="11"/>
      <c r="BG1105" s="11"/>
      <c r="BH1105" s="11"/>
      <c r="BI1105" s="11"/>
      <c r="BJ1105" s="11"/>
      <c r="BK1105" s="11"/>
      <c r="BL1105" s="11"/>
      <c r="BM1105" s="11"/>
      <c r="BN1105" s="11"/>
      <c r="BO1105" s="11"/>
      <c r="BP1105" s="11"/>
    </row>
    <row r="1106" spans="1:68" ht="12.75" customHeight="1">
      <c r="A1106" s="12">
        <f t="shared" si="1727"/>
        <v>1103</v>
      </c>
      <c r="B1106" s="11" t="str">
        <f t="shared" ref="B1106:D1106" si="2075">IF(ISERROR(B1105),IF(ISERROR(B1104),IF(ISERROR(B1103),"BLANK",B1103),B1104),B1105)</f>
        <v>Isabelle Cote</v>
      </c>
      <c r="C1106" s="11" t="str">
        <f t="shared" si="2075"/>
        <v>Em Lim</v>
      </c>
      <c r="D1106" s="11" t="str">
        <f t="shared" si="2075"/>
        <v>BMSC9</v>
      </c>
      <c r="E1106" s="12" t="str">
        <f>IF(ISERROR(VLOOKUP($D1106,SITES!$A:$E,2,FALSE)),"",VLOOKUP($D1106,SITES!$A:$E,2,FALSE))</f>
        <v>Eagle Bay</v>
      </c>
      <c r="F1106" s="10">
        <f>IF(ISERROR(VLOOKUP($D1106,SITES!$A:$E,3,FALSE)),"",VLOOKUP($D1106,SITES!$A:$E,3,FALSE))</f>
        <v>48.834789276122997</v>
      </c>
      <c r="G1106" s="13">
        <f>IF(ISERROR(VLOOKUP($D1106,SITES!$A:$E,4,FALSE)),"",VLOOKUP($D1106,SITES!$A:$E,4,FALSE))</f>
        <v>-125.14702606201099</v>
      </c>
      <c r="H1106" s="14" t="str">
        <f t="shared" ref="H1106:O1106" si="2076">IF(ISERROR(H1105),IF(ISERROR(H1104),IF(ISERROR(H1103),"BLANK",H1103),H1104),H1105)</f>
        <v>23/04/2024</v>
      </c>
      <c r="I1106" s="11">
        <f t="shared" si="2076"/>
        <v>2</v>
      </c>
      <c r="J1106" s="11" t="str">
        <f t="shared" si="2076"/>
        <v>SW</v>
      </c>
      <c r="K1106" s="18">
        <f t="shared" si="2076"/>
        <v>0.52500000000000002</v>
      </c>
      <c r="L1106" s="11" t="str">
        <f t="shared" si="2076"/>
        <v>EGL</v>
      </c>
      <c r="M1106" s="11">
        <f t="shared" si="2076"/>
        <v>6.5</v>
      </c>
      <c r="N1106" s="11">
        <f t="shared" si="2076"/>
        <v>2</v>
      </c>
      <c r="O1106" s="11">
        <f t="shared" si="2076"/>
        <v>1</v>
      </c>
      <c r="P1106" s="11" t="s">
        <v>44</v>
      </c>
      <c r="Q1106" s="19" t="str">
        <f>IF($N1106=1,IF(ISERROR(VLOOKUP($P1106,'M1'!$A:$C,Q$2,FALSE)),"NOT PRESENT",VLOOKUP($P1106,'M1'!$A:$C,Q$2,FALSE)),IF($N1106=2,IF(ISERROR(VLOOKUP(DATA!$P1106,'M2'!$A:$C,Q$2,FALSE)),"NOT PRESENT",VLOOKUP(DATA!$P1106,'M2'!$A:$C,Q$2,FALSE)),IF($N1106=0,IF(ISERROR(VLOOKUP($P1106,'M1'!$A:$C,Q$2,FALSE)),IF(ISERROR(VLOOKUP(DATA!$P1106,'M2'!$A:$C,Q$2,FALSE)),"NOT PRESENT",VLOOKUP(DATA!$P1106,'M2'!$A:$C,Q$2,FALSE)),VLOOKUP($P1106,'M1'!$A:$C,Q$2,FALSE)),"SPECIFY METHOD")))</f>
        <v>Strongylocentrotus purpuratus</v>
      </c>
      <c r="R1106" s="12" t="str">
        <f>IF($N1106=1,IF(ISERROR(VLOOKUP($P1106,'M1'!$A:$C,R$2,FALSE)),"NOT PRESENT",VLOOKUP($P1106,'M1'!$A:$C,R$2,FALSE)),IF($N1106=2,IF(ISERROR(VLOOKUP(DATA!$P1106,'M2'!$A:$C,R$2,FALSE)),"NOT PRESENT",VLOOKUP(DATA!$P1106,'M2'!$A:$C,R$2,FALSE)),IF($N1106=0,IF(ISERROR(VLOOKUP($P1106,'M1'!$A:$C,R$2,FALSE)),IF(ISERROR(VLOOKUP(DATA!$P1106,'M2'!$A:$C,R$2,FALSE)),"NOT PRESENT",VLOOKUP(DATA!$P1106,'M2'!$A:$C,R$2,FALSE)),VLOOKUP($P1106,'M1'!$A:$C,R$2,FALSE)),"SPECIFY METHOD")))</f>
        <v>Purple sea urchin (?)</v>
      </c>
      <c r="S1106" s="21">
        <f t="shared" si="1889"/>
        <v>1</v>
      </c>
      <c r="T1106" s="11">
        <v>1</v>
      </c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  <c r="AI1106" s="11"/>
      <c r="AJ1106" s="11"/>
      <c r="AK1106" s="11"/>
      <c r="AL1106" s="11"/>
      <c r="AM1106" s="11"/>
      <c r="AN1106" s="11"/>
      <c r="AO1106" s="11"/>
      <c r="AP1106" s="11"/>
      <c r="AQ1106" s="11"/>
      <c r="AR1106" s="11"/>
      <c r="AS1106" s="11"/>
      <c r="AT1106" s="11"/>
      <c r="AU1106" s="11"/>
      <c r="AV1106" s="11"/>
      <c r="AW1106" s="11"/>
      <c r="AX1106" s="11"/>
      <c r="AY1106" s="11"/>
      <c r="AZ1106" s="11"/>
      <c r="BA1106" s="11"/>
      <c r="BB1106" s="11"/>
      <c r="BC1106" s="11"/>
      <c r="BD1106" s="11"/>
      <c r="BE1106" s="11"/>
      <c r="BF1106" s="11"/>
      <c r="BG1106" s="11"/>
      <c r="BH1106" s="11"/>
      <c r="BI1106" s="11"/>
      <c r="BJ1106" s="11"/>
      <c r="BK1106" s="11"/>
      <c r="BL1106" s="11"/>
      <c r="BM1106" s="11"/>
      <c r="BN1106" s="11"/>
      <c r="BO1106" s="11"/>
      <c r="BP1106" s="11"/>
    </row>
    <row r="1107" spans="1:68" ht="12.75" customHeight="1">
      <c r="A1107" s="12">
        <f t="shared" si="1727"/>
        <v>1104</v>
      </c>
      <c r="B1107" s="11" t="str">
        <f t="shared" ref="B1107:D1107" si="2077">IF(ISERROR(B1106),IF(ISERROR(B1105),IF(ISERROR(B1104),"BLANK",B1104),B1105),B1106)</f>
        <v>Isabelle Cote</v>
      </c>
      <c r="C1107" s="11" t="str">
        <f t="shared" si="2077"/>
        <v>Em Lim</v>
      </c>
      <c r="D1107" s="11" t="str">
        <f t="shared" si="2077"/>
        <v>BMSC9</v>
      </c>
      <c r="E1107" s="12" t="str">
        <f>IF(ISERROR(VLOOKUP($D1107,SITES!$A:$E,2,FALSE)),"",VLOOKUP($D1107,SITES!$A:$E,2,FALSE))</f>
        <v>Eagle Bay</v>
      </c>
      <c r="F1107" s="10">
        <f>IF(ISERROR(VLOOKUP($D1107,SITES!$A:$E,3,FALSE)),"",VLOOKUP($D1107,SITES!$A:$E,3,FALSE))</f>
        <v>48.834789276122997</v>
      </c>
      <c r="G1107" s="13">
        <f>IF(ISERROR(VLOOKUP($D1107,SITES!$A:$E,4,FALSE)),"",VLOOKUP($D1107,SITES!$A:$E,4,FALSE))</f>
        <v>-125.14702606201099</v>
      </c>
      <c r="H1107" s="14" t="str">
        <f t="shared" ref="H1107:O1107" si="2078">IF(ISERROR(H1106),IF(ISERROR(H1105),IF(ISERROR(H1104),"BLANK",H1104),H1105),H1106)</f>
        <v>23/04/2024</v>
      </c>
      <c r="I1107" s="11">
        <f t="shared" si="2078"/>
        <v>2</v>
      </c>
      <c r="J1107" s="11" t="str">
        <f t="shared" si="2078"/>
        <v>SW</v>
      </c>
      <c r="K1107" s="18">
        <f t="shared" si="2078"/>
        <v>0.52500000000000002</v>
      </c>
      <c r="L1107" s="11" t="str">
        <f t="shared" si="2078"/>
        <v>EGL</v>
      </c>
      <c r="M1107" s="11">
        <f t="shared" si="2078"/>
        <v>6.5</v>
      </c>
      <c r="N1107" s="11">
        <f t="shared" si="2078"/>
        <v>2</v>
      </c>
      <c r="O1107" s="11">
        <f t="shared" si="2078"/>
        <v>1</v>
      </c>
      <c r="P1107" s="11" t="s">
        <v>106</v>
      </c>
      <c r="Q1107" s="19" t="str">
        <f>IF($N1107=1,IF(ISERROR(VLOOKUP($P1107,'M1'!$A:$C,Q$2,FALSE)),"NOT PRESENT",VLOOKUP($P1107,'M1'!$A:$C,Q$2,FALSE)),IF($N1107=2,IF(ISERROR(VLOOKUP(DATA!$P1107,'M2'!$A:$C,Q$2,FALSE)),"NOT PRESENT",VLOOKUP(DATA!$P1107,'M2'!$A:$C,Q$2,FALSE)),IF($N1107=0,IF(ISERROR(VLOOKUP($P1107,'M1'!$A:$C,Q$2,FALSE)),IF(ISERROR(VLOOKUP(DATA!$P1107,'M2'!$A:$C,Q$2,FALSE)),"NOT PRESENT",VLOOKUP(DATA!$P1107,'M2'!$A:$C,Q$2,FALSE)),VLOOKUP($P1107,'M1'!$A:$C,Q$2,FALSE)),"SPECIFY METHOD")))</f>
        <v>Peltodoris nobilis</v>
      </c>
      <c r="R1107" s="12" t="str">
        <f>IF($N1107=1,IF(ISERROR(VLOOKUP($P1107,'M1'!$A:$C,R$2,FALSE)),"NOT PRESENT",VLOOKUP($P1107,'M1'!$A:$C,R$2,FALSE)),IF($N1107=2,IF(ISERROR(VLOOKUP(DATA!$P1107,'M2'!$A:$C,R$2,FALSE)),"NOT PRESENT",VLOOKUP(DATA!$P1107,'M2'!$A:$C,R$2,FALSE)),IF($N1107=0,IF(ISERROR(VLOOKUP($P1107,'M1'!$A:$C,R$2,FALSE)),IF(ISERROR(VLOOKUP(DATA!$P1107,'M2'!$A:$C,R$2,FALSE)),"NOT PRESENT",VLOOKUP(DATA!$P1107,'M2'!$A:$C,R$2,FALSE)),VLOOKUP($P1107,'M1'!$A:$C,R$2,FALSE)),"SPECIFY METHOD")))</f>
        <v>Noble sea lemon</v>
      </c>
      <c r="S1107" s="21">
        <f t="shared" si="1889"/>
        <v>2</v>
      </c>
      <c r="T1107" s="11">
        <v>2</v>
      </c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  <c r="AI1107" s="11"/>
      <c r="AJ1107" s="11"/>
      <c r="AK1107" s="11"/>
      <c r="AL1107" s="11"/>
      <c r="AM1107" s="11"/>
      <c r="AN1107" s="11"/>
      <c r="AO1107" s="11"/>
      <c r="AP1107" s="11"/>
      <c r="AQ1107" s="11"/>
      <c r="AR1107" s="11"/>
      <c r="AS1107" s="11"/>
      <c r="AT1107" s="11"/>
      <c r="AU1107" s="11"/>
      <c r="AV1107" s="11"/>
      <c r="AW1107" s="11"/>
      <c r="AX1107" s="11"/>
      <c r="AY1107" s="11"/>
      <c r="AZ1107" s="11"/>
      <c r="BA1107" s="11"/>
      <c r="BB1107" s="11"/>
      <c r="BC1107" s="11"/>
      <c r="BD1107" s="11"/>
      <c r="BE1107" s="11"/>
      <c r="BF1107" s="11"/>
      <c r="BG1107" s="11"/>
      <c r="BH1107" s="11"/>
      <c r="BI1107" s="11"/>
      <c r="BJ1107" s="11"/>
      <c r="BK1107" s="11"/>
      <c r="BL1107" s="11"/>
      <c r="BM1107" s="11"/>
      <c r="BN1107" s="11"/>
      <c r="BO1107" s="11"/>
      <c r="BP1107" s="11"/>
    </row>
    <row r="1108" spans="1:68" ht="12.75" customHeight="1">
      <c r="A1108" s="12">
        <f t="shared" si="1727"/>
        <v>1105</v>
      </c>
      <c r="B1108" s="11" t="str">
        <f t="shared" ref="B1108:D1108" si="2079">IF(ISERROR(B1107),IF(ISERROR(B1106),IF(ISERROR(B1105),"BLANK",B1105),B1106),B1107)</f>
        <v>Isabelle Cote</v>
      </c>
      <c r="C1108" s="11" t="str">
        <f t="shared" si="2079"/>
        <v>Em Lim</v>
      </c>
      <c r="D1108" s="11" t="str">
        <f t="shared" si="2079"/>
        <v>BMSC9</v>
      </c>
      <c r="E1108" s="12" t="str">
        <f>IF(ISERROR(VLOOKUP($D1108,SITES!$A:$E,2,FALSE)),"",VLOOKUP($D1108,SITES!$A:$E,2,FALSE))</f>
        <v>Eagle Bay</v>
      </c>
      <c r="F1108" s="10">
        <f>IF(ISERROR(VLOOKUP($D1108,SITES!$A:$E,3,FALSE)),"",VLOOKUP($D1108,SITES!$A:$E,3,FALSE))</f>
        <v>48.834789276122997</v>
      </c>
      <c r="G1108" s="13">
        <f>IF(ISERROR(VLOOKUP($D1108,SITES!$A:$E,4,FALSE)),"",VLOOKUP($D1108,SITES!$A:$E,4,FALSE))</f>
        <v>-125.14702606201099</v>
      </c>
      <c r="H1108" s="14" t="str">
        <f t="shared" ref="H1108:O1108" si="2080">IF(ISERROR(H1107),IF(ISERROR(H1106),IF(ISERROR(H1105),"BLANK",H1105),H1106),H1107)</f>
        <v>23/04/2024</v>
      </c>
      <c r="I1108" s="11">
        <f t="shared" si="2080"/>
        <v>2</v>
      </c>
      <c r="J1108" s="11" t="str">
        <f t="shared" si="2080"/>
        <v>SW</v>
      </c>
      <c r="K1108" s="18">
        <f t="shared" si="2080"/>
        <v>0.52500000000000002</v>
      </c>
      <c r="L1108" s="11" t="str">
        <f t="shared" si="2080"/>
        <v>EGL</v>
      </c>
      <c r="M1108" s="11">
        <f t="shared" si="2080"/>
        <v>6.5</v>
      </c>
      <c r="N1108" s="11">
        <f t="shared" si="2080"/>
        <v>2</v>
      </c>
      <c r="O1108" s="11">
        <f t="shared" si="2080"/>
        <v>1</v>
      </c>
      <c r="P1108" s="11" t="s">
        <v>35</v>
      </c>
      <c r="Q1108" s="19" t="str">
        <f>IF($N1108=1,IF(ISERROR(VLOOKUP($P1108,'M1'!$A:$C,Q$2,FALSE)),"NOT PRESENT",VLOOKUP($P1108,'M1'!$A:$C,Q$2,FALSE)),IF($N1108=2,IF(ISERROR(VLOOKUP(DATA!$P1108,'M2'!$A:$C,Q$2,FALSE)),"NOT PRESENT",VLOOKUP(DATA!$P1108,'M2'!$A:$C,Q$2,FALSE)),IF($N1108=0,IF(ISERROR(VLOOKUP($P1108,'M1'!$A:$C,Q$2,FALSE)),IF(ISERROR(VLOOKUP(DATA!$P1108,'M2'!$A:$C,Q$2,FALSE)),"NOT PRESENT",VLOOKUP(DATA!$P1108,'M2'!$A:$C,Q$2,FALSE)),VLOOKUP($P1108,'M1'!$A:$C,Q$2,FALSE)),"SPECIFY METHOD")))</f>
        <v>Orthasterias koehleri</v>
      </c>
      <c r="R1108" s="12" t="str">
        <f>IF($N1108=1,IF(ISERROR(VLOOKUP($P1108,'M1'!$A:$C,R$2,FALSE)),"NOT PRESENT",VLOOKUP($P1108,'M1'!$A:$C,R$2,FALSE)),IF($N1108=2,IF(ISERROR(VLOOKUP(DATA!$P1108,'M2'!$A:$C,R$2,FALSE)),"NOT PRESENT",VLOOKUP(DATA!$P1108,'M2'!$A:$C,R$2,FALSE)),IF($N1108=0,IF(ISERROR(VLOOKUP($P1108,'M1'!$A:$C,R$2,FALSE)),IF(ISERROR(VLOOKUP(DATA!$P1108,'M2'!$A:$C,R$2,FALSE)),"NOT PRESENT",VLOOKUP(DATA!$P1108,'M2'!$A:$C,R$2,FALSE)),VLOOKUP($P1108,'M1'!$A:$C,R$2,FALSE)),"SPECIFY METHOD")))</f>
        <v>Rainbow star</v>
      </c>
      <c r="S1108" s="21">
        <f t="shared" si="1889"/>
        <v>1</v>
      </c>
      <c r="T1108" s="11">
        <v>1</v>
      </c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  <c r="AI1108" s="11"/>
      <c r="AJ1108" s="11"/>
      <c r="AK1108" s="11"/>
      <c r="AL1108" s="11"/>
      <c r="AM1108" s="11"/>
      <c r="AN1108" s="11"/>
      <c r="AO1108" s="11"/>
      <c r="AP1108" s="11"/>
      <c r="AQ1108" s="11"/>
      <c r="AR1108" s="11"/>
      <c r="AS1108" s="11"/>
      <c r="AT1108" s="11"/>
      <c r="AU1108" s="11"/>
      <c r="AV1108" s="11"/>
      <c r="AW1108" s="11"/>
      <c r="AX1108" s="11"/>
      <c r="AY1108" s="11"/>
      <c r="AZ1108" s="11"/>
      <c r="BA1108" s="11"/>
      <c r="BB1108" s="11"/>
      <c r="BC1108" s="11"/>
      <c r="BD1108" s="11"/>
      <c r="BE1108" s="11"/>
      <c r="BF1108" s="11"/>
      <c r="BG1108" s="11"/>
      <c r="BH1108" s="11"/>
      <c r="BI1108" s="11"/>
      <c r="BJ1108" s="11"/>
      <c r="BK1108" s="11"/>
      <c r="BL1108" s="11"/>
      <c r="BM1108" s="11"/>
      <c r="BN1108" s="11"/>
      <c r="BO1108" s="11"/>
      <c r="BP1108" s="11"/>
    </row>
    <row r="1109" spans="1:68" ht="12.75" customHeight="1">
      <c r="A1109" s="12">
        <f t="shared" si="1727"/>
        <v>1106</v>
      </c>
      <c r="B1109" s="11" t="str">
        <f t="shared" ref="B1109:D1109" si="2081">IF(ISERROR(B1108),IF(ISERROR(B1107),IF(ISERROR(B1106),"BLANK",B1106),B1107),B1108)</f>
        <v>Isabelle Cote</v>
      </c>
      <c r="C1109" s="11" t="str">
        <f t="shared" si="2081"/>
        <v>Em Lim</v>
      </c>
      <c r="D1109" s="11" t="str">
        <f t="shared" si="2081"/>
        <v>BMSC9</v>
      </c>
      <c r="E1109" s="12" t="str">
        <f>IF(ISERROR(VLOOKUP($D1109,SITES!$A:$E,2,FALSE)),"",VLOOKUP($D1109,SITES!$A:$E,2,FALSE))</f>
        <v>Eagle Bay</v>
      </c>
      <c r="F1109" s="10">
        <f>IF(ISERROR(VLOOKUP($D1109,SITES!$A:$E,3,FALSE)),"",VLOOKUP($D1109,SITES!$A:$E,3,FALSE))</f>
        <v>48.834789276122997</v>
      </c>
      <c r="G1109" s="13">
        <f>IF(ISERROR(VLOOKUP($D1109,SITES!$A:$E,4,FALSE)),"",VLOOKUP($D1109,SITES!$A:$E,4,FALSE))</f>
        <v>-125.14702606201099</v>
      </c>
      <c r="H1109" s="14" t="str">
        <f t="shared" ref="H1109:O1109" si="2082">IF(ISERROR(H1108),IF(ISERROR(H1107),IF(ISERROR(H1106),"BLANK",H1106),H1107),H1108)</f>
        <v>23/04/2024</v>
      </c>
      <c r="I1109" s="11">
        <f t="shared" si="2082"/>
        <v>2</v>
      </c>
      <c r="J1109" s="11" t="str">
        <f t="shared" si="2082"/>
        <v>SW</v>
      </c>
      <c r="K1109" s="18">
        <f t="shared" si="2082"/>
        <v>0.52500000000000002</v>
      </c>
      <c r="L1109" s="11" t="str">
        <f t="shared" si="2082"/>
        <v>EGL</v>
      </c>
      <c r="M1109" s="11">
        <f t="shared" si="2082"/>
        <v>6.5</v>
      </c>
      <c r="N1109" s="11">
        <f t="shared" si="2082"/>
        <v>2</v>
      </c>
      <c r="O1109" s="11">
        <f t="shared" si="2082"/>
        <v>1</v>
      </c>
      <c r="P1109" s="11" t="s">
        <v>80</v>
      </c>
      <c r="Q1109" s="19" t="str">
        <f>IF($N1109=1,IF(ISERROR(VLOOKUP($P1109,'M1'!$A:$C,Q$2,FALSE)),"NOT PRESENT",VLOOKUP($P1109,'M1'!$A:$C,Q$2,FALSE)),IF($N1109=2,IF(ISERROR(VLOOKUP(DATA!$P1109,'M2'!$A:$C,Q$2,FALSE)),"NOT PRESENT",VLOOKUP(DATA!$P1109,'M2'!$A:$C,Q$2,FALSE)),IF($N1109=0,IF(ISERROR(VLOOKUP($P1109,'M1'!$A:$C,Q$2,FALSE)),IF(ISERROR(VLOOKUP(DATA!$P1109,'M2'!$A:$C,Q$2,FALSE)),"NOT PRESENT",VLOOKUP(DATA!$P1109,'M2'!$A:$C,Q$2,FALSE)),VLOOKUP($P1109,'M1'!$A:$C,Q$2,FALSE)),"SPECIFY METHOD")))</f>
        <v>Doris montereyensis</v>
      </c>
      <c r="R1109" s="12" t="str">
        <f>IF($N1109=1,IF(ISERROR(VLOOKUP($P1109,'M1'!$A:$C,R$2,FALSE)),"NOT PRESENT",VLOOKUP($P1109,'M1'!$A:$C,R$2,FALSE)),IF($N1109=2,IF(ISERROR(VLOOKUP(DATA!$P1109,'M2'!$A:$C,R$2,FALSE)),"NOT PRESENT",VLOOKUP(DATA!$P1109,'M2'!$A:$C,R$2,FALSE)),IF($N1109=0,IF(ISERROR(VLOOKUP($P1109,'M1'!$A:$C,R$2,FALSE)),IF(ISERROR(VLOOKUP(DATA!$P1109,'M2'!$A:$C,R$2,FALSE)),"NOT PRESENT",VLOOKUP(DATA!$P1109,'M2'!$A:$C,R$2,FALSE)),VLOOKUP($P1109,'M1'!$A:$C,R$2,FALSE)),"SPECIFY METHOD")))</f>
        <v>Monterey sea lemon</v>
      </c>
      <c r="S1109" s="21">
        <f t="shared" si="1889"/>
        <v>1</v>
      </c>
      <c r="T1109" s="11">
        <v>1</v>
      </c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  <c r="AI1109" s="11"/>
      <c r="AJ1109" s="11"/>
      <c r="AK1109" s="11"/>
      <c r="AL1109" s="11"/>
      <c r="AM1109" s="11"/>
      <c r="AN1109" s="11"/>
      <c r="AO1109" s="11"/>
      <c r="AP1109" s="11"/>
      <c r="AQ1109" s="11"/>
      <c r="AR1109" s="11"/>
      <c r="AS1109" s="11"/>
      <c r="AT1109" s="11"/>
      <c r="AU1109" s="11"/>
      <c r="AV1109" s="11"/>
      <c r="AW1109" s="11"/>
      <c r="AX1109" s="11"/>
      <c r="AY1109" s="11"/>
      <c r="AZ1109" s="11"/>
      <c r="BA1109" s="11"/>
      <c r="BB1109" s="11"/>
      <c r="BC1109" s="11"/>
      <c r="BD1109" s="11"/>
      <c r="BE1109" s="11"/>
      <c r="BF1109" s="11"/>
      <c r="BG1109" s="11"/>
      <c r="BH1109" s="11"/>
      <c r="BI1109" s="11"/>
      <c r="BJ1109" s="11"/>
      <c r="BK1109" s="11"/>
      <c r="BL1109" s="11"/>
      <c r="BM1109" s="11"/>
      <c r="BN1109" s="11"/>
      <c r="BO1109" s="11"/>
      <c r="BP1109" s="11"/>
    </row>
    <row r="1110" spans="1:68" ht="12.75" customHeight="1">
      <c r="A1110" s="12">
        <f t="shared" si="1727"/>
        <v>1107</v>
      </c>
      <c r="B1110" s="11" t="str">
        <f t="shared" ref="B1110:D1110" si="2083">IF(ISERROR(B1109),IF(ISERROR(B1108),IF(ISERROR(B1107),"BLANK",B1107),B1108),B1109)</f>
        <v>Isabelle Cote</v>
      </c>
      <c r="C1110" s="11" t="str">
        <f t="shared" si="2083"/>
        <v>Em Lim</v>
      </c>
      <c r="D1110" s="11" t="str">
        <f t="shared" si="2083"/>
        <v>BMSC9</v>
      </c>
      <c r="E1110" s="12" t="str">
        <f>IF(ISERROR(VLOOKUP($D1110,SITES!$A:$E,2,FALSE)),"",VLOOKUP($D1110,SITES!$A:$E,2,FALSE))</f>
        <v>Eagle Bay</v>
      </c>
      <c r="F1110" s="10">
        <f>IF(ISERROR(VLOOKUP($D1110,SITES!$A:$E,3,FALSE)),"",VLOOKUP($D1110,SITES!$A:$E,3,FALSE))</f>
        <v>48.834789276122997</v>
      </c>
      <c r="G1110" s="13">
        <f>IF(ISERROR(VLOOKUP($D1110,SITES!$A:$E,4,FALSE)),"",VLOOKUP($D1110,SITES!$A:$E,4,FALSE))</f>
        <v>-125.14702606201099</v>
      </c>
      <c r="H1110" s="14" t="str">
        <f t="shared" ref="H1110:O1110" si="2084">IF(ISERROR(H1109),IF(ISERROR(H1108),IF(ISERROR(H1107),"BLANK",H1107),H1108),H1109)</f>
        <v>23/04/2024</v>
      </c>
      <c r="I1110" s="11">
        <f t="shared" si="2084"/>
        <v>2</v>
      </c>
      <c r="J1110" s="11" t="str">
        <f t="shared" si="2084"/>
        <v>SW</v>
      </c>
      <c r="K1110" s="18">
        <f t="shared" si="2084"/>
        <v>0.52500000000000002</v>
      </c>
      <c r="L1110" s="11" t="str">
        <f t="shared" si="2084"/>
        <v>EGL</v>
      </c>
      <c r="M1110" s="11">
        <f t="shared" si="2084"/>
        <v>6.5</v>
      </c>
      <c r="N1110" s="11">
        <f t="shared" si="2084"/>
        <v>2</v>
      </c>
      <c r="O1110" s="11">
        <f t="shared" si="2084"/>
        <v>1</v>
      </c>
      <c r="P1110" s="11" t="s">
        <v>126</v>
      </c>
      <c r="Q1110" s="19" t="str">
        <f>IF($N1110=1,IF(ISERROR(VLOOKUP($P1110,'M1'!$A:$C,Q$2,FALSE)),"NOT PRESENT",VLOOKUP($P1110,'M1'!$A:$C,Q$2,FALSE)),IF($N1110=2,IF(ISERROR(VLOOKUP(DATA!$P1110,'M2'!$A:$C,Q$2,FALSE)),"NOT PRESENT",VLOOKUP(DATA!$P1110,'M2'!$A:$C,Q$2,FALSE)),IF($N1110=0,IF(ISERROR(VLOOKUP($P1110,'M1'!$A:$C,Q$2,FALSE)),IF(ISERROR(VLOOKUP(DATA!$P1110,'M2'!$A:$C,Q$2,FALSE)),"NOT PRESENT",VLOOKUP(DATA!$P1110,'M2'!$A:$C,Q$2,FALSE)),VLOOKUP($P1110,'M1'!$A:$C,Q$2,FALSE)),"SPECIFY METHOD")))</f>
        <v>Debris - Other</v>
      </c>
      <c r="R1110" s="12" t="str">
        <f>IF($N1110=1,IF(ISERROR(VLOOKUP($P1110,'M1'!$A:$C,R$2,FALSE)),"NOT PRESENT",VLOOKUP($P1110,'M1'!$A:$C,R$2,FALSE)),IF($N1110=2,IF(ISERROR(VLOOKUP(DATA!$P1110,'M2'!$A:$C,R$2,FALSE)),"NOT PRESENT",VLOOKUP(DATA!$P1110,'M2'!$A:$C,R$2,FALSE)),IF($N1110=0,IF(ISERROR(VLOOKUP($P1110,'M1'!$A:$C,R$2,FALSE)),IF(ISERROR(VLOOKUP(DATA!$P1110,'M2'!$A:$C,R$2,FALSE)),"NOT PRESENT",VLOOKUP(DATA!$P1110,'M2'!$A:$C,R$2,FALSE)),VLOOKUP($P1110,'M1'!$A:$C,R$2,FALSE)),"SPECIFY METHOD")))</f>
        <v>Any debris OTHER THAN fishing gear, made of plastic, cloth, metal, glass or timber</v>
      </c>
      <c r="S1110" s="21">
        <f t="shared" si="1889"/>
        <v>1</v>
      </c>
      <c r="T1110" s="11">
        <v>1</v>
      </c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  <c r="AI1110" s="11"/>
      <c r="AJ1110" s="11"/>
      <c r="AK1110" s="11"/>
      <c r="AL1110" s="11"/>
      <c r="AM1110" s="11"/>
      <c r="AN1110" s="11"/>
      <c r="AO1110" s="11"/>
      <c r="AP1110" s="11"/>
      <c r="AQ1110" s="11"/>
      <c r="AR1110" s="11"/>
      <c r="AS1110" s="11"/>
      <c r="AT1110" s="11"/>
      <c r="AU1110" s="11"/>
      <c r="AV1110" s="11"/>
      <c r="AW1110" s="11"/>
      <c r="AX1110" s="11"/>
      <c r="AY1110" s="11"/>
      <c r="AZ1110" s="11"/>
      <c r="BA1110" s="11"/>
      <c r="BB1110" s="11"/>
      <c r="BC1110" s="11"/>
      <c r="BD1110" s="11"/>
      <c r="BE1110" s="11"/>
      <c r="BF1110" s="11"/>
      <c r="BG1110" s="11"/>
      <c r="BH1110" s="11"/>
      <c r="BI1110" s="11"/>
      <c r="BJ1110" s="11"/>
      <c r="BK1110" s="11"/>
      <c r="BL1110" s="11"/>
      <c r="BM1110" s="11"/>
      <c r="BN1110" s="11"/>
      <c r="BO1110" s="11"/>
      <c r="BP1110" s="11"/>
    </row>
    <row r="1111" spans="1:68" ht="12.75" customHeight="1">
      <c r="A1111" s="12">
        <f t="shared" si="1727"/>
        <v>1108</v>
      </c>
      <c r="B1111" s="11" t="str">
        <f t="shared" ref="B1111:C1111" si="2085">IF(ISERROR(B1110),IF(ISERROR(B1109),IF(ISERROR(B1108),"BLANK",B1108),B1109),B1110)</f>
        <v>Isabelle Cote</v>
      </c>
      <c r="C1111" s="11" t="str">
        <f t="shared" si="2085"/>
        <v>Em Lim</v>
      </c>
      <c r="D1111" s="11" t="s">
        <v>83</v>
      </c>
      <c r="E1111" s="12" t="str">
        <f>IF(ISERROR(VLOOKUP($D1111,SITES!$A:$E,2,FALSE)),"",VLOOKUP($D1111,SITES!$A:$E,2,FALSE))</f>
        <v>Goby Town</v>
      </c>
      <c r="F1111" s="10">
        <f>IF(ISERROR(VLOOKUP($D1111,SITES!$A:$E,3,FALSE)),"",VLOOKUP($D1111,SITES!$A:$E,3,FALSE))</f>
        <v>48.838594999999998</v>
      </c>
      <c r="G1111" s="13">
        <f>IF(ISERROR(VLOOKUP($D1111,SITES!$A:$E,4,FALSE)),"",VLOOKUP($D1111,SITES!$A:$E,4,FALSE))</f>
        <v>-125.135015</v>
      </c>
      <c r="H1111" s="11" t="s">
        <v>65</v>
      </c>
      <c r="I1111" s="11">
        <v>3</v>
      </c>
      <c r="J1111" s="11" t="s">
        <v>84</v>
      </c>
      <c r="K1111" s="18">
        <v>0.6166666666666667</v>
      </c>
      <c r="L1111" s="11" t="str">
        <f>IF(ISERROR(L1110),IF(ISERROR(L1109),IF(ISERROR(L1108),"BLANK",L1108),L1109),L1110)</f>
        <v>EGL</v>
      </c>
      <c r="M1111" s="11">
        <v>6</v>
      </c>
      <c r="N1111" s="11">
        <v>1</v>
      </c>
      <c r="O1111" s="11">
        <f>IF(ISERROR(O1110),IF(ISERROR(O1109),IF(ISERROR(O1108),"BLANK",O1108),O1109),O1110)</f>
        <v>1</v>
      </c>
      <c r="P1111" s="11" t="s">
        <v>53</v>
      </c>
      <c r="Q1111" s="19" t="str">
        <f>IF($N1111=1,IF(ISERROR(VLOOKUP($P1111,'M1'!$A:$C,Q$2,FALSE)),"NOT PRESENT",VLOOKUP($P1111,'M1'!$A:$C,Q$2,FALSE)),IF($N1111=2,IF(ISERROR(VLOOKUP(DATA!$P1111,'M2'!$A:$C,Q$2,FALSE)),"NOT PRESENT",VLOOKUP(DATA!$P1111,'M2'!$A:$C,Q$2,FALSE)),IF($N1111=0,IF(ISERROR(VLOOKUP($P1111,'M1'!$A:$C,Q$2,FALSE)),IF(ISERROR(VLOOKUP(DATA!$P1111,'M2'!$A:$C,Q$2,FALSE)),"NOT PRESENT",VLOOKUP(DATA!$P1111,'M2'!$A:$C,Q$2,FALSE)),VLOOKUP($P1111,'M1'!$A:$C,Q$2,FALSE)),"SPECIFY METHOD")))</f>
        <v>Rhinogobiops nicholsii</v>
      </c>
      <c r="R1111" s="12" t="str">
        <f>IF($N1111=1,IF(ISERROR(VLOOKUP($P1111,'M1'!$A:$C,R$2,FALSE)),"NOT PRESENT",VLOOKUP($P1111,'M1'!$A:$C,R$2,FALSE)),IF($N1111=2,IF(ISERROR(VLOOKUP(DATA!$P1111,'M2'!$A:$C,R$2,FALSE)),"NOT PRESENT",VLOOKUP(DATA!$P1111,'M2'!$A:$C,R$2,FALSE)),IF($N1111=0,IF(ISERROR(VLOOKUP($P1111,'M1'!$A:$C,R$2,FALSE)),IF(ISERROR(VLOOKUP(DATA!$P1111,'M2'!$A:$C,R$2,FALSE)),"NOT PRESENT",VLOOKUP(DATA!$P1111,'M2'!$A:$C,R$2,FALSE)),VLOOKUP($P1111,'M1'!$A:$C,R$2,FALSE)),"SPECIFY METHOD")))</f>
        <v>Blackeye goby</v>
      </c>
      <c r="S1111" s="21">
        <f t="shared" si="1889"/>
        <v>15</v>
      </c>
      <c r="T1111" s="11">
        <v>0</v>
      </c>
      <c r="U1111" s="11"/>
      <c r="V1111" s="11"/>
      <c r="W1111" s="11">
        <v>3</v>
      </c>
      <c r="X1111" s="11">
        <v>8</v>
      </c>
      <c r="Y1111" s="11">
        <v>4</v>
      </c>
      <c r="Z1111" s="11"/>
      <c r="AA1111" s="11"/>
      <c r="AB1111" s="11"/>
      <c r="AC1111" s="11"/>
      <c r="AD1111" s="11"/>
      <c r="AE1111" s="11"/>
      <c r="AF1111" s="11"/>
      <c r="AG1111" s="11"/>
      <c r="AH1111" s="11"/>
      <c r="AI1111" s="11"/>
      <c r="AJ1111" s="11"/>
      <c r="AK1111" s="11"/>
      <c r="AL1111" s="11"/>
      <c r="AM1111" s="11"/>
      <c r="AN1111" s="11"/>
      <c r="AO1111" s="11"/>
      <c r="AP1111" s="11"/>
      <c r="AQ1111" s="11"/>
      <c r="AR1111" s="11"/>
      <c r="AS1111" s="11"/>
      <c r="AT1111" s="11"/>
      <c r="AU1111" s="11"/>
      <c r="AV1111" s="11"/>
      <c r="AW1111" s="11"/>
      <c r="AX1111" s="11"/>
      <c r="AY1111" s="11"/>
      <c r="AZ1111" s="11"/>
      <c r="BA1111" s="11"/>
      <c r="BB1111" s="11"/>
      <c r="BC1111" s="11"/>
      <c r="BD1111" s="11"/>
      <c r="BE1111" s="11"/>
      <c r="BF1111" s="11"/>
      <c r="BG1111" s="11"/>
      <c r="BH1111" s="11"/>
      <c r="BI1111" s="11"/>
      <c r="BJ1111" s="11"/>
      <c r="BK1111" s="11"/>
      <c r="BL1111" s="11"/>
      <c r="BM1111" s="11"/>
      <c r="BN1111" s="11"/>
      <c r="BO1111" s="11"/>
      <c r="BP1111" s="11"/>
    </row>
    <row r="1112" spans="1:68" ht="12.75" customHeight="1">
      <c r="A1112" s="12">
        <f t="shared" si="1727"/>
        <v>1109</v>
      </c>
      <c r="B1112" s="11" t="str">
        <f t="shared" ref="B1112:D1112" si="2086">IF(ISERROR(B1111),IF(ISERROR(B1110),IF(ISERROR(B1109),"BLANK",B1109),B1110),B1111)</f>
        <v>Isabelle Cote</v>
      </c>
      <c r="C1112" s="11" t="str">
        <f t="shared" si="2086"/>
        <v>Em Lim</v>
      </c>
      <c r="D1112" s="11" t="str">
        <f t="shared" si="2086"/>
        <v>BMSC25</v>
      </c>
      <c r="E1112" s="12" t="str">
        <f>IF(ISERROR(VLOOKUP($D1112,SITES!$A:$E,2,FALSE)),"",VLOOKUP($D1112,SITES!$A:$E,2,FALSE))</f>
        <v>Goby Town</v>
      </c>
      <c r="F1112" s="10">
        <f>IF(ISERROR(VLOOKUP($D1112,SITES!$A:$E,3,FALSE)),"",VLOOKUP($D1112,SITES!$A:$E,3,FALSE))</f>
        <v>48.838594999999998</v>
      </c>
      <c r="G1112" s="13">
        <f>IF(ISERROR(VLOOKUP($D1112,SITES!$A:$E,4,FALSE)),"",VLOOKUP($D1112,SITES!$A:$E,4,FALSE))</f>
        <v>-125.135015</v>
      </c>
      <c r="H1112" s="14" t="str">
        <f t="shared" ref="H1112:O1112" si="2087">IF(ISERROR(H1111),IF(ISERROR(H1110),IF(ISERROR(H1109),"BLANK",H1109),H1110),H1111)</f>
        <v>23/04/2024</v>
      </c>
      <c r="I1112" s="11">
        <f t="shared" si="2087"/>
        <v>3</v>
      </c>
      <c r="J1112" s="11" t="str">
        <f t="shared" si="2087"/>
        <v>NW</v>
      </c>
      <c r="K1112" s="18">
        <f t="shared" si="2087"/>
        <v>0.6166666666666667</v>
      </c>
      <c r="L1112" s="11" t="str">
        <f t="shared" si="2087"/>
        <v>EGL</v>
      </c>
      <c r="M1112" s="11">
        <f t="shared" si="2087"/>
        <v>6</v>
      </c>
      <c r="N1112" s="11">
        <f t="shared" si="2087"/>
        <v>1</v>
      </c>
      <c r="O1112" s="11">
        <f t="shared" si="2087"/>
        <v>1</v>
      </c>
      <c r="P1112" s="11" t="s">
        <v>27</v>
      </c>
      <c r="Q1112" s="19" t="str">
        <f>IF($N1112=1,IF(ISERROR(VLOOKUP($P1112,'M1'!$A:$C,Q$2,FALSE)),"NOT PRESENT",VLOOKUP($P1112,'M1'!$A:$C,Q$2,FALSE)),IF($N1112=2,IF(ISERROR(VLOOKUP(DATA!$P1112,'M2'!$A:$C,Q$2,FALSE)),"NOT PRESENT",VLOOKUP(DATA!$P1112,'M2'!$A:$C,Q$2,FALSE)),IF($N1112=0,IF(ISERROR(VLOOKUP($P1112,'M1'!$A:$C,Q$2,FALSE)),IF(ISERROR(VLOOKUP(DATA!$P1112,'M2'!$A:$C,Q$2,FALSE)),"NOT PRESENT",VLOOKUP(DATA!$P1112,'M2'!$A:$C,Q$2,FALSE)),VLOOKUP($P1112,'M1'!$A:$C,Q$2,FALSE)),"SPECIFY METHOD")))</f>
        <v>Hexagrammos decagrammus</v>
      </c>
      <c r="R1112" s="12" t="str">
        <f>IF($N1112=1,IF(ISERROR(VLOOKUP($P1112,'M1'!$A:$C,R$2,FALSE)),"NOT PRESENT",VLOOKUP($P1112,'M1'!$A:$C,R$2,FALSE)),IF($N1112=2,IF(ISERROR(VLOOKUP(DATA!$P1112,'M2'!$A:$C,R$2,FALSE)),"NOT PRESENT",VLOOKUP(DATA!$P1112,'M2'!$A:$C,R$2,FALSE)),IF($N1112=0,IF(ISERROR(VLOOKUP($P1112,'M1'!$A:$C,R$2,FALSE)),IF(ISERROR(VLOOKUP(DATA!$P1112,'M2'!$A:$C,R$2,FALSE)),"NOT PRESENT",VLOOKUP(DATA!$P1112,'M2'!$A:$C,R$2,FALSE)),VLOOKUP($P1112,'M1'!$A:$C,R$2,FALSE)),"SPECIFY METHOD")))</f>
        <v>Kelp greenling</v>
      </c>
      <c r="S1112" s="21">
        <f t="shared" si="1889"/>
        <v>2</v>
      </c>
      <c r="T1112" s="11">
        <v>0</v>
      </c>
      <c r="U1112" s="11"/>
      <c r="V1112" s="11"/>
      <c r="W1112" s="11"/>
      <c r="X1112" s="11"/>
      <c r="Y1112" s="11"/>
      <c r="Z1112" s="11"/>
      <c r="AA1112" s="11"/>
      <c r="AB1112" s="11"/>
      <c r="AC1112" s="11">
        <v>1</v>
      </c>
      <c r="AD1112" s="11">
        <v>1</v>
      </c>
      <c r="AE1112" s="11"/>
      <c r="AF1112" s="11"/>
      <c r="AG1112" s="11"/>
      <c r="AH1112" s="11"/>
      <c r="AI1112" s="11"/>
      <c r="AJ1112" s="11"/>
      <c r="AK1112" s="11"/>
      <c r="AL1112" s="11"/>
      <c r="AM1112" s="11"/>
      <c r="AN1112" s="11"/>
      <c r="AO1112" s="11"/>
      <c r="AP1112" s="11"/>
      <c r="AQ1112" s="11"/>
      <c r="AR1112" s="11"/>
      <c r="AS1112" s="11"/>
      <c r="AT1112" s="11"/>
      <c r="AU1112" s="11"/>
      <c r="AV1112" s="11"/>
      <c r="AW1112" s="11"/>
      <c r="AX1112" s="11"/>
      <c r="AY1112" s="11"/>
      <c r="AZ1112" s="11"/>
      <c r="BA1112" s="11"/>
      <c r="BB1112" s="11"/>
      <c r="BC1112" s="11"/>
      <c r="BD1112" s="11"/>
      <c r="BE1112" s="11"/>
      <c r="BF1112" s="11"/>
      <c r="BG1112" s="11"/>
      <c r="BH1112" s="11"/>
      <c r="BI1112" s="11"/>
      <c r="BJ1112" s="11"/>
      <c r="BK1112" s="11"/>
      <c r="BL1112" s="11"/>
      <c r="BM1112" s="11"/>
      <c r="BN1112" s="11"/>
      <c r="BO1112" s="11"/>
      <c r="BP1112" s="11"/>
    </row>
    <row r="1113" spans="1:68" ht="12.75" customHeight="1">
      <c r="A1113" s="12">
        <f t="shared" si="1727"/>
        <v>1110</v>
      </c>
      <c r="B1113" s="11" t="str">
        <f t="shared" ref="B1113:D1113" si="2088">IF(ISERROR(B1112),IF(ISERROR(B1111),IF(ISERROR(B1110),"BLANK",B1110),B1111),B1112)</f>
        <v>Isabelle Cote</v>
      </c>
      <c r="C1113" s="11" t="str">
        <f t="shared" si="2088"/>
        <v>Em Lim</v>
      </c>
      <c r="D1113" s="11" t="str">
        <f t="shared" si="2088"/>
        <v>BMSC25</v>
      </c>
      <c r="E1113" s="12" t="str">
        <f>IF(ISERROR(VLOOKUP($D1113,SITES!$A:$E,2,FALSE)),"",VLOOKUP($D1113,SITES!$A:$E,2,FALSE))</f>
        <v>Goby Town</v>
      </c>
      <c r="F1113" s="10">
        <f>IF(ISERROR(VLOOKUP($D1113,SITES!$A:$E,3,FALSE)),"",VLOOKUP($D1113,SITES!$A:$E,3,FALSE))</f>
        <v>48.838594999999998</v>
      </c>
      <c r="G1113" s="13">
        <f>IF(ISERROR(VLOOKUP($D1113,SITES!$A:$E,4,FALSE)),"",VLOOKUP($D1113,SITES!$A:$E,4,FALSE))</f>
        <v>-125.135015</v>
      </c>
      <c r="H1113" s="14" t="str">
        <f t="shared" ref="H1113:M1113" si="2089">IF(ISERROR(H1112),IF(ISERROR(H1111),IF(ISERROR(H1110),"BLANK",H1110),H1111),H1112)</f>
        <v>23/04/2024</v>
      </c>
      <c r="I1113" s="11">
        <f t="shared" si="2089"/>
        <v>3</v>
      </c>
      <c r="J1113" s="11" t="str">
        <f t="shared" si="2089"/>
        <v>NW</v>
      </c>
      <c r="K1113" s="18">
        <f t="shared" si="2089"/>
        <v>0.6166666666666667</v>
      </c>
      <c r="L1113" s="11" t="str">
        <f t="shared" si="2089"/>
        <v>EGL</v>
      </c>
      <c r="M1113" s="11">
        <f t="shared" si="2089"/>
        <v>6</v>
      </c>
      <c r="N1113" s="11">
        <v>2</v>
      </c>
      <c r="O1113" s="11">
        <f>IF(ISERROR(O1112),IF(ISERROR(O1111),IF(ISERROR(O1110),"BLANK",O1110),O1111),O1112)</f>
        <v>1</v>
      </c>
      <c r="P1113" s="11" t="s">
        <v>33</v>
      </c>
      <c r="Q1113" s="19" t="str">
        <f>IF($N1113=1,IF(ISERROR(VLOOKUP($P1113,'M1'!$A:$C,Q$2,FALSE)),"NOT PRESENT",VLOOKUP($P1113,'M1'!$A:$C,Q$2,FALSE)),IF($N1113=2,IF(ISERROR(VLOOKUP(DATA!$P1113,'M2'!$A:$C,Q$2,FALSE)),"NOT PRESENT",VLOOKUP(DATA!$P1113,'M2'!$A:$C,Q$2,FALSE)),IF($N1113=0,IF(ISERROR(VLOOKUP($P1113,'M1'!$A:$C,Q$2,FALSE)),IF(ISERROR(VLOOKUP(DATA!$P1113,'M2'!$A:$C,Q$2,FALSE)),"NOT PRESENT",VLOOKUP(DATA!$P1113,'M2'!$A:$C,Q$2,FALSE)),VLOOKUP($P1113,'M1'!$A:$C,Q$2,FALSE)),"SPECIFY METHOD")))</f>
        <v>Apostichopus californicus</v>
      </c>
      <c r="R1113" s="12" t="str">
        <f>IF($N1113=1,IF(ISERROR(VLOOKUP($P1113,'M1'!$A:$C,R$2,FALSE)),"NOT PRESENT",VLOOKUP($P1113,'M1'!$A:$C,R$2,FALSE)),IF($N1113=2,IF(ISERROR(VLOOKUP(DATA!$P1113,'M2'!$A:$C,R$2,FALSE)),"NOT PRESENT",VLOOKUP(DATA!$P1113,'M2'!$A:$C,R$2,FALSE)),IF($N1113=0,IF(ISERROR(VLOOKUP($P1113,'M1'!$A:$C,R$2,FALSE)),IF(ISERROR(VLOOKUP(DATA!$P1113,'M2'!$A:$C,R$2,FALSE)),"NOT PRESENT",VLOOKUP(DATA!$P1113,'M2'!$A:$C,R$2,FALSE)),VLOOKUP($P1113,'M1'!$A:$C,R$2,FALSE)),"SPECIFY METHOD")))</f>
        <v>California sea cucumber</v>
      </c>
      <c r="S1113" s="21">
        <f t="shared" si="1889"/>
        <v>23</v>
      </c>
      <c r="T1113" s="11">
        <v>23</v>
      </c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  <c r="AI1113" s="11"/>
      <c r="AJ1113" s="11"/>
      <c r="AK1113" s="11"/>
      <c r="AL1113" s="11"/>
      <c r="AM1113" s="11"/>
      <c r="AN1113" s="11"/>
      <c r="AO1113" s="11"/>
      <c r="AP1113" s="11"/>
      <c r="AQ1113" s="11"/>
      <c r="AR1113" s="11"/>
      <c r="AS1113" s="11"/>
      <c r="AT1113" s="11"/>
      <c r="AU1113" s="11"/>
      <c r="AV1113" s="11"/>
      <c r="AW1113" s="11"/>
      <c r="AX1113" s="11"/>
      <c r="AY1113" s="11"/>
      <c r="AZ1113" s="11"/>
      <c r="BA1113" s="11"/>
      <c r="BB1113" s="11"/>
      <c r="BC1113" s="11"/>
      <c r="BD1113" s="11"/>
      <c r="BE1113" s="11"/>
      <c r="BF1113" s="11"/>
      <c r="BG1113" s="11"/>
      <c r="BH1113" s="11"/>
      <c r="BI1113" s="11"/>
      <c r="BJ1113" s="11"/>
      <c r="BK1113" s="11"/>
      <c r="BL1113" s="11"/>
      <c r="BM1113" s="11"/>
      <c r="BN1113" s="11"/>
      <c r="BO1113" s="11"/>
      <c r="BP1113" s="11"/>
    </row>
    <row r="1114" spans="1:68" ht="12.75" customHeight="1">
      <c r="A1114" s="12">
        <f t="shared" si="1727"/>
        <v>1111</v>
      </c>
      <c r="B1114" s="11" t="str">
        <f t="shared" ref="B1114:D1114" si="2090">IF(ISERROR(B1113),IF(ISERROR(B1112),IF(ISERROR(B1111),"BLANK",B1111),B1112),B1113)</f>
        <v>Isabelle Cote</v>
      </c>
      <c r="C1114" s="11" t="str">
        <f t="shared" si="2090"/>
        <v>Em Lim</v>
      </c>
      <c r="D1114" s="11" t="str">
        <f t="shared" si="2090"/>
        <v>BMSC25</v>
      </c>
      <c r="E1114" s="12" t="str">
        <f>IF(ISERROR(VLOOKUP($D1114,SITES!$A:$E,2,FALSE)),"",VLOOKUP($D1114,SITES!$A:$E,2,FALSE))</f>
        <v>Goby Town</v>
      </c>
      <c r="F1114" s="10">
        <f>IF(ISERROR(VLOOKUP($D1114,SITES!$A:$E,3,FALSE)),"",VLOOKUP($D1114,SITES!$A:$E,3,FALSE))</f>
        <v>48.838594999999998</v>
      </c>
      <c r="G1114" s="13">
        <f>IF(ISERROR(VLOOKUP($D1114,SITES!$A:$E,4,FALSE)),"",VLOOKUP($D1114,SITES!$A:$E,4,FALSE))</f>
        <v>-125.135015</v>
      </c>
      <c r="H1114" s="14" t="str">
        <f t="shared" ref="H1114:O1114" si="2091">IF(ISERROR(H1113),IF(ISERROR(H1112),IF(ISERROR(H1111),"BLANK",H1111),H1112),H1113)</f>
        <v>23/04/2024</v>
      </c>
      <c r="I1114" s="11">
        <f t="shared" si="2091"/>
        <v>3</v>
      </c>
      <c r="J1114" s="11" t="str">
        <f t="shared" si="2091"/>
        <v>NW</v>
      </c>
      <c r="K1114" s="18">
        <f t="shared" si="2091"/>
        <v>0.6166666666666667</v>
      </c>
      <c r="L1114" s="11" t="str">
        <f t="shared" si="2091"/>
        <v>EGL</v>
      </c>
      <c r="M1114" s="11">
        <f t="shared" si="2091"/>
        <v>6</v>
      </c>
      <c r="N1114" s="11">
        <f t="shared" si="2091"/>
        <v>2</v>
      </c>
      <c r="O1114" s="11">
        <f t="shared" si="2091"/>
        <v>1</v>
      </c>
      <c r="P1114" s="11" t="s">
        <v>53</v>
      </c>
      <c r="Q1114" s="19" t="str">
        <f>IF($N1114=1,IF(ISERROR(VLOOKUP($P1114,'M1'!$A:$C,Q$2,FALSE)),"NOT PRESENT",VLOOKUP($P1114,'M1'!$A:$C,Q$2,FALSE)),IF($N1114=2,IF(ISERROR(VLOOKUP(DATA!$P1114,'M2'!$A:$C,Q$2,FALSE)),"NOT PRESENT",VLOOKUP(DATA!$P1114,'M2'!$A:$C,Q$2,FALSE)),IF($N1114=0,IF(ISERROR(VLOOKUP($P1114,'M1'!$A:$C,Q$2,FALSE)),IF(ISERROR(VLOOKUP(DATA!$P1114,'M2'!$A:$C,Q$2,FALSE)),"NOT PRESENT",VLOOKUP(DATA!$P1114,'M2'!$A:$C,Q$2,FALSE)),VLOOKUP($P1114,'M1'!$A:$C,Q$2,FALSE)),"SPECIFY METHOD")))</f>
        <v>Rhinogobiops nicholsii</v>
      </c>
      <c r="R1114" s="12" t="str">
        <f>IF($N1114=1,IF(ISERROR(VLOOKUP($P1114,'M1'!$A:$C,R$2,FALSE)),"NOT PRESENT",VLOOKUP($P1114,'M1'!$A:$C,R$2,FALSE)),IF($N1114=2,IF(ISERROR(VLOOKUP(DATA!$P1114,'M2'!$A:$C,R$2,FALSE)),"NOT PRESENT",VLOOKUP(DATA!$P1114,'M2'!$A:$C,R$2,FALSE)),IF($N1114=0,IF(ISERROR(VLOOKUP($P1114,'M1'!$A:$C,R$2,FALSE)),IF(ISERROR(VLOOKUP(DATA!$P1114,'M2'!$A:$C,R$2,FALSE)),"NOT PRESENT",VLOOKUP(DATA!$P1114,'M2'!$A:$C,R$2,FALSE)),VLOOKUP($P1114,'M1'!$A:$C,R$2,FALSE)),"SPECIFY METHOD")))</f>
        <v>Blackeye goby</v>
      </c>
      <c r="S1114" s="21">
        <f t="shared" si="1889"/>
        <v>96</v>
      </c>
      <c r="T1114" s="11">
        <v>0</v>
      </c>
      <c r="U1114" s="11">
        <v>1</v>
      </c>
      <c r="V1114" s="11">
        <v>28</v>
      </c>
      <c r="W1114" s="11">
        <v>30</v>
      </c>
      <c r="X1114" s="11">
        <v>25</v>
      </c>
      <c r="Y1114" s="11">
        <v>12</v>
      </c>
      <c r="Z1114" s="11"/>
      <c r="AA1114" s="11"/>
      <c r="AB1114" s="11"/>
      <c r="AC1114" s="11"/>
      <c r="AD1114" s="11"/>
      <c r="AE1114" s="11"/>
      <c r="AF1114" s="11"/>
      <c r="AG1114" s="11"/>
      <c r="AH1114" s="11"/>
      <c r="AI1114" s="11"/>
      <c r="AJ1114" s="11"/>
      <c r="AK1114" s="11"/>
      <c r="AL1114" s="11"/>
      <c r="AM1114" s="11"/>
      <c r="AN1114" s="11"/>
      <c r="AO1114" s="11"/>
      <c r="AP1114" s="11"/>
      <c r="AQ1114" s="11"/>
      <c r="AR1114" s="11"/>
      <c r="AS1114" s="11"/>
      <c r="AT1114" s="11"/>
      <c r="AU1114" s="11"/>
      <c r="AV1114" s="11"/>
      <c r="AW1114" s="11"/>
      <c r="AX1114" s="11"/>
      <c r="AY1114" s="11"/>
      <c r="AZ1114" s="11"/>
      <c r="BA1114" s="11"/>
      <c r="BB1114" s="11"/>
      <c r="BC1114" s="11"/>
      <c r="BD1114" s="11"/>
      <c r="BE1114" s="11"/>
      <c r="BF1114" s="11"/>
      <c r="BG1114" s="11"/>
      <c r="BH1114" s="11"/>
      <c r="BI1114" s="11"/>
      <c r="BJ1114" s="11"/>
      <c r="BK1114" s="11"/>
      <c r="BL1114" s="11"/>
      <c r="BM1114" s="11"/>
      <c r="BN1114" s="11"/>
      <c r="BO1114" s="11"/>
      <c r="BP1114" s="11"/>
    </row>
    <row r="1115" spans="1:68" ht="12.75" customHeight="1">
      <c r="A1115" s="12">
        <f t="shared" si="1727"/>
        <v>1112</v>
      </c>
      <c r="B1115" s="11" t="str">
        <f t="shared" ref="B1115:D1115" si="2092">IF(ISERROR(B1114),IF(ISERROR(B1113),IF(ISERROR(B1112),"BLANK",B1112),B1113),B1114)</f>
        <v>Isabelle Cote</v>
      </c>
      <c r="C1115" s="11" t="str">
        <f t="shared" si="2092"/>
        <v>Em Lim</v>
      </c>
      <c r="D1115" s="11" t="str">
        <f t="shared" si="2092"/>
        <v>BMSC25</v>
      </c>
      <c r="E1115" s="12" t="str">
        <f>IF(ISERROR(VLOOKUP($D1115,SITES!$A:$E,2,FALSE)),"",VLOOKUP($D1115,SITES!$A:$E,2,FALSE))</f>
        <v>Goby Town</v>
      </c>
      <c r="F1115" s="10">
        <f>IF(ISERROR(VLOOKUP($D1115,SITES!$A:$E,3,FALSE)),"",VLOOKUP($D1115,SITES!$A:$E,3,FALSE))</f>
        <v>48.838594999999998</v>
      </c>
      <c r="G1115" s="13">
        <f>IF(ISERROR(VLOOKUP($D1115,SITES!$A:$E,4,FALSE)),"",VLOOKUP($D1115,SITES!$A:$E,4,FALSE))</f>
        <v>-125.135015</v>
      </c>
      <c r="H1115" s="14" t="str">
        <f t="shared" ref="H1115:O1115" si="2093">IF(ISERROR(H1114),IF(ISERROR(H1113),IF(ISERROR(H1112),"BLANK",H1112),H1113),H1114)</f>
        <v>23/04/2024</v>
      </c>
      <c r="I1115" s="11">
        <f t="shared" si="2093"/>
        <v>3</v>
      </c>
      <c r="J1115" s="11" t="str">
        <f t="shared" si="2093"/>
        <v>NW</v>
      </c>
      <c r="K1115" s="18">
        <f t="shared" si="2093"/>
        <v>0.6166666666666667</v>
      </c>
      <c r="L1115" s="11" t="str">
        <f t="shared" si="2093"/>
        <v>EGL</v>
      </c>
      <c r="M1115" s="11">
        <f t="shared" si="2093"/>
        <v>6</v>
      </c>
      <c r="N1115" s="11">
        <f t="shared" si="2093"/>
        <v>2</v>
      </c>
      <c r="O1115" s="11">
        <f t="shared" si="2093"/>
        <v>1</v>
      </c>
      <c r="P1115" s="11" t="s">
        <v>30</v>
      </c>
      <c r="Q1115" s="19" t="str">
        <f>IF($N1115=1,IF(ISERROR(VLOOKUP($P1115,'M1'!$A:$C,Q$2,FALSE)),"NOT PRESENT",VLOOKUP($P1115,'M1'!$A:$C,Q$2,FALSE)),IF($N1115=2,IF(ISERROR(VLOOKUP(DATA!$P1115,'M2'!$A:$C,Q$2,FALSE)),"NOT PRESENT",VLOOKUP(DATA!$P1115,'M2'!$A:$C,Q$2,FALSE)),IF($N1115=0,IF(ISERROR(VLOOKUP($P1115,'M1'!$A:$C,Q$2,FALSE)),IF(ISERROR(VLOOKUP(DATA!$P1115,'M2'!$A:$C,Q$2,FALSE)),"NOT PRESENT",VLOOKUP(DATA!$P1115,'M2'!$A:$C,Q$2,FALSE)),VLOOKUP($P1115,'M1'!$A:$C,Q$2,FALSE)),"SPECIFY METHOD")))</f>
        <v>Pomaulax gibberosus</v>
      </c>
      <c r="R1115" s="12" t="str">
        <f>IF($N1115=1,IF(ISERROR(VLOOKUP($P1115,'M1'!$A:$C,R$2,FALSE)),"NOT PRESENT",VLOOKUP($P1115,'M1'!$A:$C,R$2,FALSE)),IF($N1115=2,IF(ISERROR(VLOOKUP(DATA!$P1115,'M2'!$A:$C,R$2,FALSE)),"NOT PRESENT",VLOOKUP(DATA!$P1115,'M2'!$A:$C,R$2,FALSE)),IF($N1115=0,IF(ISERROR(VLOOKUP($P1115,'M1'!$A:$C,R$2,FALSE)),IF(ISERROR(VLOOKUP(DATA!$P1115,'M2'!$A:$C,R$2,FALSE)),"NOT PRESENT",VLOOKUP(DATA!$P1115,'M2'!$A:$C,R$2,FALSE)),VLOOKUP($P1115,'M1'!$A:$C,R$2,FALSE)),"SPECIFY METHOD")))</f>
        <v>Red turban shell</v>
      </c>
      <c r="S1115" s="21">
        <f t="shared" si="1889"/>
        <v>10</v>
      </c>
      <c r="T1115" s="11">
        <v>10</v>
      </c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  <c r="AI1115" s="11"/>
      <c r="AJ1115" s="11"/>
      <c r="AK1115" s="11"/>
      <c r="AL1115" s="11"/>
      <c r="AM1115" s="11"/>
      <c r="AN1115" s="11"/>
      <c r="AO1115" s="11"/>
      <c r="AP1115" s="11"/>
      <c r="AQ1115" s="11"/>
      <c r="AR1115" s="11"/>
      <c r="AS1115" s="11"/>
      <c r="AT1115" s="11"/>
      <c r="AU1115" s="11"/>
      <c r="AV1115" s="11"/>
      <c r="AW1115" s="11"/>
      <c r="AX1115" s="11"/>
      <c r="AY1115" s="11"/>
      <c r="AZ1115" s="11"/>
      <c r="BA1115" s="11"/>
      <c r="BB1115" s="11"/>
      <c r="BC1115" s="11"/>
      <c r="BD1115" s="11"/>
      <c r="BE1115" s="11"/>
      <c r="BF1115" s="11"/>
      <c r="BG1115" s="11"/>
      <c r="BH1115" s="11"/>
      <c r="BI1115" s="11"/>
      <c r="BJ1115" s="11"/>
      <c r="BK1115" s="11"/>
      <c r="BL1115" s="11"/>
      <c r="BM1115" s="11"/>
      <c r="BN1115" s="11"/>
      <c r="BO1115" s="11"/>
      <c r="BP1115" s="11"/>
    </row>
    <row r="1116" spans="1:68" ht="12.75" customHeight="1">
      <c r="A1116" s="12">
        <f t="shared" si="1727"/>
        <v>1113</v>
      </c>
      <c r="B1116" s="11" t="str">
        <f t="shared" ref="B1116:D1116" si="2094">IF(ISERROR(B1115),IF(ISERROR(B1114),IF(ISERROR(B1113),"BLANK",B1113),B1114),B1115)</f>
        <v>Isabelle Cote</v>
      </c>
      <c r="C1116" s="11" t="str">
        <f t="shared" si="2094"/>
        <v>Em Lim</v>
      </c>
      <c r="D1116" s="11" t="str">
        <f t="shared" si="2094"/>
        <v>BMSC25</v>
      </c>
      <c r="E1116" s="12" t="str">
        <f>IF(ISERROR(VLOOKUP($D1116,SITES!$A:$E,2,FALSE)),"",VLOOKUP($D1116,SITES!$A:$E,2,FALSE))</f>
        <v>Goby Town</v>
      </c>
      <c r="F1116" s="10">
        <f>IF(ISERROR(VLOOKUP($D1116,SITES!$A:$E,3,FALSE)),"",VLOOKUP($D1116,SITES!$A:$E,3,FALSE))</f>
        <v>48.838594999999998</v>
      </c>
      <c r="G1116" s="13">
        <f>IF(ISERROR(VLOOKUP($D1116,SITES!$A:$E,4,FALSE)),"",VLOOKUP($D1116,SITES!$A:$E,4,FALSE))</f>
        <v>-125.135015</v>
      </c>
      <c r="H1116" s="14" t="str">
        <f t="shared" ref="H1116:O1116" si="2095">IF(ISERROR(H1115),IF(ISERROR(H1114),IF(ISERROR(H1113),"BLANK",H1113),H1114),H1115)</f>
        <v>23/04/2024</v>
      </c>
      <c r="I1116" s="11">
        <f t="shared" si="2095"/>
        <v>3</v>
      </c>
      <c r="J1116" s="11" t="str">
        <f t="shared" si="2095"/>
        <v>NW</v>
      </c>
      <c r="K1116" s="18">
        <f t="shared" si="2095"/>
        <v>0.6166666666666667</v>
      </c>
      <c r="L1116" s="11" t="str">
        <f t="shared" si="2095"/>
        <v>EGL</v>
      </c>
      <c r="M1116" s="11">
        <f t="shared" si="2095"/>
        <v>6</v>
      </c>
      <c r="N1116" s="11">
        <f t="shared" si="2095"/>
        <v>2</v>
      </c>
      <c r="O1116" s="11">
        <f t="shared" si="2095"/>
        <v>1</v>
      </c>
      <c r="P1116" s="11" t="s">
        <v>32</v>
      </c>
      <c r="Q1116" s="19" t="str">
        <f>IF($N1116=1,IF(ISERROR(VLOOKUP($P1116,'M1'!$A:$C,Q$2,FALSE)),"NOT PRESENT",VLOOKUP($P1116,'M1'!$A:$C,Q$2,FALSE)),IF($N1116=2,IF(ISERROR(VLOOKUP(DATA!$P1116,'M2'!$A:$C,Q$2,FALSE)),"NOT PRESENT",VLOOKUP(DATA!$P1116,'M2'!$A:$C,Q$2,FALSE)),IF($N1116=0,IF(ISERROR(VLOOKUP($P1116,'M1'!$A:$C,Q$2,FALSE)),IF(ISERROR(VLOOKUP(DATA!$P1116,'M2'!$A:$C,Q$2,FALSE)),"NOT PRESENT",VLOOKUP(DATA!$P1116,'M2'!$A:$C,Q$2,FALSE)),VLOOKUP($P1116,'M1'!$A:$C,Q$2,FALSE)),"SPECIFY METHOD")))</f>
        <v>Acmaea mitra</v>
      </c>
      <c r="R1116" s="12" t="str">
        <f>IF($N1116=1,IF(ISERROR(VLOOKUP($P1116,'M1'!$A:$C,R$2,FALSE)),"NOT PRESENT",VLOOKUP($P1116,'M1'!$A:$C,R$2,FALSE)),IF($N1116=2,IF(ISERROR(VLOOKUP(DATA!$P1116,'M2'!$A:$C,R$2,FALSE)),"NOT PRESENT",VLOOKUP(DATA!$P1116,'M2'!$A:$C,R$2,FALSE)),IF($N1116=0,IF(ISERROR(VLOOKUP($P1116,'M1'!$A:$C,R$2,FALSE)),IF(ISERROR(VLOOKUP(DATA!$P1116,'M2'!$A:$C,R$2,FALSE)),"NOT PRESENT",VLOOKUP(DATA!$P1116,'M2'!$A:$C,R$2,FALSE)),VLOOKUP($P1116,'M1'!$A:$C,R$2,FALSE)),"SPECIFY METHOD")))</f>
        <v>Whitecap limpet</v>
      </c>
      <c r="S1116" s="21">
        <f t="shared" si="1889"/>
        <v>24</v>
      </c>
      <c r="T1116" s="11">
        <v>24</v>
      </c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  <c r="AT1116" s="11"/>
      <c r="AU1116" s="11"/>
      <c r="AV1116" s="11"/>
      <c r="AW1116" s="11"/>
      <c r="AX1116" s="11"/>
      <c r="AY1116" s="11"/>
      <c r="AZ1116" s="11"/>
      <c r="BA1116" s="11"/>
      <c r="BB1116" s="11"/>
      <c r="BC1116" s="11"/>
      <c r="BD1116" s="11"/>
      <c r="BE1116" s="11"/>
      <c r="BF1116" s="11"/>
      <c r="BG1116" s="11"/>
      <c r="BH1116" s="11"/>
      <c r="BI1116" s="11"/>
      <c r="BJ1116" s="11"/>
      <c r="BK1116" s="11"/>
      <c r="BL1116" s="11"/>
      <c r="BM1116" s="11"/>
      <c r="BN1116" s="11"/>
      <c r="BO1116" s="11"/>
      <c r="BP1116" s="11"/>
    </row>
    <row r="1117" spans="1:68" ht="12.75" customHeight="1">
      <c r="A1117" s="12">
        <f t="shared" si="1727"/>
        <v>1114</v>
      </c>
      <c r="B1117" s="11" t="str">
        <f t="shared" ref="B1117:D1117" si="2096">IF(ISERROR(B1116),IF(ISERROR(B1115),IF(ISERROR(B1114),"BLANK",B1114),B1115),B1116)</f>
        <v>Isabelle Cote</v>
      </c>
      <c r="C1117" s="11" t="str">
        <f t="shared" si="2096"/>
        <v>Em Lim</v>
      </c>
      <c r="D1117" s="11" t="str">
        <f t="shared" si="2096"/>
        <v>BMSC25</v>
      </c>
      <c r="E1117" s="12" t="str">
        <f>IF(ISERROR(VLOOKUP($D1117,SITES!$A:$E,2,FALSE)),"",VLOOKUP($D1117,SITES!$A:$E,2,FALSE))</f>
        <v>Goby Town</v>
      </c>
      <c r="F1117" s="10">
        <f>IF(ISERROR(VLOOKUP($D1117,SITES!$A:$E,3,FALSE)),"",VLOOKUP($D1117,SITES!$A:$E,3,FALSE))</f>
        <v>48.838594999999998</v>
      </c>
      <c r="G1117" s="13">
        <f>IF(ISERROR(VLOOKUP($D1117,SITES!$A:$E,4,FALSE)),"",VLOOKUP($D1117,SITES!$A:$E,4,FALSE))</f>
        <v>-125.135015</v>
      </c>
      <c r="H1117" s="14" t="str">
        <f t="shared" ref="H1117:O1117" si="2097">IF(ISERROR(H1116),IF(ISERROR(H1115),IF(ISERROR(H1114),"BLANK",H1114),H1115),H1116)</f>
        <v>23/04/2024</v>
      </c>
      <c r="I1117" s="11">
        <f t="shared" si="2097"/>
        <v>3</v>
      </c>
      <c r="J1117" s="11" t="str">
        <f t="shared" si="2097"/>
        <v>NW</v>
      </c>
      <c r="K1117" s="18">
        <f t="shared" si="2097"/>
        <v>0.6166666666666667</v>
      </c>
      <c r="L1117" s="11" t="str">
        <f t="shared" si="2097"/>
        <v>EGL</v>
      </c>
      <c r="M1117" s="11">
        <f t="shared" si="2097"/>
        <v>6</v>
      </c>
      <c r="N1117" s="11">
        <f t="shared" si="2097"/>
        <v>2</v>
      </c>
      <c r="O1117" s="11">
        <f t="shared" si="2097"/>
        <v>1</v>
      </c>
      <c r="P1117" s="11" t="s">
        <v>28</v>
      </c>
      <c r="Q1117" s="19" t="str">
        <f>IF($N1117=1,IF(ISERROR(VLOOKUP($P1117,'M1'!$A:$C,Q$2,FALSE)),"NOT PRESENT",VLOOKUP($P1117,'M1'!$A:$C,Q$2,FALSE)),IF($N1117=2,IF(ISERROR(VLOOKUP(DATA!$P1117,'M2'!$A:$C,Q$2,FALSE)),"NOT PRESENT",VLOOKUP(DATA!$P1117,'M2'!$A:$C,Q$2,FALSE)),IF($N1117=0,IF(ISERROR(VLOOKUP($P1117,'M1'!$A:$C,Q$2,FALSE)),IF(ISERROR(VLOOKUP(DATA!$P1117,'M2'!$A:$C,Q$2,FALSE)),"NOT PRESENT",VLOOKUP(DATA!$P1117,'M2'!$A:$C,Q$2,FALSE)),VLOOKUP($P1117,'M1'!$A:$C,Q$2,FALSE)),"SPECIFY METHOD")))</f>
        <v>Artedius harringtoni</v>
      </c>
      <c r="R1117" s="12" t="str">
        <f>IF($N1117=1,IF(ISERROR(VLOOKUP($P1117,'M1'!$A:$C,R$2,FALSE)),"NOT PRESENT",VLOOKUP($P1117,'M1'!$A:$C,R$2,FALSE)),IF($N1117=2,IF(ISERROR(VLOOKUP(DATA!$P1117,'M2'!$A:$C,R$2,FALSE)),"NOT PRESENT",VLOOKUP(DATA!$P1117,'M2'!$A:$C,R$2,FALSE)),IF($N1117=0,IF(ISERROR(VLOOKUP($P1117,'M1'!$A:$C,R$2,FALSE)),IF(ISERROR(VLOOKUP(DATA!$P1117,'M2'!$A:$C,R$2,FALSE)),"NOT PRESENT",VLOOKUP(DATA!$P1117,'M2'!$A:$C,R$2,FALSE)),VLOOKUP($P1117,'M1'!$A:$C,R$2,FALSE)),"SPECIFY METHOD")))</f>
        <v>Scalyhead sculpin</v>
      </c>
      <c r="S1117" s="21">
        <f t="shared" si="1889"/>
        <v>1</v>
      </c>
      <c r="T1117" s="11">
        <v>0</v>
      </c>
      <c r="U1117" s="11"/>
      <c r="V1117" s="11">
        <v>1</v>
      </c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  <c r="AI1117" s="11"/>
      <c r="AJ1117" s="11"/>
      <c r="AK1117" s="11"/>
      <c r="AL1117" s="11"/>
      <c r="AM1117" s="11"/>
      <c r="AN1117" s="11"/>
      <c r="AO1117" s="11"/>
      <c r="AP1117" s="11"/>
      <c r="AQ1117" s="11"/>
      <c r="AR1117" s="11"/>
      <c r="AS1117" s="11"/>
      <c r="AT1117" s="11"/>
      <c r="AU1117" s="11"/>
      <c r="AV1117" s="11"/>
      <c r="AW1117" s="11"/>
      <c r="AX1117" s="11"/>
      <c r="AY1117" s="11"/>
      <c r="AZ1117" s="11"/>
      <c r="BA1117" s="11"/>
      <c r="BB1117" s="11"/>
      <c r="BC1117" s="11"/>
      <c r="BD1117" s="11"/>
      <c r="BE1117" s="11"/>
      <c r="BF1117" s="11"/>
      <c r="BG1117" s="11"/>
      <c r="BH1117" s="11"/>
      <c r="BI1117" s="11"/>
      <c r="BJ1117" s="11"/>
      <c r="BK1117" s="11"/>
      <c r="BL1117" s="11"/>
      <c r="BM1117" s="11"/>
      <c r="BN1117" s="11"/>
      <c r="BO1117" s="11"/>
      <c r="BP1117" s="11"/>
    </row>
    <row r="1118" spans="1:68" ht="12.75" customHeight="1">
      <c r="A1118" s="12">
        <f t="shared" si="1727"/>
        <v>1115</v>
      </c>
      <c r="B1118" s="11" t="str">
        <f t="shared" ref="B1118:D1118" si="2098">IF(ISERROR(B1117),IF(ISERROR(B1116),IF(ISERROR(B1115),"BLANK",B1115),B1116),B1117)</f>
        <v>Isabelle Cote</v>
      </c>
      <c r="C1118" s="11" t="str">
        <f t="shared" si="2098"/>
        <v>Em Lim</v>
      </c>
      <c r="D1118" s="11" t="str">
        <f t="shared" si="2098"/>
        <v>BMSC25</v>
      </c>
      <c r="E1118" s="12" t="str">
        <f>IF(ISERROR(VLOOKUP($D1118,SITES!$A:$E,2,FALSE)),"",VLOOKUP($D1118,SITES!$A:$E,2,FALSE))</f>
        <v>Goby Town</v>
      </c>
      <c r="F1118" s="10">
        <f>IF(ISERROR(VLOOKUP($D1118,SITES!$A:$E,3,FALSE)),"",VLOOKUP($D1118,SITES!$A:$E,3,FALSE))</f>
        <v>48.838594999999998</v>
      </c>
      <c r="G1118" s="13">
        <f>IF(ISERROR(VLOOKUP($D1118,SITES!$A:$E,4,FALSE)),"",VLOOKUP($D1118,SITES!$A:$E,4,FALSE))</f>
        <v>-125.135015</v>
      </c>
      <c r="H1118" s="14" t="str">
        <f t="shared" ref="H1118:O1118" si="2099">IF(ISERROR(H1117),IF(ISERROR(H1116),IF(ISERROR(H1115),"BLANK",H1115),H1116),H1117)</f>
        <v>23/04/2024</v>
      </c>
      <c r="I1118" s="11">
        <f t="shared" si="2099"/>
        <v>3</v>
      </c>
      <c r="J1118" s="11" t="str">
        <f t="shared" si="2099"/>
        <v>NW</v>
      </c>
      <c r="K1118" s="18">
        <f t="shared" si="2099"/>
        <v>0.6166666666666667</v>
      </c>
      <c r="L1118" s="11" t="str">
        <f t="shared" si="2099"/>
        <v>EGL</v>
      </c>
      <c r="M1118" s="11">
        <f t="shared" si="2099"/>
        <v>6</v>
      </c>
      <c r="N1118" s="11">
        <f t="shared" si="2099"/>
        <v>2</v>
      </c>
      <c r="O1118" s="11">
        <f t="shared" si="2099"/>
        <v>1</v>
      </c>
      <c r="P1118" s="11" t="s">
        <v>29</v>
      </c>
      <c r="Q1118" s="19" t="str">
        <f>IF($N1118=1,IF(ISERROR(VLOOKUP($P1118,'M1'!$A:$C,Q$2,FALSE)),"NOT PRESENT",VLOOKUP($P1118,'M1'!$A:$C,Q$2,FALSE)),IF($N1118=2,IF(ISERROR(VLOOKUP(DATA!$P1118,'M2'!$A:$C,Q$2,FALSE)),"NOT PRESENT",VLOOKUP(DATA!$P1118,'M2'!$A:$C,Q$2,FALSE)),IF($N1118=0,IF(ISERROR(VLOOKUP($P1118,'M1'!$A:$C,Q$2,FALSE)),IF(ISERROR(VLOOKUP(DATA!$P1118,'M2'!$A:$C,Q$2,FALSE)),"NOT PRESENT",VLOOKUP(DATA!$P1118,'M2'!$A:$C,Q$2,FALSE)),VLOOKUP($P1118,'M1'!$A:$C,Q$2,FALSE)),"SPECIFY METHOD")))</f>
        <v>Mesocentrotus franciscanus</v>
      </c>
      <c r="R1118" s="12" t="str">
        <f>IF($N1118=1,IF(ISERROR(VLOOKUP($P1118,'M1'!$A:$C,R$2,FALSE)),"NOT PRESENT",VLOOKUP($P1118,'M1'!$A:$C,R$2,FALSE)),IF($N1118=2,IF(ISERROR(VLOOKUP(DATA!$P1118,'M2'!$A:$C,R$2,FALSE)),"NOT PRESENT",VLOOKUP(DATA!$P1118,'M2'!$A:$C,R$2,FALSE)),IF($N1118=0,IF(ISERROR(VLOOKUP($P1118,'M1'!$A:$C,R$2,FALSE)),IF(ISERROR(VLOOKUP(DATA!$P1118,'M2'!$A:$C,R$2,FALSE)),"NOT PRESENT",VLOOKUP(DATA!$P1118,'M2'!$A:$C,R$2,FALSE)),VLOOKUP($P1118,'M1'!$A:$C,R$2,FALSE)),"SPECIFY METHOD")))</f>
        <v>Red sea urchin</v>
      </c>
      <c r="S1118" s="21">
        <f t="shared" si="1889"/>
        <v>69</v>
      </c>
      <c r="T1118" s="11">
        <v>69</v>
      </c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1"/>
      <c r="BA1118" s="11"/>
      <c r="BB1118" s="11"/>
      <c r="BC1118" s="11"/>
      <c r="BD1118" s="11"/>
      <c r="BE1118" s="11"/>
      <c r="BF1118" s="11"/>
      <c r="BG1118" s="11"/>
      <c r="BH1118" s="11"/>
      <c r="BI1118" s="11"/>
      <c r="BJ1118" s="11"/>
      <c r="BK1118" s="11"/>
      <c r="BL1118" s="11"/>
      <c r="BM1118" s="11"/>
      <c r="BN1118" s="11"/>
      <c r="BO1118" s="11"/>
      <c r="BP1118" s="11"/>
    </row>
    <row r="1119" spans="1:68" ht="12.75" customHeight="1">
      <c r="A1119" s="12">
        <f t="shared" si="1727"/>
        <v>1116</v>
      </c>
      <c r="B1119" s="11" t="str">
        <f t="shared" ref="B1119:D1119" si="2100">IF(ISERROR(B1118),IF(ISERROR(B1117),IF(ISERROR(B1116),"BLANK",B1116),B1117),B1118)</f>
        <v>Isabelle Cote</v>
      </c>
      <c r="C1119" s="11" t="str">
        <f t="shared" si="2100"/>
        <v>Em Lim</v>
      </c>
      <c r="D1119" s="11" t="str">
        <f t="shared" si="2100"/>
        <v>BMSC25</v>
      </c>
      <c r="E1119" s="12" t="str">
        <f>IF(ISERROR(VLOOKUP($D1119,SITES!$A:$E,2,FALSE)),"",VLOOKUP($D1119,SITES!$A:$E,2,FALSE))</f>
        <v>Goby Town</v>
      </c>
      <c r="F1119" s="10">
        <f>IF(ISERROR(VLOOKUP($D1119,SITES!$A:$E,3,FALSE)),"",VLOOKUP($D1119,SITES!$A:$E,3,FALSE))</f>
        <v>48.838594999999998</v>
      </c>
      <c r="G1119" s="13">
        <f>IF(ISERROR(VLOOKUP($D1119,SITES!$A:$E,4,FALSE)),"",VLOOKUP($D1119,SITES!$A:$E,4,FALSE))</f>
        <v>-125.135015</v>
      </c>
      <c r="H1119" s="14" t="str">
        <f t="shared" ref="H1119:O1119" si="2101">IF(ISERROR(H1118),IF(ISERROR(H1117),IF(ISERROR(H1116),"BLANK",H1116),H1117),H1118)</f>
        <v>23/04/2024</v>
      </c>
      <c r="I1119" s="11">
        <f t="shared" si="2101"/>
        <v>3</v>
      </c>
      <c r="J1119" s="11" t="str">
        <f t="shared" si="2101"/>
        <v>NW</v>
      </c>
      <c r="K1119" s="18">
        <f t="shared" si="2101"/>
        <v>0.6166666666666667</v>
      </c>
      <c r="L1119" s="11" t="str">
        <f t="shared" si="2101"/>
        <v>EGL</v>
      </c>
      <c r="M1119" s="11">
        <f t="shared" si="2101"/>
        <v>6</v>
      </c>
      <c r="N1119" s="11">
        <f t="shared" si="2101"/>
        <v>2</v>
      </c>
      <c r="O1119" s="11">
        <f t="shared" si="2101"/>
        <v>1</v>
      </c>
      <c r="P1119" s="11" t="s">
        <v>42</v>
      </c>
      <c r="Q1119" s="19" t="str">
        <f>IF($N1119=1,IF(ISERROR(VLOOKUP($P1119,'M1'!$A:$C,Q$2,FALSE)),"NOT PRESENT",VLOOKUP($P1119,'M1'!$A:$C,Q$2,FALSE)),IF($N1119=2,IF(ISERROR(VLOOKUP(DATA!$P1119,'M2'!$A:$C,Q$2,FALSE)),"NOT PRESENT",VLOOKUP(DATA!$P1119,'M2'!$A:$C,Q$2,FALSE)),IF($N1119=0,IF(ISERROR(VLOOKUP($P1119,'M1'!$A:$C,Q$2,FALSE)),IF(ISERROR(VLOOKUP(DATA!$P1119,'M2'!$A:$C,Q$2,FALSE)),"NOT PRESENT",VLOOKUP(DATA!$P1119,'M2'!$A:$C,Q$2,FALSE)),VLOOKUP($P1119,'M1'!$A:$C,Q$2,FALSE)),"SPECIFY METHOD")))</f>
        <v>Dermasterias imbricata</v>
      </c>
      <c r="R1119" s="12" t="str">
        <f>IF($N1119=1,IF(ISERROR(VLOOKUP($P1119,'M1'!$A:$C,R$2,FALSE)),"NOT PRESENT",VLOOKUP($P1119,'M1'!$A:$C,R$2,FALSE)),IF($N1119=2,IF(ISERROR(VLOOKUP(DATA!$P1119,'M2'!$A:$C,R$2,FALSE)),"NOT PRESENT",VLOOKUP(DATA!$P1119,'M2'!$A:$C,R$2,FALSE)),IF($N1119=0,IF(ISERROR(VLOOKUP($P1119,'M1'!$A:$C,R$2,FALSE)),IF(ISERROR(VLOOKUP(DATA!$P1119,'M2'!$A:$C,R$2,FALSE)),"NOT PRESENT",VLOOKUP(DATA!$P1119,'M2'!$A:$C,R$2,FALSE)),VLOOKUP($P1119,'M1'!$A:$C,R$2,FALSE)),"SPECIFY METHOD")))</f>
        <v>Leather star</v>
      </c>
      <c r="S1119" s="21">
        <f t="shared" si="1889"/>
        <v>7</v>
      </c>
      <c r="T1119" s="11">
        <v>7</v>
      </c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1"/>
      <c r="AJ1119" s="11"/>
      <c r="AK1119" s="11"/>
      <c r="AL1119" s="11"/>
      <c r="AM1119" s="11"/>
      <c r="AN1119" s="11"/>
      <c r="AO1119" s="11"/>
      <c r="AP1119" s="11"/>
      <c r="AQ1119" s="11"/>
      <c r="AR1119" s="11"/>
      <c r="AS1119" s="11"/>
      <c r="AT1119" s="11"/>
      <c r="AU1119" s="11"/>
      <c r="AV1119" s="11"/>
      <c r="AW1119" s="11"/>
      <c r="AX1119" s="11"/>
      <c r="AY1119" s="11"/>
      <c r="AZ1119" s="11"/>
      <c r="BA1119" s="11"/>
      <c r="BB1119" s="11"/>
      <c r="BC1119" s="11"/>
      <c r="BD1119" s="11"/>
      <c r="BE1119" s="11"/>
      <c r="BF1119" s="11"/>
      <c r="BG1119" s="11"/>
      <c r="BH1119" s="11"/>
      <c r="BI1119" s="11"/>
      <c r="BJ1119" s="11"/>
      <c r="BK1119" s="11"/>
      <c r="BL1119" s="11"/>
      <c r="BM1119" s="11"/>
      <c r="BN1119" s="11"/>
      <c r="BO1119" s="11"/>
      <c r="BP1119" s="11"/>
    </row>
    <row r="1120" spans="1:68" ht="12.75" customHeight="1">
      <c r="A1120" s="12">
        <f t="shared" si="1727"/>
        <v>1117</v>
      </c>
      <c r="B1120" s="11" t="str">
        <f t="shared" ref="B1120:D1120" si="2102">IF(ISERROR(B1119),IF(ISERROR(B1118),IF(ISERROR(B1117),"BLANK",B1117),B1118),B1119)</f>
        <v>Isabelle Cote</v>
      </c>
      <c r="C1120" s="11" t="str">
        <f t="shared" si="2102"/>
        <v>Em Lim</v>
      </c>
      <c r="D1120" s="11" t="str">
        <f t="shared" si="2102"/>
        <v>BMSC25</v>
      </c>
      <c r="E1120" s="12" t="str">
        <f>IF(ISERROR(VLOOKUP($D1120,SITES!$A:$E,2,FALSE)),"",VLOOKUP($D1120,SITES!$A:$E,2,FALSE))</f>
        <v>Goby Town</v>
      </c>
      <c r="F1120" s="10">
        <f>IF(ISERROR(VLOOKUP($D1120,SITES!$A:$E,3,FALSE)),"",VLOOKUP($D1120,SITES!$A:$E,3,FALSE))</f>
        <v>48.838594999999998</v>
      </c>
      <c r="G1120" s="13">
        <f>IF(ISERROR(VLOOKUP($D1120,SITES!$A:$E,4,FALSE)),"",VLOOKUP($D1120,SITES!$A:$E,4,FALSE))</f>
        <v>-125.135015</v>
      </c>
      <c r="H1120" s="14" t="str">
        <f t="shared" ref="H1120:O1120" si="2103">IF(ISERROR(H1119),IF(ISERROR(H1118),IF(ISERROR(H1117),"BLANK",H1117),H1118),H1119)</f>
        <v>23/04/2024</v>
      </c>
      <c r="I1120" s="11">
        <f t="shared" si="2103"/>
        <v>3</v>
      </c>
      <c r="J1120" s="11" t="str">
        <f t="shared" si="2103"/>
        <v>NW</v>
      </c>
      <c r="K1120" s="18">
        <f t="shared" si="2103"/>
        <v>0.6166666666666667</v>
      </c>
      <c r="L1120" s="11" t="str">
        <f t="shared" si="2103"/>
        <v>EGL</v>
      </c>
      <c r="M1120" s="11">
        <f t="shared" si="2103"/>
        <v>6</v>
      </c>
      <c r="N1120" s="11">
        <f t="shared" si="2103"/>
        <v>2</v>
      </c>
      <c r="O1120" s="11">
        <f t="shared" si="2103"/>
        <v>1</v>
      </c>
      <c r="P1120" s="11" t="s">
        <v>35</v>
      </c>
      <c r="Q1120" s="19" t="str">
        <f>IF($N1120=1,IF(ISERROR(VLOOKUP($P1120,'M1'!$A:$C,Q$2,FALSE)),"NOT PRESENT",VLOOKUP($P1120,'M1'!$A:$C,Q$2,FALSE)),IF($N1120=2,IF(ISERROR(VLOOKUP(DATA!$P1120,'M2'!$A:$C,Q$2,FALSE)),"NOT PRESENT",VLOOKUP(DATA!$P1120,'M2'!$A:$C,Q$2,FALSE)),IF($N1120=0,IF(ISERROR(VLOOKUP($P1120,'M1'!$A:$C,Q$2,FALSE)),IF(ISERROR(VLOOKUP(DATA!$P1120,'M2'!$A:$C,Q$2,FALSE)),"NOT PRESENT",VLOOKUP(DATA!$P1120,'M2'!$A:$C,Q$2,FALSE)),VLOOKUP($P1120,'M1'!$A:$C,Q$2,FALSE)),"SPECIFY METHOD")))</f>
        <v>Orthasterias koehleri</v>
      </c>
      <c r="R1120" s="12" t="str">
        <f>IF($N1120=1,IF(ISERROR(VLOOKUP($P1120,'M1'!$A:$C,R$2,FALSE)),"NOT PRESENT",VLOOKUP($P1120,'M1'!$A:$C,R$2,FALSE)),IF($N1120=2,IF(ISERROR(VLOOKUP(DATA!$P1120,'M2'!$A:$C,R$2,FALSE)),"NOT PRESENT",VLOOKUP(DATA!$P1120,'M2'!$A:$C,R$2,FALSE)),IF($N1120=0,IF(ISERROR(VLOOKUP($P1120,'M1'!$A:$C,R$2,FALSE)),IF(ISERROR(VLOOKUP(DATA!$P1120,'M2'!$A:$C,R$2,FALSE)),"NOT PRESENT",VLOOKUP(DATA!$P1120,'M2'!$A:$C,R$2,FALSE)),VLOOKUP($P1120,'M1'!$A:$C,R$2,FALSE)),"SPECIFY METHOD")))</f>
        <v>Rainbow star</v>
      </c>
      <c r="S1120" s="21">
        <f t="shared" si="1889"/>
        <v>2</v>
      </c>
      <c r="T1120" s="11">
        <v>2</v>
      </c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  <c r="AI1120" s="11"/>
      <c r="AJ1120" s="11"/>
      <c r="AK1120" s="11"/>
      <c r="AL1120" s="11"/>
      <c r="AM1120" s="11"/>
      <c r="AN1120" s="11"/>
      <c r="AO1120" s="11"/>
      <c r="AP1120" s="11"/>
      <c r="AQ1120" s="11"/>
      <c r="AR1120" s="11"/>
      <c r="AS1120" s="11"/>
      <c r="AT1120" s="11"/>
      <c r="AU1120" s="11"/>
      <c r="AV1120" s="11"/>
      <c r="AW1120" s="11"/>
      <c r="AX1120" s="11"/>
      <c r="AY1120" s="11"/>
      <c r="AZ1120" s="11"/>
      <c r="BA1120" s="11"/>
      <c r="BB1120" s="11"/>
      <c r="BC1120" s="11"/>
      <c r="BD1120" s="11"/>
      <c r="BE1120" s="11"/>
      <c r="BF1120" s="11"/>
      <c r="BG1120" s="11"/>
      <c r="BH1120" s="11"/>
      <c r="BI1120" s="11"/>
      <c r="BJ1120" s="11"/>
      <c r="BK1120" s="11"/>
      <c r="BL1120" s="11"/>
      <c r="BM1120" s="11"/>
      <c r="BN1120" s="11"/>
      <c r="BO1120" s="11"/>
      <c r="BP1120" s="11"/>
    </row>
    <row r="1121" spans="1:68" ht="12.75" customHeight="1">
      <c r="A1121" s="12">
        <f t="shared" si="1727"/>
        <v>1118</v>
      </c>
      <c r="B1121" s="11" t="str">
        <f t="shared" ref="B1121:D1121" si="2104">IF(ISERROR(B1120),IF(ISERROR(B1119),IF(ISERROR(B1118),"BLANK",B1118),B1119),B1120)</f>
        <v>Isabelle Cote</v>
      </c>
      <c r="C1121" s="11" t="str">
        <f t="shared" si="2104"/>
        <v>Em Lim</v>
      </c>
      <c r="D1121" s="11" t="str">
        <f t="shared" si="2104"/>
        <v>BMSC25</v>
      </c>
      <c r="E1121" s="12" t="str">
        <f>IF(ISERROR(VLOOKUP($D1121,SITES!$A:$E,2,FALSE)),"",VLOOKUP($D1121,SITES!$A:$E,2,FALSE))</f>
        <v>Goby Town</v>
      </c>
      <c r="F1121" s="10">
        <f>IF(ISERROR(VLOOKUP($D1121,SITES!$A:$E,3,FALSE)),"",VLOOKUP($D1121,SITES!$A:$E,3,FALSE))</f>
        <v>48.838594999999998</v>
      </c>
      <c r="G1121" s="13">
        <f>IF(ISERROR(VLOOKUP($D1121,SITES!$A:$E,4,FALSE)),"",VLOOKUP($D1121,SITES!$A:$E,4,FALSE))</f>
        <v>-125.135015</v>
      </c>
      <c r="H1121" s="14" t="str">
        <f t="shared" ref="H1121:O1121" si="2105">IF(ISERROR(H1120),IF(ISERROR(H1119),IF(ISERROR(H1118),"BLANK",H1118),H1119),H1120)</f>
        <v>23/04/2024</v>
      </c>
      <c r="I1121" s="11">
        <f t="shared" si="2105"/>
        <v>3</v>
      </c>
      <c r="J1121" s="11" t="str">
        <f t="shared" si="2105"/>
        <v>NW</v>
      </c>
      <c r="K1121" s="18">
        <f t="shared" si="2105"/>
        <v>0.6166666666666667</v>
      </c>
      <c r="L1121" s="11" t="str">
        <f t="shared" si="2105"/>
        <v>EGL</v>
      </c>
      <c r="M1121" s="11">
        <f t="shared" si="2105"/>
        <v>6</v>
      </c>
      <c r="N1121" s="11">
        <f t="shared" si="2105"/>
        <v>2</v>
      </c>
      <c r="O1121" s="11">
        <f t="shared" si="2105"/>
        <v>1</v>
      </c>
      <c r="P1121" s="11" t="s">
        <v>31</v>
      </c>
      <c r="Q1121" s="19" t="str">
        <f>IF($N1121=1,IF(ISERROR(VLOOKUP($P1121,'M1'!$A:$C,Q$2,FALSE)),"NOT PRESENT",VLOOKUP($P1121,'M1'!$A:$C,Q$2,FALSE)),IF($N1121=2,IF(ISERROR(VLOOKUP(DATA!$P1121,'M2'!$A:$C,Q$2,FALSE)),"NOT PRESENT",VLOOKUP(DATA!$P1121,'M2'!$A:$C,Q$2,FALSE)),IF($N1121=0,IF(ISERROR(VLOOKUP($P1121,'M1'!$A:$C,Q$2,FALSE)),IF(ISERROR(VLOOKUP(DATA!$P1121,'M2'!$A:$C,Q$2,FALSE)),"NOT PRESENT",VLOOKUP(DATA!$P1121,'M2'!$A:$C,Q$2,FALSE)),VLOOKUP($P1121,'M1'!$A:$C,Q$2,FALSE)),"SPECIFY METHOD")))</f>
        <v>Patiria miniata</v>
      </c>
      <c r="R1121" s="12" t="str">
        <f>IF($N1121=1,IF(ISERROR(VLOOKUP($P1121,'M1'!$A:$C,R$2,FALSE)),"NOT PRESENT",VLOOKUP($P1121,'M1'!$A:$C,R$2,FALSE)),IF($N1121=2,IF(ISERROR(VLOOKUP(DATA!$P1121,'M2'!$A:$C,R$2,FALSE)),"NOT PRESENT",VLOOKUP(DATA!$P1121,'M2'!$A:$C,R$2,FALSE)),IF($N1121=0,IF(ISERROR(VLOOKUP($P1121,'M1'!$A:$C,R$2,FALSE)),IF(ISERROR(VLOOKUP(DATA!$P1121,'M2'!$A:$C,R$2,FALSE)),"NOT PRESENT",VLOOKUP(DATA!$P1121,'M2'!$A:$C,R$2,FALSE)),VLOOKUP($P1121,'M1'!$A:$C,R$2,FALSE)),"SPECIFY METHOD")))</f>
        <v>Bat star</v>
      </c>
      <c r="S1121" s="21">
        <f t="shared" si="1889"/>
        <v>21</v>
      </c>
      <c r="T1121" s="11">
        <v>21</v>
      </c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  <c r="AI1121" s="11"/>
      <c r="AJ1121" s="11"/>
      <c r="AK1121" s="11"/>
      <c r="AL1121" s="11"/>
      <c r="AM1121" s="11"/>
      <c r="AN1121" s="11"/>
      <c r="AO1121" s="11"/>
      <c r="AP1121" s="11"/>
      <c r="AQ1121" s="11"/>
      <c r="AR1121" s="11"/>
      <c r="AS1121" s="11"/>
      <c r="AT1121" s="11"/>
      <c r="AU1121" s="11"/>
      <c r="AV1121" s="11"/>
      <c r="AW1121" s="11"/>
      <c r="AX1121" s="11"/>
      <c r="AY1121" s="11"/>
      <c r="AZ1121" s="11"/>
      <c r="BA1121" s="11"/>
      <c r="BB1121" s="11"/>
      <c r="BC1121" s="11"/>
      <c r="BD1121" s="11"/>
      <c r="BE1121" s="11"/>
      <c r="BF1121" s="11"/>
      <c r="BG1121" s="11"/>
      <c r="BH1121" s="11"/>
      <c r="BI1121" s="11"/>
      <c r="BJ1121" s="11"/>
      <c r="BK1121" s="11"/>
      <c r="BL1121" s="11"/>
      <c r="BM1121" s="11"/>
      <c r="BN1121" s="11"/>
      <c r="BO1121" s="11"/>
      <c r="BP1121" s="11"/>
    </row>
    <row r="1122" spans="1:68" ht="12.75" customHeight="1">
      <c r="A1122" s="12">
        <f t="shared" si="1727"/>
        <v>1119</v>
      </c>
      <c r="B1122" s="11" t="str">
        <f t="shared" ref="B1122:D1122" si="2106">IF(ISERROR(B1121),IF(ISERROR(B1120),IF(ISERROR(B1119),"BLANK",B1119),B1120),B1121)</f>
        <v>Isabelle Cote</v>
      </c>
      <c r="C1122" s="11" t="str">
        <f t="shared" si="2106"/>
        <v>Em Lim</v>
      </c>
      <c r="D1122" s="11" t="str">
        <f t="shared" si="2106"/>
        <v>BMSC25</v>
      </c>
      <c r="E1122" s="12" t="str">
        <f>IF(ISERROR(VLOOKUP($D1122,SITES!$A:$E,2,FALSE)),"",VLOOKUP($D1122,SITES!$A:$E,2,FALSE))</f>
        <v>Goby Town</v>
      </c>
      <c r="F1122" s="10">
        <f>IF(ISERROR(VLOOKUP($D1122,SITES!$A:$E,3,FALSE)),"",VLOOKUP($D1122,SITES!$A:$E,3,FALSE))</f>
        <v>48.838594999999998</v>
      </c>
      <c r="G1122" s="13">
        <f>IF(ISERROR(VLOOKUP($D1122,SITES!$A:$E,4,FALSE)),"",VLOOKUP($D1122,SITES!$A:$E,4,FALSE))</f>
        <v>-125.135015</v>
      </c>
      <c r="H1122" s="14" t="str">
        <f t="shared" ref="H1122:O1122" si="2107">IF(ISERROR(H1121),IF(ISERROR(H1120),IF(ISERROR(H1119),"BLANK",H1119),H1120),H1121)</f>
        <v>23/04/2024</v>
      </c>
      <c r="I1122" s="11">
        <f t="shared" si="2107"/>
        <v>3</v>
      </c>
      <c r="J1122" s="11" t="str">
        <f t="shared" si="2107"/>
        <v>NW</v>
      </c>
      <c r="K1122" s="18">
        <f t="shared" si="2107"/>
        <v>0.6166666666666667</v>
      </c>
      <c r="L1122" s="11" t="str">
        <f t="shared" si="2107"/>
        <v>EGL</v>
      </c>
      <c r="M1122" s="11">
        <f t="shared" si="2107"/>
        <v>6</v>
      </c>
      <c r="N1122" s="11">
        <f t="shared" si="2107"/>
        <v>2</v>
      </c>
      <c r="O1122" s="11">
        <f t="shared" si="2107"/>
        <v>1</v>
      </c>
      <c r="P1122" s="11" t="s">
        <v>68</v>
      </c>
      <c r="Q1122" s="19" t="str">
        <f>IF($N1122=1,IF(ISERROR(VLOOKUP($P1122,'M1'!$A:$C,Q$2,FALSE)),"NOT PRESENT",VLOOKUP($P1122,'M1'!$A:$C,Q$2,FALSE)),IF($N1122=2,IF(ISERROR(VLOOKUP(DATA!$P1122,'M2'!$A:$C,Q$2,FALSE)),"NOT PRESENT",VLOOKUP(DATA!$P1122,'M2'!$A:$C,Q$2,FALSE)),IF($N1122=0,IF(ISERROR(VLOOKUP($P1122,'M1'!$A:$C,Q$2,FALSE)),IF(ISERROR(VLOOKUP(DATA!$P1122,'M2'!$A:$C,Q$2,FALSE)),"NOT PRESENT",VLOOKUP(DATA!$P1122,'M2'!$A:$C,Q$2,FALSE)),VLOOKUP($P1122,'M1'!$A:$C,Q$2,FALSE)),"SPECIFY METHOD")))</f>
        <v>Evasterias troschelii</v>
      </c>
      <c r="R1122" s="12" t="str">
        <f>IF($N1122=1,IF(ISERROR(VLOOKUP($P1122,'M1'!$A:$C,R$2,FALSE)),"NOT PRESENT",VLOOKUP($P1122,'M1'!$A:$C,R$2,FALSE)),IF($N1122=2,IF(ISERROR(VLOOKUP(DATA!$P1122,'M2'!$A:$C,R$2,FALSE)),"NOT PRESENT",VLOOKUP(DATA!$P1122,'M2'!$A:$C,R$2,FALSE)),IF($N1122=0,IF(ISERROR(VLOOKUP($P1122,'M1'!$A:$C,R$2,FALSE)),IF(ISERROR(VLOOKUP(DATA!$P1122,'M2'!$A:$C,R$2,FALSE)),"NOT PRESENT",VLOOKUP(DATA!$P1122,'M2'!$A:$C,R$2,FALSE)),VLOOKUP($P1122,'M1'!$A:$C,R$2,FALSE)),"SPECIFY METHOD")))</f>
        <v>Mottled starfish</v>
      </c>
      <c r="S1122" s="21">
        <f t="shared" si="1889"/>
        <v>3</v>
      </c>
      <c r="T1122" s="11">
        <v>3</v>
      </c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  <c r="AI1122" s="11"/>
      <c r="AJ1122" s="11"/>
      <c r="AK1122" s="11"/>
      <c r="AL1122" s="11"/>
      <c r="AM1122" s="11"/>
      <c r="AN1122" s="11"/>
      <c r="AO1122" s="11"/>
      <c r="AP1122" s="11"/>
      <c r="AQ1122" s="11"/>
      <c r="AR1122" s="11"/>
      <c r="AS1122" s="11"/>
      <c r="AT1122" s="11"/>
      <c r="AU1122" s="11"/>
      <c r="AV1122" s="11"/>
      <c r="AW1122" s="11"/>
      <c r="AX1122" s="11"/>
      <c r="AY1122" s="11"/>
      <c r="AZ1122" s="11"/>
      <c r="BA1122" s="11"/>
      <c r="BB1122" s="11"/>
      <c r="BC1122" s="11"/>
      <c r="BD1122" s="11"/>
      <c r="BE1122" s="11"/>
      <c r="BF1122" s="11"/>
      <c r="BG1122" s="11"/>
      <c r="BH1122" s="11"/>
      <c r="BI1122" s="11"/>
      <c r="BJ1122" s="11"/>
      <c r="BK1122" s="11"/>
      <c r="BL1122" s="11"/>
      <c r="BM1122" s="11"/>
      <c r="BN1122" s="11"/>
      <c r="BO1122" s="11"/>
      <c r="BP1122" s="11"/>
    </row>
    <row r="1123" spans="1:68" ht="12.75" customHeight="1">
      <c r="A1123" s="12">
        <f t="shared" si="1727"/>
        <v>1120</v>
      </c>
      <c r="B1123" s="11" t="str">
        <f t="shared" ref="B1123:D1123" si="2108">IF(ISERROR(B1122),IF(ISERROR(B1121),IF(ISERROR(B1120),"BLANK",B1120),B1121),B1122)</f>
        <v>Isabelle Cote</v>
      </c>
      <c r="C1123" s="11" t="str">
        <f t="shared" si="2108"/>
        <v>Em Lim</v>
      </c>
      <c r="D1123" s="11" t="str">
        <f t="shared" si="2108"/>
        <v>BMSC25</v>
      </c>
      <c r="E1123" s="12" t="str">
        <f>IF(ISERROR(VLOOKUP($D1123,SITES!$A:$E,2,FALSE)),"",VLOOKUP($D1123,SITES!$A:$E,2,FALSE))</f>
        <v>Goby Town</v>
      </c>
      <c r="F1123" s="10">
        <f>IF(ISERROR(VLOOKUP($D1123,SITES!$A:$E,3,FALSE)),"",VLOOKUP($D1123,SITES!$A:$E,3,FALSE))</f>
        <v>48.838594999999998</v>
      </c>
      <c r="G1123" s="13">
        <f>IF(ISERROR(VLOOKUP($D1123,SITES!$A:$E,4,FALSE)),"",VLOOKUP($D1123,SITES!$A:$E,4,FALSE))</f>
        <v>-125.135015</v>
      </c>
      <c r="H1123" s="14" t="str">
        <f t="shared" ref="H1123:O1123" si="2109">IF(ISERROR(H1122),IF(ISERROR(H1121),IF(ISERROR(H1120),"BLANK",H1120),H1121),H1122)</f>
        <v>23/04/2024</v>
      </c>
      <c r="I1123" s="11">
        <f t="shared" si="2109"/>
        <v>3</v>
      </c>
      <c r="J1123" s="11" t="str">
        <f t="shared" si="2109"/>
        <v>NW</v>
      </c>
      <c r="K1123" s="18">
        <f t="shared" si="2109"/>
        <v>0.6166666666666667</v>
      </c>
      <c r="L1123" s="11" t="str">
        <f t="shared" si="2109"/>
        <v>EGL</v>
      </c>
      <c r="M1123" s="11">
        <f t="shared" si="2109"/>
        <v>6</v>
      </c>
      <c r="N1123" s="11">
        <f t="shared" si="2109"/>
        <v>2</v>
      </c>
      <c r="O1123" s="11">
        <f t="shared" si="2109"/>
        <v>1</v>
      </c>
      <c r="P1123" s="11" t="s">
        <v>34</v>
      </c>
      <c r="Q1123" s="19" t="str">
        <f>IF($N1123=1,IF(ISERROR(VLOOKUP($P1123,'M1'!$A:$C,Q$2,FALSE)),"NOT PRESENT",VLOOKUP($P1123,'M1'!$A:$C,Q$2,FALSE)),IF($N1123=2,IF(ISERROR(VLOOKUP(DATA!$P1123,'M2'!$A:$C,Q$2,FALSE)),"NOT PRESENT",VLOOKUP(DATA!$P1123,'M2'!$A:$C,Q$2,FALSE)),IF($N1123=0,IF(ISERROR(VLOOKUP($P1123,'M1'!$A:$C,Q$2,FALSE)),IF(ISERROR(VLOOKUP(DATA!$P1123,'M2'!$A:$C,Q$2,FALSE)),"NOT PRESENT",VLOOKUP(DATA!$P1123,'M2'!$A:$C,Q$2,FALSE)),VLOOKUP($P1123,'M1'!$A:$C,Q$2,FALSE)),"SPECIFY METHOD")))</f>
        <v>Pagurus hemphilli</v>
      </c>
      <c r="R1123" s="12" t="str">
        <f>IF($N1123=1,IF(ISERROR(VLOOKUP($P1123,'M1'!$A:$C,R$2,FALSE)),"NOT PRESENT",VLOOKUP($P1123,'M1'!$A:$C,R$2,FALSE)),IF($N1123=2,IF(ISERROR(VLOOKUP(DATA!$P1123,'M2'!$A:$C,R$2,FALSE)),"NOT PRESENT",VLOOKUP(DATA!$P1123,'M2'!$A:$C,R$2,FALSE)),IF($N1123=0,IF(ISERROR(VLOOKUP($P1123,'M1'!$A:$C,R$2,FALSE)),IF(ISERROR(VLOOKUP(DATA!$P1123,'M2'!$A:$C,R$2,FALSE)),"NOT PRESENT",VLOOKUP(DATA!$P1123,'M2'!$A:$C,R$2,FALSE)),VLOOKUP($P1123,'M1'!$A:$C,R$2,FALSE)),"SPECIFY METHOD")))</f>
        <v>Maroon hermit</v>
      </c>
      <c r="S1123" s="21">
        <f t="shared" si="1889"/>
        <v>9</v>
      </c>
      <c r="T1123" s="11">
        <v>9</v>
      </c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  <c r="AI1123" s="11"/>
      <c r="AJ1123" s="11"/>
      <c r="AK1123" s="11"/>
      <c r="AL1123" s="11"/>
      <c r="AM1123" s="11"/>
      <c r="AN1123" s="11"/>
      <c r="AO1123" s="11"/>
      <c r="AP1123" s="11"/>
      <c r="AQ1123" s="11"/>
      <c r="AR1123" s="11"/>
      <c r="AS1123" s="11"/>
      <c r="AT1123" s="11"/>
      <c r="AU1123" s="11"/>
      <c r="AV1123" s="11"/>
      <c r="AW1123" s="11"/>
      <c r="AX1123" s="11"/>
      <c r="AY1123" s="11"/>
      <c r="AZ1123" s="11"/>
      <c r="BA1123" s="11"/>
      <c r="BB1123" s="11"/>
      <c r="BC1123" s="11"/>
      <c r="BD1123" s="11"/>
      <c r="BE1123" s="11"/>
      <c r="BF1123" s="11"/>
      <c r="BG1123" s="11"/>
      <c r="BH1123" s="11"/>
      <c r="BI1123" s="11"/>
      <c r="BJ1123" s="11"/>
      <c r="BK1123" s="11"/>
      <c r="BL1123" s="11"/>
      <c r="BM1123" s="11"/>
      <c r="BN1123" s="11"/>
      <c r="BO1123" s="11"/>
      <c r="BP1123" s="11"/>
    </row>
    <row r="1124" spans="1:68" ht="12.75" customHeight="1">
      <c r="A1124" s="12">
        <f t="shared" si="1727"/>
        <v>1121</v>
      </c>
      <c r="B1124" s="11" t="str">
        <f t="shared" ref="B1124:D1124" si="2110">IF(ISERROR(B1123),IF(ISERROR(B1122),IF(ISERROR(B1121),"BLANK",B1121),B1122),B1123)</f>
        <v>Isabelle Cote</v>
      </c>
      <c r="C1124" s="11" t="str">
        <f t="shared" si="2110"/>
        <v>Em Lim</v>
      </c>
      <c r="D1124" s="11" t="str">
        <f t="shared" si="2110"/>
        <v>BMSC25</v>
      </c>
      <c r="E1124" s="12" t="str">
        <f>IF(ISERROR(VLOOKUP($D1124,SITES!$A:$E,2,FALSE)),"",VLOOKUP($D1124,SITES!$A:$E,2,FALSE))</f>
        <v>Goby Town</v>
      </c>
      <c r="F1124" s="10">
        <f>IF(ISERROR(VLOOKUP($D1124,SITES!$A:$E,3,FALSE)),"",VLOOKUP($D1124,SITES!$A:$E,3,FALSE))</f>
        <v>48.838594999999998</v>
      </c>
      <c r="G1124" s="13">
        <f>IF(ISERROR(VLOOKUP($D1124,SITES!$A:$E,4,FALSE)),"",VLOOKUP($D1124,SITES!$A:$E,4,FALSE))</f>
        <v>-125.135015</v>
      </c>
      <c r="H1124" s="14" t="str">
        <f t="shared" ref="H1124:O1124" si="2111">IF(ISERROR(H1123),IF(ISERROR(H1122),IF(ISERROR(H1121),"BLANK",H1121),H1122),H1123)</f>
        <v>23/04/2024</v>
      </c>
      <c r="I1124" s="11">
        <f t="shared" si="2111"/>
        <v>3</v>
      </c>
      <c r="J1124" s="11" t="str">
        <f t="shared" si="2111"/>
        <v>NW</v>
      </c>
      <c r="K1124" s="18">
        <f t="shared" si="2111"/>
        <v>0.6166666666666667</v>
      </c>
      <c r="L1124" s="11" t="str">
        <f t="shared" si="2111"/>
        <v>EGL</v>
      </c>
      <c r="M1124" s="11">
        <f t="shared" si="2111"/>
        <v>6</v>
      </c>
      <c r="N1124" s="11">
        <f t="shared" si="2111"/>
        <v>2</v>
      </c>
      <c r="O1124" s="11">
        <f t="shared" si="2111"/>
        <v>1</v>
      </c>
      <c r="P1124" s="11" t="s">
        <v>37</v>
      </c>
      <c r="Q1124" s="19" t="str">
        <f>IF($N1124=1,IF(ISERROR(VLOOKUP($P1124,'M1'!$A:$C,Q$2,FALSE)),"NOT PRESENT",VLOOKUP($P1124,'M1'!$A:$C,Q$2,FALSE)),IF($N1124=2,IF(ISERROR(VLOOKUP(DATA!$P1124,'M2'!$A:$C,Q$2,FALSE)),"NOT PRESENT",VLOOKUP(DATA!$P1124,'M2'!$A:$C,Q$2,FALSE)),IF($N1124=0,IF(ISERROR(VLOOKUP($P1124,'M1'!$A:$C,Q$2,FALSE)),IF(ISERROR(VLOOKUP(DATA!$P1124,'M2'!$A:$C,Q$2,FALSE)),"NOT PRESENT",VLOOKUP(DATA!$P1124,'M2'!$A:$C,Q$2,FALSE)),VLOOKUP($P1124,'M1'!$A:$C,Q$2,FALSE)),"SPECIFY METHOD")))</f>
        <v>Ceratostoma foliatum</v>
      </c>
      <c r="R1124" s="12" t="str">
        <f>IF($N1124=1,IF(ISERROR(VLOOKUP($P1124,'M1'!$A:$C,R$2,FALSE)),"NOT PRESENT",VLOOKUP($P1124,'M1'!$A:$C,R$2,FALSE)),IF($N1124=2,IF(ISERROR(VLOOKUP(DATA!$P1124,'M2'!$A:$C,R$2,FALSE)),"NOT PRESENT",VLOOKUP(DATA!$P1124,'M2'!$A:$C,R$2,FALSE)),IF($N1124=0,IF(ISERROR(VLOOKUP($P1124,'M1'!$A:$C,R$2,FALSE)),IF(ISERROR(VLOOKUP(DATA!$P1124,'M2'!$A:$C,R$2,FALSE)),"NOT PRESENT",VLOOKUP(DATA!$P1124,'M2'!$A:$C,R$2,FALSE)),VLOOKUP($P1124,'M1'!$A:$C,R$2,FALSE)),"SPECIFY METHOD")))</f>
        <v>Leafy hornmouth</v>
      </c>
      <c r="S1124" s="21">
        <f t="shared" si="1889"/>
        <v>6</v>
      </c>
      <c r="T1124" s="11">
        <v>6</v>
      </c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  <c r="AI1124" s="11"/>
      <c r="AJ1124" s="11"/>
      <c r="AK1124" s="11"/>
      <c r="AL1124" s="11"/>
      <c r="AM1124" s="11"/>
      <c r="AN1124" s="11"/>
      <c r="AO1124" s="11"/>
      <c r="AP1124" s="11"/>
      <c r="AQ1124" s="11"/>
      <c r="AR1124" s="11"/>
      <c r="AS1124" s="11"/>
      <c r="AT1124" s="11"/>
      <c r="AU1124" s="11"/>
      <c r="AV1124" s="11"/>
      <c r="AW1124" s="11"/>
      <c r="AX1124" s="11"/>
      <c r="AY1124" s="11"/>
      <c r="AZ1124" s="11"/>
      <c r="BA1124" s="11"/>
      <c r="BB1124" s="11"/>
      <c r="BC1124" s="11"/>
      <c r="BD1124" s="11"/>
      <c r="BE1124" s="11"/>
      <c r="BF1124" s="11"/>
      <c r="BG1124" s="11"/>
      <c r="BH1124" s="11"/>
      <c r="BI1124" s="11"/>
      <c r="BJ1124" s="11"/>
      <c r="BK1124" s="11"/>
      <c r="BL1124" s="11"/>
      <c r="BM1124" s="11"/>
      <c r="BN1124" s="11"/>
      <c r="BO1124" s="11"/>
      <c r="BP1124" s="11"/>
    </row>
    <row r="1125" spans="1:68" ht="12.75" customHeight="1">
      <c r="A1125" s="12">
        <f t="shared" si="1727"/>
        <v>1122</v>
      </c>
      <c r="B1125" s="11" t="str">
        <f t="shared" ref="B1125:D1125" si="2112">IF(ISERROR(B1124),IF(ISERROR(B1123),IF(ISERROR(B1122),"BLANK",B1122),B1123),B1124)</f>
        <v>Isabelle Cote</v>
      </c>
      <c r="C1125" s="11" t="str">
        <f t="shared" si="2112"/>
        <v>Em Lim</v>
      </c>
      <c r="D1125" s="11" t="str">
        <f t="shared" si="2112"/>
        <v>BMSC25</v>
      </c>
      <c r="E1125" s="12" t="str">
        <f>IF(ISERROR(VLOOKUP($D1125,SITES!$A:$E,2,FALSE)),"",VLOOKUP($D1125,SITES!$A:$E,2,FALSE))</f>
        <v>Goby Town</v>
      </c>
      <c r="F1125" s="10">
        <f>IF(ISERROR(VLOOKUP($D1125,SITES!$A:$E,3,FALSE)),"",VLOOKUP($D1125,SITES!$A:$E,3,FALSE))</f>
        <v>48.838594999999998</v>
      </c>
      <c r="G1125" s="13">
        <f>IF(ISERROR(VLOOKUP($D1125,SITES!$A:$E,4,FALSE)),"",VLOOKUP($D1125,SITES!$A:$E,4,FALSE))</f>
        <v>-125.135015</v>
      </c>
      <c r="H1125" s="14" t="str">
        <f t="shared" ref="H1125:O1125" si="2113">IF(ISERROR(H1124),IF(ISERROR(H1123),IF(ISERROR(H1122),"BLANK",H1122),H1123),H1124)</f>
        <v>23/04/2024</v>
      </c>
      <c r="I1125" s="11">
        <f t="shared" si="2113"/>
        <v>3</v>
      </c>
      <c r="J1125" s="11" t="str">
        <f t="shared" si="2113"/>
        <v>NW</v>
      </c>
      <c r="K1125" s="18">
        <f t="shared" si="2113"/>
        <v>0.6166666666666667</v>
      </c>
      <c r="L1125" s="11" t="str">
        <f t="shared" si="2113"/>
        <v>EGL</v>
      </c>
      <c r="M1125" s="11">
        <f t="shared" si="2113"/>
        <v>6</v>
      </c>
      <c r="N1125" s="11">
        <f t="shared" si="2113"/>
        <v>2</v>
      </c>
      <c r="O1125" s="11">
        <f t="shared" si="2113"/>
        <v>1</v>
      </c>
      <c r="P1125" s="11" t="s">
        <v>41</v>
      </c>
      <c r="Q1125" s="19" t="str">
        <f>IF($N1125=1,IF(ISERROR(VLOOKUP($P1125,'M1'!$A:$C,Q$2,FALSE)),"NOT PRESENT",VLOOKUP($P1125,'M1'!$A:$C,Q$2,FALSE)),IF($N1125=2,IF(ISERROR(VLOOKUP(DATA!$P1125,'M2'!$A:$C,Q$2,FALSE)),"NOT PRESENT",VLOOKUP(DATA!$P1125,'M2'!$A:$C,Q$2,FALSE)),IF($N1125=0,IF(ISERROR(VLOOKUP($P1125,'M1'!$A:$C,Q$2,FALSE)),IF(ISERROR(VLOOKUP(DATA!$P1125,'M2'!$A:$C,Q$2,FALSE)),"NOT PRESENT",VLOOKUP(DATA!$P1125,'M2'!$A:$C,Q$2,FALSE)),VLOOKUP($P1125,'M1'!$A:$C,Q$2,FALSE)),"SPECIFY METHOD")))</f>
        <v>Pisaster ochraceus</v>
      </c>
      <c r="R1125" s="12" t="str">
        <f>IF($N1125=1,IF(ISERROR(VLOOKUP($P1125,'M1'!$A:$C,R$2,FALSE)),"NOT PRESENT",VLOOKUP($P1125,'M1'!$A:$C,R$2,FALSE)),IF($N1125=2,IF(ISERROR(VLOOKUP(DATA!$P1125,'M2'!$A:$C,R$2,FALSE)),"NOT PRESENT",VLOOKUP(DATA!$P1125,'M2'!$A:$C,R$2,FALSE)),IF($N1125=0,IF(ISERROR(VLOOKUP($P1125,'M1'!$A:$C,R$2,FALSE)),IF(ISERROR(VLOOKUP(DATA!$P1125,'M2'!$A:$C,R$2,FALSE)),"NOT PRESENT",VLOOKUP(DATA!$P1125,'M2'!$A:$C,R$2,FALSE)),VLOOKUP($P1125,'M1'!$A:$C,R$2,FALSE)),"SPECIFY METHOD")))</f>
        <v>Purple sea star</v>
      </c>
      <c r="S1125" s="21">
        <f t="shared" si="1889"/>
        <v>1</v>
      </c>
      <c r="T1125" s="11">
        <v>1</v>
      </c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  <c r="AI1125" s="11"/>
      <c r="AJ1125" s="11"/>
      <c r="AK1125" s="11"/>
      <c r="AL1125" s="11"/>
      <c r="AM1125" s="11"/>
      <c r="AN1125" s="11"/>
      <c r="AO1125" s="11"/>
      <c r="AP1125" s="11"/>
      <c r="AQ1125" s="11"/>
      <c r="AR1125" s="11"/>
      <c r="AS1125" s="11"/>
      <c r="AT1125" s="11"/>
      <c r="AU1125" s="11"/>
      <c r="AV1125" s="11"/>
      <c r="AW1125" s="11"/>
      <c r="AX1125" s="11"/>
      <c r="AY1125" s="11"/>
      <c r="AZ1125" s="11"/>
      <c r="BA1125" s="11"/>
      <c r="BB1125" s="11"/>
      <c r="BC1125" s="11"/>
      <c r="BD1125" s="11"/>
      <c r="BE1125" s="11"/>
      <c r="BF1125" s="11"/>
      <c r="BG1125" s="11"/>
      <c r="BH1125" s="11"/>
      <c r="BI1125" s="11"/>
      <c r="BJ1125" s="11"/>
      <c r="BK1125" s="11"/>
      <c r="BL1125" s="11"/>
      <c r="BM1125" s="11"/>
      <c r="BN1125" s="11"/>
      <c r="BO1125" s="11"/>
      <c r="BP1125" s="11"/>
    </row>
    <row r="1126" spans="1:68" ht="12.75" customHeight="1">
      <c r="A1126" s="12">
        <f t="shared" si="1727"/>
        <v>1123</v>
      </c>
      <c r="B1126" s="11" t="str">
        <f t="shared" ref="B1126:D1126" si="2114">IF(ISERROR(B1125),IF(ISERROR(B1124),IF(ISERROR(B1123),"BLANK",B1123),B1124),B1125)</f>
        <v>Isabelle Cote</v>
      </c>
      <c r="C1126" s="11" t="str">
        <f t="shared" si="2114"/>
        <v>Em Lim</v>
      </c>
      <c r="D1126" s="11" t="str">
        <f t="shared" si="2114"/>
        <v>BMSC25</v>
      </c>
      <c r="E1126" s="12" t="str">
        <f>IF(ISERROR(VLOOKUP($D1126,SITES!$A:$E,2,FALSE)),"",VLOOKUP($D1126,SITES!$A:$E,2,FALSE))</f>
        <v>Goby Town</v>
      </c>
      <c r="F1126" s="10">
        <f>IF(ISERROR(VLOOKUP($D1126,SITES!$A:$E,3,FALSE)),"",VLOOKUP($D1126,SITES!$A:$E,3,FALSE))</f>
        <v>48.838594999999998</v>
      </c>
      <c r="G1126" s="13">
        <f>IF(ISERROR(VLOOKUP($D1126,SITES!$A:$E,4,FALSE)),"",VLOOKUP($D1126,SITES!$A:$E,4,FALSE))</f>
        <v>-125.135015</v>
      </c>
      <c r="H1126" s="14" t="str">
        <f t="shared" ref="H1126:O1126" si="2115">IF(ISERROR(H1125),IF(ISERROR(H1124),IF(ISERROR(H1123),"BLANK",H1123),H1124),H1125)</f>
        <v>23/04/2024</v>
      </c>
      <c r="I1126" s="11">
        <f t="shared" si="2115"/>
        <v>3</v>
      </c>
      <c r="J1126" s="11" t="str">
        <f t="shared" si="2115"/>
        <v>NW</v>
      </c>
      <c r="K1126" s="18">
        <f t="shared" si="2115"/>
        <v>0.6166666666666667</v>
      </c>
      <c r="L1126" s="11" t="str">
        <f t="shared" si="2115"/>
        <v>EGL</v>
      </c>
      <c r="M1126" s="11">
        <f t="shared" si="2115"/>
        <v>6</v>
      </c>
      <c r="N1126" s="11">
        <f t="shared" si="2115"/>
        <v>2</v>
      </c>
      <c r="O1126" s="11">
        <f t="shared" si="2115"/>
        <v>1</v>
      </c>
      <c r="P1126" s="11" t="s">
        <v>38</v>
      </c>
      <c r="Q1126" s="19" t="str">
        <f>IF($N1126=1,IF(ISERROR(VLOOKUP($P1126,'M1'!$A:$C,Q$2,FALSE)),"NOT PRESENT",VLOOKUP($P1126,'M1'!$A:$C,Q$2,FALSE)),IF($N1126=2,IF(ISERROR(VLOOKUP(DATA!$P1126,'M2'!$A:$C,Q$2,FALSE)),"NOT PRESENT",VLOOKUP(DATA!$P1126,'M2'!$A:$C,Q$2,FALSE)),IF($N1126=0,IF(ISERROR(VLOOKUP($P1126,'M1'!$A:$C,Q$2,FALSE)),IF(ISERROR(VLOOKUP(DATA!$P1126,'M2'!$A:$C,Q$2,FALSE)),"NOT PRESENT",VLOOKUP(DATA!$P1126,'M2'!$A:$C,Q$2,FALSE)),VLOOKUP($P1126,'M1'!$A:$C,Q$2,FALSE)),"SPECIFY METHOD")))</f>
        <v>Crassadoma gigantea</v>
      </c>
      <c r="R1126" s="12" t="str">
        <f>IF($N1126=1,IF(ISERROR(VLOOKUP($P1126,'M1'!$A:$C,R$2,FALSE)),"NOT PRESENT",VLOOKUP($P1126,'M1'!$A:$C,R$2,FALSE)),IF($N1126=2,IF(ISERROR(VLOOKUP(DATA!$P1126,'M2'!$A:$C,R$2,FALSE)),"NOT PRESENT",VLOOKUP(DATA!$P1126,'M2'!$A:$C,R$2,FALSE)),IF($N1126=0,IF(ISERROR(VLOOKUP($P1126,'M1'!$A:$C,R$2,FALSE)),IF(ISERROR(VLOOKUP(DATA!$P1126,'M2'!$A:$C,R$2,FALSE)),"NOT PRESENT",VLOOKUP(DATA!$P1126,'M2'!$A:$C,R$2,FALSE)),VLOOKUP($P1126,'M1'!$A:$C,R$2,FALSE)),"SPECIFY METHOD")))</f>
        <v>Purple-hinged rock scallop</v>
      </c>
      <c r="S1126" s="21">
        <f t="shared" si="1889"/>
        <v>11</v>
      </c>
      <c r="T1126" s="11">
        <v>0</v>
      </c>
      <c r="U1126" s="11"/>
      <c r="V1126" s="11"/>
      <c r="W1126" s="11">
        <v>1</v>
      </c>
      <c r="X1126" s="11">
        <v>3</v>
      </c>
      <c r="Y1126" s="11">
        <v>3</v>
      </c>
      <c r="Z1126" s="11">
        <v>4</v>
      </c>
      <c r="AA1126" s="11"/>
      <c r="AB1126" s="11"/>
      <c r="AC1126" s="11"/>
      <c r="AD1126" s="11"/>
      <c r="AE1126" s="11"/>
      <c r="AF1126" s="11"/>
      <c r="AG1126" s="11"/>
      <c r="AH1126" s="11"/>
      <c r="AI1126" s="11"/>
      <c r="AJ1126" s="11"/>
      <c r="AK1126" s="11"/>
      <c r="AL1126" s="11"/>
      <c r="AM1126" s="11"/>
      <c r="AN1126" s="11"/>
      <c r="AO1126" s="11"/>
      <c r="AP1126" s="11"/>
      <c r="AQ1126" s="11"/>
      <c r="AR1126" s="11"/>
      <c r="AS1126" s="11"/>
      <c r="AT1126" s="11"/>
      <c r="AU1126" s="11"/>
      <c r="AV1126" s="11"/>
      <c r="AW1126" s="11"/>
      <c r="AX1126" s="11"/>
      <c r="AY1126" s="11"/>
      <c r="AZ1126" s="11"/>
      <c r="BA1126" s="11"/>
      <c r="BB1126" s="11"/>
      <c r="BC1126" s="11"/>
      <c r="BD1126" s="11"/>
      <c r="BE1126" s="11"/>
      <c r="BF1126" s="11"/>
      <c r="BG1126" s="11"/>
      <c r="BH1126" s="11"/>
      <c r="BI1126" s="11"/>
      <c r="BJ1126" s="11"/>
      <c r="BK1126" s="11"/>
      <c r="BL1126" s="11"/>
      <c r="BM1126" s="11"/>
      <c r="BN1126" s="11"/>
      <c r="BO1126" s="11"/>
      <c r="BP1126" s="11"/>
    </row>
    <row r="1127" spans="1:68" ht="12.75" customHeight="1">
      <c r="A1127" s="12">
        <f t="shared" si="1727"/>
        <v>1124</v>
      </c>
      <c r="B1127" s="11" t="str">
        <f t="shared" ref="B1127:D1127" si="2116">IF(ISERROR(B1126),IF(ISERROR(B1125),IF(ISERROR(B1124),"BLANK",B1124),B1125),B1126)</f>
        <v>Isabelle Cote</v>
      </c>
      <c r="C1127" s="11" t="str">
        <f t="shared" si="2116"/>
        <v>Em Lim</v>
      </c>
      <c r="D1127" s="11" t="str">
        <f t="shared" si="2116"/>
        <v>BMSC25</v>
      </c>
      <c r="E1127" s="12" t="str">
        <f>IF(ISERROR(VLOOKUP($D1127,SITES!$A:$E,2,FALSE)),"",VLOOKUP($D1127,SITES!$A:$E,2,FALSE))</f>
        <v>Goby Town</v>
      </c>
      <c r="F1127" s="10">
        <f>IF(ISERROR(VLOOKUP($D1127,SITES!$A:$E,3,FALSE)),"",VLOOKUP($D1127,SITES!$A:$E,3,FALSE))</f>
        <v>48.838594999999998</v>
      </c>
      <c r="G1127" s="13">
        <f>IF(ISERROR(VLOOKUP($D1127,SITES!$A:$E,4,FALSE)),"",VLOOKUP($D1127,SITES!$A:$E,4,FALSE))</f>
        <v>-125.135015</v>
      </c>
      <c r="H1127" s="14" t="str">
        <f t="shared" ref="H1127:O1127" si="2117">IF(ISERROR(H1126),IF(ISERROR(H1125),IF(ISERROR(H1124),"BLANK",H1124),H1125),H1126)</f>
        <v>23/04/2024</v>
      </c>
      <c r="I1127" s="11">
        <f t="shared" si="2117"/>
        <v>3</v>
      </c>
      <c r="J1127" s="11" t="str">
        <f t="shared" si="2117"/>
        <v>NW</v>
      </c>
      <c r="K1127" s="18">
        <f t="shared" si="2117"/>
        <v>0.6166666666666667</v>
      </c>
      <c r="L1127" s="11" t="str">
        <f t="shared" si="2117"/>
        <v>EGL</v>
      </c>
      <c r="M1127" s="11">
        <f t="shared" si="2117"/>
        <v>6</v>
      </c>
      <c r="N1127" s="11">
        <f t="shared" si="2117"/>
        <v>2</v>
      </c>
      <c r="O1127" s="11">
        <f t="shared" si="2117"/>
        <v>1</v>
      </c>
      <c r="P1127" s="11" t="s">
        <v>36</v>
      </c>
      <c r="Q1127" s="19" t="str">
        <f>IF($N1127=1,IF(ISERROR(VLOOKUP($P1127,'M1'!$A:$C,Q$2,FALSE)),"NOT PRESENT",VLOOKUP($P1127,'M1'!$A:$C,Q$2,FALSE)),IF($N1127=2,IF(ISERROR(VLOOKUP(DATA!$P1127,'M2'!$A:$C,Q$2,FALSE)),"NOT PRESENT",VLOOKUP(DATA!$P1127,'M2'!$A:$C,Q$2,FALSE)),IF($N1127=0,IF(ISERROR(VLOOKUP($P1127,'M1'!$A:$C,Q$2,FALSE)),IF(ISERROR(VLOOKUP(DATA!$P1127,'M2'!$A:$C,Q$2,FALSE)),"NOT PRESENT",VLOOKUP(DATA!$P1127,'M2'!$A:$C,Q$2,FALSE)),VLOOKUP($P1127,'M1'!$A:$C,Q$2,FALSE)),"SPECIFY METHOD")))</f>
        <v>Haliotis kamtschatkana</v>
      </c>
      <c r="R1127" s="12" t="str">
        <f>IF($N1127=1,IF(ISERROR(VLOOKUP($P1127,'M1'!$A:$C,R$2,FALSE)),"NOT PRESENT",VLOOKUP($P1127,'M1'!$A:$C,R$2,FALSE)),IF($N1127=2,IF(ISERROR(VLOOKUP(DATA!$P1127,'M2'!$A:$C,R$2,FALSE)),"NOT PRESENT",VLOOKUP(DATA!$P1127,'M2'!$A:$C,R$2,FALSE)),IF($N1127=0,IF(ISERROR(VLOOKUP($P1127,'M1'!$A:$C,R$2,FALSE)),IF(ISERROR(VLOOKUP(DATA!$P1127,'M2'!$A:$C,R$2,FALSE)),"NOT PRESENT",VLOOKUP(DATA!$P1127,'M2'!$A:$C,R$2,FALSE)),VLOOKUP($P1127,'M1'!$A:$C,R$2,FALSE)),"SPECIFY METHOD")))</f>
        <v>Pinto abalone</v>
      </c>
      <c r="S1127" s="21">
        <f t="shared" si="1889"/>
        <v>13</v>
      </c>
      <c r="T1127" s="11">
        <v>0</v>
      </c>
      <c r="U1127" s="11"/>
      <c r="V1127" s="11">
        <v>3</v>
      </c>
      <c r="W1127" s="11">
        <v>6</v>
      </c>
      <c r="X1127" s="11">
        <v>3</v>
      </c>
      <c r="Y1127" s="11">
        <v>1</v>
      </c>
      <c r="Z1127" s="11"/>
      <c r="AA1127" s="11"/>
      <c r="AB1127" s="11"/>
      <c r="AC1127" s="11"/>
      <c r="AD1127" s="11"/>
      <c r="AE1127" s="11"/>
      <c r="AF1127" s="11"/>
      <c r="AG1127" s="11"/>
      <c r="AH1127" s="11"/>
      <c r="AI1127" s="11"/>
      <c r="AJ1127" s="11"/>
      <c r="AK1127" s="11"/>
      <c r="AL1127" s="11"/>
      <c r="AM1127" s="11"/>
      <c r="AN1127" s="11"/>
      <c r="AO1127" s="11"/>
      <c r="AP1127" s="11"/>
      <c r="AQ1127" s="11"/>
      <c r="AR1127" s="11"/>
      <c r="AS1127" s="11"/>
      <c r="AT1127" s="11"/>
      <c r="AU1127" s="11"/>
      <c r="AV1127" s="11"/>
      <c r="AW1127" s="11"/>
      <c r="AX1127" s="11"/>
      <c r="AY1127" s="11"/>
      <c r="AZ1127" s="11"/>
      <c r="BA1127" s="11"/>
      <c r="BB1127" s="11"/>
      <c r="BC1127" s="11"/>
      <c r="BD1127" s="11"/>
      <c r="BE1127" s="11"/>
      <c r="BF1127" s="11"/>
      <c r="BG1127" s="11"/>
      <c r="BH1127" s="11"/>
      <c r="BI1127" s="11"/>
      <c r="BJ1127" s="11"/>
      <c r="BK1127" s="11"/>
      <c r="BL1127" s="11"/>
      <c r="BM1127" s="11"/>
      <c r="BN1127" s="11"/>
      <c r="BO1127" s="11"/>
      <c r="BP1127" s="11"/>
    </row>
    <row r="1128" spans="1:68" ht="12.75" customHeight="1">
      <c r="A1128" s="12">
        <f t="shared" si="1727"/>
        <v>1125</v>
      </c>
      <c r="B1128" s="11" t="str">
        <f t="shared" ref="B1128:D1128" si="2118">IF(ISERROR(B1127),IF(ISERROR(B1126),IF(ISERROR(B1125),"BLANK",B1125),B1126),B1127)</f>
        <v>Isabelle Cote</v>
      </c>
      <c r="C1128" s="11" t="str">
        <f t="shared" si="2118"/>
        <v>Em Lim</v>
      </c>
      <c r="D1128" s="11" t="str">
        <f t="shared" si="2118"/>
        <v>BMSC25</v>
      </c>
      <c r="E1128" s="12" t="str">
        <f>IF(ISERROR(VLOOKUP($D1128,SITES!$A:$E,2,FALSE)),"",VLOOKUP($D1128,SITES!$A:$E,2,FALSE))</f>
        <v>Goby Town</v>
      </c>
      <c r="F1128" s="10">
        <f>IF(ISERROR(VLOOKUP($D1128,SITES!$A:$E,3,FALSE)),"",VLOOKUP($D1128,SITES!$A:$E,3,FALSE))</f>
        <v>48.838594999999998</v>
      </c>
      <c r="G1128" s="13">
        <f>IF(ISERROR(VLOOKUP($D1128,SITES!$A:$E,4,FALSE)),"",VLOOKUP($D1128,SITES!$A:$E,4,FALSE))</f>
        <v>-125.135015</v>
      </c>
      <c r="H1128" s="14" t="str">
        <f t="shared" ref="H1128:O1128" si="2119">IF(ISERROR(H1127),IF(ISERROR(H1126),IF(ISERROR(H1125),"BLANK",H1125),H1126),H1127)</f>
        <v>23/04/2024</v>
      </c>
      <c r="I1128" s="11">
        <f t="shared" si="2119"/>
        <v>3</v>
      </c>
      <c r="J1128" s="11" t="str">
        <f t="shared" si="2119"/>
        <v>NW</v>
      </c>
      <c r="K1128" s="18">
        <f t="shared" si="2119"/>
        <v>0.6166666666666667</v>
      </c>
      <c r="L1128" s="11" t="str">
        <f t="shared" si="2119"/>
        <v>EGL</v>
      </c>
      <c r="M1128" s="11">
        <f t="shared" si="2119"/>
        <v>6</v>
      </c>
      <c r="N1128" s="11">
        <f t="shared" si="2119"/>
        <v>2</v>
      </c>
      <c r="O1128" s="11">
        <f t="shared" si="2119"/>
        <v>1</v>
      </c>
      <c r="P1128" s="11" t="s">
        <v>195</v>
      </c>
      <c r="Q1128" s="19" t="str">
        <f>IF($N1128=1,IF(ISERROR(VLOOKUP($P1128,'M1'!$A:$C,Q$2,FALSE)),"NOT PRESENT",VLOOKUP($P1128,'M1'!$A:$C,Q$2,FALSE)),IF($N1128=2,IF(ISERROR(VLOOKUP(DATA!$P1128,'M2'!$A:$C,Q$2,FALSE)),"NOT PRESENT",VLOOKUP(DATA!$P1128,'M2'!$A:$C,Q$2,FALSE)),IF($N1128=0,IF(ISERROR(VLOOKUP($P1128,'M1'!$A:$C,Q$2,FALSE)),IF(ISERROR(VLOOKUP(DATA!$P1128,'M2'!$A:$C,Q$2,FALSE)),"NOT PRESENT",VLOOKUP(DATA!$P1128,'M2'!$A:$C,Q$2,FALSE)),VLOOKUP($P1128,'M1'!$A:$C,Q$2,FALSE)),"SPECIFY METHOD")))</f>
        <v>Triopha modesta</v>
      </c>
      <c r="R1128" s="12" t="str">
        <f>IF($N1128=1,IF(ISERROR(VLOOKUP($P1128,'M1'!$A:$C,R$2,FALSE)),"NOT PRESENT",VLOOKUP($P1128,'M1'!$A:$C,R$2,FALSE)),IF($N1128=2,IF(ISERROR(VLOOKUP(DATA!$P1128,'M2'!$A:$C,R$2,FALSE)),"NOT PRESENT",VLOOKUP(DATA!$P1128,'M2'!$A:$C,R$2,FALSE)),IF($N1128=0,IF(ISERROR(VLOOKUP($P1128,'M1'!$A:$C,R$2,FALSE)),IF(ISERROR(VLOOKUP(DATA!$P1128,'M2'!$A:$C,R$2,FALSE)),"NOT PRESENT",VLOOKUP(DATA!$P1128,'M2'!$A:$C,R$2,FALSE)),VLOOKUP($P1128,'M1'!$A:$C,R$2,FALSE)),"SPECIFY METHOD")))</f>
        <v>Sea clown</v>
      </c>
      <c r="S1128" s="21">
        <f t="shared" si="1889"/>
        <v>1</v>
      </c>
      <c r="T1128" s="11">
        <v>1</v>
      </c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  <c r="AI1128" s="11"/>
      <c r="AJ1128" s="11"/>
      <c r="AK1128" s="11"/>
      <c r="AL1128" s="11"/>
      <c r="AM1128" s="11"/>
      <c r="AN1128" s="11"/>
      <c r="AO1128" s="11"/>
      <c r="AP1128" s="11"/>
      <c r="AQ1128" s="11"/>
      <c r="AR1128" s="11"/>
      <c r="AS1128" s="11"/>
      <c r="AT1128" s="11"/>
      <c r="AU1128" s="11"/>
      <c r="AV1128" s="11"/>
      <c r="AW1128" s="11"/>
      <c r="AX1128" s="11"/>
      <c r="AY1128" s="11"/>
      <c r="AZ1128" s="11"/>
      <c r="BA1128" s="11"/>
      <c r="BB1128" s="11"/>
      <c r="BC1128" s="11"/>
      <c r="BD1128" s="11"/>
      <c r="BE1128" s="11"/>
      <c r="BF1128" s="11"/>
      <c r="BG1128" s="11"/>
      <c r="BH1128" s="11"/>
      <c r="BI1128" s="11"/>
      <c r="BJ1128" s="11"/>
      <c r="BK1128" s="11"/>
      <c r="BL1128" s="11"/>
      <c r="BM1128" s="11"/>
      <c r="BN1128" s="11"/>
      <c r="BO1128" s="11"/>
      <c r="BP1128" s="11"/>
    </row>
    <row r="1129" spans="1:68" ht="12.75" customHeight="1">
      <c r="A1129" s="12">
        <f t="shared" si="1727"/>
        <v>1126</v>
      </c>
      <c r="B1129" s="11" t="str">
        <f t="shared" ref="B1129:D1129" si="2120">IF(ISERROR(B1128),IF(ISERROR(B1127),IF(ISERROR(B1126),"BLANK",B1126),B1127),B1128)</f>
        <v>Isabelle Cote</v>
      </c>
      <c r="C1129" s="11" t="str">
        <f t="shared" si="2120"/>
        <v>Em Lim</v>
      </c>
      <c r="D1129" s="11" t="str">
        <f t="shared" si="2120"/>
        <v>BMSC25</v>
      </c>
      <c r="E1129" s="12" t="str">
        <f>IF(ISERROR(VLOOKUP($D1129,SITES!$A:$E,2,FALSE)),"",VLOOKUP($D1129,SITES!$A:$E,2,FALSE))</f>
        <v>Goby Town</v>
      </c>
      <c r="F1129" s="10">
        <f>IF(ISERROR(VLOOKUP($D1129,SITES!$A:$E,3,FALSE)),"",VLOOKUP($D1129,SITES!$A:$E,3,FALSE))</f>
        <v>48.838594999999998</v>
      </c>
      <c r="G1129" s="13">
        <f>IF(ISERROR(VLOOKUP($D1129,SITES!$A:$E,4,FALSE)),"",VLOOKUP($D1129,SITES!$A:$E,4,FALSE))</f>
        <v>-125.135015</v>
      </c>
      <c r="H1129" s="14" t="str">
        <f t="shared" ref="H1129:O1129" si="2121">IF(ISERROR(H1128),IF(ISERROR(H1127),IF(ISERROR(H1126),"BLANK",H1126),H1127),H1128)</f>
        <v>23/04/2024</v>
      </c>
      <c r="I1129" s="11">
        <f t="shared" si="2121"/>
        <v>3</v>
      </c>
      <c r="J1129" s="11" t="str">
        <f t="shared" si="2121"/>
        <v>NW</v>
      </c>
      <c r="K1129" s="18">
        <f t="shared" si="2121"/>
        <v>0.6166666666666667</v>
      </c>
      <c r="L1129" s="11" t="str">
        <f t="shared" si="2121"/>
        <v>EGL</v>
      </c>
      <c r="M1129" s="11">
        <f t="shared" si="2121"/>
        <v>6</v>
      </c>
      <c r="N1129" s="11">
        <f t="shared" si="2121"/>
        <v>2</v>
      </c>
      <c r="O1129" s="11">
        <f t="shared" si="2121"/>
        <v>1</v>
      </c>
      <c r="P1129" s="11" t="s">
        <v>43</v>
      </c>
      <c r="Q1129" s="19" t="str">
        <f>IF($N1129=1,IF(ISERROR(VLOOKUP($P1129,'M1'!$A:$C,Q$2,FALSE)),"NOT PRESENT",VLOOKUP($P1129,'M1'!$A:$C,Q$2,FALSE)),IF($N1129=2,IF(ISERROR(VLOOKUP(DATA!$P1129,'M2'!$A:$C,Q$2,FALSE)),"NOT PRESENT",VLOOKUP(DATA!$P1129,'M2'!$A:$C,Q$2,FALSE)),IF($N1129=0,IF(ISERROR(VLOOKUP($P1129,'M1'!$A:$C,Q$2,FALSE)),IF(ISERROR(VLOOKUP(DATA!$P1129,'M2'!$A:$C,Q$2,FALSE)),"NOT PRESENT",VLOOKUP(DATA!$P1129,'M2'!$A:$C,Q$2,FALSE)),VLOOKUP($P1129,'M1'!$A:$C,Q$2,FALSE)),"SPECIFY METHOD")))</f>
        <v>Strongylocentrotus droebachiensis</v>
      </c>
      <c r="R1129" s="12" t="str">
        <f>IF($N1129=1,IF(ISERROR(VLOOKUP($P1129,'M1'!$A:$C,R$2,FALSE)),"NOT PRESENT",VLOOKUP($P1129,'M1'!$A:$C,R$2,FALSE)),IF($N1129=2,IF(ISERROR(VLOOKUP(DATA!$P1129,'M2'!$A:$C,R$2,FALSE)),"NOT PRESENT",VLOOKUP(DATA!$P1129,'M2'!$A:$C,R$2,FALSE)),IF($N1129=0,IF(ISERROR(VLOOKUP($P1129,'M1'!$A:$C,R$2,FALSE)),IF(ISERROR(VLOOKUP(DATA!$P1129,'M2'!$A:$C,R$2,FALSE)),"NOT PRESENT",VLOOKUP(DATA!$P1129,'M2'!$A:$C,R$2,FALSE)),VLOOKUP($P1129,'M1'!$A:$C,R$2,FALSE)),"SPECIFY METHOD")))</f>
        <v>Northern sea urchin</v>
      </c>
      <c r="S1129" s="21">
        <f t="shared" si="1889"/>
        <v>1</v>
      </c>
      <c r="T1129" s="11">
        <v>1</v>
      </c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  <c r="AI1129" s="11"/>
      <c r="AJ1129" s="11"/>
      <c r="AK1129" s="11"/>
      <c r="AL1129" s="11"/>
      <c r="AM1129" s="11"/>
      <c r="AN1129" s="11"/>
      <c r="AO1129" s="11"/>
      <c r="AP1129" s="11"/>
      <c r="AQ1129" s="11"/>
      <c r="AR1129" s="11"/>
      <c r="AS1129" s="11"/>
      <c r="AT1129" s="11"/>
      <c r="AU1129" s="11"/>
      <c r="AV1129" s="11"/>
      <c r="AW1129" s="11"/>
      <c r="AX1129" s="11"/>
      <c r="AY1129" s="11"/>
      <c r="AZ1129" s="11"/>
      <c r="BA1129" s="11"/>
      <c r="BB1129" s="11"/>
      <c r="BC1129" s="11"/>
      <c r="BD1129" s="11"/>
      <c r="BE1129" s="11"/>
      <c r="BF1129" s="11"/>
      <c r="BG1129" s="11"/>
      <c r="BH1129" s="11"/>
      <c r="BI1129" s="11"/>
      <c r="BJ1129" s="11"/>
      <c r="BK1129" s="11"/>
      <c r="BL1129" s="11"/>
      <c r="BM1129" s="11"/>
      <c r="BN1129" s="11"/>
      <c r="BO1129" s="11"/>
      <c r="BP1129" s="11"/>
    </row>
    <row r="1130" spans="1:68" ht="12.75" customHeight="1">
      <c r="A1130" s="12">
        <f t="shared" si="1727"/>
        <v>1127</v>
      </c>
      <c r="B1130" s="11" t="str">
        <f t="shared" ref="B1130:D1130" si="2122">IF(ISERROR(B1129),IF(ISERROR(B1128),IF(ISERROR(B1127),"BLANK",B1127),B1128),B1129)</f>
        <v>Isabelle Cote</v>
      </c>
      <c r="C1130" s="11" t="str">
        <f t="shared" si="2122"/>
        <v>Em Lim</v>
      </c>
      <c r="D1130" s="11" t="str">
        <f t="shared" si="2122"/>
        <v>BMSC25</v>
      </c>
      <c r="E1130" s="12" t="str">
        <f>IF(ISERROR(VLOOKUP($D1130,SITES!$A:$E,2,FALSE)),"",VLOOKUP($D1130,SITES!$A:$E,2,FALSE))</f>
        <v>Goby Town</v>
      </c>
      <c r="F1130" s="10">
        <f>IF(ISERROR(VLOOKUP($D1130,SITES!$A:$E,3,FALSE)),"",VLOOKUP($D1130,SITES!$A:$E,3,FALSE))</f>
        <v>48.838594999999998</v>
      </c>
      <c r="G1130" s="13">
        <f>IF(ISERROR(VLOOKUP($D1130,SITES!$A:$E,4,FALSE)),"",VLOOKUP($D1130,SITES!$A:$E,4,FALSE))</f>
        <v>-125.135015</v>
      </c>
      <c r="H1130" s="14" t="str">
        <f t="shared" ref="H1130:O1130" si="2123">IF(ISERROR(H1129),IF(ISERROR(H1128),IF(ISERROR(H1127),"BLANK",H1127),H1128),H1129)</f>
        <v>23/04/2024</v>
      </c>
      <c r="I1130" s="11">
        <f t="shared" si="2123"/>
        <v>3</v>
      </c>
      <c r="J1130" s="11" t="str">
        <f t="shared" si="2123"/>
        <v>NW</v>
      </c>
      <c r="K1130" s="18">
        <f t="shared" si="2123"/>
        <v>0.6166666666666667</v>
      </c>
      <c r="L1130" s="11" t="str">
        <f t="shared" si="2123"/>
        <v>EGL</v>
      </c>
      <c r="M1130" s="11">
        <f t="shared" si="2123"/>
        <v>6</v>
      </c>
      <c r="N1130" s="11">
        <f t="shared" si="2123"/>
        <v>2</v>
      </c>
      <c r="O1130" s="11">
        <f t="shared" si="2123"/>
        <v>1</v>
      </c>
      <c r="P1130" s="11" t="s">
        <v>76</v>
      </c>
      <c r="Q1130" s="19" t="str">
        <f>IF($N1130=1,IF(ISERROR(VLOOKUP($P1130,'M1'!$A:$C,Q$2,FALSE)),"NOT PRESENT",VLOOKUP($P1130,'M1'!$A:$C,Q$2,FALSE)),IF($N1130=2,IF(ISERROR(VLOOKUP(DATA!$P1130,'M2'!$A:$C,Q$2,FALSE)),"NOT PRESENT",VLOOKUP(DATA!$P1130,'M2'!$A:$C,Q$2,FALSE)),IF($N1130=0,IF(ISERROR(VLOOKUP($P1130,'M1'!$A:$C,Q$2,FALSE)),IF(ISERROR(VLOOKUP(DATA!$P1130,'M2'!$A:$C,Q$2,FALSE)),"NOT PRESENT",VLOOKUP(DATA!$P1130,'M2'!$A:$C,Q$2,FALSE)),VLOOKUP($P1130,'M1'!$A:$C,Q$2,FALSE)),"SPECIFY METHOD")))</f>
        <v>Diaulula sandiegensis</v>
      </c>
      <c r="R1130" s="12" t="str">
        <f>IF($N1130=1,IF(ISERROR(VLOOKUP($P1130,'M1'!$A:$C,R$2,FALSE)),"NOT PRESENT",VLOOKUP($P1130,'M1'!$A:$C,R$2,FALSE)),IF($N1130=2,IF(ISERROR(VLOOKUP(DATA!$P1130,'M2'!$A:$C,R$2,FALSE)),"NOT PRESENT",VLOOKUP(DATA!$P1130,'M2'!$A:$C,R$2,FALSE)),IF($N1130=0,IF(ISERROR(VLOOKUP($P1130,'M1'!$A:$C,R$2,FALSE)),IF(ISERROR(VLOOKUP(DATA!$P1130,'M2'!$A:$C,R$2,FALSE)),"NOT PRESENT",VLOOKUP(DATA!$P1130,'M2'!$A:$C,R$2,FALSE)),VLOOKUP($P1130,'M1'!$A:$C,R$2,FALSE)),"SPECIFY METHOD")))</f>
        <v>Ringed doris</v>
      </c>
      <c r="S1130" s="21">
        <f t="shared" si="1889"/>
        <v>4</v>
      </c>
      <c r="T1130" s="11">
        <v>4</v>
      </c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  <c r="AI1130" s="11"/>
      <c r="AJ1130" s="11"/>
      <c r="AK1130" s="11"/>
      <c r="AL1130" s="11"/>
      <c r="AM1130" s="11"/>
      <c r="AN1130" s="11"/>
      <c r="AO1130" s="11"/>
      <c r="AP1130" s="11"/>
      <c r="AQ1130" s="11"/>
      <c r="AR1130" s="11"/>
      <c r="AS1130" s="11"/>
      <c r="AT1130" s="11"/>
      <c r="AU1130" s="11"/>
      <c r="AV1130" s="11"/>
      <c r="AW1130" s="11"/>
      <c r="AX1130" s="11"/>
      <c r="AY1130" s="11"/>
      <c r="AZ1130" s="11"/>
      <c r="BA1130" s="11"/>
      <c r="BB1130" s="11"/>
      <c r="BC1130" s="11"/>
      <c r="BD1130" s="11"/>
      <c r="BE1130" s="11"/>
      <c r="BF1130" s="11"/>
      <c r="BG1130" s="11"/>
      <c r="BH1130" s="11"/>
      <c r="BI1130" s="11"/>
      <c r="BJ1130" s="11"/>
      <c r="BK1130" s="11"/>
      <c r="BL1130" s="11"/>
      <c r="BM1130" s="11"/>
      <c r="BN1130" s="11"/>
      <c r="BO1130" s="11"/>
      <c r="BP1130" s="11"/>
    </row>
    <row r="1131" spans="1:68" ht="12.75" customHeight="1">
      <c r="A1131" s="12">
        <f t="shared" si="1727"/>
        <v>1128</v>
      </c>
      <c r="B1131" s="11" t="str">
        <f t="shared" ref="B1131:D1131" si="2124">IF(ISERROR(B1130),IF(ISERROR(B1129),IF(ISERROR(B1128),"BLANK",B1128),B1129),B1130)</f>
        <v>Isabelle Cote</v>
      </c>
      <c r="C1131" s="11" t="str">
        <f t="shared" si="2124"/>
        <v>Em Lim</v>
      </c>
      <c r="D1131" s="11" t="str">
        <f t="shared" si="2124"/>
        <v>BMSC25</v>
      </c>
      <c r="E1131" s="12" t="str">
        <f>IF(ISERROR(VLOOKUP($D1131,SITES!$A:$E,2,FALSE)),"",VLOOKUP($D1131,SITES!$A:$E,2,FALSE))</f>
        <v>Goby Town</v>
      </c>
      <c r="F1131" s="10">
        <f>IF(ISERROR(VLOOKUP($D1131,SITES!$A:$E,3,FALSE)),"",VLOOKUP($D1131,SITES!$A:$E,3,FALSE))</f>
        <v>48.838594999999998</v>
      </c>
      <c r="G1131" s="13">
        <f>IF(ISERROR(VLOOKUP($D1131,SITES!$A:$E,4,FALSE)),"",VLOOKUP($D1131,SITES!$A:$E,4,FALSE))</f>
        <v>-125.135015</v>
      </c>
      <c r="H1131" s="14" t="str">
        <f t="shared" ref="H1131:O1131" si="2125">IF(ISERROR(H1130),IF(ISERROR(H1129),IF(ISERROR(H1128),"BLANK",H1128),H1129),H1130)</f>
        <v>23/04/2024</v>
      </c>
      <c r="I1131" s="11">
        <f t="shared" si="2125"/>
        <v>3</v>
      </c>
      <c r="J1131" s="11" t="str">
        <f t="shared" si="2125"/>
        <v>NW</v>
      </c>
      <c r="K1131" s="18">
        <f t="shared" si="2125"/>
        <v>0.6166666666666667</v>
      </c>
      <c r="L1131" s="11" t="str">
        <f t="shared" si="2125"/>
        <v>EGL</v>
      </c>
      <c r="M1131" s="11">
        <f t="shared" si="2125"/>
        <v>6</v>
      </c>
      <c r="N1131" s="11">
        <f t="shared" si="2125"/>
        <v>2</v>
      </c>
      <c r="O1131" s="11">
        <f t="shared" si="2125"/>
        <v>1</v>
      </c>
      <c r="P1131" s="11" t="s">
        <v>45</v>
      </c>
      <c r="Q1131" s="19" t="str">
        <f>IF($N1131=1,IF(ISERROR(VLOOKUP($P1131,'M1'!$A:$C,Q$2,FALSE)),"NOT PRESENT",VLOOKUP($P1131,'M1'!$A:$C,Q$2,FALSE)),IF($N1131=2,IF(ISERROR(VLOOKUP(DATA!$P1131,'M2'!$A:$C,Q$2,FALSE)),"NOT PRESENT",VLOOKUP(DATA!$P1131,'M2'!$A:$C,Q$2,FALSE)),IF($N1131=0,IF(ISERROR(VLOOKUP($P1131,'M1'!$A:$C,Q$2,FALSE)),IF(ISERROR(VLOOKUP(DATA!$P1131,'M2'!$A:$C,Q$2,FALSE)),"NOT PRESENT",VLOOKUP(DATA!$P1131,'M2'!$A:$C,Q$2,FALSE)),VLOOKUP($P1131,'M1'!$A:$C,Q$2,FALSE)),"SPECIFY METHOD")))</f>
        <v>Diodora aspera</v>
      </c>
      <c r="R1131" s="12" t="str">
        <f>IF($N1131=1,IF(ISERROR(VLOOKUP($P1131,'M1'!$A:$C,R$2,FALSE)),"NOT PRESENT",VLOOKUP($P1131,'M1'!$A:$C,R$2,FALSE)),IF($N1131=2,IF(ISERROR(VLOOKUP(DATA!$P1131,'M2'!$A:$C,R$2,FALSE)),"NOT PRESENT",VLOOKUP(DATA!$P1131,'M2'!$A:$C,R$2,FALSE)),IF($N1131=0,IF(ISERROR(VLOOKUP($P1131,'M1'!$A:$C,R$2,FALSE)),IF(ISERROR(VLOOKUP(DATA!$P1131,'M2'!$A:$C,R$2,FALSE)),"NOT PRESENT",VLOOKUP(DATA!$P1131,'M2'!$A:$C,R$2,FALSE)),VLOOKUP($P1131,'M1'!$A:$C,R$2,FALSE)),"SPECIFY METHOD")))</f>
        <v>Rough keyhole limpet</v>
      </c>
      <c r="S1131" s="21">
        <f t="shared" si="1889"/>
        <v>3</v>
      </c>
      <c r="T1131" s="11">
        <v>3</v>
      </c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  <c r="AI1131" s="11"/>
      <c r="AJ1131" s="11"/>
      <c r="AK1131" s="11"/>
      <c r="AL1131" s="11"/>
      <c r="AM1131" s="11"/>
      <c r="AN1131" s="11"/>
      <c r="AO1131" s="11"/>
      <c r="AP1131" s="11"/>
      <c r="AQ1131" s="11"/>
      <c r="AR1131" s="11"/>
      <c r="AS1131" s="11"/>
      <c r="AT1131" s="11"/>
      <c r="AU1131" s="11"/>
      <c r="AV1131" s="11"/>
      <c r="AW1131" s="11"/>
      <c r="AX1131" s="11"/>
      <c r="AY1131" s="11"/>
      <c r="AZ1131" s="11"/>
      <c r="BA1131" s="11"/>
      <c r="BB1131" s="11"/>
      <c r="BC1131" s="11"/>
      <c r="BD1131" s="11"/>
      <c r="BE1131" s="11"/>
      <c r="BF1131" s="11"/>
      <c r="BG1131" s="11"/>
      <c r="BH1131" s="11"/>
      <c r="BI1131" s="11"/>
      <c r="BJ1131" s="11"/>
      <c r="BK1131" s="11"/>
      <c r="BL1131" s="11"/>
      <c r="BM1131" s="11"/>
      <c r="BN1131" s="11"/>
      <c r="BO1131" s="11"/>
      <c r="BP1131" s="11"/>
    </row>
    <row r="1132" spans="1:68" ht="12.75" customHeight="1">
      <c r="A1132" s="12">
        <f t="shared" si="1727"/>
        <v>1129</v>
      </c>
      <c r="B1132" s="11" t="str">
        <f t="shared" ref="B1132:D1132" si="2126">IF(ISERROR(B1131),IF(ISERROR(B1130),IF(ISERROR(B1129),"BLANK",B1129),B1130),B1131)</f>
        <v>Isabelle Cote</v>
      </c>
      <c r="C1132" s="11" t="str">
        <f t="shared" si="2126"/>
        <v>Em Lim</v>
      </c>
      <c r="D1132" s="11" t="str">
        <f t="shared" si="2126"/>
        <v>BMSC25</v>
      </c>
      <c r="E1132" s="12" t="str">
        <f>IF(ISERROR(VLOOKUP($D1132,SITES!$A:$E,2,FALSE)),"",VLOOKUP($D1132,SITES!$A:$E,2,FALSE))</f>
        <v>Goby Town</v>
      </c>
      <c r="F1132" s="10">
        <f>IF(ISERROR(VLOOKUP($D1132,SITES!$A:$E,3,FALSE)),"",VLOOKUP($D1132,SITES!$A:$E,3,FALSE))</f>
        <v>48.838594999999998</v>
      </c>
      <c r="G1132" s="13">
        <f>IF(ISERROR(VLOOKUP($D1132,SITES!$A:$E,4,FALSE)),"",VLOOKUP($D1132,SITES!$A:$E,4,FALSE))</f>
        <v>-125.135015</v>
      </c>
      <c r="H1132" s="14" t="str">
        <f t="shared" ref="H1132:O1132" si="2127">IF(ISERROR(H1131),IF(ISERROR(H1130),IF(ISERROR(H1129),"BLANK",H1129),H1130),H1131)</f>
        <v>23/04/2024</v>
      </c>
      <c r="I1132" s="11">
        <f t="shared" si="2127"/>
        <v>3</v>
      </c>
      <c r="J1132" s="11" t="str">
        <f t="shared" si="2127"/>
        <v>NW</v>
      </c>
      <c r="K1132" s="18">
        <f t="shared" si="2127"/>
        <v>0.6166666666666667</v>
      </c>
      <c r="L1132" s="11" t="str">
        <f t="shared" si="2127"/>
        <v>EGL</v>
      </c>
      <c r="M1132" s="11">
        <f t="shared" si="2127"/>
        <v>6</v>
      </c>
      <c r="N1132" s="11">
        <f t="shared" si="2127"/>
        <v>2</v>
      </c>
      <c r="O1132" s="11">
        <f t="shared" si="2127"/>
        <v>1</v>
      </c>
      <c r="P1132" s="11" t="s">
        <v>70</v>
      </c>
      <c r="Q1132" s="19" t="str">
        <f>IF($N1132=1,IF(ISERROR(VLOOKUP($P1132,'M1'!$A:$C,Q$2,FALSE)),"NOT PRESENT",VLOOKUP($P1132,'M1'!$A:$C,Q$2,FALSE)),IF($N1132=2,IF(ISERROR(VLOOKUP(DATA!$P1132,'M2'!$A:$C,Q$2,FALSE)),"NOT PRESENT",VLOOKUP(DATA!$P1132,'M2'!$A:$C,Q$2,FALSE)),IF($N1132=0,IF(ISERROR(VLOOKUP($P1132,'M1'!$A:$C,Q$2,FALSE)),IF(ISERROR(VLOOKUP(DATA!$P1132,'M2'!$A:$C,Q$2,FALSE)),"NOT PRESENT",VLOOKUP(DATA!$P1132,'M2'!$A:$C,Q$2,FALSE)),VLOOKUP($P1132,'M1'!$A:$C,Q$2,FALSE)),"SPECIFY METHOD")))</f>
        <v>Cancer productus</v>
      </c>
      <c r="R1132" s="12" t="str">
        <f>IF($N1132=1,IF(ISERROR(VLOOKUP($P1132,'M1'!$A:$C,R$2,FALSE)),"NOT PRESENT",VLOOKUP($P1132,'M1'!$A:$C,R$2,FALSE)),IF($N1132=2,IF(ISERROR(VLOOKUP(DATA!$P1132,'M2'!$A:$C,R$2,FALSE)),"NOT PRESENT",VLOOKUP(DATA!$P1132,'M2'!$A:$C,R$2,FALSE)),IF($N1132=0,IF(ISERROR(VLOOKUP($P1132,'M1'!$A:$C,R$2,FALSE)),IF(ISERROR(VLOOKUP(DATA!$P1132,'M2'!$A:$C,R$2,FALSE)),"NOT PRESENT",VLOOKUP(DATA!$P1132,'M2'!$A:$C,R$2,FALSE)),VLOOKUP($P1132,'M1'!$A:$C,R$2,FALSE)),"SPECIFY METHOD")))</f>
        <v>Red rock crab</v>
      </c>
      <c r="S1132" s="21">
        <f t="shared" si="1889"/>
        <v>2</v>
      </c>
      <c r="T1132" s="11">
        <v>2</v>
      </c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  <c r="AI1132" s="11"/>
      <c r="AJ1132" s="11"/>
      <c r="AK1132" s="11"/>
      <c r="AL1132" s="11"/>
      <c r="AM1132" s="11"/>
      <c r="AN1132" s="11"/>
      <c r="AO1132" s="11"/>
      <c r="AP1132" s="11"/>
      <c r="AQ1132" s="11"/>
      <c r="AR1132" s="11"/>
      <c r="AS1132" s="11"/>
      <c r="AT1132" s="11"/>
      <c r="AU1132" s="11"/>
      <c r="AV1132" s="11"/>
      <c r="AW1132" s="11"/>
      <c r="AX1132" s="11"/>
      <c r="AY1132" s="11"/>
      <c r="AZ1132" s="11"/>
      <c r="BA1132" s="11"/>
      <c r="BB1132" s="11"/>
      <c r="BC1132" s="11"/>
      <c r="BD1132" s="11"/>
      <c r="BE1132" s="11"/>
      <c r="BF1132" s="11"/>
      <c r="BG1132" s="11"/>
      <c r="BH1132" s="11"/>
      <c r="BI1132" s="11"/>
      <c r="BJ1132" s="11"/>
      <c r="BK1132" s="11"/>
      <c r="BL1132" s="11"/>
      <c r="BM1132" s="11"/>
      <c r="BN1132" s="11"/>
      <c r="BO1132" s="11"/>
      <c r="BP1132" s="11"/>
    </row>
    <row r="1133" spans="1:68" ht="12.75" customHeight="1">
      <c r="A1133" s="12">
        <f t="shared" si="1727"/>
        <v>1130</v>
      </c>
      <c r="B1133" s="11" t="str">
        <f t="shared" ref="B1133:D1133" si="2128">IF(ISERROR(B1132),IF(ISERROR(B1131),IF(ISERROR(B1130),"BLANK",B1130),B1131),B1132)</f>
        <v>Isabelle Cote</v>
      </c>
      <c r="C1133" s="11" t="str">
        <f t="shared" si="2128"/>
        <v>Em Lim</v>
      </c>
      <c r="D1133" s="11" t="str">
        <f t="shared" si="2128"/>
        <v>BMSC25</v>
      </c>
      <c r="E1133" s="12" t="str">
        <f>IF(ISERROR(VLOOKUP($D1133,SITES!$A:$E,2,FALSE)),"",VLOOKUP($D1133,SITES!$A:$E,2,FALSE))</f>
        <v>Goby Town</v>
      </c>
      <c r="F1133" s="10">
        <f>IF(ISERROR(VLOOKUP($D1133,SITES!$A:$E,3,FALSE)),"",VLOOKUP($D1133,SITES!$A:$E,3,FALSE))</f>
        <v>48.838594999999998</v>
      </c>
      <c r="G1133" s="13">
        <f>IF(ISERROR(VLOOKUP($D1133,SITES!$A:$E,4,FALSE)),"",VLOOKUP($D1133,SITES!$A:$E,4,FALSE))</f>
        <v>-125.135015</v>
      </c>
      <c r="H1133" s="14" t="str">
        <f t="shared" ref="H1133:O1133" si="2129">IF(ISERROR(H1132),IF(ISERROR(H1131),IF(ISERROR(H1130),"BLANK",H1130),H1131),H1132)</f>
        <v>23/04/2024</v>
      </c>
      <c r="I1133" s="11">
        <f t="shared" si="2129"/>
        <v>3</v>
      </c>
      <c r="J1133" s="11" t="str">
        <f t="shared" si="2129"/>
        <v>NW</v>
      </c>
      <c r="K1133" s="18">
        <f t="shared" si="2129"/>
        <v>0.6166666666666667</v>
      </c>
      <c r="L1133" s="11" t="str">
        <f t="shared" si="2129"/>
        <v>EGL</v>
      </c>
      <c r="M1133" s="11">
        <f t="shared" si="2129"/>
        <v>6</v>
      </c>
      <c r="N1133" s="11">
        <f t="shared" si="2129"/>
        <v>2</v>
      </c>
      <c r="O1133" s="11">
        <f t="shared" si="2129"/>
        <v>1</v>
      </c>
      <c r="P1133" s="11" t="s">
        <v>40</v>
      </c>
      <c r="Q1133" s="19" t="str">
        <f>IF($N1133=1,IF(ISERROR(VLOOKUP($P1133,'M1'!$A:$C,Q$2,FALSE)),"NOT PRESENT",VLOOKUP($P1133,'M1'!$A:$C,Q$2,FALSE)),IF($N1133=2,IF(ISERROR(VLOOKUP(DATA!$P1133,'M2'!$A:$C,Q$2,FALSE)),"NOT PRESENT",VLOOKUP(DATA!$P1133,'M2'!$A:$C,Q$2,FALSE)),IF($N1133=0,IF(ISERROR(VLOOKUP($P1133,'M1'!$A:$C,Q$2,FALSE)),IF(ISERROR(VLOOKUP(DATA!$P1133,'M2'!$A:$C,Q$2,FALSE)),"NOT PRESENT",VLOOKUP(DATA!$P1133,'M2'!$A:$C,Q$2,FALSE)),VLOOKUP($P1133,'M1'!$A:$C,Q$2,FALSE)),"SPECIFY METHOD")))</f>
        <v>Pagurus beringanus</v>
      </c>
      <c r="R1133" s="12" t="str">
        <f>IF($N1133=1,IF(ISERROR(VLOOKUP($P1133,'M1'!$A:$C,R$2,FALSE)),"NOT PRESENT",VLOOKUP($P1133,'M1'!$A:$C,R$2,FALSE)),IF($N1133=2,IF(ISERROR(VLOOKUP(DATA!$P1133,'M2'!$A:$C,R$2,FALSE)),"NOT PRESENT",VLOOKUP(DATA!$P1133,'M2'!$A:$C,R$2,FALSE)),IF($N1133=0,IF(ISERROR(VLOOKUP($P1133,'M1'!$A:$C,R$2,FALSE)),IF(ISERROR(VLOOKUP(DATA!$P1133,'M2'!$A:$C,R$2,FALSE)),"NOT PRESENT",VLOOKUP(DATA!$P1133,'M2'!$A:$C,R$2,FALSE)),VLOOKUP($P1133,'M1'!$A:$C,R$2,FALSE)),"SPECIFY METHOD")))</f>
        <v>Bering hermit crab</v>
      </c>
      <c r="S1133" s="21">
        <f t="shared" si="1889"/>
        <v>1</v>
      </c>
      <c r="T1133" s="11">
        <v>1</v>
      </c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  <c r="AI1133" s="11"/>
      <c r="AJ1133" s="11"/>
      <c r="AK1133" s="11"/>
      <c r="AL1133" s="11"/>
      <c r="AM1133" s="11"/>
      <c r="AN1133" s="11"/>
      <c r="AO1133" s="11"/>
      <c r="AP1133" s="11"/>
      <c r="AQ1133" s="11"/>
      <c r="AR1133" s="11"/>
      <c r="AS1133" s="11"/>
      <c r="AT1133" s="11"/>
      <c r="AU1133" s="11"/>
      <c r="AV1133" s="11"/>
      <c r="AW1133" s="11"/>
      <c r="AX1133" s="11"/>
      <c r="AY1133" s="11"/>
      <c r="AZ1133" s="11"/>
      <c r="BA1133" s="11"/>
      <c r="BB1133" s="11"/>
      <c r="BC1133" s="11"/>
      <c r="BD1133" s="11"/>
      <c r="BE1133" s="11"/>
      <c r="BF1133" s="11"/>
      <c r="BG1133" s="11"/>
      <c r="BH1133" s="11"/>
      <c r="BI1133" s="11"/>
      <c r="BJ1133" s="11"/>
      <c r="BK1133" s="11"/>
      <c r="BL1133" s="11"/>
      <c r="BM1133" s="11"/>
      <c r="BN1133" s="11"/>
      <c r="BO1133" s="11"/>
      <c r="BP1133" s="11"/>
    </row>
    <row r="1134" spans="1:68" ht="12.75" customHeight="1">
      <c r="A1134" s="12">
        <f t="shared" si="1727"/>
        <v>1131</v>
      </c>
      <c r="B1134" s="11" t="str">
        <f t="shared" ref="B1134:D1134" si="2130">IF(ISERROR(B1133),IF(ISERROR(B1132),IF(ISERROR(B1131),"BLANK",B1131),B1132),B1133)</f>
        <v>Isabelle Cote</v>
      </c>
      <c r="C1134" s="11" t="str">
        <f t="shared" si="2130"/>
        <v>Em Lim</v>
      </c>
      <c r="D1134" s="11" t="str">
        <f t="shared" si="2130"/>
        <v>BMSC25</v>
      </c>
      <c r="E1134" s="12" t="str">
        <f>IF(ISERROR(VLOOKUP($D1134,SITES!$A:$E,2,FALSE)),"",VLOOKUP($D1134,SITES!$A:$E,2,FALSE))</f>
        <v>Goby Town</v>
      </c>
      <c r="F1134" s="10">
        <f>IF(ISERROR(VLOOKUP($D1134,SITES!$A:$E,3,FALSE)),"",VLOOKUP($D1134,SITES!$A:$E,3,FALSE))</f>
        <v>48.838594999999998</v>
      </c>
      <c r="G1134" s="13">
        <f>IF(ISERROR(VLOOKUP($D1134,SITES!$A:$E,4,FALSE)),"",VLOOKUP($D1134,SITES!$A:$E,4,FALSE))</f>
        <v>-125.135015</v>
      </c>
      <c r="H1134" s="14" t="str">
        <f t="shared" ref="H1134:O1134" si="2131">IF(ISERROR(H1133),IF(ISERROR(H1132),IF(ISERROR(H1131),"BLANK",H1131),H1132),H1133)</f>
        <v>23/04/2024</v>
      </c>
      <c r="I1134" s="11">
        <f t="shared" si="2131"/>
        <v>3</v>
      </c>
      <c r="J1134" s="11" t="str">
        <f t="shared" si="2131"/>
        <v>NW</v>
      </c>
      <c r="K1134" s="18">
        <f t="shared" si="2131"/>
        <v>0.6166666666666667</v>
      </c>
      <c r="L1134" s="11" t="str">
        <f t="shared" si="2131"/>
        <v>EGL</v>
      </c>
      <c r="M1134" s="11">
        <f t="shared" si="2131"/>
        <v>6</v>
      </c>
      <c r="N1134" s="11">
        <f t="shared" si="2131"/>
        <v>2</v>
      </c>
      <c r="O1134" s="11">
        <f t="shared" si="2131"/>
        <v>1</v>
      </c>
      <c r="P1134" s="11" t="s">
        <v>59</v>
      </c>
      <c r="Q1134" s="19" t="str">
        <f>IF($N1134=1,IF(ISERROR(VLOOKUP($P1134,'M1'!$A:$C,Q$2,FALSE)),"NOT PRESENT",VLOOKUP($P1134,'M1'!$A:$C,Q$2,FALSE)),IF($N1134=2,IF(ISERROR(VLOOKUP(DATA!$P1134,'M2'!$A:$C,Q$2,FALSE)),"NOT PRESENT",VLOOKUP(DATA!$P1134,'M2'!$A:$C,Q$2,FALSE)),IF($N1134=0,IF(ISERROR(VLOOKUP($P1134,'M1'!$A:$C,Q$2,FALSE)),IF(ISERROR(VLOOKUP(DATA!$P1134,'M2'!$A:$C,Q$2,FALSE)),"NOT PRESENT",VLOOKUP(DATA!$P1134,'M2'!$A:$C,Q$2,FALSE)),VLOOKUP($P1134,'M1'!$A:$C,Q$2,FALSE)),"SPECIFY METHOD")))</f>
        <v>Scyra acutifrons</v>
      </c>
      <c r="R1134" s="12" t="str">
        <f>IF($N1134=1,IF(ISERROR(VLOOKUP($P1134,'M1'!$A:$C,R$2,FALSE)),"NOT PRESENT",VLOOKUP($P1134,'M1'!$A:$C,R$2,FALSE)),IF($N1134=2,IF(ISERROR(VLOOKUP(DATA!$P1134,'M2'!$A:$C,R$2,FALSE)),"NOT PRESENT",VLOOKUP(DATA!$P1134,'M2'!$A:$C,R$2,FALSE)),IF($N1134=0,IF(ISERROR(VLOOKUP($P1134,'M1'!$A:$C,R$2,FALSE)),IF(ISERROR(VLOOKUP(DATA!$P1134,'M2'!$A:$C,R$2,FALSE)),"NOT PRESENT",VLOOKUP(DATA!$P1134,'M2'!$A:$C,R$2,FALSE)),VLOOKUP($P1134,'M1'!$A:$C,R$2,FALSE)),"SPECIFY METHOD")))</f>
        <v>Sharpnose crab</v>
      </c>
      <c r="S1134" s="21">
        <f t="shared" si="1889"/>
        <v>1</v>
      </c>
      <c r="T1134" s="11">
        <v>1</v>
      </c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  <c r="AT1134" s="11"/>
      <c r="AU1134" s="11"/>
      <c r="AV1134" s="11"/>
      <c r="AW1134" s="11"/>
      <c r="AX1134" s="11"/>
      <c r="AY1134" s="11"/>
      <c r="AZ1134" s="11"/>
      <c r="BA1134" s="11"/>
      <c r="BB1134" s="11"/>
      <c r="BC1134" s="11"/>
      <c r="BD1134" s="11"/>
      <c r="BE1134" s="11"/>
      <c r="BF1134" s="11"/>
      <c r="BG1134" s="11"/>
      <c r="BH1134" s="11"/>
      <c r="BI1134" s="11"/>
      <c r="BJ1134" s="11"/>
      <c r="BK1134" s="11"/>
      <c r="BL1134" s="11"/>
      <c r="BM1134" s="11"/>
      <c r="BN1134" s="11"/>
      <c r="BO1134" s="11"/>
      <c r="BP1134" s="11"/>
    </row>
    <row r="1135" spans="1:68" ht="12.75" customHeight="1">
      <c r="A1135" s="12">
        <f t="shared" si="1727"/>
        <v>1132</v>
      </c>
      <c r="B1135" s="11" t="str">
        <f t="shared" ref="B1135:D1135" si="2132">IF(ISERROR(B1134),IF(ISERROR(B1133),IF(ISERROR(B1132),"BLANK",B1132),B1133),B1134)</f>
        <v>Isabelle Cote</v>
      </c>
      <c r="C1135" s="11" t="str">
        <f t="shared" si="2132"/>
        <v>Em Lim</v>
      </c>
      <c r="D1135" s="11" t="str">
        <f t="shared" si="2132"/>
        <v>BMSC25</v>
      </c>
      <c r="E1135" s="12" t="str">
        <f>IF(ISERROR(VLOOKUP($D1135,SITES!$A:$E,2,FALSE)),"",VLOOKUP($D1135,SITES!$A:$E,2,FALSE))</f>
        <v>Goby Town</v>
      </c>
      <c r="F1135" s="10">
        <f>IF(ISERROR(VLOOKUP($D1135,SITES!$A:$E,3,FALSE)),"",VLOOKUP($D1135,SITES!$A:$E,3,FALSE))</f>
        <v>48.838594999999998</v>
      </c>
      <c r="G1135" s="13">
        <f>IF(ISERROR(VLOOKUP($D1135,SITES!$A:$E,4,FALSE)),"",VLOOKUP($D1135,SITES!$A:$E,4,FALSE))</f>
        <v>-125.135015</v>
      </c>
      <c r="H1135" s="14" t="str">
        <f t="shared" ref="H1135:M1135" si="2133">IF(ISERROR(H1134),IF(ISERROR(H1133),IF(ISERROR(H1132),"BLANK",H1132),H1133),H1134)</f>
        <v>23/04/2024</v>
      </c>
      <c r="I1135" s="11">
        <f t="shared" si="2133"/>
        <v>3</v>
      </c>
      <c r="J1135" s="11" t="str">
        <f t="shared" si="2133"/>
        <v>NW</v>
      </c>
      <c r="K1135" s="18">
        <f t="shared" si="2133"/>
        <v>0.6166666666666667</v>
      </c>
      <c r="L1135" s="11" t="str">
        <f t="shared" si="2133"/>
        <v>EGL</v>
      </c>
      <c r="M1135" s="11">
        <f t="shared" si="2133"/>
        <v>6</v>
      </c>
      <c r="N1135" s="11">
        <v>0</v>
      </c>
      <c r="O1135" s="11">
        <f t="shared" ref="O1135:O1136" si="2134">IF(ISERROR(O1134),IF(ISERROR(O1133),IF(ISERROR(O1132),"BLANK",O1132),O1133),O1134)</f>
        <v>1</v>
      </c>
      <c r="P1135" s="11" t="s">
        <v>27</v>
      </c>
      <c r="Q1135" s="19" t="str">
        <f>IF($N1135=1,IF(ISERROR(VLOOKUP($P1135,'M1'!$A:$C,Q$2,FALSE)),"NOT PRESENT",VLOOKUP($P1135,'M1'!$A:$C,Q$2,FALSE)),IF($N1135=2,IF(ISERROR(VLOOKUP(DATA!$P1135,'M2'!$A:$C,Q$2,FALSE)),"NOT PRESENT",VLOOKUP(DATA!$P1135,'M2'!$A:$C,Q$2,FALSE)),IF($N1135=0,IF(ISERROR(VLOOKUP($P1135,'M1'!$A:$C,Q$2,FALSE)),IF(ISERROR(VLOOKUP(DATA!$P1135,'M2'!$A:$C,Q$2,FALSE)),"NOT PRESENT",VLOOKUP(DATA!$P1135,'M2'!$A:$C,Q$2,FALSE)),VLOOKUP($P1135,'M1'!$A:$C,Q$2,FALSE)),"SPECIFY METHOD")))</f>
        <v>Hexagrammos decagrammus</v>
      </c>
      <c r="R1135" s="12" t="str">
        <f>IF($N1135=1,IF(ISERROR(VLOOKUP($P1135,'M1'!$A:$C,R$2,FALSE)),"NOT PRESENT",VLOOKUP($P1135,'M1'!$A:$C,R$2,FALSE)),IF($N1135=2,IF(ISERROR(VLOOKUP(DATA!$P1135,'M2'!$A:$C,R$2,FALSE)),"NOT PRESENT",VLOOKUP(DATA!$P1135,'M2'!$A:$C,R$2,FALSE)),IF($N1135=0,IF(ISERROR(VLOOKUP($P1135,'M1'!$A:$C,R$2,FALSE)),IF(ISERROR(VLOOKUP(DATA!$P1135,'M2'!$A:$C,R$2,FALSE)),"NOT PRESENT",VLOOKUP(DATA!$P1135,'M2'!$A:$C,R$2,FALSE)),VLOOKUP($P1135,'M1'!$A:$C,R$2,FALSE)),"SPECIFY METHOD")))</f>
        <v>Kelp greenling</v>
      </c>
      <c r="S1135" s="21">
        <f t="shared" si="1889"/>
        <v>1</v>
      </c>
      <c r="T1135" s="11">
        <v>0</v>
      </c>
      <c r="U1135" s="11"/>
      <c r="V1135" s="11"/>
      <c r="W1135" s="11"/>
      <c r="X1135" s="11"/>
      <c r="Y1135" s="11"/>
      <c r="Z1135" s="11"/>
      <c r="AA1135" s="11">
        <v>1</v>
      </c>
      <c r="AB1135" s="11"/>
      <c r="AC1135" s="11"/>
      <c r="AD1135" s="11"/>
      <c r="AE1135" s="11"/>
      <c r="AF1135" s="11"/>
      <c r="AG1135" s="11"/>
      <c r="AH1135" s="11"/>
      <c r="AI1135" s="11"/>
      <c r="AJ1135" s="11"/>
      <c r="AK1135" s="11"/>
      <c r="AL1135" s="11"/>
      <c r="AM1135" s="11"/>
      <c r="AN1135" s="11"/>
      <c r="AO1135" s="11"/>
      <c r="AP1135" s="11"/>
      <c r="AQ1135" s="11"/>
      <c r="AR1135" s="11"/>
      <c r="AS1135" s="11"/>
      <c r="AT1135" s="11"/>
      <c r="AU1135" s="11"/>
      <c r="AV1135" s="11"/>
      <c r="AW1135" s="11"/>
      <c r="AX1135" s="11"/>
      <c r="AY1135" s="11"/>
      <c r="AZ1135" s="11"/>
      <c r="BA1135" s="11"/>
      <c r="BB1135" s="11"/>
      <c r="BC1135" s="11"/>
      <c r="BD1135" s="11"/>
      <c r="BE1135" s="11"/>
      <c r="BF1135" s="11"/>
      <c r="BG1135" s="11"/>
      <c r="BH1135" s="11"/>
      <c r="BI1135" s="11"/>
      <c r="BJ1135" s="11"/>
      <c r="BK1135" s="11"/>
      <c r="BL1135" s="11"/>
      <c r="BM1135" s="11"/>
      <c r="BN1135" s="11"/>
      <c r="BO1135" s="11"/>
      <c r="BP1135" s="11"/>
    </row>
    <row r="1136" spans="1:68" ht="12.75" customHeight="1">
      <c r="A1136" s="12">
        <f t="shared" si="1727"/>
        <v>1133</v>
      </c>
      <c r="B1136" s="11" t="str">
        <f t="shared" ref="B1136:D1136" si="2135">IF(ISERROR(B1135),IF(ISERROR(B1134),IF(ISERROR(B1133),"BLANK",B1133),B1134),B1135)</f>
        <v>Isabelle Cote</v>
      </c>
      <c r="C1136" s="11" t="str">
        <f t="shared" si="2135"/>
        <v>Em Lim</v>
      </c>
      <c r="D1136" s="11" t="str">
        <f t="shared" si="2135"/>
        <v>BMSC25</v>
      </c>
      <c r="E1136" s="12" t="str">
        <f>IF(ISERROR(VLOOKUP($D1136,SITES!$A:$E,2,FALSE)),"",VLOOKUP($D1136,SITES!$A:$E,2,FALSE))</f>
        <v>Goby Town</v>
      </c>
      <c r="F1136" s="10">
        <f>IF(ISERROR(VLOOKUP($D1136,SITES!$A:$E,3,FALSE)),"",VLOOKUP($D1136,SITES!$A:$E,3,FALSE))</f>
        <v>48.838594999999998</v>
      </c>
      <c r="G1136" s="13">
        <f>IF(ISERROR(VLOOKUP($D1136,SITES!$A:$E,4,FALSE)),"",VLOOKUP($D1136,SITES!$A:$E,4,FALSE))</f>
        <v>-125.135015</v>
      </c>
      <c r="H1136" s="14" t="str">
        <f t="shared" ref="H1136:M1136" si="2136">IF(ISERROR(H1135),IF(ISERROR(H1134),IF(ISERROR(H1133),"BLANK",H1133),H1134),H1135)</f>
        <v>23/04/2024</v>
      </c>
      <c r="I1136" s="11">
        <f t="shared" si="2136"/>
        <v>3</v>
      </c>
      <c r="J1136" s="11" t="str">
        <f t="shared" si="2136"/>
        <v>NW</v>
      </c>
      <c r="K1136" s="18">
        <f t="shared" si="2136"/>
        <v>0.6166666666666667</v>
      </c>
      <c r="L1136" s="11" t="str">
        <f t="shared" si="2136"/>
        <v>EGL</v>
      </c>
      <c r="M1136" s="11">
        <f t="shared" si="2136"/>
        <v>6</v>
      </c>
      <c r="N1136" s="11">
        <v>2</v>
      </c>
      <c r="O1136" s="11">
        <f t="shared" si="2134"/>
        <v>1</v>
      </c>
      <c r="P1136" s="11" t="s">
        <v>197</v>
      </c>
      <c r="Q1136" s="19" t="str">
        <f>IF($N1136=1,IF(ISERROR(VLOOKUP($P1136,'M1'!$A:$C,Q$2,FALSE)),"NOT PRESENT",VLOOKUP($P1136,'M1'!$A:$C,Q$2,FALSE)),IF($N1136=2,IF(ISERROR(VLOOKUP(DATA!$P1136,'M2'!$A:$C,Q$2,FALSE)),"NOT PRESENT",VLOOKUP(DATA!$P1136,'M2'!$A:$C,Q$2,FALSE)),IF($N1136=0,IF(ISERROR(VLOOKUP($P1136,'M1'!$A:$C,Q$2,FALSE)),IF(ISERROR(VLOOKUP(DATA!$P1136,'M2'!$A:$C,Q$2,FALSE)),"NOT PRESENT",VLOOKUP(DATA!$P1136,'M2'!$A:$C,Q$2,FALSE)),VLOOKUP($P1136,'M1'!$A:$C,Q$2,FALSE)),"SPECIFY METHOD")))</f>
        <v>Cryptochiton stelleri</v>
      </c>
      <c r="R1136" s="12" t="str">
        <f>IF($N1136=1,IF(ISERROR(VLOOKUP($P1136,'M1'!$A:$C,R$2,FALSE)),"NOT PRESENT",VLOOKUP($P1136,'M1'!$A:$C,R$2,FALSE)),IF($N1136=2,IF(ISERROR(VLOOKUP(DATA!$P1136,'M2'!$A:$C,R$2,FALSE)),"NOT PRESENT",VLOOKUP(DATA!$P1136,'M2'!$A:$C,R$2,FALSE)),IF($N1136=0,IF(ISERROR(VLOOKUP($P1136,'M1'!$A:$C,R$2,FALSE)),IF(ISERROR(VLOOKUP(DATA!$P1136,'M2'!$A:$C,R$2,FALSE)),"NOT PRESENT",VLOOKUP(DATA!$P1136,'M2'!$A:$C,R$2,FALSE)),VLOOKUP($P1136,'M1'!$A:$C,R$2,FALSE)),"SPECIFY METHOD")))</f>
        <v>Gumboot chiton</v>
      </c>
      <c r="S1136" s="21">
        <f t="shared" si="1889"/>
        <v>1</v>
      </c>
      <c r="T1136" s="11">
        <v>1</v>
      </c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  <c r="AI1136" s="11"/>
      <c r="AJ1136" s="11"/>
      <c r="AK1136" s="11"/>
      <c r="AL1136" s="11"/>
      <c r="AM1136" s="11"/>
      <c r="AN1136" s="11"/>
      <c r="AO1136" s="11"/>
      <c r="AP1136" s="11"/>
      <c r="AQ1136" s="11"/>
      <c r="AR1136" s="11"/>
      <c r="AS1136" s="11"/>
      <c r="AT1136" s="11"/>
      <c r="AU1136" s="11"/>
      <c r="AV1136" s="11"/>
      <c r="AW1136" s="11"/>
      <c r="AX1136" s="11"/>
      <c r="AY1136" s="11"/>
      <c r="AZ1136" s="11"/>
      <c r="BA1136" s="11"/>
      <c r="BB1136" s="11"/>
      <c r="BC1136" s="11"/>
      <c r="BD1136" s="11"/>
      <c r="BE1136" s="11"/>
      <c r="BF1136" s="11"/>
      <c r="BG1136" s="11"/>
      <c r="BH1136" s="11"/>
      <c r="BI1136" s="11"/>
      <c r="BJ1136" s="11"/>
      <c r="BK1136" s="11"/>
      <c r="BL1136" s="11"/>
      <c r="BM1136" s="11"/>
      <c r="BN1136" s="11"/>
      <c r="BO1136" s="11"/>
      <c r="BP1136" s="11"/>
    </row>
    <row r="1137" spans="1:68" ht="12.75" customHeight="1">
      <c r="A1137" s="12">
        <f t="shared" si="1727"/>
        <v>1134</v>
      </c>
      <c r="B1137" s="11" t="str">
        <f t="shared" ref="B1137:D1137" si="2137">IF(ISERROR(B1136),IF(ISERROR(B1135),IF(ISERROR(B1134),"BLANK",B1134),B1135),B1136)</f>
        <v>Isabelle Cote</v>
      </c>
      <c r="C1137" s="11" t="str">
        <f t="shared" si="2137"/>
        <v>Em Lim</v>
      </c>
      <c r="D1137" s="11" t="str">
        <f t="shared" si="2137"/>
        <v>BMSC25</v>
      </c>
      <c r="E1137" s="12" t="str">
        <f>IF(ISERROR(VLOOKUP($D1137,SITES!$A:$E,2,FALSE)),"",VLOOKUP($D1137,SITES!$A:$E,2,FALSE))</f>
        <v>Goby Town</v>
      </c>
      <c r="F1137" s="10">
        <f>IF(ISERROR(VLOOKUP($D1137,SITES!$A:$E,3,FALSE)),"",VLOOKUP($D1137,SITES!$A:$E,3,FALSE))</f>
        <v>48.838594999999998</v>
      </c>
      <c r="G1137" s="13">
        <f>IF(ISERROR(VLOOKUP($D1137,SITES!$A:$E,4,FALSE)),"",VLOOKUP($D1137,SITES!$A:$E,4,FALSE))</f>
        <v>-125.135015</v>
      </c>
      <c r="H1137" s="14" t="str">
        <f t="shared" ref="H1137:O1137" si="2138">IF(ISERROR(H1136),IF(ISERROR(H1135),IF(ISERROR(H1134),"BLANK",H1134),H1135),H1136)</f>
        <v>23/04/2024</v>
      </c>
      <c r="I1137" s="11">
        <f t="shared" si="2138"/>
        <v>3</v>
      </c>
      <c r="J1137" s="11" t="str">
        <f t="shared" si="2138"/>
        <v>NW</v>
      </c>
      <c r="K1137" s="18">
        <f t="shared" si="2138"/>
        <v>0.6166666666666667</v>
      </c>
      <c r="L1137" s="11" t="str">
        <f t="shared" si="2138"/>
        <v>EGL</v>
      </c>
      <c r="M1137" s="11">
        <f t="shared" si="2138"/>
        <v>6</v>
      </c>
      <c r="N1137" s="11">
        <f t="shared" si="2138"/>
        <v>2</v>
      </c>
      <c r="O1137" s="11">
        <f t="shared" si="2138"/>
        <v>1</v>
      </c>
      <c r="P1137" s="11" t="s">
        <v>46</v>
      </c>
      <c r="Q1137" s="19" t="str">
        <f>IF($N1137=1,IF(ISERROR(VLOOKUP($P1137,'M1'!$A:$C,Q$2,FALSE)),"NOT PRESENT",VLOOKUP($P1137,'M1'!$A:$C,Q$2,FALSE)),IF($N1137=2,IF(ISERROR(VLOOKUP(DATA!$P1137,'M2'!$A:$C,Q$2,FALSE)),"NOT PRESENT",VLOOKUP(DATA!$P1137,'M2'!$A:$C,Q$2,FALSE)),IF($N1137=0,IF(ISERROR(VLOOKUP($P1137,'M1'!$A:$C,Q$2,FALSE)),IF(ISERROR(VLOOKUP(DATA!$P1137,'M2'!$A:$C,Q$2,FALSE)),"NOT PRESENT",VLOOKUP(DATA!$P1137,'M2'!$A:$C,Q$2,FALSE)),VLOOKUP($P1137,'M1'!$A:$C,Q$2,FALSE)),"SPECIFY METHOD")))</f>
        <v>Oxylebius pictus</v>
      </c>
      <c r="R1137" s="12" t="str">
        <f>IF($N1137=1,IF(ISERROR(VLOOKUP($P1137,'M1'!$A:$C,R$2,FALSE)),"NOT PRESENT",VLOOKUP($P1137,'M1'!$A:$C,R$2,FALSE)),IF($N1137=2,IF(ISERROR(VLOOKUP(DATA!$P1137,'M2'!$A:$C,R$2,FALSE)),"NOT PRESENT",VLOOKUP(DATA!$P1137,'M2'!$A:$C,R$2,FALSE)),IF($N1137=0,IF(ISERROR(VLOOKUP($P1137,'M1'!$A:$C,R$2,FALSE)),IF(ISERROR(VLOOKUP(DATA!$P1137,'M2'!$A:$C,R$2,FALSE)),"NOT PRESENT",VLOOKUP(DATA!$P1137,'M2'!$A:$C,R$2,FALSE)),VLOOKUP($P1137,'M1'!$A:$C,R$2,FALSE)),"SPECIFY METHOD")))</f>
        <v>Painted greenling</v>
      </c>
      <c r="S1137" s="21">
        <f t="shared" si="1889"/>
        <v>1</v>
      </c>
      <c r="T1137" s="11">
        <v>0</v>
      </c>
      <c r="U1137" s="11"/>
      <c r="V1137" s="11"/>
      <c r="W1137" s="11"/>
      <c r="X1137" s="11"/>
      <c r="Y1137" s="11"/>
      <c r="Z1137" s="11"/>
      <c r="AA1137" s="11">
        <v>1</v>
      </c>
      <c r="AB1137" s="11"/>
      <c r="AC1137" s="11"/>
      <c r="AD1137" s="11"/>
      <c r="AE1137" s="11"/>
      <c r="AF1137" s="11"/>
      <c r="AG1137" s="11"/>
      <c r="AH1137" s="11"/>
      <c r="AI1137" s="11"/>
      <c r="AJ1137" s="11"/>
      <c r="AK1137" s="11"/>
      <c r="AL1137" s="11"/>
      <c r="AM1137" s="11"/>
      <c r="AN1137" s="11"/>
      <c r="AO1137" s="11"/>
      <c r="AP1137" s="11"/>
      <c r="AQ1137" s="11"/>
      <c r="AR1137" s="11"/>
      <c r="AS1137" s="11"/>
      <c r="AT1137" s="11"/>
      <c r="AU1137" s="11"/>
      <c r="AV1137" s="11"/>
      <c r="AW1137" s="11"/>
      <c r="AX1137" s="11"/>
      <c r="AY1137" s="11"/>
      <c r="AZ1137" s="11"/>
      <c r="BA1137" s="11"/>
      <c r="BB1137" s="11"/>
      <c r="BC1137" s="11"/>
      <c r="BD1137" s="11"/>
      <c r="BE1137" s="11"/>
      <c r="BF1137" s="11"/>
      <c r="BG1137" s="11"/>
      <c r="BH1137" s="11"/>
      <c r="BI1137" s="11"/>
      <c r="BJ1137" s="11"/>
      <c r="BK1137" s="11"/>
      <c r="BL1137" s="11"/>
      <c r="BM1137" s="11"/>
      <c r="BN1137" s="11"/>
      <c r="BO1137" s="11"/>
      <c r="BP1137" s="11"/>
    </row>
    <row r="1138" spans="1:68" ht="12.75" customHeight="1">
      <c r="A1138" s="12">
        <f t="shared" si="1727"/>
        <v>1135</v>
      </c>
      <c r="B1138" s="11" t="str">
        <f t="shared" ref="B1138:D1138" si="2139">IF(ISERROR(B1137),IF(ISERROR(B1136),IF(ISERROR(B1135),"BLANK",B1135),B1136),B1137)</f>
        <v>Isabelle Cote</v>
      </c>
      <c r="C1138" s="11" t="str">
        <f t="shared" si="2139"/>
        <v>Em Lim</v>
      </c>
      <c r="D1138" s="11" t="str">
        <f t="shared" si="2139"/>
        <v>BMSC25</v>
      </c>
      <c r="E1138" s="12" t="str">
        <f>IF(ISERROR(VLOOKUP($D1138,SITES!$A:$E,2,FALSE)),"",VLOOKUP($D1138,SITES!$A:$E,2,FALSE))</f>
        <v>Goby Town</v>
      </c>
      <c r="F1138" s="10">
        <f>IF(ISERROR(VLOOKUP($D1138,SITES!$A:$E,3,FALSE)),"",VLOOKUP($D1138,SITES!$A:$E,3,FALSE))</f>
        <v>48.838594999999998</v>
      </c>
      <c r="G1138" s="13">
        <f>IF(ISERROR(VLOOKUP($D1138,SITES!$A:$E,4,FALSE)),"",VLOOKUP($D1138,SITES!$A:$E,4,FALSE))</f>
        <v>-125.135015</v>
      </c>
      <c r="H1138" s="14" t="str">
        <f t="shared" ref="H1138:O1138" si="2140">IF(ISERROR(H1137),IF(ISERROR(H1136),IF(ISERROR(H1135),"BLANK",H1135),H1136),H1137)</f>
        <v>23/04/2024</v>
      </c>
      <c r="I1138" s="11">
        <f t="shared" si="2140"/>
        <v>3</v>
      </c>
      <c r="J1138" s="11" t="str">
        <f t="shared" si="2140"/>
        <v>NW</v>
      </c>
      <c r="K1138" s="18">
        <f t="shared" si="2140"/>
        <v>0.6166666666666667</v>
      </c>
      <c r="L1138" s="11" t="str">
        <f t="shared" si="2140"/>
        <v>EGL</v>
      </c>
      <c r="M1138" s="11">
        <f t="shared" si="2140"/>
        <v>6</v>
      </c>
      <c r="N1138" s="11">
        <f t="shared" si="2140"/>
        <v>2</v>
      </c>
      <c r="O1138" s="11">
        <f t="shared" si="2140"/>
        <v>1</v>
      </c>
      <c r="P1138" s="11" t="s">
        <v>49</v>
      </c>
      <c r="Q1138" s="19" t="str">
        <f>IF($N1138=1,IF(ISERROR(VLOOKUP($P1138,'M1'!$A:$C,Q$2,FALSE)),"NOT PRESENT",VLOOKUP($P1138,'M1'!$A:$C,Q$2,FALSE)),IF($N1138=2,IF(ISERROR(VLOOKUP(DATA!$P1138,'M2'!$A:$C,Q$2,FALSE)),"NOT PRESENT",VLOOKUP(DATA!$P1138,'M2'!$A:$C,Q$2,FALSE)),IF($N1138=0,IF(ISERROR(VLOOKUP($P1138,'M1'!$A:$C,Q$2,FALSE)),IF(ISERROR(VLOOKUP(DATA!$P1138,'M2'!$A:$C,Q$2,FALSE)),"NOT PRESENT",VLOOKUP(DATA!$P1138,'M2'!$A:$C,Q$2,FALSE)),VLOOKUP($P1138,'M1'!$A:$C,Q$2,FALSE)),"SPECIFY METHOD")))</f>
        <v>Debris - Zero</v>
      </c>
      <c r="R1138" s="12" t="str">
        <f>IF($N1138=1,IF(ISERROR(VLOOKUP($P1138,'M1'!$A:$C,R$2,FALSE)),"NOT PRESENT",VLOOKUP($P1138,'M1'!$A:$C,R$2,FALSE)),IF($N1138=2,IF(ISERROR(VLOOKUP(DATA!$P1138,'M2'!$A:$C,R$2,FALSE)),"NOT PRESENT",VLOOKUP(DATA!$P1138,'M2'!$A:$C,R$2,FALSE)),IF($N1138=0,IF(ISERROR(VLOOKUP($P1138,'M1'!$A:$C,R$2,FALSE)),IF(ISERROR(VLOOKUP(DATA!$P1138,'M2'!$A:$C,R$2,FALSE)),"NOT PRESENT",VLOOKUP(DATA!$P1138,'M2'!$A:$C,R$2,FALSE)),VLOOKUP($P1138,'M1'!$A:$C,R$2,FALSE)),"SPECIFY METHOD")))</f>
        <v>No Debris found</v>
      </c>
      <c r="S1138" s="21">
        <f t="shared" si="1889"/>
        <v>1</v>
      </c>
      <c r="T1138" s="11">
        <v>1</v>
      </c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  <c r="AI1138" s="11"/>
      <c r="AJ1138" s="11"/>
      <c r="AK1138" s="11"/>
      <c r="AL1138" s="11"/>
      <c r="AM1138" s="11"/>
      <c r="AN1138" s="11"/>
      <c r="AO1138" s="11"/>
      <c r="AP1138" s="11"/>
      <c r="AQ1138" s="11"/>
      <c r="AR1138" s="11"/>
      <c r="AS1138" s="11"/>
      <c r="AT1138" s="11"/>
      <c r="AU1138" s="11"/>
      <c r="AV1138" s="11"/>
      <c r="AW1138" s="11"/>
      <c r="AX1138" s="11"/>
      <c r="AY1138" s="11"/>
      <c r="AZ1138" s="11"/>
      <c r="BA1138" s="11"/>
      <c r="BB1138" s="11"/>
      <c r="BC1138" s="11"/>
      <c r="BD1138" s="11"/>
      <c r="BE1138" s="11"/>
      <c r="BF1138" s="11"/>
      <c r="BG1138" s="11"/>
      <c r="BH1138" s="11"/>
      <c r="BI1138" s="11"/>
      <c r="BJ1138" s="11"/>
      <c r="BK1138" s="11"/>
      <c r="BL1138" s="11"/>
      <c r="BM1138" s="11"/>
      <c r="BN1138" s="11"/>
      <c r="BO1138" s="11"/>
      <c r="BP1138" s="11"/>
    </row>
    <row r="1139" spans="1:68" ht="12.75" customHeight="1">
      <c r="A1139" s="12">
        <f t="shared" si="1727"/>
        <v>1136</v>
      </c>
      <c r="B1139" s="11" t="str">
        <f t="shared" ref="B1139:B1150" si="2141">IF(ISERROR(B1138),IF(ISERROR(B1137),IF(ISERROR(B1136),"BLANK",B1136),B1137),B1138)</f>
        <v>Isabelle Cote</v>
      </c>
      <c r="C1139" s="11" t="s">
        <v>102</v>
      </c>
      <c r="D1139" s="11" t="s">
        <v>86</v>
      </c>
      <c r="E1139" s="12" t="str">
        <f>IF(ISERROR(VLOOKUP($D1139,SITES!$A:$E,2,FALSE)),"",VLOOKUP($D1139,SITES!$A:$E,2,FALSE))</f>
        <v>Hosie South</v>
      </c>
      <c r="F1139" s="10">
        <f>IF(ISERROR(VLOOKUP($D1139,SITES!$A:$E,3,FALSE)),"",VLOOKUP($D1139,SITES!$A:$E,3,FALSE))</f>
        <v>48.9071</v>
      </c>
      <c r="G1139" s="13">
        <f>IF(ISERROR(VLOOKUP($D1139,SITES!$A:$E,4,FALSE)),"",VLOOKUP($D1139,SITES!$A:$E,4,FALSE))</f>
        <v>-125.03701700000001</v>
      </c>
      <c r="H1139" s="11" t="s">
        <v>87</v>
      </c>
      <c r="I1139" s="11">
        <v>1.5</v>
      </c>
      <c r="J1139" s="11" t="str">
        <f>IF(ISERROR(J1138),IF(ISERROR(J1137),IF(ISERROR(J1136),"BLANK",J1136),J1137),J1138)</f>
        <v>NW</v>
      </c>
      <c r="K1139" s="18">
        <v>0.42083333333333334</v>
      </c>
      <c r="L1139" s="11" t="s">
        <v>105</v>
      </c>
      <c r="M1139" s="11">
        <v>6.5</v>
      </c>
      <c r="N1139" s="11">
        <v>1</v>
      </c>
      <c r="O1139" s="11">
        <f>IF(ISERROR(O1138),IF(ISERROR(O1137),IF(ISERROR(O1136),"BLANK",O1136),O1137),O1138)</f>
        <v>1</v>
      </c>
      <c r="P1139" s="11" t="s">
        <v>156</v>
      </c>
      <c r="Q1139" s="19" t="str">
        <f>IF($N1139=1,IF(ISERROR(VLOOKUP($P1139,'M1'!$A:$C,Q$2,FALSE)),"NOT PRESENT",VLOOKUP($P1139,'M1'!$A:$C,Q$2,FALSE)),IF($N1139=2,IF(ISERROR(VLOOKUP(DATA!$P1139,'M2'!$A:$C,Q$2,FALSE)),"NOT PRESENT",VLOOKUP(DATA!$P1139,'M2'!$A:$C,Q$2,FALSE)),IF($N1139=0,IF(ISERROR(VLOOKUP($P1139,'M1'!$A:$C,Q$2,FALSE)),IF(ISERROR(VLOOKUP(DATA!$P1139,'M2'!$A:$C,Q$2,FALSE)),"NOT PRESENT",VLOOKUP(DATA!$P1139,'M2'!$A:$C,Q$2,FALSE)),VLOOKUP($P1139,'M1'!$A:$C,Q$2,FALSE)),"SPECIFY METHOD")))</f>
        <v>Synchirus gilli</v>
      </c>
      <c r="R1139" s="12" t="str">
        <f>IF($N1139=1,IF(ISERROR(VLOOKUP($P1139,'M1'!$A:$C,R$2,FALSE)),"NOT PRESENT",VLOOKUP($P1139,'M1'!$A:$C,R$2,FALSE)),IF($N1139=2,IF(ISERROR(VLOOKUP(DATA!$P1139,'M2'!$A:$C,R$2,FALSE)),"NOT PRESENT",VLOOKUP(DATA!$P1139,'M2'!$A:$C,R$2,FALSE)),IF($N1139=0,IF(ISERROR(VLOOKUP($P1139,'M1'!$A:$C,R$2,FALSE)),IF(ISERROR(VLOOKUP(DATA!$P1139,'M2'!$A:$C,R$2,FALSE)),"NOT PRESENT",VLOOKUP(DATA!$P1139,'M2'!$A:$C,R$2,FALSE)),VLOOKUP($P1139,'M1'!$A:$C,R$2,FALSE)),"SPECIFY METHOD")))</f>
        <v>Manacled sculpin</v>
      </c>
      <c r="S1139" s="21">
        <f t="shared" si="1889"/>
        <v>1</v>
      </c>
      <c r="T1139" s="11">
        <v>0</v>
      </c>
      <c r="U1139" s="11"/>
      <c r="V1139" s="11">
        <v>1</v>
      </c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  <c r="AI1139" s="11"/>
      <c r="AJ1139" s="11"/>
      <c r="AK1139" s="11"/>
      <c r="AL1139" s="11"/>
      <c r="AM1139" s="11"/>
      <c r="AN1139" s="11"/>
      <c r="AO1139" s="11"/>
      <c r="AP1139" s="11"/>
      <c r="AQ1139" s="11"/>
      <c r="AR1139" s="11"/>
      <c r="AS1139" s="11"/>
      <c r="AT1139" s="11"/>
      <c r="AU1139" s="11"/>
      <c r="AV1139" s="11"/>
      <c r="AW1139" s="11"/>
      <c r="AX1139" s="11"/>
      <c r="AY1139" s="11"/>
      <c r="AZ1139" s="11"/>
      <c r="BA1139" s="11"/>
      <c r="BB1139" s="11"/>
      <c r="BC1139" s="11"/>
      <c r="BD1139" s="11"/>
      <c r="BE1139" s="11"/>
      <c r="BF1139" s="11"/>
      <c r="BG1139" s="11"/>
      <c r="BH1139" s="11"/>
      <c r="BI1139" s="11"/>
      <c r="BJ1139" s="11"/>
      <c r="BK1139" s="11"/>
      <c r="BL1139" s="11"/>
      <c r="BM1139" s="11"/>
      <c r="BN1139" s="11"/>
      <c r="BO1139" s="11"/>
      <c r="BP1139" s="11"/>
    </row>
    <row r="1140" spans="1:68" ht="12.75" customHeight="1">
      <c r="A1140" s="12">
        <f t="shared" si="1727"/>
        <v>1137</v>
      </c>
      <c r="B1140" s="11" t="str">
        <f t="shared" si="2141"/>
        <v>Isabelle Cote</v>
      </c>
      <c r="C1140" s="11" t="str">
        <f t="shared" ref="C1140:D1140" si="2142">IF(ISERROR(C1139),IF(ISERROR(C1138),IF(ISERROR(C1137),"BLANK",C1137),C1138),C1139)</f>
        <v>Claire Attridge</v>
      </c>
      <c r="D1140" s="11" t="str">
        <f t="shared" si="2142"/>
        <v>BMSC26</v>
      </c>
      <c r="E1140" s="12" t="str">
        <f>IF(ISERROR(VLOOKUP($D1140,SITES!$A:$E,2,FALSE)),"",VLOOKUP($D1140,SITES!$A:$E,2,FALSE))</f>
        <v>Hosie South</v>
      </c>
      <c r="F1140" s="10">
        <f>IF(ISERROR(VLOOKUP($D1140,SITES!$A:$E,3,FALSE)),"",VLOOKUP($D1140,SITES!$A:$E,3,FALSE))</f>
        <v>48.9071</v>
      </c>
      <c r="G1140" s="13">
        <f>IF(ISERROR(VLOOKUP($D1140,SITES!$A:$E,4,FALSE)),"",VLOOKUP($D1140,SITES!$A:$E,4,FALSE))</f>
        <v>-125.03701700000001</v>
      </c>
      <c r="H1140" s="14" t="str">
        <f t="shared" ref="H1140:O1140" si="2143">IF(ISERROR(H1139),IF(ISERROR(H1138),IF(ISERROR(H1137),"BLANK",H1137),H1138),H1139)</f>
        <v>24/04/2024</v>
      </c>
      <c r="I1140" s="11">
        <f t="shared" si="2143"/>
        <v>1.5</v>
      </c>
      <c r="J1140" s="11" t="str">
        <f t="shared" si="2143"/>
        <v>NW</v>
      </c>
      <c r="K1140" s="18">
        <f t="shared" si="2143"/>
        <v>0.42083333333333334</v>
      </c>
      <c r="L1140" s="11" t="str">
        <f t="shared" si="2143"/>
        <v>CMA</v>
      </c>
      <c r="M1140" s="11">
        <f t="shared" si="2143"/>
        <v>6.5</v>
      </c>
      <c r="N1140" s="11">
        <f t="shared" si="2143"/>
        <v>1</v>
      </c>
      <c r="O1140" s="11">
        <f t="shared" si="2143"/>
        <v>1</v>
      </c>
      <c r="P1140" s="11" t="s">
        <v>53</v>
      </c>
      <c r="Q1140" s="19" t="str">
        <f>IF($N1140=1,IF(ISERROR(VLOOKUP($P1140,'M1'!$A:$C,Q$2,FALSE)),"NOT PRESENT",VLOOKUP($P1140,'M1'!$A:$C,Q$2,FALSE)),IF($N1140=2,IF(ISERROR(VLOOKUP(DATA!$P1140,'M2'!$A:$C,Q$2,FALSE)),"NOT PRESENT",VLOOKUP(DATA!$P1140,'M2'!$A:$C,Q$2,FALSE)),IF($N1140=0,IF(ISERROR(VLOOKUP($P1140,'M1'!$A:$C,Q$2,FALSE)),IF(ISERROR(VLOOKUP(DATA!$P1140,'M2'!$A:$C,Q$2,FALSE)),"NOT PRESENT",VLOOKUP(DATA!$P1140,'M2'!$A:$C,Q$2,FALSE)),VLOOKUP($P1140,'M1'!$A:$C,Q$2,FALSE)),"SPECIFY METHOD")))</f>
        <v>Rhinogobiops nicholsii</v>
      </c>
      <c r="R1140" s="12" t="str">
        <f>IF($N1140=1,IF(ISERROR(VLOOKUP($P1140,'M1'!$A:$C,R$2,FALSE)),"NOT PRESENT",VLOOKUP($P1140,'M1'!$A:$C,R$2,FALSE)),IF($N1140=2,IF(ISERROR(VLOOKUP(DATA!$P1140,'M2'!$A:$C,R$2,FALSE)),"NOT PRESENT",VLOOKUP(DATA!$P1140,'M2'!$A:$C,R$2,FALSE)),IF($N1140=0,IF(ISERROR(VLOOKUP($P1140,'M1'!$A:$C,R$2,FALSE)),IF(ISERROR(VLOOKUP(DATA!$P1140,'M2'!$A:$C,R$2,FALSE)),"NOT PRESENT",VLOOKUP(DATA!$P1140,'M2'!$A:$C,R$2,FALSE)),VLOOKUP($P1140,'M1'!$A:$C,R$2,FALSE)),"SPECIFY METHOD")))</f>
        <v>Blackeye goby</v>
      </c>
      <c r="S1140" s="21">
        <f t="shared" si="1889"/>
        <v>4</v>
      </c>
      <c r="T1140" s="11">
        <v>0</v>
      </c>
      <c r="U1140" s="11"/>
      <c r="V1140" s="11">
        <v>1</v>
      </c>
      <c r="W1140" s="11">
        <v>3</v>
      </c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  <c r="AI1140" s="11"/>
      <c r="AJ1140" s="11"/>
      <c r="AK1140" s="11"/>
      <c r="AL1140" s="11"/>
      <c r="AM1140" s="11"/>
      <c r="AN1140" s="11"/>
      <c r="AO1140" s="11"/>
      <c r="AP1140" s="11"/>
      <c r="AQ1140" s="11"/>
      <c r="AR1140" s="11"/>
      <c r="AS1140" s="11"/>
      <c r="AT1140" s="11"/>
      <c r="AU1140" s="11"/>
      <c r="AV1140" s="11"/>
      <c r="AW1140" s="11"/>
      <c r="AX1140" s="11"/>
      <c r="AY1140" s="11"/>
      <c r="AZ1140" s="11"/>
      <c r="BA1140" s="11"/>
      <c r="BB1140" s="11"/>
      <c r="BC1140" s="11"/>
      <c r="BD1140" s="11"/>
      <c r="BE1140" s="11"/>
      <c r="BF1140" s="11"/>
      <c r="BG1140" s="11"/>
      <c r="BH1140" s="11"/>
      <c r="BI1140" s="11"/>
      <c r="BJ1140" s="11"/>
      <c r="BK1140" s="11"/>
      <c r="BL1140" s="11"/>
      <c r="BM1140" s="11"/>
      <c r="BN1140" s="11"/>
      <c r="BO1140" s="11"/>
      <c r="BP1140" s="11"/>
    </row>
    <row r="1141" spans="1:68" ht="12.75" customHeight="1">
      <c r="A1141" s="12">
        <f t="shared" si="1727"/>
        <v>1138</v>
      </c>
      <c r="B1141" s="11" t="str">
        <f t="shared" si="2141"/>
        <v>Isabelle Cote</v>
      </c>
      <c r="C1141" s="11" t="str">
        <f t="shared" ref="C1141:D1141" si="2144">IF(ISERROR(C1140),IF(ISERROR(C1139),IF(ISERROR(C1138),"BLANK",C1138),C1139),C1140)</f>
        <v>Claire Attridge</v>
      </c>
      <c r="D1141" s="11" t="str">
        <f t="shared" si="2144"/>
        <v>BMSC26</v>
      </c>
      <c r="E1141" s="12" t="str">
        <f>IF(ISERROR(VLOOKUP($D1141,SITES!$A:$E,2,FALSE)),"",VLOOKUP($D1141,SITES!$A:$E,2,FALSE))</f>
        <v>Hosie South</v>
      </c>
      <c r="F1141" s="10">
        <f>IF(ISERROR(VLOOKUP($D1141,SITES!$A:$E,3,FALSE)),"",VLOOKUP($D1141,SITES!$A:$E,3,FALSE))</f>
        <v>48.9071</v>
      </c>
      <c r="G1141" s="13">
        <f>IF(ISERROR(VLOOKUP($D1141,SITES!$A:$E,4,FALSE)),"",VLOOKUP($D1141,SITES!$A:$E,4,FALSE))</f>
        <v>-125.03701700000001</v>
      </c>
      <c r="H1141" s="14" t="str">
        <f t="shared" ref="H1141:O1141" si="2145">IF(ISERROR(H1140),IF(ISERROR(H1139),IF(ISERROR(H1138),"BLANK",H1138),H1139),H1140)</f>
        <v>24/04/2024</v>
      </c>
      <c r="I1141" s="11">
        <f t="shared" si="2145"/>
        <v>1.5</v>
      </c>
      <c r="J1141" s="11" t="str">
        <f t="shared" si="2145"/>
        <v>NW</v>
      </c>
      <c r="K1141" s="18">
        <f t="shared" si="2145"/>
        <v>0.42083333333333334</v>
      </c>
      <c r="L1141" s="11" t="str">
        <f t="shared" si="2145"/>
        <v>CMA</v>
      </c>
      <c r="M1141" s="11">
        <f t="shared" si="2145"/>
        <v>6.5</v>
      </c>
      <c r="N1141" s="11">
        <f t="shared" si="2145"/>
        <v>1</v>
      </c>
      <c r="O1141" s="11">
        <f t="shared" si="2145"/>
        <v>1</v>
      </c>
      <c r="P1141" s="11" t="s">
        <v>161</v>
      </c>
      <c r="Q1141" s="19" t="str">
        <f>IF($N1141=1,IF(ISERROR(VLOOKUP($P1141,'M1'!$A:$C,Q$2,FALSE)),"NOT PRESENT",VLOOKUP($P1141,'M1'!$A:$C,Q$2,FALSE)),IF($N1141=2,IF(ISERROR(VLOOKUP(DATA!$P1141,'M2'!$A:$C,Q$2,FALSE)),"NOT PRESENT",VLOOKUP(DATA!$P1141,'M2'!$A:$C,Q$2,FALSE)),IF($N1141=0,IF(ISERROR(VLOOKUP($P1141,'M1'!$A:$C,Q$2,FALSE)),IF(ISERROR(VLOOKUP(DATA!$P1141,'M2'!$A:$C,Q$2,FALSE)),"NOT PRESENT",VLOOKUP(DATA!$P1141,'M2'!$A:$C,Q$2,FALSE)),VLOOKUP($P1141,'M1'!$A:$C,Q$2,FALSE)),"SPECIFY METHOD")))</f>
        <v>Brachyistius frenatus</v>
      </c>
      <c r="R1141" s="12" t="str">
        <f>IF($N1141=1,IF(ISERROR(VLOOKUP($P1141,'M1'!$A:$C,R$2,FALSE)),"NOT PRESENT",VLOOKUP($P1141,'M1'!$A:$C,R$2,FALSE)),IF($N1141=2,IF(ISERROR(VLOOKUP(DATA!$P1141,'M2'!$A:$C,R$2,FALSE)),"NOT PRESENT",VLOOKUP(DATA!$P1141,'M2'!$A:$C,R$2,FALSE)),IF($N1141=0,IF(ISERROR(VLOOKUP($P1141,'M1'!$A:$C,R$2,FALSE)),IF(ISERROR(VLOOKUP(DATA!$P1141,'M2'!$A:$C,R$2,FALSE)),"NOT PRESENT",VLOOKUP(DATA!$P1141,'M2'!$A:$C,R$2,FALSE)),VLOOKUP($P1141,'M1'!$A:$C,R$2,FALSE)),"SPECIFY METHOD")))</f>
        <v>Kelp perch</v>
      </c>
      <c r="S1141" s="21">
        <f t="shared" si="1889"/>
        <v>1</v>
      </c>
      <c r="T1141" s="11">
        <v>0</v>
      </c>
      <c r="U1141" s="11"/>
      <c r="V1141" s="11">
        <v>1</v>
      </c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  <c r="AI1141" s="11"/>
      <c r="AJ1141" s="11"/>
      <c r="AK1141" s="11"/>
      <c r="AL1141" s="11"/>
      <c r="AM1141" s="11"/>
      <c r="AN1141" s="11"/>
      <c r="AO1141" s="11"/>
      <c r="AP1141" s="11"/>
      <c r="AQ1141" s="11"/>
      <c r="AR1141" s="11"/>
      <c r="AS1141" s="11"/>
      <c r="AT1141" s="11"/>
      <c r="AU1141" s="11"/>
      <c r="AV1141" s="11"/>
      <c r="AW1141" s="11"/>
      <c r="AX1141" s="11"/>
      <c r="AY1141" s="11"/>
      <c r="AZ1141" s="11"/>
      <c r="BA1141" s="11"/>
      <c r="BB1141" s="11"/>
      <c r="BC1141" s="11"/>
      <c r="BD1141" s="11"/>
      <c r="BE1141" s="11"/>
      <c r="BF1141" s="11"/>
      <c r="BG1141" s="11"/>
      <c r="BH1141" s="11"/>
      <c r="BI1141" s="11"/>
      <c r="BJ1141" s="11"/>
      <c r="BK1141" s="11"/>
      <c r="BL1141" s="11"/>
      <c r="BM1141" s="11"/>
      <c r="BN1141" s="11"/>
      <c r="BO1141" s="11"/>
      <c r="BP1141" s="11"/>
    </row>
    <row r="1142" spans="1:68" ht="12.75" customHeight="1">
      <c r="A1142" s="12">
        <f t="shared" si="1727"/>
        <v>1139</v>
      </c>
      <c r="B1142" s="11" t="str">
        <f t="shared" si="2141"/>
        <v>Isabelle Cote</v>
      </c>
      <c r="C1142" s="11" t="str">
        <f t="shared" ref="C1142:D1142" si="2146">IF(ISERROR(C1141),IF(ISERROR(C1140),IF(ISERROR(C1139),"BLANK",C1139),C1140),C1141)</f>
        <v>Claire Attridge</v>
      </c>
      <c r="D1142" s="11" t="str">
        <f t="shared" si="2146"/>
        <v>BMSC26</v>
      </c>
      <c r="E1142" s="12" t="str">
        <f>IF(ISERROR(VLOOKUP($D1142,SITES!$A:$E,2,FALSE)),"",VLOOKUP($D1142,SITES!$A:$E,2,FALSE))</f>
        <v>Hosie South</v>
      </c>
      <c r="F1142" s="10">
        <f>IF(ISERROR(VLOOKUP($D1142,SITES!$A:$E,3,FALSE)),"",VLOOKUP($D1142,SITES!$A:$E,3,FALSE))</f>
        <v>48.9071</v>
      </c>
      <c r="G1142" s="13">
        <f>IF(ISERROR(VLOOKUP($D1142,SITES!$A:$E,4,FALSE)),"",VLOOKUP($D1142,SITES!$A:$E,4,FALSE))</f>
        <v>-125.03701700000001</v>
      </c>
      <c r="H1142" s="14" t="str">
        <f t="shared" ref="H1142:O1142" si="2147">IF(ISERROR(H1141),IF(ISERROR(H1140),IF(ISERROR(H1139),"BLANK",H1139),H1140),H1141)</f>
        <v>24/04/2024</v>
      </c>
      <c r="I1142" s="11">
        <f t="shared" si="2147"/>
        <v>1.5</v>
      </c>
      <c r="J1142" s="11" t="str">
        <f t="shared" si="2147"/>
        <v>NW</v>
      </c>
      <c r="K1142" s="18">
        <f t="shared" si="2147"/>
        <v>0.42083333333333334</v>
      </c>
      <c r="L1142" s="11" t="str">
        <f t="shared" si="2147"/>
        <v>CMA</v>
      </c>
      <c r="M1142" s="11">
        <f t="shared" si="2147"/>
        <v>6.5</v>
      </c>
      <c r="N1142" s="11">
        <f t="shared" si="2147"/>
        <v>1</v>
      </c>
      <c r="O1142" s="11">
        <f t="shared" si="2147"/>
        <v>1</v>
      </c>
      <c r="P1142" s="11" t="s">
        <v>27</v>
      </c>
      <c r="Q1142" s="19" t="str">
        <f>IF($N1142=1,IF(ISERROR(VLOOKUP($P1142,'M1'!$A:$C,Q$2,FALSE)),"NOT PRESENT",VLOOKUP($P1142,'M1'!$A:$C,Q$2,FALSE)),IF($N1142=2,IF(ISERROR(VLOOKUP(DATA!$P1142,'M2'!$A:$C,Q$2,FALSE)),"NOT PRESENT",VLOOKUP(DATA!$P1142,'M2'!$A:$C,Q$2,FALSE)),IF($N1142=0,IF(ISERROR(VLOOKUP($P1142,'M1'!$A:$C,Q$2,FALSE)),IF(ISERROR(VLOOKUP(DATA!$P1142,'M2'!$A:$C,Q$2,FALSE)),"NOT PRESENT",VLOOKUP(DATA!$P1142,'M2'!$A:$C,Q$2,FALSE)),VLOOKUP($P1142,'M1'!$A:$C,Q$2,FALSE)),"SPECIFY METHOD")))</f>
        <v>Hexagrammos decagrammus</v>
      </c>
      <c r="R1142" s="12" t="str">
        <f>IF($N1142=1,IF(ISERROR(VLOOKUP($P1142,'M1'!$A:$C,R$2,FALSE)),"NOT PRESENT",VLOOKUP($P1142,'M1'!$A:$C,R$2,FALSE)),IF($N1142=2,IF(ISERROR(VLOOKUP(DATA!$P1142,'M2'!$A:$C,R$2,FALSE)),"NOT PRESENT",VLOOKUP(DATA!$P1142,'M2'!$A:$C,R$2,FALSE)),IF($N1142=0,IF(ISERROR(VLOOKUP($P1142,'M1'!$A:$C,R$2,FALSE)),IF(ISERROR(VLOOKUP(DATA!$P1142,'M2'!$A:$C,R$2,FALSE)),"NOT PRESENT",VLOOKUP(DATA!$P1142,'M2'!$A:$C,R$2,FALSE)),VLOOKUP($P1142,'M1'!$A:$C,R$2,FALSE)),"SPECIFY METHOD")))</f>
        <v>Kelp greenling</v>
      </c>
      <c r="S1142" s="21">
        <f t="shared" si="1889"/>
        <v>1</v>
      </c>
      <c r="T1142" s="11">
        <v>0</v>
      </c>
      <c r="U1142" s="11"/>
      <c r="V1142" s="11"/>
      <c r="W1142" s="11"/>
      <c r="X1142" s="11"/>
      <c r="Y1142" s="11"/>
      <c r="Z1142" s="11"/>
      <c r="AA1142" s="11">
        <v>1</v>
      </c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1"/>
      <c r="BA1142" s="11"/>
      <c r="BB1142" s="11"/>
      <c r="BC1142" s="11"/>
      <c r="BD1142" s="11"/>
      <c r="BE1142" s="11"/>
      <c r="BF1142" s="11"/>
      <c r="BG1142" s="11"/>
      <c r="BH1142" s="11"/>
      <c r="BI1142" s="11"/>
      <c r="BJ1142" s="11"/>
      <c r="BK1142" s="11"/>
      <c r="BL1142" s="11"/>
      <c r="BM1142" s="11"/>
      <c r="BN1142" s="11"/>
      <c r="BO1142" s="11"/>
      <c r="BP1142" s="11"/>
    </row>
    <row r="1143" spans="1:68" ht="12.75" customHeight="1">
      <c r="A1143" s="12">
        <f t="shared" si="1727"/>
        <v>1140</v>
      </c>
      <c r="B1143" s="11" t="str">
        <f t="shared" si="2141"/>
        <v>Isabelle Cote</v>
      </c>
      <c r="C1143" s="11" t="str">
        <f t="shared" ref="C1143:D1143" si="2148">IF(ISERROR(C1142),IF(ISERROR(C1141),IF(ISERROR(C1140),"BLANK",C1140),C1141),C1142)</f>
        <v>Claire Attridge</v>
      </c>
      <c r="D1143" s="11" t="str">
        <f t="shared" si="2148"/>
        <v>BMSC26</v>
      </c>
      <c r="E1143" s="12" t="str">
        <f>IF(ISERROR(VLOOKUP($D1143,SITES!$A:$E,2,FALSE)),"",VLOOKUP($D1143,SITES!$A:$E,2,FALSE))</f>
        <v>Hosie South</v>
      </c>
      <c r="F1143" s="10">
        <f>IF(ISERROR(VLOOKUP($D1143,SITES!$A:$E,3,FALSE)),"",VLOOKUP($D1143,SITES!$A:$E,3,FALSE))</f>
        <v>48.9071</v>
      </c>
      <c r="G1143" s="13">
        <f>IF(ISERROR(VLOOKUP($D1143,SITES!$A:$E,4,FALSE)),"",VLOOKUP($D1143,SITES!$A:$E,4,FALSE))</f>
        <v>-125.03701700000001</v>
      </c>
      <c r="H1143" s="14" t="str">
        <f t="shared" ref="H1143:M1143" si="2149">IF(ISERROR(H1142),IF(ISERROR(H1141),IF(ISERROR(H1140),"BLANK",H1140),H1141),H1142)</f>
        <v>24/04/2024</v>
      </c>
      <c r="I1143" s="11">
        <f t="shared" si="2149"/>
        <v>1.5</v>
      </c>
      <c r="J1143" s="11" t="str">
        <f t="shared" si="2149"/>
        <v>NW</v>
      </c>
      <c r="K1143" s="18">
        <f t="shared" si="2149"/>
        <v>0.42083333333333334</v>
      </c>
      <c r="L1143" s="11" t="str">
        <f t="shared" si="2149"/>
        <v>CMA</v>
      </c>
      <c r="M1143" s="11">
        <f t="shared" si="2149"/>
        <v>6.5</v>
      </c>
      <c r="N1143" s="11">
        <v>2</v>
      </c>
      <c r="O1143" s="11">
        <f>IF(ISERROR(O1142),IF(ISERROR(O1141),IF(ISERROR(O1140),"BLANK",O1140),O1141),O1142)</f>
        <v>1</v>
      </c>
      <c r="P1143" s="11" t="s">
        <v>30</v>
      </c>
      <c r="Q1143" s="19" t="str">
        <f>IF($N1143=1,IF(ISERROR(VLOOKUP($P1143,'M1'!$A:$C,Q$2,FALSE)),"NOT PRESENT",VLOOKUP($P1143,'M1'!$A:$C,Q$2,FALSE)),IF($N1143=2,IF(ISERROR(VLOOKUP(DATA!$P1143,'M2'!$A:$C,Q$2,FALSE)),"NOT PRESENT",VLOOKUP(DATA!$P1143,'M2'!$A:$C,Q$2,FALSE)),IF($N1143=0,IF(ISERROR(VLOOKUP($P1143,'M1'!$A:$C,Q$2,FALSE)),IF(ISERROR(VLOOKUP(DATA!$P1143,'M2'!$A:$C,Q$2,FALSE)),"NOT PRESENT",VLOOKUP(DATA!$P1143,'M2'!$A:$C,Q$2,FALSE)),VLOOKUP($P1143,'M1'!$A:$C,Q$2,FALSE)),"SPECIFY METHOD")))</f>
        <v>Pomaulax gibberosus</v>
      </c>
      <c r="R1143" s="12" t="str">
        <f>IF($N1143=1,IF(ISERROR(VLOOKUP($P1143,'M1'!$A:$C,R$2,FALSE)),"NOT PRESENT",VLOOKUP($P1143,'M1'!$A:$C,R$2,FALSE)),IF($N1143=2,IF(ISERROR(VLOOKUP(DATA!$P1143,'M2'!$A:$C,R$2,FALSE)),"NOT PRESENT",VLOOKUP(DATA!$P1143,'M2'!$A:$C,R$2,FALSE)),IF($N1143=0,IF(ISERROR(VLOOKUP($P1143,'M1'!$A:$C,R$2,FALSE)),IF(ISERROR(VLOOKUP(DATA!$P1143,'M2'!$A:$C,R$2,FALSE)),"NOT PRESENT",VLOOKUP(DATA!$P1143,'M2'!$A:$C,R$2,FALSE)),VLOOKUP($P1143,'M1'!$A:$C,R$2,FALSE)),"SPECIFY METHOD")))</f>
        <v>Red turban shell</v>
      </c>
      <c r="S1143" s="21">
        <f t="shared" si="1889"/>
        <v>48</v>
      </c>
      <c r="T1143" s="11">
        <v>48</v>
      </c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  <c r="AI1143" s="11"/>
      <c r="AJ1143" s="11"/>
      <c r="AK1143" s="11"/>
      <c r="AL1143" s="11"/>
      <c r="AM1143" s="11"/>
      <c r="AN1143" s="11"/>
      <c r="AO1143" s="11"/>
      <c r="AP1143" s="11"/>
      <c r="AQ1143" s="11"/>
      <c r="AR1143" s="11"/>
      <c r="AS1143" s="11"/>
      <c r="AT1143" s="11"/>
      <c r="AU1143" s="11"/>
      <c r="AV1143" s="11"/>
      <c r="AW1143" s="11"/>
      <c r="AX1143" s="11"/>
      <c r="AY1143" s="11"/>
      <c r="AZ1143" s="11"/>
      <c r="BA1143" s="11"/>
      <c r="BB1143" s="11"/>
      <c r="BC1143" s="11"/>
      <c r="BD1143" s="11"/>
      <c r="BE1143" s="11"/>
      <c r="BF1143" s="11"/>
      <c r="BG1143" s="11"/>
      <c r="BH1143" s="11"/>
      <c r="BI1143" s="11"/>
      <c r="BJ1143" s="11"/>
      <c r="BK1143" s="11"/>
      <c r="BL1143" s="11"/>
      <c r="BM1143" s="11"/>
      <c r="BN1143" s="11"/>
      <c r="BO1143" s="11"/>
      <c r="BP1143" s="11"/>
    </row>
    <row r="1144" spans="1:68" ht="12.75" customHeight="1">
      <c r="A1144" s="12">
        <f t="shared" si="1727"/>
        <v>1141</v>
      </c>
      <c r="B1144" s="11" t="str">
        <f t="shared" si="2141"/>
        <v>Isabelle Cote</v>
      </c>
      <c r="C1144" s="11" t="str">
        <f t="shared" ref="C1144:D1144" si="2150">IF(ISERROR(C1143),IF(ISERROR(C1142),IF(ISERROR(C1141),"BLANK",C1141),C1142),C1143)</f>
        <v>Claire Attridge</v>
      </c>
      <c r="D1144" s="11" t="str">
        <f t="shared" si="2150"/>
        <v>BMSC26</v>
      </c>
      <c r="E1144" s="12" t="str">
        <f>IF(ISERROR(VLOOKUP($D1144,SITES!$A:$E,2,FALSE)),"",VLOOKUP($D1144,SITES!$A:$E,2,FALSE))</f>
        <v>Hosie South</v>
      </c>
      <c r="F1144" s="10">
        <f>IF(ISERROR(VLOOKUP($D1144,SITES!$A:$E,3,FALSE)),"",VLOOKUP($D1144,SITES!$A:$E,3,FALSE))</f>
        <v>48.9071</v>
      </c>
      <c r="G1144" s="13">
        <f>IF(ISERROR(VLOOKUP($D1144,SITES!$A:$E,4,FALSE)),"",VLOOKUP($D1144,SITES!$A:$E,4,FALSE))</f>
        <v>-125.03701700000001</v>
      </c>
      <c r="H1144" s="14" t="str">
        <f t="shared" ref="H1144:O1144" si="2151">IF(ISERROR(H1143),IF(ISERROR(H1142),IF(ISERROR(H1141),"BLANK",H1141),H1142),H1143)</f>
        <v>24/04/2024</v>
      </c>
      <c r="I1144" s="11">
        <f t="shared" si="2151"/>
        <v>1.5</v>
      </c>
      <c r="J1144" s="11" t="str">
        <f t="shared" si="2151"/>
        <v>NW</v>
      </c>
      <c r="K1144" s="18">
        <f t="shared" si="2151"/>
        <v>0.42083333333333334</v>
      </c>
      <c r="L1144" s="11" t="str">
        <f t="shared" si="2151"/>
        <v>CMA</v>
      </c>
      <c r="M1144" s="11">
        <f t="shared" si="2151"/>
        <v>6.5</v>
      </c>
      <c r="N1144" s="11">
        <f t="shared" si="2151"/>
        <v>2</v>
      </c>
      <c r="O1144" s="11">
        <f t="shared" si="2151"/>
        <v>1</v>
      </c>
      <c r="P1144" s="24" t="s">
        <v>61</v>
      </c>
      <c r="Q1144" s="19" t="str">
        <f>IF($N1144=1,IF(ISERROR(VLOOKUP($P1144,'M1'!$A:$C,Q$2,FALSE)),"NOT PRESENT",VLOOKUP($P1144,'M1'!$A:$C,Q$2,FALSE)),IF($N1144=2,IF(ISERROR(VLOOKUP(DATA!$P1144,'M2'!$A:$C,Q$2,FALSE)),"NOT PRESENT",VLOOKUP(DATA!$P1144,'M2'!$A:$C,Q$2,FALSE)),IF($N1144=0,IF(ISERROR(VLOOKUP($P1144,'M1'!$A:$C,Q$2,FALSE)),IF(ISERROR(VLOOKUP(DATA!$P1144,'M2'!$A:$C,Q$2,FALSE)),"NOT PRESENT",VLOOKUP(DATA!$P1144,'M2'!$A:$C,Q$2,FALSE)),VLOOKUP($P1144,'M1'!$A:$C,Q$2,FALSE)),"SPECIFY METHOD")))</f>
        <v>Henricia spp.</v>
      </c>
      <c r="R1144" s="12" t="str">
        <f>IF($N1144=1,IF(ISERROR(VLOOKUP($P1144,'M1'!$A:$C,R$2,FALSE)),"NOT PRESENT",VLOOKUP($P1144,'M1'!$A:$C,R$2,FALSE)),IF($N1144=2,IF(ISERROR(VLOOKUP(DATA!$P1144,'M2'!$A:$C,R$2,FALSE)),"NOT PRESENT",VLOOKUP(DATA!$P1144,'M2'!$A:$C,R$2,FALSE)),IF($N1144=0,IF(ISERROR(VLOOKUP($P1144,'M1'!$A:$C,R$2,FALSE)),IF(ISERROR(VLOOKUP(DATA!$P1144,'M2'!$A:$C,R$2,FALSE)),"NOT PRESENT",VLOOKUP(DATA!$P1144,'M2'!$A:$C,R$2,FALSE)),VLOOKUP($P1144,'M1'!$A:$C,R$2,FALSE)),"SPECIFY METHOD")))</f>
        <v>Unidentified blood star</v>
      </c>
      <c r="S1144" s="21">
        <f t="shared" si="1889"/>
        <v>3</v>
      </c>
      <c r="T1144" s="11">
        <v>3</v>
      </c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  <c r="AI1144" s="11"/>
      <c r="AJ1144" s="11"/>
      <c r="AK1144" s="11"/>
      <c r="AL1144" s="11"/>
      <c r="AM1144" s="11"/>
      <c r="AN1144" s="11"/>
      <c r="AO1144" s="11"/>
      <c r="AP1144" s="11"/>
      <c r="AQ1144" s="11"/>
      <c r="AR1144" s="11"/>
      <c r="AS1144" s="11"/>
      <c r="AT1144" s="11"/>
      <c r="AU1144" s="11"/>
      <c r="AV1144" s="11"/>
      <c r="AW1144" s="11"/>
      <c r="AX1144" s="11"/>
      <c r="AY1144" s="11"/>
      <c r="AZ1144" s="11"/>
      <c r="BA1144" s="11"/>
      <c r="BB1144" s="11"/>
      <c r="BC1144" s="11"/>
      <c r="BD1144" s="11"/>
      <c r="BE1144" s="11"/>
      <c r="BF1144" s="11"/>
      <c r="BG1144" s="11"/>
      <c r="BH1144" s="11"/>
      <c r="BI1144" s="11"/>
      <c r="BJ1144" s="11"/>
      <c r="BK1144" s="11"/>
      <c r="BL1144" s="11"/>
      <c r="BM1144" s="11"/>
      <c r="BN1144" s="11"/>
      <c r="BO1144" s="11"/>
      <c r="BP1144" s="11"/>
    </row>
    <row r="1145" spans="1:68" ht="12.75" customHeight="1">
      <c r="A1145" s="12">
        <f t="shared" si="1727"/>
        <v>1142</v>
      </c>
      <c r="B1145" s="11" t="str">
        <f t="shared" si="2141"/>
        <v>Isabelle Cote</v>
      </c>
      <c r="C1145" s="11" t="str">
        <f t="shared" ref="C1145:D1145" si="2152">IF(ISERROR(C1144),IF(ISERROR(C1143),IF(ISERROR(C1142),"BLANK",C1142),C1143),C1144)</f>
        <v>Claire Attridge</v>
      </c>
      <c r="D1145" s="11" t="str">
        <f t="shared" si="2152"/>
        <v>BMSC26</v>
      </c>
      <c r="E1145" s="12" t="str">
        <f>IF(ISERROR(VLOOKUP($D1145,SITES!$A:$E,2,FALSE)),"",VLOOKUP($D1145,SITES!$A:$E,2,FALSE))</f>
        <v>Hosie South</v>
      </c>
      <c r="F1145" s="10">
        <f>IF(ISERROR(VLOOKUP($D1145,SITES!$A:$E,3,FALSE)),"",VLOOKUP($D1145,SITES!$A:$E,3,FALSE))</f>
        <v>48.9071</v>
      </c>
      <c r="G1145" s="13">
        <f>IF(ISERROR(VLOOKUP($D1145,SITES!$A:$E,4,FALSE)),"",VLOOKUP($D1145,SITES!$A:$E,4,FALSE))</f>
        <v>-125.03701700000001</v>
      </c>
      <c r="H1145" s="14" t="str">
        <f t="shared" ref="H1145:O1145" si="2153">IF(ISERROR(H1144),IF(ISERROR(H1143),IF(ISERROR(H1142),"BLANK",H1142),H1143),H1144)</f>
        <v>24/04/2024</v>
      </c>
      <c r="I1145" s="11">
        <f t="shared" si="2153"/>
        <v>1.5</v>
      </c>
      <c r="J1145" s="11" t="str">
        <f t="shared" si="2153"/>
        <v>NW</v>
      </c>
      <c r="K1145" s="18">
        <f t="shared" si="2153"/>
        <v>0.42083333333333334</v>
      </c>
      <c r="L1145" s="11" t="str">
        <f t="shared" si="2153"/>
        <v>CMA</v>
      </c>
      <c r="M1145" s="11">
        <f t="shared" si="2153"/>
        <v>6.5</v>
      </c>
      <c r="N1145" s="11">
        <f t="shared" si="2153"/>
        <v>2</v>
      </c>
      <c r="O1145" s="11">
        <f t="shared" si="2153"/>
        <v>1</v>
      </c>
      <c r="P1145" s="11" t="s">
        <v>90</v>
      </c>
      <c r="Q1145" s="19" t="str">
        <f>IF($N1145=1,IF(ISERROR(VLOOKUP($P1145,'M1'!$A:$C,Q$2,FALSE)),"NOT PRESENT",VLOOKUP($P1145,'M1'!$A:$C,Q$2,FALSE)),IF($N1145=2,IF(ISERROR(VLOOKUP(DATA!$P1145,'M2'!$A:$C,Q$2,FALSE)),"NOT PRESENT",VLOOKUP(DATA!$P1145,'M2'!$A:$C,Q$2,FALSE)),IF($N1145=0,IF(ISERROR(VLOOKUP($P1145,'M1'!$A:$C,Q$2,FALSE)),IF(ISERROR(VLOOKUP(DATA!$P1145,'M2'!$A:$C,Q$2,FALSE)),"NOT PRESENT",VLOOKUP(DATA!$P1145,'M2'!$A:$C,Q$2,FALSE)),VLOOKUP($P1145,'M1'!$A:$C,Q$2,FALSE)),"SPECIFY METHOD")))</f>
        <v>Polycera tricolor</v>
      </c>
      <c r="R1145" s="12" t="str">
        <f>IF($N1145=1,IF(ISERROR(VLOOKUP($P1145,'M1'!$A:$C,R$2,FALSE)),"NOT PRESENT",VLOOKUP($P1145,'M1'!$A:$C,R$2,FALSE)),IF($N1145=2,IF(ISERROR(VLOOKUP(DATA!$P1145,'M2'!$A:$C,R$2,FALSE)),"NOT PRESENT",VLOOKUP(DATA!$P1145,'M2'!$A:$C,R$2,FALSE)),IF($N1145=0,IF(ISERROR(VLOOKUP($P1145,'M1'!$A:$C,R$2,FALSE)),IF(ISERROR(VLOOKUP(DATA!$P1145,'M2'!$A:$C,R$2,FALSE)),"NOT PRESENT",VLOOKUP(DATA!$P1145,'M2'!$A:$C,R$2,FALSE)),VLOOKUP($P1145,'M1'!$A:$C,R$2,FALSE)),"SPECIFY METHOD")))</f>
        <v>Tricolour nudibranch</v>
      </c>
      <c r="S1145" s="21">
        <f t="shared" si="1889"/>
        <v>24</v>
      </c>
      <c r="T1145" s="11">
        <v>24</v>
      </c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  <c r="AI1145" s="11"/>
      <c r="AJ1145" s="11"/>
      <c r="AK1145" s="11"/>
      <c r="AL1145" s="11"/>
      <c r="AM1145" s="11"/>
      <c r="AN1145" s="11"/>
      <c r="AO1145" s="11"/>
      <c r="AP1145" s="11"/>
      <c r="AQ1145" s="11"/>
      <c r="AR1145" s="11"/>
      <c r="AS1145" s="11"/>
      <c r="AT1145" s="11"/>
      <c r="AU1145" s="11"/>
      <c r="AV1145" s="11"/>
      <c r="AW1145" s="11"/>
      <c r="AX1145" s="11"/>
      <c r="AY1145" s="11"/>
      <c r="AZ1145" s="11"/>
      <c r="BA1145" s="11"/>
      <c r="BB1145" s="11"/>
      <c r="BC1145" s="11"/>
      <c r="BD1145" s="11"/>
      <c r="BE1145" s="11"/>
      <c r="BF1145" s="11"/>
      <c r="BG1145" s="11"/>
      <c r="BH1145" s="11"/>
      <c r="BI1145" s="11"/>
      <c r="BJ1145" s="11"/>
      <c r="BK1145" s="11"/>
      <c r="BL1145" s="11"/>
      <c r="BM1145" s="11"/>
      <c r="BN1145" s="11"/>
      <c r="BO1145" s="11"/>
      <c r="BP1145" s="11"/>
    </row>
    <row r="1146" spans="1:68" ht="12.75" customHeight="1">
      <c r="A1146" s="12">
        <f t="shared" si="1727"/>
        <v>1143</v>
      </c>
      <c r="B1146" s="11" t="str">
        <f t="shared" si="2141"/>
        <v>Isabelle Cote</v>
      </c>
      <c r="C1146" s="11" t="str">
        <f t="shared" ref="C1146:D1146" si="2154">IF(ISERROR(C1145),IF(ISERROR(C1144),IF(ISERROR(C1143),"BLANK",C1143),C1144),C1145)</f>
        <v>Claire Attridge</v>
      </c>
      <c r="D1146" s="11" t="str">
        <f t="shared" si="2154"/>
        <v>BMSC26</v>
      </c>
      <c r="E1146" s="12" t="str">
        <f>IF(ISERROR(VLOOKUP($D1146,SITES!$A:$E,2,FALSE)),"",VLOOKUP($D1146,SITES!$A:$E,2,FALSE))</f>
        <v>Hosie South</v>
      </c>
      <c r="F1146" s="10">
        <f>IF(ISERROR(VLOOKUP($D1146,SITES!$A:$E,3,FALSE)),"",VLOOKUP($D1146,SITES!$A:$E,3,FALSE))</f>
        <v>48.9071</v>
      </c>
      <c r="G1146" s="13">
        <f>IF(ISERROR(VLOOKUP($D1146,SITES!$A:$E,4,FALSE)),"",VLOOKUP($D1146,SITES!$A:$E,4,FALSE))</f>
        <v>-125.03701700000001</v>
      </c>
      <c r="H1146" s="14" t="str">
        <f t="shared" ref="H1146:O1146" si="2155">IF(ISERROR(H1145),IF(ISERROR(H1144),IF(ISERROR(H1143),"BLANK",H1143),H1144),H1145)</f>
        <v>24/04/2024</v>
      </c>
      <c r="I1146" s="11">
        <f t="shared" si="2155"/>
        <v>1.5</v>
      </c>
      <c r="J1146" s="11" t="str">
        <f t="shared" si="2155"/>
        <v>NW</v>
      </c>
      <c r="K1146" s="18">
        <f t="shared" si="2155"/>
        <v>0.42083333333333334</v>
      </c>
      <c r="L1146" s="11" t="str">
        <f t="shared" si="2155"/>
        <v>CMA</v>
      </c>
      <c r="M1146" s="11">
        <f t="shared" si="2155"/>
        <v>6.5</v>
      </c>
      <c r="N1146" s="11">
        <f t="shared" si="2155"/>
        <v>2</v>
      </c>
      <c r="O1146" s="11">
        <f t="shared" si="2155"/>
        <v>1</v>
      </c>
      <c r="P1146" s="11" t="s">
        <v>42</v>
      </c>
      <c r="Q1146" s="19" t="str">
        <f>IF($N1146=1,IF(ISERROR(VLOOKUP($P1146,'M1'!$A:$C,Q$2,FALSE)),"NOT PRESENT",VLOOKUP($P1146,'M1'!$A:$C,Q$2,FALSE)),IF($N1146=2,IF(ISERROR(VLOOKUP(DATA!$P1146,'M2'!$A:$C,Q$2,FALSE)),"NOT PRESENT",VLOOKUP(DATA!$P1146,'M2'!$A:$C,Q$2,FALSE)),IF($N1146=0,IF(ISERROR(VLOOKUP($P1146,'M1'!$A:$C,Q$2,FALSE)),IF(ISERROR(VLOOKUP(DATA!$P1146,'M2'!$A:$C,Q$2,FALSE)),"NOT PRESENT",VLOOKUP(DATA!$P1146,'M2'!$A:$C,Q$2,FALSE)),VLOOKUP($P1146,'M1'!$A:$C,Q$2,FALSE)),"SPECIFY METHOD")))</f>
        <v>Dermasterias imbricata</v>
      </c>
      <c r="R1146" s="12" t="str">
        <f>IF($N1146=1,IF(ISERROR(VLOOKUP($P1146,'M1'!$A:$C,R$2,FALSE)),"NOT PRESENT",VLOOKUP($P1146,'M1'!$A:$C,R$2,FALSE)),IF($N1146=2,IF(ISERROR(VLOOKUP(DATA!$P1146,'M2'!$A:$C,R$2,FALSE)),"NOT PRESENT",VLOOKUP(DATA!$P1146,'M2'!$A:$C,R$2,FALSE)),IF($N1146=0,IF(ISERROR(VLOOKUP($P1146,'M1'!$A:$C,R$2,FALSE)),IF(ISERROR(VLOOKUP(DATA!$P1146,'M2'!$A:$C,R$2,FALSE)),"NOT PRESENT",VLOOKUP(DATA!$P1146,'M2'!$A:$C,R$2,FALSE)),VLOOKUP($P1146,'M1'!$A:$C,R$2,FALSE)),"SPECIFY METHOD")))</f>
        <v>Leather star</v>
      </c>
      <c r="S1146" s="21">
        <f t="shared" si="1889"/>
        <v>13</v>
      </c>
      <c r="T1146" s="11">
        <v>13</v>
      </c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  <c r="AI1146" s="11"/>
      <c r="AJ1146" s="11"/>
      <c r="AK1146" s="11"/>
      <c r="AL1146" s="11"/>
      <c r="AM1146" s="11"/>
      <c r="AN1146" s="11"/>
      <c r="AO1146" s="11"/>
      <c r="AP1146" s="11"/>
      <c r="AQ1146" s="11"/>
      <c r="AR1146" s="11"/>
      <c r="AS1146" s="11"/>
      <c r="AT1146" s="11"/>
      <c r="AU1146" s="11"/>
      <c r="AV1146" s="11"/>
      <c r="AW1146" s="11"/>
      <c r="AX1146" s="11"/>
      <c r="AY1146" s="11"/>
      <c r="AZ1146" s="11"/>
      <c r="BA1146" s="11"/>
      <c r="BB1146" s="11"/>
      <c r="BC1146" s="11"/>
      <c r="BD1146" s="11"/>
      <c r="BE1146" s="11"/>
      <c r="BF1146" s="11"/>
      <c r="BG1146" s="11"/>
      <c r="BH1146" s="11"/>
      <c r="BI1146" s="11"/>
      <c r="BJ1146" s="11"/>
      <c r="BK1146" s="11"/>
      <c r="BL1146" s="11"/>
      <c r="BM1146" s="11"/>
      <c r="BN1146" s="11"/>
      <c r="BO1146" s="11"/>
      <c r="BP1146" s="11"/>
    </row>
    <row r="1147" spans="1:68" ht="12.75" customHeight="1">
      <c r="A1147" s="12">
        <f t="shared" si="1727"/>
        <v>1144</v>
      </c>
      <c r="B1147" s="11" t="str">
        <f t="shared" si="2141"/>
        <v>Isabelle Cote</v>
      </c>
      <c r="C1147" s="11" t="str">
        <f t="shared" ref="C1147:D1147" si="2156">IF(ISERROR(C1146),IF(ISERROR(C1145),IF(ISERROR(C1144),"BLANK",C1144),C1145),C1146)</f>
        <v>Claire Attridge</v>
      </c>
      <c r="D1147" s="11" t="str">
        <f t="shared" si="2156"/>
        <v>BMSC26</v>
      </c>
      <c r="E1147" s="12" t="str">
        <f>IF(ISERROR(VLOOKUP($D1147,SITES!$A:$E,2,FALSE)),"",VLOOKUP($D1147,SITES!$A:$E,2,FALSE))</f>
        <v>Hosie South</v>
      </c>
      <c r="F1147" s="10">
        <f>IF(ISERROR(VLOOKUP($D1147,SITES!$A:$E,3,FALSE)),"",VLOOKUP($D1147,SITES!$A:$E,3,FALSE))</f>
        <v>48.9071</v>
      </c>
      <c r="G1147" s="13">
        <f>IF(ISERROR(VLOOKUP($D1147,SITES!$A:$E,4,FALSE)),"",VLOOKUP($D1147,SITES!$A:$E,4,FALSE))</f>
        <v>-125.03701700000001</v>
      </c>
      <c r="H1147" s="14" t="str">
        <f t="shared" ref="H1147:O1147" si="2157">IF(ISERROR(H1146),IF(ISERROR(H1145),IF(ISERROR(H1144),"BLANK",H1144),H1145),H1146)</f>
        <v>24/04/2024</v>
      </c>
      <c r="I1147" s="11">
        <f t="shared" si="2157"/>
        <v>1.5</v>
      </c>
      <c r="J1147" s="11" t="str">
        <f t="shared" si="2157"/>
        <v>NW</v>
      </c>
      <c r="K1147" s="18">
        <f t="shared" si="2157"/>
        <v>0.42083333333333334</v>
      </c>
      <c r="L1147" s="11" t="str">
        <f t="shared" si="2157"/>
        <v>CMA</v>
      </c>
      <c r="M1147" s="11">
        <f t="shared" si="2157"/>
        <v>6.5</v>
      </c>
      <c r="N1147" s="11">
        <f t="shared" si="2157"/>
        <v>2</v>
      </c>
      <c r="O1147" s="11">
        <f t="shared" si="2157"/>
        <v>1</v>
      </c>
      <c r="P1147" s="11" t="s">
        <v>38</v>
      </c>
      <c r="Q1147" s="19" t="str">
        <f>IF($N1147=1,IF(ISERROR(VLOOKUP($P1147,'M1'!$A:$C,Q$2,FALSE)),"NOT PRESENT",VLOOKUP($P1147,'M1'!$A:$C,Q$2,FALSE)),IF($N1147=2,IF(ISERROR(VLOOKUP(DATA!$P1147,'M2'!$A:$C,Q$2,FALSE)),"NOT PRESENT",VLOOKUP(DATA!$P1147,'M2'!$A:$C,Q$2,FALSE)),IF($N1147=0,IF(ISERROR(VLOOKUP($P1147,'M1'!$A:$C,Q$2,FALSE)),IF(ISERROR(VLOOKUP(DATA!$P1147,'M2'!$A:$C,Q$2,FALSE)),"NOT PRESENT",VLOOKUP(DATA!$P1147,'M2'!$A:$C,Q$2,FALSE)),VLOOKUP($P1147,'M1'!$A:$C,Q$2,FALSE)),"SPECIFY METHOD")))</f>
        <v>Crassadoma gigantea</v>
      </c>
      <c r="R1147" s="12" t="str">
        <f>IF($N1147=1,IF(ISERROR(VLOOKUP($P1147,'M1'!$A:$C,R$2,FALSE)),"NOT PRESENT",VLOOKUP($P1147,'M1'!$A:$C,R$2,FALSE)),IF($N1147=2,IF(ISERROR(VLOOKUP(DATA!$P1147,'M2'!$A:$C,R$2,FALSE)),"NOT PRESENT",VLOOKUP(DATA!$P1147,'M2'!$A:$C,R$2,FALSE)),IF($N1147=0,IF(ISERROR(VLOOKUP($P1147,'M1'!$A:$C,R$2,FALSE)),IF(ISERROR(VLOOKUP(DATA!$P1147,'M2'!$A:$C,R$2,FALSE)),"NOT PRESENT",VLOOKUP(DATA!$P1147,'M2'!$A:$C,R$2,FALSE)),VLOOKUP($P1147,'M1'!$A:$C,R$2,FALSE)),"SPECIFY METHOD")))</f>
        <v>Purple-hinged rock scallop</v>
      </c>
      <c r="S1147" s="21">
        <f t="shared" si="1889"/>
        <v>4</v>
      </c>
      <c r="T1147" s="11">
        <v>0</v>
      </c>
      <c r="U1147" s="11"/>
      <c r="V1147" s="11"/>
      <c r="W1147" s="11"/>
      <c r="X1147" s="11">
        <v>1</v>
      </c>
      <c r="Y1147" s="11">
        <v>2</v>
      </c>
      <c r="Z1147" s="11"/>
      <c r="AA1147" s="11">
        <v>1</v>
      </c>
      <c r="AB1147" s="11"/>
      <c r="AC1147" s="11"/>
      <c r="AD1147" s="11"/>
      <c r="AE1147" s="11"/>
      <c r="AF1147" s="11"/>
      <c r="AG1147" s="11"/>
      <c r="AH1147" s="11"/>
      <c r="AI1147" s="11"/>
      <c r="AJ1147" s="11"/>
      <c r="AK1147" s="11"/>
      <c r="AL1147" s="11"/>
      <c r="AM1147" s="11"/>
      <c r="AN1147" s="11"/>
      <c r="AO1147" s="11"/>
      <c r="AP1147" s="11"/>
      <c r="AQ1147" s="11"/>
      <c r="AR1147" s="11"/>
      <c r="AS1147" s="11"/>
      <c r="AT1147" s="11"/>
      <c r="AU1147" s="11"/>
      <c r="AV1147" s="11"/>
      <c r="AW1147" s="11"/>
      <c r="AX1147" s="11"/>
      <c r="AY1147" s="11"/>
      <c r="AZ1147" s="11"/>
      <c r="BA1147" s="11"/>
      <c r="BB1147" s="11"/>
      <c r="BC1147" s="11"/>
      <c r="BD1147" s="11"/>
      <c r="BE1147" s="11"/>
      <c r="BF1147" s="11"/>
      <c r="BG1147" s="11"/>
      <c r="BH1147" s="11"/>
      <c r="BI1147" s="11"/>
      <c r="BJ1147" s="11"/>
      <c r="BK1147" s="11"/>
      <c r="BL1147" s="11"/>
      <c r="BM1147" s="11"/>
      <c r="BN1147" s="11"/>
      <c r="BO1147" s="11"/>
      <c r="BP1147" s="11"/>
    </row>
    <row r="1148" spans="1:68" ht="12.75" customHeight="1">
      <c r="A1148" s="12">
        <f t="shared" si="1727"/>
        <v>1145</v>
      </c>
      <c r="B1148" s="11" t="str">
        <f t="shared" si="2141"/>
        <v>Isabelle Cote</v>
      </c>
      <c r="C1148" s="11" t="str">
        <f t="shared" ref="C1148:D1148" si="2158">IF(ISERROR(C1147),IF(ISERROR(C1146),IF(ISERROR(C1145),"BLANK",C1145),C1146),C1147)</f>
        <v>Claire Attridge</v>
      </c>
      <c r="D1148" s="11" t="str">
        <f t="shared" si="2158"/>
        <v>BMSC26</v>
      </c>
      <c r="E1148" s="12" t="str">
        <f>IF(ISERROR(VLOOKUP($D1148,SITES!$A:$E,2,FALSE)),"",VLOOKUP($D1148,SITES!$A:$E,2,FALSE))</f>
        <v>Hosie South</v>
      </c>
      <c r="F1148" s="10">
        <f>IF(ISERROR(VLOOKUP($D1148,SITES!$A:$E,3,FALSE)),"",VLOOKUP($D1148,SITES!$A:$E,3,FALSE))</f>
        <v>48.9071</v>
      </c>
      <c r="G1148" s="13">
        <f>IF(ISERROR(VLOOKUP($D1148,SITES!$A:$E,4,FALSE)),"",VLOOKUP($D1148,SITES!$A:$E,4,FALSE))</f>
        <v>-125.03701700000001</v>
      </c>
      <c r="H1148" s="14" t="str">
        <f t="shared" ref="H1148:O1148" si="2159">IF(ISERROR(H1147),IF(ISERROR(H1146),IF(ISERROR(H1145),"BLANK",H1145),H1146),H1147)</f>
        <v>24/04/2024</v>
      </c>
      <c r="I1148" s="11">
        <f t="shared" si="2159"/>
        <v>1.5</v>
      </c>
      <c r="J1148" s="11" t="str">
        <f t="shared" si="2159"/>
        <v>NW</v>
      </c>
      <c r="K1148" s="18">
        <f t="shared" si="2159"/>
        <v>0.42083333333333334</v>
      </c>
      <c r="L1148" s="11" t="str">
        <f t="shared" si="2159"/>
        <v>CMA</v>
      </c>
      <c r="M1148" s="11">
        <f t="shared" si="2159"/>
        <v>6.5</v>
      </c>
      <c r="N1148" s="11">
        <f t="shared" si="2159"/>
        <v>2</v>
      </c>
      <c r="O1148" s="11">
        <f t="shared" si="2159"/>
        <v>1</v>
      </c>
      <c r="P1148" s="11" t="s">
        <v>53</v>
      </c>
      <c r="Q1148" s="19" t="str">
        <f>IF($N1148=1,IF(ISERROR(VLOOKUP($P1148,'M1'!$A:$C,Q$2,FALSE)),"NOT PRESENT",VLOOKUP($P1148,'M1'!$A:$C,Q$2,FALSE)),IF($N1148=2,IF(ISERROR(VLOOKUP(DATA!$P1148,'M2'!$A:$C,Q$2,FALSE)),"NOT PRESENT",VLOOKUP(DATA!$P1148,'M2'!$A:$C,Q$2,FALSE)),IF($N1148=0,IF(ISERROR(VLOOKUP($P1148,'M1'!$A:$C,Q$2,FALSE)),IF(ISERROR(VLOOKUP(DATA!$P1148,'M2'!$A:$C,Q$2,FALSE)),"NOT PRESENT",VLOOKUP(DATA!$P1148,'M2'!$A:$C,Q$2,FALSE)),VLOOKUP($P1148,'M1'!$A:$C,Q$2,FALSE)),"SPECIFY METHOD")))</f>
        <v>Rhinogobiops nicholsii</v>
      </c>
      <c r="R1148" s="12" t="str">
        <f>IF($N1148=1,IF(ISERROR(VLOOKUP($P1148,'M1'!$A:$C,R$2,FALSE)),"NOT PRESENT",VLOOKUP($P1148,'M1'!$A:$C,R$2,FALSE)),IF($N1148=2,IF(ISERROR(VLOOKUP(DATA!$P1148,'M2'!$A:$C,R$2,FALSE)),"NOT PRESENT",VLOOKUP(DATA!$P1148,'M2'!$A:$C,R$2,FALSE)),IF($N1148=0,IF(ISERROR(VLOOKUP($P1148,'M1'!$A:$C,R$2,FALSE)),IF(ISERROR(VLOOKUP(DATA!$P1148,'M2'!$A:$C,R$2,FALSE)),"NOT PRESENT",VLOOKUP(DATA!$P1148,'M2'!$A:$C,R$2,FALSE)),VLOOKUP($P1148,'M1'!$A:$C,R$2,FALSE)),"SPECIFY METHOD")))</f>
        <v>Blackeye goby</v>
      </c>
      <c r="S1148" s="21">
        <f t="shared" si="1889"/>
        <v>46</v>
      </c>
      <c r="T1148" s="11">
        <v>0</v>
      </c>
      <c r="U1148" s="11">
        <v>3</v>
      </c>
      <c r="V1148" s="11">
        <v>21</v>
      </c>
      <c r="W1148" s="11">
        <v>13</v>
      </c>
      <c r="X1148" s="11">
        <v>9</v>
      </c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1"/>
      <c r="BA1148" s="11"/>
      <c r="BB1148" s="11"/>
      <c r="BC1148" s="11"/>
      <c r="BD1148" s="11"/>
      <c r="BE1148" s="11"/>
      <c r="BF1148" s="11"/>
      <c r="BG1148" s="11"/>
      <c r="BH1148" s="11"/>
      <c r="BI1148" s="11"/>
      <c r="BJ1148" s="11"/>
      <c r="BK1148" s="11"/>
      <c r="BL1148" s="11"/>
      <c r="BM1148" s="11"/>
      <c r="BN1148" s="11"/>
      <c r="BO1148" s="11"/>
      <c r="BP1148" s="11"/>
    </row>
    <row r="1149" spans="1:68" ht="12.75" customHeight="1">
      <c r="A1149" s="12">
        <f t="shared" si="1727"/>
        <v>1146</v>
      </c>
      <c r="B1149" s="11" t="str">
        <f t="shared" si="2141"/>
        <v>Isabelle Cote</v>
      </c>
      <c r="C1149" s="11" t="str">
        <f t="shared" ref="C1149:D1149" si="2160">IF(ISERROR(C1148),IF(ISERROR(C1147),IF(ISERROR(C1146),"BLANK",C1146),C1147),C1148)</f>
        <v>Claire Attridge</v>
      </c>
      <c r="D1149" s="11" t="str">
        <f t="shared" si="2160"/>
        <v>BMSC26</v>
      </c>
      <c r="E1149" s="12" t="str">
        <f>IF(ISERROR(VLOOKUP($D1149,SITES!$A:$E,2,FALSE)),"",VLOOKUP($D1149,SITES!$A:$E,2,FALSE))</f>
        <v>Hosie South</v>
      </c>
      <c r="F1149" s="10">
        <f>IF(ISERROR(VLOOKUP($D1149,SITES!$A:$E,3,FALSE)),"",VLOOKUP($D1149,SITES!$A:$E,3,FALSE))</f>
        <v>48.9071</v>
      </c>
      <c r="G1149" s="13">
        <f>IF(ISERROR(VLOOKUP($D1149,SITES!$A:$E,4,FALSE)),"",VLOOKUP($D1149,SITES!$A:$E,4,FALSE))</f>
        <v>-125.03701700000001</v>
      </c>
      <c r="H1149" s="14" t="str">
        <f t="shared" ref="H1149:O1149" si="2161">IF(ISERROR(H1148),IF(ISERROR(H1147),IF(ISERROR(H1146),"BLANK",H1146),H1147),H1148)</f>
        <v>24/04/2024</v>
      </c>
      <c r="I1149" s="11">
        <f t="shared" si="2161"/>
        <v>1.5</v>
      </c>
      <c r="J1149" s="11" t="str">
        <f t="shared" si="2161"/>
        <v>NW</v>
      </c>
      <c r="K1149" s="18">
        <f t="shared" si="2161"/>
        <v>0.42083333333333334</v>
      </c>
      <c r="L1149" s="11" t="str">
        <f t="shared" si="2161"/>
        <v>CMA</v>
      </c>
      <c r="M1149" s="11">
        <f t="shared" si="2161"/>
        <v>6.5</v>
      </c>
      <c r="N1149" s="11">
        <f t="shared" si="2161"/>
        <v>2</v>
      </c>
      <c r="O1149" s="11">
        <f t="shared" si="2161"/>
        <v>1</v>
      </c>
      <c r="P1149" s="11" t="s">
        <v>93</v>
      </c>
      <c r="Q1149" s="19" t="str">
        <f>IF($N1149=1,IF(ISERROR(VLOOKUP($P1149,'M1'!$A:$C,Q$2,FALSE)),"NOT PRESENT",VLOOKUP($P1149,'M1'!$A:$C,Q$2,FALSE)),IF($N1149=2,IF(ISERROR(VLOOKUP(DATA!$P1149,'M2'!$A:$C,Q$2,FALSE)),"NOT PRESENT",VLOOKUP(DATA!$P1149,'M2'!$A:$C,Q$2,FALSE)),IF($N1149=0,IF(ISERROR(VLOOKUP($P1149,'M1'!$A:$C,Q$2,FALSE)),IF(ISERROR(VLOOKUP(DATA!$P1149,'M2'!$A:$C,Q$2,FALSE)),"NOT PRESENT",VLOOKUP(DATA!$P1149,'M2'!$A:$C,Q$2,FALSE)),VLOOKUP($P1149,'M1'!$A:$C,Q$2,FALSE)),"SPECIFY METHOD")))</f>
        <v>Pycnopodia helianthoides</v>
      </c>
      <c r="R1149" s="12" t="str">
        <f>IF($N1149=1,IF(ISERROR(VLOOKUP($P1149,'M1'!$A:$C,R$2,FALSE)),"NOT PRESENT",VLOOKUP($P1149,'M1'!$A:$C,R$2,FALSE)),IF($N1149=2,IF(ISERROR(VLOOKUP(DATA!$P1149,'M2'!$A:$C,R$2,FALSE)),"NOT PRESENT",VLOOKUP(DATA!$P1149,'M2'!$A:$C,R$2,FALSE)),IF($N1149=0,IF(ISERROR(VLOOKUP($P1149,'M1'!$A:$C,R$2,FALSE)),IF(ISERROR(VLOOKUP(DATA!$P1149,'M2'!$A:$C,R$2,FALSE)),"NOT PRESENT",VLOOKUP(DATA!$P1149,'M2'!$A:$C,R$2,FALSE)),VLOOKUP($P1149,'M1'!$A:$C,R$2,FALSE)),"SPECIFY METHOD")))</f>
        <v>Sunflower star</v>
      </c>
      <c r="S1149" s="21">
        <f t="shared" si="1889"/>
        <v>1</v>
      </c>
      <c r="T1149" s="11">
        <v>0</v>
      </c>
      <c r="U1149" s="11">
        <v>1</v>
      </c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  <c r="AI1149" s="11"/>
      <c r="AJ1149" s="11"/>
      <c r="AK1149" s="11"/>
      <c r="AL1149" s="11"/>
      <c r="AM1149" s="11"/>
      <c r="AN1149" s="11"/>
      <c r="AO1149" s="11"/>
      <c r="AP1149" s="11"/>
      <c r="AQ1149" s="11"/>
      <c r="AR1149" s="11"/>
      <c r="AS1149" s="11"/>
      <c r="AT1149" s="11"/>
      <c r="AU1149" s="11"/>
      <c r="AV1149" s="11"/>
      <c r="AW1149" s="11"/>
      <c r="AX1149" s="11"/>
      <c r="AY1149" s="11"/>
      <c r="AZ1149" s="11"/>
      <c r="BA1149" s="11"/>
      <c r="BB1149" s="11"/>
      <c r="BC1149" s="11"/>
      <c r="BD1149" s="11"/>
      <c r="BE1149" s="11"/>
      <c r="BF1149" s="11"/>
      <c r="BG1149" s="11"/>
      <c r="BH1149" s="11"/>
      <c r="BI1149" s="11"/>
      <c r="BJ1149" s="11"/>
      <c r="BK1149" s="11"/>
      <c r="BL1149" s="11"/>
      <c r="BM1149" s="11"/>
      <c r="BN1149" s="11"/>
      <c r="BO1149" s="11"/>
      <c r="BP1149" s="11"/>
    </row>
    <row r="1150" spans="1:68" ht="12.75" customHeight="1">
      <c r="A1150" s="12">
        <f t="shared" si="1727"/>
        <v>1147</v>
      </c>
      <c r="B1150" s="11" t="str">
        <f t="shared" si="2141"/>
        <v>Isabelle Cote</v>
      </c>
      <c r="C1150" s="11" t="str">
        <f t="shared" ref="C1150:D1150" si="2162">IF(ISERROR(C1149),IF(ISERROR(C1148),IF(ISERROR(C1147),"BLANK",C1147),C1148),C1149)</f>
        <v>Claire Attridge</v>
      </c>
      <c r="D1150" s="11" t="str">
        <f t="shared" si="2162"/>
        <v>BMSC26</v>
      </c>
      <c r="E1150" s="12" t="str">
        <f>IF(ISERROR(VLOOKUP($D1150,SITES!$A:$E,2,FALSE)),"",VLOOKUP($D1150,SITES!$A:$E,2,FALSE))</f>
        <v>Hosie South</v>
      </c>
      <c r="F1150" s="10">
        <f>IF(ISERROR(VLOOKUP($D1150,SITES!$A:$E,3,FALSE)),"",VLOOKUP($D1150,SITES!$A:$E,3,FALSE))</f>
        <v>48.9071</v>
      </c>
      <c r="G1150" s="13">
        <f>IF(ISERROR(VLOOKUP($D1150,SITES!$A:$E,4,FALSE)),"",VLOOKUP($D1150,SITES!$A:$E,4,FALSE))</f>
        <v>-125.03701700000001</v>
      </c>
      <c r="H1150" s="14" t="str">
        <f t="shared" ref="H1150:O1150" si="2163">IF(ISERROR(H1149),IF(ISERROR(H1148),IF(ISERROR(H1147),"BLANK",H1147),H1148),H1149)</f>
        <v>24/04/2024</v>
      </c>
      <c r="I1150" s="11">
        <f t="shared" si="2163"/>
        <v>1.5</v>
      </c>
      <c r="J1150" s="11" t="str">
        <f t="shared" si="2163"/>
        <v>NW</v>
      </c>
      <c r="K1150" s="18">
        <f t="shared" si="2163"/>
        <v>0.42083333333333334</v>
      </c>
      <c r="L1150" s="11" t="str">
        <f t="shared" si="2163"/>
        <v>CMA</v>
      </c>
      <c r="M1150" s="11">
        <f t="shared" si="2163"/>
        <v>6.5</v>
      </c>
      <c r="N1150" s="11">
        <f t="shared" si="2163"/>
        <v>2</v>
      </c>
      <c r="O1150" s="11">
        <f t="shared" si="2163"/>
        <v>1</v>
      </c>
      <c r="P1150" s="11" t="s">
        <v>159</v>
      </c>
      <c r="Q1150" s="19" t="str">
        <f>IF($N1150=1,IF(ISERROR(VLOOKUP($P1150,'M1'!$A:$C,Q$2,FALSE)),"NOT PRESENT",VLOOKUP($P1150,'M1'!$A:$C,Q$2,FALSE)),IF($N1150=2,IF(ISERROR(VLOOKUP(DATA!$P1150,'M2'!$A:$C,Q$2,FALSE)),"NOT PRESENT",VLOOKUP(DATA!$P1150,'M2'!$A:$C,Q$2,FALSE)),IF($N1150=0,IF(ISERROR(VLOOKUP($P1150,'M1'!$A:$C,Q$2,FALSE)),IF(ISERROR(VLOOKUP(DATA!$P1150,'M2'!$A:$C,Q$2,FALSE)),"NOT PRESENT",VLOOKUP(DATA!$P1150,'M2'!$A:$C,Q$2,FALSE)),VLOOKUP($P1150,'M1'!$A:$C,Q$2,FALSE)),"SPECIFY METHOD")))</f>
        <v>Pycnopodia helianthoides</v>
      </c>
      <c r="R1150" s="12" t="str">
        <f>IF($N1150=1,IF(ISERROR(VLOOKUP($P1150,'M1'!$A:$C,R$2,FALSE)),"NOT PRESENT",VLOOKUP($P1150,'M1'!$A:$C,R$2,FALSE)),IF($N1150=2,IF(ISERROR(VLOOKUP(DATA!$P1150,'M2'!$A:$C,R$2,FALSE)),"NOT PRESENT",VLOOKUP(DATA!$P1150,'M2'!$A:$C,R$2,FALSE)),IF($N1150=0,IF(ISERROR(VLOOKUP($P1150,'M1'!$A:$C,R$2,FALSE)),IF(ISERROR(VLOOKUP(DATA!$P1150,'M2'!$A:$C,R$2,FALSE)),"NOT PRESENT",VLOOKUP(DATA!$P1150,'M2'!$A:$C,R$2,FALSE)),VLOOKUP($P1150,'M1'!$A:$C,R$2,FALSE)),"SPECIFY METHOD")))</f>
        <v>Sunflower star [kelp]</v>
      </c>
      <c r="S1150" s="21">
        <f t="shared" si="1889"/>
        <v>3</v>
      </c>
      <c r="T1150" s="11">
        <v>0</v>
      </c>
      <c r="U1150" s="11">
        <v>3</v>
      </c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  <c r="AI1150" s="11"/>
      <c r="AJ1150" s="11"/>
      <c r="AK1150" s="11"/>
      <c r="AL1150" s="11"/>
      <c r="AM1150" s="11"/>
      <c r="AN1150" s="11"/>
      <c r="AO1150" s="11"/>
      <c r="AP1150" s="11"/>
      <c r="AQ1150" s="11"/>
      <c r="AR1150" s="11"/>
      <c r="AS1150" s="11"/>
      <c r="AT1150" s="11"/>
      <c r="AU1150" s="11"/>
      <c r="AV1150" s="11"/>
      <c r="AW1150" s="11"/>
      <c r="AX1150" s="11"/>
      <c r="AY1150" s="11"/>
      <c r="AZ1150" s="11"/>
      <c r="BA1150" s="11"/>
      <c r="BB1150" s="11"/>
      <c r="BC1150" s="11"/>
      <c r="BD1150" s="11"/>
      <c r="BE1150" s="11"/>
      <c r="BF1150" s="11"/>
      <c r="BG1150" s="11"/>
      <c r="BH1150" s="11"/>
      <c r="BI1150" s="11"/>
      <c r="BJ1150" s="11"/>
      <c r="BK1150" s="11"/>
      <c r="BL1150" s="11"/>
      <c r="BM1150" s="11"/>
      <c r="BN1150" s="11"/>
      <c r="BO1150" s="11"/>
      <c r="BP1150" s="11"/>
    </row>
    <row r="1151" spans="1:68" ht="12.75" customHeight="1">
      <c r="A1151" s="12">
        <f t="shared" si="1727"/>
        <v>1148</v>
      </c>
      <c r="B1151" s="11" t="str">
        <f t="shared" ref="B1151:D1151" si="2164">IF(ISERROR(B1149),IF(ISERROR(B1148),IF(ISERROR(B1147),"BLANK",B1147),B1148),B1149)</f>
        <v>Isabelle Cote</v>
      </c>
      <c r="C1151" s="11" t="str">
        <f t="shared" si="2164"/>
        <v>Claire Attridge</v>
      </c>
      <c r="D1151" s="11" t="str">
        <f t="shared" si="2164"/>
        <v>BMSC26</v>
      </c>
      <c r="E1151" s="12" t="str">
        <f>IF(ISERROR(VLOOKUP($D1151,SITES!$A:$E,2,FALSE)),"",VLOOKUP($D1151,SITES!$A:$E,2,FALSE))</f>
        <v>Hosie South</v>
      </c>
      <c r="F1151" s="10">
        <f>IF(ISERROR(VLOOKUP($D1151,SITES!$A:$E,3,FALSE)),"",VLOOKUP($D1151,SITES!$A:$E,3,FALSE))</f>
        <v>48.9071</v>
      </c>
      <c r="G1151" s="13">
        <f>IF(ISERROR(VLOOKUP($D1151,SITES!$A:$E,4,FALSE)),"",VLOOKUP($D1151,SITES!$A:$E,4,FALSE))</f>
        <v>-125.03701700000001</v>
      </c>
      <c r="H1151" s="14" t="str">
        <f t="shared" ref="H1151:O1151" si="2165">IF(ISERROR(H1149),IF(ISERROR(H1148),IF(ISERROR(H1147),"BLANK",H1147),H1148),H1149)</f>
        <v>24/04/2024</v>
      </c>
      <c r="I1151" s="11">
        <f t="shared" si="2165"/>
        <v>1.5</v>
      </c>
      <c r="J1151" s="11" t="str">
        <f t="shared" si="2165"/>
        <v>NW</v>
      </c>
      <c r="K1151" s="18">
        <f t="shared" si="2165"/>
        <v>0.42083333333333334</v>
      </c>
      <c r="L1151" s="11" t="str">
        <f t="shared" si="2165"/>
        <v>CMA</v>
      </c>
      <c r="M1151" s="11">
        <f t="shared" si="2165"/>
        <v>6.5</v>
      </c>
      <c r="N1151" s="11">
        <f t="shared" si="2165"/>
        <v>2</v>
      </c>
      <c r="O1151" s="11">
        <f t="shared" si="2165"/>
        <v>1</v>
      </c>
      <c r="P1151" s="11" t="s">
        <v>157</v>
      </c>
      <c r="Q1151" s="19" t="str">
        <f>IF($N1151=1,IF(ISERROR(VLOOKUP($P1151,'M1'!$A:$C,Q$2,FALSE)),"NOT PRESENT",VLOOKUP($P1151,'M1'!$A:$C,Q$2,FALSE)),IF($N1151=2,IF(ISERROR(VLOOKUP(DATA!$P1151,'M2'!$A:$C,Q$2,FALSE)),"NOT PRESENT",VLOOKUP(DATA!$P1151,'M2'!$A:$C,Q$2,FALSE)),IF($N1151=0,IF(ISERROR(VLOOKUP($P1151,'M1'!$A:$C,Q$2,FALSE)),IF(ISERROR(VLOOKUP(DATA!$P1151,'M2'!$A:$C,Q$2,FALSE)),"NOT PRESENT",VLOOKUP(DATA!$P1151,'M2'!$A:$C,Q$2,FALSE)),VLOOKUP($P1151,'M1'!$A:$C,Q$2,FALSE)),"SPECIFY METHOD")))</f>
        <v>Pugettia producta</v>
      </c>
      <c r="R1151" s="12" t="str">
        <f>IF($N1151=1,IF(ISERROR(VLOOKUP($P1151,'M1'!$A:$C,R$2,FALSE)),"NOT PRESENT",VLOOKUP($P1151,'M1'!$A:$C,R$2,FALSE)),IF($N1151=2,IF(ISERROR(VLOOKUP(DATA!$P1151,'M2'!$A:$C,R$2,FALSE)),"NOT PRESENT",VLOOKUP(DATA!$P1151,'M2'!$A:$C,R$2,FALSE)),IF($N1151=0,IF(ISERROR(VLOOKUP($P1151,'M1'!$A:$C,R$2,FALSE)),IF(ISERROR(VLOOKUP(DATA!$P1151,'M2'!$A:$C,R$2,FALSE)),"NOT PRESENT",VLOOKUP(DATA!$P1151,'M2'!$A:$C,R$2,FALSE)),VLOOKUP($P1151,'M1'!$A:$C,R$2,FALSE)),"SPECIFY METHOD")))</f>
        <v>Northern kelp crab</v>
      </c>
      <c r="S1151" s="21">
        <f t="shared" si="1889"/>
        <v>1</v>
      </c>
      <c r="T1151" s="11">
        <v>1</v>
      </c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  <c r="AI1151" s="11"/>
      <c r="AJ1151" s="11"/>
      <c r="AK1151" s="11"/>
      <c r="AL1151" s="11"/>
      <c r="AM1151" s="11"/>
      <c r="AN1151" s="11"/>
      <c r="AO1151" s="11"/>
      <c r="AP1151" s="11"/>
      <c r="AQ1151" s="11"/>
      <c r="AR1151" s="11"/>
      <c r="AS1151" s="11"/>
      <c r="AT1151" s="11"/>
      <c r="AU1151" s="11"/>
      <c r="AV1151" s="11"/>
      <c r="AW1151" s="11"/>
      <c r="AX1151" s="11"/>
      <c r="AY1151" s="11"/>
      <c r="AZ1151" s="11"/>
      <c r="BA1151" s="11"/>
      <c r="BB1151" s="11"/>
      <c r="BC1151" s="11"/>
      <c r="BD1151" s="11"/>
      <c r="BE1151" s="11"/>
      <c r="BF1151" s="11"/>
      <c r="BG1151" s="11"/>
      <c r="BH1151" s="11"/>
      <c r="BI1151" s="11"/>
      <c r="BJ1151" s="11"/>
      <c r="BK1151" s="11"/>
      <c r="BL1151" s="11"/>
      <c r="BM1151" s="11"/>
      <c r="BN1151" s="11"/>
      <c r="BO1151" s="11"/>
      <c r="BP1151" s="11"/>
    </row>
    <row r="1152" spans="1:68" ht="12.75" customHeight="1">
      <c r="A1152" s="12">
        <f t="shared" si="1727"/>
        <v>1149</v>
      </c>
      <c r="B1152" s="11" t="str">
        <f t="shared" ref="B1152:D1152" si="2166">IF(ISERROR(B1151),IF(ISERROR(B1149),IF(ISERROR(B1148),"BLANK",B1148),B1149),B1151)</f>
        <v>Isabelle Cote</v>
      </c>
      <c r="C1152" s="11" t="str">
        <f t="shared" si="2166"/>
        <v>Claire Attridge</v>
      </c>
      <c r="D1152" s="11" t="str">
        <f t="shared" si="2166"/>
        <v>BMSC26</v>
      </c>
      <c r="E1152" s="12" t="str">
        <f>IF(ISERROR(VLOOKUP($D1152,SITES!$A:$E,2,FALSE)),"",VLOOKUP($D1152,SITES!$A:$E,2,FALSE))</f>
        <v>Hosie South</v>
      </c>
      <c r="F1152" s="10">
        <f>IF(ISERROR(VLOOKUP($D1152,SITES!$A:$E,3,FALSE)),"",VLOOKUP($D1152,SITES!$A:$E,3,FALSE))</f>
        <v>48.9071</v>
      </c>
      <c r="G1152" s="13">
        <f>IF(ISERROR(VLOOKUP($D1152,SITES!$A:$E,4,FALSE)),"",VLOOKUP($D1152,SITES!$A:$E,4,FALSE))</f>
        <v>-125.03701700000001</v>
      </c>
      <c r="H1152" s="14" t="str">
        <f t="shared" ref="H1152:O1152" si="2167">IF(ISERROR(H1151),IF(ISERROR(H1149),IF(ISERROR(H1148),"BLANK",H1148),H1149),H1151)</f>
        <v>24/04/2024</v>
      </c>
      <c r="I1152" s="11">
        <f t="shared" si="2167"/>
        <v>1.5</v>
      </c>
      <c r="J1152" s="11" t="str">
        <f t="shared" si="2167"/>
        <v>NW</v>
      </c>
      <c r="K1152" s="18">
        <f t="shared" si="2167"/>
        <v>0.42083333333333334</v>
      </c>
      <c r="L1152" s="11" t="str">
        <f t="shared" si="2167"/>
        <v>CMA</v>
      </c>
      <c r="M1152" s="11">
        <f t="shared" si="2167"/>
        <v>6.5</v>
      </c>
      <c r="N1152" s="11">
        <f t="shared" si="2167"/>
        <v>2</v>
      </c>
      <c r="O1152" s="11">
        <f t="shared" si="2167"/>
        <v>1</v>
      </c>
      <c r="P1152" s="11" t="s">
        <v>32</v>
      </c>
      <c r="Q1152" s="19" t="str">
        <f>IF($N1152=1,IF(ISERROR(VLOOKUP($P1152,'M1'!$A:$C,Q$2,FALSE)),"NOT PRESENT",VLOOKUP($P1152,'M1'!$A:$C,Q$2,FALSE)),IF($N1152=2,IF(ISERROR(VLOOKUP(DATA!$P1152,'M2'!$A:$C,Q$2,FALSE)),"NOT PRESENT",VLOOKUP(DATA!$P1152,'M2'!$A:$C,Q$2,FALSE)),IF($N1152=0,IF(ISERROR(VLOOKUP($P1152,'M1'!$A:$C,Q$2,FALSE)),IF(ISERROR(VLOOKUP(DATA!$P1152,'M2'!$A:$C,Q$2,FALSE)),"NOT PRESENT",VLOOKUP(DATA!$P1152,'M2'!$A:$C,Q$2,FALSE)),VLOOKUP($P1152,'M1'!$A:$C,Q$2,FALSE)),"SPECIFY METHOD")))</f>
        <v>Acmaea mitra</v>
      </c>
      <c r="R1152" s="12" t="str">
        <f>IF($N1152=1,IF(ISERROR(VLOOKUP($P1152,'M1'!$A:$C,R$2,FALSE)),"NOT PRESENT",VLOOKUP($P1152,'M1'!$A:$C,R$2,FALSE)),IF($N1152=2,IF(ISERROR(VLOOKUP(DATA!$P1152,'M2'!$A:$C,R$2,FALSE)),"NOT PRESENT",VLOOKUP(DATA!$P1152,'M2'!$A:$C,R$2,FALSE)),IF($N1152=0,IF(ISERROR(VLOOKUP($P1152,'M1'!$A:$C,R$2,FALSE)),IF(ISERROR(VLOOKUP(DATA!$P1152,'M2'!$A:$C,R$2,FALSE)),"NOT PRESENT",VLOOKUP(DATA!$P1152,'M2'!$A:$C,R$2,FALSE)),VLOOKUP($P1152,'M1'!$A:$C,R$2,FALSE)),"SPECIFY METHOD")))</f>
        <v>Whitecap limpet</v>
      </c>
      <c r="S1152" s="21">
        <f t="shared" si="1889"/>
        <v>4</v>
      </c>
      <c r="T1152" s="11">
        <v>4</v>
      </c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  <c r="AT1152" s="11"/>
      <c r="AU1152" s="11"/>
      <c r="AV1152" s="11"/>
      <c r="AW1152" s="11"/>
      <c r="AX1152" s="11"/>
      <c r="AY1152" s="11"/>
      <c r="AZ1152" s="11"/>
      <c r="BA1152" s="11"/>
      <c r="BB1152" s="11"/>
      <c r="BC1152" s="11"/>
      <c r="BD1152" s="11"/>
      <c r="BE1152" s="11"/>
      <c r="BF1152" s="11"/>
      <c r="BG1152" s="11"/>
      <c r="BH1152" s="11"/>
      <c r="BI1152" s="11"/>
      <c r="BJ1152" s="11"/>
      <c r="BK1152" s="11"/>
      <c r="BL1152" s="11"/>
      <c r="BM1152" s="11"/>
      <c r="BN1152" s="11"/>
      <c r="BO1152" s="11"/>
      <c r="BP1152" s="11"/>
    </row>
    <row r="1153" spans="1:68" ht="12.75" customHeight="1">
      <c r="A1153" s="12">
        <f t="shared" si="1727"/>
        <v>1150</v>
      </c>
      <c r="B1153" s="11" t="str">
        <f t="shared" ref="B1153:D1153" si="2168">IF(ISERROR(B1152),IF(ISERROR(B1151),IF(ISERROR(B1149),"BLANK",B1149),B1151),B1152)</f>
        <v>Isabelle Cote</v>
      </c>
      <c r="C1153" s="11" t="str">
        <f t="shared" si="2168"/>
        <v>Claire Attridge</v>
      </c>
      <c r="D1153" s="11" t="str">
        <f t="shared" si="2168"/>
        <v>BMSC26</v>
      </c>
      <c r="E1153" s="12" t="str">
        <f>IF(ISERROR(VLOOKUP($D1153,SITES!$A:$E,2,FALSE)),"",VLOOKUP($D1153,SITES!$A:$E,2,FALSE))</f>
        <v>Hosie South</v>
      </c>
      <c r="F1153" s="10">
        <f>IF(ISERROR(VLOOKUP($D1153,SITES!$A:$E,3,FALSE)),"",VLOOKUP($D1153,SITES!$A:$E,3,FALSE))</f>
        <v>48.9071</v>
      </c>
      <c r="G1153" s="13">
        <f>IF(ISERROR(VLOOKUP($D1153,SITES!$A:$E,4,FALSE)),"",VLOOKUP($D1153,SITES!$A:$E,4,FALSE))</f>
        <v>-125.03701700000001</v>
      </c>
      <c r="H1153" s="14" t="str">
        <f t="shared" ref="H1153:M1153" si="2169">IF(ISERROR(H1152),IF(ISERROR(H1151),IF(ISERROR(H1149),"BLANK",H1149),H1151),H1152)</f>
        <v>24/04/2024</v>
      </c>
      <c r="I1153" s="11">
        <f t="shared" si="2169"/>
        <v>1.5</v>
      </c>
      <c r="J1153" s="11" t="str">
        <f t="shared" si="2169"/>
        <v>NW</v>
      </c>
      <c r="K1153" s="18">
        <f t="shared" si="2169"/>
        <v>0.42083333333333334</v>
      </c>
      <c r="L1153" s="11" t="str">
        <f t="shared" si="2169"/>
        <v>CMA</v>
      </c>
      <c r="M1153" s="11">
        <f t="shared" si="2169"/>
        <v>6.5</v>
      </c>
      <c r="N1153" s="11">
        <v>0</v>
      </c>
      <c r="O1153" s="11">
        <f>IF(ISERROR(O1152),IF(ISERROR(O1151),IF(ISERROR(O1149),"BLANK",O1149),O1151),O1152)</f>
        <v>1</v>
      </c>
      <c r="P1153" s="11" t="s">
        <v>52</v>
      </c>
      <c r="Q1153" s="19" t="str">
        <f>IF($N1153=1,IF(ISERROR(VLOOKUP($P1153,'M1'!$A:$C,Q$2,FALSE)),"NOT PRESENT",VLOOKUP($P1153,'M1'!$A:$C,Q$2,FALSE)),IF($N1153=2,IF(ISERROR(VLOOKUP(DATA!$P1153,'M2'!$A:$C,Q$2,FALSE)),"NOT PRESENT",VLOOKUP(DATA!$P1153,'M2'!$A:$C,Q$2,FALSE)),IF($N1153=0,IF(ISERROR(VLOOKUP($P1153,'M1'!$A:$C,Q$2,FALSE)),IF(ISERROR(VLOOKUP(DATA!$P1153,'M2'!$A:$C,Q$2,FALSE)),"NOT PRESENT",VLOOKUP(DATA!$P1153,'M2'!$A:$C,Q$2,FALSE)),VLOOKUP($P1153,'M1'!$A:$C,Q$2,FALSE)),"SPECIFY METHOD")))</f>
        <v>Sebastes caurinus</v>
      </c>
      <c r="R1153" s="12" t="str">
        <f>IF($N1153=1,IF(ISERROR(VLOOKUP($P1153,'M1'!$A:$C,R$2,FALSE)),"NOT PRESENT",VLOOKUP($P1153,'M1'!$A:$C,R$2,FALSE)),IF($N1153=2,IF(ISERROR(VLOOKUP(DATA!$P1153,'M2'!$A:$C,R$2,FALSE)),"NOT PRESENT",VLOOKUP(DATA!$P1153,'M2'!$A:$C,R$2,FALSE)),IF($N1153=0,IF(ISERROR(VLOOKUP($P1153,'M1'!$A:$C,R$2,FALSE)),IF(ISERROR(VLOOKUP(DATA!$P1153,'M2'!$A:$C,R$2,FALSE)),"NOT PRESENT",VLOOKUP(DATA!$P1153,'M2'!$A:$C,R$2,FALSE)),VLOOKUP($P1153,'M1'!$A:$C,R$2,FALSE)),"SPECIFY METHOD")))</f>
        <v>Copper rockfish</v>
      </c>
      <c r="S1153" s="21">
        <f t="shared" si="1889"/>
        <v>1</v>
      </c>
      <c r="T1153" s="11">
        <v>0</v>
      </c>
      <c r="U1153" s="11"/>
      <c r="V1153" s="11"/>
      <c r="W1153" s="11"/>
      <c r="X1153" s="11"/>
      <c r="Y1153" s="11"/>
      <c r="Z1153" s="11">
        <v>1</v>
      </c>
      <c r="AA1153" s="11"/>
      <c r="AB1153" s="11"/>
      <c r="AC1153" s="11"/>
      <c r="AD1153" s="11"/>
      <c r="AE1153" s="11"/>
      <c r="AF1153" s="11"/>
      <c r="AG1153" s="11"/>
      <c r="AH1153" s="11"/>
      <c r="AI1153" s="11"/>
      <c r="AJ1153" s="11"/>
      <c r="AK1153" s="11"/>
      <c r="AL1153" s="11"/>
      <c r="AM1153" s="11"/>
      <c r="AN1153" s="11"/>
      <c r="AO1153" s="11"/>
      <c r="AP1153" s="11"/>
      <c r="AQ1153" s="11"/>
      <c r="AR1153" s="11"/>
      <c r="AS1153" s="11"/>
      <c r="AT1153" s="11"/>
      <c r="AU1153" s="11"/>
      <c r="AV1153" s="11"/>
      <c r="AW1153" s="11"/>
      <c r="AX1153" s="11"/>
      <c r="AY1153" s="11"/>
      <c r="AZ1153" s="11"/>
      <c r="BA1153" s="11"/>
      <c r="BB1153" s="11"/>
      <c r="BC1153" s="11"/>
      <c r="BD1153" s="11"/>
      <c r="BE1153" s="11"/>
      <c r="BF1153" s="11"/>
      <c r="BG1153" s="11"/>
      <c r="BH1153" s="11"/>
      <c r="BI1153" s="11"/>
      <c r="BJ1153" s="11"/>
      <c r="BK1153" s="11"/>
      <c r="BL1153" s="11"/>
      <c r="BM1153" s="11"/>
      <c r="BN1153" s="11"/>
      <c r="BO1153" s="11"/>
      <c r="BP1153" s="11"/>
    </row>
    <row r="1154" spans="1:68" ht="12.75" customHeight="1">
      <c r="A1154" s="12">
        <f t="shared" si="1727"/>
        <v>1151</v>
      </c>
      <c r="B1154" s="11" t="str">
        <f t="shared" ref="B1154:D1154" si="2170">IF(ISERROR(B1153),IF(ISERROR(B1152),IF(ISERROR(B1151),"BLANK",B1151),B1152),B1153)</f>
        <v>Isabelle Cote</v>
      </c>
      <c r="C1154" s="11" t="str">
        <f t="shared" si="2170"/>
        <v>Claire Attridge</v>
      </c>
      <c r="D1154" s="11" t="str">
        <f t="shared" si="2170"/>
        <v>BMSC26</v>
      </c>
      <c r="E1154" s="12" t="str">
        <f>IF(ISERROR(VLOOKUP($D1154,SITES!$A:$E,2,FALSE)),"",VLOOKUP($D1154,SITES!$A:$E,2,FALSE))</f>
        <v>Hosie South</v>
      </c>
      <c r="F1154" s="10">
        <f>IF(ISERROR(VLOOKUP($D1154,SITES!$A:$E,3,FALSE)),"",VLOOKUP($D1154,SITES!$A:$E,3,FALSE))</f>
        <v>48.9071</v>
      </c>
      <c r="G1154" s="13">
        <f>IF(ISERROR(VLOOKUP($D1154,SITES!$A:$E,4,FALSE)),"",VLOOKUP($D1154,SITES!$A:$E,4,FALSE))</f>
        <v>-125.03701700000001</v>
      </c>
      <c r="H1154" s="14" t="str">
        <f t="shared" ref="H1154:M1154" si="2171">IF(ISERROR(H1153),IF(ISERROR(H1152),IF(ISERROR(H1151),"BLANK",H1151),H1152),H1153)</f>
        <v>24/04/2024</v>
      </c>
      <c r="I1154" s="11">
        <f t="shared" si="2171"/>
        <v>1.5</v>
      </c>
      <c r="J1154" s="11" t="str">
        <f t="shared" si="2171"/>
        <v>NW</v>
      </c>
      <c r="K1154" s="18">
        <f t="shared" si="2171"/>
        <v>0.42083333333333334</v>
      </c>
      <c r="L1154" s="11" t="str">
        <f t="shared" si="2171"/>
        <v>CMA</v>
      </c>
      <c r="M1154" s="11">
        <f t="shared" si="2171"/>
        <v>6.5</v>
      </c>
      <c r="N1154" s="11">
        <v>2</v>
      </c>
      <c r="O1154" s="11">
        <f t="shared" ref="O1154:O1155" si="2172">IF(ISERROR(O1153),IF(ISERROR(O1152),IF(ISERROR(O1151),"BLANK",O1151),O1152),O1153)</f>
        <v>1</v>
      </c>
      <c r="P1154" s="11" t="s">
        <v>177</v>
      </c>
      <c r="Q1154" s="19" t="str">
        <f>IF($N1154=1,IF(ISERROR(VLOOKUP($P1154,'M1'!$A:$C,Q$2,FALSE)),"NOT PRESENT",VLOOKUP($P1154,'M1'!$A:$C,Q$2,FALSE)),IF($N1154=2,IF(ISERROR(VLOOKUP(DATA!$P1154,'M2'!$A:$C,Q$2,FALSE)),"NOT PRESENT",VLOOKUP(DATA!$P1154,'M2'!$A:$C,Q$2,FALSE)),IF($N1154=0,IF(ISERROR(VLOOKUP($P1154,'M1'!$A:$C,Q$2,FALSE)),IF(ISERROR(VLOOKUP(DATA!$P1154,'M2'!$A:$C,Q$2,FALSE)),"NOT PRESENT",VLOOKUP(DATA!$P1154,'M2'!$A:$C,Q$2,FALSE)),VLOOKUP($P1154,'M1'!$A:$C,Q$2,FALSE)),"SPECIFY METHOD")))</f>
        <v>Cadlina luteomarginata</v>
      </c>
      <c r="R1154" s="12" t="str">
        <f>IF($N1154=1,IF(ISERROR(VLOOKUP($P1154,'M1'!$A:$C,R$2,FALSE)),"NOT PRESENT",VLOOKUP($P1154,'M1'!$A:$C,R$2,FALSE)),IF($N1154=2,IF(ISERROR(VLOOKUP(DATA!$P1154,'M2'!$A:$C,R$2,FALSE)),"NOT PRESENT",VLOOKUP(DATA!$P1154,'M2'!$A:$C,R$2,FALSE)),IF($N1154=0,IF(ISERROR(VLOOKUP($P1154,'M1'!$A:$C,R$2,FALSE)),IF(ISERROR(VLOOKUP(DATA!$P1154,'M2'!$A:$C,R$2,FALSE)),"NOT PRESENT",VLOOKUP(DATA!$P1154,'M2'!$A:$C,R$2,FALSE)),VLOOKUP($P1154,'M1'!$A:$C,R$2,FALSE)),"SPECIFY METHOD")))</f>
        <v>Yellow-edge cadlina</v>
      </c>
      <c r="S1154" s="21">
        <f t="shared" si="1889"/>
        <v>2</v>
      </c>
      <c r="T1154" s="11">
        <v>2</v>
      </c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  <c r="AI1154" s="11"/>
      <c r="AJ1154" s="11"/>
      <c r="AK1154" s="11"/>
      <c r="AL1154" s="11"/>
      <c r="AM1154" s="11"/>
      <c r="AN1154" s="11"/>
      <c r="AO1154" s="11"/>
      <c r="AP1154" s="11"/>
      <c r="AQ1154" s="11"/>
      <c r="AR1154" s="11"/>
      <c r="AS1154" s="11"/>
      <c r="AT1154" s="11"/>
      <c r="AU1154" s="11"/>
      <c r="AV1154" s="11"/>
      <c r="AW1154" s="11"/>
      <c r="AX1154" s="11"/>
      <c r="AY1154" s="11"/>
      <c r="AZ1154" s="11"/>
      <c r="BA1154" s="11"/>
      <c r="BB1154" s="11"/>
      <c r="BC1154" s="11"/>
      <c r="BD1154" s="11"/>
      <c r="BE1154" s="11"/>
      <c r="BF1154" s="11"/>
      <c r="BG1154" s="11"/>
      <c r="BH1154" s="11"/>
      <c r="BI1154" s="11"/>
      <c r="BJ1154" s="11"/>
      <c r="BK1154" s="11"/>
      <c r="BL1154" s="11"/>
      <c r="BM1154" s="11"/>
      <c r="BN1154" s="11"/>
      <c r="BO1154" s="11"/>
      <c r="BP1154" s="11"/>
    </row>
    <row r="1155" spans="1:68" ht="12.75" customHeight="1">
      <c r="A1155" s="12">
        <f t="shared" si="1727"/>
        <v>1152</v>
      </c>
      <c r="B1155" s="11" t="str">
        <f t="shared" ref="B1155:D1155" si="2173">IF(ISERROR(B1154),IF(ISERROR(B1153),IF(ISERROR(B1152),"BLANK",B1152),B1153),B1154)</f>
        <v>Isabelle Cote</v>
      </c>
      <c r="C1155" s="11" t="str">
        <f t="shared" si="2173"/>
        <v>Claire Attridge</v>
      </c>
      <c r="D1155" s="11" t="str">
        <f t="shared" si="2173"/>
        <v>BMSC26</v>
      </c>
      <c r="E1155" s="12" t="str">
        <f>IF(ISERROR(VLOOKUP($D1155,SITES!$A:$E,2,FALSE)),"",VLOOKUP($D1155,SITES!$A:$E,2,FALSE))</f>
        <v>Hosie South</v>
      </c>
      <c r="F1155" s="10">
        <f>IF(ISERROR(VLOOKUP($D1155,SITES!$A:$E,3,FALSE)),"",VLOOKUP($D1155,SITES!$A:$E,3,FALSE))</f>
        <v>48.9071</v>
      </c>
      <c r="G1155" s="13">
        <f>IF(ISERROR(VLOOKUP($D1155,SITES!$A:$E,4,FALSE)),"",VLOOKUP($D1155,SITES!$A:$E,4,FALSE))</f>
        <v>-125.03701700000001</v>
      </c>
      <c r="H1155" s="14" t="str">
        <f t="shared" ref="H1155:M1155" si="2174">IF(ISERROR(H1154),IF(ISERROR(H1153),IF(ISERROR(H1152),"BLANK",H1152),H1153),H1154)</f>
        <v>24/04/2024</v>
      </c>
      <c r="I1155" s="11">
        <f t="shared" si="2174"/>
        <v>1.5</v>
      </c>
      <c r="J1155" s="11" t="str">
        <f t="shared" si="2174"/>
        <v>NW</v>
      </c>
      <c r="K1155" s="18">
        <f t="shared" si="2174"/>
        <v>0.42083333333333334</v>
      </c>
      <c r="L1155" s="11" t="str">
        <f t="shared" si="2174"/>
        <v>CMA</v>
      </c>
      <c r="M1155" s="11">
        <f t="shared" si="2174"/>
        <v>6.5</v>
      </c>
      <c r="N1155" s="11">
        <v>2</v>
      </c>
      <c r="O1155" s="11">
        <f t="shared" si="2172"/>
        <v>1</v>
      </c>
      <c r="P1155" s="11" t="s">
        <v>80</v>
      </c>
      <c r="Q1155" s="19" t="str">
        <f>IF($N1155=1,IF(ISERROR(VLOOKUP($P1155,'M1'!$A:$C,Q$2,FALSE)),"NOT PRESENT",VLOOKUP($P1155,'M1'!$A:$C,Q$2,FALSE)),IF($N1155=2,IF(ISERROR(VLOOKUP(DATA!$P1155,'M2'!$A:$C,Q$2,FALSE)),"NOT PRESENT",VLOOKUP(DATA!$P1155,'M2'!$A:$C,Q$2,FALSE)),IF($N1155=0,IF(ISERROR(VLOOKUP($P1155,'M1'!$A:$C,Q$2,FALSE)),IF(ISERROR(VLOOKUP(DATA!$P1155,'M2'!$A:$C,Q$2,FALSE)),"NOT PRESENT",VLOOKUP(DATA!$P1155,'M2'!$A:$C,Q$2,FALSE)),VLOOKUP($P1155,'M1'!$A:$C,Q$2,FALSE)),"SPECIFY METHOD")))</f>
        <v>Doris montereyensis</v>
      </c>
      <c r="R1155" s="12" t="str">
        <f>IF($N1155=1,IF(ISERROR(VLOOKUP($P1155,'M1'!$A:$C,R$2,FALSE)),"NOT PRESENT",VLOOKUP($P1155,'M1'!$A:$C,R$2,FALSE)),IF($N1155=2,IF(ISERROR(VLOOKUP(DATA!$P1155,'M2'!$A:$C,R$2,FALSE)),"NOT PRESENT",VLOOKUP(DATA!$P1155,'M2'!$A:$C,R$2,FALSE)),IF($N1155=0,IF(ISERROR(VLOOKUP($P1155,'M1'!$A:$C,R$2,FALSE)),IF(ISERROR(VLOOKUP(DATA!$P1155,'M2'!$A:$C,R$2,FALSE)),"NOT PRESENT",VLOOKUP(DATA!$P1155,'M2'!$A:$C,R$2,FALSE)),VLOOKUP($P1155,'M1'!$A:$C,R$2,FALSE)),"SPECIFY METHOD")))</f>
        <v>Monterey sea lemon</v>
      </c>
      <c r="S1155" s="21">
        <f t="shared" si="1889"/>
        <v>1</v>
      </c>
      <c r="T1155" s="11">
        <v>1</v>
      </c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1"/>
      <c r="AJ1155" s="11"/>
      <c r="AK1155" s="11"/>
      <c r="AL1155" s="11"/>
      <c r="AM1155" s="11"/>
      <c r="AN1155" s="11"/>
      <c r="AO1155" s="11"/>
      <c r="AP1155" s="11"/>
      <c r="AQ1155" s="11"/>
      <c r="AR1155" s="11"/>
      <c r="AS1155" s="11"/>
      <c r="AT1155" s="11"/>
      <c r="AU1155" s="11"/>
      <c r="AV1155" s="11"/>
      <c r="AW1155" s="11"/>
      <c r="AX1155" s="11"/>
      <c r="AY1155" s="11"/>
      <c r="AZ1155" s="11"/>
      <c r="BA1155" s="11"/>
      <c r="BB1155" s="11"/>
      <c r="BC1155" s="11"/>
      <c r="BD1155" s="11"/>
      <c r="BE1155" s="11"/>
      <c r="BF1155" s="11"/>
      <c r="BG1155" s="11"/>
      <c r="BH1155" s="11"/>
      <c r="BI1155" s="11"/>
      <c r="BJ1155" s="11"/>
      <c r="BK1155" s="11"/>
      <c r="BL1155" s="11"/>
      <c r="BM1155" s="11"/>
      <c r="BN1155" s="11"/>
      <c r="BO1155" s="11"/>
      <c r="BP1155" s="11"/>
    </row>
    <row r="1156" spans="1:68" ht="12.75" customHeight="1">
      <c r="A1156" s="12">
        <f t="shared" si="1727"/>
        <v>1153</v>
      </c>
      <c r="B1156" s="11" t="str">
        <f t="shared" ref="B1156:D1156" si="2175">IF(ISERROR(B1155),IF(ISERROR(B1154),IF(ISERROR(B1153),"BLANK",B1153),B1154),B1155)</f>
        <v>Isabelle Cote</v>
      </c>
      <c r="C1156" s="11" t="str">
        <f t="shared" si="2175"/>
        <v>Claire Attridge</v>
      </c>
      <c r="D1156" s="11" t="str">
        <f t="shared" si="2175"/>
        <v>BMSC26</v>
      </c>
      <c r="E1156" s="12" t="str">
        <f>IF(ISERROR(VLOOKUP($D1156,SITES!$A:$E,2,FALSE)),"",VLOOKUP($D1156,SITES!$A:$E,2,FALSE))</f>
        <v>Hosie South</v>
      </c>
      <c r="F1156" s="10">
        <f>IF(ISERROR(VLOOKUP($D1156,SITES!$A:$E,3,FALSE)),"",VLOOKUP($D1156,SITES!$A:$E,3,FALSE))</f>
        <v>48.9071</v>
      </c>
      <c r="G1156" s="13">
        <f>IF(ISERROR(VLOOKUP($D1156,SITES!$A:$E,4,FALSE)),"",VLOOKUP($D1156,SITES!$A:$E,4,FALSE))</f>
        <v>-125.03701700000001</v>
      </c>
      <c r="H1156" s="14" t="str">
        <f t="shared" ref="H1156:O1156" si="2176">IF(ISERROR(H1155),IF(ISERROR(H1154),IF(ISERROR(H1153),"BLANK",H1153),H1154),H1155)</f>
        <v>24/04/2024</v>
      </c>
      <c r="I1156" s="11">
        <f t="shared" si="2176"/>
        <v>1.5</v>
      </c>
      <c r="J1156" s="11" t="str">
        <f t="shared" si="2176"/>
        <v>NW</v>
      </c>
      <c r="K1156" s="18">
        <f t="shared" si="2176"/>
        <v>0.42083333333333334</v>
      </c>
      <c r="L1156" s="11" t="str">
        <f t="shared" si="2176"/>
        <v>CMA</v>
      </c>
      <c r="M1156" s="11">
        <f t="shared" si="2176"/>
        <v>6.5</v>
      </c>
      <c r="N1156" s="11">
        <f t="shared" si="2176"/>
        <v>2</v>
      </c>
      <c r="O1156" s="11">
        <f t="shared" si="2176"/>
        <v>1</v>
      </c>
      <c r="P1156" s="11" t="s">
        <v>59</v>
      </c>
      <c r="Q1156" s="19" t="str">
        <f>IF($N1156=1,IF(ISERROR(VLOOKUP($P1156,'M1'!$A:$C,Q$2,FALSE)),"NOT PRESENT",VLOOKUP($P1156,'M1'!$A:$C,Q$2,FALSE)),IF($N1156=2,IF(ISERROR(VLOOKUP(DATA!$P1156,'M2'!$A:$C,Q$2,FALSE)),"NOT PRESENT",VLOOKUP(DATA!$P1156,'M2'!$A:$C,Q$2,FALSE)),IF($N1156=0,IF(ISERROR(VLOOKUP($P1156,'M1'!$A:$C,Q$2,FALSE)),IF(ISERROR(VLOOKUP(DATA!$P1156,'M2'!$A:$C,Q$2,FALSE)),"NOT PRESENT",VLOOKUP(DATA!$P1156,'M2'!$A:$C,Q$2,FALSE)),VLOOKUP($P1156,'M1'!$A:$C,Q$2,FALSE)),"SPECIFY METHOD")))</f>
        <v>Scyra acutifrons</v>
      </c>
      <c r="R1156" s="12" t="str">
        <f>IF($N1156=1,IF(ISERROR(VLOOKUP($P1156,'M1'!$A:$C,R$2,FALSE)),"NOT PRESENT",VLOOKUP($P1156,'M1'!$A:$C,R$2,FALSE)),IF($N1156=2,IF(ISERROR(VLOOKUP(DATA!$P1156,'M2'!$A:$C,R$2,FALSE)),"NOT PRESENT",VLOOKUP(DATA!$P1156,'M2'!$A:$C,R$2,FALSE)),IF($N1156=0,IF(ISERROR(VLOOKUP($P1156,'M1'!$A:$C,R$2,FALSE)),IF(ISERROR(VLOOKUP(DATA!$P1156,'M2'!$A:$C,R$2,FALSE)),"NOT PRESENT",VLOOKUP(DATA!$P1156,'M2'!$A:$C,R$2,FALSE)),VLOOKUP($P1156,'M1'!$A:$C,R$2,FALSE)),"SPECIFY METHOD")))</f>
        <v>Sharpnose crab</v>
      </c>
      <c r="S1156" s="21">
        <f t="shared" si="1889"/>
        <v>1</v>
      </c>
      <c r="T1156" s="11">
        <v>1</v>
      </c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  <c r="AI1156" s="11"/>
      <c r="AJ1156" s="11"/>
      <c r="AK1156" s="11"/>
      <c r="AL1156" s="11"/>
      <c r="AM1156" s="11"/>
      <c r="AN1156" s="11"/>
      <c r="AO1156" s="11"/>
      <c r="AP1156" s="11"/>
      <c r="AQ1156" s="11"/>
      <c r="AR1156" s="11"/>
      <c r="AS1156" s="11"/>
      <c r="AT1156" s="11"/>
      <c r="AU1156" s="11"/>
      <c r="AV1156" s="11"/>
      <c r="AW1156" s="11"/>
      <c r="AX1156" s="11"/>
      <c r="AY1156" s="11"/>
      <c r="AZ1156" s="11"/>
      <c r="BA1156" s="11"/>
      <c r="BB1156" s="11"/>
      <c r="BC1156" s="11"/>
      <c r="BD1156" s="11"/>
      <c r="BE1156" s="11"/>
      <c r="BF1156" s="11"/>
      <c r="BG1156" s="11"/>
      <c r="BH1156" s="11"/>
      <c r="BI1156" s="11"/>
      <c r="BJ1156" s="11"/>
      <c r="BK1156" s="11"/>
      <c r="BL1156" s="11"/>
      <c r="BM1156" s="11"/>
      <c r="BN1156" s="11"/>
      <c r="BO1156" s="11"/>
      <c r="BP1156" s="11"/>
    </row>
    <row r="1157" spans="1:68" ht="12.75" customHeight="1">
      <c r="A1157" s="12">
        <f t="shared" si="1727"/>
        <v>1154</v>
      </c>
      <c r="B1157" s="11" t="str">
        <f t="shared" ref="B1157:D1157" si="2177">IF(ISERROR(B1156),IF(ISERROR(B1155),IF(ISERROR(B1154),"BLANK",B1154),B1155),B1156)</f>
        <v>Isabelle Cote</v>
      </c>
      <c r="C1157" s="11" t="str">
        <f t="shared" si="2177"/>
        <v>Claire Attridge</v>
      </c>
      <c r="D1157" s="11" t="str">
        <f t="shared" si="2177"/>
        <v>BMSC26</v>
      </c>
      <c r="E1157" s="12" t="str">
        <f>IF(ISERROR(VLOOKUP($D1157,SITES!$A:$E,2,FALSE)),"",VLOOKUP($D1157,SITES!$A:$E,2,FALSE))</f>
        <v>Hosie South</v>
      </c>
      <c r="F1157" s="10">
        <f>IF(ISERROR(VLOOKUP($D1157,SITES!$A:$E,3,FALSE)),"",VLOOKUP($D1157,SITES!$A:$E,3,FALSE))</f>
        <v>48.9071</v>
      </c>
      <c r="G1157" s="13">
        <f>IF(ISERROR(VLOOKUP($D1157,SITES!$A:$E,4,FALSE)),"",VLOOKUP($D1157,SITES!$A:$E,4,FALSE))</f>
        <v>-125.03701700000001</v>
      </c>
      <c r="H1157" s="14" t="str">
        <f t="shared" ref="H1157:O1157" si="2178">IF(ISERROR(H1156),IF(ISERROR(H1155),IF(ISERROR(H1154),"BLANK",H1154),H1155),H1156)</f>
        <v>24/04/2024</v>
      </c>
      <c r="I1157" s="11">
        <f t="shared" si="2178"/>
        <v>1.5</v>
      </c>
      <c r="J1157" s="11" t="str">
        <f t="shared" si="2178"/>
        <v>NW</v>
      </c>
      <c r="K1157" s="18">
        <f t="shared" si="2178"/>
        <v>0.42083333333333334</v>
      </c>
      <c r="L1157" s="11" t="str">
        <f t="shared" si="2178"/>
        <v>CMA</v>
      </c>
      <c r="M1157" s="11">
        <f t="shared" si="2178"/>
        <v>6.5</v>
      </c>
      <c r="N1157" s="11">
        <f t="shared" si="2178"/>
        <v>2</v>
      </c>
      <c r="O1157" s="11">
        <f t="shared" si="2178"/>
        <v>1</v>
      </c>
      <c r="P1157" s="11" t="s">
        <v>33</v>
      </c>
      <c r="Q1157" s="19" t="str">
        <f>IF($N1157=1,IF(ISERROR(VLOOKUP($P1157,'M1'!$A:$C,Q$2,FALSE)),"NOT PRESENT",VLOOKUP($P1157,'M1'!$A:$C,Q$2,FALSE)),IF($N1157=2,IF(ISERROR(VLOOKUP(DATA!$P1157,'M2'!$A:$C,Q$2,FALSE)),"NOT PRESENT",VLOOKUP(DATA!$P1157,'M2'!$A:$C,Q$2,FALSE)),IF($N1157=0,IF(ISERROR(VLOOKUP($P1157,'M1'!$A:$C,Q$2,FALSE)),IF(ISERROR(VLOOKUP(DATA!$P1157,'M2'!$A:$C,Q$2,FALSE)),"NOT PRESENT",VLOOKUP(DATA!$P1157,'M2'!$A:$C,Q$2,FALSE)),VLOOKUP($P1157,'M1'!$A:$C,Q$2,FALSE)),"SPECIFY METHOD")))</f>
        <v>Apostichopus californicus</v>
      </c>
      <c r="R1157" s="12" t="str">
        <f>IF($N1157=1,IF(ISERROR(VLOOKUP($P1157,'M1'!$A:$C,R$2,FALSE)),"NOT PRESENT",VLOOKUP($P1157,'M1'!$A:$C,R$2,FALSE)),IF($N1157=2,IF(ISERROR(VLOOKUP(DATA!$P1157,'M2'!$A:$C,R$2,FALSE)),"NOT PRESENT",VLOOKUP(DATA!$P1157,'M2'!$A:$C,R$2,FALSE)),IF($N1157=0,IF(ISERROR(VLOOKUP($P1157,'M1'!$A:$C,R$2,FALSE)),IF(ISERROR(VLOOKUP(DATA!$P1157,'M2'!$A:$C,R$2,FALSE)),"NOT PRESENT",VLOOKUP(DATA!$P1157,'M2'!$A:$C,R$2,FALSE)),VLOOKUP($P1157,'M1'!$A:$C,R$2,FALSE)),"SPECIFY METHOD")))</f>
        <v>California sea cucumber</v>
      </c>
      <c r="S1157" s="21">
        <f t="shared" si="1889"/>
        <v>3</v>
      </c>
      <c r="T1157" s="11">
        <v>3</v>
      </c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  <c r="AI1157" s="11"/>
      <c r="AJ1157" s="11"/>
      <c r="AK1157" s="11"/>
      <c r="AL1157" s="11"/>
      <c r="AM1157" s="11"/>
      <c r="AN1157" s="11"/>
      <c r="AO1157" s="11"/>
      <c r="AP1157" s="11"/>
      <c r="AQ1157" s="11"/>
      <c r="AR1157" s="11"/>
      <c r="AS1157" s="11"/>
      <c r="AT1157" s="11"/>
      <c r="AU1157" s="11"/>
      <c r="AV1157" s="11"/>
      <c r="AW1157" s="11"/>
      <c r="AX1157" s="11"/>
      <c r="AY1157" s="11"/>
      <c r="AZ1157" s="11"/>
      <c r="BA1157" s="11"/>
      <c r="BB1157" s="11"/>
      <c r="BC1157" s="11"/>
      <c r="BD1157" s="11"/>
      <c r="BE1157" s="11"/>
      <c r="BF1157" s="11"/>
      <c r="BG1157" s="11"/>
      <c r="BH1157" s="11"/>
      <c r="BI1157" s="11"/>
      <c r="BJ1157" s="11"/>
      <c r="BK1157" s="11"/>
      <c r="BL1157" s="11"/>
      <c r="BM1157" s="11"/>
      <c r="BN1157" s="11"/>
      <c r="BO1157" s="11"/>
      <c r="BP1157" s="11"/>
    </row>
    <row r="1158" spans="1:68" ht="12.75" customHeight="1">
      <c r="A1158" s="12">
        <f t="shared" si="1727"/>
        <v>1155</v>
      </c>
      <c r="B1158" s="11" t="str">
        <f t="shared" ref="B1158:D1158" si="2179">IF(ISERROR(B1157),IF(ISERROR(B1156),IF(ISERROR(B1155),"BLANK",B1155),B1156),B1157)</f>
        <v>Isabelle Cote</v>
      </c>
      <c r="C1158" s="11" t="str">
        <f t="shared" si="2179"/>
        <v>Claire Attridge</v>
      </c>
      <c r="D1158" s="11" t="str">
        <f t="shared" si="2179"/>
        <v>BMSC26</v>
      </c>
      <c r="E1158" s="12" t="str">
        <f>IF(ISERROR(VLOOKUP($D1158,SITES!$A:$E,2,FALSE)),"",VLOOKUP($D1158,SITES!$A:$E,2,FALSE))</f>
        <v>Hosie South</v>
      </c>
      <c r="F1158" s="10">
        <f>IF(ISERROR(VLOOKUP($D1158,SITES!$A:$E,3,FALSE)),"",VLOOKUP($D1158,SITES!$A:$E,3,FALSE))</f>
        <v>48.9071</v>
      </c>
      <c r="G1158" s="13">
        <f>IF(ISERROR(VLOOKUP($D1158,SITES!$A:$E,4,FALSE)),"",VLOOKUP($D1158,SITES!$A:$E,4,FALSE))</f>
        <v>-125.03701700000001</v>
      </c>
      <c r="H1158" s="14" t="str">
        <f t="shared" ref="H1158:M1158" si="2180">IF(ISERROR(H1157),IF(ISERROR(H1156),IF(ISERROR(H1155),"BLANK",H1155),H1156),H1157)</f>
        <v>24/04/2024</v>
      </c>
      <c r="I1158" s="11">
        <f t="shared" si="2180"/>
        <v>1.5</v>
      </c>
      <c r="J1158" s="11" t="str">
        <f t="shared" si="2180"/>
        <v>NW</v>
      </c>
      <c r="K1158" s="18">
        <f t="shared" si="2180"/>
        <v>0.42083333333333334</v>
      </c>
      <c r="L1158" s="11" t="str">
        <f t="shared" si="2180"/>
        <v>CMA</v>
      </c>
      <c r="M1158" s="11">
        <f t="shared" si="2180"/>
        <v>6.5</v>
      </c>
      <c r="N1158" s="11">
        <v>0</v>
      </c>
      <c r="O1158" s="11">
        <f t="shared" ref="O1158:O1161" si="2181">IF(ISERROR(O1157),IF(ISERROR(O1156),IF(ISERROR(O1155),"BLANK",O1155),O1156),O1157)</f>
        <v>1</v>
      </c>
      <c r="P1158" s="11" t="s">
        <v>161</v>
      </c>
      <c r="Q1158" s="19" t="str">
        <f>IF($N1158=1,IF(ISERROR(VLOOKUP($P1158,'M1'!$A:$C,Q$2,FALSE)),"NOT PRESENT",VLOOKUP($P1158,'M1'!$A:$C,Q$2,FALSE)),IF($N1158=2,IF(ISERROR(VLOOKUP(DATA!$P1158,'M2'!$A:$C,Q$2,FALSE)),"NOT PRESENT",VLOOKUP(DATA!$P1158,'M2'!$A:$C,Q$2,FALSE)),IF($N1158=0,IF(ISERROR(VLOOKUP($P1158,'M1'!$A:$C,Q$2,FALSE)),IF(ISERROR(VLOOKUP(DATA!$P1158,'M2'!$A:$C,Q$2,FALSE)),"NOT PRESENT",VLOOKUP(DATA!$P1158,'M2'!$A:$C,Q$2,FALSE)),VLOOKUP($P1158,'M1'!$A:$C,Q$2,FALSE)),"SPECIFY METHOD")))</f>
        <v>Brachyistius frenatus</v>
      </c>
      <c r="R1158" s="12" t="str">
        <f>IF($N1158=1,IF(ISERROR(VLOOKUP($P1158,'M1'!$A:$C,R$2,FALSE)),"NOT PRESENT",VLOOKUP($P1158,'M1'!$A:$C,R$2,FALSE)),IF($N1158=2,IF(ISERROR(VLOOKUP(DATA!$P1158,'M2'!$A:$C,R$2,FALSE)),"NOT PRESENT",VLOOKUP(DATA!$P1158,'M2'!$A:$C,R$2,FALSE)),IF($N1158=0,IF(ISERROR(VLOOKUP($P1158,'M1'!$A:$C,R$2,FALSE)),IF(ISERROR(VLOOKUP(DATA!$P1158,'M2'!$A:$C,R$2,FALSE)),"NOT PRESENT",VLOOKUP(DATA!$P1158,'M2'!$A:$C,R$2,FALSE)),VLOOKUP($P1158,'M1'!$A:$C,R$2,FALSE)),"SPECIFY METHOD")))</f>
        <v>Kelp perch</v>
      </c>
      <c r="S1158" s="21">
        <f t="shared" si="1889"/>
        <v>1</v>
      </c>
      <c r="T1158" s="11">
        <v>0</v>
      </c>
      <c r="U1158" s="11"/>
      <c r="V1158" s="11">
        <v>1</v>
      </c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  <c r="AI1158" s="11"/>
      <c r="AJ1158" s="11"/>
      <c r="AK1158" s="11"/>
      <c r="AL1158" s="11"/>
      <c r="AM1158" s="11"/>
      <c r="AN1158" s="11"/>
      <c r="AO1158" s="11"/>
      <c r="AP1158" s="11"/>
      <c r="AQ1158" s="11"/>
      <c r="AR1158" s="11"/>
      <c r="AS1158" s="11"/>
      <c r="AT1158" s="11"/>
      <c r="AU1158" s="11"/>
      <c r="AV1158" s="11"/>
      <c r="AW1158" s="11"/>
      <c r="AX1158" s="11"/>
      <c r="AY1158" s="11"/>
      <c r="AZ1158" s="11"/>
      <c r="BA1158" s="11"/>
      <c r="BB1158" s="11"/>
      <c r="BC1158" s="11"/>
      <c r="BD1158" s="11"/>
      <c r="BE1158" s="11"/>
      <c r="BF1158" s="11"/>
      <c r="BG1158" s="11"/>
      <c r="BH1158" s="11"/>
      <c r="BI1158" s="11"/>
      <c r="BJ1158" s="11"/>
      <c r="BK1158" s="11"/>
      <c r="BL1158" s="11"/>
      <c r="BM1158" s="11"/>
      <c r="BN1158" s="11"/>
      <c r="BO1158" s="11"/>
      <c r="BP1158" s="11"/>
    </row>
    <row r="1159" spans="1:68" ht="12.75" customHeight="1">
      <c r="A1159" s="12">
        <f t="shared" si="1727"/>
        <v>1156</v>
      </c>
      <c r="B1159" s="11" t="str">
        <f t="shared" ref="B1159:D1159" si="2182">IF(ISERROR(B1158),IF(ISERROR(B1157),IF(ISERROR(B1156),"BLANK",B1156),B1157),B1158)</f>
        <v>Isabelle Cote</v>
      </c>
      <c r="C1159" s="11" t="str">
        <f t="shared" si="2182"/>
        <v>Claire Attridge</v>
      </c>
      <c r="D1159" s="11" t="str">
        <f t="shared" si="2182"/>
        <v>BMSC26</v>
      </c>
      <c r="E1159" s="12" t="str">
        <f>IF(ISERROR(VLOOKUP($D1159,SITES!$A:$E,2,FALSE)),"",VLOOKUP($D1159,SITES!$A:$E,2,FALSE))</f>
        <v>Hosie South</v>
      </c>
      <c r="F1159" s="10">
        <f>IF(ISERROR(VLOOKUP($D1159,SITES!$A:$E,3,FALSE)),"",VLOOKUP($D1159,SITES!$A:$E,3,FALSE))</f>
        <v>48.9071</v>
      </c>
      <c r="G1159" s="13">
        <f>IF(ISERROR(VLOOKUP($D1159,SITES!$A:$E,4,FALSE)),"",VLOOKUP($D1159,SITES!$A:$E,4,FALSE))</f>
        <v>-125.03701700000001</v>
      </c>
      <c r="H1159" s="14" t="str">
        <f t="shared" ref="H1159:M1159" si="2183">IF(ISERROR(H1158),IF(ISERROR(H1157),IF(ISERROR(H1156),"BLANK",H1156),H1157),H1158)</f>
        <v>24/04/2024</v>
      </c>
      <c r="I1159" s="11">
        <f t="shared" si="2183"/>
        <v>1.5</v>
      </c>
      <c r="J1159" s="11" t="str">
        <f t="shared" si="2183"/>
        <v>NW</v>
      </c>
      <c r="K1159" s="18">
        <f t="shared" si="2183"/>
        <v>0.42083333333333334</v>
      </c>
      <c r="L1159" s="11" t="str">
        <f t="shared" si="2183"/>
        <v>CMA</v>
      </c>
      <c r="M1159" s="11">
        <f t="shared" si="2183"/>
        <v>6.5</v>
      </c>
      <c r="N1159" s="11">
        <v>2</v>
      </c>
      <c r="O1159" s="11">
        <f t="shared" si="2181"/>
        <v>1</v>
      </c>
      <c r="P1159" s="11" t="s">
        <v>31</v>
      </c>
      <c r="Q1159" s="19" t="str">
        <f>IF($N1159=1,IF(ISERROR(VLOOKUP($P1159,'M1'!$A:$C,Q$2,FALSE)),"NOT PRESENT",VLOOKUP($P1159,'M1'!$A:$C,Q$2,FALSE)),IF($N1159=2,IF(ISERROR(VLOOKUP(DATA!$P1159,'M2'!$A:$C,Q$2,FALSE)),"NOT PRESENT",VLOOKUP(DATA!$P1159,'M2'!$A:$C,Q$2,FALSE)),IF($N1159=0,IF(ISERROR(VLOOKUP($P1159,'M1'!$A:$C,Q$2,FALSE)),IF(ISERROR(VLOOKUP(DATA!$P1159,'M2'!$A:$C,Q$2,FALSE)),"NOT PRESENT",VLOOKUP(DATA!$P1159,'M2'!$A:$C,Q$2,FALSE)),VLOOKUP($P1159,'M1'!$A:$C,Q$2,FALSE)),"SPECIFY METHOD")))</f>
        <v>Patiria miniata</v>
      </c>
      <c r="R1159" s="12" t="str">
        <f>IF($N1159=1,IF(ISERROR(VLOOKUP($P1159,'M1'!$A:$C,R$2,FALSE)),"NOT PRESENT",VLOOKUP($P1159,'M1'!$A:$C,R$2,FALSE)),IF($N1159=2,IF(ISERROR(VLOOKUP(DATA!$P1159,'M2'!$A:$C,R$2,FALSE)),"NOT PRESENT",VLOOKUP(DATA!$P1159,'M2'!$A:$C,R$2,FALSE)),IF($N1159=0,IF(ISERROR(VLOOKUP($P1159,'M1'!$A:$C,R$2,FALSE)),IF(ISERROR(VLOOKUP(DATA!$P1159,'M2'!$A:$C,R$2,FALSE)),"NOT PRESENT",VLOOKUP(DATA!$P1159,'M2'!$A:$C,R$2,FALSE)),VLOOKUP($P1159,'M1'!$A:$C,R$2,FALSE)),"SPECIFY METHOD")))</f>
        <v>Bat star</v>
      </c>
      <c r="S1159" s="21">
        <f t="shared" si="1889"/>
        <v>1</v>
      </c>
      <c r="T1159" s="11">
        <v>1</v>
      </c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  <c r="AI1159" s="11"/>
      <c r="AJ1159" s="11"/>
      <c r="AK1159" s="11"/>
      <c r="AL1159" s="11"/>
      <c r="AM1159" s="11"/>
      <c r="AN1159" s="11"/>
      <c r="AO1159" s="11"/>
      <c r="AP1159" s="11"/>
      <c r="AQ1159" s="11"/>
      <c r="AR1159" s="11"/>
      <c r="AS1159" s="11"/>
      <c r="AT1159" s="11"/>
      <c r="AU1159" s="11"/>
      <c r="AV1159" s="11"/>
      <c r="AW1159" s="11"/>
      <c r="AX1159" s="11"/>
      <c r="AY1159" s="11"/>
      <c r="AZ1159" s="11"/>
      <c r="BA1159" s="11"/>
      <c r="BB1159" s="11"/>
      <c r="BC1159" s="11"/>
      <c r="BD1159" s="11"/>
      <c r="BE1159" s="11"/>
      <c r="BF1159" s="11"/>
      <c r="BG1159" s="11"/>
      <c r="BH1159" s="11"/>
      <c r="BI1159" s="11"/>
      <c r="BJ1159" s="11"/>
      <c r="BK1159" s="11"/>
      <c r="BL1159" s="11"/>
      <c r="BM1159" s="11"/>
      <c r="BN1159" s="11"/>
      <c r="BO1159" s="11"/>
      <c r="BP1159" s="11"/>
    </row>
    <row r="1160" spans="1:68" ht="12.75" customHeight="1">
      <c r="A1160" s="12">
        <f t="shared" si="1727"/>
        <v>1157</v>
      </c>
      <c r="B1160" s="11" t="str">
        <f t="shared" ref="B1160:D1160" si="2184">IF(ISERROR(B1159),IF(ISERROR(B1158),IF(ISERROR(B1157),"BLANK",B1157),B1158),B1159)</f>
        <v>Isabelle Cote</v>
      </c>
      <c r="C1160" s="11" t="str">
        <f t="shared" si="2184"/>
        <v>Claire Attridge</v>
      </c>
      <c r="D1160" s="11" t="str">
        <f t="shared" si="2184"/>
        <v>BMSC26</v>
      </c>
      <c r="E1160" s="12" t="str">
        <f>IF(ISERROR(VLOOKUP($D1160,SITES!$A:$E,2,FALSE)),"",VLOOKUP($D1160,SITES!$A:$E,2,FALSE))</f>
        <v>Hosie South</v>
      </c>
      <c r="F1160" s="10">
        <f>IF(ISERROR(VLOOKUP($D1160,SITES!$A:$E,3,FALSE)),"",VLOOKUP($D1160,SITES!$A:$E,3,FALSE))</f>
        <v>48.9071</v>
      </c>
      <c r="G1160" s="13">
        <f>IF(ISERROR(VLOOKUP($D1160,SITES!$A:$E,4,FALSE)),"",VLOOKUP($D1160,SITES!$A:$E,4,FALSE))</f>
        <v>-125.03701700000001</v>
      </c>
      <c r="H1160" s="14" t="str">
        <f t="shared" ref="H1160:M1160" si="2185">IF(ISERROR(H1159),IF(ISERROR(H1158),IF(ISERROR(H1157),"BLANK",H1157),H1158),H1159)</f>
        <v>24/04/2024</v>
      </c>
      <c r="I1160" s="11">
        <f t="shared" si="2185"/>
        <v>1.5</v>
      </c>
      <c r="J1160" s="11" t="str">
        <f t="shared" si="2185"/>
        <v>NW</v>
      </c>
      <c r="K1160" s="18">
        <f t="shared" si="2185"/>
        <v>0.42083333333333334</v>
      </c>
      <c r="L1160" s="11" t="str">
        <f t="shared" si="2185"/>
        <v>CMA</v>
      </c>
      <c r="M1160" s="11">
        <f t="shared" si="2185"/>
        <v>6.5</v>
      </c>
      <c r="N1160" s="11">
        <v>0</v>
      </c>
      <c r="O1160" s="11">
        <f t="shared" si="2181"/>
        <v>1</v>
      </c>
      <c r="P1160" s="11" t="s">
        <v>27</v>
      </c>
      <c r="Q1160" s="19" t="str">
        <f>IF($N1160=1,IF(ISERROR(VLOOKUP($P1160,'M1'!$A:$C,Q$2,FALSE)),"NOT PRESENT",VLOOKUP($P1160,'M1'!$A:$C,Q$2,FALSE)),IF($N1160=2,IF(ISERROR(VLOOKUP(DATA!$P1160,'M2'!$A:$C,Q$2,FALSE)),"NOT PRESENT",VLOOKUP(DATA!$P1160,'M2'!$A:$C,Q$2,FALSE)),IF($N1160=0,IF(ISERROR(VLOOKUP($P1160,'M1'!$A:$C,Q$2,FALSE)),IF(ISERROR(VLOOKUP(DATA!$P1160,'M2'!$A:$C,Q$2,FALSE)),"NOT PRESENT",VLOOKUP(DATA!$P1160,'M2'!$A:$C,Q$2,FALSE)),VLOOKUP($P1160,'M1'!$A:$C,Q$2,FALSE)),"SPECIFY METHOD")))</f>
        <v>Hexagrammos decagrammus</v>
      </c>
      <c r="R1160" s="12" t="str">
        <f>IF($N1160=1,IF(ISERROR(VLOOKUP($P1160,'M1'!$A:$C,R$2,FALSE)),"NOT PRESENT",VLOOKUP($P1160,'M1'!$A:$C,R$2,FALSE)),IF($N1160=2,IF(ISERROR(VLOOKUP(DATA!$P1160,'M2'!$A:$C,R$2,FALSE)),"NOT PRESENT",VLOOKUP(DATA!$P1160,'M2'!$A:$C,R$2,FALSE)),IF($N1160=0,IF(ISERROR(VLOOKUP($P1160,'M1'!$A:$C,R$2,FALSE)),IF(ISERROR(VLOOKUP(DATA!$P1160,'M2'!$A:$C,R$2,FALSE)),"NOT PRESENT",VLOOKUP(DATA!$P1160,'M2'!$A:$C,R$2,FALSE)),VLOOKUP($P1160,'M1'!$A:$C,R$2,FALSE)),"SPECIFY METHOD")))</f>
        <v>Kelp greenling</v>
      </c>
      <c r="S1160" s="21">
        <f t="shared" si="1889"/>
        <v>1</v>
      </c>
      <c r="T1160" s="11">
        <v>0</v>
      </c>
      <c r="U1160" s="11"/>
      <c r="V1160" s="11"/>
      <c r="W1160" s="11"/>
      <c r="X1160" s="11"/>
      <c r="Y1160" s="11"/>
      <c r="Z1160" s="11">
        <v>1</v>
      </c>
      <c r="AA1160" s="11"/>
      <c r="AB1160" s="11"/>
      <c r="AC1160" s="11"/>
      <c r="AD1160" s="11"/>
      <c r="AE1160" s="11"/>
      <c r="AF1160" s="11"/>
      <c r="AG1160" s="11"/>
      <c r="AH1160" s="11"/>
      <c r="AI1160" s="11"/>
      <c r="AJ1160" s="11"/>
      <c r="AK1160" s="11"/>
      <c r="AL1160" s="11"/>
      <c r="AM1160" s="11"/>
      <c r="AN1160" s="11"/>
      <c r="AO1160" s="11"/>
      <c r="AP1160" s="11"/>
      <c r="AQ1160" s="11"/>
      <c r="AR1160" s="11"/>
      <c r="AS1160" s="11"/>
      <c r="AT1160" s="11"/>
      <c r="AU1160" s="11"/>
      <c r="AV1160" s="11"/>
      <c r="AW1160" s="11"/>
      <c r="AX1160" s="11"/>
      <c r="AY1160" s="11"/>
      <c r="AZ1160" s="11"/>
      <c r="BA1160" s="11"/>
      <c r="BB1160" s="11"/>
      <c r="BC1160" s="11"/>
      <c r="BD1160" s="11"/>
      <c r="BE1160" s="11"/>
      <c r="BF1160" s="11"/>
      <c r="BG1160" s="11"/>
      <c r="BH1160" s="11"/>
      <c r="BI1160" s="11"/>
      <c r="BJ1160" s="11"/>
      <c r="BK1160" s="11"/>
      <c r="BL1160" s="11"/>
      <c r="BM1160" s="11"/>
      <c r="BN1160" s="11"/>
      <c r="BO1160" s="11"/>
      <c r="BP1160" s="11"/>
    </row>
    <row r="1161" spans="1:68" ht="12.75" customHeight="1">
      <c r="A1161" s="12">
        <f t="shared" si="1727"/>
        <v>1158</v>
      </c>
      <c r="B1161" s="11" t="str">
        <f t="shared" ref="B1161:D1161" si="2186">IF(ISERROR(B1160),IF(ISERROR(B1159),IF(ISERROR(B1158),"BLANK",B1158),B1159),B1160)</f>
        <v>Isabelle Cote</v>
      </c>
      <c r="C1161" s="11" t="str">
        <f t="shared" si="2186"/>
        <v>Claire Attridge</v>
      </c>
      <c r="D1161" s="11" t="str">
        <f t="shared" si="2186"/>
        <v>BMSC26</v>
      </c>
      <c r="E1161" s="12" t="str">
        <f>IF(ISERROR(VLOOKUP($D1161,SITES!$A:$E,2,FALSE)),"",VLOOKUP($D1161,SITES!$A:$E,2,FALSE))</f>
        <v>Hosie South</v>
      </c>
      <c r="F1161" s="10">
        <f>IF(ISERROR(VLOOKUP($D1161,SITES!$A:$E,3,FALSE)),"",VLOOKUP($D1161,SITES!$A:$E,3,FALSE))</f>
        <v>48.9071</v>
      </c>
      <c r="G1161" s="13">
        <f>IF(ISERROR(VLOOKUP($D1161,SITES!$A:$E,4,FALSE)),"",VLOOKUP($D1161,SITES!$A:$E,4,FALSE))</f>
        <v>-125.03701700000001</v>
      </c>
      <c r="H1161" s="14" t="str">
        <f t="shared" ref="H1161:M1161" si="2187">IF(ISERROR(H1160),IF(ISERROR(H1159),IF(ISERROR(H1158),"BLANK",H1158),H1159),H1160)</f>
        <v>24/04/2024</v>
      </c>
      <c r="I1161" s="11">
        <f t="shared" si="2187"/>
        <v>1.5</v>
      </c>
      <c r="J1161" s="11" t="str">
        <f t="shared" si="2187"/>
        <v>NW</v>
      </c>
      <c r="K1161" s="18">
        <f t="shared" si="2187"/>
        <v>0.42083333333333334</v>
      </c>
      <c r="L1161" s="11" t="str">
        <f t="shared" si="2187"/>
        <v>CMA</v>
      </c>
      <c r="M1161" s="11">
        <f t="shared" si="2187"/>
        <v>6.5</v>
      </c>
      <c r="N1161" s="11">
        <v>2</v>
      </c>
      <c r="O1161" s="11">
        <f t="shared" si="2181"/>
        <v>1</v>
      </c>
      <c r="P1161" s="11" t="s">
        <v>45</v>
      </c>
      <c r="Q1161" s="19" t="str">
        <f>IF($N1161=1,IF(ISERROR(VLOOKUP($P1161,'M1'!$A:$C,Q$2,FALSE)),"NOT PRESENT",VLOOKUP($P1161,'M1'!$A:$C,Q$2,FALSE)),IF($N1161=2,IF(ISERROR(VLOOKUP(DATA!$P1161,'M2'!$A:$C,Q$2,FALSE)),"NOT PRESENT",VLOOKUP(DATA!$P1161,'M2'!$A:$C,Q$2,FALSE)),IF($N1161=0,IF(ISERROR(VLOOKUP($P1161,'M1'!$A:$C,Q$2,FALSE)),IF(ISERROR(VLOOKUP(DATA!$P1161,'M2'!$A:$C,Q$2,FALSE)),"NOT PRESENT",VLOOKUP(DATA!$P1161,'M2'!$A:$C,Q$2,FALSE)),VLOOKUP($P1161,'M1'!$A:$C,Q$2,FALSE)),"SPECIFY METHOD")))</f>
        <v>Diodora aspera</v>
      </c>
      <c r="R1161" s="12" t="str">
        <f>IF($N1161=1,IF(ISERROR(VLOOKUP($P1161,'M1'!$A:$C,R$2,FALSE)),"NOT PRESENT",VLOOKUP($P1161,'M1'!$A:$C,R$2,FALSE)),IF($N1161=2,IF(ISERROR(VLOOKUP(DATA!$P1161,'M2'!$A:$C,R$2,FALSE)),"NOT PRESENT",VLOOKUP(DATA!$P1161,'M2'!$A:$C,R$2,FALSE)),IF($N1161=0,IF(ISERROR(VLOOKUP($P1161,'M1'!$A:$C,R$2,FALSE)),IF(ISERROR(VLOOKUP(DATA!$P1161,'M2'!$A:$C,R$2,FALSE)),"NOT PRESENT",VLOOKUP(DATA!$P1161,'M2'!$A:$C,R$2,FALSE)),VLOOKUP($P1161,'M1'!$A:$C,R$2,FALSE)),"SPECIFY METHOD")))</f>
        <v>Rough keyhole limpet</v>
      </c>
      <c r="S1161" s="21">
        <f t="shared" si="1889"/>
        <v>1</v>
      </c>
      <c r="T1161" s="11">
        <v>1</v>
      </c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  <c r="AM1161" s="11"/>
      <c r="AN1161" s="11"/>
      <c r="AO1161" s="11"/>
      <c r="AP1161" s="11"/>
      <c r="AQ1161" s="11"/>
      <c r="AR1161" s="11"/>
      <c r="AS1161" s="11"/>
      <c r="AT1161" s="11"/>
      <c r="AU1161" s="11"/>
      <c r="AV1161" s="11"/>
      <c r="AW1161" s="11"/>
      <c r="AX1161" s="11"/>
      <c r="AY1161" s="11"/>
      <c r="AZ1161" s="11"/>
      <c r="BA1161" s="11"/>
      <c r="BB1161" s="11"/>
      <c r="BC1161" s="11"/>
      <c r="BD1161" s="11"/>
      <c r="BE1161" s="11"/>
      <c r="BF1161" s="11"/>
      <c r="BG1161" s="11"/>
      <c r="BH1161" s="11"/>
      <c r="BI1161" s="11"/>
      <c r="BJ1161" s="11"/>
      <c r="BK1161" s="11"/>
      <c r="BL1161" s="11"/>
      <c r="BM1161" s="11"/>
      <c r="BN1161" s="11"/>
      <c r="BO1161" s="11"/>
      <c r="BP1161" s="11"/>
    </row>
    <row r="1162" spans="1:68" ht="12.75" customHeight="1">
      <c r="A1162" s="12">
        <f t="shared" si="1727"/>
        <v>1159</v>
      </c>
      <c r="B1162" s="11" t="str">
        <f t="shared" ref="B1162:D1162" si="2188">IF(ISERROR(B1161),IF(ISERROR(B1160),IF(ISERROR(B1159),"BLANK",B1159),B1160),B1161)</f>
        <v>Isabelle Cote</v>
      </c>
      <c r="C1162" s="11" t="str">
        <f t="shared" si="2188"/>
        <v>Claire Attridge</v>
      </c>
      <c r="D1162" s="11" t="str">
        <f t="shared" si="2188"/>
        <v>BMSC26</v>
      </c>
      <c r="E1162" s="12" t="str">
        <f>IF(ISERROR(VLOOKUP($D1162,SITES!$A:$E,2,FALSE)),"",VLOOKUP($D1162,SITES!$A:$E,2,FALSE))</f>
        <v>Hosie South</v>
      </c>
      <c r="F1162" s="10">
        <f>IF(ISERROR(VLOOKUP($D1162,SITES!$A:$E,3,FALSE)),"",VLOOKUP($D1162,SITES!$A:$E,3,FALSE))</f>
        <v>48.9071</v>
      </c>
      <c r="G1162" s="13">
        <f>IF(ISERROR(VLOOKUP($D1162,SITES!$A:$E,4,FALSE)),"",VLOOKUP($D1162,SITES!$A:$E,4,FALSE))</f>
        <v>-125.03701700000001</v>
      </c>
      <c r="H1162" s="14" t="str">
        <f t="shared" ref="H1162:O1162" si="2189">IF(ISERROR(H1161),IF(ISERROR(H1160),IF(ISERROR(H1159),"BLANK",H1159),H1160),H1161)</f>
        <v>24/04/2024</v>
      </c>
      <c r="I1162" s="11">
        <f t="shared" si="2189"/>
        <v>1.5</v>
      </c>
      <c r="J1162" s="11" t="str">
        <f t="shared" si="2189"/>
        <v>NW</v>
      </c>
      <c r="K1162" s="18">
        <f t="shared" si="2189"/>
        <v>0.42083333333333334</v>
      </c>
      <c r="L1162" s="11" t="str">
        <f t="shared" si="2189"/>
        <v>CMA</v>
      </c>
      <c r="M1162" s="11">
        <f t="shared" si="2189"/>
        <v>6.5</v>
      </c>
      <c r="N1162" s="11">
        <f t="shared" si="2189"/>
        <v>2</v>
      </c>
      <c r="O1162" s="11">
        <f t="shared" si="2189"/>
        <v>1</v>
      </c>
      <c r="P1162" s="11" t="s">
        <v>37</v>
      </c>
      <c r="Q1162" s="19" t="str">
        <f>IF($N1162=1,IF(ISERROR(VLOOKUP($P1162,'M1'!$A:$C,Q$2,FALSE)),"NOT PRESENT",VLOOKUP($P1162,'M1'!$A:$C,Q$2,FALSE)),IF($N1162=2,IF(ISERROR(VLOOKUP(DATA!$P1162,'M2'!$A:$C,Q$2,FALSE)),"NOT PRESENT",VLOOKUP(DATA!$P1162,'M2'!$A:$C,Q$2,FALSE)),IF($N1162=0,IF(ISERROR(VLOOKUP($P1162,'M1'!$A:$C,Q$2,FALSE)),IF(ISERROR(VLOOKUP(DATA!$P1162,'M2'!$A:$C,Q$2,FALSE)),"NOT PRESENT",VLOOKUP(DATA!$P1162,'M2'!$A:$C,Q$2,FALSE)),VLOOKUP($P1162,'M1'!$A:$C,Q$2,FALSE)),"SPECIFY METHOD")))</f>
        <v>Ceratostoma foliatum</v>
      </c>
      <c r="R1162" s="12" t="str">
        <f>IF($N1162=1,IF(ISERROR(VLOOKUP($P1162,'M1'!$A:$C,R$2,FALSE)),"NOT PRESENT",VLOOKUP($P1162,'M1'!$A:$C,R$2,FALSE)),IF($N1162=2,IF(ISERROR(VLOOKUP(DATA!$P1162,'M2'!$A:$C,R$2,FALSE)),"NOT PRESENT",VLOOKUP(DATA!$P1162,'M2'!$A:$C,R$2,FALSE)),IF($N1162=0,IF(ISERROR(VLOOKUP($P1162,'M1'!$A:$C,R$2,FALSE)),IF(ISERROR(VLOOKUP(DATA!$P1162,'M2'!$A:$C,R$2,FALSE)),"NOT PRESENT",VLOOKUP(DATA!$P1162,'M2'!$A:$C,R$2,FALSE)),VLOOKUP($P1162,'M1'!$A:$C,R$2,FALSE)),"SPECIFY METHOD")))</f>
        <v>Leafy hornmouth</v>
      </c>
      <c r="S1162" s="21">
        <f t="shared" si="1889"/>
        <v>1</v>
      </c>
      <c r="T1162" s="11">
        <v>1</v>
      </c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  <c r="AI1162" s="11"/>
      <c r="AJ1162" s="11"/>
      <c r="AK1162" s="11"/>
      <c r="AL1162" s="11"/>
      <c r="AM1162" s="11"/>
      <c r="AN1162" s="11"/>
      <c r="AO1162" s="11"/>
      <c r="AP1162" s="11"/>
      <c r="AQ1162" s="11"/>
      <c r="AR1162" s="11"/>
      <c r="AS1162" s="11"/>
      <c r="AT1162" s="11"/>
      <c r="AU1162" s="11"/>
      <c r="AV1162" s="11"/>
      <c r="AW1162" s="11"/>
      <c r="AX1162" s="11"/>
      <c r="AY1162" s="11"/>
      <c r="AZ1162" s="11"/>
      <c r="BA1162" s="11"/>
      <c r="BB1162" s="11"/>
      <c r="BC1162" s="11"/>
      <c r="BD1162" s="11"/>
      <c r="BE1162" s="11"/>
      <c r="BF1162" s="11"/>
      <c r="BG1162" s="11"/>
      <c r="BH1162" s="11"/>
      <c r="BI1162" s="11"/>
      <c r="BJ1162" s="11"/>
      <c r="BK1162" s="11"/>
      <c r="BL1162" s="11"/>
      <c r="BM1162" s="11"/>
      <c r="BN1162" s="11"/>
      <c r="BO1162" s="11"/>
      <c r="BP1162" s="11"/>
    </row>
    <row r="1163" spans="1:68" ht="12.75" customHeight="1">
      <c r="A1163" s="12">
        <f t="shared" si="1727"/>
        <v>1160</v>
      </c>
      <c r="B1163" s="11" t="str">
        <f t="shared" ref="B1163:D1163" si="2190">IF(ISERROR(B1162),IF(ISERROR(B1161),IF(ISERROR(B1160),"BLANK",B1160),B1161),B1162)</f>
        <v>Isabelle Cote</v>
      </c>
      <c r="C1163" s="11" t="str">
        <f t="shared" si="2190"/>
        <v>Claire Attridge</v>
      </c>
      <c r="D1163" s="11" t="str">
        <f t="shared" si="2190"/>
        <v>BMSC26</v>
      </c>
      <c r="E1163" s="12" t="str">
        <f>IF(ISERROR(VLOOKUP($D1163,SITES!$A:$E,2,FALSE)),"",VLOOKUP($D1163,SITES!$A:$E,2,FALSE))</f>
        <v>Hosie South</v>
      </c>
      <c r="F1163" s="10">
        <f>IF(ISERROR(VLOOKUP($D1163,SITES!$A:$E,3,FALSE)),"",VLOOKUP($D1163,SITES!$A:$E,3,FALSE))</f>
        <v>48.9071</v>
      </c>
      <c r="G1163" s="13">
        <f>IF(ISERROR(VLOOKUP($D1163,SITES!$A:$E,4,FALSE)),"",VLOOKUP($D1163,SITES!$A:$E,4,FALSE))</f>
        <v>-125.03701700000001</v>
      </c>
      <c r="H1163" s="14" t="str">
        <f t="shared" ref="H1163:O1163" si="2191">IF(ISERROR(H1162),IF(ISERROR(H1161),IF(ISERROR(H1160),"BLANK",H1160),H1161),H1162)</f>
        <v>24/04/2024</v>
      </c>
      <c r="I1163" s="11">
        <f t="shared" si="2191"/>
        <v>1.5</v>
      </c>
      <c r="J1163" s="11" t="str">
        <f t="shared" si="2191"/>
        <v>NW</v>
      </c>
      <c r="K1163" s="18">
        <f t="shared" si="2191"/>
        <v>0.42083333333333334</v>
      </c>
      <c r="L1163" s="11" t="str">
        <f t="shared" si="2191"/>
        <v>CMA</v>
      </c>
      <c r="M1163" s="11">
        <f t="shared" si="2191"/>
        <v>6.5</v>
      </c>
      <c r="N1163" s="11">
        <f t="shared" si="2191"/>
        <v>2</v>
      </c>
      <c r="O1163" s="11">
        <f t="shared" si="2191"/>
        <v>1</v>
      </c>
      <c r="P1163" s="11" t="s">
        <v>198</v>
      </c>
      <c r="Q1163" s="19" t="str">
        <f>IF($N1163=1,IF(ISERROR(VLOOKUP($P1163,'M1'!$A:$C,Q$2,FALSE)),"NOT PRESENT",VLOOKUP($P1163,'M1'!$A:$C,Q$2,FALSE)),IF($N1163=2,IF(ISERROR(VLOOKUP(DATA!$P1163,'M2'!$A:$C,Q$2,FALSE)),"NOT PRESENT",VLOOKUP(DATA!$P1163,'M2'!$A:$C,Q$2,FALSE)),IF($N1163=0,IF(ISERROR(VLOOKUP($P1163,'M1'!$A:$C,Q$2,FALSE)),IF(ISERROR(VLOOKUP(DATA!$P1163,'M2'!$A:$C,Q$2,FALSE)),"NOT PRESENT",VLOOKUP(DATA!$P1163,'M2'!$A:$C,Q$2,FALSE)),VLOOKUP($P1163,'M1'!$A:$C,Q$2,FALSE)),"SPECIFY METHOD")))</f>
        <v>Aldisa spp.</v>
      </c>
      <c r="R1163" s="12" t="str">
        <f>IF($N1163=1,IF(ISERROR(VLOOKUP($P1163,'M1'!$A:$C,R$2,FALSE)),"NOT PRESENT",VLOOKUP($P1163,'M1'!$A:$C,R$2,FALSE)),IF($N1163=2,IF(ISERROR(VLOOKUP(DATA!$P1163,'M2'!$A:$C,R$2,FALSE)),"NOT PRESENT",VLOOKUP(DATA!$P1163,'M2'!$A:$C,R$2,FALSE)),IF($N1163=0,IF(ISERROR(VLOOKUP($P1163,'M1'!$A:$C,R$2,FALSE)),IF(ISERROR(VLOOKUP(DATA!$P1163,'M2'!$A:$C,R$2,FALSE)),"NOT PRESENT",VLOOKUP(DATA!$P1163,'M2'!$A:$C,R$2,FALSE)),VLOOKUP($P1163,'M1'!$A:$C,R$2,FALSE)),"SPECIFY METHOD")))</f>
        <v>unidentified aldisa nudibranch</v>
      </c>
      <c r="S1163" s="21">
        <f t="shared" si="1889"/>
        <v>1</v>
      </c>
      <c r="T1163" s="11">
        <v>1</v>
      </c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  <c r="AI1163" s="11"/>
      <c r="AJ1163" s="11"/>
      <c r="AK1163" s="11"/>
      <c r="AL1163" s="11"/>
      <c r="AM1163" s="11"/>
      <c r="AN1163" s="11"/>
      <c r="AO1163" s="11"/>
      <c r="AP1163" s="11"/>
      <c r="AQ1163" s="11"/>
      <c r="AR1163" s="11"/>
      <c r="AS1163" s="11"/>
      <c r="AT1163" s="11"/>
      <c r="AU1163" s="11"/>
      <c r="AV1163" s="11"/>
      <c r="AW1163" s="11"/>
      <c r="AX1163" s="11"/>
      <c r="AY1163" s="11"/>
      <c r="AZ1163" s="11"/>
      <c r="BA1163" s="11"/>
      <c r="BB1163" s="11"/>
      <c r="BC1163" s="11"/>
      <c r="BD1163" s="11"/>
      <c r="BE1163" s="11"/>
      <c r="BF1163" s="11"/>
      <c r="BG1163" s="11"/>
      <c r="BH1163" s="11"/>
      <c r="BI1163" s="11"/>
      <c r="BJ1163" s="11"/>
      <c r="BK1163" s="11"/>
      <c r="BL1163" s="11"/>
      <c r="BM1163" s="11"/>
      <c r="BN1163" s="11"/>
      <c r="BO1163" s="11"/>
      <c r="BP1163" s="11"/>
    </row>
    <row r="1164" spans="1:68" ht="12.75" customHeight="1">
      <c r="A1164" s="12">
        <f t="shared" si="1727"/>
        <v>1161</v>
      </c>
      <c r="B1164" s="11" t="str">
        <f t="shared" ref="B1164:D1164" si="2192">IF(ISERROR(B1163),IF(ISERROR(B1162),IF(ISERROR(B1161),"BLANK",B1161),B1162),B1163)</f>
        <v>Isabelle Cote</v>
      </c>
      <c r="C1164" s="11" t="str">
        <f t="shared" si="2192"/>
        <v>Claire Attridge</v>
      </c>
      <c r="D1164" s="11" t="str">
        <f t="shared" si="2192"/>
        <v>BMSC26</v>
      </c>
      <c r="E1164" s="12" t="str">
        <f>IF(ISERROR(VLOOKUP($D1164,SITES!$A:$E,2,FALSE)),"",VLOOKUP($D1164,SITES!$A:$E,2,FALSE))</f>
        <v>Hosie South</v>
      </c>
      <c r="F1164" s="10">
        <f>IF(ISERROR(VLOOKUP($D1164,SITES!$A:$E,3,FALSE)),"",VLOOKUP($D1164,SITES!$A:$E,3,FALSE))</f>
        <v>48.9071</v>
      </c>
      <c r="G1164" s="13">
        <f>IF(ISERROR(VLOOKUP($D1164,SITES!$A:$E,4,FALSE)),"",VLOOKUP($D1164,SITES!$A:$E,4,FALSE))</f>
        <v>-125.03701700000001</v>
      </c>
      <c r="H1164" s="14" t="str">
        <f t="shared" ref="H1164:O1164" si="2193">IF(ISERROR(H1163),IF(ISERROR(H1162),IF(ISERROR(H1161),"BLANK",H1161),H1162),H1163)</f>
        <v>24/04/2024</v>
      </c>
      <c r="I1164" s="11">
        <f t="shared" si="2193"/>
        <v>1.5</v>
      </c>
      <c r="J1164" s="11" t="str">
        <f t="shared" si="2193"/>
        <v>NW</v>
      </c>
      <c r="K1164" s="18">
        <f t="shared" si="2193"/>
        <v>0.42083333333333334</v>
      </c>
      <c r="L1164" s="11" t="str">
        <f t="shared" si="2193"/>
        <v>CMA</v>
      </c>
      <c r="M1164" s="11">
        <f t="shared" si="2193"/>
        <v>6.5</v>
      </c>
      <c r="N1164" s="11">
        <f t="shared" si="2193"/>
        <v>2</v>
      </c>
      <c r="O1164" s="11">
        <f t="shared" si="2193"/>
        <v>1</v>
      </c>
      <c r="P1164" s="11" t="s">
        <v>49</v>
      </c>
      <c r="Q1164" s="19" t="str">
        <f>IF($N1164=1,IF(ISERROR(VLOOKUP($P1164,'M1'!$A:$C,Q$2,FALSE)),"NOT PRESENT",VLOOKUP($P1164,'M1'!$A:$C,Q$2,FALSE)),IF($N1164=2,IF(ISERROR(VLOOKUP(DATA!$P1164,'M2'!$A:$C,Q$2,FALSE)),"NOT PRESENT",VLOOKUP(DATA!$P1164,'M2'!$A:$C,Q$2,FALSE)),IF($N1164=0,IF(ISERROR(VLOOKUP($P1164,'M1'!$A:$C,Q$2,FALSE)),IF(ISERROR(VLOOKUP(DATA!$P1164,'M2'!$A:$C,Q$2,FALSE)),"NOT PRESENT",VLOOKUP(DATA!$P1164,'M2'!$A:$C,Q$2,FALSE)),VLOOKUP($P1164,'M1'!$A:$C,Q$2,FALSE)),"SPECIFY METHOD")))</f>
        <v>Debris - Zero</v>
      </c>
      <c r="R1164" s="12" t="str">
        <f>IF($N1164=1,IF(ISERROR(VLOOKUP($P1164,'M1'!$A:$C,R$2,FALSE)),"NOT PRESENT",VLOOKUP($P1164,'M1'!$A:$C,R$2,FALSE)),IF($N1164=2,IF(ISERROR(VLOOKUP(DATA!$P1164,'M2'!$A:$C,R$2,FALSE)),"NOT PRESENT",VLOOKUP(DATA!$P1164,'M2'!$A:$C,R$2,FALSE)),IF($N1164=0,IF(ISERROR(VLOOKUP($P1164,'M1'!$A:$C,R$2,FALSE)),IF(ISERROR(VLOOKUP(DATA!$P1164,'M2'!$A:$C,R$2,FALSE)),"NOT PRESENT",VLOOKUP(DATA!$P1164,'M2'!$A:$C,R$2,FALSE)),VLOOKUP($P1164,'M1'!$A:$C,R$2,FALSE)),"SPECIFY METHOD")))</f>
        <v>No Debris found</v>
      </c>
      <c r="S1164" s="21">
        <f t="shared" si="1889"/>
        <v>1</v>
      </c>
      <c r="T1164" s="11">
        <v>1</v>
      </c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  <c r="AI1164" s="11"/>
      <c r="AJ1164" s="11"/>
      <c r="AK1164" s="11"/>
      <c r="AL1164" s="11"/>
      <c r="AM1164" s="11"/>
      <c r="AN1164" s="11"/>
      <c r="AO1164" s="11"/>
      <c r="AP1164" s="11"/>
      <c r="AQ1164" s="11"/>
      <c r="AR1164" s="11"/>
      <c r="AS1164" s="11"/>
      <c r="AT1164" s="11"/>
      <c r="AU1164" s="11"/>
      <c r="AV1164" s="11"/>
      <c r="AW1164" s="11"/>
      <c r="AX1164" s="11"/>
      <c r="AY1164" s="11"/>
      <c r="AZ1164" s="11"/>
      <c r="BA1164" s="11"/>
      <c r="BB1164" s="11"/>
      <c r="BC1164" s="11"/>
      <c r="BD1164" s="11"/>
      <c r="BE1164" s="11"/>
      <c r="BF1164" s="11"/>
      <c r="BG1164" s="11"/>
      <c r="BH1164" s="11"/>
      <c r="BI1164" s="11"/>
      <c r="BJ1164" s="11"/>
      <c r="BK1164" s="11"/>
      <c r="BL1164" s="11"/>
      <c r="BM1164" s="11"/>
      <c r="BN1164" s="11"/>
      <c r="BO1164" s="11"/>
      <c r="BP1164" s="11"/>
    </row>
    <row r="1165" spans="1:68" ht="12.75" customHeight="1">
      <c r="A1165" s="12">
        <f t="shared" si="1727"/>
        <v>1162</v>
      </c>
      <c r="B1165" s="11" t="str">
        <f t="shared" ref="B1165:C1165" si="2194">IF(ISERROR(B1164),IF(ISERROR(B1163),IF(ISERROR(B1162),"BLANK",B1162),B1163),B1164)</f>
        <v>Isabelle Cote</v>
      </c>
      <c r="C1165" s="11" t="str">
        <f t="shared" si="2194"/>
        <v>Claire Attridge</v>
      </c>
      <c r="D1165" s="11" t="s">
        <v>98</v>
      </c>
      <c r="E1165" s="12" t="str">
        <f>IF(ISERROR(VLOOKUP($D1165,SITES!$A:$E,2,FALSE)),"",VLOOKUP($D1165,SITES!$A:$E,2,FALSE))</f>
        <v>Swiss Boy</v>
      </c>
      <c r="F1165" s="10">
        <f>IF(ISERROR(VLOOKUP($D1165,SITES!$A:$E,3,FALSE)),"",VLOOKUP($D1165,SITES!$A:$E,3,FALSE))</f>
        <v>48.916072999999997</v>
      </c>
      <c r="G1165" s="13">
        <f>IF(ISERROR(VLOOKUP($D1165,SITES!$A:$E,4,FALSE)),"",VLOOKUP($D1165,SITES!$A:$E,4,FALSE))</f>
        <v>-125.131174</v>
      </c>
      <c r="H1165" s="11" t="s">
        <v>87</v>
      </c>
      <c r="I1165" s="11">
        <v>3</v>
      </c>
      <c r="J1165" s="11" t="s">
        <v>99</v>
      </c>
      <c r="K1165" s="18">
        <v>0.54374999999999996</v>
      </c>
      <c r="L1165" s="11" t="str">
        <f>IF(ISERROR(L1164),IF(ISERROR(L1163),IF(ISERROR(L1162),"BLANK",L1162),L1163),L1164)</f>
        <v>CMA</v>
      </c>
      <c r="M1165" s="11">
        <v>5.5</v>
      </c>
      <c r="N1165" s="11">
        <v>1</v>
      </c>
      <c r="O1165" s="11">
        <f>IF(ISERROR(O1164),IF(ISERROR(O1163),IF(ISERROR(O1162),"BLANK",O1162),O1163),O1164)</f>
        <v>1</v>
      </c>
      <c r="P1165" s="11" t="s">
        <v>27</v>
      </c>
      <c r="Q1165" s="19" t="str">
        <f>IF($N1165=1,IF(ISERROR(VLOOKUP($P1165,'M1'!$A:$C,Q$2,FALSE)),"NOT PRESENT",VLOOKUP($P1165,'M1'!$A:$C,Q$2,FALSE)),IF($N1165=2,IF(ISERROR(VLOOKUP(DATA!$P1165,'M2'!$A:$C,Q$2,FALSE)),"NOT PRESENT",VLOOKUP(DATA!$P1165,'M2'!$A:$C,Q$2,FALSE)),IF($N1165=0,IF(ISERROR(VLOOKUP($P1165,'M1'!$A:$C,Q$2,FALSE)),IF(ISERROR(VLOOKUP(DATA!$P1165,'M2'!$A:$C,Q$2,FALSE)),"NOT PRESENT",VLOOKUP(DATA!$P1165,'M2'!$A:$C,Q$2,FALSE)),VLOOKUP($P1165,'M1'!$A:$C,Q$2,FALSE)),"SPECIFY METHOD")))</f>
        <v>Hexagrammos decagrammus</v>
      </c>
      <c r="R1165" s="12" t="str">
        <f>IF($N1165=1,IF(ISERROR(VLOOKUP($P1165,'M1'!$A:$C,R$2,FALSE)),"NOT PRESENT",VLOOKUP($P1165,'M1'!$A:$C,R$2,FALSE)),IF($N1165=2,IF(ISERROR(VLOOKUP(DATA!$P1165,'M2'!$A:$C,R$2,FALSE)),"NOT PRESENT",VLOOKUP(DATA!$P1165,'M2'!$A:$C,R$2,FALSE)),IF($N1165=0,IF(ISERROR(VLOOKUP($P1165,'M1'!$A:$C,R$2,FALSE)),IF(ISERROR(VLOOKUP(DATA!$P1165,'M2'!$A:$C,R$2,FALSE)),"NOT PRESENT",VLOOKUP(DATA!$P1165,'M2'!$A:$C,R$2,FALSE)),VLOOKUP($P1165,'M1'!$A:$C,R$2,FALSE)),"SPECIFY METHOD")))</f>
        <v>Kelp greenling</v>
      </c>
      <c r="S1165" s="21">
        <f t="shared" si="1889"/>
        <v>5</v>
      </c>
      <c r="T1165" s="11">
        <v>0</v>
      </c>
      <c r="U1165" s="11"/>
      <c r="V1165" s="11"/>
      <c r="W1165" s="11"/>
      <c r="X1165" s="11"/>
      <c r="Y1165" s="11"/>
      <c r="Z1165" s="11">
        <v>2</v>
      </c>
      <c r="AA1165" s="11"/>
      <c r="AB1165" s="11">
        <v>1</v>
      </c>
      <c r="AC1165" s="11">
        <v>1</v>
      </c>
      <c r="AD1165" s="11">
        <v>1</v>
      </c>
      <c r="AE1165" s="11"/>
      <c r="AF1165" s="11"/>
      <c r="AG1165" s="11"/>
      <c r="AH1165" s="11"/>
      <c r="AI1165" s="11"/>
      <c r="AJ1165" s="11"/>
      <c r="AK1165" s="11"/>
      <c r="AL1165" s="11"/>
      <c r="AM1165" s="11"/>
      <c r="AN1165" s="11"/>
      <c r="AO1165" s="11"/>
      <c r="AP1165" s="11"/>
      <c r="AQ1165" s="11"/>
      <c r="AR1165" s="11"/>
      <c r="AS1165" s="11"/>
      <c r="AT1165" s="11"/>
      <c r="AU1165" s="11"/>
      <c r="AV1165" s="11"/>
      <c r="AW1165" s="11"/>
      <c r="AX1165" s="11"/>
      <c r="AY1165" s="11"/>
      <c r="AZ1165" s="11"/>
      <c r="BA1165" s="11"/>
      <c r="BB1165" s="11"/>
      <c r="BC1165" s="11"/>
      <c r="BD1165" s="11"/>
      <c r="BE1165" s="11"/>
      <c r="BF1165" s="11"/>
      <c r="BG1165" s="11"/>
      <c r="BH1165" s="11"/>
      <c r="BI1165" s="11"/>
      <c r="BJ1165" s="11"/>
      <c r="BK1165" s="11"/>
      <c r="BL1165" s="11"/>
      <c r="BM1165" s="11"/>
      <c r="BN1165" s="11"/>
      <c r="BO1165" s="11"/>
      <c r="BP1165" s="11"/>
    </row>
    <row r="1166" spans="1:68" ht="12.75" customHeight="1">
      <c r="A1166" s="12">
        <f t="shared" si="1727"/>
        <v>1163</v>
      </c>
      <c r="B1166" s="11" t="str">
        <f t="shared" ref="B1166:D1166" si="2195">IF(ISERROR(B1165),IF(ISERROR(B1164),IF(ISERROR(B1163),"BLANK",B1163),B1164),B1165)</f>
        <v>Isabelle Cote</v>
      </c>
      <c r="C1166" s="11" t="str">
        <f t="shared" si="2195"/>
        <v>Claire Attridge</v>
      </c>
      <c r="D1166" s="11" t="str">
        <f t="shared" si="2195"/>
        <v>BMSC24</v>
      </c>
      <c r="E1166" s="12" t="str">
        <f>IF(ISERROR(VLOOKUP($D1166,SITES!$A:$E,2,FALSE)),"",VLOOKUP($D1166,SITES!$A:$E,2,FALSE))</f>
        <v>Swiss Boy</v>
      </c>
      <c r="F1166" s="10">
        <f>IF(ISERROR(VLOOKUP($D1166,SITES!$A:$E,3,FALSE)),"",VLOOKUP($D1166,SITES!$A:$E,3,FALSE))</f>
        <v>48.916072999999997</v>
      </c>
      <c r="G1166" s="13">
        <f>IF(ISERROR(VLOOKUP($D1166,SITES!$A:$E,4,FALSE)),"",VLOOKUP($D1166,SITES!$A:$E,4,FALSE))</f>
        <v>-125.131174</v>
      </c>
      <c r="H1166" s="14" t="str">
        <f t="shared" ref="H1166:O1166" si="2196">IF(ISERROR(H1165),IF(ISERROR(H1164),IF(ISERROR(H1163),"BLANK",H1163),H1164),H1165)</f>
        <v>24/04/2024</v>
      </c>
      <c r="I1166" s="11">
        <f t="shared" si="2196"/>
        <v>3</v>
      </c>
      <c r="J1166" s="11" t="str">
        <f t="shared" si="2196"/>
        <v>NE</v>
      </c>
      <c r="K1166" s="18">
        <f t="shared" si="2196"/>
        <v>0.54374999999999996</v>
      </c>
      <c r="L1166" s="11" t="str">
        <f t="shared" si="2196"/>
        <v>CMA</v>
      </c>
      <c r="M1166" s="11">
        <f t="shared" si="2196"/>
        <v>5.5</v>
      </c>
      <c r="N1166" s="11">
        <f t="shared" si="2196"/>
        <v>1</v>
      </c>
      <c r="O1166" s="11">
        <f t="shared" si="2196"/>
        <v>1</v>
      </c>
      <c r="P1166" s="11" t="s">
        <v>57</v>
      </c>
      <c r="Q1166" s="19" t="str">
        <f>IF($N1166=1,IF(ISERROR(VLOOKUP($P1166,'M1'!$A:$C,Q$2,FALSE)),"NOT PRESENT",VLOOKUP($P1166,'M1'!$A:$C,Q$2,FALSE)),IF($N1166=2,IF(ISERROR(VLOOKUP(DATA!$P1166,'M2'!$A:$C,Q$2,FALSE)),"NOT PRESENT",VLOOKUP(DATA!$P1166,'M2'!$A:$C,Q$2,FALSE)),IF($N1166=0,IF(ISERROR(VLOOKUP($P1166,'M1'!$A:$C,Q$2,FALSE)),IF(ISERROR(VLOOKUP(DATA!$P1166,'M2'!$A:$C,Q$2,FALSE)),"NOT PRESENT",VLOOKUP(DATA!$P1166,'M2'!$A:$C,Q$2,FALSE)),VLOOKUP($P1166,'M1'!$A:$C,Q$2,FALSE)),"SPECIFY METHOD")))</f>
        <v>Embiotoca lateralis</v>
      </c>
      <c r="R1166" s="12" t="str">
        <f>IF($N1166=1,IF(ISERROR(VLOOKUP($P1166,'M1'!$A:$C,R$2,FALSE)),"NOT PRESENT",VLOOKUP($P1166,'M1'!$A:$C,R$2,FALSE)),IF($N1166=2,IF(ISERROR(VLOOKUP(DATA!$P1166,'M2'!$A:$C,R$2,FALSE)),"NOT PRESENT",VLOOKUP(DATA!$P1166,'M2'!$A:$C,R$2,FALSE)),IF($N1166=0,IF(ISERROR(VLOOKUP($P1166,'M1'!$A:$C,R$2,FALSE)),IF(ISERROR(VLOOKUP(DATA!$P1166,'M2'!$A:$C,R$2,FALSE)),"NOT PRESENT",VLOOKUP(DATA!$P1166,'M2'!$A:$C,R$2,FALSE)),VLOOKUP($P1166,'M1'!$A:$C,R$2,FALSE)),"SPECIFY METHOD")))</f>
        <v>Striped seaperch</v>
      </c>
      <c r="S1166" s="21">
        <f t="shared" si="1889"/>
        <v>2</v>
      </c>
      <c r="T1166" s="11">
        <v>0</v>
      </c>
      <c r="U1166" s="11"/>
      <c r="V1166" s="11"/>
      <c r="W1166" s="11"/>
      <c r="X1166" s="11"/>
      <c r="Y1166" s="11"/>
      <c r="Z1166" s="11"/>
      <c r="AA1166" s="11">
        <v>1</v>
      </c>
      <c r="AB1166" s="11">
        <v>1</v>
      </c>
      <c r="AC1166" s="11"/>
      <c r="AD1166" s="11"/>
      <c r="AE1166" s="11"/>
      <c r="AF1166" s="11"/>
      <c r="AG1166" s="11"/>
      <c r="AH1166" s="11"/>
      <c r="AI1166" s="11"/>
      <c r="AJ1166" s="11"/>
      <c r="AK1166" s="11"/>
      <c r="AL1166" s="11"/>
      <c r="AM1166" s="11"/>
      <c r="AN1166" s="11"/>
      <c r="AO1166" s="11"/>
      <c r="AP1166" s="11"/>
      <c r="AQ1166" s="11"/>
      <c r="AR1166" s="11"/>
      <c r="AS1166" s="11"/>
      <c r="AT1166" s="11"/>
      <c r="AU1166" s="11"/>
      <c r="AV1166" s="11"/>
      <c r="AW1166" s="11"/>
      <c r="AX1166" s="11"/>
      <c r="AY1166" s="11"/>
      <c r="AZ1166" s="11"/>
      <c r="BA1166" s="11"/>
      <c r="BB1166" s="11"/>
      <c r="BC1166" s="11"/>
      <c r="BD1166" s="11"/>
      <c r="BE1166" s="11"/>
      <c r="BF1166" s="11"/>
      <c r="BG1166" s="11"/>
      <c r="BH1166" s="11"/>
      <c r="BI1166" s="11"/>
      <c r="BJ1166" s="11"/>
      <c r="BK1166" s="11"/>
      <c r="BL1166" s="11"/>
      <c r="BM1166" s="11"/>
      <c r="BN1166" s="11"/>
      <c r="BO1166" s="11"/>
      <c r="BP1166" s="11"/>
    </row>
    <row r="1167" spans="1:68" ht="12.75" customHeight="1">
      <c r="A1167" s="12">
        <f t="shared" si="1727"/>
        <v>1164</v>
      </c>
      <c r="B1167" s="11" t="str">
        <f t="shared" ref="B1167:D1167" si="2197">IF(ISERROR(B1166),IF(ISERROR(B1165),IF(ISERROR(B1164),"BLANK",B1164),B1165),B1166)</f>
        <v>Isabelle Cote</v>
      </c>
      <c r="C1167" s="11" t="str">
        <f t="shared" si="2197"/>
        <v>Claire Attridge</v>
      </c>
      <c r="D1167" s="11" t="str">
        <f t="shared" si="2197"/>
        <v>BMSC24</v>
      </c>
      <c r="E1167" s="12" t="str">
        <f>IF(ISERROR(VLOOKUP($D1167,SITES!$A:$E,2,FALSE)),"",VLOOKUP($D1167,SITES!$A:$E,2,FALSE))</f>
        <v>Swiss Boy</v>
      </c>
      <c r="F1167" s="10">
        <f>IF(ISERROR(VLOOKUP($D1167,SITES!$A:$E,3,FALSE)),"",VLOOKUP($D1167,SITES!$A:$E,3,FALSE))</f>
        <v>48.916072999999997</v>
      </c>
      <c r="G1167" s="13">
        <f>IF(ISERROR(VLOOKUP($D1167,SITES!$A:$E,4,FALSE)),"",VLOOKUP($D1167,SITES!$A:$E,4,FALSE))</f>
        <v>-125.131174</v>
      </c>
      <c r="H1167" s="14" t="str">
        <f t="shared" ref="H1167:M1167" si="2198">IF(ISERROR(H1166),IF(ISERROR(H1165),IF(ISERROR(H1164),"BLANK",H1164),H1165),H1166)</f>
        <v>24/04/2024</v>
      </c>
      <c r="I1167" s="11">
        <f t="shared" si="2198"/>
        <v>3</v>
      </c>
      <c r="J1167" s="11" t="str">
        <f t="shared" si="2198"/>
        <v>NE</v>
      </c>
      <c r="K1167" s="18">
        <f t="shared" si="2198"/>
        <v>0.54374999999999996</v>
      </c>
      <c r="L1167" s="11" t="str">
        <f t="shared" si="2198"/>
        <v>CMA</v>
      </c>
      <c r="M1167" s="11">
        <f t="shared" si="2198"/>
        <v>5.5</v>
      </c>
      <c r="N1167" s="11">
        <v>2</v>
      </c>
      <c r="O1167" s="11">
        <f>IF(ISERROR(O1166),IF(ISERROR(O1165),IF(ISERROR(O1164),"BLANK",O1164),O1165),O1166)</f>
        <v>1</v>
      </c>
      <c r="P1167" s="11" t="s">
        <v>29</v>
      </c>
      <c r="Q1167" s="19" t="str">
        <f>IF($N1167=1,IF(ISERROR(VLOOKUP($P1167,'M1'!$A:$C,Q$2,FALSE)),"NOT PRESENT",VLOOKUP($P1167,'M1'!$A:$C,Q$2,FALSE)),IF($N1167=2,IF(ISERROR(VLOOKUP(DATA!$P1167,'M2'!$A:$C,Q$2,FALSE)),"NOT PRESENT",VLOOKUP(DATA!$P1167,'M2'!$A:$C,Q$2,FALSE)),IF($N1167=0,IF(ISERROR(VLOOKUP($P1167,'M1'!$A:$C,Q$2,FALSE)),IF(ISERROR(VLOOKUP(DATA!$P1167,'M2'!$A:$C,Q$2,FALSE)),"NOT PRESENT",VLOOKUP(DATA!$P1167,'M2'!$A:$C,Q$2,FALSE)),VLOOKUP($P1167,'M1'!$A:$C,Q$2,FALSE)),"SPECIFY METHOD")))</f>
        <v>Mesocentrotus franciscanus</v>
      </c>
      <c r="R1167" s="12" t="str">
        <f>IF($N1167=1,IF(ISERROR(VLOOKUP($P1167,'M1'!$A:$C,R$2,FALSE)),"NOT PRESENT",VLOOKUP($P1167,'M1'!$A:$C,R$2,FALSE)),IF($N1167=2,IF(ISERROR(VLOOKUP(DATA!$P1167,'M2'!$A:$C,R$2,FALSE)),"NOT PRESENT",VLOOKUP(DATA!$P1167,'M2'!$A:$C,R$2,FALSE)),IF($N1167=0,IF(ISERROR(VLOOKUP($P1167,'M1'!$A:$C,R$2,FALSE)),IF(ISERROR(VLOOKUP(DATA!$P1167,'M2'!$A:$C,R$2,FALSE)),"NOT PRESENT",VLOOKUP(DATA!$P1167,'M2'!$A:$C,R$2,FALSE)),VLOOKUP($P1167,'M1'!$A:$C,R$2,FALSE)),"SPECIFY METHOD")))</f>
        <v>Red sea urchin</v>
      </c>
      <c r="S1167" s="21">
        <f t="shared" si="1889"/>
        <v>145</v>
      </c>
      <c r="T1167" s="11">
        <v>145</v>
      </c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  <c r="AI1167" s="11"/>
      <c r="AJ1167" s="11"/>
      <c r="AK1167" s="11"/>
      <c r="AL1167" s="11"/>
      <c r="AM1167" s="11"/>
      <c r="AN1167" s="11"/>
      <c r="AO1167" s="11"/>
      <c r="AP1167" s="11"/>
      <c r="AQ1167" s="11"/>
      <c r="AR1167" s="11"/>
      <c r="AS1167" s="11"/>
      <c r="AT1167" s="11"/>
      <c r="AU1167" s="11"/>
      <c r="AV1167" s="11"/>
      <c r="AW1167" s="11"/>
      <c r="AX1167" s="11"/>
      <c r="AY1167" s="11"/>
      <c r="AZ1167" s="11"/>
      <c r="BA1167" s="11"/>
      <c r="BB1167" s="11"/>
      <c r="BC1167" s="11"/>
      <c r="BD1167" s="11"/>
      <c r="BE1167" s="11"/>
      <c r="BF1167" s="11"/>
      <c r="BG1167" s="11"/>
      <c r="BH1167" s="11"/>
      <c r="BI1167" s="11"/>
      <c r="BJ1167" s="11"/>
      <c r="BK1167" s="11"/>
      <c r="BL1167" s="11"/>
      <c r="BM1167" s="11"/>
      <c r="BN1167" s="11"/>
      <c r="BO1167" s="11"/>
      <c r="BP1167" s="11"/>
    </row>
    <row r="1168" spans="1:68" ht="12.75" customHeight="1">
      <c r="A1168" s="12">
        <f t="shared" si="1727"/>
        <v>1165</v>
      </c>
      <c r="B1168" s="11" t="str">
        <f t="shared" ref="B1168:D1168" si="2199">IF(ISERROR(B1167),IF(ISERROR(B1166),IF(ISERROR(B1165),"BLANK",B1165),B1166),B1167)</f>
        <v>Isabelle Cote</v>
      </c>
      <c r="C1168" s="11" t="str">
        <f t="shared" si="2199"/>
        <v>Claire Attridge</v>
      </c>
      <c r="D1168" s="11" t="str">
        <f t="shared" si="2199"/>
        <v>BMSC24</v>
      </c>
      <c r="E1168" s="12" t="str">
        <f>IF(ISERROR(VLOOKUP($D1168,SITES!$A:$E,2,FALSE)),"",VLOOKUP($D1168,SITES!$A:$E,2,FALSE))</f>
        <v>Swiss Boy</v>
      </c>
      <c r="F1168" s="10">
        <f>IF(ISERROR(VLOOKUP($D1168,SITES!$A:$E,3,FALSE)),"",VLOOKUP($D1168,SITES!$A:$E,3,FALSE))</f>
        <v>48.916072999999997</v>
      </c>
      <c r="G1168" s="13">
        <f>IF(ISERROR(VLOOKUP($D1168,SITES!$A:$E,4,FALSE)),"",VLOOKUP($D1168,SITES!$A:$E,4,FALSE))</f>
        <v>-125.131174</v>
      </c>
      <c r="H1168" s="14" t="str">
        <f t="shared" ref="H1168:O1168" si="2200">IF(ISERROR(H1167),IF(ISERROR(H1166),IF(ISERROR(H1165),"BLANK",H1165),H1166),H1167)</f>
        <v>24/04/2024</v>
      </c>
      <c r="I1168" s="11">
        <f t="shared" si="2200"/>
        <v>3</v>
      </c>
      <c r="J1168" s="11" t="str">
        <f t="shared" si="2200"/>
        <v>NE</v>
      </c>
      <c r="K1168" s="18">
        <f t="shared" si="2200"/>
        <v>0.54374999999999996</v>
      </c>
      <c r="L1168" s="11" t="str">
        <f t="shared" si="2200"/>
        <v>CMA</v>
      </c>
      <c r="M1168" s="11">
        <f t="shared" si="2200"/>
        <v>5.5</v>
      </c>
      <c r="N1168" s="11">
        <f t="shared" si="2200"/>
        <v>2</v>
      </c>
      <c r="O1168" s="11">
        <f t="shared" si="2200"/>
        <v>1</v>
      </c>
      <c r="P1168" s="11" t="s">
        <v>36</v>
      </c>
      <c r="Q1168" s="19" t="str">
        <f>IF($N1168=1,IF(ISERROR(VLOOKUP($P1168,'M1'!$A:$C,Q$2,FALSE)),"NOT PRESENT",VLOOKUP($P1168,'M1'!$A:$C,Q$2,FALSE)),IF($N1168=2,IF(ISERROR(VLOOKUP(DATA!$P1168,'M2'!$A:$C,Q$2,FALSE)),"NOT PRESENT",VLOOKUP(DATA!$P1168,'M2'!$A:$C,Q$2,FALSE)),IF($N1168=0,IF(ISERROR(VLOOKUP($P1168,'M1'!$A:$C,Q$2,FALSE)),IF(ISERROR(VLOOKUP(DATA!$P1168,'M2'!$A:$C,Q$2,FALSE)),"NOT PRESENT",VLOOKUP(DATA!$P1168,'M2'!$A:$C,Q$2,FALSE)),VLOOKUP($P1168,'M1'!$A:$C,Q$2,FALSE)),"SPECIFY METHOD")))</f>
        <v>Haliotis kamtschatkana</v>
      </c>
      <c r="R1168" s="12" t="str">
        <f>IF($N1168=1,IF(ISERROR(VLOOKUP($P1168,'M1'!$A:$C,R$2,FALSE)),"NOT PRESENT",VLOOKUP($P1168,'M1'!$A:$C,R$2,FALSE)),IF($N1168=2,IF(ISERROR(VLOOKUP(DATA!$P1168,'M2'!$A:$C,R$2,FALSE)),"NOT PRESENT",VLOOKUP(DATA!$P1168,'M2'!$A:$C,R$2,FALSE)),IF($N1168=0,IF(ISERROR(VLOOKUP($P1168,'M1'!$A:$C,R$2,FALSE)),IF(ISERROR(VLOOKUP(DATA!$P1168,'M2'!$A:$C,R$2,FALSE)),"NOT PRESENT",VLOOKUP(DATA!$P1168,'M2'!$A:$C,R$2,FALSE)),VLOOKUP($P1168,'M1'!$A:$C,R$2,FALSE)),"SPECIFY METHOD")))</f>
        <v>Pinto abalone</v>
      </c>
      <c r="S1168" s="21">
        <f t="shared" si="1889"/>
        <v>71</v>
      </c>
      <c r="T1168" s="11">
        <v>0</v>
      </c>
      <c r="U1168" s="11">
        <v>9</v>
      </c>
      <c r="V1168" s="11">
        <v>40</v>
      </c>
      <c r="W1168" s="11">
        <v>16</v>
      </c>
      <c r="X1168" s="11">
        <v>6</v>
      </c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  <c r="AI1168" s="11"/>
      <c r="AJ1168" s="11"/>
      <c r="AK1168" s="11"/>
      <c r="AL1168" s="11"/>
      <c r="AM1168" s="11"/>
      <c r="AN1168" s="11"/>
      <c r="AO1168" s="11"/>
      <c r="AP1168" s="11"/>
      <c r="AQ1168" s="11"/>
      <c r="AR1168" s="11"/>
      <c r="AS1168" s="11"/>
      <c r="AT1168" s="11"/>
      <c r="AU1168" s="11"/>
      <c r="AV1168" s="11"/>
      <c r="AW1168" s="11"/>
      <c r="AX1168" s="11"/>
      <c r="AY1168" s="11"/>
      <c r="AZ1168" s="11"/>
      <c r="BA1168" s="11"/>
      <c r="BB1168" s="11"/>
      <c r="BC1168" s="11"/>
      <c r="BD1168" s="11"/>
      <c r="BE1168" s="11"/>
      <c r="BF1168" s="11"/>
      <c r="BG1168" s="11"/>
      <c r="BH1168" s="11"/>
      <c r="BI1168" s="11"/>
      <c r="BJ1168" s="11"/>
      <c r="BK1168" s="11"/>
      <c r="BL1168" s="11"/>
      <c r="BM1168" s="11"/>
      <c r="BN1168" s="11"/>
      <c r="BO1168" s="11"/>
      <c r="BP1168" s="11"/>
    </row>
    <row r="1169" spans="1:68" ht="12.75" customHeight="1">
      <c r="A1169" s="12">
        <f t="shared" si="1727"/>
        <v>1166</v>
      </c>
      <c r="B1169" s="11" t="str">
        <f t="shared" ref="B1169:D1169" si="2201">IF(ISERROR(B1168),IF(ISERROR(B1167),IF(ISERROR(B1166),"BLANK",B1166),B1167),B1168)</f>
        <v>Isabelle Cote</v>
      </c>
      <c r="C1169" s="11" t="str">
        <f t="shared" si="2201"/>
        <v>Claire Attridge</v>
      </c>
      <c r="D1169" s="11" t="str">
        <f t="shared" si="2201"/>
        <v>BMSC24</v>
      </c>
      <c r="E1169" s="12" t="str">
        <f>IF(ISERROR(VLOOKUP($D1169,SITES!$A:$E,2,FALSE)),"",VLOOKUP($D1169,SITES!$A:$E,2,FALSE))</f>
        <v>Swiss Boy</v>
      </c>
      <c r="F1169" s="10">
        <f>IF(ISERROR(VLOOKUP($D1169,SITES!$A:$E,3,FALSE)),"",VLOOKUP($D1169,SITES!$A:$E,3,FALSE))</f>
        <v>48.916072999999997</v>
      </c>
      <c r="G1169" s="13">
        <f>IF(ISERROR(VLOOKUP($D1169,SITES!$A:$E,4,FALSE)),"",VLOOKUP($D1169,SITES!$A:$E,4,FALSE))</f>
        <v>-125.131174</v>
      </c>
      <c r="H1169" s="14" t="str">
        <f t="shared" ref="H1169:O1169" si="2202">IF(ISERROR(H1168),IF(ISERROR(H1167),IF(ISERROR(H1166),"BLANK",H1166),H1167),H1168)</f>
        <v>24/04/2024</v>
      </c>
      <c r="I1169" s="11">
        <f t="shared" si="2202"/>
        <v>3</v>
      </c>
      <c r="J1169" s="11" t="str">
        <f t="shared" si="2202"/>
        <v>NE</v>
      </c>
      <c r="K1169" s="18">
        <f t="shared" si="2202"/>
        <v>0.54374999999999996</v>
      </c>
      <c r="L1169" s="11" t="str">
        <f t="shared" si="2202"/>
        <v>CMA</v>
      </c>
      <c r="M1169" s="11">
        <f t="shared" si="2202"/>
        <v>5.5</v>
      </c>
      <c r="N1169" s="11">
        <f t="shared" si="2202"/>
        <v>2</v>
      </c>
      <c r="O1169" s="11">
        <f t="shared" si="2202"/>
        <v>1</v>
      </c>
      <c r="P1169" s="11" t="s">
        <v>59</v>
      </c>
      <c r="Q1169" s="19" t="str">
        <f>IF($N1169=1,IF(ISERROR(VLOOKUP($P1169,'M1'!$A:$C,Q$2,FALSE)),"NOT PRESENT",VLOOKUP($P1169,'M1'!$A:$C,Q$2,FALSE)),IF($N1169=2,IF(ISERROR(VLOOKUP(DATA!$P1169,'M2'!$A:$C,Q$2,FALSE)),"NOT PRESENT",VLOOKUP(DATA!$P1169,'M2'!$A:$C,Q$2,FALSE)),IF($N1169=0,IF(ISERROR(VLOOKUP($P1169,'M1'!$A:$C,Q$2,FALSE)),IF(ISERROR(VLOOKUP(DATA!$P1169,'M2'!$A:$C,Q$2,FALSE)),"NOT PRESENT",VLOOKUP(DATA!$P1169,'M2'!$A:$C,Q$2,FALSE)),VLOOKUP($P1169,'M1'!$A:$C,Q$2,FALSE)),"SPECIFY METHOD")))</f>
        <v>Scyra acutifrons</v>
      </c>
      <c r="R1169" s="12" t="str">
        <f>IF($N1169=1,IF(ISERROR(VLOOKUP($P1169,'M1'!$A:$C,R$2,FALSE)),"NOT PRESENT",VLOOKUP($P1169,'M1'!$A:$C,R$2,FALSE)),IF($N1169=2,IF(ISERROR(VLOOKUP(DATA!$P1169,'M2'!$A:$C,R$2,FALSE)),"NOT PRESENT",VLOOKUP(DATA!$P1169,'M2'!$A:$C,R$2,FALSE)),IF($N1169=0,IF(ISERROR(VLOOKUP($P1169,'M1'!$A:$C,R$2,FALSE)),IF(ISERROR(VLOOKUP(DATA!$P1169,'M2'!$A:$C,R$2,FALSE)),"NOT PRESENT",VLOOKUP(DATA!$P1169,'M2'!$A:$C,R$2,FALSE)),VLOOKUP($P1169,'M1'!$A:$C,R$2,FALSE)),"SPECIFY METHOD")))</f>
        <v>Sharpnose crab</v>
      </c>
      <c r="S1169" s="21">
        <f t="shared" si="1889"/>
        <v>5</v>
      </c>
      <c r="T1169" s="11">
        <v>5</v>
      </c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  <c r="AI1169" s="11"/>
      <c r="AJ1169" s="11"/>
      <c r="AK1169" s="11"/>
      <c r="AL1169" s="11"/>
      <c r="AM1169" s="11"/>
      <c r="AN1169" s="11"/>
      <c r="AO1169" s="11"/>
      <c r="AP1169" s="11"/>
      <c r="AQ1169" s="11"/>
      <c r="AR1169" s="11"/>
      <c r="AS1169" s="11"/>
      <c r="AT1169" s="11"/>
      <c r="AU1169" s="11"/>
      <c r="AV1169" s="11"/>
      <c r="AW1169" s="11"/>
      <c r="AX1169" s="11"/>
      <c r="AY1169" s="11"/>
      <c r="AZ1169" s="11"/>
      <c r="BA1169" s="11"/>
      <c r="BB1169" s="11"/>
      <c r="BC1169" s="11"/>
      <c r="BD1169" s="11"/>
      <c r="BE1169" s="11"/>
      <c r="BF1169" s="11"/>
      <c r="BG1169" s="11"/>
      <c r="BH1169" s="11"/>
      <c r="BI1169" s="11"/>
      <c r="BJ1169" s="11"/>
      <c r="BK1169" s="11"/>
      <c r="BL1169" s="11"/>
      <c r="BM1169" s="11"/>
      <c r="BN1169" s="11"/>
      <c r="BO1169" s="11"/>
      <c r="BP1169" s="11"/>
    </row>
    <row r="1170" spans="1:68" ht="12.75" customHeight="1">
      <c r="A1170" s="12">
        <f t="shared" si="1727"/>
        <v>1167</v>
      </c>
      <c r="B1170" s="11" t="str">
        <f t="shared" ref="B1170:D1170" si="2203">IF(ISERROR(B1169),IF(ISERROR(B1168),IF(ISERROR(B1167),"BLANK",B1167),B1168),B1169)</f>
        <v>Isabelle Cote</v>
      </c>
      <c r="C1170" s="11" t="str">
        <f t="shared" si="2203"/>
        <v>Claire Attridge</v>
      </c>
      <c r="D1170" s="11" t="str">
        <f t="shared" si="2203"/>
        <v>BMSC24</v>
      </c>
      <c r="E1170" s="12" t="str">
        <f>IF(ISERROR(VLOOKUP($D1170,SITES!$A:$E,2,FALSE)),"",VLOOKUP($D1170,SITES!$A:$E,2,FALSE))</f>
        <v>Swiss Boy</v>
      </c>
      <c r="F1170" s="10">
        <f>IF(ISERROR(VLOOKUP($D1170,SITES!$A:$E,3,FALSE)),"",VLOOKUP($D1170,SITES!$A:$E,3,FALSE))</f>
        <v>48.916072999999997</v>
      </c>
      <c r="G1170" s="13">
        <f>IF(ISERROR(VLOOKUP($D1170,SITES!$A:$E,4,FALSE)),"",VLOOKUP($D1170,SITES!$A:$E,4,FALSE))</f>
        <v>-125.131174</v>
      </c>
      <c r="H1170" s="14" t="str">
        <f t="shared" ref="H1170:O1170" si="2204">IF(ISERROR(H1169),IF(ISERROR(H1168),IF(ISERROR(H1167),"BLANK",H1167),H1168),H1169)</f>
        <v>24/04/2024</v>
      </c>
      <c r="I1170" s="11">
        <f t="shared" si="2204"/>
        <v>3</v>
      </c>
      <c r="J1170" s="11" t="str">
        <f t="shared" si="2204"/>
        <v>NE</v>
      </c>
      <c r="K1170" s="18">
        <f t="shared" si="2204"/>
        <v>0.54374999999999996</v>
      </c>
      <c r="L1170" s="11" t="str">
        <f t="shared" si="2204"/>
        <v>CMA</v>
      </c>
      <c r="M1170" s="11">
        <f t="shared" si="2204"/>
        <v>5.5</v>
      </c>
      <c r="N1170" s="11">
        <f t="shared" si="2204"/>
        <v>2</v>
      </c>
      <c r="O1170" s="11">
        <f t="shared" si="2204"/>
        <v>1</v>
      </c>
      <c r="P1170" s="11" t="s">
        <v>44</v>
      </c>
      <c r="Q1170" s="19" t="str">
        <f>IF($N1170=1,IF(ISERROR(VLOOKUP($P1170,'M1'!$A:$C,Q$2,FALSE)),"NOT PRESENT",VLOOKUP($P1170,'M1'!$A:$C,Q$2,FALSE)),IF($N1170=2,IF(ISERROR(VLOOKUP(DATA!$P1170,'M2'!$A:$C,Q$2,FALSE)),"NOT PRESENT",VLOOKUP(DATA!$P1170,'M2'!$A:$C,Q$2,FALSE)),IF($N1170=0,IF(ISERROR(VLOOKUP($P1170,'M1'!$A:$C,Q$2,FALSE)),IF(ISERROR(VLOOKUP(DATA!$P1170,'M2'!$A:$C,Q$2,FALSE)),"NOT PRESENT",VLOOKUP(DATA!$P1170,'M2'!$A:$C,Q$2,FALSE)),VLOOKUP($P1170,'M1'!$A:$C,Q$2,FALSE)),"SPECIFY METHOD")))</f>
        <v>Strongylocentrotus purpuratus</v>
      </c>
      <c r="R1170" s="12" t="str">
        <f>IF($N1170=1,IF(ISERROR(VLOOKUP($P1170,'M1'!$A:$C,R$2,FALSE)),"NOT PRESENT",VLOOKUP($P1170,'M1'!$A:$C,R$2,FALSE)),IF($N1170=2,IF(ISERROR(VLOOKUP(DATA!$P1170,'M2'!$A:$C,R$2,FALSE)),"NOT PRESENT",VLOOKUP(DATA!$P1170,'M2'!$A:$C,R$2,FALSE)),IF($N1170=0,IF(ISERROR(VLOOKUP($P1170,'M1'!$A:$C,R$2,FALSE)),IF(ISERROR(VLOOKUP(DATA!$P1170,'M2'!$A:$C,R$2,FALSE)),"NOT PRESENT",VLOOKUP(DATA!$P1170,'M2'!$A:$C,R$2,FALSE)),VLOOKUP($P1170,'M1'!$A:$C,R$2,FALSE)),"SPECIFY METHOD")))</f>
        <v>Purple sea urchin (?)</v>
      </c>
      <c r="S1170" s="21">
        <f t="shared" si="1889"/>
        <v>6</v>
      </c>
      <c r="T1170" s="11">
        <v>6</v>
      </c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  <c r="AT1170" s="11"/>
      <c r="AU1170" s="11"/>
      <c r="AV1170" s="11"/>
      <c r="AW1170" s="11"/>
      <c r="AX1170" s="11"/>
      <c r="AY1170" s="11"/>
      <c r="AZ1170" s="11"/>
      <c r="BA1170" s="11"/>
      <c r="BB1170" s="11"/>
      <c r="BC1170" s="11"/>
      <c r="BD1170" s="11"/>
      <c r="BE1170" s="11"/>
      <c r="BF1170" s="11"/>
      <c r="BG1170" s="11"/>
      <c r="BH1170" s="11"/>
      <c r="BI1170" s="11"/>
      <c r="BJ1170" s="11"/>
      <c r="BK1170" s="11"/>
      <c r="BL1170" s="11"/>
      <c r="BM1170" s="11"/>
      <c r="BN1170" s="11"/>
      <c r="BO1170" s="11"/>
      <c r="BP1170" s="11"/>
    </row>
    <row r="1171" spans="1:68" ht="12.75" customHeight="1">
      <c r="A1171" s="12">
        <f t="shared" si="1727"/>
        <v>1168</v>
      </c>
      <c r="B1171" s="11" t="str">
        <f t="shared" ref="B1171:D1171" si="2205">IF(ISERROR(B1170),IF(ISERROR(B1169),IF(ISERROR(B1168),"BLANK",B1168),B1169),B1170)</f>
        <v>Isabelle Cote</v>
      </c>
      <c r="C1171" s="11" t="str">
        <f t="shared" si="2205"/>
        <v>Claire Attridge</v>
      </c>
      <c r="D1171" s="11" t="str">
        <f t="shared" si="2205"/>
        <v>BMSC24</v>
      </c>
      <c r="E1171" s="12" t="str">
        <f>IF(ISERROR(VLOOKUP($D1171,SITES!$A:$E,2,FALSE)),"",VLOOKUP($D1171,SITES!$A:$E,2,FALSE))</f>
        <v>Swiss Boy</v>
      </c>
      <c r="F1171" s="10">
        <f>IF(ISERROR(VLOOKUP($D1171,SITES!$A:$E,3,FALSE)),"",VLOOKUP($D1171,SITES!$A:$E,3,FALSE))</f>
        <v>48.916072999999997</v>
      </c>
      <c r="G1171" s="13">
        <f>IF(ISERROR(VLOOKUP($D1171,SITES!$A:$E,4,FALSE)),"",VLOOKUP($D1171,SITES!$A:$E,4,FALSE))</f>
        <v>-125.131174</v>
      </c>
      <c r="H1171" s="14" t="str">
        <f t="shared" ref="H1171:O1171" si="2206">IF(ISERROR(H1170),IF(ISERROR(H1169),IF(ISERROR(H1168),"BLANK",H1168),H1169),H1170)</f>
        <v>24/04/2024</v>
      </c>
      <c r="I1171" s="11">
        <f t="shared" si="2206"/>
        <v>3</v>
      </c>
      <c r="J1171" s="11" t="str">
        <f t="shared" si="2206"/>
        <v>NE</v>
      </c>
      <c r="K1171" s="18">
        <f t="shared" si="2206"/>
        <v>0.54374999999999996</v>
      </c>
      <c r="L1171" s="11" t="str">
        <f t="shared" si="2206"/>
        <v>CMA</v>
      </c>
      <c r="M1171" s="11">
        <f t="shared" si="2206"/>
        <v>5.5</v>
      </c>
      <c r="N1171" s="11">
        <f t="shared" si="2206"/>
        <v>2</v>
      </c>
      <c r="O1171" s="11">
        <f t="shared" si="2206"/>
        <v>1</v>
      </c>
      <c r="P1171" s="11" t="s">
        <v>33</v>
      </c>
      <c r="Q1171" s="19" t="str">
        <f>IF($N1171=1,IF(ISERROR(VLOOKUP($P1171,'M1'!$A:$C,Q$2,FALSE)),"NOT PRESENT",VLOOKUP($P1171,'M1'!$A:$C,Q$2,FALSE)),IF($N1171=2,IF(ISERROR(VLOOKUP(DATA!$P1171,'M2'!$A:$C,Q$2,FALSE)),"NOT PRESENT",VLOOKUP(DATA!$P1171,'M2'!$A:$C,Q$2,FALSE)),IF($N1171=0,IF(ISERROR(VLOOKUP($P1171,'M1'!$A:$C,Q$2,FALSE)),IF(ISERROR(VLOOKUP(DATA!$P1171,'M2'!$A:$C,Q$2,FALSE)),"NOT PRESENT",VLOOKUP(DATA!$P1171,'M2'!$A:$C,Q$2,FALSE)),VLOOKUP($P1171,'M1'!$A:$C,Q$2,FALSE)),"SPECIFY METHOD")))</f>
        <v>Apostichopus californicus</v>
      </c>
      <c r="R1171" s="12" t="str">
        <f>IF($N1171=1,IF(ISERROR(VLOOKUP($P1171,'M1'!$A:$C,R$2,FALSE)),"NOT PRESENT",VLOOKUP($P1171,'M1'!$A:$C,R$2,FALSE)),IF($N1171=2,IF(ISERROR(VLOOKUP(DATA!$P1171,'M2'!$A:$C,R$2,FALSE)),"NOT PRESENT",VLOOKUP(DATA!$P1171,'M2'!$A:$C,R$2,FALSE)),IF($N1171=0,IF(ISERROR(VLOOKUP($P1171,'M1'!$A:$C,R$2,FALSE)),IF(ISERROR(VLOOKUP(DATA!$P1171,'M2'!$A:$C,R$2,FALSE)),"NOT PRESENT",VLOOKUP(DATA!$P1171,'M2'!$A:$C,R$2,FALSE)),VLOOKUP($P1171,'M1'!$A:$C,R$2,FALSE)),"SPECIFY METHOD")))</f>
        <v>California sea cucumber</v>
      </c>
      <c r="S1171" s="21">
        <f t="shared" si="1889"/>
        <v>37</v>
      </c>
      <c r="T1171" s="11">
        <v>37</v>
      </c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  <c r="AI1171" s="11"/>
      <c r="AJ1171" s="11"/>
      <c r="AK1171" s="11"/>
      <c r="AL1171" s="11"/>
      <c r="AM1171" s="11"/>
      <c r="AN1171" s="11"/>
      <c r="AO1171" s="11"/>
      <c r="AP1171" s="11"/>
      <c r="AQ1171" s="11"/>
      <c r="AR1171" s="11"/>
      <c r="AS1171" s="11"/>
      <c r="AT1171" s="11"/>
      <c r="AU1171" s="11"/>
      <c r="AV1171" s="11"/>
      <c r="AW1171" s="11"/>
      <c r="AX1171" s="11"/>
      <c r="AY1171" s="11"/>
      <c r="AZ1171" s="11"/>
      <c r="BA1171" s="11"/>
      <c r="BB1171" s="11"/>
      <c r="BC1171" s="11"/>
      <c r="BD1171" s="11"/>
      <c r="BE1171" s="11"/>
      <c r="BF1171" s="11"/>
      <c r="BG1171" s="11"/>
      <c r="BH1171" s="11"/>
      <c r="BI1171" s="11"/>
      <c r="BJ1171" s="11"/>
      <c r="BK1171" s="11"/>
      <c r="BL1171" s="11"/>
      <c r="BM1171" s="11"/>
      <c r="BN1171" s="11"/>
      <c r="BO1171" s="11"/>
      <c r="BP1171" s="11"/>
    </row>
    <row r="1172" spans="1:68" ht="12.75" customHeight="1">
      <c r="A1172" s="12">
        <f t="shared" si="1727"/>
        <v>1169</v>
      </c>
      <c r="B1172" s="11" t="str">
        <f t="shared" ref="B1172:D1172" si="2207">IF(ISERROR(B1171),IF(ISERROR(B1170),IF(ISERROR(B1169),"BLANK",B1169),B1170),B1171)</f>
        <v>Isabelle Cote</v>
      </c>
      <c r="C1172" s="11" t="str">
        <f t="shared" si="2207"/>
        <v>Claire Attridge</v>
      </c>
      <c r="D1172" s="11" t="str">
        <f t="shared" si="2207"/>
        <v>BMSC24</v>
      </c>
      <c r="E1172" s="12" t="str">
        <f>IF(ISERROR(VLOOKUP($D1172,SITES!$A:$E,2,FALSE)),"",VLOOKUP($D1172,SITES!$A:$E,2,FALSE))</f>
        <v>Swiss Boy</v>
      </c>
      <c r="F1172" s="10">
        <f>IF(ISERROR(VLOOKUP($D1172,SITES!$A:$E,3,FALSE)),"",VLOOKUP($D1172,SITES!$A:$E,3,FALSE))</f>
        <v>48.916072999999997</v>
      </c>
      <c r="G1172" s="13">
        <f>IF(ISERROR(VLOOKUP($D1172,SITES!$A:$E,4,FALSE)),"",VLOOKUP($D1172,SITES!$A:$E,4,FALSE))</f>
        <v>-125.131174</v>
      </c>
      <c r="H1172" s="14" t="str">
        <f t="shared" ref="H1172:O1172" si="2208">IF(ISERROR(H1171),IF(ISERROR(H1170),IF(ISERROR(H1169),"BLANK",H1169),H1170),H1171)</f>
        <v>24/04/2024</v>
      </c>
      <c r="I1172" s="11">
        <f t="shared" si="2208"/>
        <v>3</v>
      </c>
      <c r="J1172" s="11" t="str">
        <f t="shared" si="2208"/>
        <v>NE</v>
      </c>
      <c r="K1172" s="18">
        <f t="shared" si="2208"/>
        <v>0.54374999999999996</v>
      </c>
      <c r="L1172" s="11" t="str">
        <f t="shared" si="2208"/>
        <v>CMA</v>
      </c>
      <c r="M1172" s="11">
        <f t="shared" si="2208"/>
        <v>5.5</v>
      </c>
      <c r="N1172" s="11">
        <f t="shared" si="2208"/>
        <v>2</v>
      </c>
      <c r="O1172" s="11">
        <f t="shared" si="2208"/>
        <v>1</v>
      </c>
      <c r="P1172" s="11" t="s">
        <v>42</v>
      </c>
      <c r="Q1172" s="19" t="str">
        <f>IF($N1172=1,IF(ISERROR(VLOOKUP($P1172,'M1'!$A:$C,Q$2,FALSE)),"NOT PRESENT",VLOOKUP($P1172,'M1'!$A:$C,Q$2,FALSE)),IF($N1172=2,IF(ISERROR(VLOOKUP(DATA!$P1172,'M2'!$A:$C,Q$2,FALSE)),"NOT PRESENT",VLOOKUP(DATA!$P1172,'M2'!$A:$C,Q$2,FALSE)),IF($N1172=0,IF(ISERROR(VLOOKUP($P1172,'M1'!$A:$C,Q$2,FALSE)),IF(ISERROR(VLOOKUP(DATA!$P1172,'M2'!$A:$C,Q$2,FALSE)),"NOT PRESENT",VLOOKUP(DATA!$P1172,'M2'!$A:$C,Q$2,FALSE)),VLOOKUP($P1172,'M1'!$A:$C,Q$2,FALSE)),"SPECIFY METHOD")))</f>
        <v>Dermasterias imbricata</v>
      </c>
      <c r="R1172" s="12" t="str">
        <f>IF($N1172=1,IF(ISERROR(VLOOKUP($P1172,'M1'!$A:$C,R$2,FALSE)),"NOT PRESENT",VLOOKUP($P1172,'M1'!$A:$C,R$2,FALSE)),IF($N1172=2,IF(ISERROR(VLOOKUP(DATA!$P1172,'M2'!$A:$C,R$2,FALSE)),"NOT PRESENT",VLOOKUP(DATA!$P1172,'M2'!$A:$C,R$2,FALSE)),IF($N1172=0,IF(ISERROR(VLOOKUP($P1172,'M1'!$A:$C,R$2,FALSE)),IF(ISERROR(VLOOKUP(DATA!$P1172,'M2'!$A:$C,R$2,FALSE)),"NOT PRESENT",VLOOKUP(DATA!$P1172,'M2'!$A:$C,R$2,FALSE)),VLOOKUP($P1172,'M1'!$A:$C,R$2,FALSE)),"SPECIFY METHOD")))</f>
        <v>Leather star</v>
      </c>
      <c r="S1172" s="21">
        <f t="shared" si="1889"/>
        <v>8</v>
      </c>
      <c r="T1172" s="11">
        <v>8</v>
      </c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  <c r="AI1172" s="11"/>
      <c r="AJ1172" s="11"/>
      <c r="AK1172" s="11"/>
      <c r="AL1172" s="11"/>
      <c r="AM1172" s="11"/>
      <c r="AN1172" s="11"/>
      <c r="AO1172" s="11"/>
      <c r="AP1172" s="11"/>
      <c r="AQ1172" s="11"/>
      <c r="AR1172" s="11"/>
      <c r="AS1172" s="11"/>
      <c r="AT1172" s="11"/>
      <c r="AU1172" s="11"/>
      <c r="AV1172" s="11"/>
      <c r="AW1172" s="11"/>
      <c r="AX1172" s="11"/>
      <c r="AY1172" s="11"/>
      <c r="AZ1172" s="11"/>
      <c r="BA1172" s="11"/>
      <c r="BB1172" s="11"/>
      <c r="BC1172" s="11"/>
      <c r="BD1172" s="11"/>
      <c r="BE1172" s="11"/>
      <c r="BF1172" s="11"/>
      <c r="BG1172" s="11"/>
      <c r="BH1172" s="11"/>
      <c r="BI1172" s="11"/>
      <c r="BJ1172" s="11"/>
      <c r="BK1172" s="11"/>
      <c r="BL1172" s="11"/>
      <c r="BM1172" s="11"/>
      <c r="BN1172" s="11"/>
      <c r="BO1172" s="11"/>
      <c r="BP1172" s="11"/>
    </row>
    <row r="1173" spans="1:68" ht="12.75" customHeight="1">
      <c r="A1173" s="12">
        <f t="shared" si="1727"/>
        <v>1170</v>
      </c>
      <c r="B1173" s="11" t="str">
        <f t="shared" ref="B1173:D1173" si="2209">IF(ISERROR(B1172),IF(ISERROR(B1171),IF(ISERROR(B1170),"BLANK",B1170),B1171),B1172)</f>
        <v>Isabelle Cote</v>
      </c>
      <c r="C1173" s="11" t="str">
        <f t="shared" si="2209"/>
        <v>Claire Attridge</v>
      </c>
      <c r="D1173" s="11" t="str">
        <f t="shared" si="2209"/>
        <v>BMSC24</v>
      </c>
      <c r="E1173" s="12" t="str">
        <f>IF(ISERROR(VLOOKUP($D1173,SITES!$A:$E,2,FALSE)),"",VLOOKUP($D1173,SITES!$A:$E,2,FALSE))</f>
        <v>Swiss Boy</v>
      </c>
      <c r="F1173" s="10">
        <f>IF(ISERROR(VLOOKUP($D1173,SITES!$A:$E,3,FALSE)),"",VLOOKUP($D1173,SITES!$A:$E,3,FALSE))</f>
        <v>48.916072999999997</v>
      </c>
      <c r="G1173" s="13">
        <f>IF(ISERROR(VLOOKUP($D1173,SITES!$A:$E,4,FALSE)),"",VLOOKUP($D1173,SITES!$A:$E,4,FALSE))</f>
        <v>-125.131174</v>
      </c>
      <c r="H1173" s="14" t="str">
        <f t="shared" ref="H1173:O1173" si="2210">IF(ISERROR(H1172),IF(ISERROR(H1171),IF(ISERROR(H1170),"BLANK",H1170),H1171),H1172)</f>
        <v>24/04/2024</v>
      </c>
      <c r="I1173" s="11">
        <f t="shared" si="2210"/>
        <v>3</v>
      </c>
      <c r="J1173" s="11" t="str">
        <f t="shared" si="2210"/>
        <v>NE</v>
      </c>
      <c r="K1173" s="18">
        <f t="shared" si="2210"/>
        <v>0.54374999999999996</v>
      </c>
      <c r="L1173" s="11" t="str">
        <f t="shared" si="2210"/>
        <v>CMA</v>
      </c>
      <c r="M1173" s="11">
        <f t="shared" si="2210"/>
        <v>5.5</v>
      </c>
      <c r="N1173" s="11">
        <f t="shared" si="2210"/>
        <v>2</v>
      </c>
      <c r="O1173" s="11">
        <f t="shared" si="2210"/>
        <v>1</v>
      </c>
      <c r="P1173" s="11" t="s">
        <v>32</v>
      </c>
      <c r="Q1173" s="19" t="str">
        <f>IF($N1173=1,IF(ISERROR(VLOOKUP($P1173,'M1'!$A:$C,Q$2,FALSE)),"NOT PRESENT",VLOOKUP($P1173,'M1'!$A:$C,Q$2,FALSE)),IF($N1173=2,IF(ISERROR(VLOOKUP(DATA!$P1173,'M2'!$A:$C,Q$2,FALSE)),"NOT PRESENT",VLOOKUP(DATA!$P1173,'M2'!$A:$C,Q$2,FALSE)),IF($N1173=0,IF(ISERROR(VLOOKUP($P1173,'M1'!$A:$C,Q$2,FALSE)),IF(ISERROR(VLOOKUP(DATA!$P1173,'M2'!$A:$C,Q$2,FALSE)),"NOT PRESENT",VLOOKUP(DATA!$P1173,'M2'!$A:$C,Q$2,FALSE)),VLOOKUP($P1173,'M1'!$A:$C,Q$2,FALSE)),"SPECIFY METHOD")))</f>
        <v>Acmaea mitra</v>
      </c>
      <c r="R1173" s="12" t="str">
        <f>IF($N1173=1,IF(ISERROR(VLOOKUP($P1173,'M1'!$A:$C,R$2,FALSE)),"NOT PRESENT",VLOOKUP($P1173,'M1'!$A:$C,R$2,FALSE)),IF($N1173=2,IF(ISERROR(VLOOKUP(DATA!$P1173,'M2'!$A:$C,R$2,FALSE)),"NOT PRESENT",VLOOKUP(DATA!$P1173,'M2'!$A:$C,R$2,FALSE)),IF($N1173=0,IF(ISERROR(VLOOKUP($P1173,'M1'!$A:$C,R$2,FALSE)),IF(ISERROR(VLOOKUP(DATA!$P1173,'M2'!$A:$C,R$2,FALSE)),"NOT PRESENT",VLOOKUP(DATA!$P1173,'M2'!$A:$C,R$2,FALSE)),VLOOKUP($P1173,'M1'!$A:$C,R$2,FALSE)),"SPECIFY METHOD")))</f>
        <v>Whitecap limpet</v>
      </c>
      <c r="S1173" s="21">
        <f t="shared" si="1889"/>
        <v>13</v>
      </c>
      <c r="T1173" s="11">
        <v>13</v>
      </c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1"/>
      <c r="AJ1173" s="11"/>
      <c r="AK1173" s="11"/>
      <c r="AL1173" s="11"/>
      <c r="AM1173" s="11"/>
      <c r="AN1173" s="11"/>
      <c r="AO1173" s="11"/>
      <c r="AP1173" s="11"/>
      <c r="AQ1173" s="11"/>
      <c r="AR1173" s="11"/>
      <c r="AS1173" s="11"/>
      <c r="AT1173" s="11"/>
      <c r="AU1173" s="11"/>
      <c r="AV1173" s="11"/>
      <c r="AW1173" s="11"/>
      <c r="AX1173" s="11"/>
      <c r="AY1173" s="11"/>
      <c r="AZ1173" s="11"/>
      <c r="BA1173" s="11"/>
      <c r="BB1173" s="11"/>
      <c r="BC1173" s="11"/>
      <c r="BD1173" s="11"/>
      <c r="BE1173" s="11"/>
      <c r="BF1173" s="11"/>
      <c r="BG1173" s="11"/>
      <c r="BH1173" s="11"/>
      <c r="BI1173" s="11"/>
      <c r="BJ1173" s="11"/>
      <c r="BK1173" s="11"/>
      <c r="BL1173" s="11"/>
      <c r="BM1173" s="11"/>
      <c r="BN1173" s="11"/>
      <c r="BO1173" s="11"/>
      <c r="BP1173" s="11"/>
    </row>
    <row r="1174" spans="1:68" ht="12.75" customHeight="1">
      <c r="A1174" s="12">
        <f t="shared" si="1727"/>
        <v>1171</v>
      </c>
      <c r="B1174" s="11" t="str">
        <f t="shared" ref="B1174:D1174" si="2211">IF(ISERROR(B1173),IF(ISERROR(B1172),IF(ISERROR(B1171),"BLANK",B1171),B1172),B1173)</f>
        <v>Isabelle Cote</v>
      </c>
      <c r="C1174" s="11" t="str">
        <f t="shared" si="2211"/>
        <v>Claire Attridge</v>
      </c>
      <c r="D1174" s="11" t="str">
        <f t="shared" si="2211"/>
        <v>BMSC24</v>
      </c>
      <c r="E1174" s="12" t="str">
        <f>IF(ISERROR(VLOOKUP($D1174,SITES!$A:$E,2,FALSE)),"",VLOOKUP($D1174,SITES!$A:$E,2,FALSE))</f>
        <v>Swiss Boy</v>
      </c>
      <c r="F1174" s="10">
        <f>IF(ISERROR(VLOOKUP($D1174,SITES!$A:$E,3,FALSE)),"",VLOOKUP($D1174,SITES!$A:$E,3,FALSE))</f>
        <v>48.916072999999997</v>
      </c>
      <c r="G1174" s="13">
        <f>IF(ISERROR(VLOOKUP($D1174,SITES!$A:$E,4,FALSE)),"",VLOOKUP($D1174,SITES!$A:$E,4,FALSE))</f>
        <v>-125.131174</v>
      </c>
      <c r="H1174" s="14" t="str">
        <f t="shared" ref="H1174:O1174" si="2212">IF(ISERROR(H1173),IF(ISERROR(H1172),IF(ISERROR(H1171),"BLANK",H1171),H1172),H1173)</f>
        <v>24/04/2024</v>
      </c>
      <c r="I1174" s="11">
        <f t="shared" si="2212"/>
        <v>3</v>
      </c>
      <c r="J1174" s="11" t="str">
        <f t="shared" si="2212"/>
        <v>NE</v>
      </c>
      <c r="K1174" s="18">
        <f t="shared" si="2212"/>
        <v>0.54374999999999996</v>
      </c>
      <c r="L1174" s="11" t="str">
        <f t="shared" si="2212"/>
        <v>CMA</v>
      </c>
      <c r="M1174" s="11">
        <f t="shared" si="2212"/>
        <v>5.5</v>
      </c>
      <c r="N1174" s="11">
        <f t="shared" si="2212"/>
        <v>2</v>
      </c>
      <c r="O1174" s="11">
        <f t="shared" si="2212"/>
        <v>1</v>
      </c>
      <c r="P1174" s="11" t="s">
        <v>37</v>
      </c>
      <c r="Q1174" s="19" t="str">
        <f>IF($N1174=1,IF(ISERROR(VLOOKUP($P1174,'M1'!$A:$C,Q$2,FALSE)),"NOT PRESENT",VLOOKUP($P1174,'M1'!$A:$C,Q$2,FALSE)),IF($N1174=2,IF(ISERROR(VLOOKUP(DATA!$P1174,'M2'!$A:$C,Q$2,FALSE)),"NOT PRESENT",VLOOKUP(DATA!$P1174,'M2'!$A:$C,Q$2,FALSE)),IF($N1174=0,IF(ISERROR(VLOOKUP($P1174,'M1'!$A:$C,Q$2,FALSE)),IF(ISERROR(VLOOKUP(DATA!$P1174,'M2'!$A:$C,Q$2,FALSE)),"NOT PRESENT",VLOOKUP(DATA!$P1174,'M2'!$A:$C,Q$2,FALSE)),VLOOKUP($P1174,'M1'!$A:$C,Q$2,FALSE)),"SPECIFY METHOD")))</f>
        <v>Ceratostoma foliatum</v>
      </c>
      <c r="R1174" s="12" t="str">
        <f>IF($N1174=1,IF(ISERROR(VLOOKUP($P1174,'M1'!$A:$C,R$2,FALSE)),"NOT PRESENT",VLOOKUP($P1174,'M1'!$A:$C,R$2,FALSE)),IF($N1174=2,IF(ISERROR(VLOOKUP(DATA!$P1174,'M2'!$A:$C,R$2,FALSE)),"NOT PRESENT",VLOOKUP(DATA!$P1174,'M2'!$A:$C,R$2,FALSE)),IF($N1174=0,IF(ISERROR(VLOOKUP($P1174,'M1'!$A:$C,R$2,FALSE)),IF(ISERROR(VLOOKUP(DATA!$P1174,'M2'!$A:$C,R$2,FALSE)),"NOT PRESENT",VLOOKUP(DATA!$P1174,'M2'!$A:$C,R$2,FALSE)),VLOOKUP($P1174,'M1'!$A:$C,R$2,FALSE)),"SPECIFY METHOD")))</f>
        <v>Leafy hornmouth</v>
      </c>
      <c r="S1174" s="21">
        <f t="shared" si="1889"/>
        <v>10</v>
      </c>
      <c r="T1174" s="11">
        <v>10</v>
      </c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  <c r="AI1174" s="11"/>
      <c r="AJ1174" s="11"/>
      <c r="AK1174" s="11"/>
      <c r="AL1174" s="11"/>
      <c r="AM1174" s="11"/>
      <c r="AN1174" s="11"/>
      <c r="AO1174" s="11"/>
      <c r="AP1174" s="11"/>
      <c r="AQ1174" s="11"/>
      <c r="AR1174" s="11"/>
      <c r="AS1174" s="11"/>
      <c r="AT1174" s="11"/>
      <c r="AU1174" s="11"/>
      <c r="AV1174" s="11"/>
      <c r="AW1174" s="11"/>
      <c r="AX1174" s="11"/>
      <c r="AY1174" s="11"/>
      <c r="AZ1174" s="11"/>
      <c r="BA1174" s="11"/>
      <c r="BB1174" s="11"/>
      <c r="BC1174" s="11"/>
      <c r="BD1174" s="11"/>
      <c r="BE1174" s="11"/>
      <c r="BF1174" s="11"/>
      <c r="BG1174" s="11"/>
      <c r="BH1174" s="11"/>
      <c r="BI1174" s="11"/>
      <c r="BJ1174" s="11"/>
      <c r="BK1174" s="11"/>
      <c r="BL1174" s="11"/>
      <c r="BM1174" s="11"/>
      <c r="BN1174" s="11"/>
      <c r="BO1174" s="11"/>
      <c r="BP1174" s="11"/>
    </row>
    <row r="1175" spans="1:68" ht="12.75" customHeight="1">
      <c r="A1175" s="12">
        <f t="shared" si="1727"/>
        <v>1172</v>
      </c>
      <c r="B1175" s="11" t="str">
        <f t="shared" ref="B1175:D1175" si="2213">IF(ISERROR(B1174),IF(ISERROR(B1173),IF(ISERROR(B1172),"BLANK",B1172),B1173),B1174)</f>
        <v>Isabelle Cote</v>
      </c>
      <c r="C1175" s="11" t="str">
        <f t="shared" si="2213"/>
        <v>Claire Attridge</v>
      </c>
      <c r="D1175" s="11" t="str">
        <f t="shared" si="2213"/>
        <v>BMSC24</v>
      </c>
      <c r="E1175" s="12" t="str">
        <f>IF(ISERROR(VLOOKUP($D1175,SITES!$A:$E,2,FALSE)),"",VLOOKUP($D1175,SITES!$A:$E,2,FALSE))</f>
        <v>Swiss Boy</v>
      </c>
      <c r="F1175" s="10">
        <f>IF(ISERROR(VLOOKUP($D1175,SITES!$A:$E,3,FALSE)),"",VLOOKUP($D1175,SITES!$A:$E,3,FALSE))</f>
        <v>48.916072999999997</v>
      </c>
      <c r="G1175" s="13">
        <f>IF(ISERROR(VLOOKUP($D1175,SITES!$A:$E,4,FALSE)),"",VLOOKUP($D1175,SITES!$A:$E,4,FALSE))</f>
        <v>-125.131174</v>
      </c>
      <c r="H1175" s="14" t="str">
        <f t="shared" ref="H1175:O1175" si="2214">IF(ISERROR(H1174),IF(ISERROR(H1173),IF(ISERROR(H1172),"BLANK",H1172),H1173),H1174)</f>
        <v>24/04/2024</v>
      </c>
      <c r="I1175" s="11">
        <f t="shared" si="2214"/>
        <v>3</v>
      </c>
      <c r="J1175" s="11" t="str">
        <f t="shared" si="2214"/>
        <v>NE</v>
      </c>
      <c r="K1175" s="18">
        <f t="shared" si="2214"/>
        <v>0.54374999999999996</v>
      </c>
      <c r="L1175" s="11" t="str">
        <f t="shared" si="2214"/>
        <v>CMA</v>
      </c>
      <c r="M1175" s="11">
        <f t="shared" si="2214"/>
        <v>5.5</v>
      </c>
      <c r="N1175" s="11">
        <f t="shared" si="2214"/>
        <v>2</v>
      </c>
      <c r="O1175" s="11">
        <f t="shared" si="2214"/>
        <v>1</v>
      </c>
      <c r="P1175" s="11" t="s">
        <v>191</v>
      </c>
      <c r="Q1175" s="19" t="str">
        <f>IF($N1175=1,IF(ISERROR(VLOOKUP($P1175,'M1'!$A:$C,Q$2,FALSE)),"NOT PRESENT",VLOOKUP($P1175,'M1'!$A:$C,Q$2,FALSE)),IF($N1175=2,IF(ISERROR(VLOOKUP(DATA!$P1175,'M2'!$A:$C,Q$2,FALSE)),"NOT PRESENT",VLOOKUP(DATA!$P1175,'M2'!$A:$C,Q$2,FALSE)),IF($N1175=0,IF(ISERROR(VLOOKUP($P1175,'M1'!$A:$C,Q$2,FALSE)),IF(ISERROR(VLOOKUP(DATA!$P1175,'M2'!$A:$C,Q$2,FALSE)),"NOT PRESENT",VLOOKUP(DATA!$P1175,'M2'!$A:$C,Q$2,FALSE)),VLOOKUP($P1175,'M1'!$A:$C,Q$2,FALSE)),"SPECIFY METHOD")))</f>
        <v>Calliostoma ligatum</v>
      </c>
      <c r="R1175" s="12" t="str">
        <f>IF($N1175=1,IF(ISERROR(VLOOKUP($P1175,'M1'!$A:$C,R$2,FALSE)),"NOT PRESENT",VLOOKUP($P1175,'M1'!$A:$C,R$2,FALSE)),IF($N1175=2,IF(ISERROR(VLOOKUP(DATA!$P1175,'M2'!$A:$C,R$2,FALSE)),"NOT PRESENT",VLOOKUP(DATA!$P1175,'M2'!$A:$C,R$2,FALSE)),IF($N1175=0,IF(ISERROR(VLOOKUP($P1175,'M1'!$A:$C,R$2,FALSE)),IF(ISERROR(VLOOKUP(DATA!$P1175,'M2'!$A:$C,R$2,FALSE)),"NOT PRESENT",VLOOKUP(DATA!$P1175,'M2'!$A:$C,R$2,FALSE)),VLOOKUP($P1175,'M1'!$A:$C,R$2,FALSE)),"SPECIFY METHOD")))</f>
        <v>Blue top shell</v>
      </c>
      <c r="S1175" s="21">
        <f t="shared" si="1889"/>
        <v>11</v>
      </c>
      <c r="T1175" s="11">
        <v>11</v>
      </c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  <c r="AI1175" s="11"/>
      <c r="AJ1175" s="11"/>
      <c r="AK1175" s="11"/>
      <c r="AL1175" s="11"/>
      <c r="AM1175" s="11"/>
      <c r="AN1175" s="11"/>
      <c r="AO1175" s="11"/>
      <c r="AP1175" s="11"/>
      <c r="AQ1175" s="11"/>
      <c r="AR1175" s="11"/>
      <c r="AS1175" s="11"/>
      <c r="AT1175" s="11"/>
      <c r="AU1175" s="11"/>
      <c r="AV1175" s="11"/>
      <c r="AW1175" s="11"/>
      <c r="AX1175" s="11"/>
      <c r="AY1175" s="11"/>
      <c r="AZ1175" s="11"/>
      <c r="BA1175" s="11"/>
      <c r="BB1175" s="11"/>
      <c r="BC1175" s="11"/>
      <c r="BD1175" s="11"/>
      <c r="BE1175" s="11"/>
      <c r="BF1175" s="11"/>
      <c r="BG1175" s="11"/>
      <c r="BH1175" s="11"/>
      <c r="BI1175" s="11"/>
      <c r="BJ1175" s="11"/>
      <c r="BK1175" s="11"/>
      <c r="BL1175" s="11"/>
      <c r="BM1175" s="11"/>
      <c r="BN1175" s="11"/>
      <c r="BO1175" s="11"/>
      <c r="BP1175" s="11"/>
    </row>
    <row r="1176" spans="1:68" ht="12.75" customHeight="1">
      <c r="A1176" s="12">
        <f t="shared" si="1727"/>
        <v>1173</v>
      </c>
      <c r="B1176" s="11" t="str">
        <f t="shared" ref="B1176:D1176" si="2215">IF(ISERROR(B1175),IF(ISERROR(B1174),IF(ISERROR(B1173),"BLANK",B1173),B1174),B1175)</f>
        <v>Isabelle Cote</v>
      </c>
      <c r="C1176" s="11" t="str">
        <f t="shared" si="2215"/>
        <v>Claire Attridge</v>
      </c>
      <c r="D1176" s="11" t="str">
        <f t="shared" si="2215"/>
        <v>BMSC24</v>
      </c>
      <c r="E1176" s="12" t="str">
        <f>IF(ISERROR(VLOOKUP($D1176,SITES!$A:$E,2,FALSE)),"",VLOOKUP($D1176,SITES!$A:$E,2,FALSE))</f>
        <v>Swiss Boy</v>
      </c>
      <c r="F1176" s="10">
        <f>IF(ISERROR(VLOOKUP($D1176,SITES!$A:$E,3,FALSE)),"",VLOOKUP($D1176,SITES!$A:$E,3,FALSE))</f>
        <v>48.916072999999997</v>
      </c>
      <c r="G1176" s="13">
        <f>IF(ISERROR(VLOOKUP($D1176,SITES!$A:$E,4,FALSE)),"",VLOOKUP($D1176,SITES!$A:$E,4,FALSE))</f>
        <v>-125.131174</v>
      </c>
      <c r="H1176" s="14" t="str">
        <f t="shared" ref="H1176:O1176" si="2216">IF(ISERROR(H1175),IF(ISERROR(H1174),IF(ISERROR(H1173),"BLANK",H1173),H1174),H1175)</f>
        <v>24/04/2024</v>
      </c>
      <c r="I1176" s="11">
        <f t="shared" si="2216"/>
        <v>3</v>
      </c>
      <c r="J1176" s="11" t="str">
        <f t="shared" si="2216"/>
        <v>NE</v>
      </c>
      <c r="K1176" s="18">
        <f t="shared" si="2216"/>
        <v>0.54374999999999996</v>
      </c>
      <c r="L1176" s="11" t="str">
        <f t="shared" si="2216"/>
        <v>CMA</v>
      </c>
      <c r="M1176" s="11">
        <f t="shared" si="2216"/>
        <v>5.5</v>
      </c>
      <c r="N1176" s="11">
        <f t="shared" si="2216"/>
        <v>2</v>
      </c>
      <c r="O1176" s="11">
        <f t="shared" si="2216"/>
        <v>1</v>
      </c>
      <c r="P1176" s="11" t="s">
        <v>43</v>
      </c>
      <c r="Q1176" s="19" t="str">
        <f>IF($N1176=1,IF(ISERROR(VLOOKUP($P1176,'M1'!$A:$C,Q$2,FALSE)),"NOT PRESENT",VLOOKUP($P1176,'M1'!$A:$C,Q$2,FALSE)),IF($N1176=2,IF(ISERROR(VLOOKUP(DATA!$P1176,'M2'!$A:$C,Q$2,FALSE)),"NOT PRESENT",VLOOKUP(DATA!$P1176,'M2'!$A:$C,Q$2,FALSE)),IF($N1176=0,IF(ISERROR(VLOOKUP($P1176,'M1'!$A:$C,Q$2,FALSE)),IF(ISERROR(VLOOKUP(DATA!$P1176,'M2'!$A:$C,Q$2,FALSE)),"NOT PRESENT",VLOOKUP(DATA!$P1176,'M2'!$A:$C,Q$2,FALSE)),VLOOKUP($P1176,'M1'!$A:$C,Q$2,FALSE)),"SPECIFY METHOD")))</f>
        <v>Strongylocentrotus droebachiensis</v>
      </c>
      <c r="R1176" s="12" t="str">
        <f>IF($N1176=1,IF(ISERROR(VLOOKUP($P1176,'M1'!$A:$C,R$2,FALSE)),"NOT PRESENT",VLOOKUP($P1176,'M1'!$A:$C,R$2,FALSE)),IF($N1176=2,IF(ISERROR(VLOOKUP(DATA!$P1176,'M2'!$A:$C,R$2,FALSE)),"NOT PRESENT",VLOOKUP(DATA!$P1176,'M2'!$A:$C,R$2,FALSE)),IF($N1176=0,IF(ISERROR(VLOOKUP($P1176,'M1'!$A:$C,R$2,FALSE)),IF(ISERROR(VLOOKUP(DATA!$P1176,'M2'!$A:$C,R$2,FALSE)),"NOT PRESENT",VLOOKUP(DATA!$P1176,'M2'!$A:$C,R$2,FALSE)),VLOOKUP($P1176,'M1'!$A:$C,R$2,FALSE)),"SPECIFY METHOD")))</f>
        <v>Northern sea urchin</v>
      </c>
      <c r="S1176" s="21">
        <f t="shared" si="1889"/>
        <v>2</v>
      </c>
      <c r="T1176" s="11">
        <v>2</v>
      </c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  <c r="AI1176" s="11"/>
      <c r="AJ1176" s="11"/>
      <c r="AK1176" s="11"/>
      <c r="AL1176" s="11"/>
      <c r="AM1176" s="11"/>
      <c r="AN1176" s="11"/>
      <c r="AO1176" s="11"/>
      <c r="AP1176" s="11"/>
      <c r="AQ1176" s="11"/>
      <c r="AR1176" s="11"/>
      <c r="AS1176" s="11"/>
      <c r="AT1176" s="11"/>
      <c r="AU1176" s="11"/>
      <c r="AV1176" s="11"/>
      <c r="AW1176" s="11"/>
      <c r="AX1176" s="11"/>
      <c r="AY1176" s="11"/>
      <c r="AZ1176" s="11"/>
      <c r="BA1176" s="11"/>
      <c r="BB1176" s="11"/>
      <c r="BC1176" s="11"/>
      <c r="BD1176" s="11"/>
      <c r="BE1176" s="11"/>
      <c r="BF1176" s="11"/>
      <c r="BG1176" s="11"/>
      <c r="BH1176" s="11"/>
      <c r="BI1176" s="11"/>
      <c r="BJ1176" s="11"/>
      <c r="BK1176" s="11"/>
      <c r="BL1176" s="11"/>
      <c r="BM1176" s="11"/>
      <c r="BN1176" s="11"/>
      <c r="BO1176" s="11"/>
      <c r="BP1176" s="11"/>
    </row>
    <row r="1177" spans="1:68" ht="12.75" customHeight="1">
      <c r="A1177" s="12">
        <f t="shared" si="1727"/>
        <v>1174</v>
      </c>
      <c r="B1177" s="11" t="str">
        <f t="shared" ref="B1177:D1177" si="2217">IF(ISERROR(B1176),IF(ISERROR(B1175),IF(ISERROR(B1174),"BLANK",B1174),B1175),B1176)</f>
        <v>Isabelle Cote</v>
      </c>
      <c r="C1177" s="11" t="str">
        <f t="shared" si="2217"/>
        <v>Claire Attridge</v>
      </c>
      <c r="D1177" s="11" t="str">
        <f t="shared" si="2217"/>
        <v>BMSC24</v>
      </c>
      <c r="E1177" s="12" t="str">
        <f>IF(ISERROR(VLOOKUP($D1177,SITES!$A:$E,2,FALSE)),"",VLOOKUP($D1177,SITES!$A:$E,2,FALSE))</f>
        <v>Swiss Boy</v>
      </c>
      <c r="F1177" s="10">
        <f>IF(ISERROR(VLOOKUP($D1177,SITES!$A:$E,3,FALSE)),"",VLOOKUP($D1177,SITES!$A:$E,3,FALSE))</f>
        <v>48.916072999999997</v>
      </c>
      <c r="G1177" s="13">
        <f>IF(ISERROR(VLOOKUP($D1177,SITES!$A:$E,4,FALSE)),"",VLOOKUP($D1177,SITES!$A:$E,4,FALSE))</f>
        <v>-125.131174</v>
      </c>
      <c r="H1177" s="14" t="str">
        <f t="shared" ref="H1177:O1177" si="2218">IF(ISERROR(H1176),IF(ISERROR(H1175),IF(ISERROR(H1174),"BLANK",H1174),H1175),H1176)</f>
        <v>24/04/2024</v>
      </c>
      <c r="I1177" s="11">
        <f t="shared" si="2218"/>
        <v>3</v>
      </c>
      <c r="J1177" s="11" t="str">
        <f t="shared" si="2218"/>
        <v>NE</v>
      </c>
      <c r="K1177" s="18">
        <f t="shared" si="2218"/>
        <v>0.54374999999999996</v>
      </c>
      <c r="L1177" s="11" t="str">
        <f t="shared" si="2218"/>
        <v>CMA</v>
      </c>
      <c r="M1177" s="11">
        <f t="shared" si="2218"/>
        <v>5.5</v>
      </c>
      <c r="N1177" s="11">
        <f t="shared" si="2218"/>
        <v>2</v>
      </c>
      <c r="O1177" s="11">
        <f t="shared" si="2218"/>
        <v>1</v>
      </c>
      <c r="P1177" s="11" t="s">
        <v>34</v>
      </c>
      <c r="Q1177" s="19" t="str">
        <f>IF($N1177=1,IF(ISERROR(VLOOKUP($P1177,'M1'!$A:$C,Q$2,FALSE)),"NOT PRESENT",VLOOKUP($P1177,'M1'!$A:$C,Q$2,FALSE)),IF($N1177=2,IF(ISERROR(VLOOKUP(DATA!$P1177,'M2'!$A:$C,Q$2,FALSE)),"NOT PRESENT",VLOOKUP(DATA!$P1177,'M2'!$A:$C,Q$2,FALSE)),IF($N1177=0,IF(ISERROR(VLOOKUP($P1177,'M1'!$A:$C,Q$2,FALSE)),IF(ISERROR(VLOOKUP(DATA!$P1177,'M2'!$A:$C,Q$2,FALSE)),"NOT PRESENT",VLOOKUP(DATA!$P1177,'M2'!$A:$C,Q$2,FALSE)),VLOOKUP($P1177,'M1'!$A:$C,Q$2,FALSE)),"SPECIFY METHOD")))</f>
        <v>Pagurus hemphilli</v>
      </c>
      <c r="R1177" s="12" t="str">
        <f>IF($N1177=1,IF(ISERROR(VLOOKUP($P1177,'M1'!$A:$C,R$2,FALSE)),"NOT PRESENT",VLOOKUP($P1177,'M1'!$A:$C,R$2,FALSE)),IF($N1177=2,IF(ISERROR(VLOOKUP(DATA!$P1177,'M2'!$A:$C,R$2,FALSE)),"NOT PRESENT",VLOOKUP(DATA!$P1177,'M2'!$A:$C,R$2,FALSE)),IF($N1177=0,IF(ISERROR(VLOOKUP($P1177,'M1'!$A:$C,R$2,FALSE)),IF(ISERROR(VLOOKUP(DATA!$P1177,'M2'!$A:$C,R$2,FALSE)),"NOT PRESENT",VLOOKUP(DATA!$P1177,'M2'!$A:$C,R$2,FALSE)),VLOOKUP($P1177,'M1'!$A:$C,R$2,FALSE)),"SPECIFY METHOD")))</f>
        <v>Maroon hermit</v>
      </c>
      <c r="S1177" s="21">
        <f t="shared" si="1889"/>
        <v>5</v>
      </c>
      <c r="T1177" s="11">
        <v>5</v>
      </c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  <c r="AI1177" s="11"/>
      <c r="AJ1177" s="11"/>
      <c r="AK1177" s="11"/>
      <c r="AL1177" s="11"/>
      <c r="AM1177" s="11"/>
      <c r="AN1177" s="11"/>
      <c r="AO1177" s="11"/>
      <c r="AP1177" s="11"/>
      <c r="AQ1177" s="11"/>
      <c r="AR1177" s="11"/>
      <c r="AS1177" s="11"/>
      <c r="AT1177" s="11"/>
      <c r="AU1177" s="11"/>
      <c r="AV1177" s="11"/>
      <c r="AW1177" s="11"/>
      <c r="AX1177" s="11"/>
      <c r="AY1177" s="11"/>
      <c r="AZ1177" s="11"/>
      <c r="BA1177" s="11"/>
      <c r="BB1177" s="11"/>
      <c r="BC1177" s="11"/>
      <c r="BD1177" s="11"/>
      <c r="BE1177" s="11"/>
      <c r="BF1177" s="11"/>
      <c r="BG1177" s="11"/>
      <c r="BH1177" s="11"/>
      <c r="BI1177" s="11"/>
      <c r="BJ1177" s="11"/>
      <c r="BK1177" s="11"/>
      <c r="BL1177" s="11"/>
      <c r="BM1177" s="11"/>
      <c r="BN1177" s="11"/>
      <c r="BO1177" s="11"/>
      <c r="BP1177" s="11"/>
    </row>
    <row r="1178" spans="1:68" ht="12.75" customHeight="1">
      <c r="A1178" s="12">
        <f t="shared" si="1727"/>
        <v>1175</v>
      </c>
      <c r="B1178" s="11" t="str">
        <f t="shared" ref="B1178:D1178" si="2219">IF(ISERROR(B1177),IF(ISERROR(B1176),IF(ISERROR(B1175),"BLANK",B1175),B1176),B1177)</f>
        <v>Isabelle Cote</v>
      </c>
      <c r="C1178" s="11" t="str">
        <f t="shared" si="2219"/>
        <v>Claire Attridge</v>
      </c>
      <c r="D1178" s="11" t="str">
        <f t="shared" si="2219"/>
        <v>BMSC24</v>
      </c>
      <c r="E1178" s="12" t="str">
        <f>IF(ISERROR(VLOOKUP($D1178,SITES!$A:$E,2,FALSE)),"",VLOOKUP($D1178,SITES!$A:$E,2,FALSE))</f>
        <v>Swiss Boy</v>
      </c>
      <c r="F1178" s="10">
        <f>IF(ISERROR(VLOOKUP($D1178,SITES!$A:$E,3,FALSE)),"",VLOOKUP($D1178,SITES!$A:$E,3,FALSE))</f>
        <v>48.916072999999997</v>
      </c>
      <c r="G1178" s="13">
        <f>IF(ISERROR(VLOOKUP($D1178,SITES!$A:$E,4,FALSE)),"",VLOOKUP($D1178,SITES!$A:$E,4,FALSE))</f>
        <v>-125.131174</v>
      </c>
      <c r="H1178" s="14" t="str">
        <f t="shared" ref="H1178:O1178" si="2220">IF(ISERROR(H1177),IF(ISERROR(H1176),IF(ISERROR(H1175),"BLANK",H1175),H1176),H1177)</f>
        <v>24/04/2024</v>
      </c>
      <c r="I1178" s="11">
        <f t="shared" si="2220"/>
        <v>3</v>
      </c>
      <c r="J1178" s="11" t="str">
        <f t="shared" si="2220"/>
        <v>NE</v>
      </c>
      <c r="K1178" s="18">
        <f t="shared" si="2220"/>
        <v>0.54374999999999996</v>
      </c>
      <c r="L1178" s="11" t="str">
        <f t="shared" si="2220"/>
        <v>CMA</v>
      </c>
      <c r="M1178" s="11">
        <f t="shared" si="2220"/>
        <v>5.5</v>
      </c>
      <c r="N1178" s="11">
        <f t="shared" si="2220"/>
        <v>2</v>
      </c>
      <c r="O1178" s="11">
        <f t="shared" si="2220"/>
        <v>1</v>
      </c>
      <c r="P1178" s="11" t="s">
        <v>31</v>
      </c>
      <c r="Q1178" s="19" t="str">
        <f>IF($N1178=1,IF(ISERROR(VLOOKUP($P1178,'M1'!$A:$C,Q$2,FALSE)),"NOT PRESENT",VLOOKUP($P1178,'M1'!$A:$C,Q$2,FALSE)),IF($N1178=2,IF(ISERROR(VLOOKUP(DATA!$P1178,'M2'!$A:$C,Q$2,FALSE)),"NOT PRESENT",VLOOKUP(DATA!$P1178,'M2'!$A:$C,Q$2,FALSE)),IF($N1178=0,IF(ISERROR(VLOOKUP($P1178,'M1'!$A:$C,Q$2,FALSE)),IF(ISERROR(VLOOKUP(DATA!$P1178,'M2'!$A:$C,Q$2,FALSE)),"NOT PRESENT",VLOOKUP(DATA!$P1178,'M2'!$A:$C,Q$2,FALSE)),VLOOKUP($P1178,'M1'!$A:$C,Q$2,FALSE)),"SPECIFY METHOD")))</f>
        <v>Patiria miniata</v>
      </c>
      <c r="R1178" s="12" t="str">
        <f>IF($N1178=1,IF(ISERROR(VLOOKUP($P1178,'M1'!$A:$C,R$2,FALSE)),"NOT PRESENT",VLOOKUP($P1178,'M1'!$A:$C,R$2,FALSE)),IF($N1178=2,IF(ISERROR(VLOOKUP(DATA!$P1178,'M2'!$A:$C,R$2,FALSE)),"NOT PRESENT",VLOOKUP(DATA!$P1178,'M2'!$A:$C,R$2,FALSE)),IF($N1178=0,IF(ISERROR(VLOOKUP($P1178,'M1'!$A:$C,R$2,FALSE)),IF(ISERROR(VLOOKUP(DATA!$P1178,'M2'!$A:$C,R$2,FALSE)),"NOT PRESENT",VLOOKUP(DATA!$P1178,'M2'!$A:$C,R$2,FALSE)),VLOOKUP($P1178,'M1'!$A:$C,R$2,FALSE)),"SPECIFY METHOD")))</f>
        <v>Bat star</v>
      </c>
      <c r="S1178" s="21">
        <f t="shared" si="1889"/>
        <v>15</v>
      </c>
      <c r="T1178" s="11">
        <v>15</v>
      </c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  <c r="AI1178" s="11"/>
      <c r="AJ1178" s="11"/>
      <c r="AK1178" s="11"/>
      <c r="AL1178" s="11"/>
      <c r="AM1178" s="11"/>
      <c r="AN1178" s="11"/>
      <c r="AO1178" s="11"/>
      <c r="AP1178" s="11"/>
      <c r="AQ1178" s="11"/>
      <c r="AR1178" s="11"/>
      <c r="AS1178" s="11"/>
      <c r="AT1178" s="11"/>
      <c r="AU1178" s="11"/>
      <c r="AV1178" s="11"/>
      <c r="AW1178" s="11"/>
      <c r="AX1178" s="11"/>
      <c r="AY1178" s="11"/>
      <c r="AZ1178" s="11"/>
      <c r="BA1178" s="11"/>
      <c r="BB1178" s="11"/>
      <c r="BC1178" s="11"/>
      <c r="BD1178" s="11"/>
      <c r="BE1178" s="11"/>
      <c r="BF1178" s="11"/>
      <c r="BG1178" s="11"/>
      <c r="BH1178" s="11"/>
      <c r="BI1178" s="11"/>
      <c r="BJ1178" s="11"/>
      <c r="BK1178" s="11"/>
      <c r="BL1178" s="11"/>
      <c r="BM1178" s="11"/>
      <c r="BN1178" s="11"/>
      <c r="BO1178" s="11"/>
      <c r="BP1178" s="11"/>
    </row>
    <row r="1179" spans="1:68" ht="12.75" customHeight="1">
      <c r="A1179" s="12">
        <f t="shared" si="1727"/>
        <v>1176</v>
      </c>
      <c r="B1179" s="11" t="str">
        <f t="shared" ref="B1179:D1179" si="2221">IF(ISERROR(B1178),IF(ISERROR(B1177),IF(ISERROR(B1176),"BLANK",B1176),B1177),B1178)</f>
        <v>Isabelle Cote</v>
      </c>
      <c r="C1179" s="11" t="str">
        <f t="shared" si="2221"/>
        <v>Claire Attridge</v>
      </c>
      <c r="D1179" s="11" t="str">
        <f t="shared" si="2221"/>
        <v>BMSC24</v>
      </c>
      <c r="E1179" s="12" t="str">
        <f>IF(ISERROR(VLOOKUP($D1179,SITES!$A:$E,2,FALSE)),"",VLOOKUP($D1179,SITES!$A:$E,2,FALSE))</f>
        <v>Swiss Boy</v>
      </c>
      <c r="F1179" s="10">
        <f>IF(ISERROR(VLOOKUP($D1179,SITES!$A:$E,3,FALSE)),"",VLOOKUP($D1179,SITES!$A:$E,3,FALSE))</f>
        <v>48.916072999999997</v>
      </c>
      <c r="G1179" s="13">
        <f>IF(ISERROR(VLOOKUP($D1179,SITES!$A:$E,4,FALSE)),"",VLOOKUP($D1179,SITES!$A:$E,4,FALSE))</f>
        <v>-125.131174</v>
      </c>
      <c r="H1179" s="14" t="str">
        <f t="shared" ref="H1179:O1179" si="2222">IF(ISERROR(H1178),IF(ISERROR(H1177),IF(ISERROR(H1176),"BLANK",H1176),H1177),H1178)</f>
        <v>24/04/2024</v>
      </c>
      <c r="I1179" s="11">
        <f t="shared" si="2222"/>
        <v>3</v>
      </c>
      <c r="J1179" s="11" t="str">
        <f t="shared" si="2222"/>
        <v>NE</v>
      </c>
      <c r="K1179" s="18">
        <f t="shared" si="2222"/>
        <v>0.54374999999999996</v>
      </c>
      <c r="L1179" s="11" t="str">
        <f t="shared" si="2222"/>
        <v>CMA</v>
      </c>
      <c r="M1179" s="11">
        <f t="shared" si="2222"/>
        <v>5.5</v>
      </c>
      <c r="N1179" s="11">
        <f t="shared" si="2222"/>
        <v>2</v>
      </c>
      <c r="O1179" s="11">
        <f t="shared" si="2222"/>
        <v>1</v>
      </c>
      <c r="P1179" s="11" t="s">
        <v>28</v>
      </c>
      <c r="Q1179" s="19" t="str">
        <f>IF($N1179=1,IF(ISERROR(VLOOKUP($P1179,'M1'!$A:$C,Q$2,FALSE)),"NOT PRESENT",VLOOKUP($P1179,'M1'!$A:$C,Q$2,FALSE)),IF($N1179=2,IF(ISERROR(VLOOKUP(DATA!$P1179,'M2'!$A:$C,Q$2,FALSE)),"NOT PRESENT",VLOOKUP(DATA!$P1179,'M2'!$A:$C,Q$2,FALSE)),IF($N1179=0,IF(ISERROR(VLOOKUP($P1179,'M1'!$A:$C,Q$2,FALSE)),IF(ISERROR(VLOOKUP(DATA!$P1179,'M2'!$A:$C,Q$2,FALSE)),"NOT PRESENT",VLOOKUP(DATA!$P1179,'M2'!$A:$C,Q$2,FALSE)),VLOOKUP($P1179,'M1'!$A:$C,Q$2,FALSE)),"SPECIFY METHOD")))</f>
        <v>Artedius harringtoni</v>
      </c>
      <c r="R1179" s="12" t="str">
        <f>IF($N1179=1,IF(ISERROR(VLOOKUP($P1179,'M1'!$A:$C,R$2,FALSE)),"NOT PRESENT",VLOOKUP($P1179,'M1'!$A:$C,R$2,FALSE)),IF($N1179=2,IF(ISERROR(VLOOKUP(DATA!$P1179,'M2'!$A:$C,R$2,FALSE)),"NOT PRESENT",VLOOKUP(DATA!$P1179,'M2'!$A:$C,R$2,FALSE)),IF($N1179=0,IF(ISERROR(VLOOKUP($P1179,'M1'!$A:$C,R$2,FALSE)),IF(ISERROR(VLOOKUP(DATA!$P1179,'M2'!$A:$C,R$2,FALSE)),"NOT PRESENT",VLOOKUP(DATA!$P1179,'M2'!$A:$C,R$2,FALSE)),VLOOKUP($P1179,'M1'!$A:$C,R$2,FALSE)),"SPECIFY METHOD")))</f>
        <v>Scalyhead sculpin</v>
      </c>
      <c r="S1179" s="21">
        <f t="shared" si="1889"/>
        <v>3</v>
      </c>
      <c r="T1179" s="11">
        <v>0</v>
      </c>
      <c r="U1179" s="11">
        <v>2</v>
      </c>
      <c r="V1179" s="11">
        <v>1</v>
      </c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  <c r="AI1179" s="11"/>
      <c r="AJ1179" s="11"/>
      <c r="AK1179" s="11"/>
      <c r="AL1179" s="11"/>
      <c r="AM1179" s="11"/>
      <c r="AN1179" s="11"/>
      <c r="AO1179" s="11"/>
      <c r="AP1179" s="11"/>
      <c r="AQ1179" s="11"/>
      <c r="AR1179" s="11"/>
      <c r="AS1179" s="11"/>
      <c r="AT1179" s="11"/>
      <c r="AU1179" s="11"/>
      <c r="AV1179" s="11"/>
      <c r="AW1179" s="11"/>
      <c r="AX1179" s="11"/>
      <c r="AY1179" s="11"/>
      <c r="AZ1179" s="11"/>
      <c r="BA1179" s="11"/>
      <c r="BB1179" s="11"/>
      <c r="BC1179" s="11"/>
      <c r="BD1179" s="11"/>
      <c r="BE1179" s="11"/>
      <c r="BF1179" s="11"/>
      <c r="BG1179" s="11"/>
      <c r="BH1179" s="11"/>
      <c r="BI1179" s="11"/>
      <c r="BJ1179" s="11"/>
      <c r="BK1179" s="11"/>
      <c r="BL1179" s="11"/>
      <c r="BM1179" s="11"/>
      <c r="BN1179" s="11"/>
      <c r="BO1179" s="11"/>
      <c r="BP1179" s="11"/>
    </row>
    <row r="1180" spans="1:68" ht="12.75" customHeight="1">
      <c r="A1180" s="12">
        <f t="shared" si="1727"/>
        <v>1177</v>
      </c>
      <c r="B1180" s="11" t="str">
        <f t="shared" ref="B1180:D1180" si="2223">IF(ISERROR(B1179),IF(ISERROR(B1178),IF(ISERROR(B1177),"BLANK",B1177),B1178),B1179)</f>
        <v>Isabelle Cote</v>
      </c>
      <c r="C1180" s="11" t="str">
        <f t="shared" si="2223"/>
        <v>Claire Attridge</v>
      </c>
      <c r="D1180" s="11" t="str">
        <f t="shared" si="2223"/>
        <v>BMSC24</v>
      </c>
      <c r="E1180" s="12" t="str">
        <f>IF(ISERROR(VLOOKUP($D1180,SITES!$A:$E,2,FALSE)),"",VLOOKUP($D1180,SITES!$A:$E,2,FALSE))</f>
        <v>Swiss Boy</v>
      </c>
      <c r="F1180" s="10">
        <f>IF(ISERROR(VLOOKUP($D1180,SITES!$A:$E,3,FALSE)),"",VLOOKUP($D1180,SITES!$A:$E,3,FALSE))</f>
        <v>48.916072999999997</v>
      </c>
      <c r="G1180" s="13">
        <f>IF(ISERROR(VLOOKUP($D1180,SITES!$A:$E,4,FALSE)),"",VLOOKUP($D1180,SITES!$A:$E,4,FALSE))</f>
        <v>-125.131174</v>
      </c>
      <c r="H1180" s="14" t="str">
        <f t="shared" ref="H1180:O1180" si="2224">IF(ISERROR(H1179),IF(ISERROR(H1178),IF(ISERROR(H1177),"BLANK",H1177),H1178),H1179)</f>
        <v>24/04/2024</v>
      </c>
      <c r="I1180" s="11">
        <f t="shared" si="2224"/>
        <v>3</v>
      </c>
      <c r="J1180" s="11" t="str">
        <f t="shared" si="2224"/>
        <v>NE</v>
      </c>
      <c r="K1180" s="18">
        <f t="shared" si="2224"/>
        <v>0.54374999999999996</v>
      </c>
      <c r="L1180" s="11" t="str">
        <f t="shared" si="2224"/>
        <v>CMA</v>
      </c>
      <c r="M1180" s="11">
        <f t="shared" si="2224"/>
        <v>5.5</v>
      </c>
      <c r="N1180" s="11">
        <f t="shared" si="2224"/>
        <v>2</v>
      </c>
      <c r="O1180" s="11">
        <f t="shared" si="2224"/>
        <v>1</v>
      </c>
      <c r="P1180" s="11" t="s">
        <v>181</v>
      </c>
      <c r="Q1180" s="19" t="str">
        <f>IF($N1180=1,IF(ISERROR(VLOOKUP($P1180,'M1'!$A:$C,Q$2,FALSE)),"NOT PRESENT",VLOOKUP($P1180,'M1'!$A:$C,Q$2,FALSE)),IF($N1180=2,IF(ISERROR(VLOOKUP(DATA!$P1180,'M2'!$A:$C,Q$2,FALSE)),"NOT PRESENT",VLOOKUP(DATA!$P1180,'M2'!$A:$C,Q$2,FALSE)),IF($N1180=0,IF(ISERROR(VLOOKUP($P1180,'M1'!$A:$C,Q$2,FALSE)),IF(ISERROR(VLOOKUP(DATA!$P1180,'M2'!$A:$C,Q$2,FALSE)),"NOT PRESENT",VLOOKUP(DATA!$P1180,'M2'!$A:$C,Q$2,FALSE)),VLOOKUP($P1180,'M1'!$A:$C,Q$2,FALSE)),"SPECIFY METHOD")))</f>
        <v>Mimulus foliatus</v>
      </c>
      <c r="R1180" s="12" t="str">
        <f>IF($N1180=1,IF(ISERROR(VLOOKUP($P1180,'M1'!$A:$C,R$2,FALSE)),"NOT PRESENT",VLOOKUP($P1180,'M1'!$A:$C,R$2,FALSE)),IF($N1180=2,IF(ISERROR(VLOOKUP(DATA!$P1180,'M2'!$A:$C,R$2,FALSE)),"NOT PRESENT",VLOOKUP(DATA!$P1180,'M2'!$A:$C,R$2,FALSE)),IF($N1180=0,IF(ISERROR(VLOOKUP($P1180,'M1'!$A:$C,R$2,FALSE)),IF(ISERROR(VLOOKUP(DATA!$P1180,'M2'!$A:$C,R$2,FALSE)),"NOT PRESENT",VLOOKUP(DATA!$P1180,'M2'!$A:$C,R$2,FALSE)),VLOOKUP($P1180,'M1'!$A:$C,R$2,FALSE)),"SPECIFY METHOD")))</f>
        <v>Foliate kelp crab</v>
      </c>
      <c r="S1180" s="21">
        <f t="shared" si="1889"/>
        <v>1</v>
      </c>
      <c r="T1180" s="11">
        <v>1</v>
      </c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  <c r="AI1180" s="11"/>
      <c r="AJ1180" s="11"/>
      <c r="AK1180" s="11"/>
      <c r="AL1180" s="11"/>
      <c r="AM1180" s="11"/>
      <c r="AN1180" s="11"/>
      <c r="AO1180" s="11"/>
      <c r="AP1180" s="11"/>
      <c r="AQ1180" s="11"/>
      <c r="AR1180" s="11"/>
      <c r="AS1180" s="11"/>
      <c r="AT1180" s="11"/>
      <c r="AU1180" s="11"/>
      <c r="AV1180" s="11"/>
      <c r="AW1180" s="11"/>
      <c r="AX1180" s="11"/>
      <c r="AY1180" s="11"/>
      <c r="AZ1180" s="11"/>
      <c r="BA1180" s="11"/>
      <c r="BB1180" s="11"/>
      <c r="BC1180" s="11"/>
      <c r="BD1180" s="11"/>
      <c r="BE1180" s="11"/>
      <c r="BF1180" s="11"/>
      <c r="BG1180" s="11"/>
      <c r="BH1180" s="11"/>
      <c r="BI1180" s="11"/>
      <c r="BJ1180" s="11"/>
      <c r="BK1180" s="11"/>
      <c r="BL1180" s="11"/>
      <c r="BM1180" s="11"/>
      <c r="BN1180" s="11"/>
      <c r="BO1180" s="11"/>
      <c r="BP1180" s="11"/>
    </row>
    <row r="1181" spans="1:68" ht="12.75" customHeight="1">
      <c r="A1181" s="12">
        <f t="shared" si="1727"/>
        <v>1178</v>
      </c>
      <c r="B1181" s="11" t="str">
        <f t="shared" ref="B1181:D1181" si="2225">IF(ISERROR(B1180),IF(ISERROR(B1179),IF(ISERROR(B1178),"BLANK",B1178),B1179),B1180)</f>
        <v>Isabelle Cote</v>
      </c>
      <c r="C1181" s="11" t="str">
        <f t="shared" si="2225"/>
        <v>Claire Attridge</v>
      </c>
      <c r="D1181" s="11" t="str">
        <f t="shared" si="2225"/>
        <v>BMSC24</v>
      </c>
      <c r="E1181" s="12" t="str">
        <f>IF(ISERROR(VLOOKUP($D1181,SITES!$A:$E,2,FALSE)),"",VLOOKUP($D1181,SITES!$A:$E,2,FALSE))</f>
        <v>Swiss Boy</v>
      </c>
      <c r="F1181" s="10">
        <f>IF(ISERROR(VLOOKUP($D1181,SITES!$A:$E,3,FALSE)),"",VLOOKUP($D1181,SITES!$A:$E,3,FALSE))</f>
        <v>48.916072999999997</v>
      </c>
      <c r="G1181" s="13">
        <f>IF(ISERROR(VLOOKUP($D1181,SITES!$A:$E,4,FALSE)),"",VLOOKUP($D1181,SITES!$A:$E,4,FALSE))</f>
        <v>-125.131174</v>
      </c>
      <c r="H1181" s="14" t="str">
        <f t="shared" ref="H1181:O1181" si="2226">IF(ISERROR(H1180),IF(ISERROR(H1179),IF(ISERROR(H1178),"BLANK",H1178),H1179),H1180)</f>
        <v>24/04/2024</v>
      </c>
      <c r="I1181" s="11">
        <f t="shared" si="2226"/>
        <v>3</v>
      </c>
      <c r="J1181" s="11" t="str">
        <f t="shared" si="2226"/>
        <v>NE</v>
      </c>
      <c r="K1181" s="18">
        <f t="shared" si="2226"/>
        <v>0.54374999999999996</v>
      </c>
      <c r="L1181" s="11" t="str">
        <f t="shared" si="2226"/>
        <v>CMA</v>
      </c>
      <c r="M1181" s="11">
        <f t="shared" si="2226"/>
        <v>5.5</v>
      </c>
      <c r="N1181" s="11">
        <f t="shared" si="2226"/>
        <v>2</v>
      </c>
      <c r="O1181" s="11">
        <f t="shared" si="2226"/>
        <v>1</v>
      </c>
      <c r="P1181" s="11" t="s">
        <v>45</v>
      </c>
      <c r="Q1181" s="19" t="str">
        <f>IF($N1181=1,IF(ISERROR(VLOOKUP($P1181,'M1'!$A:$C,Q$2,FALSE)),"NOT PRESENT",VLOOKUP($P1181,'M1'!$A:$C,Q$2,FALSE)),IF($N1181=2,IF(ISERROR(VLOOKUP(DATA!$P1181,'M2'!$A:$C,Q$2,FALSE)),"NOT PRESENT",VLOOKUP(DATA!$P1181,'M2'!$A:$C,Q$2,FALSE)),IF($N1181=0,IF(ISERROR(VLOOKUP($P1181,'M1'!$A:$C,Q$2,FALSE)),IF(ISERROR(VLOOKUP(DATA!$P1181,'M2'!$A:$C,Q$2,FALSE)),"NOT PRESENT",VLOOKUP(DATA!$P1181,'M2'!$A:$C,Q$2,FALSE)),VLOOKUP($P1181,'M1'!$A:$C,Q$2,FALSE)),"SPECIFY METHOD")))</f>
        <v>Diodora aspera</v>
      </c>
      <c r="R1181" s="12" t="str">
        <f>IF($N1181=1,IF(ISERROR(VLOOKUP($P1181,'M1'!$A:$C,R$2,FALSE)),"NOT PRESENT",VLOOKUP($P1181,'M1'!$A:$C,R$2,FALSE)),IF($N1181=2,IF(ISERROR(VLOOKUP(DATA!$P1181,'M2'!$A:$C,R$2,FALSE)),"NOT PRESENT",VLOOKUP(DATA!$P1181,'M2'!$A:$C,R$2,FALSE)),IF($N1181=0,IF(ISERROR(VLOOKUP($P1181,'M1'!$A:$C,R$2,FALSE)),IF(ISERROR(VLOOKUP(DATA!$P1181,'M2'!$A:$C,R$2,FALSE)),"NOT PRESENT",VLOOKUP(DATA!$P1181,'M2'!$A:$C,R$2,FALSE)),VLOOKUP($P1181,'M1'!$A:$C,R$2,FALSE)),"SPECIFY METHOD")))</f>
        <v>Rough keyhole limpet</v>
      </c>
      <c r="S1181" s="21">
        <f t="shared" si="1889"/>
        <v>3</v>
      </c>
      <c r="T1181" s="11">
        <v>3</v>
      </c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1"/>
      <c r="BA1181" s="11"/>
      <c r="BB1181" s="11"/>
      <c r="BC1181" s="11"/>
      <c r="BD1181" s="11"/>
      <c r="BE1181" s="11"/>
      <c r="BF1181" s="11"/>
      <c r="BG1181" s="11"/>
      <c r="BH1181" s="11"/>
      <c r="BI1181" s="11"/>
      <c r="BJ1181" s="11"/>
      <c r="BK1181" s="11"/>
      <c r="BL1181" s="11"/>
      <c r="BM1181" s="11"/>
      <c r="BN1181" s="11"/>
      <c r="BO1181" s="11"/>
      <c r="BP1181" s="11"/>
    </row>
    <row r="1182" spans="1:68" ht="12.75" customHeight="1">
      <c r="A1182" s="12">
        <f t="shared" si="1727"/>
        <v>1179</v>
      </c>
      <c r="B1182" s="11" t="str">
        <f t="shared" ref="B1182:D1182" si="2227">IF(ISERROR(B1181),IF(ISERROR(B1180),IF(ISERROR(B1179),"BLANK",B1179),B1180),B1181)</f>
        <v>Isabelle Cote</v>
      </c>
      <c r="C1182" s="11" t="str">
        <f t="shared" si="2227"/>
        <v>Claire Attridge</v>
      </c>
      <c r="D1182" s="11" t="str">
        <f t="shared" si="2227"/>
        <v>BMSC24</v>
      </c>
      <c r="E1182" s="12" t="str">
        <f>IF(ISERROR(VLOOKUP($D1182,SITES!$A:$E,2,FALSE)),"",VLOOKUP($D1182,SITES!$A:$E,2,FALSE))</f>
        <v>Swiss Boy</v>
      </c>
      <c r="F1182" s="10">
        <f>IF(ISERROR(VLOOKUP($D1182,SITES!$A:$E,3,FALSE)),"",VLOOKUP($D1182,SITES!$A:$E,3,FALSE))</f>
        <v>48.916072999999997</v>
      </c>
      <c r="G1182" s="13">
        <f>IF(ISERROR(VLOOKUP($D1182,SITES!$A:$E,4,FALSE)),"",VLOOKUP($D1182,SITES!$A:$E,4,FALSE))</f>
        <v>-125.131174</v>
      </c>
      <c r="H1182" s="14" t="str">
        <f t="shared" ref="H1182:O1182" si="2228">IF(ISERROR(H1181),IF(ISERROR(H1180),IF(ISERROR(H1179),"BLANK",H1179),H1180),H1181)</f>
        <v>24/04/2024</v>
      </c>
      <c r="I1182" s="11">
        <f t="shared" si="2228"/>
        <v>3</v>
      </c>
      <c r="J1182" s="11" t="str">
        <f t="shared" si="2228"/>
        <v>NE</v>
      </c>
      <c r="K1182" s="18">
        <f t="shared" si="2228"/>
        <v>0.54374999999999996</v>
      </c>
      <c r="L1182" s="11" t="str">
        <f t="shared" si="2228"/>
        <v>CMA</v>
      </c>
      <c r="M1182" s="11">
        <f t="shared" si="2228"/>
        <v>5.5</v>
      </c>
      <c r="N1182" s="11">
        <f t="shared" si="2228"/>
        <v>2</v>
      </c>
      <c r="O1182" s="11">
        <f t="shared" si="2228"/>
        <v>1</v>
      </c>
      <c r="P1182" s="11" t="s">
        <v>27</v>
      </c>
      <c r="Q1182" s="19" t="str">
        <f>IF($N1182=1,IF(ISERROR(VLOOKUP($P1182,'M1'!$A:$C,Q$2,FALSE)),"NOT PRESENT",VLOOKUP($P1182,'M1'!$A:$C,Q$2,FALSE)),IF($N1182=2,IF(ISERROR(VLOOKUP(DATA!$P1182,'M2'!$A:$C,Q$2,FALSE)),"NOT PRESENT",VLOOKUP(DATA!$P1182,'M2'!$A:$C,Q$2,FALSE)),IF($N1182=0,IF(ISERROR(VLOOKUP($P1182,'M1'!$A:$C,Q$2,FALSE)),IF(ISERROR(VLOOKUP(DATA!$P1182,'M2'!$A:$C,Q$2,FALSE)),"NOT PRESENT",VLOOKUP(DATA!$P1182,'M2'!$A:$C,Q$2,FALSE)),VLOOKUP($P1182,'M1'!$A:$C,Q$2,FALSE)),"SPECIFY METHOD")))</f>
        <v>Hexagrammos decagrammus</v>
      </c>
      <c r="R1182" s="12" t="str">
        <f>IF($N1182=1,IF(ISERROR(VLOOKUP($P1182,'M1'!$A:$C,R$2,FALSE)),"NOT PRESENT",VLOOKUP($P1182,'M1'!$A:$C,R$2,FALSE)),IF($N1182=2,IF(ISERROR(VLOOKUP(DATA!$P1182,'M2'!$A:$C,R$2,FALSE)),"NOT PRESENT",VLOOKUP(DATA!$P1182,'M2'!$A:$C,R$2,FALSE)),IF($N1182=0,IF(ISERROR(VLOOKUP($P1182,'M1'!$A:$C,R$2,FALSE)),IF(ISERROR(VLOOKUP(DATA!$P1182,'M2'!$A:$C,R$2,FALSE)),"NOT PRESENT",VLOOKUP(DATA!$P1182,'M2'!$A:$C,R$2,FALSE)),VLOOKUP($P1182,'M1'!$A:$C,R$2,FALSE)),"SPECIFY METHOD")))</f>
        <v>Kelp greenling</v>
      </c>
      <c r="S1182" s="21">
        <f t="shared" si="1889"/>
        <v>1</v>
      </c>
      <c r="T1182" s="11">
        <v>0</v>
      </c>
      <c r="U1182" s="11"/>
      <c r="V1182" s="11"/>
      <c r="W1182" s="11"/>
      <c r="X1182" s="11"/>
      <c r="Y1182" s="11"/>
      <c r="Z1182" s="11"/>
      <c r="AA1182" s="11">
        <v>1</v>
      </c>
      <c r="AB1182" s="11"/>
      <c r="AC1182" s="11"/>
      <c r="AD1182" s="11"/>
      <c r="AE1182" s="11"/>
      <c r="AF1182" s="11"/>
      <c r="AG1182" s="11"/>
      <c r="AH1182" s="11"/>
      <c r="AI1182" s="11"/>
      <c r="AJ1182" s="11"/>
      <c r="AK1182" s="11"/>
      <c r="AL1182" s="11"/>
      <c r="AM1182" s="11"/>
      <c r="AN1182" s="11"/>
      <c r="AO1182" s="11"/>
      <c r="AP1182" s="11"/>
      <c r="AQ1182" s="11"/>
      <c r="AR1182" s="11"/>
      <c r="AS1182" s="11"/>
      <c r="AT1182" s="11"/>
      <c r="AU1182" s="11"/>
      <c r="AV1182" s="11"/>
      <c r="AW1182" s="11"/>
      <c r="AX1182" s="11"/>
      <c r="AY1182" s="11"/>
      <c r="AZ1182" s="11"/>
      <c r="BA1182" s="11"/>
      <c r="BB1182" s="11"/>
      <c r="BC1182" s="11"/>
      <c r="BD1182" s="11"/>
      <c r="BE1182" s="11"/>
      <c r="BF1182" s="11"/>
      <c r="BG1182" s="11"/>
      <c r="BH1182" s="11"/>
      <c r="BI1182" s="11"/>
      <c r="BJ1182" s="11"/>
      <c r="BK1182" s="11"/>
      <c r="BL1182" s="11"/>
      <c r="BM1182" s="11"/>
      <c r="BN1182" s="11"/>
      <c r="BO1182" s="11"/>
      <c r="BP1182" s="11"/>
    </row>
    <row r="1183" spans="1:68" ht="12.75" customHeight="1">
      <c r="A1183" s="12">
        <f t="shared" si="1727"/>
        <v>1180</v>
      </c>
      <c r="B1183" s="11" t="str">
        <f t="shared" ref="B1183:D1183" si="2229">IF(ISERROR(B1182),IF(ISERROR(B1181),IF(ISERROR(B1180),"BLANK",B1180),B1181),B1182)</f>
        <v>Isabelle Cote</v>
      </c>
      <c r="C1183" s="11" t="str">
        <f t="shared" si="2229"/>
        <v>Claire Attridge</v>
      </c>
      <c r="D1183" s="11" t="str">
        <f t="shared" si="2229"/>
        <v>BMSC24</v>
      </c>
      <c r="E1183" s="12" t="str">
        <f>IF(ISERROR(VLOOKUP($D1183,SITES!$A:$E,2,FALSE)),"",VLOOKUP($D1183,SITES!$A:$E,2,FALSE))</f>
        <v>Swiss Boy</v>
      </c>
      <c r="F1183" s="10">
        <f>IF(ISERROR(VLOOKUP($D1183,SITES!$A:$E,3,FALSE)),"",VLOOKUP($D1183,SITES!$A:$E,3,FALSE))</f>
        <v>48.916072999999997</v>
      </c>
      <c r="G1183" s="13">
        <f>IF(ISERROR(VLOOKUP($D1183,SITES!$A:$E,4,FALSE)),"",VLOOKUP($D1183,SITES!$A:$E,4,FALSE))</f>
        <v>-125.131174</v>
      </c>
      <c r="H1183" s="14" t="str">
        <f t="shared" ref="H1183:O1183" si="2230">IF(ISERROR(H1182),IF(ISERROR(H1181),IF(ISERROR(H1180),"BLANK",H1180),H1181),H1182)</f>
        <v>24/04/2024</v>
      </c>
      <c r="I1183" s="11">
        <f t="shared" si="2230"/>
        <v>3</v>
      </c>
      <c r="J1183" s="11" t="str">
        <f t="shared" si="2230"/>
        <v>NE</v>
      </c>
      <c r="K1183" s="18">
        <f t="shared" si="2230"/>
        <v>0.54374999999999996</v>
      </c>
      <c r="L1183" s="11" t="str">
        <f t="shared" si="2230"/>
        <v>CMA</v>
      </c>
      <c r="M1183" s="11">
        <f t="shared" si="2230"/>
        <v>5.5</v>
      </c>
      <c r="N1183" s="11">
        <f t="shared" si="2230"/>
        <v>2</v>
      </c>
      <c r="O1183" s="11">
        <f t="shared" si="2230"/>
        <v>1</v>
      </c>
      <c r="P1183" s="24" t="s">
        <v>61</v>
      </c>
      <c r="Q1183" s="19" t="str">
        <f>IF($N1183=1,IF(ISERROR(VLOOKUP($P1183,'M1'!$A:$C,Q$2,FALSE)),"NOT PRESENT",VLOOKUP($P1183,'M1'!$A:$C,Q$2,FALSE)),IF($N1183=2,IF(ISERROR(VLOOKUP(DATA!$P1183,'M2'!$A:$C,Q$2,FALSE)),"NOT PRESENT",VLOOKUP(DATA!$P1183,'M2'!$A:$C,Q$2,FALSE)),IF($N1183=0,IF(ISERROR(VLOOKUP($P1183,'M1'!$A:$C,Q$2,FALSE)),IF(ISERROR(VLOOKUP(DATA!$P1183,'M2'!$A:$C,Q$2,FALSE)),"NOT PRESENT",VLOOKUP(DATA!$P1183,'M2'!$A:$C,Q$2,FALSE)),VLOOKUP($P1183,'M1'!$A:$C,Q$2,FALSE)),"SPECIFY METHOD")))</f>
        <v>Henricia spp.</v>
      </c>
      <c r="R1183" s="12" t="str">
        <f>IF($N1183=1,IF(ISERROR(VLOOKUP($P1183,'M1'!$A:$C,R$2,FALSE)),"NOT PRESENT",VLOOKUP($P1183,'M1'!$A:$C,R$2,FALSE)),IF($N1183=2,IF(ISERROR(VLOOKUP(DATA!$P1183,'M2'!$A:$C,R$2,FALSE)),"NOT PRESENT",VLOOKUP(DATA!$P1183,'M2'!$A:$C,R$2,FALSE)),IF($N1183=0,IF(ISERROR(VLOOKUP($P1183,'M1'!$A:$C,R$2,FALSE)),IF(ISERROR(VLOOKUP(DATA!$P1183,'M2'!$A:$C,R$2,FALSE)),"NOT PRESENT",VLOOKUP(DATA!$P1183,'M2'!$A:$C,R$2,FALSE)),VLOOKUP($P1183,'M1'!$A:$C,R$2,FALSE)),"SPECIFY METHOD")))</f>
        <v>Unidentified blood star</v>
      </c>
      <c r="S1183" s="21">
        <f t="shared" si="1889"/>
        <v>1</v>
      </c>
      <c r="T1183" s="11">
        <v>1</v>
      </c>
      <c r="U1183" s="11"/>
      <c r="V1183" s="11"/>
      <c r="W1183" s="11"/>
      <c r="X1183" s="11"/>
      <c r="Y1183" s="11"/>
      <c r="Z1183" s="11"/>
      <c r="AA1183" s="11"/>
      <c r="AB1183" s="11"/>
      <c r="AC1183" s="11"/>
      <c r="AD1183" s="11"/>
      <c r="AE1183" s="11"/>
      <c r="AF1183" s="11"/>
      <c r="AG1183" s="11"/>
      <c r="AH1183" s="11"/>
      <c r="AI1183" s="11"/>
      <c r="AJ1183" s="11"/>
      <c r="AK1183" s="11"/>
      <c r="AL1183" s="11"/>
      <c r="AM1183" s="11"/>
      <c r="AN1183" s="11"/>
      <c r="AO1183" s="11"/>
      <c r="AP1183" s="11"/>
      <c r="AQ1183" s="11"/>
      <c r="AR1183" s="11"/>
      <c r="AS1183" s="11"/>
      <c r="AT1183" s="11"/>
      <c r="AU1183" s="11"/>
      <c r="AV1183" s="11"/>
      <c r="AW1183" s="11"/>
      <c r="AX1183" s="11"/>
      <c r="AY1183" s="11"/>
      <c r="AZ1183" s="11"/>
      <c r="BA1183" s="11"/>
      <c r="BB1183" s="11"/>
      <c r="BC1183" s="11"/>
      <c r="BD1183" s="11"/>
      <c r="BE1183" s="11"/>
      <c r="BF1183" s="11"/>
      <c r="BG1183" s="11"/>
      <c r="BH1183" s="11"/>
      <c r="BI1183" s="11"/>
      <c r="BJ1183" s="11"/>
      <c r="BK1183" s="11"/>
      <c r="BL1183" s="11"/>
      <c r="BM1183" s="11"/>
      <c r="BN1183" s="11"/>
      <c r="BO1183" s="11"/>
      <c r="BP1183" s="11"/>
    </row>
    <row r="1184" spans="1:68" ht="12.75" customHeight="1">
      <c r="A1184" s="12">
        <f t="shared" si="1727"/>
        <v>1181</v>
      </c>
      <c r="B1184" s="11" t="str">
        <f t="shared" ref="B1184:D1184" si="2231">IF(ISERROR(B1183),IF(ISERROR(B1182),IF(ISERROR(B1181),"BLANK",B1181),B1182),B1183)</f>
        <v>Isabelle Cote</v>
      </c>
      <c r="C1184" s="11" t="str">
        <f t="shared" si="2231"/>
        <v>Claire Attridge</v>
      </c>
      <c r="D1184" s="11" t="str">
        <f t="shared" si="2231"/>
        <v>BMSC24</v>
      </c>
      <c r="E1184" s="12" t="str">
        <f>IF(ISERROR(VLOOKUP($D1184,SITES!$A:$E,2,FALSE)),"",VLOOKUP($D1184,SITES!$A:$E,2,FALSE))</f>
        <v>Swiss Boy</v>
      </c>
      <c r="F1184" s="10">
        <f>IF(ISERROR(VLOOKUP($D1184,SITES!$A:$E,3,FALSE)),"",VLOOKUP($D1184,SITES!$A:$E,3,FALSE))</f>
        <v>48.916072999999997</v>
      </c>
      <c r="G1184" s="13">
        <f>IF(ISERROR(VLOOKUP($D1184,SITES!$A:$E,4,FALSE)),"",VLOOKUP($D1184,SITES!$A:$E,4,FALSE))</f>
        <v>-125.131174</v>
      </c>
      <c r="H1184" s="14" t="str">
        <f t="shared" ref="H1184:O1184" si="2232">IF(ISERROR(H1183),IF(ISERROR(H1182),IF(ISERROR(H1181),"BLANK",H1181),H1182),H1183)</f>
        <v>24/04/2024</v>
      </c>
      <c r="I1184" s="11">
        <f t="shared" si="2232"/>
        <v>3</v>
      </c>
      <c r="J1184" s="11" t="str">
        <f t="shared" si="2232"/>
        <v>NE</v>
      </c>
      <c r="K1184" s="18">
        <f t="shared" si="2232"/>
        <v>0.54374999999999996</v>
      </c>
      <c r="L1184" s="11" t="str">
        <f t="shared" si="2232"/>
        <v>CMA</v>
      </c>
      <c r="M1184" s="11">
        <f t="shared" si="2232"/>
        <v>5.5</v>
      </c>
      <c r="N1184" s="11">
        <f t="shared" si="2232"/>
        <v>2</v>
      </c>
      <c r="O1184" s="11">
        <f t="shared" si="2232"/>
        <v>1</v>
      </c>
      <c r="P1184" s="11" t="s">
        <v>35</v>
      </c>
      <c r="Q1184" s="19" t="str">
        <f>IF($N1184=1,IF(ISERROR(VLOOKUP($P1184,'M1'!$A:$C,Q$2,FALSE)),"NOT PRESENT",VLOOKUP($P1184,'M1'!$A:$C,Q$2,FALSE)),IF($N1184=2,IF(ISERROR(VLOOKUP(DATA!$P1184,'M2'!$A:$C,Q$2,FALSE)),"NOT PRESENT",VLOOKUP(DATA!$P1184,'M2'!$A:$C,Q$2,FALSE)),IF($N1184=0,IF(ISERROR(VLOOKUP($P1184,'M1'!$A:$C,Q$2,FALSE)),IF(ISERROR(VLOOKUP(DATA!$P1184,'M2'!$A:$C,Q$2,FALSE)),"NOT PRESENT",VLOOKUP(DATA!$P1184,'M2'!$A:$C,Q$2,FALSE)),VLOOKUP($P1184,'M1'!$A:$C,Q$2,FALSE)),"SPECIFY METHOD")))</f>
        <v>Orthasterias koehleri</v>
      </c>
      <c r="R1184" s="12" t="str">
        <f>IF($N1184=1,IF(ISERROR(VLOOKUP($P1184,'M1'!$A:$C,R$2,FALSE)),"NOT PRESENT",VLOOKUP($P1184,'M1'!$A:$C,R$2,FALSE)),IF($N1184=2,IF(ISERROR(VLOOKUP(DATA!$P1184,'M2'!$A:$C,R$2,FALSE)),"NOT PRESENT",VLOOKUP(DATA!$P1184,'M2'!$A:$C,R$2,FALSE)),IF($N1184=0,IF(ISERROR(VLOOKUP($P1184,'M1'!$A:$C,R$2,FALSE)),IF(ISERROR(VLOOKUP(DATA!$P1184,'M2'!$A:$C,R$2,FALSE)),"NOT PRESENT",VLOOKUP(DATA!$P1184,'M2'!$A:$C,R$2,FALSE)),VLOOKUP($P1184,'M1'!$A:$C,R$2,FALSE)),"SPECIFY METHOD")))</f>
        <v>Rainbow star</v>
      </c>
      <c r="S1184" s="21">
        <f t="shared" si="1889"/>
        <v>4</v>
      </c>
      <c r="T1184" s="11">
        <v>4</v>
      </c>
      <c r="U1184" s="11"/>
      <c r="V1184" s="11"/>
      <c r="W1184" s="11"/>
      <c r="X1184" s="11"/>
      <c r="Y1184" s="11"/>
      <c r="Z1184" s="11"/>
      <c r="AA1184" s="11"/>
      <c r="AB1184" s="11"/>
      <c r="AC1184" s="11"/>
      <c r="AD1184" s="11"/>
      <c r="AE1184" s="11"/>
      <c r="AF1184" s="11"/>
      <c r="AG1184" s="11"/>
      <c r="AH1184" s="11"/>
      <c r="AI1184" s="11"/>
      <c r="AJ1184" s="11"/>
      <c r="AK1184" s="11"/>
      <c r="AL1184" s="11"/>
      <c r="AM1184" s="11"/>
      <c r="AN1184" s="11"/>
      <c r="AO1184" s="11"/>
      <c r="AP1184" s="11"/>
      <c r="AQ1184" s="11"/>
      <c r="AR1184" s="11"/>
      <c r="AS1184" s="11"/>
      <c r="AT1184" s="11"/>
      <c r="AU1184" s="11"/>
      <c r="AV1184" s="11"/>
      <c r="AW1184" s="11"/>
      <c r="AX1184" s="11"/>
      <c r="AY1184" s="11"/>
      <c r="AZ1184" s="11"/>
      <c r="BA1184" s="11"/>
      <c r="BB1184" s="11"/>
      <c r="BC1184" s="11"/>
      <c r="BD1184" s="11"/>
      <c r="BE1184" s="11"/>
      <c r="BF1184" s="11"/>
      <c r="BG1184" s="11"/>
      <c r="BH1184" s="11"/>
      <c r="BI1184" s="11"/>
      <c r="BJ1184" s="11"/>
      <c r="BK1184" s="11"/>
      <c r="BL1184" s="11"/>
      <c r="BM1184" s="11"/>
      <c r="BN1184" s="11"/>
      <c r="BO1184" s="11"/>
      <c r="BP1184" s="11"/>
    </row>
    <row r="1185" spans="1:68" ht="12.75" customHeight="1">
      <c r="A1185" s="12">
        <f t="shared" si="1727"/>
        <v>1182</v>
      </c>
      <c r="B1185" s="11" t="str">
        <f t="shared" ref="B1185:D1185" si="2233">IF(ISERROR(B1184),IF(ISERROR(B1183),IF(ISERROR(B1182),"BLANK",B1182),B1183),B1184)</f>
        <v>Isabelle Cote</v>
      </c>
      <c r="C1185" s="11" t="str">
        <f t="shared" si="2233"/>
        <v>Claire Attridge</v>
      </c>
      <c r="D1185" s="11" t="str">
        <f t="shared" si="2233"/>
        <v>BMSC24</v>
      </c>
      <c r="E1185" s="12" t="str">
        <f>IF(ISERROR(VLOOKUP($D1185,SITES!$A:$E,2,FALSE)),"",VLOOKUP($D1185,SITES!$A:$E,2,FALSE))</f>
        <v>Swiss Boy</v>
      </c>
      <c r="F1185" s="10">
        <f>IF(ISERROR(VLOOKUP($D1185,SITES!$A:$E,3,FALSE)),"",VLOOKUP($D1185,SITES!$A:$E,3,FALSE))</f>
        <v>48.916072999999997</v>
      </c>
      <c r="G1185" s="13">
        <f>IF(ISERROR(VLOOKUP($D1185,SITES!$A:$E,4,FALSE)),"",VLOOKUP($D1185,SITES!$A:$E,4,FALSE))</f>
        <v>-125.131174</v>
      </c>
      <c r="H1185" s="14" t="str">
        <f t="shared" ref="H1185:O1185" si="2234">IF(ISERROR(H1184),IF(ISERROR(H1183),IF(ISERROR(H1182),"BLANK",H1182),H1183),H1184)</f>
        <v>24/04/2024</v>
      </c>
      <c r="I1185" s="11">
        <f t="shared" si="2234"/>
        <v>3</v>
      </c>
      <c r="J1185" s="11" t="str">
        <f t="shared" si="2234"/>
        <v>NE</v>
      </c>
      <c r="K1185" s="18">
        <f t="shared" si="2234"/>
        <v>0.54374999999999996</v>
      </c>
      <c r="L1185" s="11" t="str">
        <f t="shared" si="2234"/>
        <v>CMA</v>
      </c>
      <c r="M1185" s="11">
        <f t="shared" si="2234"/>
        <v>5.5</v>
      </c>
      <c r="N1185" s="11">
        <f t="shared" si="2234"/>
        <v>2</v>
      </c>
      <c r="O1185" s="11">
        <f t="shared" si="2234"/>
        <v>1</v>
      </c>
      <c r="P1185" s="11" t="s">
        <v>136</v>
      </c>
      <c r="Q1185" s="19" t="str">
        <f>IF($N1185=1,IF(ISERROR(VLOOKUP($P1185,'M1'!$A:$C,Q$2,FALSE)),"NOT PRESENT",VLOOKUP($P1185,'M1'!$A:$C,Q$2,FALSE)),IF($N1185=2,IF(ISERROR(VLOOKUP(DATA!$P1185,'M2'!$A:$C,Q$2,FALSE)),"NOT PRESENT",VLOOKUP(DATA!$P1185,'M2'!$A:$C,Q$2,FALSE)),IF($N1185=0,IF(ISERROR(VLOOKUP($P1185,'M1'!$A:$C,Q$2,FALSE)),IF(ISERROR(VLOOKUP(DATA!$P1185,'M2'!$A:$C,Q$2,FALSE)),"NOT PRESENT",VLOOKUP(DATA!$P1185,'M2'!$A:$C,Q$2,FALSE)),VLOOKUP($P1185,'M1'!$A:$C,Q$2,FALSE)),"SPECIFY METHOD")))</f>
        <v>Phyllolithodes papillosus</v>
      </c>
      <c r="R1185" s="12" t="str">
        <f>IF($N1185=1,IF(ISERROR(VLOOKUP($P1185,'M1'!$A:$C,R$2,FALSE)),"NOT PRESENT",VLOOKUP($P1185,'M1'!$A:$C,R$2,FALSE)),IF($N1185=2,IF(ISERROR(VLOOKUP(DATA!$P1185,'M2'!$A:$C,R$2,FALSE)),"NOT PRESENT",VLOOKUP(DATA!$P1185,'M2'!$A:$C,R$2,FALSE)),IF($N1185=0,IF(ISERROR(VLOOKUP($P1185,'M1'!$A:$C,R$2,FALSE)),IF(ISERROR(VLOOKUP(DATA!$P1185,'M2'!$A:$C,R$2,FALSE)),"NOT PRESENT",VLOOKUP(DATA!$P1185,'M2'!$A:$C,R$2,FALSE)),VLOOKUP($P1185,'M1'!$A:$C,R$2,FALSE)),"SPECIFY METHOD")))</f>
        <v>Heart crab</v>
      </c>
      <c r="S1185" s="21">
        <f t="shared" si="1889"/>
        <v>1</v>
      </c>
      <c r="T1185" s="11">
        <v>1</v>
      </c>
      <c r="U1185" s="11"/>
      <c r="V1185" s="11"/>
      <c r="W1185" s="11"/>
      <c r="X1185" s="11"/>
      <c r="Y1185" s="11"/>
      <c r="Z1185" s="11"/>
      <c r="AA1185" s="11"/>
      <c r="AB1185" s="11"/>
      <c r="AC1185" s="11"/>
      <c r="AD1185" s="11"/>
      <c r="AE1185" s="11"/>
      <c r="AF1185" s="11"/>
      <c r="AG1185" s="11"/>
      <c r="AH1185" s="11"/>
      <c r="AI1185" s="11"/>
      <c r="AJ1185" s="11"/>
      <c r="AK1185" s="11"/>
      <c r="AL1185" s="11"/>
      <c r="AM1185" s="11"/>
      <c r="AN1185" s="11"/>
      <c r="AO1185" s="11"/>
      <c r="AP1185" s="11"/>
      <c r="AQ1185" s="11"/>
      <c r="AR1185" s="11"/>
      <c r="AS1185" s="11"/>
      <c r="AT1185" s="11"/>
      <c r="AU1185" s="11"/>
      <c r="AV1185" s="11"/>
      <c r="AW1185" s="11"/>
      <c r="AX1185" s="11"/>
      <c r="AY1185" s="11"/>
      <c r="AZ1185" s="11"/>
      <c r="BA1185" s="11"/>
      <c r="BB1185" s="11"/>
      <c r="BC1185" s="11"/>
      <c r="BD1185" s="11"/>
      <c r="BE1185" s="11"/>
      <c r="BF1185" s="11"/>
      <c r="BG1185" s="11"/>
      <c r="BH1185" s="11"/>
      <c r="BI1185" s="11"/>
      <c r="BJ1185" s="11"/>
      <c r="BK1185" s="11"/>
      <c r="BL1185" s="11"/>
      <c r="BM1185" s="11"/>
      <c r="BN1185" s="11"/>
      <c r="BO1185" s="11"/>
      <c r="BP1185" s="11"/>
    </row>
    <row r="1186" spans="1:68" ht="12.75" customHeight="1">
      <c r="A1186" s="12">
        <f t="shared" si="1727"/>
        <v>1183</v>
      </c>
      <c r="B1186" s="11" t="str">
        <f t="shared" ref="B1186:D1186" si="2235">IF(ISERROR(B1185),IF(ISERROR(B1184),IF(ISERROR(B1183),"BLANK",B1183),B1184),B1185)</f>
        <v>Isabelle Cote</v>
      </c>
      <c r="C1186" s="11" t="str">
        <f t="shared" si="2235"/>
        <v>Claire Attridge</v>
      </c>
      <c r="D1186" s="11" t="str">
        <f t="shared" si="2235"/>
        <v>BMSC24</v>
      </c>
      <c r="E1186" s="12" t="str">
        <f>IF(ISERROR(VLOOKUP($D1186,SITES!$A:$E,2,FALSE)),"",VLOOKUP($D1186,SITES!$A:$E,2,FALSE))</f>
        <v>Swiss Boy</v>
      </c>
      <c r="F1186" s="10">
        <f>IF(ISERROR(VLOOKUP($D1186,SITES!$A:$E,3,FALSE)),"",VLOOKUP($D1186,SITES!$A:$E,3,FALSE))</f>
        <v>48.916072999999997</v>
      </c>
      <c r="G1186" s="13">
        <f>IF(ISERROR(VLOOKUP($D1186,SITES!$A:$E,4,FALSE)),"",VLOOKUP($D1186,SITES!$A:$E,4,FALSE))</f>
        <v>-125.131174</v>
      </c>
      <c r="H1186" s="14" t="str">
        <f t="shared" ref="H1186:O1186" si="2236">IF(ISERROR(H1185),IF(ISERROR(H1184),IF(ISERROR(H1183),"BLANK",H1183),H1184),H1185)</f>
        <v>24/04/2024</v>
      </c>
      <c r="I1186" s="11">
        <f t="shared" si="2236"/>
        <v>3</v>
      </c>
      <c r="J1186" s="11" t="str">
        <f t="shared" si="2236"/>
        <v>NE</v>
      </c>
      <c r="K1186" s="18">
        <f t="shared" si="2236"/>
        <v>0.54374999999999996</v>
      </c>
      <c r="L1186" s="11" t="str">
        <f t="shared" si="2236"/>
        <v>CMA</v>
      </c>
      <c r="M1186" s="11">
        <f t="shared" si="2236"/>
        <v>5.5</v>
      </c>
      <c r="N1186" s="11">
        <f t="shared" si="2236"/>
        <v>2</v>
      </c>
      <c r="O1186" s="11">
        <f t="shared" si="2236"/>
        <v>1</v>
      </c>
      <c r="P1186" s="11" t="s">
        <v>41</v>
      </c>
      <c r="Q1186" s="19" t="str">
        <f>IF($N1186=1,IF(ISERROR(VLOOKUP($P1186,'M1'!$A:$C,Q$2,FALSE)),"NOT PRESENT",VLOOKUP($P1186,'M1'!$A:$C,Q$2,FALSE)),IF($N1186=2,IF(ISERROR(VLOOKUP(DATA!$P1186,'M2'!$A:$C,Q$2,FALSE)),"NOT PRESENT",VLOOKUP(DATA!$P1186,'M2'!$A:$C,Q$2,FALSE)),IF($N1186=0,IF(ISERROR(VLOOKUP($P1186,'M1'!$A:$C,Q$2,FALSE)),IF(ISERROR(VLOOKUP(DATA!$P1186,'M2'!$A:$C,Q$2,FALSE)),"NOT PRESENT",VLOOKUP(DATA!$P1186,'M2'!$A:$C,Q$2,FALSE)),VLOOKUP($P1186,'M1'!$A:$C,Q$2,FALSE)),"SPECIFY METHOD")))</f>
        <v>Pisaster ochraceus</v>
      </c>
      <c r="R1186" s="12" t="str">
        <f>IF($N1186=1,IF(ISERROR(VLOOKUP($P1186,'M1'!$A:$C,R$2,FALSE)),"NOT PRESENT",VLOOKUP($P1186,'M1'!$A:$C,R$2,FALSE)),IF($N1186=2,IF(ISERROR(VLOOKUP(DATA!$P1186,'M2'!$A:$C,R$2,FALSE)),"NOT PRESENT",VLOOKUP(DATA!$P1186,'M2'!$A:$C,R$2,FALSE)),IF($N1186=0,IF(ISERROR(VLOOKUP($P1186,'M1'!$A:$C,R$2,FALSE)),IF(ISERROR(VLOOKUP(DATA!$P1186,'M2'!$A:$C,R$2,FALSE)),"NOT PRESENT",VLOOKUP(DATA!$P1186,'M2'!$A:$C,R$2,FALSE)),VLOOKUP($P1186,'M1'!$A:$C,R$2,FALSE)),"SPECIFY METHOD")))</f>
        <v>Purple sea star</v>
      </c>
      <c r="S1186" s="21">
        <f t="shared" si="1889"/>
        <v>32</v>
      </c>
      <c r="T1186" s="11">
        <v>32</v>
      </c>
      <c r="U1186" s="11"/>
      <c r="V1186" s="11"/>
      <c r="W1186" s="11"/>
      <c r="X1186" s="11"/>
      <c r="Y1186" s="11"/>
      <c r="Z1186" s="11"/>
      <c r="AA1186" s="11"/>
      <c r="AB1186" s="11"/>
      <c r="AC1186" s="11"/>
      <c r="AD1186" s="11"/>
      <c r="AE1186" s="11"/>
      <c r="AF1186" s="11"/>
      <c r="AG1186" s="11"/>
      <c r="AH1186" s="11"/>
      <c r="AI1186" s="11"/>
      <c r="AJ1186" s="11"/>
      <c r="AK1186" s="11"/>
      <c r="AL1186" s="11"/>
      <c r="AM1186" s="11"/>
      <c r="AN1186" s="11"/>
      <c r="AO1186" s="11"/>
      <c r="AP1186" s="11"/>
      <c r="AQ1186" s="11"/>
      <c r="AR1186" s="11"/>
      <c r="AS1186" s="11"/>
      <c r="AT1186" s="11"/>
      <c r="AU1186" s="11"/>
      <c r="AV1186" s="11"/>
      <c r="AW1186" s="11"/>
      <c r="AX1186" s="11"/>
      <c r="AY1186" s="11"/>
      <c r="AZ1186" s="11"/>
      <c r="BA1186" s="11"/>
      <c r="BB1186" s="11"/>
      <c r="BC1186" s="11"/>
      <c r="BD1186" s="11"/>
      <c r="BE1186" s="11"/>
      <c r="BF1186" s="11"/>
      <c r="BG1186" s="11"/>
      <c r="BH1186" s="11"/>
      <c r="BI1186" s="11"/>
      <c r="BJ1186" s="11"/>
      <c r="BK1186" s="11"/>
      <c r="BL1186" s="11"/>
      <c r="BM1186" s="11"/>
      <c r="BN1186" s="11"/>
      <c r="BO1186" s="11"/>
      <c r="BP1186" s="11"/>
    </row>
    <row r="1187" spans="1:68" ht="12.75" customHeight="1">
      <c r="A1187" s="12">
        <f t="shared" si="1727"/>
        <v>1184</v>
      </c>
      <c r="B1187" s="11" t="str">
        <f t="shared" ref="B1187:D1187" si="2237">IF(ISERROR(B1186),IF(ISERROR(B1185),IF(ISERROR(B1184),"BLANK",B1184),B1185),B1186)</f>
        <v>Isabelle Cote</v>
      </c>
      <c r="C1187" s="11" t="str">
        <f t="shared" si="2237"/>
        <v>Claire Attridge</v>
      </c>
      <c r="D1187" s="11" t="str">
        <f t="shared" si="2237"/>
        <v>BMSC24</v>
      </c>
      <c r="E1187" s="12" t="str">
        <f>IF(ISERROR(VLOOKUP($D1187,SITES!$A:$E,2,FALSE)),"",VLOOKUP($D1187,SITES!$A:$E,2,FALSE))</f>
        <v>Swiss Boy</v>
      </c>
      <c r="F1187" s="10">
        <f>IF(ISERROR(VLOOKUP($D1187,SITES!$A:$E,3,FALSE)),"",VLOOKUP($D1187,SITES!$A:$E,3,FALSE))</f>
        <v>48.916072999999997</v>
      </c>
      <c r="G1187" s="13">
        <f>IF(ISERROR(VLOOKUP($D1187,SITES!$A:$E,4,FALSE)),"",VLOOKUP($D1187,SITES!$A:$E,4,FALSE))</f>
        <v>-125.131174</v>
      </c>
      <c r="H1187" s="14" t="str">
        <f t="shared" ref="H1187:O1187" si="2238">IF(ISERROR(H1186),IF(ISERROR(H1185),IF(ISERROR(H1184),"BLANK",H1184),H1185),H1186)</f>
        <v>24/04/2024</v>
      </c>
      <c r="I1187" s="11">
        <f t="shared" si="2238"/>
        <v>3</v>
      </c>
      <c r="J1187" s="11" t="str">
        <f t="shared" si="2238"/>
        <v>NE</v>
      </c>
      <c r="K1187" s="18">
        <f t="shared" si="2238"/>
        <v>0.54374999999999996</v>
      </c>
      <c r="L1187" s="11" t="str">
        <f t="shared" si="2238"/>
        <v>CMA</v>
      </c>
      <c r="M1187" s="11">
        <f t="shared" si="2238"/>
        <v>5.5</v>
      </c>
      <c r="N1187" s="11">
        <f t="shared" si="2238"/>
        <v>2</v>
      </c>
      <c r="O1187" s="11">
        <f t="shared" si="2238"/>
        <v>1</v>
      </c>
      <c r="P1187" s="11" t="s">
        <v>39</v>
      </c>
      <c r="Q1187" s="19" t="str">
        <f>IF($N1187=1,IF(ISERROR(VLOOKUP($P1187,'M1'!$A:$C,Q$2,FALSE)),"NOT PRESENT",VLOOKUP($P1187,'M1'!$A:$C,Q$2,FALSE)),IF($N1187=2,IF(ISERROR(VLOOKUP(DATA!$P1187,'M2'!$A:$C,Q$2,FALSE)),"NOT PRESENT",VLOOKUP(DATA!$P1187,'M2'!$A:$C,Q$2,FALSE)),IF($N1187=0,IF(ISERROR(VLOOKUP($P1187,'M1'!$A:$C,Q$2,FALSE)),IF(ISERROR(VLOOKUP(DATA!$P1187,'M2'!$A:$C,Q$2,FALSE)),"NOT PRESENT",VLOOKUP(DATA!$P1187,'M2'!$A:$C,Q$2,FALSE)),VLOOKUP($P1187,'M1'!$A:$C,Q$2,FALSE)),"SPECIFY METHOD")))</f>
        <v>Hermissenda crassicornis</v>
      </c>
      <c r="R1187" s="12" t="str">
        <f>IF($N1187=1,IF(ISERROR(VLOOKUP($P1187,'M1'!$A:$C,R$2,FALSE)),"NOT PRESENT",VLOOKUP($P1187,'M1'!$A:$C,R$2,FALSE)),IF($N1187=2,IF(ISERROR(VLOOKUP(DATA!$P1187,'M2'!$A:$C,R$2,FALSE)),"NOT PRESENT",VLOOKUP(DATA!$P1187,'M2'!$A:$C,R$2,FALSE)),IF($N1187=0,IF(ISERROR(VLOOKUP($P1187,'M1'!$A:$C,R$2,FALSE)),IF(ISERROR(VLOOKUP(DATA!$P1187,'M2'!$A:$C,R$2,FALSE)),"NOT PRESENT",VLOOKUP(DATA!$P1187,'M2'!$A:$C,R$2,FALSE)),VLOOKUP($P1187,'M1'!$A:$C,R$2,FALSE)),"SPECIFY METHOD")))</f>
        <v>Opalescent nudibranch</v>
      </c>
      <c r="S1187" s="21">
        <f t="shared" si="1889"/>
        <v>8</v>
      </c>
      <c r="T1187" s="11">
        <v>8</v>
      </c>
      <c r="U1187" s="11"/>
      <c r="V1187" s="11"/>
      <c r="W1187" s="11"/>
      <c r="X1187" s="11"/>
      <c r="Y1187" s="11"/>
      <c r="Z1187" s="11"/>
      <c r="AA1187" s="11"/>
      <c r="AB1187" s="11"/>
      <c r="AC1187" s="11"/>
      <c r="AD1187" s="11"/>
      <c r="AE1187" s="11"/>
      <c r="AF1187" s="11"/>
      <c r="AG1187" s="11"/>
      <c r="AH1187" s="11"/>
      <c r="AI1187" s="11"/>
      <c r="AJ1187" s="11"/>
      <c r="AK1187" s="11"/>
      <c r="AL1187" s="11"/>
      <c r="AM1187" s="11"/>
      <c r="AN1187" s="11"/>
      <c r="AO1187" s="11"/>
      <c r="AP1187" s="11"/>
      <c r="AQ1187" s="11"/>
      <c r="AR1187" s="11"/>
      <c r="AS1187" s="11"/>
      <c r="AT1187" s="11"/>
      <c r="AU1187" s="11"/>
      <c r="AV1187" s="11"/>
      <c r="AW1187" s="11"/>
      <c r="AX1187" s="11"/>
      <c r="AY1187" s="11"/>
      <c r="AZ1187" s="11"/>
      <c r="BA1187" s="11"/>
      <c r="BB1187" s="11"/>
      <c r="BC1187" s="11"/>
      <c r="BD1187" s="11"/>
      <c r="BE1187" s="11"/>
      <c r="BF1187" s="11"/>
      <c r="BG1187" s="11"/>
      <c r="BH1187" s="11"/>
      <c r="BI1187" s="11"/>
      <c r="BJ1187" s="11"/>
      <c r="BK1187" s="11"/>
      <c r="BL1187" s="11"/>
      <c r="BM1187" s="11"/>
      <c r="BN1187" s="11"/>
      <c r="BO1187" s="11"/>
      <c r="BP1187" s="11"/>
    </row>
    <row r="1188" spans="1:68" ht="12.75" customHeight="1">
      <c r="A1188" s="12">
        <f t="shared" ref="A1188:A1426" si="2239">MAX($A$1:$A1187)+1</f>
        <v>1185</v>
      </c>
      <c r="B1188" s="11" t="str">
        <f t="shared" ref="B1188:D1188" si="2240">IF(ISERROR(B1187),IF(ISERROR(B1186),IF(ISERROR(B1185),"BLANK",B1185),B1186),B1187)</f>
        <v>Isabelle Cote</v>
      </c>
      <c r="C1188" s="11" t="str">
        <f t="shared" si="2240"/>
        <v>Claire Attridge</v>
      </c>
      <c r="D1188" s="11" t="str">
        <f t="shared" si="2240"/>
        <v>BMSC24</v>
      </c>
      <c r="E1188" s="12" t="str">
        <f>IF(ISERROR(VLOOKUP($D1188,SITES!$A:$E,2,FALSE)),"",VLOOKUP($D1188,SITES!$A:$E,2,FALSE))</f>
        <v>Swiss Boy</v>
      </c>
      <c r="F1188" s="10">
        <f>IF(ISERROR(VLOOKUP($D1188,SITES!$A:$E,3,FALSE)),"",VLOOKUP($D1188,SITES!$A:$E,3,FALSE))</f>
        <v>48.916072999999997</v>
      </c>
      <c r="G1188" s="13">
        <f>IF(ISERROR(VLOOKUP($D1188,SITES!$A:$E,4,FALSE)),"",VLOOKUP($D1188,SITES!$A:$E,4,FALSE))</f>
        <v>-125.131174</v>
      </c>
      <c r="H1188" s="14" t="str">
        <f t="shared" ref="H1188:O1188" si="2241">IF(ISERROR(H1187),IF(ISERROR(H1186),IF(ISERROR(H1185),"BLANK",H1185),H1186),H1187)</f>
        <v>24/04/2024</v>
      </c>
      <c r="I1188" s="11">
        <f t="shared" si="2241"/>
        <v>3</v>
      </c>
      <c r="J1188" s="11" t="str">
        <f t="shared" si="2241"/>
        <v>NE</v>
      </c>
      <c r="K1188" s="18">
        <f t="shared" si="2241"/>
        <v>0.54374999999999996</v>
      </c>
      <c r="L1188" s="11" t="str">
        <f t="shared" si="2241"/>
        <v>CMA</v>
      </c>
      <c r="M1188" s="11">
        <f t="shared" si="2241"/>
        <v>5.5</v>
      </c>
      <c r="N1188" s="11">
        <f t="shared" si="2241"/>
        <v>2</v>
      </c>
      <c r="O1188" s="11">
        <f t="shared" si="2241"/>
        <v>1</v>
      </c>
      <c r="P1188" s="11" t="s">
        <v>30</v>
      </c>
      <c r="Q1188" s="19" t="str">
        <f>IF($N1188=1,IF(ISERROR(VLOOKUP($P1188,'M1'!$A:$C,Q$2,FALSE)),"NOT PRESENT",VLOOKUP($P1188,'M1'!$A:$C,Q$2,FALSE)),IF($N1188=2,IF(ISERROR(VLOOKUP(DATA!$P1188,'M2'!$A:$C,Q$2,FALSE)),"NOT PRESENT",VLOOKUP(DATA!$P1188,'M2'!$A:$C,Q$2,FALSE)),IF($N1188=0,IF(ISERROR(VLOOKUP($P1188,'M1'!$A:$C,Q$2,FALSE)),IF(ISERROR(VLOOKUP(DATA!$P1188,'M2'!$A:$C,Q$2,FALSE)),"NOT PRESENT",VLOOKUP(DATA!$P1188,'M2'!$A:$C,Q$2,FALSE)),VLOOKUP($P1188,'M1'!$A:$C,Q$2,FALSE)),"SPECIFY METHOD")))</f>
        <v>Pomaulax gibberosus</v>
      </c>
      <c r="R1188" s="12" t="str">
        <f>IF($N1188=1,IF(ISERROR(VLOOKUP($P1188,'M1'!$A:$C,R$2,FALSE)),"NOT PRESENT",VLOOKUP($P1188,'M1'!$A:$C,R$2,FALSE)),IF($N1188=2,IF(ISERROR(VLOOKUP(DATA!$P1188,'M2'!$A:$C,R$2,FALSE)),"NOT PRESENT",VLOOKUP(DATA!$P1188,'M2'!$A:$C,R$2,FALSE)),IF($N1188=0,IF(ISERROR(VLOOKUP($P1188,'M1'!$A:$C,R$2,FALSE)),IF(ISERROR(VLOOKUP(DATA!$P1188,'M2'!$A:$C,R$2,FALSE)),"NOT PRESENT",VLOOKUP(DATA!$P1188,'M2'!$A:$C,R$2,FALSE)),VLOOKUP($P1188,'M1'!$A:$C,R$2,FALSE)),"SPECIFY METHOD")))</f>
        <v>Red turban shell</v>
      </c>
      <c r="S1188" s="21">
        <f t="shared" si="1889"/>
        <v>2</v>
      </c>
      <c r="T1188" s="11">
        <v>2</v>
      </c>
      <c r="U1188" s="11"/>
      <c r="V1188" s="11"/>
      <c r="W1188" s="11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  <c r="AT1188" s="11"/>
      <c r="AU1188" s="11"/>
      <c r="AV1188" s="11"/>
      <c r="AW1188" s="11"/>
      <c r="AX1188" s="11"/>
      <c r="AY1188" s="11"/>
      <c r="AZ1188" s="11"/>
      <c r="BA1188" s="11"/>
      <c r="BB1188" s="11"/>
      <c r="BC1188" s="11"/>
      <c r="BD1188" s="11"/>
      <c r="BE1188" s="11"/>
      <c r="BF1188" s="11"/>
      <c r="BG1188" s="11"/>
      <c r="BH1188" s="11"/>
      <c r="BI1188" s="11"/>
      <c r="BJ1188" s="11"/>
      <c r="BK1188" s="11"/>
      <c r="BL1188" s="11"/>
      <c r="BM1188" s="11"/>
      <c r="BN1188" s="11"/>
      <c r="BO1188" s="11"/>
      <c r="BP1188" s="11"/>
    </row>
    <row r="1189" spans="1:68" ht="12.75" customHeight="1">
      <c r="A1189" s="12">
        <f t="shared" si="2239"/>
        <v>1186</v>
      </c>
      <c r="B1189" s="11" t="str">
        <f t="shared" ref="B1189:D1189" si="2242">IF(ISERROR(B1188),IF(ISERROR(B1187),IF(ISERROR(B1186),"BLANK",B1186),B1187),B1188)</f>
        <v>Isabelle Cote</v>
      </c>
      <c r="C1189" s="11" t="str">
        <f t="shared" si="2242"/>
        <v>Claire Attridge</v>
      </c>
      <c r="D1189" s="11" t="str">
        <f t="shared" si="2242"/>
        <v>BMSC24</v>
      </c>
      <c r="E1189" s="12" t="str">
        <f>IF(ISERROR(VLOOKUP($D1189,SITES!$A:$E,2,FALSE)),"",VLOOKUP($D1189,SITES!$A:$E,2,FALSE))</f>
        <v>Swiss Boy</v>
      </c>
      <c r="F1189" s="10">
        <f>IF(ISERROR(VLOOKUP($D1189,SITES!$A:$E,3,FALSE)),"",VLOOKUP($D1189,SITES!$A:$E,3,FALSE))</f>
        <v>48.916072999999997</v>
      </c>
      <c r="G1189" s="13">
        <f>IF(ISERROR(VLOOKUP($D1189,SITES!$A:$E,4,FALSE)),"",VLOOKUP($D1189,SITES!$A:$E,4,FALSE))</f>
        <v>-125.131174</v>
      </c>
      <c r="H1189" s="14" t="str">
        <f t="shared" ref="H1189:O1189" si="2243">IF(ISERROR(H1188),IF(ISERROR(H1187),IF(ISERROR(H1186),"BLANK",H1186),H1187),H1188)</f>
        <v>24/04/2024</v>
      </c>
      <c r="I1189" s="11">
        <f t="shared" si="2243"/>
        <v>3</v>
      </c>
      <c r="J1189" s="11" t="str">
        <f t="shared" si="2243"/>
        <v>NE</v>
      </c>
      <c r="K1189" s="18">
        <f t="shared" si="2243"/>
        <v>0.54374999999999996</v>
      </c>
      <c r="L1189" s="11" t="str">
        <f t="shared" si="2243"/>
        <v>CMA</v>
      </c>
      <c r="M1189" s="11">
        <f t="shared" si="2243"/>
        <v>5.5</v>
      </c>
      <c r="N1189" s="11">
        <f t="shared" si="2243"/>
        <v>2</v>
      </c>
      <c r="O1189" s="11">
        <f t="shared" si="2243"/>
        <v>1</v>
      </c>
      <c r="P1189" s="11" t="s">
        <v>58</v>
      </c>
      <c r="Q1189" s="19" t="str">
        <f>IF($N1189=1,IF(ISERROR(VLOOKUP($P1189,'M1'!$A:$C,Q$2,FALSE)),"NOT PRESENT",VLOOKUP($P1189,'M1'!$A:$C,Q$2,FALSE)),IF($N1189=2,IF(ISERROR(VLOOKUP(DATA!$P1189,'M2'!$A:$C,Q$2,FALSE)),"NOT PRESENT",VLOOKUP(DATA!$P1189,'M2'!$A:$C,Q$2,FALSE)),IF($N1189=0,IF(ISERROR(VLOOKUP($P1189,'M1'!$A:$C,Q$2,FALSE)),IF(ISERROR(VLOOKUP(DATA!$P1189,'M2'!$A:$C,Q$2,FALSE)),"NOT PRESENT",VLOOKUP(DATA!$P1189,'M2'!$A:$C,Q$2,FALSE)),VLOOKUP($P1189,'M1'!$A:$C,Q$2,FALSE)),"SPECIFY METHOD")))</f>
        <v>Jordania zonope</v>
      </c>
      <c r="R1189" s="12" t="str">
        <f>IF($N1189=1,IF(ISERROR(VLOOKUP($P1189,'M1'!$A:$C,R$2,FALSE)),"NOT PRESENT",VLOOKUP($P1189,'M1'!$A:$C,R$2,FALSE)),IF($N1189=2,IF(ISERROR(VLOOKUP(DATA!$P1189,'M2'!$A:$C,R$2,FALSE)),"NOT PRESENT",VLOOKUP(DATA!$P1189,'M2'!$A:$C,R$2,FALSE)),IF($N1189=0,IF(ISERROR(VLOOKUP($P1189,'M1'!$A:$C,R$2,FALSE)),IF(ISERROR(VLOOKUP(DATA!$P1189,'M2'!$A:$C,R$2,FALSE)),"NOT PRESENT",VLOOKUP(DATA!$P1189,'M2'!$A:$C,R$2,FALSE)),VLOOKUP($P1189,'M1'!$A:$C,R$2,FALSE)),"SPECIFY METHOD")))</f>
        <v>Longfin sculpin</v>
      </c>
      <c r="S1189" s="21">
        <f t="shared" si="1889"/>
        <v>1</v>
      </c>
      <c r="T1189" s="11">
        <v>0</v>
      </c>
      <c r="U1189" s="11"/>
      <c r="V1189" s="11">
        <v>1</v>
      </c>
      <c r="W1189" s="11"/>
      <c r="X1189" s="11"/>
      <c r="Y1189" s="11"/>
      <c r="Z1189" s="11"/>
      <c r="AA1189" s="11"/>
      <c r="AB1189" s="11"/>
      <c r="AC1189" s="11"/>
      <c r="AD1189" s="11"/>
      <c r="AE1189" s="11"/>
      <c r="AF1189" s="11"/>
      <c r="AG1189" s="11"/>
      <c r="AH1189" s="11"/>
      <c r="AI1189" s="11"/>
      <c r="AJ1189" s="11"/>
      <c r="AK1189" s="11"/>
      <c r="AL1189" s="11"/>
      <c r="AM1189" s="11"/>
      <c r="AN1189" s="11"/>
      <c r="AO1189" s="11"/>
      <c r="AP1189" s="11"/>
      <c r="AQ1189" s="11"/>
      <c r="AR1189" s="11"/>
      <c r="AS1189" s="11"/>
      <c r="AT1189" s="11"/>
      <c r="AU1189" s="11"/>
      <c r="AV1189" s="11"/>
      <c r="AW1189" s="11"/>
      <c r="AX1189" s="11"/>
      <c r="AY1189" s="11"/>
      <c r="AZ1189" s="11"/>
      <c r="BA1189" s="11"/>
      <c r="BB1189" s="11"/>
      <c r="BC1189" s="11"/>
      <c r="BD1189" s="11"/>
      <c r="BE1189" s="11"/>
      <c r="BF1189" s="11"/>
      <c r="BG1189" s="11"/>
      <c r="BH1189" s="11"/>
      <c r="BI1189" s="11"/>
      <c r="BJ1189" s="11"/>
      <c r="BK1189" s="11"/>
      <c r="BL1189" s="11"/>
      <c r="BM1189" s="11"/>
      <c r="BN1189" s="11"/>
      <c r="BO1189" s="11"/>
      <c r="BP1189" s="11"/>
    </row>
    <row r="1190" spans="1:68" ht="12.75" customHeight="1">
      <c r="A1190" s="12">
        <f t="shared" si="2239"/>
        <v>1187</v>
      </c>
      <c r="B1190" s="11" t="str">
        <f t="shared" ref="B1190:D1190" si="2244">IF(ISERROR(B1189),IF(ISERROR(B1188),IF(ISERROR(B1187),"BLANK",B1187),B1188),B1189)</f>
        <v>Isabelle Cote</v>
      </c>
      <c r="C1190" s="11" t="str">
        <f t="shared" si="2244"/>
        <v>Claire Attridge</v>
      </c>
      <c r="D1190" s="11" t="str">
        <f t="shared" si="2244"/>
        <v>BMSC24</v>
      </c>
      <c r="E1190" s="12" t="str">
        <f>IF(ISERROR(VLOOKUP($D1190,SITES!$A:$E,2,FALSE)),"",VLOOKUP($D1190,SITES!$A:$E,2,FALSE))</f>
        <v>Swiss Boy</v>
      </c>
      <c r="F1190" s="10">
        <f>IF(ISERROR(VLOOKUP($D1190,SITES!$A:$E,3,FALSE)),"",VLOOKUP($D1190,SITES!$A:$E,3,FALSE))</f>
        <v>48.916072999999997</v>
      </c>
      <c r="G1190" s="13">
        <f>IF(ISERROR(VLOOKUP($D1190,SITES!$A:$E,4,FALSE)),"",VLOOKUP($D1190,SITES!$A:$E,4,FALSE))</f>
        <v>-125.131174</v>
      </c>
      <c r="H1190" s="14" t="str">
        <f t="shared" ref="H1190:O1190" si="2245">IF(ISERROR(H1189),IF(ISERROR(H1188),IF(ISERROR(H1187),"BLANK",H1187),H1188),H1189)</f>
        <v>24/04/2024</v>
      </c>
      <c r="I1190" s="11">
        <f t="shared" si="2245"/>
        <v>3</v>
      </c>
      <c r="J1190" s="11" t="str">
        <f t="shared" si="2245"/>
        <v>NE</v>
      </c>
      <c r="K1190" s="18">
        <f t="shared" si="2245"/>
        <v>0.54374999999999996</v>
      </c>
      <c r="L1190" s="11" t="str">
        <f t="shared" si="2245"/>
        <v>CMA</v>
      </c>
      <c r="M1190" s="11">
        <f t="shared" si="2245"/>
        <v>5.5</v>
      </c>
      <c r="N1190" s="11">
        <f t="shared" si="2245"/>
        <v>2</v>
      </c>
      <c r="O1190" s="11">
        <f t="shared" si="2245"/>
        <v>1</v>
      </c>
      <c r="P1190" s="11" t="s">
        <v>94</v>
      </c>
      <c r="Q1190" s="19" t="str">
        <f>IF($N1190=1,IF(ISERROR(VLOOKUP($P1190,'M1'!$A:$C,Q$2,FALSE)),"NOT PRESENT",VLOOKUP($P1190,'M1'!$A:$C,Q$2,FALSE)),IF($N1190=2,IF(ISERROR(VLOOKUP(DATA!$P1190,'M2'!$A:$C,Q$2,FALSE)),"NOT PRESENT",VLOOKUP(DATA!$P1190,'M2'!$A:$C,Q$2,FALSE)),IF($N1190=0,IF(ISERROR(VLOOKUP($P1190,'M1'!$A:$C,Q$2,FALSE)),IF(ISERROR(VLOOKUP(DATA!$P1190,'M2'!$A:$C,Q$2,FALSE)),"NOT PRESENT",VLOOKUP(DATA!$P1190,'M2'!$A:$C,Q$2,FALSE)),VLOOKUP($P1190,'M1'!$A:$C,Q$2,FALSE)),"SPECIFY METHOD")))</f>
        <v>Dirona albolineata</v>
      </c>
      <c r="R1190" s="12" t="str">
        <f>IF($N1190=1,IF(ISERROR(VLOOKUP($P1190,'M1'!$A:$C,R$2,FALSE)),"NOT PRESENT",VLOOKUP($P1190,'M1'!$A:$C,R$2,FALSE)),IF($N1190=2,IF(ISERROR(VLOOKUP(DATA!$P1190,'M2'!$A:$C,R$2,FALSE)),"NOT PRESENT",VLOOKUP(DATA!$P1190,'M2'!$A:$C,R$2,FALSE)),IF($N1190=0,IF(ISERROR(VLOOKUP($P1190,'M1'!$A:$C,R$2,FALSE)),IF(ISERROR(VLOOKUP(DATA!$P1190,'M2'!$A:$C,R$2,FALSE)),"NOT PRESENT",VLOOKUP(DATA!$P1190,'M2'!$A:$C,R$2,FALSE)),VLOOKUP($P1190,'M1'!$A:$C,R$2,FALSE)),"SPECIFY METHOD")))</f>
        <v>White-line dirona</v>
      </c>
      <c r="S1190" s="21">
        <f t="shared" si="1889"/>
        <v>1</v>
      </c>
      <c r="T1190" s="11">
        <v>1</v>
      </c>
      <c r="U1190" s="11"/>
      <c r="V1190" s="11"/>
      <c r="W1190" s="11"/>
      <c r="X1190" s="11"/>
      <c r="Y1190" s="11"/>
      <c r="Z1190" s="11"/>
      <c r="AA1190" s="11"/>
      <c r="AB1190" s="11"/>
      <c r="AC1190" s="11"/>
      <c r="AD1190" s="11"/>
      <c r="AE1190" s="11"/>
      <c r="AF1190" s="11"/>
      <c r="AG1190" s="11"/>
      <c r="AH1190" s="11"/>
      <c r="AI1190" s="11"/>
      <c r="AJ1190" s="11"/>
      <c r="AK1190" s="11"/>
      <c r="AL1190" s="11"/>
      <c r="AM1190" s="11"/>
      <c r="AN1190" s="11"/>
      <c r="AO1190" s="11"/>
      <c r="AP1190" s="11"/>
      <c r="AQ1190" s="11"/>
      <c r="AR1190" s="11"/>
      <c r="AS1190" s="11"/>
      <c r="AT1190" s="11"/>
      <c r="AU1190" s="11"/>
      <c r="AV1190" s="11"/>
      <c r="AW1190" s="11"/>
      <c r="AX1190" s="11"/>
      <c r="AY1190" s="11"/>
      <c r="AZ1190" s="11"/>
      <c r="BA1190" s="11"/>
      <c r="BB1190" s="11"/>
      <c r="BC1190" s="11"/>
      <c r="BD1190" s="11"/>
      <c r="BE1190" s="11"/>
      <c r="BF1190" s="11"/>
      <c r="BG1190" s="11"/>
      <c r="BH1190" s="11"/>
      <c r="BI1190" s="11"/>
      <c r="BJ1190" s="11"/>
      <c r="BK1190" s="11"/>
      <c r="BL1190" s="11"/>
      <c r="BM1190" s="11"/>
      <c r="BN1190" s="11"/>
      <c r="BO1190" s="11"/>
      <c r="BP1190" s="11"/>
    </row>
    <row r="1191" spans="1:68" ht="12.75" customHeight="1">
      <c r="A1191" s="12">
        <f t="shared" si="2239"/>
        <v>1188</v>
      </c>
      <c r="B1191" s="11" t="str">
        <f t="shared" ref="B1191:D1191" si="2246">IF(ISERROR(B1190),IF(ISERROR(B1189),IF(ISERROR(B1188),"BLANK",B1188),B1189),B1190)</f>
        <v>Isabelle Cote</v>
      </c>
      <c r="C1191" s="11" t="str">
        <f t="shared" si="2246"/>
        <v>Claire Attridge</v>
      </c>
      <c r="D1191" s="11" t="str">
        <f t="shared" si="2246"/>
        <v>BMSC24</v>
      </c>
      <c r="E1191" s="12" t="str">
        <f>IF(ISERROR(VLOOKUP($D1191,SITES!$A:$E,2,FALSE)),"",VLOOKUP($D1191,SITES!$A:$E,2,FALSE))</f>
        <v>Swiss Boy</v>
      </c>
      <c r="F1191" s="10">
        <f>IF(ISERROR(VLOOKUP($D1191,SITES!$A:$E,3,FALSE)),"",VLOOKUP($D1191,SITES!$A:$E,3,FALSE))</f>
        <v>48.916072999999997</v>
      </c>
      <c r="G1191" s="13">
        <f>IF(ISERROR(VLOOKUP($D1191,SITES!$A:$E,4,FALSE)),"",VLOOKUP($D1191,SITES!$A:$E,4,FALSE))</f>
        <v>-125.131174</v>
      </c>
      <c r="H1191" s="14" t="str">
        <f t="shared" ref="H1191:O1191" si="2247">IF(ISERROR(H1190),IF(ISERROR(H1189),IF(ISERROR(H1188),"BLANK",H1188),H1189),H1190)</f>
        <v>24/04/2024</v>
      </c>
      <c r="I1191" s="11">
        <f t="shared" si="2247"/>
        <v>3</v>
      </c>
      <c r="J1191" s="11" t="str">
        <f t="shared" si="2247"/>
        <v>NE</v>
      </c>
      <c r="K1191" s="18">
        <f t="shared" si="2247"/>
        <v>0.54374999999999996</v>
      </c>
      <c r="L1191" s="11" t="str">
        <f t="shared" si="2247"/>
        <v>CMA</v>
      </c>
      <c r="M1191" s="11">
        <f t="shared" si="2247"/>
        <v>5.5</v>
      </c>
      <c r="N1191" s="11">
        <f t="shared" si="2247"/>
        <v>2</v>
      </c>
      <c r="O1191" s="11">
        <f t="shared" si="2247"/>
        <v>1</v>
      </c>
      <c r="P1191" s="11" t="s">
        <v>49</v>
      </c>
      <c r="Q1191" s="19" t="str">
        <f>IF($N1191=1,IF(ISERROR(VLOOKUP($P1191,'M1'!$A:$C,Q$2,FALSE)),"NOT PRESENT",VLOOKUP($P1191,'M1'!$A:$C,Q$2,FALSE)),IF($N1191=2,IF(ISERROR(VLOOKUP(DATA!$P1191,'M2'!$A:$C,Q$2,FALSE)),"NOT PRESENT",VLOOKUP(DATA!$P1191,'M2'!$A:$C,Q$2,FALSE)),IF($N1191=0,IF(ISERROR(VLOOKUP($P1191,'M1'!$A:$C,Q$2,FALSE)),IF(ISERROR(VLOOKUP(DATA!$P1191,'M2'!$A:$C,Q$2,FALSE)),"NOT PRESENT",VLOOKUP(DATA!$P1191,'M2'!$A:$C,Q$2,FALSE)),VLOOKUP($P1191,'M1'!$A:$C,Q$2,FALSE)),"SPECIFY METHOD")))</f>
        <v>Debris - Zero</v>
      </c>
      <c r="R1191" s="12" t="str">
        <f>IF($N1191=1,IF(ISERROR(VLOOKUP($P1191,'M1'!$A:$C,R$2,FALSE)),"NOT PRESENT",VLOOKUP($P1191,'M1'!$A:$C,R$2,FALSE)),IF($N1191=2,IF(ISERROR(VLOOKUP(DATA!$P1191,'M2'!$A:$C,R$2,FALSE)),"NOT PRESENT",VLOOKUP(DATA!$P1191,'M2'!$A:$C,R$2,FALSE)),IF($N1191=0,IF(ISERROR(VLOOKUP($P1191,'M1'!$A:$C,R$2,FALSE)),IF(ISERROR(VLOOKUP(DATA!$P1191,'M2'!$A:$C,R$2,FALSE)),"NOT PRESENT",VLOOKUP(DATA!$P1191,'M2'!$A:$C,R$2,FALSE)),VLOOKUP($P1191,'M1'!$A:$C,R$2,FALSE)),"SPECIFY METHOD")))</f>
        <v>No Debris found</v>
      </c>
      <c r="S1191" s="21">
        <f t="shared" si="1889"/>
        <v>1</v>
      </c>
      <c r="T1191" s="11">
        <v>1</v>
      </c>
      <c r="U1191" s="11"/>
      <c r="V1191" s="11"/>
      <c r="W1191" s="11"/>
      <c r="X1191" s="11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1"/>
      <c r="AJ1191" s="11"/>
      <c r="AK1191" s="11"/>
      <c r="AL1191" s="11"/>
      <c r="AM1191" s="11"/>
      <c r="AN1191" s="11"/>
      <c r="AO1191" s="11"/>
      <c r="AP1191" s="11"/>
      <c r="AQ1191" s="11"/>
      <c r="AR1191" s="11"/>
      <c r="AS1191" s="11"/>
      <c r="AT1191" s="11"/>
      <c r="AU1191" s="11"/>
      <c r="AV1191" s="11"/>
      <c r="AW1191" s="11"/>
      <c r="AX1191" s="11"/>
      <c r="AY1191" s="11"/>
      <c r="AZ1191" s="11"/>
      <c r="BA1191" s="11"/>
      <c r="BB1191" s="11"/>
      <c r="BC1191" s="11"/>
      <c r="BD1191" s="11"/>
      <c r="BE1191" s="11"/>
      <c r="BF1191" s="11"/>
      <c r="BG1191" s="11"/>
      <c r="BH1191" s="11"/>
      <c r="BI1191" s="11"/>
      <c r="BJ1191" s="11"/>
      <c r="BK1191" s="11"/>
      <c r="BL1191" s="11"/>
      <c r="BM1191" s="11"/>
      <c r="BN1191" s="11"/>
      <c r="BO1191" s="11"/>
      <c r="BP1191" s="11"/>
    </row>
    <row r="1192" spans="1:68" ht="12.75" customHeight="1">
      <c r="A1192" s="12">
        <f t="shared" si="2239"/>
        <v>1189</v>
      </c>
      <c r="B1192" s="11" t="str">
        <f>IF(ISERROR(#REF!),IF(ISERROR(B1191),IF(ISERROR(B1190),"BLANK",B1190),B1191),#REF!)</f>
        <v>Isabelle Cote</v>
      </c>
      <c r="C1192" s="11" t="s">
        <v>85</v>
      </c>
      <c r="D1192" s="11" t="s">
        <v>111</v>
      </c>
      <c r="E1192" s="12" t="str">
        <f>IF(ISERROR(VLOOKUP($D1192,SITES!$A:$E,2,FALSE)),"",VLOOKUP($D1192,SITES!$A:$E,2,FALSE))</f>
        <v>Dodger Channel</v>
      </c>
      <c r="F1192" s="10">
        <f>IF(ISERROR(VLOOKUP($D1192,SITES!$A:$E,3,FALSE)),"",VLOOKUP($D1192,SITES!$A:$E,3,FALSE))</f>
        <v>48.828948974609297</v>
      </c>
      <c r="G1192" s="13">
        <f>IF(ISERROR(VLOOKUP($D1192,SITES!$A:$E,4,FALSE)),"",VLOOKUP($D1192,SITES!$A:$E,4,FALSE))</f>
        <v>-125.19757080078099</v>
      </c>
      <c r="H1192" s="11" t="s">
        <v>104</v>
      </c>
      <c r="I1192" s="11">
        <v>3</v>
      </c>
      <c r="J1192" s="11" t="s">
        <v>99</v>
      </c>
      <c r="K1192" s="18">
        <v>0.59513888888888888</v>
      </c>
      <c r="L1192" s="11" t="s">
        <v>88</v>
      </c>
      <c r="M1192" s="11">
        <v>6.5</v>
      </c>
      <c r="N1192" s="11">
        <v>1</v>
      </c>
      <c r="O1192" s="11">
        <v>1</v>
      </c>
      <c r="P1192" s="11" t="s">
        <v>27</v>
      </c>
      <c r="Q1192" s="19" t="str">
        <f>IF($N1192=1,IF(ISERROR(VLOOKUP($P1192,'M1'!$A:$C,Q$2,FALSE)),"NOT PRESENT",VLOOKUP($P1192,'M1'!$A:$C,Q$2,FALSE)),IF($N1192=2,IF(ISERROR(VLOOKUP(DATA!$P1192,'M2'!$A:$C,Q$2,FALSE)),"NOT PRESENT",VLOOKUP(DATA!$P1192,'M2'!$A:$C,Q$2,FALSE)),IF($N1192=0,IF(ISERROR(VLOOKUP($P1192,'M1'!$A:$C,Q$2,FALSE)),IF(ISERROR(VLOOKUP(DATA!$P1192,'M2'!$A:$C,Q$2,FALSE)),"NOT PRESENT",VLOOKUP(DATA!$P1192,'M2'!$A:$C,Q$2,FALSE)),VLOOKUP($P1192,'M1'!$A:$C,Q$2,FALSE)),"SPECIFY METHOD")))</f>
        <v>Hexagrammos decagrammus</v>
      </c>
      <c r="R1192" s="12" t="str">
        <f>IF($N1192=1,IF(ISERROR(VLOOKUP($P1192,'M1'!$A:$C,R$2,FALSE)),"NOT PRESENT",VLOOKUP($P1192,'M1'!$A:$C,R$2,FALSE)),IF($N1192=2,IF(ISERROR(VLOOKUP(DATA!$P1192,'M2'!$A:$C,R$2,FALSE)),"NOT PRESENT",VLOOKUP(DATA!$P1192,'M2'!$A:$C,R$2,FALSE)),IF($N1192=0,IF(ISERROR(VLOOKUP($P1192,'M1'!$A:$C,R$2,FALSE)),IF(ISERROR(VLOOKUP(DATA!$P1192,'M2'!$A:$C,R$2,FALSE)),"NOT PRESENT",VLOOKUP(DATA!$P1192,'M2'!$A:$C,R$2,FALSE)),VLOOKUP($P1192,'M1'!$A:$C,R$2,FALSE)),"SPECIFY METHOD")))</f>
        <v>Kelp greenling</v>
      </c>
      <c r="S1192" s="21">
        <f t="shared" si="1889"/>
        <v>2</v>
      </c>
      <c r="T1192" s="11">
        <v>0</v>
      </c>
      <c r="U1192" s="11"/>
      <c r="V1192" s="11"/>
      <c r="W1192" s="11"/>
      <c r="X1192" s="11"/>
      <c r="Y1192" s="11"/>
      <c r="Z1192" s="11"/>
      <c r="AA1192" s="11"/>
      <c r="AB1192" s="11"/>
      <c r="AC1192" s="11">
        <v>2</v>
      </c>
      <c r="AD1192" s="11"/>
      <c r="AE1192" s="11"/>
      <c r="AF1192" s="11"/>
      <c r="AG1192" s="11"/>
      <c r="AH1192" s="11"/>
      <c r="AI1192" s="11"/>
      <c r="AJ1192" s="11"/>
      <c r="AK1192" s="11"/>
      <c r="AL1192" s="11"/>
      <c r="AM1192" s="11"/>
      <c r="AN1192" s="11"/>
      <c r="AO1192" s="11"/>
      <c r="AP1192" s="11"/>
      <c r="AQ1192" s="11"/>
      <c r="AR1192" s="11"/>
      <c r="AS1192" s="11"/>
      <c r="AT1192" s="11"/>
      <c r="AU1192" s="11"/>
      <c r="AV1192" s="11"/>
      <c r="AW1192" s="11"/>
      <c r="AX1192" s="11"/>
      <c r="AY1192" s="11"/>
      <c r="AZ1192" s="11"/>
      <c r="BA1192" s="11"/>
      <c r="BB1192" s="11"/>
      <c r="BC1192" s="11"/>
      <c r="BD1192" s="11"/>
      <c r="BE1192" s="11"/>
      <c r="BF1192" s="11"/>
      <c r="BG1192" s="11"/>
      <c r="BH1192" s="11"/>
      <c r="BI1192" s="11"/>
      <c r="BJ1192" s="11"/>
      <c r="BK1192" s="11"/>
      <c r="BL1192" s="11"/>
      <c r="BM1192" s="11"/>
      <c r="BN1192" s="11"/>
      <c r="BO1192" s="11"/>
      <c r="BP1192" s="11"/>
    </row>
    <row r="1193" spans="1:68" ht="12.75" customHeight="1">
      <c r="A1193" s="12">
        <f t="shared" si="2239"/>
        <v>1190</v>
      </c>
      <c r="B1193" s="11" t="str">
        <f t="shared" ref="B1193:D1193" si="2248">IF(ISERROR(B1192),IF(ISERROR(#REF!),IF(ISERROR(B1191),"BLANK",B1191),#REF!),B1192)</f>
        <v>Isabelle Cote</v>
      </c>
      <c r="C1193" s="11" t="str">
        <f t="shared" si="2248"/>
        <v>Tom Bird</v>
      </c>
      <c r="D1193" s="11" t="str">
        <f t="shared" si="2248"/>
        <v>BMSC1</v>
      </c>
      <c r="E1193" s="12" t="str">
        <f>IF(ISERROR(VLOOKUP($D1193,SITES!$A:$E,2,FALSE)),"",VLOOKUP($D1193,SITES!$A:$E,2,FALSE))</f>
        <v>Dodger Channel</v>
      </c>
      <c r="F1193" s="10">
        <f>IF(ISERROR(VLOOKUP($D1193,SITES!$A:$E,3,FALSE)),"",VLOOKUP($D1193,SITES!$A:$E,3,FALSE))</f>
        <v>48.828948974609297</v>
      </c>
      <c r="G1193" s="13">
        <f>IF(ISERROR(VLOOKUP($D1193,SITES!$A:$E,4,FALSE)),"",VLOOKUP($D1193,SITES!$A:$E,4,FALSE))</f>
        <v>-125.19757080078099</v>
      </c>
      <c r="H1193" s="14" t="str">
        <f t="shared" ref="H1193:O1193" si="2249">IF(ISERROR(H1192),IF(ISERROR(#REF!),IF(ISERROR(H1191),"BLANK",H1191),#REF!),H1192)</f>
        <v>25/04/2024</v>
      </c>
      <c r="I1193" s="11">
        <f t="shared" si="2249"/>
        <v>3</v>
      </c>
      <c r="J1193" s="11" t="str">
        <f t="shared" si="2249"/>
        <v>NE</v>
      </c>
      <c r="K1193" s="18">
        <f t="shared" si="2249"/>
        <v>0.59513888888888888</v>
      </c>
      <c r="L1193" s="11" t="str">
        <f t="shared" si="2249"/>
        <v>TJB</v>
      </c>
      <c r="M1193" s="11">
        <f t="shared" si="2249"/>
        <v>6.5</v>
      </c>
      <c r="N1193" s="11">
        <f t="shared" si="2249"/>
        <v>1</v>
      </c>
      <c r="O1193" s="11">
        <f t="shared" si="2249"/>
        <v>1</v>
      </c>
      <c r="P1193" s="11" t="s">
        <v>74</v>
      </c>
      <c r="Q1193" s="19" t="str">
        <f>IF($N1193=1,IF(ISERROR(VLOOKUP($P1193,'M1'!$A:$C,Q$2,FALSE)),"NOT PRESENT",VLOOKUP($P1193,'M1'!$A:$C,Q$2,FALSE)),IF($N1193=2,IF(ISERROR(VLOOKUP(DATA!$P1193,'M2'!$A:$C,Q$2,FALSE)),"NOT PRESENT",VLOOKUP(DATA!$P1193,'M2'!$A:$C,Q$2,FALSE)),IF($N1193=0,IF(ISERROR(VLOOKUP($P1193,'M1'!$A:$C,Q$2,FALSE)),IF(ISERROR(VLOOKUP(DATA!$P1193,'M2'!$A:$C,Q$2,FALSE)),"NOT PRESENT",VLOOKUP(DATA!$P1193,'M2'!$A:$C,Q$2,FALSE)),VLOOKUP($P1193,'M1'!$A:$C,Q$2,FALSE)),"SPECIFY METHOD")))</f>
        <v>Sebastes melanops</v>
      </c>
      <c r="R1193" s="12" t="str">
        <f>IF($N1193=1,IF(ISERROR(VLOOKUP($P1193,'M1'!$A:$C,R$2,FALSE)),"NOT PRESENT",VLOOKUP($P1193,'M1'!$A:$C,R$2,FALSE)),IF($N1193=2,IF(ISERROR(VLOOKUP(DATA!$P1193,'M2'!$A:$C,R$2,FALSE)),"NOT PRESENT",VLOOKUP(DATA!$P1193,'M2'!$A:$C,R$2,FALSE)),IF($N1193=0,IF(ISERROR(VLOOKUP($P1193,'M1'!$A:$C,R$2,FALSE)),IF(ISERROR(VLOOKUP(DATA!$P1193,'M2'!$A:$C,R$2,FALSE)),"NOT PRESENT",VLOOKUP(DATA!$P1193,'M2'!$A:$C,R$2,FALSE)),VLOOKUP($P1193,'M1'!$A:$C,R$2,FALSE)),"SPECIFY METHOD")))</f>
        <v>Black rockfish</v>
      </c>
      <c r="S1193" s="21">
        <f t="shared" si="1889"/>
        <v>1</v>
      </c>
      <c r="T1193" s="11">
        <v>0</v>
      </c>
      <c r="U1193" s="11"/>
      <c r="V1193" s="11"/>
      <c r="W1193" s="11"/>
      <c r="X1193" s="11"/>
      <c r="Y1193" s="11"/>
      <c r="Z1193" s="11"/>
      <c r="AA1193" s="11"/>
      <c r="AB1193" s="11">
        <v>1</v>
      </c>
      <c r="AC1193" s="11"/>
      <c r="AD1193" s="11"/>
      <c r="AE1193" s="11"/>
      <c r="AF1193" s="11"/>
      <c r="AG1193" s="11"/>
      <c r="AH1193" s="11"/>
      <c r="AI1193" s="11"/>
      <c r="AJ1193" s="11"/>
      <c r="AK1193" s="11"/>
      <c r="AL1193" s="11"/>
      <c r="AM1193" s="11"/>
      <c r="AN1193" s="11"/>
      <c r="AO1193" s="11"/>
      <c r="AP1193" s="11"/>
      <c r="AQ1193" s="11"/>
      <c r="AR1193" s="11"/>
      <c r="AS1193" s="11"/>
      <c r="AT1193" s="11"/>
      <c r="AU1193" s="11"/>
      <c r="AV1193" s="11"/>
      <c r="AW1193" s="11"/>
      <c r="AX1193" s="11"/>
      <c r="AY1193" s="11"/>
      <c r="AZ1193" s="11"/>
      <c r="BA1193" s="11"/>
      <c r="BB1193" s="11"/>
      <c r="BC1193" s="11"/>
      <c r="BD1193" s="11"/>
      <c r="BE1193" s="11"/>
      <c r="BF1193" s="11"/>
      <c r="BG1193" s="11"/>
      <c r="BH1193" s="11"/>
      <c r="BI1193" s="11"/>
      <c r="BJ1193" s="11"/>
      <c r="BK1193" s="11"/>
      <c r="BL1193" s="11"/>
      <c r="BM1193" s="11"/>
      <c r="BN1193" s="11"/>
      <c r="BO1193" s="11"/>
      <c r="BP1193" s="11"/>
    </row>
    <row r="1194" spans="1:68" ht="12.75" customHeight="1">
      <c r="A1194" s="12">
        <f t="shared" si="2239"/>
        <v>1191</v>
      </c>
      <c r="B1194" s="11" t="str">
        <f t="shared" ref="B1194:D1194" si="2250">IF(ISERROR(B1193),IF(ISERROR(B1192),IF(ISERROR(#REF!),"BLANK",#REF!),B1192),B1193)</f>
        <v>Isabelle Cote</v>
      </c>
      <c r="C1194" s="11" t="str">
        <f t="shared" si="2250"/>
        <v>Tom Bird</v>
      </c>
      <c r="D1194" s="11" t="str">
        <f t="shared" si="2250"/>
        <v>BMSC1</v>
      </c>
      <c r="E1194" s="12" t="str">
        <f>IF(ISERROR(VLOOKUP($D1194,SITES!$A:$E,2,FALSE)),"",VLOOKUP($D1194,SITES!$A:$E,2,FALSE))</f>
        <v>Dodger Channel</v>
      </c>
      <c r="F1194" s="10">
        <f>IF(ISERROR(VLOOKUP($D1194,SITES!$A:$E,3,FALSE)),"",VLOOKUP($D1194,SITES!$A:$E,3,FALSE))</f>
        <v>48.828948974609297</v>
      </c>
      <c r="G1194" s="13">
        <f>IF(ISERROR(VLOOKUP($D1194,SITES!$A:$E,4,FALSE)),"",VLOOKUP($D1194,SITES!$A:$E,4,FALSE))</f>
        <v>-125.19757080078099</v>
      </c>
      <c r="H1194" s="14" t="str">
        <f t="shared" ref="H1194:M1194" si="2251">IF(ISERROR(H1193),IF(ISERROR(H1192),IF(ISERROR(#REF!),"BLANK",#REF!),H1192),H1193)</f>
        <v>25/04/2024</v>
      </c>
      <c r="I1194" s="11">
        <f t="shared" si="2251"/>
        <v>3</v>
      </c>
      <c r="J1194" s="11" t="str">
        <f t="shared" si="2251"/>
        <v>NE</v>
      </c>
      <c r="K1194" s="18">
        <f t="shared" si="2251"/>
        <v>0.59513888888888888</v>
      </c>
      <c r="L1194" s="11" t="str">
        <f t="shared" si="2251"/>
        <v>TJB</v>
      </c>
      <c r="M1194" s="11">
        <f t="shared" si="2251"/>
        <v>6.5</v>
      </c>
      <c r="N1194" s="11">
        <v>0</v>
      </c>
      <c r="O1194" s="11">
        <f>IF(ISERROR(O1193),IF(ISERROR(O1192),IF(ISERROR(#REF!),"BLANK",#REF!),O1192),O1193)</f>
        <v>1</v>
      </c>
      <c r="P1194" s="11" t="s">
        <v>54</v>
      </c>
      <c r="Q1194" s="19" t="str">
        <f>IF($N1194=1,IF(ISERROR(VLOOKUP($P1194,'M1'!$A:$C,Q$2,FALSE)),"NOT PRESENT",VLOOKUP($P1194,'M1'!$A:$C,Q$2,FALSE)),IF($N1194=2,IF(ISERROR(VLOOKUP(DATA!$P1194,'M2'!$A:$C,Q$2,FALSE)),"NOT PRESENT",VLOOKUP(DATA!$P1194,'M2'!$A:$C,Q$2,FALSE)),IF($N1194=0,IF(ISERROR(VLOOKUP($P1194,'M1'!$A:$C,Q$2,FALSE)),IF(ISERROR(VLOOKUP(DATA!$P1194,'M2'!$A:$C,Q$2,FALSE)),"NOT PRESENT",VLOOKUP(DATA!$P1194,'M2'!$A:$C,Q$2,FALSE)),VLOOKUP($P1194,'M1'!$A:$C,Q$2,FALSE)),"SPECIFY METHOD")))</f>
        <v>Ophiodon elongatus</v>
      </c>
      <c r="R1194" s="12" t="str">
        <f>IF($N1194=1,IF(ISERROR(VLOOKUP($P1194,'M1'!$A:$C,R$2,FALSE)),"NOT PRESENT",VLOOKUP($P1194,'M1'!$A:$C,R$2,FALSE)),IF($N1194=2,IF(ISERROR(VLOOKUP(DATA!$P1194,'M2'!$A:$C,R$2,FALSE)),"NOT PRESENT",VLOOKUP(DATA!$P1194,'M2'!$A:$C,R$2,FALSE)),IF($N1194=0,IF(ISERROR(VLOOKUP($P1194,'M1'!$A:$C,R$2,FALSE)),IF(ISERROR(VLOOKUP(DATA!$P1194,'M2'!$A:$C,R$2,FALSE)),"NOT PRESENT",VLOOKUP(DATA!$P1194,'M2'!$A:$C,R$2,FALSE)),VLOOKUP($P1194,'M1'!$A:$C,R$2,FALSE)),"SPECIFY METHOD")))</f>
        <v>Lingcod</v>
      </c>
      <c r="S1194" s="21">
        <f t="shared" si="1889"/>
        <v>1</v>
      </c>
      <c r="T1194" s="11">
        <v>0</v>
      </c>
      <c r="U1194" s="11"/>
      <c r="V1194" s="11"/>
      <c r="W1194" s="11"/>
      <c r="X1194" s="11"/>
      <c r="Y1194" s="11"/>
      <c r="Z1194" s="11"/>
      <c r="AA1194" s="11"/>
      <c r="AB1194" s="11"/>
      <c r="AC1194" s="11"/>
      <c r="AD1194" s="11">
        <v>1</v>
      </c>
      <c r="AE1194" s="11"/>
      <c r="AF1194" s="11"/>
      <c r="AG1194" s="11"/>
      <c r="AH1194" s="11"/>
      <c r="AI1194" s="11"/>
      <c r="AJ1194" s="11"/>
      <c r="AK1194" s="11"/>
      <c r="AL1194" s="11"/>
      <c r="AM1194" s="11"/>
      <c r="AN1194" s="11"/>
      <c r="AO1194" s="11"/>
      <c r="AP1194" s="11"/>
      <c r="AQ1194" s="11"/>
      <c r="AR1194" s="11"/>
      <c r="AS1194" s="11"/>
      <c r="AT1194" s="11"/>
      <c r="AU1194" s="11"/>
      <c r="AV1194" s="11"/>
      <c r="AW1194" s="11"/>
      <c r="AX1194" s="11"/>
      <c r="AY1194" s="11"/>
      <c r="AZ1194" s="11"/>
      <c r="BA1194" s="11"/>
      <c r="BB1194" s="11"/>
      <c r="BC1194" s="11"/>
      <c r="BD1194" s="11"/>
      <c r="BE1194" s="11"/>
      <c r="BF1194" s="11"/>
      <c r="BG1194" s="11"/>
      <c r="BH1194" s="11"/>
      <c r="BI1194" s="11"/>
      <c r="BJ1194" s="11"/>
      <c r="BK1194" s="11"/>
      <c r="BL1194" s="11"/>
      <c r="BM1194" s="11"/>
      <c r="BN1194" s="11"/>
      <c r="BO1194" s="11"/>
      <c r="BP1194" s="11"/>
    </row>
    <row r="1195" spans="1:68" ht="12.75" customHeight="1">
      <c r="A1195" s="12">
        <f t="shared" si="2239"/>
        <v>1192</v>
      </c>
      <c r="B1195" s="11" t="str">
        <f t="shared" ref="B1195:D1195" si="2252">IF(ISERROR(B1194),IF(ISERROR(B1193),IF(ISERROR(B1192),"BLANK",B1192),B1193),B1194)</f>
        <v>Isabelle Cote</v>
      </c>
      <c r="C1195" s="11" t="str">
        <f t="shared" si="2252"/>
        <v>Tom Bird</v>
      </c>
      <c r="D1195" s="11" t="str">
        <f t="shared" si="2252"/>
        <v>BMSC1</v>
      </c>
      <c r="E1195" s="12" t="str">
        <f>IF(ISERROR(VLOOKUP($D1195,SITES!$A:$E,2,FALSE)),"",VLOOKUP($D1195,SITES!$A:$E,2,FALSE))</f>
        <v>Dodger Channel</v>
      </c>
      <c r="F1195" s="10">
        <f>IF(ISERROR(VLOOKUP($D1195,SITES!$A:$E,3,FALSE)),"",VLOOKUP($D1195,SITES!$A:$E,3,FALSE))</f>
        <v>48.828948974609297</v>
      </c>
      <c r="G1195" s="13">
        <f>IF(ISERROR(VLOOKUP($D1195,SITES!$A:$E,4,FALSE)),"",VLOOKUP($D1195,SITES!$A:$E,4,FALSE))</f>
        <v>-125.19757080078099</v>
      </c>
      <c r="H1195" s="14" t="str">
        <f t="shared" ref="H1195:M1195" si="2253">IF(ISERROR(H1194),IF(ISERROR(H1193),IF(ISERROR(H1192),"BLANK",H1192),H1193),H1194)</f>
        <v>25/04/2024</v>
      </c>
      <c r="I1195" s="11">
        <f t="shared" si="2253"/>
        <v>3</v>
      </c>
      <c r="J1195" s="11" t="str">
        <f t="shared" si="2253"/>
        <v>NE</v>
      </c>
      <c r="K1195" s="18">
        <f t="shared" si="2253"/>
        <v>0.59513888888888888</v>
      </c>
      <c r="L1195" s="11" t="str">
        <f t="shared" si="2253"/>
        <v>TJB</v>
      </c>
      <c r="M1195" s="11">
        <f t="shared" si="2253"/>
        <v>6.5</v>
      </c>
      <c r="N1195" s="11">
        <v>2</v>
      </c>
      <c r="O1195" s="11">
        <f>IF(ISERROR(O1194),IF(ISERROR(O1193),IF(ISERROR(O1192),"BLANK",O1192),O1193),O1194)</f>
        <v>1</v>
      </c>
      <c r="P1195" s="11" t="s">
        <v>36</v>
      </c>
      <c r="Q1195" s="19" t="str">
        <f>IF($N1195=1,IF(ISERROR(VLOOKUP($P1195,'M1'!$A:$C,Q$2,FALSE)),"NOT PRESENT",VLOOKUP($P1195,'M1'!$A:$C,Q$2,FALSE)),IF($N1195=2,IF(ISERROR(VLOOKUP(DATA!$P1195,'M2'!$A:$C,Q$2,FALSE)),"NOT PRESENT",VLOOKUP(DATA!$P1195,'M2'!$A:$C,Q$2,FALSE)),IF($N1195=0,IF(ISERROR(VLOOKUP($P1195,'M1'!$A:$C,Q$2,FALSE)),IF(ISERROR(VLOOKUP(DATA!$P1195,'M2'!$A:$C,Q$2,FALSE)),"NOT PRESENT",VLOOKUP(DATA!$P1195,'M2'!$A:$C,Q$2,FALSE)),VLOOKUP($P1195,'M1'!$A:$C,Q$2,FALSE)),"SPECIFY METHOD")))</f>
        <v>Haliotis kamtschatkana</v>
      </c>
      <c r="R1195" s="12" t="str">
        <f>IF($N1195=1,IF(ISERROR(VLOOKUP($P1195,'M1'!$A:$C,R$2,FALSE)),"NOT PRESENT",VLOOKUP($P1195,'M1'!$A:$C,R$2,FALSE)),IF($N1195=2,IF(ISERROR(VLOOKUP(DATA!$P1195,'M2'!$A:$C,R$2,FALSE)),"NOT PRESENT",VLOOKUP(DATA!$P1195,'M2'!$A:$C,R$2,FALSE)),IF($N1195=0,IF(ISERROR(VLOOKUP($P1195,'M1'!$A:$C,R$2,FALSE)),IF(ISERROR(VLOOKUP(DATA!$P1195,'M2'!$A:$C,R$2,FALSE)),"NOT PRESENT",VLOOKUP(DATA!$P1195,'M2'!$A:$C,R$2,FALSE)),VLOOKUP($P1195,'M1'!$A:$C,R$2,FALSE)),"SPECIFY METHOD")))</f>
        <v>Pinto abalone</v>
      </c>
      <c r="S1195" s="21">
        <f t="shared" si="1889"/>
        <v>10</v>
      </c>
      <c r="T1195" s="11">
        <v>0</v>
      </c>
      <c r="U1195" s="11"/>
      <c r="V1195" s="11">
        <v>3</v>
      </c>
      <c r="W1195" s="11">
        <v>3</v>
      </c>
      <c r="X1195" s="11">
        <v>4</v>
      </c>
      <c r="Y1195" s="11"/>
      <c r="Z1195" s="11"/>
      <c r="AA1195" s="11"/>
      <c r="AB1195" s="11"/>
      <c r="AC1195" s="11"/>
      <c r="AD1195" s="11"/>
      <c r="AE1195" s="11"/>
      <c r="AF1195" s="11"/>
      <c r="AG1195" s="11"/>
      <c r="AH1195" s="11"/>
      <c r="AI1195" s="11"/>
      <c r="AJ1195" s="11"/>
      <c r="AK1195" s="11"/>
      <c r="AL1195" s="11"/>
      <c r="AM1195" s="11"/>
      <c r="AN1195" s="11"/>
      <c r="AO1195" s="11"/>
      <c r="AP1195" s="11"/>
      <c r="AQ1195" s="11"/>
      <c r="AR1195" s="11"/>
      <c r="AS1195" s="11"/>
      <c r="AT1195" s="11"/>
      <c r="AU1195" s="11"/>
      <c r="AV1195" s="11"/>
      <c r="AW1195" s="11"/>
      <c r="AX1195" s="11"/>
      <c r="AY1195" s="11"/>
      <c r="AZ1195" s="11"/>
      <c r="BA1195" s="11"/>
      <c r="BB1195" s="11"/>
      <c r="BC1195" s="11"/>
      <c r="BD1195" s="11"/>
      <c r="BE1195" s="11"/>
      <c r="BF1195" s="11"/>
      <c r="BG1195" s="11"/>
      <c r="BH1195" s="11"/>
      <c r="BI1195" s="11"/>
      <c r="BJ1195" s="11"/>
      <c r="BK1195" s="11"/>
      <c r="BL1195" s="11"/>
      <c r="BM1195" s="11"/>
      <c r="BN1195" s="11"/>
      <c r="BO1195" s="11"/>
      <c r="BP1195" s="11"/>
    </row>
    <row r="1196" spans="1:68" ht="12.75" customHeight="1">
      <c r="A1196" s="12">
        <f t="shared" si="2239"/>
        <v>1193</v>
      </c>
      <c r="B1196" s="11" t="str">
        <f t="shared" ref="B1196:D1196" si="2254">IF(ISERROR(B1195),IF(ISERROR(B1194),IF(ISERROR(B1193),"BLANK",B1193),B1194),B1195)</f>
        <v>Isabelle Cote</v>
      </c>
      <c r="C1196" s="11" t="str">
        <f t="shared" si="2254"/>
        <v>Tom Bird</v>
      </c>
      <c r="D1196" s="11" t="str">
        <f t="shared" si="2254"/>
        <v>BMSC1</v>
      </c>
      <c r="E1196" s="12" t="str">
        <f>IF(ISERROR(VLOOKUP($D1196,SITES!$A:$E,2,FALSE)),"",VLOOKUP($D1196,SITES!$A:$E,2,FALSE))</f>
        <v>Dodger Channel</v>
      </c>
      <c r="F1196" s="10">
        <f>IF(ISERROR(VLOOKUP($D1196,SITES!$A:$E,3,FALSE)),"",VLOOKUP($D1196,SITES!$A:$E,3,FALSE))</f>
        <v>48.828948974609297</v>
      </c>
      <c r="G1196" s="13">
        <f>IF(ISERROR(VLOOKUP($D1196,SITES!$A:$E,4,FALSE)),"",VLOOKUP($D1196,SITES!$A:$E,4,FALSE))</f>
        <v>-125.19757080078099</v>
      </c>
      <c r="H1196" s="14" t="str">
        <f t="shared" ref="H1196:O1196" si="2255">IF(ISERROR(H1195),IF(ISERROR(H1194),IF(ISERROR(H1193),"BLANK",H1193),H1194),H1195)</f>
        <v>25/04/2024</v>
      </c>
      <c r="I1196" s="11">
        <f t="shared" si="2255"/>
        <v>3</v>
      </c>
      <c r="J1196" s="11" t="str">
        <f t="shared" si="2255"/>
        <v>NE</v>
      </c>
      <c r="K1196" s="18">
        <f t="shared" si="2255"/>
        <v>0.59513888888888888</v>
      </c>
      <c r="L1196" s="11" t="str">
        <f t="shared" si="2255"/>
        <v>TJB</v>
      </c>
      <c r="M1196" s="11">
        <f t="shared" si="2255"/>
        <v>6.5</v>
      </c>
      <c r="N1196" s="11">
        <f t="shared" si="2255"/>
        <v>2</v>
      </c>
      <c r="O1196" s="11">
        <f t="shared" si="2255"/>
        <v>1</v>
      </c>
      <c r="P1196" s="11" t="s">
        <v>29</v>
      </c>
      <c r="Q1196" s="19" t="str">
        <f>IF($N1196=1,IF(ISERROR(VLOOKUP($P1196,'M1'!$A:$C,Q$2,FALSE)),"NOT PRESENT",VLOOKUP($P1196,'M1'!$A:$C,Q$2,FALSE)),IF($N1196=2,IF(ISERROR(VLOOKUP(DATA!$P1196,'M2'!$A:$C,Q$2,FALSE)),"NOT PRESENT",VLOOKUP(DATA!$P1196,'M2'!$A:$C,Q$2,FALSE)),IF($N1196=0,IF(ISERROR(VLOOKUP($P1196,'M1'!$A:$C,Q$2,FALSE)),IF(ISERROR(VLOOKUP(DATA!$P1196,'M2'!$A:$C,Q$2,FALSE)),"NOT PRESENT",VLOOKUP(DATA!$P1196,'M2'!$A:$C,Q$2,FALSE)),VLOOKUP($P1196,'M1'!$A:$C,Q$2,FALSE)),"SPECIFY METHOD")))</f>
        <v>Mesocentrotus franciscanus</v>
      </c>
      <c r="R1196" s="12" t="str">
        <f>IF($N1196=1,IF(ISERROR(VLOOKUP($P1196,'M1'!$A:$C,R$2,FALSE)),"NOT PRESENT",VLOOKUP($P1196,'M1'!$A:$C,R$2,FALSE)),IF($N1196=2,IF(ISERROR(VLOOKUP(DATA!$P1196,'M2'!$A:$C,R$2,FALSE)),"NOT PRESENT",VLOOKUP(DATA!$P1196,'M2'!$A:$C,R$2,FALSE)),IF($N1196=0,IF(ISERROR(VLOOKUP($P1196,'M1'!$A:$C,R$2,FALSE)),IF(ISERROR(VLOOKUP(DATA!$P1196,'M2'!$A:$C,R$2,FALSE)),"NOT PRESENT",VLOOKUP(DATA!$P1196,'M2'!$A:$C,R$2,FALSE)),VLOOKUP($P1196,'M1'!$A:$C,R$2,FALSE)),"SPECIFY METHOD")))</f>
        <v>Red sea urchin</v>
      </c>
      <c r="S1196" s="21">
        <f t="shared" si="1889"/>
        <v>104</v>
      </c>
      <c r="T1196" s="11">
        <v>104</v>
      </c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1"/>
      <c r="BA1196" s="11"/>
      <c r="BB1196" s="11"/>
      <c r="BC1196" s="11"/>
      <c r="BD1196" s="11"/>
      <c r="BE1196" s="11"/>
      <c r="BF1196" s="11"/>
      <c r="BG1196" s="11"/>
      <c r="BH1196" s="11"/>
      <c r="BI1196" s="11"/>
      <c r="BJ1196" s="11"/>
      <c r="BK1196" s="11"/>
      <c r="BL1196" s="11"/>
      <c r="BM1196" s="11"/>
      <c r="BN1196" s="11"/>
      <c r="BO1196" s="11"/>
      <c r="BP1196" s="11"/>
    </row>
    <row r="1197" spans="1:68" ht="12.75" customHeight="1">
      <c r="A1197" s="12">
        <f t="shared" si="2239"/>
        <v>1194</v>
      </c>
      <c r="B1197" s="11" t="str">
        <f t="shared" ref="B1197:D1197" si="2256">IF(ISERROR(B1196),IF(ISERROR(B1195),IF(ISERROR(B1194),"BLANK",B1194),B1195),B1196)</f>
        <v>Isabelle Cote</v>
      </c>
      <c r="C1197" s="11" t="str">
        <f t="shared" si="2256"/>
        <v>Tom Bird</v>
      </c>
      <c r="D1197" s="11" t="str">
        <f t="shared" si="2256"/>
        <v>BMSC1</v>
      </c>
      <c r="E1197" s="12" t="str">
        <f>IF(ISERROR(VLOOKUP($D1197,SITES!$A:$E,2,FALSE)),"",VLOOKUP($D1197,SITES!$A:$E,2,FALSE))</f>
        <v>Dodger Channel</v>
      </c>
      <c r="F1197" s="10">
        <f>IF(ISERROR(VLOOKUP($D1197,SITES!$A:$E,3,FALSE)),"",VLOOKUP($D1197,SITES!$A:$E,3,FALSE))</f>
        <v>48.828948974609297</v>
      </c>
      <c r="G1197" s="13">
        <f>IF(ISERROR(VLOOKUP($D1197,SITES!$A:$E,4,FALSE)),"",VLOOKUP($D1197,SITES!$A:$E,4,FALSE))</f>
        <v>-125.19757080078099</v>
      </c>
      <c r="H1197" s="14" t="str">
        <f t="shared" ref="H1197:O1197" si="2257">IF(ISERROR(H1196),IF(ISERROR(H1195),IF(ISERROR(H1194),"BLANK",H1194),H1195),H1196)</f>
        <v>25/04/2024</v>
      </c>
      <c r="I1197" s="11">
        <f t="shared" si="2257"/>
        <v>3</v>
      </c>
      <c r="J1197" s="11" t="str">
        <f t="shared" si="2257"/>
        <v>NE</v>
      </c>
      <c r="K1197" s="18">
        <f t="shared" si="2257"/>
        <v>0.59513888888888888</v>
      </c>
      <c r="L1197" s="11" t="str">
        <f t="shared" si="2257"/>
        <v>TJB</v>
      </c>
      <c r="M1197" s="11">
        <f t="shared" si="2257"/>
        <v>6.5</v>
      </c>
      <c r="N1197" s="11">
        <f t="shared" si="2257"/>
        <v>2</v>
      </c>
      <c r="O1197" s="11">
        <f t="shared" si="2257"/>
        <v>1</v>
      </c>
      <c r="P1197" s="11" t="s">
        <v>30</v>
      </c>
      <c r="Q1197" s="19" t="str">
        <f>IF($N1197=1,IF(ISERROR(VLOOKUP($P1197,'M1'!$A:$C,Q$2,FALSE)),"NOT PRESENT",VLOOKUP($P1197,'M1'!$A:$C,Q$2,FALSE)),IF($N1197=2,IF(ISERROR(VLOOKUP(DATA!$P1197,'M2'!$A:$C,Q$2,FALSE)),"NOT PRESENT",VLOOKUP(DATA!$P1197,'M2'!$A:$C,Q$2,FALSE)),IF($N1197=0,IF(ISERROR(VLOOKUP($P1197,'M1'!$A:$C,Q$2,FALSE)),IF(ISERROR(VLOOKUP(DATA!$P1197,'M2'!$A:$C,Q$2,FALSE)),"NOT PRESENT",VLOOKUP(DATA!$P1197,'M2'!$A:$C,Q$2,FALSE)),VLOOKUP($P1197,'M1'!$A:$C,Q$2,FALSE)),"SPECIFY METHOD")))</f>
        <v>Pomaulax gibberosus</v>
      </c>
      <c r="R1197" s="12" t="str">
        <f>IF($N1197=1,IF(ISERROR(VLOOKUP($P1197,'M1'!$A:$C,R$2,FALSE)),"NOT PRESENT",VLOOKUP($P1197,'M1'!$A:$C,R$2,FALSE)),IF($N1197=2,IF(ISERROR(VLOOKUP(DATA!$P1197,'M2'!$A:$C,R$2,FALSE)),"NOT PRESENT",VLOOKUP(DATA!$P1197,'M2'!$A:$C,R$2,FALSE)),IF($N1197=0,IF(ISERROR(VLOOKUP($P1197,'M1'!$A:$C,R$2,FALSE)),IF(ISERROR(VLOOKUP(DATA!$P1197,'M2'!$A:$C,R$2,FALSE)),"NOT PRESENT",VLOOKUP(DATA!$P1197,'M2'!$A:$C,R$2,FALSE)),VLOOKUP($P1197,'M1'!$A:$C,R$2,FALSE)),"SPECIFY METHOD")))</f>
        <v>Red turban shell</v>
      </c>
      <c r="S1197" s="21">
        <f t="shared" si="1889"/>
        <v>99</v>
      </c>
      <c r="T1197" s="11">
        <v>99</v>
      </c>
      <c r="U1197" s="11"/>
      <c r="V1197" s="11"/>
      <c r="W1197" s="11"/>
      <c r="X1197" s="11"/>
      <c r="Y1197" s="11"/>
      <c r="Z1197" s="11"/>
      <c r="AA1197" s="11"/>
      <c r="AB1197" s="11"/>
      <c r="AC1197" s="11"/>
      <c r="AD1197" s="11"/>
      <c r="AE1197" s="11"/>
      <c r="AF1197" s="11"/>
      <c r="AG1197" s="11"/>
      <c r="AH1197" s="11"/>
      <c r="AI1197" s="11"/>
      <c r="AJ1197" s="11"/>
      <c r="AK1197" s="11"/>
      <c r="AL1197" s="11"/>
      <c r="AM1197" s="11"/>
      <c r="AN1197" s="11"/>
      <c r="AO1197" s="11"/>
      <c r="AP1197" s="11"/>
      <c r="AQ1197" s="11"/>
      <c r="AR1197" s="11"/>
      <c r="AS1197" s="11"/>
      <c r="AT1197" s="11"/>
      <c r="AU1197" s="11"/>
      <c r="AV1197" s="11"/>
      <c r="AW1197" s="11"/>
      <c r="AX1197" s="11"/>
      <c r="AY1197" s="11"/>
      <c r="AZ1197" s="11"/>
      <c r="BA1197" s="11"/>
      <c r="BB1197" s="11"/>
      <c r="BC1197" s="11"/>
      <c r="BD1197" s="11"/>
      <c r="BE1197" s="11"/>
      <c r="BF1197" s="11"/>
      <c r="BG1197" s="11"/>
      <c r="BH1197" s="11"/>
      <c r="BI1197" s="11"/>
      <c r="BJ1197" s="11"/>
      <c r="BK1197" s="11"/>
      <c r="BL1197" s="11"/>
      <c r="BM1197" s="11"/>
      <c r="BN1197" s="11"/>
      <c r="BO1197" s="11"/>
      <c r="BP1197" s="11"/>
    </row>
    <row r="1198" spans="1:68" ht="12.75" customHeight="1">
      <c r="A1198" s="12">
        <f t="shared" si="2239"/>
        <v>1195</v>
      </c>
      <c r="B1198" s="11" t="str">
        <f t="shared" ref="B1198:D1198" si="2258">IF(ISERROR(B1197),IF(ISERROR(B1196),IF(ISERROR(B1195),"BLANK",B1195),B1196),B1197)</f>
        <v>Isabelle Cote</v>
      </c>
      <c r="C1198" s="11" t="str">
        <f t="shared" si="2258"/>
        <v>Tom Bird</v>
      </c>
      <c r="D1198" s="11" t="str">
        <f t="shared" si="2258"/>
        <v>BMSC1</v>
      </c>
      <c r="E1198" s="12" t="str">
        <f>IF(ISERROR(VLOOKUP($D1198,SITES!$A:$E,2,FALSE)),"",VLOOKUP($D1198,SITES!$A:$E,2,FALSE))</f>
        <v>Dodger Channel</v>
      </c>
      <c r="F1198" s="10">
        <f>IF(ISERROR(VLOOKUP($D1198,SITES!$A:$E,3,FALSE)),"",VLOOKUP($D1198,SITES!$A:$E,3,FALSE))</f>
        <v>48.828948974609297</v>
      </c>
      <c r="G1198" s="13">
        <f>IF(ISERROR(VLOOKUP($D1198,SITES!$A:$E,4,FALSE)),"",VLOOKUP($D1198,SITES!$A:$E,4,FALSE))</f>
        <v>-125.19757080078099</v>
      </c>
      <c r="H1198" s="14" t="str">
        <f t="shared" ref="H1198:O1198" si="2259">IF(ISERROR(H1197),IF(ISERROR(H1196),IF(ISERROR(H1195),"BLANK",H1195),H1196),H1197)</f>
        <v>25/04/2024</v>
      </c>
      <c r="I1198" s="11">
        <f t="shared" si="2259"/>
        <v>3</v>
      </c>
      <c r="J1198" s="11" t="str">
        <f t="shared" si="2259"/>
        <v>NE</v>
      </c>
      <c r="K1198" s="18">
        <f t="shared" si="2259"/>
        <v>0.59513888888888888</v>
      </c>
      <c r="L1198" s="11" t="str">
        <f t="shared" si="2259"/>
        <v>TJB</v>
      </c>
      <c r="M1198" s="11">
        <f t="shared" si="2259"/>
        <v>6.5</v>
      </c>
      <c r="N1198" s="11">
        <f t="shared" si="2259"/>
        <v>2</v>
      </c>
      <c r="O1198" s="11">
        <f t="shared" si="2259"/>
        <v>1</v>
      </c>
      <c r="P1198" s="11" t="s">
        <v>42</v>
      </c>
      <c r="Q1198" s="19" t="str">
        <f>IF($N1198=1,IF(ISERROR(VLOOKUP($P1198,'M1'!$A:$C,Q$2,FALSE)),"NOT PRESENT",VLOOKUP($P1198,'M1'!$A:$C,Q$2,FALSE)),IF($N1198=2,IF(ISERROR(VLOOKUP(DATA!$P1198,'M2'!$A:$C,Q$2,FALSE)),"NOT PRESENT",VLOOKUP(DATA!$P1198,'M2'!$A:$C,Q$2,FALSE)),IF($N1198=0,IF(ISERROR(VLOOKUP($P1198,'M1'!$A:$C,Q$2,FALSE)),IF(ISERROR(VLOOKUP(DATA!$P1198,'M2'!$A:$C,Q$2,FALSE)),"NOT PRESENT",VLOOKUP(DATA!$P1198,'M2'!$A:$C,Q$2,FALSE)),VLOOKUP($P1198,'M1'!$A:$C,Q$2,FALSE)),"SPECIFY METHOD")))</f>
        <v>Dermasterias imbricata</v>
      </c>
      <c r="R1198" s="12" t="str">
        <f>IF($N1198=1,IF(ISERROR(VLOOKUP($P1198,'M1'!$A:$C,R$2,FALSE)),"NOT PRESENT",VLOOKUP($P1198,'M1'!$A:$C,R$2,FALSE)),IF($N1198=2,IF(ISERROR(VLOOKUP(DATA!$P1198,'M2'!$A:$C,R$2,FALSE)),"NOT PRESENT",VLOOKUP(DATA!$P1198,'M2'!$A:$C,R$2,FALSE)),IF($N1198=0,IF(ISERROR(VLOOKUP($P1198,'M1'!$A:$C,R$2,FALSE)),IF(ISERROR(VLOOKUP(DATA!$P1198,'M2'!$A:$C,R$2,FALSE)),"NOT PRESENT",VLOOKUP(DATA!$P1198,'M2'!$A:$C,R$2,FALSE)),VLOOKUP($P1198,'M1'!$A:$C,R$2,FALSE)),"SPECIFY METHOD")))</f>
        <v>Leather star</v>
      </c>
      <c r="S1198" s="21">
        <f t="shared" si="1889"/>
        <v>10</v>
      </c>
      <c r="T1198" s="11">
        <v>10</v>
      </c>
      <c r="U1198" s="11"/>
      <c r="V1198" s="11"/>
      <c r="W1198" s="11"/>
      <c r="X1198" s="11"/>
      <c r="Y1198" s="11"/>
      <c r="Z1198" s="11"/>
      <c r="AA1198" s="11"/>
      <c r="AB1198" s="11"/>
      <c r="AC1198" s="11"/>
      <c r="AD1198" s="11"/>
      <c r="AE1198" s="11"/>
      <c r="AF1198" s="11"/>
      <c r="AG1198" s="11"/>
      <c r="AH1198" s="11"/>
      <c r="AI1198" s="11"/>
      <c r="AJ1198" s="11"/>
      <c r="AK1198" s="11"/>
      <c r="AL1198" s="11"/>
      <c r="AM1198" s="11"/>
      <c r="AN1198" s="11"/>
      <c r="AO1198" s="11"/>
      <c r="AP1198" s="11"/>
      <c r="AQ1198" s="11"/>
      <c r="AR1198" s="11"/>
      <c r="AS1198" s="11"/>
      <c r="AT1198" s="11"/>
      <c r="AU1198" s="11"/>
      <c r="AV1198" s="11"/>
      <c r="AW1198" s="11"/>
      <c r="AX1198" s="11"/>
      <c r="AY1198" s="11"/>
      <c r="AZ1198" s="11"/>
      <c r="BA1198" s="11"/>
      <c r="BB1198" s="11"/>
      <c r="BC1198" s="11"/>
      <c r="BD1198" s="11"/>
      <c r="BE1198" s="11"/>
      <c r="BF1198" s="11"/>
      <c r="BG1198" s="11"/>
      <c r="BH1198" s="11"/>
      <c r="BI1198" s="11"/>
      <c r="BJ1198" s="11"/>
      <c r="BK1198" s="11"/>
      <c r="BL1198" s="11"/>
      <c r="BM1198" s="11"/>
      <c r="BN1198" s="11"/>
      <c r="BO1198" s="11"/>
      <c r="BP1198" s="11"/>
    </row>
    <row r="1199" spans="1:68" ht="12.75" customHeight="1">
      <c r="A1199" s="12">
        <f t="shared" si="2239"/>
        <v>1196</v>
      </c>
      <c r="B1199" s="11" t="str">
        <f t="shared" ref="B1199:D1199" si="2260">IF(ISERROR(B1198),IF(ISERROR(B1197),IF(ISERROR(B1196),"BLANK",B1196),B1197),B1198)</f>
        <v>Isabelle Cote</v>
      </c>
      <c r="C1199" s="11" t="str">
        <f t="shared" si="2260"/>
        <v>Tom Bird</v>
      </c>
      <c r="D1199" s="11" t="str">
        <f t="shared" si="2260"/>
        <v>BMSC1</v>
      </c>
      <c r="E1199" s="12" t="str">
        <f>IF(ISERROR(VLOOKUP($D1199,SITES!$A:$E,2,FALSE)),"",VLOOKUP($D1199,SITES!$A:$E,2,FALSE))</f>
        <v>Dodger Channel</v>
      </c>
      <c r="F1199" s="10">
        <f>IF(ISERROR(VLOOKUP($D1199,SITES!$A:$E,3,FALSE)),"",VLOOKUP($D1199,SITES!$A:$E,3,FALSE))</f>
        <v>48.828948974609297</v>
      </c>
      <c r="G1199" s="13">
        <f>IF(ISERROR(VLOOKUP($D1199,SITES!$A:$E,4,FALSE)),"",VLOOKUP($D1199,SITES!$A:$E,4,FALSE))</f>
        <v>-125.19757080078099</v>
      </c>
      <c r="H1199" s="14" t="str">
        <f t="shared" ref="H1199:O1199" si="2261">IF(ISERROR(H1198),IF(ISERROR(H1197),IF(ISERROR(H1196),"BLANK",H1196),H1197),H1198)</f>
        <v>25/04/2024</v>
      </c>
      <c r="I1199" s="11">
        <f t="shared" si="2261"/>
        <v>3</v>
      </c>
      <c r="J1199" s="11" t="str">
        <f t="shared" si="2261"/>
        <v>NE</v>
      </c>
      <c r="K1199" s="18">
        <f t="shared" si="2261"/>
        <v>0.59513888888888888</v>
      </c>
      <c r="L1199" s="11" t="str">
        <f t="shared" si="2261"/>
        <v>TJB</v>
      </c>
      <c r="M1199" s="11">
        <f t="shared" si="2261"/>
        <v>6.5</v>
      </c>
      <c r="N1199" s="11">
        <f t="shared" si="2261"/>
        <v>2</v>
      </c>
      <c r="O1199" s="11">
        <f t="shared" si="2261"/>
        <v>1</v>
      </c>
      <c r="P1199" s="11" t="s">
        <v>32</v>
      </c>
      <c r="Q1199" s="19" t="str">
        <f>IF($N1199=1,IF(ISERROR(VLOOKUP($P1199,'M1'!$A:$C,Q$2,FALSE)),"NOT PRESENT",VLOOKUP($P1199,'M1'!$A:$C,Q$2,FALSE)),IF($N1199=2,IF(ISERROR(VLOOKUP(DATA!$P1199,'M2'!$A:$C,Q$2,FALSE)),"NOT PRESENT",VLOOKUP(DATA!$P1199,'M2'!$A:$C,Q$2,FALSE)),IF($N1199=0,IF(ISERROR(VLOOKUP($P1199,'M1'!$A:$C,Q$2,FALSE)),IF(ISERROR(VLOOKUP(DATA!$P1199,'M2'!$A:$C,Q$2,FALSE)),"NOT PRESENT",VLOOKUP(DATA!$P1199,'M2'!$A:$C,Q$2,FALSE)),VLOOKUP($P1199,'M1'!$A:$C,Q$2,FALSE)),"SPECIFY METHOD")))</f>
        <v>Acmaea mitra</v>
      </c>
      <c r="R1199" s="12" t="str">
        <f>IF($N1199=1,IF(ISERROR(VLOOKUP($P1199,'M1'!$A:$C,R$2,FALSE)),"NOT PRESENT",VLOOKUP($P1199,'M1'!$A:$C,R$2,FALSE)),IF($N1199=2,IF(ISERROR(VLOOKUP(DATA!$P1199,'M2'!$A:$C,R$2,FALSE)),"NOT PRESENT",VLOOKUP(DATA!$P1199,'M2'!$A:$C,R$2,FALSE)),IF($N1199=0,IF(ISERROR(VLOOKUP($P1199,'M1'!$A:$C,R$2,FALSE)),IF(ISERROR(VLOOKUP(DATA!$P1199,'M2'!$A:$C,R$2,FALSE)),"NOT PRESENT",VLOOKUP(DATA!$P1199,'M2'!$A:$C,R$2,FALSE)),VLOOKUP($P1199,'M1'!$A:$C,R$2,FALSE)),"SPECIFY METHOD")))</f>
        <v>Whitecap limpet</v>
      </c>
      <c r="S1199" s="21">
        <f t="shared" si="1889"/>
        <v>19</v>
      </c>
      <c r="T1199" s="11">
        <v>19</v>
      </c>
      <c r="U1199" s="11"/>
      <c r="V1199" s="11"/>
      <c r="W1199" s="11"/>
      <c r="X1199" s="11"/>
      <c r="Y1199" s="11"/>
      <c r="Z1199" s="11"/>
      <c r="AA1199" s="11"/>
      <c r="AB1199" s="11"/>
      <c r="AC1199" s="11"/>
      <c r="AD1199" s="11"/>
      <c r="AE1199" s="11"/>
      <c r="AF1199" s="11"/>
      <c r="AG1199" s="11"/>
      <c r="AH1199" s="11"/>
      <c r="AI1199" s="11"/>
      <c r="AJ1199" s="11"/>
      <c r="AK1199" s="11"/>
      <c r="AL1199" s="11"/>
      <c r="AM1199" s="11"/>
      <c r="AN1199" s="11"/>
      <c r="AO1199" s="11"/>
      <c r="AP1199" s="11"/>
      <c r="AQ1199" s="11"/>
      <c r="AR1199" s="11"/>
      <c r="AS1199" s="11"/>
      <c r="AT1199" s="11"/>
      <c r="AU1199" s="11"/>
      <c r="AV1199" s="11"/>
      <c r="AW1199" s="11"/>
      <c r="AX1199" s="11"/>
      <c r="AY1199" s="11"/>
      <c r="AZ1199" s="11"/>
      <c r="BA1199" s="11"/>
      <c r="BB1199" s="11"/>
      <c r="BC1199" s="11"/>
      <c r="BD1199" s="11"/>
      <c r="BE1199" s="11"/>
      <c r="BF1199" s="11"/>
      <c r="BG1199" s="11"/>
      <c r="BH1199" s="11"/>
      <c r="BI1199" s="11"/>
      <c r="BJ1199" s="11"/>
      <c r="BK1199" s="11"/>
      <c r="BL1199" s="11"/>
      <c r="BM1199" s="11"/>
      <c r="BN1199" s="11"/>
      <c r="BO1199" s="11"/>
      <c r="BP1199" s="11"/>
    </row>
    <row r="1200" spans="1:68" ht="12.75" customHeight="1">
      <c r="A1200" s="12">
        <f t="shared" si="2239"/>
        <v>1197</v>
      </c>
      <c r="B1200" s="11" t="str">
        <f t="shared" ref="B1200:D1200" si="2262">IF(ISERROR(B1199),IF(ISERROR(B1198),IF(ISERROR(B1197),"BLANK",B1197),B1198),B1199)</f>
        <v>Isabelle Cote</v>
      </c>
      <c r="C1200" s="11" t="str">
        <f t="shared" si="2262"/>
        <v>Tom Bird</v>
      </c>
      <c r="D1200" s="11" t="str">
        <f t="shared" si="2262"/>
        <v>BMSC1</v>
      </c>
      <c r="E1200" s="12" t="str">
        <f>IF(ISERROR(VLOOKUP($D1200,SITES!$A:$E,2,FALSE)),"",VLOOKUP($D1200,SITES!$A:$E,2,FALSE))</f>
        <v>Dodger Channel</v>
      </c>
      <c r="F1200" s="10">
        <f>IF(ISERROR(VLOOKUP($D1200,SITES!$A:$E,3,FALSE)),"",VLOOKUP($D1200,SITES!$A:$E,3,FALSE))</f>
        <v>48.828948974609297</v>
      </c>
      <c r="G1200" s="13">
        <f>IF(ISERROR(VLOOKUP($D1200,SITES!$A:$E,4,FALSE)),"",VLOOKUP($D1200,SITES!$A:$E,4,FALSE))</f>
        <v>-125.19757080078099</v>
      </c>
      <c r="H1200" s="14" t="str">
        <f t="shared" ref="H1200:O1200" si="2263">IF(ISERROR(H1199),IF(ISERROR(H1198),IF(ISERROR(H1197),"BLANK",H1197),H1198),H1199)</f>
        <v>25/04/2024</v>
      </c>
      <c r="I1200" s="11">
        <f t="shared" si="2263"/>
        <v>3</v>
      </c>
      <c r="J1200" s="11" t="str">
        <f t="shared" si="2263"/>
        <v>NE</v>
      </c>
      <c r="K1200" s="18">
        <f t="shared" si="2263"/>
        <v>0.59513888888888888</v>
      </c>
      <c r="L1200" s="11" t="str">
        <f t="shared" si="2263"/>
        <v>TJB</v>
      </c>
      <c r="M1200" s="11">
        <f t="shared" si="2263"/>
        <v>6.5</v>
      </c>
      <c r="N1200" s="11">
        <f t="shared" si="2263"/>
        <v>2</v>
      </c>
      <c r="O1200" s="11">
        <f t="shared" si="2263"/>
        <v>1</v>
      </c>
      <c r="P1200" s="11" t="s">
        <v>35</v>
      </c>
      <c r="Q1200" s="19" t="str">
        <f>IF($N1200=1,IF(ISERROR(VLOOKUP($P1200,'M1'!$A:$C,Q$2,FALSE)),"NOT PRESENT",VLOOKUP($P1200,'M1'!$A:$C,Q$2,FALSE)),IF($N1200=2,IF(ISERROR(VLOOKUP(DATA!$P1200,'M2'!$A:$C,Q$2,FALSE)),"NOT PRESENT",VLOOKUP(DATA!$P1200,'M2'!$A:$C,Q$2,FALSE)),IF($N1200=0,IF(ISERROR(VLOOKUP($P1200,'M1'!$A:$C,Q$2,FALSE)),IF(ISERROR(VLOOKUP(DATA!$P1200,'M2'!$A:$C,Q$2,FALSE)),"NOT PRESENT",VLOOKUP(DATA!$P1200,'M2'!$A:$C,Q$2,FALSE)),VLOOKUP($P1200,'M1'!$A:$C,Q$2,FALSE)),"SPECIFY METHOD")))</f>
        <v>Orthasterias koehleri</v>
      </c>
      <c r="R1200" s="12" t="str">
        <f>IF($N1200=1,IF(ISERROR(VLOOKUP($P1200,'M1'!$A:$C,R$2,FALSE)),"NOT PRESENT",VLOOKUP($P1200,'M1'!$A:$C,R$2,FALSE)),IF($N1200=2,IF(ISERROR(VLOOKUP(DATA!$P1200,'M2'!$A:$C,R$2,FALSE)),"NOT PRESENT",VLOOKUP(DATA!$P1200,'M2'!$A:$C,R$2,FALSE)),IF($N1200=0,IF(ISERROR(VLOOKUP($P1200,'M1'!$A:$C,R$2,FALSE)),IF(ISERROR(VLOOKUP(DATA!$P1200,'M2'!$A:$C,R$2,FALSE)),"NOT PRESENT",VLOOKUP(DATA!$P1200,'M2'!$A:$C,R$2,FALSE)),VLOOKUP($P1200,'M1'!$A:$C,R$2,FALSE)),"SPECIFY METHOD")))</f>
        <v>Rainbow star</v>
      </c>
      <c r="S1200" s="21">
        <f t="shared" si="1889"/>
        <v>5</v>
      </c>
      <c r="T1200" s="11">
        <v>5</v>
      </c>
      <c r="U1200" s="11"/>
      <c r="V1200" s="11"/>
      <c r="W1200" s="11"/>
      <c r="X1200" s="11"/>
      <c r="Y1200" s="11"/>
      <c r="Z1200" s="11"/>
      <c r="AA1200" s="11"/>
      <c r="AB1200" s="11"/>
      <c r="AC1200" s="11"/>
      <c r="AD1200" s="11"/>
      <c r="AE1200" s="11"/>
      <c r="AF1200" s="11"/>
      <c r="AG1200" s="11"/>
      <c r="AH1200" s="11"/>
      <c r="AI1200" s="11"/>
      <c r="AJ1200" s="11"/>
      <c r="AK1200" s="11"/>
      <c r="AL1200" s="11"/>
      <c r="AM1200" s="11"/>
      <c r="AN1200" s="11"/>
      <c r="AO1200" s="11"/>
      <c r="AP1200" s="11"/>
      <c r="AQ1200" s="11"/>
      <c r="AR1200" s="11"/>
      <c r="AS1200" s="11"/>
      <c r="AT1200" s="11"/>
      <c r="AU1200" s="11"/>
      <c r="AV1200" s="11"/>
      <c r="AW1200" s="11"/>
      <c r="AX1200" s="11"/>
      <c r="AY1200" s="11"/>
      <c r="AZ1200" s="11"/>
      <c r="BA1200" s="11"/>
      <c r="BB1200" s="11"/>
      <c r="BC1200" s="11"/>
      <c r="BD1200" s="11"/>
      <c r="BE1200" s="11"/>
      <c r="BF1200" s="11"/>
      <c r="BG1200" s="11"/>
      <c r="BH1200" s="11"/>
      <c r="BI1200" s="11"/>
      <c r="BJ1200" s="11"/>
      <c r="BK1200" s="11"/>
      <c r="BL1200" s="11"/>
      <c r="BM1200" s="11"/>
      <c r="BN1200" s="11"/>
      <c r="BO1200" s="11"/>
      <c r="BP1200" s="11"/>
    </row>
    <row r="1201" spans="1:68" ht="12.75" customHeight="1">
      <c r="A1201" s="12">
        <f t="shared" si="2239"/>
        <v>1198</v>
      </c>
      <c r="B1201" s="11" t="str">
        <f t="shared" ref="B1201:D1201" si="2264">IF(ISERROR(B1200),IF(ISERROR(B1199),IF(ISERROR(B1198),"BLANK",B1198),B1199),B1200)</f>
        <v>Isabelle Cote</v>
      </c>
      <c r="C1201" s="11" t="str">
        <f t="shared" si="2264"/>
        <v>Tom Bird</v>
      </c>
      <c r="D1201" s="11" t="str">
        <f t="shared" si="2264"/>
        <v>BMSC1</v>
      </c>
      <c r="E1201" s="12" t="str">
        <f>IF(ISERROR(VLOOKUP($D1201,SITES!$A:$E,2,FALSE)),"",VLOOKUP($D1201,SITES!$A:$E,2,FALSE))</f>
        <v>Dodger Channel</v>
      </c>
      <c r="F1201" s="10">
        <f>IF(ISERROR(VLOOKUP($D1201,SITES!$A:$E,3,FALSE)),"",VLOOKUP($D1201,SITES!$A:$E,3,FALSE))</f>
        <v>48.828948974609297</v>
      </c>
      <c r="G1201" s="13">
        <f>IF(ISERROR(VLOOKUP($D1201,SITES!$A:$E,4,FALSE)),"",VLOOKUP($D1201,SITES!$A:$E,4,FALSE))</f>
        <v>-125.19757080078099</v>
      </c>
      <c r="H1201" s="14" t="str">
        <f t="shared" ref="H1201:O1201" si="2265">IF(ISERROR(H1200),IF(ISERROR(H1199),IF(ISERROR(H1198),"BLANK",H1198),H1199),H1200)</f>
        <v>25/04/2024</v>
      </c>
      <c r="I1201" s="11">
        <f t="shared" si="2265"/>
        <v>3</v>
      </c>
      <c r="J1201" s="11" t="str">
        <f t="shared" si="2265"/>
        <v>NE</v>
      </c>
      <c r="K1201" s="18">
        <f t="shared" si="2265"/>
        <v>0.59513888888888888</v>
      </c>
      <c r="L1201" s="11" t="str">
        <f t="shared" si="2265"/>
        <v>TJB</v>
      </c>
      <c r="M1201" s="11">
        <f t="shared" si="2265"/>
        <v>6.5</v>
      </c>
      <c r="N1201" s="11">
        <f t="shared" si="2265"/>
        <v>2</v>
      </c>
      <c r="O1201" s="11">
        <f t="shared" si="2265"/>
        <v>1</v>
      </c>
      <c r="P1201" s="11" t="s">
        <v>31</v>
      </c>
      <c r="Q1201" s="19" t="str">
        <f>IF($N1201=1,IF(ISERROR(VLOOKUP($P1201,'M1'!$A:$C,Q$2,FALSE)),"NOT PRESENT",VLOOKUP($P1201,'M1'!$A:$C,Q$2,FALSE)),IF($N1201=2,IF(ISERROR(VLOOKUP(DATA!$P1201,'M2'!$A:$C,Q$2,FALSE)),"NOT PRESENT",VLOOKUP(DATA!$P1201,'M2'!$A:$C,Q$2,FALSE)),IF($N1201=0,IF(ISERROR(VLOOKUP($P1201,'M1'!$A:$C,Q$2,FALSE)),IF(ISERROR(VLOOKUP(DATA!$P1201,'M2'!$A:$C,Q$2,FALSE)),"NOT PRESENT",VLOOKUP(DATA!$P1201,'M2'!$A:$C,Q$2,FALSE)),VLOOKUP($P1201,'M1'!$A:$C,Q$2,FALSE)),"SPECIFY METHOD")))</f>
        <v>Patiria miniata</v>
      </c>
      <c r="R1201" s="12" t="str">
        <f>IF($N1201=1,IF(ISERROR(VLOOKUP($P1201,'M1'!$A:$C,R$2,FALSE)),"NOT PRESENT",VLOOKUP($P1201,'M1'!$A:$C,R$2,FALSE)),IF($N1201=2,IF(ISERROR(VLOOKUP(DATA!$P1201,'M2'!$A:$C,R$2,FALSE)),"NOT PRESENT",VLOOKUP(DATA!$P1201,'M2'!$A:$C,R$2,FALSE)),IF($N1201=0,IF(ISERROR(VLOOKUP($P1201,'M1'!$A:$C,R$2,FALSE)),IF(ISERROR(VLOOKUP(DATA!$P1201,'M2'!$A:$C,R$2,FALSE)),"NOT PRESENT",VLOOKUP(DATA!$P1201,'M2'!$A:$C,R$2,FALSE)),VLOOKUP($P1201,'M1'!$A:$C,R$2,FALSE)),"SPECIFY METHOD")))</f>
        <v>Bat star</v>
      </c>
      <c r="S1201" s="21">
        <f t="shared" si="1889"/>
        <v>2</v>
      </c>
      <c r="T1201" s="11">
        <v>2</v>
      </c>
      <c r="U1201" s="11"/>
      <c r="V1201" s="11"/>
      <c r="W1201" s="11"/>
      <c r="X1201" s="11"/>
      <c r="Y1201" s="11"/>
      <c r="Z1201" s="11"/>
      <c r="AA1201" s="11"/>
      <c r="AB1201" s="11"/>
      <c r="AC1201" s="11"/>
      <c r="AD1201" s="11"/>
      <c r="AE1201" s="11"/>
      <c r="AF1201" s="11"/>
      <c r="AG1201" s="11"/>
      <c r="AH1201" s="11"/>
      <c r="AI1201" s="11"/>
      <c r="AJ1201" s="11"/>
      <c r="AK1201" s="11"/>
      <c r="AL1201" s="11"/>
      <c r="AM1201" s="11"/>
      <c r="AN1201" s="11"/>
      <c r="AO1201" s="11"/>
      <c r="AP1201" s="11"/>
      <c r="AQ1201" s="11"/>
      <c r="AR1201" s="11"/>
      <c r="AS1201" s="11"/>
      <c r="AT1201" s="11"/>
      <c r="AU1201" s="11"/>
      <c r="AV1201" s="11"/>
      <c r="AW1201" s="11"/>
      <c r="AX1201" s="11"/>
      <c r="AY1201" s="11"/>
      <c r="AZ1201" s="11"/>
      <c r="BA1201" s="11"/>
      <c r="BB1201" s="11"/>
      <c r="BC1201" s="11"/>
      <c r="BD1201" s="11"/>
      <c r="BE1201" s="11"/>
      <c r="BF1201" s="11"/>
      <c r="BG1201" s="11"/>
      <c r="BH1201" s="11"/>
      <c r="BI1201" s="11"/>
      <c r="BJ1201" s="11"/>
      <c r="BK1201" s="11"/>
      <c r="BL1201" s="11"/>
      <c r="BM1201" s="11"/>
      <c r="BN1201" s="11"/>
      <c r="BO1201" s="11"/>
      <c r="BP1201" s="11"/>
    </row>
    <row r="1202" spans="1:68" ht="12.75" customHeight="1">
      <c r="A1202" s="12">
        <f t="shared" si="2239"/>
        <v>1199</v>
      </c>
      <c r="B1202" s="11" t="str">
        <f t="shared" ref="B1202:D1202" si="2266">IF(ISERROR(B1201),IF(ISERROR(B1200),IF(ISERROR(B1199),"BLANK",B1199),B1200),B1201)</f>
        <v>Isabelle Cote</v>
      </c>
      <c r="C1202" s="11" t="str">
        <f t="shared" si="2266"/>
        <v>Tom Bird</v>
      </c>
      <c r="D1202" s="11" t="str">
        <f t="shared" si="2266"/>
        <v>BMSC1</v>
      </c>
      <c r="E1202" s="12" t="str">
        <f>IF(ISERROR(VLOOKUP($D1202,SITES!$A:$E,2,FALSE)),"",VLOOKUP($D1202,SITES!$A:$E,2,FALSE))</f>
        <v>Dodger Channel</v>
      </c>
      <c r="F1202" s="10">
        <f>IF(ISERROR(VLOOKUP($D1202,SITES!$A:$E,3,FALSE)),"",VLOOKUP($D1202,SITES!$A:$E,3,FALSE))</f>
        <v>48.828948974609297</v>
      </c>
      <c r="G1202" s="13">
        <f>IF(ISERROR(VLOOKUP($D1202,SITES!$A:$E,4,FALSE)),"",VLOOKUP($D1202,SITES!$A:$E,4,FALSE))</f>
        <v>-125.19757080078099</v>
      </c>
      <c r="H1202" s="14" t="str">
        <f t="shared" ref="H1202:O1202" si="2267">IF(ISERROR(H1201),IF(ISERROR(H1200),IF(ISERROR(H1199),"BLANK",H1199),H1200),H1201)</f>
        <v>25/04/2024</v>
      </c>
      <c r="I1202" s="11">
        <f t="shared" si="2267"/>
        <v>3</v>
      </c>
      <c r="J1202" s="11" t="str">
        <f t="shared" si="2267"/>
        <v>NE</v>
      </c>
      <c r="K1202" s="18">
        <f t="shared" si="2267"/>
        <v>0.59513888888888888</v>
      </c>
      <c r="L1202" s="11" t="str">
        <f t="shared" si="2267"/>
        <v>TJB</v>
      </c>
      <c r="M1202" s="11">
        <f t="shared" si="2267"/>
        <v>6.5</v>
      </c>
      <c r="N1202" s="11">
        <f t="shared" si="2267"/>
        <v>2</v>
      </c>
      <c r="O1202" s="11">
        <f t="shared" si="2267"/>
        <v>1</v>
      </c>
      <c r="P1202" s="11" t="s">
        <v>39</v>
      </c>
      <c r="Q1202" s="19" t="str">
        <f>IF($N1202=1,IF(ISERROR(VLOOKUP($P1202,'M1'!$A:$C,Q$2,FALSE)),"NOT PRESENT",VLOOKUP($P1202,'M1'!$A:$C,Q$2,FALSE)),IF($N1202=2,IF(ISERROR(VLOOKUP(DATA!$P1202,'M2'!$A:$C,Q$2,FALSE)),"NOT PRESENT",VLOOKUP(DATA!$P1202,'M2'!$A:$C,Q$2,FALSE)),IF($N1202=0,IF(ISERROR(VLOOKUP($P1202,'M1'!$A:$C,Q$2,FALSE)),IF(ISERROR(VLOOKUP(DATA!$P1202,'M2'!$A:$C,Q$2,FALSE)),"NOT PRESENT",VLOOKUP(DATA!$P1202,'M2'!$A:$C,Q$2,FALSE)),VLOOKUP($P1202,'M1'!$A:$C,Q$2,FALSE)),"SPECIFY METHOD")))</f>
        <v>Hermissenda crassicornis</v>
      </c>
      <c r="R1202" s="12" t="str">
        <f>IF($N1202=1,IF(ISERROR(VLOOKUP($P1202,'M1'!$A:$C,R$2,FALSE)),"NOT PRESENT",VLOOKUP($P1202,'M1'!$A:$C,R$2,FALSE)),IF($N1202=2,IF(ISERROR(VLOOKUP(DATA!$P1202,'M2'!$A:$C,R$2,FALSE)),"NOT PRESENT",VLOOKUP(DATA!$P1202,'M2'!$A:$C,R$2,FALSE)),IF($N1202=0,IF(ISERROR(VLOOKUP($P1202,'M1'!$A:$C,R$2,FALSE)),IF(ISERROR(VLOOKUP(DATA!$P1202,'M2'!$A:$C,R$2,FALSE)),"NOT PRESENT",VLOOKUP(DATA!$P1202,'M2'!$A:$C,R$2,FALSE)),VLOOKUP($P1202,'M1'!$A:$C,R$2,FALSE)),"SPECIFY METHOD")))</f>
        <v>Opalescent nudibranch</v>
      </c>
      <c r="S1202" s="21">
        <f t="shared" si="1889"/>
        <v>22</v>
      </c>
      <c r="T1202" s="11">
        <v>22</v>
      </c>
      <c r="U1202" s="11"/>
      <c r="V1202" s="11"/>
      <c r="W1202" s="11"/>
      <c r="X1202" s="11"/>
      <c r="Y1202" s="11"/>
      <c r="Z1202" s="11"/>
      <c r="AA1202" s="11"/>
      <c r="AB1202" s="11"/>
      <c r="AC1202" s="11"/>
      <c r="AD1202" s="11"/>
      <c r="AE1202" s="11"/>
      <c r="AF1202" s="11"/>
      <c r="AG1202" s="11"/>
      <c r="AH1202" s="11"/>
      <c r="AI1202" s="11"/>
      <c r="AJ1202" s="11"/>
      <c r="AK1202" s="11"/>
      <c r="AL1202" s="11"/>
      <c r="AM1202" s="11"/>
      <c r="AN1202" s="11"/>
      <c r="AO1202" s="11"/>
      <c r="AP1202" s="11"/>
      <c r="AQ1202" s="11"/>
      <c r="AR1202" s="11"/>
      <c r="AS1202" s="11"/>
      <c r="AT1202" s="11"/>
      <c r="AU1202" s="11"/>
      <c r="AV1202" s="11"/>
      <c r="AW1202" s="11"/>
      <c r="AX1202" s="11"/>
      <c r="AY1202" s="11"/>
      <c r="AZ1202" s="11"/>
      <c r="BA1202" s="11"/>
      <c r="BB1202" s="11"/>
      <c r="BC1202" s="11"/>
      <c r="BD1202" s="11"/>
      <c r="BE1202" s="11"/>
      <c r="BF1202" s="11"/>
      <c r="BG1202" s="11"/>
      <c r="BH1202" s="11"/>
      <c r="BI1202" s="11"/>
      <c r="BJ1202" s="11"/>
      <c r="BK1202" s="11"/>
      <c r="BL1202" s="11"/>
      <c r="BM1202" s="11"/>
      <c r="BN1202" s="11"/>
      <c r="BO1202" s="11"/>
      <c r="BP1202" s="11"/>
    </row>
    <row r="1203" spans="1:68" ht="12.75" customHeight="1">
      <c r="A1203" s="12">
        <f t="shared" si="2239"/>
        <v>1200</v>
      </c>
      <c r="B1203" s="11" t="str">
        <f t="shared" ref="B1203:D1203" si="2268">IF(ISERROR(B1202),IF(ISERROR(B1201),IF(ISERROR(B1200),"BLANK",B1200),B1201),B1202)</f>
        <v>Isabelle Cote</v>
      </c>
      <c r="C1203" s="11" t="str">
        <f t="shared" si="2268"/>
        <v>Tom Bird</v>
      </c>
      <c r="D1203" s="11" t="str">
        <f t="shared" si="2268"/>
        <v>BMSC1</v>
      </c>
      <c r="E1203" s="12" t="str">
        <f>IF(ISERROR(VLOOKUP($D1203,SITES!$A:$E,2,FALSE)),"",VLOOKUP($D1203,SITES!$A:$E,2,FALSE))</f>
        <v>Dodger Channel</v>
      </c>
      <c r="F1203" s="10">
        <f>IF(ISERROR(VLOOKUP($D1203,SITES!$A:$E,3,FALSE)),"",VLOOKUP($D1203,SITES!$A:$E,3,FALSE))</f>
        <v>48.828948974609297</v>
      </c>
      <c r="G1203" s="13">
        <f>IF(ISERROR(VLOOKUP($D1203,SITES!$A:$E,4,FALSE)),"",VLOOKUP($D1203,SITES!$A:$E,4,FALSE))</f>
        <v>-125.19757080078099</v>
      </c>
      <c r="H1203" s="14" t="str">
        <f t="shared" ref="H1203:O1203" si="2269">IF(ISERROR(H1202),IF(ISERROR(H1201),IF(ISERROR(H1200),"BLANK",H1200),H1201),H1202)</f>
        <v>25/04/2024</v>
      </c>
      <c r="I1203" s="11">
        <f t="shared" si="2269"/>
        <v>3</v>
      </c>
      <c r="J1203" s="11" t="str">
        <f t="shared" si="2269"/>
        <v>NE</v>
      </c>
      <c r="K1203" s="18">
        <f t="shared" si="2269"/>
        <v>0.59513888888888888</v>
      </c>
      <c r="L1203" s="11" t="str">
        <f t="shared" si="2269"/>
        <v>TJB</v>
      </c>
      <c r="M1203" s="11">
        <f t="shared" si="2269"/>
        <v>6.5</v>
      </c>
      <c r="N1203" s="11">
        <f t="shared" si="2269"/>
        <v>2</v>
      </c>
      <c r="O1203" s="11">
        <f t="shared" si="2269"/>
        <v>1</v>
      </c>
      <c r="P1203" s="11" t="s">
        <v>37</v>
      </c>
      <c r="Q1203" s="19" t="str">
        <f>IF($N1203=1,IF(ISERROR(VLOOKUP($P1203,'M1'!$A:$C,Q$2,FALSE)),"NOT PRESENT",VLOOKUP($P1203,'M1'!$A:$C,Q$2,FALSE)),IF($N1203=2,IF(ISERROR(VLOOKUP(DATA!$P1203,'M2'!$A:$C,Q$2,FALSE)),"NOT PRESENT",VLOOKUP(DATA!$P1203,'M2'!$A:$C,Q$2,FALSE)),IF($N1203=0,IF(ISERROR(VLOOKUP($P1203,'M1'!$A:$C,Q$2,FALSE)),IF(ISERROR(VLOOKUP(DATA!$P1203,'M2'!$A:$C,Q$2,FALSE)),"NOT PRESENT",VLOOKUP(DATA!$P1203,'M2'!$A:$C,Q$2,FALSE)),VLOOKUP($P1203,'M1'!$A:$C,Q$2,FALSE)),"SPECIFY METHOD")))</f>
        <v>Ceratostoma foliatum</v>
      </c>
      <c r="R1203" s="12" t="str">
        <f>IF($N1203=1,IF(ISERROR(VLOOKUP($P1203,'M1'!$A:$C,R$2,FALSE)),"NOT PRESENT",VLOOKUP($P1203,'M1'!$A:$C,R$2,FALSE)),IF($N1203=2,IF(ISERROR(VLOOKUP(DATA!$P1203,'M2'!$A:$C,R$2,FALSE)),"NOT PRESENT",VLOOKUP(DATA!$P1203,'M2'!$A:$C,R$2,FALSE)),IF($N1203=0,IF(ISERROR(VLOOKUP($P1203,'M1'!$A:$C,R$2,FALSE)),IF(ISERROR(VLOOKUP(DATA!$P1203,'M2'!$A:$C,R$2,FALSE)),"NOT PRESENT",VLOOKUP(DATA!$P1203,'M2'!$A:$C,R$2,FALSE)),VLOOKUP($P1203,'M1'!$A:$C,R$2,FALSE)),"SPECIFY METHOD")))</f>
        <v>Leafy hornmouth</v>
      </c>
      <c r="S1203" s="21">
        <f t="shared" si="1889"/>
        <v>11</v>
      </c>
      <c r="T1203" s="11">
        <v>11</v>
      </c>
      <c r="U1203" s="11"/>
      <c r="V1203" s="11"/>
      <c r="W1203" s="11"/>
      <c r="X1203" s="11"/>
      <c r="Y1203" s="11"/>
      <c r="Z1203" s="11"/>
      <c r="AA1203" s="11"/>
      <c r="AB1203" s="11"/>
      <c r="AC1203" s="11"/>
      <c r="AD1203" s="11"/>
      <c r="AE1203" s="11"/>
      <c r="AF1203" s="11"/>
      <c r="AG1203" s="11"/>
      <c r="AH1203" s="11"/>
      <c r="AI1203" s="11"/>
      <c r="AJ1203" s="11"/>
      <c r="AK1203" s="11"/>
      <c r="AL1203" s="11"/>
      <c r="AM1203" s="11"/>
      <c r="AN1203" s="11"/>
      <c r="AO1203" s="11"/>
      <c r="AP1203" s="11"/>
      <c r="AQ1203" s="11"/>
      <c r="AR1203" s="11"/>
      <c r="AS1203" s="11"/>
      <c r="AT1203" s="11"/>
      <c r="AU1203" s="11"/>
      <c r="AV1203" s="11"/>
      <c r="AW1203" s="11"/>
      <c r="AX1203" s="11"/>
      <c r="AY1203" s="11"/>
      <c r="AZ1203" s="11"/>
      <c r="BA1203" s="11"/>
      <c r="BB1203" s="11"/>
      <c r="BC1203" s="11"/>
      <c r="BD1203" s="11"/>
      <c r="BE1203" s="11"/>
      <c r="BF1203" s="11"/>
      <c r="BG1203" s="11"/>
      <c r="BH1203" s="11"/>
      <c r="BI1203" s="11"/>
      <c r="BJ1203" s="11"/>
      <c r="BK1203" s="11"/>
      <c r="BL1203" s="11"/>
      <c r="BM1203" s="11"/>
      <c r="BN1203" s="11"/>
      <c r="BO1203" s="11"/>
      <c r="BP1203" s="11"/>
    </row>
    <row r="1204" spans="1:68" ht="12.75" customHeight="1">
      <c r="A1204" s="12">
        <f t="shared" si="2239"/>
        <v>1201</v>
      </c>
      <c r="B1204" s="11" t="str">
        <f t="shared" ref="B1204:D1204" si="2270">IF(ISERROR(B1203),IF(ISERROR(B1202),IF(ISERROR(B1201),"BLANK",B1201),B1202),B1203)</f>
        <v>Isabelle Cote</v>
      </c>
      <c r="C1204" s="11" t="str">
        <f t="shared" si="2270"/>
        <v>Tom Bird</v>
      </c>
      <c r="D1204" s="11" t="str">
        <f t="shared" si="2270"/>
        <v>BMSC1</v>
      </c>
      <c r="E1204" s="12" t="str">
        <f>IF(ISERROR(VLOOKUP($D1204,SITES!$A:$E,2,FALSE)),"",VLOOKUP($D1204,SITES!$A:$E,2,FALSE))</f>
        <v>Dodger Channel</v>
      </c>
      <c r="F1204" s="10">
        <f>IF(ISERROR(VLOOKUP($D1204,SITES!$A:$E,3,FALSE)),"",VLOOKUP($D1204,SITES!$A:$E,3,FALSE))</f>
        <v>48.828948974609297</v>
      </c>
      <c r="G1204" s="13">
        <f>IF(ISERROR(VLOOKUP($D1204,SITES!$A:$E,4,FALSE)),"",VLOOKUP($D1204,SITES!$A:$E,4,FALSE))</f>
        <v>-125.19757080078099</v>
      </c>
      <c r="H1204" s="14" t="str">
        <f t="shared" ref="H1204:M1204" si="2271">IF(ISERROR(H1203),IF(ISERROR(H1202),IF(ISERROR(H1201),"BLANK",H1201),H1202),H1203)</f>
        <v>25/04/2024</v>
      </c>
      <c r="I1204" s="11">
        <f t="shared" si="2271"/>
        <v>3</v>
      </c>
      <c r="J1204" s="11" t="str">
        <f t="shared" si="2271"/>
        <v>NE</v>
      </c>
      <c r="K1204" s="18">
        <f t="shared" si="2271"/>
        <v>0.59513888888888888</v>
      </c>
      <c r="L1204" s="11" t="str">
        <f t="shared" si="2271"/>
        <v>TJB</v>
      </c>
      <c r="M1204" s="11">
        <f t="shared" si="2271"/>
        <v>6.5</v>
      </c>
      <c r="N1204" s="11">
        <v>0</v>
      </c>
      <c r="O1204" s="11">
        <f t="shared" ref="O1204:O1206" si="2272">IF(ISERROR(O1203),IF(ISERROR(O1202),IF(ISERROR(O1201),"BLANK",O1201),O1202),O1203)</f>
        <v>1</v>
      </c>
      <c r="P1204" s="11" t="s">
        <v>163</v>
      </c>
      <c r="Q1204" s="19" t="str">
        <f>IF($N1204=1,IF(ISERROR(VLOOKUP($P1204,'M1'!$A:$C,Q$2,FALSE)),"NOT PRESENT",VLOOKUP($P1204,'M1'!$A:$C,Q$2,FALSE)),IF($N1204=2,IF(ISERROR(VLOOKUP(DATA!$P1204,'M2'!$A:$C,Q$2,FALSE)),"NOT PRESENT",VLOOKUP(DATA!$P1204,'M2'!$A:$C,Q$2,FALSE)),IF($N1204=0,IF(ISERROR(VLOOKUP($P1204,'M1'!$A:$C,Q$2,FALSE)),IF(ISERROR(VLOOKUP(DATA!$P1204,'M2'!$A:$C,Q$2,FALSE)),"NOT PRESENT",VLOOKUP(DATA!$P1204,'M2'!$A:$C,Q$2,FALSE)),VLOOKUP($P1204,'M1'!$A:$C,Q$2,FALSE)),"SPECIFY METHOD")))</f>
        <v>Hexagrammos stelleri</v>
      </c>
      <c r="R1204" s="12" t="str">
        <f>IF($N1204=1,IF(ISERROR(VLOOKUP($P1204,'M1'!$A:$C,R$2,FALSE)),"NOT PRESENT",VLOOKUP($P1204,'M1'!$A:$C,R$2,FALSE)),IF($N1204=2,IF(ISERROR(VLOOKUP(DATA!$P1204,'M2'!$A:$C,R$2,FALSE)),"NOT PRESENT",VLOOKUP(DATA!$P1204,'M2'!$A:$C,R$2,FALSE)),IF($N1204=0,IF(ISERROR(VLOOKUP($P1204,'M1'!$A:$C,R$2,FALSE)),IF(ISERROR(VLOOKUP(DATA!$P1204,'M2'!$A:$C,R$2,FALSE)),"NOT PRESENT",VLOOKUP(DATA!$P1204,'M2'!$A:$C,R$2,FALSE)),VLOOKUP($P1204,'M1'!$A:$C,R$2,FALSE)),"SPECIFY METHOD")))</f>
        <v>Whitespotted greenling</v>
      </c>
      <c r="S1204" s="21">
        <f t="shared" si="1889"/>
        <v>1</v>
      </c>
      <c r="T1204" s="11">
        <v>0</v>
      </c>
      <c r="U1204" s="11"/>
      <c r="V1204" s="11"/>
      <c r="W1204" s="11"/>
      <c r="X1204" s="11">
        <v>1</v>
      </c>
      <c r="Y1204" s="11"/>
      <c r="Z1204" s="11"/>
      <c r="AA1204" s="11"/>
      <c r="AB1204" s="11"/>
      <c r="AC1204" s="11"/>
      <c r="AD1204" s="11"/>
      <c r="AE1204" s="11"/>
      <c r="AF1204" s="11"/>
      <c r="AG1204" s="11"/>
      <c r="AH1204" s="11"/>
      <c r="AI1204" s="11"/>
      <c r="AJ1204" s="11"/>
      <c r="AK1204" s="11"/>
      <c r="AL1204" s="11"/>
      <c r="AM1204" s="11"/>
      <c r="AN1204" s="11"/>
      <c r="AO1204" s="11"/>
      <c r="AP1204" s="11"/>
      <c r="AQ1204" s="11"/>
      <c r="AR1204" s="11"/>
      <c r="AS1204" s="11"/>
      <c r="AT1204" s="11"/>
      <c r="AU1204" s="11"/>
      <c r="AV1204" s="11"/>
      <c r="AW1204" s="11"/>
      <c r="AX1204" s="11"/>
      <c r="AY1204" s="11"/>
      <c r="AZ1204" s="11"/>
      <c r="BA1204" s="11"/>
      <c r="BB1204" s="11"/>
      <c r="BC1204" s="11"/>
      <c r="BD1204" s="11"/>
      <c r="BE1204" s="11"/>
      <c r="BF1204" s="11"/>
      <c r="BG1204" s="11"/>
      <c r="BH1204" s="11"/>
      <c r="BI1204" s="11"/>
      <c r="BJ1204" s="11"/>
      <c r="BK1204" s="11"/>
      <c r="BL1204" s="11"/>
      <c r="BM1204" s="11"/>
      <c r="BN1204" s="11"/>
      <c r="BO1204" s="11"/>
      <c r="BP1204" s="11"/>
    </row>
    <row r="1205" spans="1:68" ht="12.75" customHeight="1">
      <c r="A1205" s="12">
        <f t="shared" si="2239"/>
        <v>1202</v>
      </c>
      <c r="B1205" s="11" t="str">
        <f t="shared" ref="B1205:D1205" si="2273">IF(ISERROR(B1204),IF(ISERROR(B1203),IF(ISERROR(B1202),"BLANK",B1202),B1203),B1204)</f>
        <v>Isabelle Cote</v>
      </c>
      <c r="C1205" s="11" t="str">
        <f t="shared" si="2273"/>
        <v>Tom Bird</v>
      </c>
      <c r="D1205" s="11" t="str">
        <f t="shared" si="2273"/>
        <v>BMSC1</v>
      </c>
      <c r="E1205" s="12" t="str">
        <f>IF(ISERROR(VLOOKUP($D1205,SITES!$A:$E,2,FALSE)),"",VLOOKUP($D1205,SITES!$A:$E,2,FALSE))</f>
        <v>Dodger Channel</v>
      </c>
      <c r="F1205" s="10">
        <f>IF(ISERROR(VLOOKUP($D1205,SITES!$A:$E,3,FALSE)),"",VLOOKUP($D1205,SITES!$A:$E,3,FALSE))</f>
        <v>48.828948974609297</v>
      </c>
      <c r="G1205" s="13">
        <f>IF(ISERROR(VLOOKUP($D1205,SITES!$A:$E,4,FALSE)),"",VLOOKUP($D1205,SITES!$A:$E,4,FALSE))</f>
        <v>-125.19757080078099</v>
      </c>
      <c r="H1205" s="14" t="str">
        <f t="shared" ref="H1205:M1205" si="2274">IF(ISERROR(H1204),IF(ISERROR(H1203),IF(ISERROR(H1202),"BLANK",H1202),H1203),H1204)</f>
        <v>25/04/2024</v>
      </c>
      <c r="I1205" s="11">
        <f t="shared" si="2274"/>
        <v>3</v>
      </c>
      <c r="J1205" s="11" t="str">
        <f t="shared" si="2274"/>
        <v>NE</v>
      </c>
      <c r="K1205" s="18">
        <f t="shared" si="2274"/>
        <v>0.59513888888888888</v>
      </c>
      <c r="L1205" s="11" t="str">
        <f t="shared" si="2274"/>
        <v>TJB</v>
      </c>
      <c r="M1205" s="11">
        <f t="shared" si="2274"/>
        <v>6.5</v>
      </c>
      <c r="N1205" s="11">
        <v>2</v>
      </c>
      <c r="O1205" s="11">
        <f t="shared" si="2272"/>
        <v>1</v>
      </c>
      <c r="P1205" s="11" t="s">
        <v>33</v>
      </c>
      <c r="Q1205" s="19" t="str">
        <f>IF($N1205=1,IF(ISERROR(VLOOKUP($P1205,'M1'!$A:$C,Q$2,FALSE)),"NOT PRESENT",VLOOKUP($P1205,'M1'!$A:$C,Q$2,FALSE)),IF($N1205=2,IF(ISERROR(VLOOKUP(DATA!$P1205,'M2'!$A:$C,Q$2,FALSE)),"NOT PRESENT",VLOOKUP(DATA!$P1205,'M2'!$A:$C,Q$2,FALSE)),IF($N1205=0,IF(ISERROR(VLOOKUP($P1205,'M1'!$A:$C,Q$2,FALSE)),IF(ISERROR(VLOOKUP(DATA!$P1205,'M2'!$A:$C,Q$2,FALSE)),"NOT PRESENT",VLOOKUP(DATA!$P1205,'M2'!$A:$C,Q$2,FALSE)),VLOOKUP($P1205,'M1'!$A:$C,Q$2,FALSE)),"SPECIFY METHOD")))</f>
        <v>Apostichopus californicus</v>
      </c>
      <c r="R1205" s="12" t="str">
        <f>IF($N1205=1,IF(ISERROR(VLOOKUP($P1205,'M1'!$A:$C,R$2,FALSE)),"NOT PRESENT",VLOOKUP($P1205,'M1'!$A:$C,R$2,FALSE)),IF($N1205=2,IF(ISERROR(VLOOKUP(DATA!$P1205,'M2'!$A:$C,R$2,FALSE)),"NOT PRESENT",VLOOKUP(DATA!$P1205,'M2'!$A:$C,R$2,FALSE)),IF($N1205=0,IF(ISERROR(VLOOKUP($P1205,'M1'!$A:$C,R$2,FALSE)),IF(ISERROR(VLOOKUP(DATA!$P1205,'M2'!$A:$C,R$2,FALSE)),"NOT PRESENT",VLOOKUP(DATA!$P1205,'M2'!$A:$C,R$2,FALSE)),VLOOKUP($P1205,'M1'!$A:$C,R$2,FALSE)),"SPECIFY METHOD")))</f>
        <v>California sea cucumber</v>
      </c>
      <c r="S1205" s="21">
        <f t="shared" si="1889"/>
        <v>3</v>
      </c>
      <c r="T1205" s="11">
        <v>3</v>
      </c>
      <c r="U1205" s="11"/>
      <c r="V1205" s="11"/>
      <c r="W1205" s="11"/>
      <c r="X1205" s="11"/>
      <c r="Y1205" s="11"/>
      <c r="Z1205" s="11"/>
      <c r="AA1205" s="11"/>
      <c r="AB1205" s="11"/>
      <c r="AC1205" s="11"/>
      <c r="AD1205" s="11"/>
      <c r="AE1205" s="11"/>
      <c r="AF1205" s="11"/>
      <c r="AG1205" s="11"/>
      <c r="AH1205" s="11"/>
      <c r="AI1205" s="11"/>
      <c r="AJ1205" s="11"/>
      <c r="AK1205" s="11"/>
      <c r="AL1205" s="11"/>
      <c r="AM1205" s="11"/>
      <c r="AN1205" s="11"/>
      <c r="AO1205" s="11"/>
      <c r="AP1205" s="11"/>
      <c r="AQ1205" s="11"/>
      <c r="AR1205" s="11"/>
      <c r="AS1205" s="11"/>
      <c r="AT1205" s="11"/>
      <c r="AU1205" s="11"/>
      <c r="AV1205" s="11"/>
      <c r="AW1205" s="11"/>
      <c r="AX1205" s="11"/>
      <c r="AY1205" s="11"/>
      <c r="AZ1205" s="11"/>
      <c r="BA1205" s="11"/>
      <c r="BB1205" s="11"/>
      <c r="BC1205" s="11"/>
      <c r="BD1205" s="11"/>
      <c r="BE1205" s="11"/>
      <c r="BF1205" s="11"/>
      <c r="BG1205" s="11"/>
      <c r="BH1205" s="11"/>
      <c r="BI1205" s="11"/>
      <c r="BJ1205" s="11"/>
      <c r="BK1205" s="11"/>
      <c r="BL1205" s="11"/>
      <c r="BM1205" s="11"/>
      <c r="BN1205" s="11"/>
      <c r="BO1205" s="11"/>
      <c r="BP1205" s="11"/>
    </row>
    <row r="1206" spans="1:68" ht="12.75" customHeight="1">
      <c r="A1206" s="12">
        <f t="shared" si="2239"/>
        <v>1203</v>
      </c>
      <c r="B1206" s="11" t="str">
        <f t="shared" ref="B1206:D1206" si="2275">IF(ISERROR(B1205),IF(ISERROR(B1204),IF(ISERROR(B1203),"BLANK",B1203),B1204),B1205)</f>
        <v>Isabelle Cote</v>
      </c>
      <c r="C1206" s="11" t="str">
        <f t="shared" si="2275"/>
        <v>Tom Bird</v>
      </c>
      <c r="D1206" s="11" t="str">
        <f t="shared" si="2275"/>
        <v>BMSC1</v>
      </c>
      <c r="E1206" s="12" t="str">
        <f>IF(ISERROR(VLOOKUP($D1206,SITES!$A:$E,2,FALSE)),"",VLOOKUP($D1206,SITES!$A:$E,2,FALSE))</f>
        <v>Dodger Channel</v>
      </c>
      <c r="F1206" s="10">
        <f>IF(ISERROR(VLOOKUP($D1206,SITES!$A:$E,3,FALSE)),"",VLOOKUP($D1206,SITES!$A:$E,3,FALSE))</f>
        <v>48.828948974609297</v>
      </c>
      <c r="G1206" s="13">
        <f>IF(ISERROR(VLOOKUP($D1206,SITES!$A:$E,4,FALSE)),"",VLOOKUP($D1206,SITES!$A:$E,4,FALSE))</f>
        <v>-125.19757080078099</v>
      </c>
      <c r="H1206" s="14" t="str">
        <f t="shared" ref="H1206:M1206" si="2276">IF(ISERROR(H1205),IF(ISERROR(H1204),IF(ISERROR(H1203),"BLANK",H1203),H1204),H1205)</f>
        <v>25/04/2024</v>
      </c>
      <c r="I1206" s="11">
        <f t="shared" si="2276"/>
        <v>3</v>
      </c>
      <c r="J1206" s="11" t="str">
        <f t="shared" si="2276"/>
        <v>NE</v>
      </c>
      <c r="K1206" s="18">
        <f t="shared" si="2276"/>
        <v>0.59513888888888888</v>
      </c>
      <c r="L1206" s="11" t="str">
        <f t="shared" si="2276"/>
        <v>TJB</v>
      </c>
      <c r="M1206" s="11">
        <f t="shared" si="2276"/>
        <v>6.5</v>
      </c>
      <c r="N1206" s="11">
        <v>2</v>
      </c>
      <c r="O1206" s="11">
        <f t="shared" si="2272"/>
        <v>1</v>
      </c>
      <c r="P1206" s="11" t="s">
        <v>41</v>
      </c>
      <c r="Q1206" s="19" t="str">
        <f>IF($N1206=1,IF(ISERROR(VLOOKUP($P1206,'M1'!$A:$C,Q$2,FALSE)),"NOT PRESENT",VLOOKUP($P1206,'M1'!$A:$C,Q$2,FALSE)),IF($N1206=2,IF(ISERROR(VLOOKUP(DATA!$P1206,'M2'!$A:$C,Q$2,FALSE)),"NOT PRESENT",VLOOKUP(DATA!$P1206,'M2'!$A:$C,Q$2,FALSE)),IF($N1206=0,IF(ISERROR(VLOOKUP($P1206,'M1'!$A:$C,Q$2,FALSE)),IF(ISERROR(VLOOKUP(DATA!$P1206,'M2'!$A:$C,Q$2,FALSE)),"NOT PRESENT",VLOOKUP(DATA!$P1206,'M2'!$A:$C,Q$2,FALSE)),VLOOKUP($P1206,'M1'!$A:$C,Q$2,FALSE)),"SPECIFY METHOD")))</f>
        <v>Pisaster ochraceus</v>
      </c>
      <c r="R1206" s="12" t="str">
        <f>IF($N1206=1,IF(ISERROR(VLOOKUP($P1206,'M1'!$A:$C,R$2,FALSE)),"NOT PRESENT",VLOOKUP($P1206,'M1'!$A:$C,R$2,FALSE)),IF($N1206=2,IF(ISERROR(VLOOKUP(DATA!$P1206,'M2'!$A:$C,R$2,FALSE)),"NOT PRESENT",VLOOKUP(DATA!$P1206,'M2'!$A:$C,R$2,FALSE)),IF($N1206=0,IF(ISERROR(VLOOKUP($P1206,'M1'!$A:$C,R$2,FALSE)),IF(ISERROR(VLOOKUP(DATA!$P1206,'M2'!$A:$C,R$2,FALSE)),"NOT PRESENT",VLOOKUP(DATA!$P1206,'M2'!$A:$C,R$2,FALSE)),VLOOKUP($P1206,'M1'!$A:$C,R$2,FALSE)),"SPECIFY METHOD")))</f>
        <v>Purple sea star</v>
      </c>
      <c r="S1206" s="21">
        <f t="shared" si="1889"/>
        <v>6</v>
      </c>
      <c r="T1206" s="11">
        <v>6</v>
      </c>
      <c r="U1206" s="11"/>
      <c r="V1206" s="11"/>
      <c r="W1206" s="11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  <c r="AT1206" s="11"/>
      <c r="AU1206" s="11"/>
      <c r="AV1206" s="11"/>
      <c r="AW1206" s="11"/>
      <c r="AX1206" s="11"/>
      <c r="AY1206" s="11"/>
      <c r="AZ1206" s="11"/>
      <c r="BA1206" s="11"/>
      <c r="BB1206" s="11"/>
      <c r="BC1206" s="11"/>
      <c r="BD1206" s="11"/>
      <c r="BE1206" s="11"/>
      <c r="BF1206" s="11"/>
      <c r="BG1206" s="11"/>
      <c r="BH1206" s="11"/>
      <c r="BI1206" s="11"/>
      <c r="BJ1206" s="11"/>
      <c r="BK1206" s="11"/>
      <c r="BL1206" s="11"/>
      <c r="BM1206" s="11"/>
      <c r="BN1206" s="11"/>
      <c r="BO1206" s="11"/>
      <c r="BP1206" s="11"/>
    </row>
    <row r="1207" spans="1:68" ht="12.75" customHeight="1">
      <c r="A1207" s="12">
        <f t="shared" si="2239"/>
        <v>1204</v>
      </c>
      <c r="B1207" s="11" t="str">
        <f t="shared" ref="B1207:D1207" si="2277">IF(ISERROR(B1206),IF(ISERROR(B1205),IF(ISERROR(B1204),"BLANK",B1204),B1205),B1206)</f>
        <v>Isabelle Cote</v>
      </c>
      <c r="C1207" s="11" t="str">
        <f t="shared" si="2277"/>
        <v>Tom Bird</v>
      </c>
      <c r="D1207" s="11" t="str">
        <f t="shared" si="2277"/>
        <v>BMSC1</v>
      </c>
      <c r="E1207" s="12" t="str">
        <f>IF(ISERROR(VLOOKUP($D1207,SITES!$A:$E,2,FALSE)),"",VLOOKUP($D1207,SITES!$A:$E,2,FALSE))</f>
        <v>Dodger Channel</v>
      </c>
      <c r="F1207" s="10">
        <f>IF(ISERROR(VLOOKUP($D1207,SITES!$A:$E,3,FALSE)),"",VLOOKUP($D1207,SITES!$A:$E,3,FALSE))</f>
        <v>48.828948974609297</v>
      </c>
      <c r="G1207" s="13">
        <f>IF(ISERROR(VLOOKUP($D1207,SITES!$A:$E,4,FALSE)),"",VLOOKUP($D1207,SITES!$A:$E,4,FALSE))</f>
        <v>-125.19757080078099</v>
      </c>
      <c r="H1207" s="14" t="str">
        <f t="shared" ref="H1207:O1207" si="2278">IF(ISERROR(H1206),IF(ISERROR(H1205),IF(ISERROR(H1204),"BLANK",H1204),H1205),H1206)</f>
        <v>25/04/2024</v>
      </c>
      <c r="I1207" s="11">
        <f t="shared" si="2278"/>
        <v>3</v>
      </c>
      <c r="J1207" s="11" t="str">
        <f t="shared" si="2278"/>
        <v>NE</v>
      </c>
      <c r="K1207" s="18">
        <f t="shared" si="2278"/>
        <v>0.59513888888888888</v>
      </c>
      <c r="L1207" s="11" t="str">
        <f t="shared" si="2278"/>
        <v>TJB</v>
      </c>
      <c r="M1207" s="11">
        <f t="shared" si="2278"/>
        <v>6.5</v>
      </c>
      <c r="N1207" s="11">
        <f t="shared" si="2278"/>
        <v>2</v>
      </c>
      <c r="O1207" s="11">
        <f t="shared" si="2278"/>
        <v>1</v>
      </c>
      <c r="P1207" s="11" t="s">
        <v>59</v>
      </c>
      <c r="Q1207" s="19" t="str">
        <f>IF($N1207=1,IF(ISERROR(VLOOKUP($P1207,'M1'!$A:$C,Q$2,FALSE)),"NOT PRESENT",VLOOKUP($P1207,'M1'!$A:$C,Q$2,FALSE)),IF($N1207=2,IF(ISERROR(VLOOKUP(DATA!$P1207,'M2'!$A:$C,Q$2,FALSE)),"NOT PRESENT",VLOOKUP(DATA!$P1207,'M2'!$A:$C,Q$2,FALSE)),IF($N1207=0,IF(ISERROR(VLOOKUP($P1207,'M1'!$A:$C,Q$2,FALSE)),IF(ISERROR(VLOOKUP(DATA!$P1207,'M2'!$A:$C,Q$2,FALSE)),"NOT PRESENT",VLOOKUP(DATA!$P1207,'M2'!$A:$C,Q$2,FALSE)),VLOOKUP($P1207,'M1'!$A:$C,Q$2,FALSE)),"SPECIFY METHOD")))</f>
        <v>Scyra acutifrons</v>
      </c>
      <c r="R1207" s="12" t="str">
        <f>IF($N1207=1,IF(ISERROR(VLOOKUP($P1207,'M1'!$A:$C,R$2,FALSE)),"NOT PRESENT",VLOOKUP($P1207,'M1'!$A:$C,R$2,FALSE)),IF($N1207=2,IF(ISERROR(VLOOKUP(DATA!$P1207,'M2'!$A:$C,R$2,FALSE)),"NOT PRESENT",VLOOKUP(DATA!$P1207,'M2'!$A:$C,R$2,FALSE)),IF($N1207=0,IF(ISERROR(VLOOKUP($P1207,'M1'!$A:$C,R$2,FALSE)),IF(ISERROR(VLOOKUP(DATA!$P1207,'M2'!$A:$C,R$2,FALSE)),"NOT PRESENT",VLOOKUP(DATA!$P1207,'M2'!$A:$C,R$2,FALSE)),VLOOKUP($P1207,'M1'!$A:$C,R$2,FALSE)),"SPECIFY METHOD")))</f>
        <v>Sharpnose crab</v>
      </c>
      <c r="S1207" s="21">
        <f t="shared" si="1889"/>
        <v>3</v>
      </c>
      <c r="T1207" s="11">
        <v>3</v>
      </c>
      <c r="U1207" s="11"/>
      <c r="V1207" s="11"/>
      <c r="W1207" s="11"/>
      <c r="X1207" s="11"/>
      <c r="Y1207" s="11"/>
      <c r="Z1207" s="11"/>
      <c r="AA1207" s="11"/>
      <c r="AB1207" s="11"/>
      <c r="AC1207" s="11"/>
      <c r="AD1207" s="11"/>
      <c r="AE1207" s="11"/>
      <c r="AF1207" s="11"/>
      <c r="AG1207" s="11"/>
      <c r="AH1207" s="11"/>
      <c r="AI1207" s="11"/>
      <c r="AJ1207" s="11"/>
      <c r="AK1207" s="11"/>
      <c r="AL1207" s="11"/>
      <c r="AM1207" s="11"/>
      <c r="AN1207" s="11"/>
      <c r="AO1207" s="11"/>
      <c r="AP1207" s="11"/>
      <c r="AQ1207" s="11"/>
      <c r="AR1207" s="11"/>
      <c r="AS1207" s="11"/>
      <c r="AT1207" s="11"/>
      <c r="AU1207" s="11"/>
      <c r="AV1207" s="11"/>
      <c r="AW1207" s="11"/>
      <c r="AX1207" s="11"/>
      <c r="AY1207" s="11"/>
      <c r="AZ1207" s="11"/>
      <c r="BA1207" s="11"/>
      <c r="BB1207" s="11"/>
      <c r="BC1207" s="11"/>
      <c r="BD1207" s="11"/>
      <c r="BE1207" s="11"/>
      <c r="BF1207" s="11"/>
      <c r="BG1207" s="11"/>
      <c r="BH1207" s="11"/>
      <c r="BI1207" s="11"/>
      <c r="BJ1207" s="11"/>
      <c r="BK1207" s="11"/>
      <c r="BL1207" s="11"/>
      <c r="BM1207" s="11"/>
      <c r="BN1207" s="11"/>
      <c r="BO1207" s="11"/>
      <c r="BP1207" s="11"/>
    </row>
    <row r="1208" spans="1:68" ht="12.75" customHeight="1">
      <c r="A1208" s="12">
        <f t="shared" si="2239"/>
        <v>1205</v>
      </c>
      <c r="B1208" s="11" t="str">
        <f t="shared" ref="B1208:D1208" si="2279">IF(ISERROR(B1207),IF(ISERROR(B1206),IF(ISERROR(B1205),"BLANK",B1205),B1206),B1207)</f>
        <v>Isabelle Cote</v>
      </c>
      <c r="C1208" s="11" t="str">
        <f t="shared" si="2279"/>
        <v>Tom Bird</v>
      </c>
      <c r="D1208" s="11" t="str">
        <f t="shared" si="2279"/>
        <v>BMSC1</v>
      </c>
      <c r="E1208" s="12" t="str">
        <f>IF(ISERROR(VLOOKUP($D1208,SITES!$A:$E,2,FALSE)),"",VLOOKUP($D1208,SITES!$A:$E,2,FALSE))</f>
        <v>Dodger Channel</v>
      </c>
      <c r="F1208" s="10">
        <f>IF(ISERROR(VLOOKUP($D1208,SITES!$A:$E,3,FALSE)),"",VLOOKUP($D1208,SITES!$A:$E,3,FALSE))</f>
        <v>48.828948974609297</v>
      </c>
      <c r="G1208" s="13">
        <f>IF(ISERROR(VLOOKUP($D1208,SITES!$A:$E,4,FALSE)),"",VLOOKUP($D1208,SITES!$A:$E,4,FALSE))</f>
        <v>-125.19757080078099</v>
      </c>
      <c r="H1208" s="14" t="str">
        <f t="shared" ref="H1208:O1208" si="2280">IF(ISERROR(H1207),IF(ISERROR(H1206),IF(ISERROR(H1205),"BLANK",H1205),H1206),H1207)</f>
        <v>25/04/2024</v>
      </c>
      <c r="I1208" s="11">
        <f t="shared" si="2280"/>
        <v>3</v>
      </c>
      <c r="J1208" s="11" t="str">
        <f t="shared" si="2280"/>
        <v>NE</v>
      </c>
      <c r="K1208" s="18">
        <f t="shared" si="2280"/>
        <v>0.59513888888888888</v>
      </c>
      <c r="L1208" s="11" t="str">
        <f t="shared" si="2280"/>
        <v>TJB</v>
      </c>
      <c r="M1208" s="11">
        <f t="shared" si="2280"/>
        <v>6.5</v>
      </c>
      <c r="N1208" s="11">
        <f t="shared" si="2280"/>
        <v>2</v>
      </c>
      <c r="O1208" s="11">
        <f t="shared" si="2280"/>
        <v>1</v>
      </c>
      <c r="P1208" s="11" t="s">
        <v>34</v>
      </c>
      <c r="Q1208" s="19" t="str">
        <f>IF($N1208=1,IF(ISERROR(VLOOKUP($P1208,'M1'!$A:$C,Q$2,FALSE)),"NOT PRESENT",VLOOKUP($P1208,'M1'!$A:$C,Q$2,FALSE)),IF($N1208=2,IF(ISERROR(VLOOKUP(DATA!$P1208,'M2'!$A:$C,Q$2,FALSE)),"NOT PRESENT",VLOOKUP(DATA!$P1208,'M2'!$A:$C,Q$2,FALSE)),IF($N1208=0,IF(ISERROR(VLOOKUP($P1208,'M1'!$A:$C,Q$2,FALSE)),IF(ISERROR(VLOOKUP(DATA!$P1208,'M2'!$A:$C,Q$2,FALSE)),"NOT PRESENT",VLOOKUP(DATA!$P1208,'M2'!$A:$C,Q$2,FALSE)),VLOOKUP($P1208,'M1'!$A:$C,Q$2,FALSE)),"SPECIFY METHOD")))</f>
        <v>Pagurus hemphilli</v>
      </c>
      <c r="R1208" s="12" t="str">
        <f>IF($N1208=1,IF(ISERROR(VLOOKUP($P1208,'M1'!$A:$C,R$2,FALSE)),"NOT PRESENT",VLOOKUP($P1208,'M1'!$A:$C,R$2,FALSE)),IF($N1208=2,IF(ISERROR(VLOOKUP(DATA!$P1208,'M2'!$A:$C,R$2,FALSE)),"NOT PRESENT",VLOOKUP(DATA!$P1208,'M2'!$A:$C,R$2,FALSE)),IF($N1208=0,IF(ISERROR(VLOOKUP($P1208,'M1'!$A:$C,R$2,FALSE)),IF(ISERROR(VLOOKUP(DATA!$P1208,'M2'!$A:$C,R$2,FALSE)),"NOT PRESENT",VLOOKUP(DATA!$P1208,'M2'!$A:$C,R$2,FALSE)),VLOOKUP($P1208,'M1'!$A:$C,R$2,FALSE)),"SPECIFY METHOD")))</f>
        <v>Maroon hermit</v>
      </c>
      <c r="S1208" s="21">
        <f t="shared" si="1889"/>
        <v>18</v>
      </c>
      <c r="T1208" s="11">
        <v>18</v>
      </c>
      <c r="U1208" s="11"/>
      <c r="V1208" s="11"/>
      <c r="W1208" s="11"/>
      <c r="X1208" s="11"/>
      <c r="Y1208" s="11"/>
      <c r="Z1208" s="11"/>
      <c r="AA1208" s="11"/>
      <c r="AB1208" s="11"/>
      <c r="AC1208" s="11"/>
      <c r="AD1208" s="11"/>
      <c r="AE1208" s="11"/>
      <c r="AF1208" s="11"/>
      <c r="AG1208" s="11"/>
      <c r="AH1208" s="11"/>
      <c r="AI1208" s="11"/>
      <c r="AJ1208" s="11"/>
      <c r="AK1208" s="11"/>
      <c r="AL1208" s="11"/>
      <c r="AM1208" s="11"/>
      <c r="AN1208" s="11"/>
      <c r="AO1208" s="11"/>
      <c r="AP1208" s="11"/>
      <c r="AQ1208" s="11"/>
      <c r="AR1208" s="11"/>
      <c r="AS1208" s="11"/>
      <c r="AT1208" s="11"/>
      <c r="AU1208" s="11"/>
      <c r="AV1208" s="11"/>
      <c r="AW1208" s="11"/>
      <c r="AX1208" s="11"/>
      <c r="AY1208" s="11"/>
      <c r="AZ1208" s="11"/>
      <c r="BA1208" s="11"/>
      <c r="BB1208" s="11"/>
      <c r="BC1208" s="11"/>
      <c r="BD1208" s="11"/>
      <c r="BE1208" s="11"/>
      <c r="BF1208" s="11"/>
      <c r="BG1208" s="11"/>
      <c r="BH1208" s="11"/>
      <c r="BI1208" s="11"/>
      <c r="BJ1208" s="11"/>
      <c r="BK1208" s="11"/>
      <c r="BL1208" s="11"/>
      <c r="BM1208" s="11"/>
      <c r="BN1208" s="11"/>
      <c r="BO1208" s="11"/>
      <c r="BP1208" s="11"/>
    </row>
    <row r="1209" spans="1:68" ht="12.75" customHeight="1">
      <c r="A1209" s="12">
        <f t="shared" si="2239"/>
        <v>1206</v>
      </c>
      <c r="B1209" s="11" t="str">
        <f t="shared" ref="B1209:D1209" si="2281">IF(ISERROR(B1208),IF(ISERROR(B1207),IF(ISERROR(B1206),"BLANK",B1206),B1207),B1208)</f>
        <v>Isabelle Cote</v>
      </c>
      <c r="C1209" s="11" t="str">
        <f t="shared" si="2281"/>
        <v>Tom Bird</v>
      </c>
      <c r="D1209" s="11" t="str">
        <f t="shared" si="2281"/>
        <v>BMSC1</v>
      </c>
      <c r="E1209" s="12" t="str">
        <f>IF(ISERROR(VLOOKUP($D1209,SITES!$A:$E,2,FALSE)),"",VLOOKUP($D1209,SITES!$A:$E,2,FALSE))</f>
        <v>Dodger Channel</v>
      </c>
      <c r="F1209" s="10">
        <f>IF(ISERROR(VLOOKUP($D1209,SITES!$A:$E,3,FALSE)),"",VLOOKUP($D1209,SITES!$A:$E,3,FALSE))</f>
        <v>48.828948974609297</v>
      </c>
      <c r="G1209" s="13">
        <f>IF(ISERROR(VLOOKUP($D1209,SITES!$A:$E,4,FALSE)),"",VLOOKUP($D1209,SITES!$A:$E,4,FALSE))</f>
        <v>-125.19757080078099</v>
      </c>
      <c r="H1209" s="14" t="str">
        <f t="shared" ref="H1209:O1209" si="2282">IF(ISERROR(H1208),IF(ISERROR(H1207),IF(ISERROR(H1206),"BLANK",H1206),H1207),H1208)</f>
        <v>25/04/2024</v>
      </c>
      <c r="I1209" s="11">
        <f t="shared" si="2282"/>
        <v>3</v>
      </c>
      <c r="J1209" s="11" t="str">
        <f t="shared" si="2282"/>
        <v>NE</v>
      </c>
      <c r="K1209" s="18">
        <f t="shared" si="2282"/>
        <v>0.59513888888888888</v>
      </c>
      <c r="L1209" s="11" t="str">
        <f t="shared" si="2282"/>
        <v>TJB</v>
      </c>
      <c r="M1209" s="11">
        <f t="shared" si="2282"/>
        <v>6.5</v>
      </c>
      <c r="N1209" s="11">
        <f t="shared" si="2282"/>
        <v>2</v>
      </c>
      <c r="O1209" s="11">
        <f t="shared" si="2282"/>
        <v>1</v>
      </c>
      <c r="P1209" s="11" t="s">
        <v>53</v>
      </c>
      <c r="Q1209" s="19" t="str">
        <f>IF($N1209=1,IF(ISERROR(VLOOKUP($P1209,'M1'!$A:$C,Q$2,FALSE)),"NOT PRESENT",VLOOKUP($P1209,'M1'!$A:$C,Q$2,FALSE)),IF($N1209=2,IF(ISERROR(VLOOKUP(DATA!$P1209,'M2'!$A:$C,Q$2,FALSE)),"NOT PRESENT",VLOOKUP(DATA!$P1209,'M2'!$A:$C,Q$2,FALSE)),IF($N1209=0,IF(ISERROR(VLOOKUP($P1209,'M1'!$A:$C,Q$2,FALSE)),IF(ISERROR(VLOOKUP(DATA!$P1209,'M2'!$A:$C,Q$2,FALSE)),"NOT PRESENT",VLOOKUP(DATA!$P1209,'M2'!$A:$C,Q$2,FALSE)),VLOOKUP($P1209,'M1'!$A:$C,Q$2,FALSE)),"SPECIFY METHOD")))</f>
        <v>Rhinogobiops nicholsii</v>
      </c>
      <c r="R1209" s="12" t="str">
        <f>IF($N1209=1,IF(ISERROR(VLOOKUP($P1209,'M1'!$A:$C,R$2,FALSE)),"NOT PRESENT",VLOOKUP($P1209,'M1'!$A:$C,R$2,FALSE)),IF($N1209=2,IF(ISERROR(VLOOKUP(DATA!$P1209,'M2'!$A:$C,R$2,FALSE)),"NOT PRESENT",VLOOKUP(DATA!$P1209,'M2'!$A:$C,R$2,FALSE)),IF($N1209=0,IF(ISERROR(VLOOKUP($P1209,'M1'!$A:$C,R$2,FALSE)),IF(ISERROR(VLOOKUP(DATA!$P1209,'M2'!$A:$C,R$2,FALSE)),"NOT PRESENT",VLOOKUP(DATA!$P1209,'M2'!$A:$C,R$2,FALSE)),VLOOKUP($P1209,'M1'!$A:$C,R$2,FALSE)),"SPECIFY METHOD")))</f>
        <v>Blackeye goby</v>
      </c>
      <c r="S1209" s="21">
        <f t="shared" si="1889"/>
        <v>2</v>
      </c>
      <c r="T1209" s="11">
        <v>0</v>
      </c>
      <c r="U1209" s="11"/>
      <c r="V1209" s="11">
        <v>1</v>
      </c>
      <c r="W1209" s="11">
        <v>1</v>
      </c>
      <c r="X1209" s="11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1"/>
      <c r="AJ1209" s="11"/>
      <c r="AK1209" s="11"/>
      <c r="AL1209" s="11"/>
      <c r="AM1209" s="11"/>
      <c r="AN1209" s="11"/>
      <c r="AO1209" s="11"/>
      <c r="AP1209" s="11"/>
      <c r="AQ1209" s="11"/>
      <c r="AR1209" s="11"/>
      <c r="AS1209" s="11"/>
      <c r="AT1209" s="11"/>
      <c r="AU1209" s="11"/>
      <c r="AV1209" s="11"/>
      <c r="AW1209" s="11"/>
      <c r="AX1209" s="11"/>
      <c r="AY1209" s="11"/>
      <c r="AZ1209" s="11"/>
      <c r="BA1209" s="11"/>
      <c r="BB1209" s="11"/>
      <c r="BC1209" s="11"/>
      <c r="BD1209" s="11"/>
      <c r="BE1209" s="11"/>
      <c r="BF1209" s="11"/>
      <c r="BG1209" s="11"/>
      <c r="BH1209" s="11"/>
      <c r="BI1209" s="11"/>
      <c r="BJ1209" s="11"/>
      <c r="BK1209" s="11"/>
      <c r="BL1209" s="11"/>
      <c r="BM1209" s="11"/>
      <c r="BN1209" s="11"/>
      <c r="BO1209" s="11"/>
      <c r="BP1209" s="11"/>
    </row>
    <row r="1210" spans="1:68" ht="12.75" customHeight="1">
      <c r="A1210" s="12">
        <f t="shared" si="2239"/>
        <v>1207</v>
      </c>
      <c r="B1210" s="11" t="str">
        <f t="shared" ref="B1210:D1210" si="2283">IF(ISERROR(B1209),IF(ISERROR(B1208),IF(ISERROR(B1207),"BLANK",B1207),B1208),B1209)</f>
        <v>Isabelle Cote</v>
      </c>
      <c r="C1210" s="11" t="str">
        <f t="shared" si="2283"/>
        <v>Tom Bird</v>
      </c>
      <c r="D1210" s="11" t="str">
        <f t="shared" si="2283"/>
        <v>BMSC1</v>
      </c>
      <c r="E1210" s="12" t="str">
        <f>IF(ISERROR(VLOOKUP($D1210,SITES!$A:$E,2,FALSE)),"",VLOOKUP($D1210,SITES!$A:$E,2,FALSE))</f>
        <v>Dodger Channel</v>
      </c>
      <c r="F1210" s="10">
        <f>IF(ISERROR(VLOOKUP($D1210,SITES!$A:$E,3,FALSE)),"",VLOOKUP($D1210,SITES!$A:$E,3,FALSE))</f>
        <v>48.828948974609297</v>
      </c>
      <c r="G1210" s="13">
        <f>IF(ISERROR(VLOOKUP($D1210,SITES!$A:$E,4,FALSE)),"",VLOOKUP($D1210,SITES!$A:$E,4,FALSE))</f>
        <v>-125.19757080078099</v>
      </c>
      <c r="H1210" s="14" t="str">
        <f t="shared" ref="H1210:O1210" si="2284">IF(ISERROR(H1209),IF(ISERROR(H1208),IF(ISERROR(H1207),"BLANK",H1207),H1208),H1209)</f>
        <v>25/04/2024</v>
      </c>
      <c r="I1210" s="11">
        <f t="shared" si="2284"/>
        <v>3</v>
      </c>
      <c r="J1210" s="11" t="str">
        <f t="shared" si="2284"/>
        <v>NE</v>
      </c>
      <c r="K1210" s="18">
        <f t="shared" si="2284"/>
        <v>0.59513888888888888</v>
      </c>
      <c r="L1210" s="11" t="str">
        <f t="shared" si="2284"/>
        <v>TJB</v>
      </c>
      <c r="M1210" s="11">
        <f t="shared" si="2284"/>
        <v>6.5</v>
      </c>
      <c r="N1210" s="11">
        <f t="shared" si="2284"/>
        <v>2</v>
      </c>
      <c r="O1210" s="11">
        <f t="shared" si="2284"/>
        <v>1</v>
      </c>
      <c r="P1210" s="11" t="s">
        <v>40</v>
      </c>
      <c r="Q1210" s="19" t="str">
        <f>IF($N1210=1,IF(ISERROR(VLOOKUP($P1210,'M1'!$A:$C,Q$2,FALSE)),"NOT PRESENT",VLOOKUP($P1210,'M1'!$A:$C,Q$2,FALSE)),IF($N1210=2,IF(ISERROR(VLOOKUP(DATA!$P1210,'M2'!$A:$C,Q$2,FALSE)),"NOT PRESENT",VLOOKUP(DATA!$P1210,'M2'!$A:$C,Q$2,FALSE)),IF($N1210=0,IF(ISERROR(VLOOKUP($P1210,'M1'!$A:$C,Q$2,FALSE)),IF(ISERROR(VLOOKUP(DATA!$P1210,'M2'!$A:$C,Q$2,FALSE)),"NOT PRESENT",VLOOKUP(DATA!$P1210,'M2'!$A:$C,Q$2,FALSE)),VLOOKUP($P1210,'M1'!$A:$C,Q$2,FALSE)),"SPECIFY METHOD")))</f>
        <v>Pagurus beringanus</v>
      </c>
      <c r="R1210" s="12" t="str">
        <f>IF($N1210=1,IF(ISERROR(VLOOKUP($P1210,'M1'!$A:$C,R$2,FALSE)),"NOT PRESENT",VLOOKUP($P1210,'M1'!$A:$C,R$2,FALSE)),IF($N1210=2,IF(ISERROR(VLOOKUP(DATA!$P1210,'M2'!$A:$C,R$2,FALSE)),"NOT PRESENT",VLOOKUP(DATA!$P1210,'M2'!$A:$C,R$2,FALSE)),IF($N1210=0,IF(ISERROR(VLOOKUP($P1210,'M1'!$A:$C,R$2,FALSE)),IF(ISERROR(VLOOKUP(DATA!$P1210,'M2'!$A:$C,R$2,FALSE)),"NOT PRESENT",VLOOKUP(DATA!$P1210,'M2'!$A:$C,R$2,FALSE)),VLOOKUP($P1210,'M1'!$A:$C,R$2,FALSE)),"SPECIFY METHOD")))</f>
        <v>Bering hermit crab</v>
      </c>
      <c r="S1210" s="21">
        <f t="shared" si="1889"/>
        <v>1</v>
      </c>
      <c r="T1210" s="11">
        <v>1</v>
      </c>
      <c r="U1210" s="11"/>
      <c r="V1210" s="11"/>
      <c r="W1210" s="11"/>
      <c r="X1210" s="11"/>
      <c r="Y1210" s="11"/>
      <c r="Z1210" s="11"/>
      <c r="AA1210" s="11"/>
      <c r="AB1210" s="11"/>
      <c r="AC1210" s="11"/>
      <c r="AD1210" s="11"/>
      <c r="AE1210" s="11"/>
      <c r="AF1210" s="11"/>
      <c r="AG1210" s="11"/>
      <c r="AH1210" s="11"/>
      <c r="AI1210" s="11"/>
      <c r="AJ1210" s="11"/>
      <c r="AK1210" s="11"/>
      <c r="AL1210" s="11"/>
      <c r="AM1210" s="11"/>
      <c r="AN1210" s="11"/>
      <c r="AO1210" s="11"/>
      <c r="AP1210" s="11"/>
      <c r="AQ1210" s="11"/>
      <c r="AR1210" s="11"/>
      <c r="AS1210" s="11"/>
      <c r="AT1210" s="11"/>
      <c r="AU1210" s="11"/>
      <c r="AV1210" s="11"/>
      <c r="AW1210" s="11"/>
      <c r="AX1210" s="11"/>
      <c r="AY1210" s="11"/>
      <c r="AZ1210" s="11"/>
      <c r="BA1210" s="11"/>
      <c r="BB1210" s="11"/>
      <c r="BC1210" s="11"/>
      <c r="BD1210" s="11"/>
      <c r="BE1210" s="11"/>
      <c r="BF1210" s="11"/>
      <c r="BG1210" s="11"/>
      <c r="BH1210" s="11"/>
      <c r="BI1210" s="11"/>
      <c r="BJ1210" s="11"/>
      <c r="BK1210" s="11"/>
      <c r="BL1210" s="11"/>
      <c r="BM1210" s="11"/>
      <c r="BN1210" s="11"/>
      <c r="BO1210" s="11"/>
      <c r="BP1210" s="11"/>
    </row>
    <row r="1211" spans="1:68" ht="12.75" customHeight="1">
      <c r="A1211" s="12">
        <f t="shared" si="2239"/>
        <v>1208</v>
      </c>
      <c r="B1211" s="11" t="str">
        <f t="shared" ref="B1211:D1211" si="2285">IF(ISERROR(B1210),IF(ISERROR(B1209),IF(ISERROR(B1208),"BLANK",B1208),B1209),B1210)</f>
        <v>Isabelle Cote</v>
      </c>
      <c r="C1211" s="11" t="str">
        <f t="shared" si="2285"/>
        <v>Tom Bird</v>
      </c>
      <c r="D1211" s="11" t="str">
        <f t="shared" si="2285"/>
        <v>BMSC1</v>
      </c>
      <c r="E1211" s="12" t="str">
        <f>IF(ISERROR(VLOOKUP($D1211,SITES!$A:$E,2,FALSE)),"",VLOOKUP($D1211,SITES!$A:$E,2,FALSE))</f>
        <v>Dodger Channel</v>
      </c>
      <c r="F1211" s="10">
        <f>IF(ISERROR(VLOOKUP($D1211,SITES!$A:$E,3,FALSE)),"",VLOOKUP($D1211,SITES!$A:$E,3,FALSE))</f>
        <v>48.828948974609297</v>
      </c>
      <c r="G1211" s="13">
        <f>IF(ISERROR(VLOOKUP($D1211,SITES!$A:$E,4,FALSE)),"",VLOOKUP($D1211,SITES!$A:$E,4,FALSE))</f>
        <v>-125.19757080078099</v>
      </c>
      <c r="H1211" s="14" t="str">
        <f t="shared" ref="H1211:O1211" si="2286">IF(ISERROR(H1210),IF(ISERROR(H1209),IF(ISERROR(H1208),"BLANK",H1208),H1209),H1210)</f>
        <v>25/04/2024</v>
      </c>
      <c r="I1211" s="11">
        <f t="shared" si="2286"/>
        <v>3</v>
      </c>
      <c r="J1211" s="11" t="str">
        <f t="shared" si="2286"/>
        <v>NE</v>
      </c>
      <c r="K1211" s="18">
        <f t="shared" si="2286"/>
        <v>0.59513888888888888</v>
      </c>
      <c r="L1211" s="11" t="str">
        <f t="shared" si="2286"/>
        <v>TJB</v>
      </c>
      <c r="M1211" s="11">
        <f t="shared" si="2286"/>
        <v>6.5</v>
      </c>
      <c r="N1211" s="11">
        <f t="shared" si="2286"/>
        <v>2</v>
      </c>
      <c r="O1211" s="11">
        <f t="shared" si="2286"/>
        <v>1</v>
      </c>
      <c r="P1211" s="11" t="s">
        <v>38</v>
      </c>
      <c r="Q1211" s="19" t="str">
        <f>IF($N1211=1,IF(ISERROR(VLOOKUP($P1211,'M1'!$A:$C,Q$2,FALSE)),"NOT PRESENT",VLOOKUP($P1211,'M1'!$A:$C,Q$2,FALSE)),IF($N1211=2,IF(ISERROR(VLOOKUP(DATA!$P1211,'M2'!$A:$C,Q$2,FALSE)),"NOT PRESENT",VLOOKUP(DATA!$P1211,'M2'!$A:$C,Q$2,FALSE)),IF($N1211=0,IF(ISERROR(VLOOKUP($P1211,'M1'!$A:$C,Q$2,FALSE)),IF(ISERROR(VLOOKUP(DATA!$P1211,'M2'!$A:$C,Q$2,FALSE)),"NOT PRESENT",VLOOKUP(DATA!$P1211,'M2'!$A:$C,Q$2,FALSE)),VLOOKUP($P1211,'M1'!$A:$C,Q$2,FALSE)),"SPECIFY METHOD")))</f>
        <v>Crassadoma gigantea</v>
      </c>
      <c r="R1211" s="12" t="str">
        <f>IF($N1211=1,IF(ISERROR(VLOOKUP($P1211,'M1'!$A:$C,R$2,FALSE)),"NOT PRESENT",VLOOKUP($P1211,'M1'!$A:$C,R$2,FALSE)),IF($N1211=2,IF(ISERROR(VLOOKUP(DATA!$P1211,'M2'!$A:$C,R$2,FALSE)),"NOT PRESENT",VLOOKUP(DATA!$P1211,'M2'!$A:$C,R$2,FALSE)),IF($N1211=0,IF(ISERROR(VLOOKUP($P1211,'M1'!$A:$C,R$2,FALSE)),IF(ISERROR(VLOOKUP(DATA!$P1211,'M2'!$A:$C,R$2,FALSE)),"NOT PRESENT",VLOOKUP(DATA!$P1211,'M2'!$A:$C,R$2,FALSE)),VLOOKUP($P1211,'M1'!$A:$C,R$2,FALSE)),"SPECIFY METHOD")))</f>
        <v>Purple-hinged rock scallop</v>
      </c>
      <c r="S1211" s="21">
        <f t="shared" si="1889"/>
        <v>2</v>
      </c>
      <c r="T1211" s="11">
        <v>0</v>
      </c>
      <c r="U1211" s="11"/>
      <c r="V1211" s="11"/>
      <c r="W1211" s="11"/>
      <c r="X1211" s="11"/>
      <c r="Y1211" s="11">
        <v>1</v>
      </c>
      <c r="Z1211" s="11">
        <v>1</v>
      </c>
      <c r="AA1211" s="11"/>
      <c r="AB1211" s="11"/>
      <c r="AC1211" s="11"/>
      <c r="AD1211" s="11"/>
      <c r="AE1211" s="11"/>
      <c r="AF1211" s="11"/>
      <c r="AG1211" s="11"/>
      <c r="AH1211" s="11"/>
      <c r="AI1211" s="11"/>
      <c r="AJ1211" s="11"/>
      <c r="AK1211" s="11"/>
      <c r="AL1211" s="11"/>
      <c r="AM1211" s="11"/>
      <c r="AN1211" s="11"/>
      <c r="AO1211" s="11"/>
      <c r="AP1211" s="11"/>
      <c r="AQ1211" s="11"/>
      <c r="AR1211" s="11"/>
      <c r="AS1211" s="11"/>
      <c r="AT1211" s="11"/>
      <c r="AU1211" s="11"/>
      <c r="AV1211" s="11"/>
      <c r="AW1211" s="11"/>
      <c r="AX1211" s="11"/>
      <c r="AY1211" s="11"/>
      <c r="AZ1211" s="11"/>
      <c r="BA1211" s="11"/>
      <c r="BB1211" s="11"/>
      <c r="BC1211" s="11"/>
      <c r="BD1211" s="11"/>
      <c r="BE1211" s="11"/>
      <c r="BF1211" s="11"/>
      <c r="BG1211" s="11"/>
      <c r="BH1211" s="11"/>
      <c r="BI1211" s="11"/>
      <c r="BJ1211" s="11"/>
      <c r="BK1211" s="11"/>
      <c r="BL1211" s="11"/>
      <c r="BM1211" s="11"/>
      <c r="BN1211" s="11"/>
      <c r="BO1211" s="11"/>
      <c r="BP1211" s="11"/>
    </row>
    <row r="1212" spans="1:68" ht="12.75" customHeight="1">
      <c r="A1212" s="12">
        <f t="shared" si="2239"/>
        <v>1209</v>
      </c>
      <c r="B1212" s="11" t="str">
        <f t="shared" ref="B1212:D1212" si="2287">IF(ISERROR(B1211),IF(ISERROR(B1210),IF(ISERROR(B1209),"BLANK",B1209),B1210),B1211)</f>
        <v>Isabelle Cote</v>
      </c>
      <c r="C1212" s="11" t="str">
        <f t="shared" si="2287"/>
        <v>Tom Bird</v>
      </c>
      <c r="D1212" s="11" t="str">
        <f t="shared" si="2287"/>
        <v>BMSC1</v>
      </c>
      <c r="E1212" s="12" t="str">
        <f>IF(ISERROR(VLOOKUP($D1212,SITES!$A:$E,2,FALSE)),"",VLOOKUP($D1212,SITES!$A:$E,2,FALSE))</f>
        <v>Dodger Channel</v>
      </c>
      <c r="F1212" s="10">
        <f>IF(ISERROR(VLOOKUP($D1212,SITES!$A:$E,3,FALSE)),"",VLOOKUP($D1212,SITES!$A:$E,3,FALSE))</f>
        <v>48.828948974609297</v>
      </c>
      <c r="G1212" s="13">
        <f>IF(ISERROR(VLOOKUP($D1212,SITES!$A:$E,4,FALSE)),"",VLOOKUP($D1212,SITES!$A:$E,4,FALSE))</f>
        <v>-125.19757080078099</v>
      </c>
      <c r="H1212" s="14" t="str">
        <f t="shared" ref="H1212:O1212" si="2288">IF(ISERROR(H1211),IF(ISERROR(H1210),IF(ISERROR(H1209),"BLANK",H1209),H1210),H1211)</f>
        <v>25/04/2024</v>
      </c>
      <c r="I1212" s="11">
        <f t="shared" si="2288"/>
        <v>3</v>
      </c>
      <c r="J1212" s="11" t="str">
        <f t="shared" si="2288"/>
        <v>NE</v>
      </c>
      <c r="K1212" s="18">
        <f t="shared" si="2288"/>
        <v>0.59513888888888888</v>
      </c>
      <c r="L1212" s="11" t="str">
        <f t="shared" si="2288"/>
        <v>TJB</v>
      </c>
      <c r="M1212" s="11">
        <f t="shared" si="2288"/>
        <v>6.5</v>
      </c>
      <c r="N1212" s="11">
        <f t="shared" si="2288"/>
        <v>2</v>
      </c>
      <c r="O1212" s="11">
        <f t="shared" si="2288"/>
        <v>1</v>
      </c>
      <c r="P1212" s="24" t="s">
        <v>61</v>
      </c>
      <c r="Q1212" s="19" t="str">
        <f>IF($N1212=1,IF(ISERROR(VLOOKUP($P1212,'M1'!$A:$C,Q$2,FALSE)),"NOT PRESENT",VLOOKUP($P1212,'M1'!$A:$C,Q$2,FALSE)),IF($N1212=2,IF(ISERROR(VLOOKUP(DATA!$P1212,'M2'!$A:$C,Q$2,FALSE)),"NOT PRESENT",VLOOKUP(DATA!$P1212,'M2'!$A:$C,Q$2,FALSE)),IF($N1212=0,IF(ISERROR(VLOOKUP($P1212,'M1'!$A:$C,Q$2,FALSE)),IF(ISERROR(VLOOKUP(DATA!$P1212,'M2'!$A:$C,Q$2,FALSE)),"NOT PRESENT",VLOOKUP(DATA!$P1212,'M2'!$A:$C,Q$2,FALSE)),VLOOKUP($P1212,'M1'!$A:$C,Q$2,FALSE)),"SPECIFY METHOD")))</f>
        <v>Henricia spp.</v>
      </c>
      <c r="R1212" s="12" t="str">
        <f>IF($N1212=1,IF(ISERROR(VLOOKUP($P1212,'M1'!$A:$C,R$2,FALSE)),"NOT PRESENT",VLOOKUP($P1212,'M1'!$A:$C,R$2,FALSE)),IF($N1212=2,IF(ISERROR(VLOOKUP(DATA!$P1212,'M2'!$A:$C,R$2,FALSE)),"NOT PRESENT",VLOOKUP(DATA!$P1212,'M2'!$A:$C,R$2,FALSE)),IF($N1212=0,IF(ISERROR(VLOOKUP($P1212,'M1'!$A:$C,R$2,FALSE)),IF(ISERROR(VLOOKUP(DATA!$P1212,'M2'!$A:$C,R$2,FALSE)),"NOT PRESENT",VLOOKUP(DATA!$P1212,'M2'!$A:$C,R$2,FALSE)),VLOOKUP($P1212,'M1'!$A:$C,R$2,FALSE)),"SPECIFY METHOD")))</f>
        <v>Unidentified blood star</v>
      </c>
      <c r="S1212" s="21">
        <f t="shared" si="1889"/>
        <v>2</v>
      </c>
      <c r="T1212" s="11">
        <v>2</v>
      </c>
      <c r="U1212" s="11"/>
      <c r="V1212" s="11"/>
      <c r="W1212" s="11"/>
      <c r="X1212" s="11"/>
      <c r="Y1212" s="11"/>
      <c r="Z1212" s="11"/>
      <c r="AA1212" s="11"/>
      <c r="AB1212" s="11"/>
      <c r="AC1212" s="11"/>
      <c r="AD1212" s="11"/>
      <c r="AE1212" s="11"/>
      <c r="AF1212" s="11"/>
      <c r="AG1212" s="11"/>
      <c r="AH1212" s="11"/>
      <c r="AI1212" s="11"/>
      <c r="AJ1212" s="11"/>
      <c r="AK1212" s="11"/>
      <c r="AL1212" s="11"/>
      <c r="AM1212" s="11"/>
      <c r="AN1212" s="11"/>
      <c r="AO1212" s="11"/>
      <c r="AP1212" s="11"/>
      <c r="AQ1212" s="11"/>
      <c r="AR1212" s="11"/>
      <c r="AS1212" s="11"/>
      <c r="AT1212" s="11"/>
      <c r="AU1212" s="11"/>
      <c r="AV1212" s="11"/>
      <c r="AW1212" s="11"/>
      <c r="AX1212" s="11"/>
      <c r="AY1212" s="11"/>
      <c r="AZ1212" s="11"/>
      <c r="BA1212" s="11"/>
      <c r="BB1212" s="11"/>
      <c r="BC1212" s="11"/>
      <c r="BD1212" s="11"/>
      <c r="BE1212" s="11"/>
      <c r="BF1212" s="11"/>
      <c r="BG1212" s="11"/>
      <c r="BH1212" s="11"/>
      <c r="BI1212" s="11"/>
      <c r="BJ1212" s="11"/>
      <c r="BK1212" s="11"/>
      <c r="BL1212" s="11"/>
      <c r="BM1212" s="11"/>
      <c r="BN1212" s="11"/>
      <c r="BO1212" s="11"/>
      <c r="BP1212" s="11"/>
    </row>
    <row r="1213" spans="1:68" ht="12.75" customHeight="1">
      <c r="A1213" s="12">
        <f t="shared" si="2239"/>
        <v>1210</v>
      </c>
      <c r="B1213" s="11" t="str">
        <f t="shared" ref="B1213:D1213" si="2289">IF(ISERROR(B1212),IF(ISERROR(B1211),IF(ISERROR(B1210),"BLANK",B1210),B1211),B1212)</f>
        <v>Isabelle Cote</v>
      </c>
      <c r="C1213" s="11" t="str">
        <f t="shared" si="2289"/>
        <v>Tom Bird</v>
      </c>
      <c r="D1213" s="11" t="str">
        <f t="shared" si="2289"/>
        <v>BMSC1</v>
      </c>
      <c r="E1213" s="12" t="str">
        <f>IF(ISERROR(VLOOKUP($D1213,SITES!$A:$E,2,FALSE)),"",VLOOKUP($D1213,SITES!$A:$E,2,FALSE))</f>
        <v>Dodger Channel</v>
      </c>
      <c r="F1213" s="10">
        <f>IF(ISERROR(VLOOKUP($D1213,SITES!$A:$E,3,FALSE)),"",VLOOKUP($D1213,SITES!$A:$E,3,FALSE))</f>
        <v>48.828948974609297</v>
      </c>
      <c r="G1213" s="13">
        <f>IF(ISERROR(VLOOKUP($D1213,SITES!$A:$E,4,FALSE)),"",VLOOKUP($D1213,SITES!$A:$E,4,FALSE))</f>
        <v>-125.19757080078099</v>
      </c>
      <c r="H1213" s="14" t="str">
        <f t="shared" ref="H1213:O1213" si="2290">IF(ISERROR(H1212),IF(ISERROR(H1211),IF(ISERROR(H1210),"BLANK",H1210),H1211),H1212)</f>
        <v>25/04/2024</v>
      </c>
      <c r="I1213" s="11">
        <f t="shared" si="2290"/>
        <v>3</v>
      </c>
      <c r="J1213" s="11" t="str">
        <f t="shared" si="2290"/>
        <v>NE</v>
      </c>
      <c r="K1213" s="18">
        <f t="shared" si="2290"/>
        <v>0.59513888888888888</v>
      </c>
      <c r="L1213" s="11" t="str">
        <f t="shared" si="2290"/>
        <v>TJB</v>
      </c>
      <c r="M1213" s="11">
        <f t="shared" si="2290"/>
        <v>6.5</v>
      </c>
      <c r="N1213" s="11">
        <f t="shared" si="2290"/>
        <v>2</v>
      </c>
      <c r="O1213" s="11">
        <f t="shared" si="2290"/>
        <v>1</v>
      </c>
      <c r="P1213" s="11" t="s">
        <v>91</v>
      </c>
      <c r="Q1213" s="19" t="str">
        <f>IF($N1213=1,IF(ISERROR(VLOOKUP($P1213,'M1'!$A:$C,Q$2,FALSE)),"NOT PRESENT",VLOOKUP($P1213,'M1'!$A:$C,Q$2,FALSE)),IF($N1213=2,IF(ISERROR(VLOOKUP(DATA!$P1213,'M2'!$A:$C,Q$2,FALSE)),"NOT PRESENT",VLOOKUP(DATA!$P1213,'M2'!$A:$C,Q$2,FALSE)),IF($N1213=0,IF(ISERROR(VLOOKUP($P1213,'M1'!$A:$C,Q$2,FALSE)),IF(ISERROR(VLOOKUP(DATA!$P1213,'M2'!$A:$C,Q$2,FALSE)),"NOT PRESENT",VLOOKUP(DATA!$P1213,'M2'!$A:$C,Q$2,FALSE)),VLOOKUP($P1213,'M1'!$A:$C,Q$2,FALSE)),"SPECIFY METHOD")))</f>
        <v>Stylasterias forreri</v>
      </c>
      <c r="R1213" s="12" t="str">
        <f>IF($N1213=1,IF(ISERROR(VLOOKUP($P1213,'M1'!$A:$C,R$2,FALSE)),"NOT PRESENT",VLOOKUP($P1213,'M1'!$A:$C,R$2,FALSE)),IF($N1213=2,IF(ISERROR(VLOOKUP(DATA!$P1213,'M2'!$A:$C,R$2,FALSE)),"NOT PRESENT",VLOOKUP(DATA!$P1213,'M2'!$A:$C,R$2,FALSE)),IF($N1213=0,IF(ISERROR(VLOOKUP($P1213,'M1'!$A:$C,R$2,FALSE)),IF(ISERROR(VLOOKUP(DATA!$P1213,'M2'!$A:$C,R$2,FALSE)),"NOT PRESENT",VLOOKUP(DATA!$P1213,'M2'!$A:$C,R$2,FALSE)),VLOOKUP($P1213,'M1'!$A:$C,R$2,FALSE)),"SPECIFY METHOD")))</f>
        <v>Velcro seastar</v>
      </c>
      <c r="S1213" s="21">
        <f t="shared" si="1889"/>
        <v>2</v>
      </c>
      <c r="T1213" s="11">
        <v>2</v>
      </c>
      <c r="U1213" s="11"/>
      <c r="V1213" s="11"/>
      <c r="W1213" s="11"/>
      <c r="X1213" s="11"/>
      <c r="Y1213" s="11"/>
      <c r="Z1213" s="11"/>
      <c r="AA1213" s="11"/>
      <c r="AB1213" s="11"/>
      <c r="AC1213" s="11"/>
      <c r="AD1213" s="11"/>
      <c r="AE1213" s="11"/>
      <c r="AF1213" s="11"/>
      <c r="AG1213" s="11"/>
      <c r="AH1213" s="11"/>
      <c r="AI1213" s="11"/>
      <c r="AJ1213" s="11"/>
      <c r="AK1213" s="11"/>
      <c r="AL1213" s="11"/>
      <c r="AM1213" s="11"/>
      <c r="AN1213" s="11"/>
      <c r="AO1213" s="11"/>
      <c r="AP1213" s="11"/>
      <c r="AQ1213" s="11"/>
      <c r="AR1213" s="11"/>
      <c r="AS1213" s="11"/>
      <c r="AT1213" s="11"/>
      <c r="AU1213" s="11"/>
      <c r="AV1213" s="11"/>
      <c r="AW1213" s="11"/>
      <c r="AX1213" s="11"/>
      <c r="AY1213" s="11"/>
      <c r="AZ1213" s="11"/>
      <c r="BA1213" s="11"/>
      <c r="BB1213" s="11"/>
      <c r="BC1213" s="11"/>
      <c r="BD1213" s="11"/>
      <c r="BE1213" s="11"/>
      <c r="BF1213" s="11"/>
      <c r="BG1213" s="11"/>
      <c r="BH1213" s="11"/>
      <c r="BI1213" s="11"/>
      <c r="BJ1213" s="11"/>
      <c r="BK1213" s="11"/>
      <c r="BL1213" s="11"/>
      <c r="BM1213" s="11"/>
      <c r="BN1213" s="11"/>
      <c r="BO1213" s="11"/>
      <c r="BP1213" s="11"/>
    </row>
    <row r="1214" spans="1:68" ht="12.75" customHeight="1">
      <c r="A1214" s="12">
        <f t="shared" si="2239"/>
        <v>1211</v>
      </c>
      <c r="B1214" s="11" t="str">
        <f t="shared" ref="B1214:D1214" si="2291">IF(ISERROR(B1213),IF(ISERROR(B1212),IF(ISERROR(B1211),"BLANK",B1211),B1212),B1213)</f>
        <v>Isabelle Cote</v>
      </c>
      <c r="C1214" s="11" t="str">
        <f t="shared" si="2291"/>
        <v>Tom Bird</v>
      </c>
      <c r="D1214" s="11" t="str">
        <f t="shared" si="2291"/>
        <v>BMSC1</v>
      </c>
      <c r="E1214" s="12" t="str">
        <f>IF(ISERROR(VLOOKUP($D1214,SITES!$A:$E,2,FALSE)),"",VLOOKUP($D1214,SITES!$A:$E,2,FALSE))</f>
        <v>Dodger Channel</v>
      </c>
      <c r="F1214" s="10">
        <f>IF(ISERROR(VLOOKUP($D1214,SITES!$A:$E,3,FALSE)),"",VLOOKUP($D1214,SITES!$A:$E,3,FALSE))</f>
        <v>48.828948974609297</v>
      </c>
      <c r="G1214" s="13">
        <f>IF(ISERROR(VLOOKUP($D1214,SITES!$A:$E,4,FALSE)),"",VLOOKUP($D1214,SITES!$A:$E,4,FALSE))</f>
        <v>-125.19757080078099</v>
      </c>
      <c r="H1214" s="14" t="str">
        <f t="shared" ref="H1214:O1214" si="2292">IF(ISERROR(H1213),IF(ISERROR(H1212),IF(ISERROR(H1211),"BLANK",H1211),H1212),H1213)</f>
        <v>25/04/2024</v>
      </c>
      <c r="I1214" s="11">
        <f t="shared" si="2292"/>
        <v>3</v>
      </c>
      <c r="J1214" s="11" t="str">
        <f t="shared" si="2292"/>
        <v>NE</v>
      </c>
      <c r="K1214" s="18">
        <f t="shared" si="2292"/>
        <v>0.59513888888888888</v>
      </c>
      <c r="L1214" s="11" t="str">
        <f t="shared" si="2292"/>
        <v>TJB</v>
      </c>
      <c r="M1214" s="11">
        <f t="shared" si="2292"/>
        <v>6.5</v>
      </c>
      <c r="N1214" s="11">
        <f t="shared" si="2292"/>
        <v>2</v>
      </c>
      <c r="O1214" s="11">
        <f t="shared" si="2292"/>
        <v>1</v>
      </c>
      <c r="P1214" s="11" t="s">
        <v>93</v>
      </c>
      <c r="Q1214" s="19" t="str">
        <f>IF($N1214=1,IF(ISERROR(VLOOKUP($P1214,'M1'!$A:$C,Q$2,FALSE)),"NOT PRESENT",VLOOKUP($P1214,'M1'!$A:$C,Q$2,FALSE)),IF($N1214=2,IF(ISERROR(VLOOKUP(DATA!$P1214,'M2'!$A:$C,Q$2,FALSE)),"NOT PRESENT",VLOOKUP(DATA!$P1214,'M2'!$A:$C,Q$2,FALSE)),IF($N1214=0,IF(ISERROR(VLOOKUP($P1214,'M1'!$A:$C,Q$2,FALSE)),IF(ISERROR(VLOOKUP(DATA!$P1214,'M2'!$A:$C,Q$2,FALSE)),"NOT PRESENT",VLOOKUP(DATA!$P1214,'M2'!$A:$C,Q$2,FALSE)),VLOOKUP($P1214,'M1'!$A:$C,Q$2,FALSE)),"SPECIFY METHOD")))</f>
        <v>Pycnopodia helianthoides</v>
      </c>
      <c r="R1214" s="12" t="str">
        <f>IF($N1214=1,IF(ISERROR(VLOOKUP($P1214,'M1'!$A:$C,R$2,FALSE)),"NOT PRESENT",VLOOKUP($P1214,'M1'!$A:$C,R$2,FALSE)),IF($N1214=2,IF(ISERROR(VLOOKUP(DATA!$P1214,'M2'!$A:$C,R$2,FALSE)),"NOT PRESENT",VLOOKUP(DATA!$P1214,'M2'!$A:$C,R$2,FALSE)),IF($N1214=0,IF(ISERROR(VLOOKUP($P1214,'M1'!$A:$C,R$2,FALSE)),IF(ISERROR(VLOOKUP(DATA!$P1214,'M2'!$A:$C,R$2,FALSE)),"NOT PRESENT",VLOOKUP(DATA!$P1214,'M2'!$A:$C,R$2,FALSE)),VLOOKUP($P1214,'M1'!$A:$C,R$2,FALSE)),"SPECIFY METHOD")))</f>
        <v>Sunflower star</v>
      </c>
      <c r="S1214" s="21">
        <f t="shared" si="1889"/>
        <v>1</v>
      </c>
      <c r="T1214" s="11">
        <v>0</v>
      </c>
      <c r="U1214" s="11"/>
      <c r="V1214" s="11"/>
      <c r="W1214" s="11">
        <v>1</v>
      </c>
      <c r="X1214" s="11"/>
      <c r="Y1214" s="11"/>
      <c r="Z1214" s="11"/>
      <c r="AA1214" s="11"/>
      <c r="AB1214" s="11"/>
      <c r="AC1214" s="11"/>
      <c r="AD1214" s="11"/>
      <c r="AE1214" s="11"/>
      <c r="AF1214" s="11"/>
      <c r="AG1214" s="11"/>
      <c r="AH1214" s="11"/>
      <c r="AI1214" s="11"/>
      <c r="AJ1214" s="11"/>
      <c r="AK1214" s="11"/>
      <c r="AL1214" s="11"/>
      <c r="AM1214" s="11"/>
      <c r="AN1214" s="11"/>
      <c r="AO1214" s="11"/>
      <c r="AP1214" s="11"/>
      <c r="AQ1214" s="11"/>
      <c r="AR1214" s="11"/>
      <c r="AS1214" s="11"/>
      <c r="AT1214" s="11"/>
      <c r="AU1214" s="11"/>
      <c r="AV1214" s="11"/>
      <c r="AW1214" s="11"/>
      <c r="AX1214" s="11"/>
      <c r="AY1214" s="11"/>
      <c r="AZ1214" s="11"/>
      <c r="BA1214" s="11"/>
      <c r="BB1214" s="11"/>
      <c r="BC1214" s="11"/>
      <c r="BD1214" s="11"/>
      <c r="BE1214" s="11"/>
      <c r="BF1214" s="11"/>
      <c r="BG1214" s="11"/>
      <c r="BH1214" s="11"/>
      <c r="BI1214" s="11"/>
      <c r="BJ1214" s="11"/>
      <c r="BK1214" s="11"/>
      <c r="BL1214" s="11"/>
      <c r="BM1214" s="11"/>
      <c r="BN1214" s="11"/>
      <c r="BO1214" s="11"/>
      <c r="BP1214" s="11"/>
    </row>
    <row r="1215" spans="1:68" ht="12.75" customHeight="1">
      <c r="A1215" s="12">
        <f t="shared" si="2239"/>
        <v>1212</v>
      </c>
      <c r="B1215" s="11" t="str">
        <f t="shared" ref="B1215:D1215" si="2293">IF(ISERROR(B1214),IF(ISERROR(B1213),IF(ISERROR(B1212),"BLANK",B1212),B1213),B1214)</f>
        <v>Isabelle Cote</v>
      </c>
      <c r="C1215" s="11" t="str">
        <f t="shared" si="2293"/>
        <v>Tom Bird</v>
      </c>
      <c r="D1215" s="11" t="str">
        <f t="shared" si="2293"/>
        <v>BMSC1</v>
      </c>
      <c r="E1215" s="12" t="str">
        <f>IF(ISERROR(VLOOKUP($D1215,SITES!$A:$E,2,FALSE)),"",VLOOKUP($D1215,SITES!$A:$E,2,FALSE))</f>
        <v>Dodger Channel</v>
      </c>
      <c r="F1215" s="10">
        <f>IF(ISERROR(VLOOKUP($D1215,SITES!$A:$E,3,FALSE)),"",VLOOKUP($D1215,SITES!$A:$E,3,FALSE))</f>
        <v>48.828948974609297</v>
      </c>
      <c r="G1215" s="13">
        <f>IF(ISERROR(VLOOKUP($D1215,SITES!$A:$E,4,FALSE)),"",VLOOKUP($D1215,SITES!$A:$E,4,FALSE))</f>
        <v>-125.19757080078099</v>
      </c>
      <c r="H1215" s="14" t="str">
        <f t="shared" ref="H1215:O1215" si="2294">IF(ISERROR(H1214),IF(ISERROR(H1213),IF(ISERROR(H1212),"BLANK",H1212),H1213),H1214)</f>
        <v>25/04/2024</v>
      </c>
      <c r="I1215" s="11">
        <f t="shared" si="2294"/>
        <v>3</v>
      </c>
      <c r="J1215" s="11" t="str">
        <f t="shared" si="2294"/>
        <v>NE</v>
      </c>
      <c r="K1215" s="18">
        <f t="shared" si="2294"/>
        <v>0.59513888888888888</v>
      </c>
      <c r="L1215" s="11" t="str">
        <f t="shared" si="2294"/>
        <v>TJB</v>
      </c>
      <c r="M1215" s="11">
        <f t="shared" si="2294"/>
        <v>6.5</v>
      </c>
      <c r="N1215" s="11">
        <f t="shared" si="2294"/>
        <v>2</v>
      </c>
      <c r="O1215" s="11">
        <f t="shared" si="2294"/>
        <v>1</v>
      </c>
      <c r="P1215" s="11" t="s">
        <v>135</v>
      </c>
      <c r="Q1215" s="19" t="str">
        <f>IF($N1215=1,IF(ISERROR(VLOOKUP($P1215,'M1'!$A:$C,Q$2,FALSE)),"NOT PRESENT",VLOOKUP($P1215,'M1'!$A:$C,Q$2,FALSE)),IF($N1215=2,IF(ISERROR(VLOOKUP(DATA!$P1215,'M2'!$A:$C,Q$2,FALSE)),"NOT PRESENT",VLOOKUP(DATA!$P1215,'M2'!$A:$C,Q$2,FALSE)),IF($N1215=0,IF(ISERROR(VLOOKUP($P1215,'M1'!$A:$C,Q$2,FALSE)),IF(ISERROR(VLOOKUP(DATA!$P1215,'M2'!$A:$C,Q$2,FALSE)),"NOT PRESENT",VLOOKUP(DATA!$P1215,'M2'!$A:$C,Q$2,FALSE)),VLOOKUP($P1215,'M1'!$A:$C,Q$2,FALSE)),"SPECIFY METHOD")))</f>
        <v>Rostanga pulchra</v>
      </c>
      <c r="R1215" s="12" t="str">
        <f>IF($N1215=1,IF(ISERROR(VLOOKUP($P1215,'M1'!$A:$C,R$2,FALSE)),"NOT PRESENT",VLOOKUP($P1215,'M1'!$A:$C,R$2,FALSE)),IF($N1215=2,IF(ISERROR(VLOOKUP(DATA!$P1215,'M2'!$A:$C,R$2,FALSE)),"NOT PRESENT",VLOOKUP(DATA!$P1215,'M2'!$A:$C,R$2,FALSE)),IF($N1215=0,IF(ISERROR(VLOOKUP($P1215,'M1'!$A:$C,R$2,FALSE)),IF(ISERROR(VLOOKUP(DATA!$P1215,'M2'!$A:$C,R$2,FALSE)),"NOT PRESENT",VLOOKUP(DATA!$P1215,'M2'!$A:$C,R$2,FALSE)),VLOOKUP($P1215,'M1'!$A:$C,R$2,FALSE)),"SPECIFY METHOD")))</f>
        <v>Red sponge dorid</v>
      </c>
      <c r="S1215" s="21">
        <f t="shared" si="1889"/>
        <v>1</v>
      </c>
      <c r="T1215" s="11">
        <v>1</v>
      </c>
      <c r="U1215" s="11"/>
      <c r="V1215" s="11"/>
      <c r="W1215" s="11"/>
      <c r="X1215" s="11"/>
      <c r="Y1215" s="11"/>
      <c r="Z1215" s="11"/>
      <c r="AA1215" s="11"/>
      <c r="AB1215" s="11"/>
      <c r="AC1215" s="11"/>
      <c r="AD1215" s="11"/>
      <c r="AE1215" s="11"/>
      <c r="AF1215" s="11"/>
      <c r="AG1215" s="11"/>
      <c r="AH1215" s="11"/>
      <c r="AI1215" s="11"/>
      <c r="AJ1215" s="11"/>
      <c r="AK1215" s="11"/>
      <c r="AL1215" s="11"/>
      <c r="AM1215" s="11"/>
      <c r="AN1215" s="11"/>
      <c r="AO1215" s="11"/>
      <c r="AP1215" s="11"/>
      <c r="AQ1215" s="11"/>
      <c r="AR1215" s="11"/>
      <c r="AS1215" s="11"/>
      <c r="AT1215" s="11"/>
      <c r="AU1215" s="11"/>
      <c r="AV1215" s="11"/>
      <c r="AW1215" s="11"/>
      <c r="AX1215" s="11"/>
      <c r="AY1215" s="11"/>
      <c r="AZ1215" s="11"/>
      <c r="BA1215" s="11"/>
      <c r="BB1215" s="11"/>
      <c r="BC1215" s="11"/>
      <c r="BD1215" s="11"/>
      <c r="BE1215" s="11"/>
      <c r="BF1215" s="11"/>
      <c r="BG1215" s="11"/>
      <c r="BH1215" s="11"/>
      <c r="BI1215" s="11"/>
      <c r="BJ1215" s="11"/>
      <c r="BK1215" s="11"/>
      <c r="BL1215" s="11"/>
      <c r="BM1215" s="11"/>
      <c r="BN1215" s="11"/>
      <c r="BO1215" s="11"/>
      <c r="BP1215" s="11"/>
    </row>
    <row r="1216" spans="1:68" ht="12.75" customHeight="1">
      <c r="A1216" s="12">
        <f t="shared" si="2239"/>
        <v>1213</v>
      </c>
      <c r="B1216" s="11" t="str">
        <f t="shared" ref="B1216:D1216" si="2295">IF(ISERROR(B1215),IF(ISERROR(B1214),IF(ISERROR(B1213),"BLANK",B1213),B1214),B1215)</f>
        <v>Isabelle Cote</v>
      </c>
      <c r="C1216" s="11" t="str">
        <f t="shared" si="2295"/>
        <v>Tom Bird</v>
      </c>
      <c r="D1216" s="11" t="str">
        <f t="shared" si="2295"/>
        <v>BMSC1</v>
      </c>
      <c r="E1216" s="12" t="str">
        <f>IF(ISERROR(VLOOKUP($D1216,SITES!$A:$E,2,FALSE)),"",VLOOKUP($D1216,SITES!$A:$E,2,FALSE))</f>
        <v>Dodger Channel</v>
      </c>
      <c r="F1216" s="10">
        <f>IF(ISERROR(VLOOKUP($D1216,SITES!$A:$E,3,FALSE)),"",VLOOKUP($D1216,SITES!$A:$E,3,FALSE))</f>
        <v>48.828948974609297</v>
      </c>
      <c r="G1216" s="13">
        <f>IF(ISERROR(VLOOKUP($D1216,SITES!$A:$E,4,FALSE)),"",VLOOKUP($D1216,SITES!$A:$E,4,FALSE))</f>
        <v>-125.19757080078099</v>
      </c>
      <c r="H1216" s="14" t="str">
        <f t="shared" ref="H1216:O1216" si="2296">IF(ISERROR(H1215),IF(ISERROR(H1214),IF(ISERROR(H1213),"BLANK",H1213),H1214),H1215)</f>
        <v>25/04/2024</v>
      </c>
      <c r="I1216" s="11">
        <f t="shared" si="2296"/>
        <v>3</v>
      </c>
      <c r="J1216" s="11" t="str">
        <f t="shared" si="2296"/>
        <v>NE</v>
      </c>
      <c r="K1216" s="18">
        <f t="shared" si="2296"/>
        <v>0.59513888888888888</v>
      </c>
      <c r="L1216" s="11" t="str">
        <f t="shared" si="2296"/>
        <v>TJB</v>
      </c>
      <c r="M1216" s="11">
        <f t="shared" si="2296"/>
        <v>6.5</v>
      </c>
      <c r="N1216" s="11">
        <f t="shared" si="2296"/>
        <v>2</v>
      </c>
      <c r="O1216" s="11">
        <f t="shared" si="2296"/>
        <v>1</v>
      </c>
      <c r="P1216" s="11" t="s">
        <v>28</v>
      </c>
      <c r="Q1216" s="19" t="str">
        <f>IF($N1216=1,IF(ISERROR(VLOOKUP($P1216,'M1'!$A:$C,Q$2,FALSE)),"NOT PRESENT",VLOOKUP($P1216,'M1'!$A:$C,Q$2,FALSE)),IF($N1216=2,IF(ISERROR(VLOOKUP(DATA!$P1216,'M2'!$A:$C,Q$2,FALSE)),"NOT PRESENT",VLOOKUP(DATA!$P1216,'M2'!$A:$C,Q$2,FALSE)),IF($N1216=0,IF(ISERROR(VLOOKUP($P1216,'M1'!$A:$C,Q$2,FALSE)),IF(ISERROR(VLOOKUP(DATA!$P1216,'M2'!$A:$C,Q$2,FALSE)),"NOT PRESENT",VLOOKUP(DATA!$P1216,'M2'!$A:$C,Q$2,FALSE)),VLOOKUP($P1216,'M1'!$A:$C,Q$2,FALSE)),"SPECIFY METHOD")))</f>
        <v>Artedius harringtoni</v>
      </c>
      <c r="R1216" s="12" t="str">
        <f>IF($N1216=1,IF(ISERROR(VLOOKUP($P1216,'M1'!$A:$C,R$2,FALSE)),"NOT PRESENT",VLOOKUP($P1216,'M1'!$A:$C,R$2,FALSE)),IF($N1216=2,IF(ISERROR(VLOOKUP(DATA!$P1216,'M2'!$A:$C,R$2,FALSE)),"NOT PRESENT",VLOOKUP(DATA!$P1216,'M2'!$A:$C,R$2,FALSE)),IF($N1216=0,IF(ISERROR(VLOOKUP($P1216,'M1'!$A:$C,R$2,FALSE)),IF(ISERROR(VLOOKUP(DATA!$P1216,'M2'!$A:$C,R$2,FALSE)),"NOT PRESENT",VLOOKUP(DATA!$P1216,'M2'!$A:$C,R$2,FALSE)),VLOOKUP($P1216,'M1'!$A:$C,R$2,FALSE)),"SPECIFY METHOD")))</f>
        <v>Scalyhead sculpin</v>
      </c>
      <c r="S1216" s="21">
        <f t="shared" si="1889"/>
        <v>1</v>
      </c>
      <c r="T1216" s="11">
        <v>0</v>
      </c>
      <c r="U1216" s="11"/>
      <c r="V1216" s="11">
        <v>1</v>
      </c>
      <c r="W1216" s="11"/>
      <c r="X1216" s="11"/>
      <c r="Y1216" s="11"/>
      <c r="Z1216" s="11"/>
      <c r="AA1216" s="11"/>
      <c r="AB1216" s="11"/>
      <c r="AC1216" s="11"/>
      <c r="AD1216" s="11"/>
      <c r="AE1216" s="11"/>
      <c r="AF1216" s="11"/>
      <c r="AG1216" s="11"/>
      <c r="AH1216" s="11"/>
      <c r="AI1216" s="11"/>
      <c r="AJ1216" s="11"/>
      <c r="AK1216" s="11"/>
      <c r="AL1216" s="11"/>
      <c r="AM1216" s="11"/>
      <c r="AN1216" s="11"/>
      <c r="AO1216" s="11"/>
      <c r="AP1216" s="11"/>
      <c r="AQ1216" s="11"/>
      <c r="AR1216" s="11"/>
      <c r="AS1216" s="11"/>
      <c r="AT1216" s="11"/>
      <c r="AU1216" s="11"/>
      <c r="AV1216" s="11"/>
      <c r="AW1216" s="11"/>
      <c r="AX1216" s="11"/>
      <c r="AY1216" s="11"/>
      <c r="AZ1216" s="11"/>
      <c r="BA1216" s="11"/>
      <c r="BB1216" s="11"/>
      <c r="BC1216" s="11"/>
      <c r="BD1216" s="11"/>
      <c r="BE1216" s="11"/>
      <c r="BF1216" s="11"/>
      <c r="BG1216" s="11"/>
      <c r="BH1216" s="11"/>
      <c r="BI1216" s="11"/>
      <c r="BJ1216" s="11"/>
      <c r="BK1216" s="11"/>
      <c r="BL1216" s="11"/>
      <c r="BM1216" s="11"/>
      <c r="BN1216" s="11"/>
      <c r="BO1216" s="11"/>
      <c r="BP1216" s="11"/>
    </row>
    <row r="1217" spans="1:68" ht="12.75" customHeight="1">
      <c r="A1217" s="12">
        <f t="shared" si="2239"/>
        <v>1214</v>
      </c>
      <c r="B1217" s="11" t="str">
        <f t="shared" ref="B1217:D1217" si="2297">IF(ISERROR(B1216),IF(ISERROR(B1215),IF(ISERROR(B1214),"BLANK",B1214),B1215),B1216)</f>
        <v>Isabelle Cote</v>
      </c>
      <c r="C1217" s="11" t="str">
        <f t="shared" si="2297"/>
        <v>Tom Bird</v>
      </c>
      <c r="D1217" s="11" t="str">
        <f t="shared" si="2297"/>
        <v>BMSC1</v>
      </c>
      <c r="E1217" s="12" t="str">
        <f>IF(ISERROR(VLOOKUP($D1217,SITES!$A:$E,2,FALSE)),"",VLOOKUP($D1217,SITES!$A:$E,2,FALSE))</f>
        <v>Dodger Channel</v>
      </c>
      <c r="F1217" s="10">
        <f>IF(ISERROR(VLOOKUP($D1217,SITES!$A:$E,3,FALSE)),"",VLOOKUP($D1217,SITES!$A:$E,3,FALSE))</f>
        <v>48.828948974609297</v>
      </c>
      <c r="G1217" s="13">
        <f>IF(ISERROR(VLOOKUP($D1217,SITES!$A:$E,4,FALSE)),"",VLOOKUP($D1217,SITES!$A:$E,4,FALSE))</f>
        <v>-125.19757080078099</v>
      </c>
      <c r="H1217" s="14" t="str">
        <f t="shared" ref="H1217:O1217" si="2298">IF(ISERROR(H1216),IF(ISERROR(H1215),IF(ISERROR(H1214),"BLANK",H1214),H1215),H1216)</f>
        <v>25/04/2024</v>
      </c>
      <c r="I1217" s="11">
        <f t="shared" si="2298"/>
        <v>3</v>
      </c>
      <c r="J1217" s="11" t="str">
        <f t="shared" si="2298"/>
        <v>NE</v>
      </c>
      <c r="K1217" s="18">
        <f t="shared" si="2298"/>
        <v>0.59513888888888888</v>
      </c>
      <c r="L1217" s="11" t="str">
        <f t="shared" si="2298"/>
        <v>TJB</v>
      </c>
      <c r="M1217" s="11">
        <f t="shared" si="2298"/>
        <v>6.5</v>
      </c>
      <c r="N1217" s="11">
        <f t="shared" si="2298"/>
        <v>2</v>
      </c>
      <c r="O1217" s="11">
        <f t="shared" si="2298"/>
        <v>1</v>
      </c>
      <c r="P1217" s="11" t="s">
        <v>49</v>
      </c>
      <c r="Q1217" s="19" t="str">
        <f>IF($N1217=1,IF(ISERROR(VLOOKUP($P1217,'M1'!$A:$C,Q$2,FALSE)),"NOT PRESENT",VLOOKUP($P1217,'M1'!$A:$C,Q$2,FALSE)),IF($N1217=2,IF(ISERROR(VLOOKUP(DATA!$P1217,'M2'!$A:$C,Q$2,FALSE)),"NOT PRESENT",VLOOKUP(DATA!$P1217,'M2'!$A:$C,Q$2,FALSE)),IF($N1217=0,IF(ISERROR(VLOOKUP($P1217,'M1'!$A:$C,Q$2,FALSE)),IF(ISERROR(VLOOKUP(DATA!$P1217,'M2'!$A:$C,Q$2,FALSE)),"NOT PRESENT",VLOOKUP(DATA!$P1217,'M2'!$A:$C,Q$2,FALSE)),VLOOKUP($P1217,'M1'!$A:$C,Q$2,FALSE)),"SPECIFY METHOD")))</f>
        <v>Debris - Zero</v>
      </c>
      <c r="R1217" s="12" t="str">
        <f>IF($N1217=1,IF(ISERROR(VLOOKUP($P1217,'M1'!$A:$C,R$2,FALSE)),"NOT PRESENT",VLOOKUP($P1217,'M1'!$A:$C,R$2,FALSE)),IF($N1217=2,IF(ISERROR(VLOOKUP(DATA!$P1217,'M2'!$A:$C,R$2,FALSE)),"NOT PRESENT",VLOOKUP(DATA!$P1217,'M2'!$A:$C,R$2,FALSE)),IF($N1217=0,IF(ISERROR(VLOOKUP($P1217,'M1'!$A:$C,R$2,FALSE)),IF(ISERROR(VLOOKUP(DATA!$P1217,'M2'!$A:$C,R$2,FALSE)),"NOT PRESENT",VLOOKUP(DATA!$P1217,'M2'!$A:$C,R$2,FALSE)),VLOOKUP($P1217,'M1'!$A:$C,R$2,FALSE)),"SPECIFY METHOD")))</f>
        <v>No Debris found</v>
      </c>
      <c r="S1217" s="21">
        <f t="shared" si="1889"/>
        <v>1</v>
      </c>
      <c r="T1217" s="11">
        <v>1</v>
      </c>
      <c r="U1217" s="11"/>
      <c r="V1217" s="11"/>
      <c r="W1217" s="11"/>
      <c r="X1217" s="11"/>
      <c r="Y1217" s="11"/>
      <c r="Z1217" s="11"/>
      <c r="AA1217" s="11"/>
      <c r="AB1217" s="11"/>
      <c r="AC1217" s="11"/>
      <c r="AD1217" s="11"/>
      <c r="AE1217" s="11"/>
      <c r="AF1217" s="11"/>
      <c r="AG1217" s="11"/>
      <c r="AH1217" s="11"/>
      <c r="AI1217" s="11"/>
      <c r="AJ1217" s="11"/>
      <c r="AK1217" s="11"/>
      <c r="AL1217" s="11"/>
      <c r="AM1217" s="11"/>
      <c r="AN1217" s="11"/>
      <c r="AO1217" s="11"/>
      <c r="AP1217" s="11"/>
      <c r="AQ1217" s="11"/>
      <c r="AR1217" s="11"/>
      <c r="AS1217" s="11"/>
      <c r="AT1217" s="11"/>
      <c r="AU1217" s="11"/>
      <c r="AV1217" s="11"/>
      <c r="AW1217" s="11"/>
      <c r="AX1217" s="11"/>
      <c r="AY1217" s="11"/>
      <c r="AZ1217" s="11"/>
      <c r="BA1217" s="11"/>
      <c r="BB1217" s="11"/>
      <c r="BC1217" s="11"/>
      <c r="BD1217" s="11"/>
      <c r="BE1217" s="11"/>
      <c r="BF1217" s="11"/>
      <c r="BG1217" s="11"/>
      <c r="BH1217" s="11"/>
      <c r="BI1217" s="11"/>
      <c r="BJ1217" s="11"/>
      <c r="BK1217" s="11"/>
      <c r="BL1217" s="11"/>
      <c r="BM1217" s="11"/>
      <c r="BN1217" s="11"/>
      <c r="BO1217" s="11"/>
      <c r="BP1217" s="11"/>
    </row>
    <row r="1218" spans="1:68" ht="12.75" customHeight="1">
      <c r="A1218" s="12">
        <f t="shared" si="2239"/>
        <v>1215</v>
      </c>
      <c r="B1218" s="11" t="str">
        <f t="shared" ref="B1218:C1218" si="2299">IF(ISERROR(B1217),IF(ISERROR(B1216),IF(ISERROR(B1215),"BLANK",B1215),B1216),B1217)</f>
        <v>Isabelle Cote</v>
      </c>
      <c r="C1218" s="11" t="str">
        <f t="shared" si="2299"/>
        <v>Tom Bird</v>
      </c>
      <c r="D1218" s="11" t="s">
        <v>119</v>
      </c>
      <c r="E1218" s="12" t="str">
        <f>IF(ISERROR(VLOOKUP($D1218,SITES!$A:$E,2,FALSE)),"",VLOOKUP($D1218,SITES!$A:$E,2,FALSE))</f>
        <v>Wizard Island South</v>
      </c>
      <c r="F1218" s="10">
        <f>IF(ISERROR(VLOOKUP($D1218,SITES!$A:$E,3,FALSE)),"",VLOOKUP($D1218,SITES!$A:$E,3,FALSE))</f>
        <v>48.857467651367102</v>
      </c>
      <c r="G1218" s="13">
        <f>IF(ISERROR(VLOOKUP($D1218,SITES!$A:$E,4,FALSE)),"",VLOOKUP($D1218,SITES!$A:$E,4,FALSE))</f>
        <v>-125.158233642578</v>
      </c>
      <c r="H1218" s="11" t="s">
        <v>116</v>
      </c>
      <c r="I1218" s="11">
        <v>1.5</v>
      </c>
      <c r="J1218" s="11" t="s">
        <v>51</v>
      </c>
      <c r="K1218" s="18">
        <v>0.49166666666666664</v>
      </c>
      <c r="L1218" s="11" t="str">
        <f>IF(ISERROR(L1217),IF(ISERROR(L1216),IF(ISERROR(L1215),"BLANK",L1215),L1216),L1217)</f>
        <v>TJB</v>
      </c>
      <c r="M1218" s="11">
        <v>5</v>
      </c>
      <c r="N1218" s="11">
        <v>1</v>
      </c>
      <c r="O1218" s="11">
        <f>IF(ISERROR(O1217),IF(ISERROR(O1216),IF(ISERROR(O1215),"BLANK",O1215),O1216),O1217)</f>
        <v>1</v>
      </c>
      <c r="P1218" s="11" t="s">
        <v>27</v>
      </c>
      <c r="Q1218" s="19" t="str">
        <f>IF($N1218=1,IF(ISERROR(VLOOKUP($P1218,'M1'!$A:$C,Q$2,FALSE)),"NOT PRESENT",VLOOKUP($P1218,'M1'!$A:$C,Q$2,FALSE)),IF($N1218=2,IF(ISERROR(VLOOKUP(DATA!$P1218,'M2'!$A:$C,Q$2,FALSE)),"NOT PRESENT",VLOOKUP(DATA!$P1218,'M2'!$A:$C,Q$2,FALSE)),IF($N1218=0,IF(ISERROR(VLOOKUP($P1218,'M1'!$A:$C,Q$2,FALSE)),IF(ISERROR(VLOOKUP(DATA!$P1218,'M2'!$A:$C,Q$2,FALSE)),"NOT PRESENT",VLOOKUP(DATA!$P1218,'M2'!$A:$C,Q$2,FALSE)),VLOOKUP($P1218,'M1'!$A:$C,Q$2,FALSE)),"SPECIFY METHOD")))</f>
        <v>Hexagrammos decagrammus</v>
      </c>
      <c r="R1218" s="12" t="str">
        <f>IF($N1218=1,IF(ISERROR(VLOOKUP($P1218,'M1'!$A:$C,R$2,FALSE)),"NOT PRESENT",VLOOKUP($P1218,'M1'!$A:$C,R$2,FALSE)),IF($N1218=2,IF(ISERROR(VLOOKUP(DATA!$P1218,'M2'!$A:$C,R$2,FALSE)),"NOT PRESENT",VLOOKUP(DATA!$P1218,'M2'!$A:$C,R$2,FALSE)),IF($N1218=0,IF(ISERROR(VLOOKUP($P1218,'M1'!$A:$C,R$2,FALSE)),IF(ISERROR(VLOOKUP(DATA!$P1218,'M2'!$A:$C,R$2,FALSE)),"NOT PRESENT",VLOOKUP(DATA!$P1218,'M2'!$A:$C,R$2,FALSE)),VLOOKUP($P1218,'M1'!$A:$C,R$2,FALSE)),"SPECIFY METHOD")))</f>
        <v>Kelp greenling</v>
      </c>
      <c r="S1218" s="21">
        <f t="shared" si="1889"/>
        <v>2</v>
      </c>
      <c r="T1218" s="11">
        <v>0</v>
      </c>
      <c r="U1218" s="11"/>
      <c r="V1218" s="11"/>
      <c r="W1218" s="11"/>
      <c r="X1218" s="11"/>
      <c r="Y1218" s="11"/>
      <c r="Z1218" s="11"/>
      <c r="AA1218" s="11">
        <v>1</v>
      </c>
      <c r="AB1218" s="11">
        <v>1</v>
      </c>
      <c r="AC1218" s="11"/>
      <c r="AD1218" s="11"/>
      <c r="AE1218" s="11"/>
      <c r="AF1218" s="11"/>
      <c r="AG1218" s="11"/>
      <c r="AH1218" s="11"/>
      <c r="AI1218" s="11"/>
      <c r="AJ1218" s="11"/>
      <c r="AK1218" s="11"/>
      <c r="AL1218" s="11"/>
      <c r="AM1218" s="11"/>
      <c r="AN1218" s="11"/>
      <c r="AO1218" s="11"/>
      <c r="AP1218" s="11"/>
      <c r="AQ1218" s="11"/>
      <c r="AR1218" s="11"/>
      <c r="AS1218" s="11"/>
      <c r="AT1218" s="11"/>
      <c r="AU1218" s="11"/>
      <c r="AV1218" s="11"/>
      <c r="AW1218" s="11"/>
      <c r="AX1218" s="11"/>
      <c r="AY1218" s="11"/>
      <c r="AZ1218" s="11"/>
      <c r="BA1218" s="11"/>
      <c r="BB1218" s="11"/>
      <c r="BC1218" s="11"/>
      <c r="BD1218" s="11"/>
      <c r="BE1218" s="11"/>
      <c r="BF1218" s="11"/>
      <c r="BG1218" s="11"/>
      <c r="BH1218" s="11"/>
      <c r="BI1218" s="11"/>
      <c r="BJ1218" s="11"/>
      <c r="BK1218" s="11"/>
      <c r="BL1218" s="11"/>
      <c r="BM1218" s="11"/>
      <c r="BN1218" s="11"/>
      <c r="BO1218" s="11"/>
      <c r="BP1218" s="11"/>
    </row>
    <row r="1219" spans="1:68" ht="12.75" customHeight="1">
      <c r="A1219" s="12">
        <f t="shared" si="2239"/>
        <v>1216</v>
      </c>
      <c r="B1219" s="11" t="str">
        <f t="shared" ref="B1219:D1219" si="2300">IF(ISERROR(B1218),IF(ISERROR(B1217),IF(ISERROR(B1216),"BLANK",B1216),B1217),B1218)</f>
        <v>Isabelle Cote</v>
      </c>
      <c r="C1219" s="11" t="str">
        <f t="shared" si="2300"/>
        <v>Tom Bird</v>
      </c>
      <c r="D1219" s="11" t="str">
        <f t="shared" si="2300"/>
        <v>BMSC11</v>
      </c>
      <c r="E1219" s="12" t="str">
        <f>IF(ISERROR(VLOOKUP($D1219,SITES!$A:$E,2,FALSE)),"",VLOOKUP($D1219,SITES!$A:$E,2,FALSE))</f>
        <v>Wizard Island South</v>
      </c>
      <c r="F1219" s="10">
        <f>IF(ISERROR(VLOOKUP($D1219,SITES!$A:$E,3,FALSE)),"",VLOOKUP($D1219,SITES!$A:$E,3,FALSE))</f>
        <v>48.857467651367102</v>
      </c>
      <c r="G1219" s="13">
        <f>IF(ISERROR(VLOOKUP($D1219,SITES!$A:$E,4,FALSE)),"",VLOOKUP($D1219,SITES!$A:$E,4,FALSE))</f>
        <v>-125.158233642578</v>
      </c>
      <c r="H1219" s="14" t="str">
        <f t="shared" ref="H1219:O1219" si="2301">IF(ISERROR(H1218),IF(ISERROR(H1217),IF(ISERROR(H1216),"BLANK",H1216),H1217),H1218)</f>
        <v>26/04/2024</v>
      </c>
      <c r="I1219" s="11">
        <f t="shared" si="2301"/>
        <v>1.5</v>
      </c>
      <c r="J1219" s="11" t="str">
        <f t="shared" si="2301"/>
        <v>SW</v>
      </c>
      <c r="K1219" s="18">
        <f t="shared" si="2301"/>
        <v>0.49166666666666664</v>
      </c>
      <c r="L1219" s="11" t="str">
        <f t="shared" si="2301"/>
        <v>TJB</v>
      </c>
      <c r="M1219" s="11">
        <f t="shared" si="2301"/>
        <v>5</v>
      </c>
      <c r="N1219" s="11">
        <f t="shared" si="2301"/>
        <v>1</v>
      </c>
      <c r="O1219" s="11">
        <f t="shared" si="2301"/>
        <v>1</v>
      </c>
      <c r="P1219" s="11" t="s">
        <v>182</v>
      </c>
      <c r="Q1219" s="19" t="str">
        <f>IF($N1219=1,IF(ISERROR(VLOOKUP($P1219,'M1'!$A:$C,Q$2,FALSE)),"NOT PRESENT",VLOOKUP($P1219,'M1'!$A:$C,Q$2,FALSE)),IF($N1219=2,IF(ISERROR(VLOOKUP(DATA!$P1219,'M2'!$A:$C,Q$2,FALSE)),"NOT PRESENT",VLOOKUP(DATA!$P1219,'M2'!$A:$C,Q$2,FALSE)),IF($N1219=0,IF(ISERROR(VLOOKUP($P1219,'M1'!$A:$C,Q$2,FALSE)),IF(ISERROR(VLOOKUP(DATA!$P1219,'M2'!$A:$C,Q$2,FALSE)),"NOT PRESENT",VLOOKUP(DATA!$P1219,'M2'!$A:$C,Q$2,FALSE)),VLOOKUP($P1219,'M1'!$A:$C,Q$2,FALSE)),"SPECIFY METHOD")))</f>
        <v>Hemilepidotus hemilepidotus</v>
      </c>
      <c r="R1219" s="12" t="str">
        <f>IF($N1219=1,IF(ISERROR(VLOOKUP($P1219,'M1'!$A:$C,R$2,FALSE)),"NOT PRESENT",VLOOKUP($P1219,'M1'!$A:$C,R$2,FALSE)),IF($N1219=2,IF(ISERROR(VLOOKUP(DATA!$P1219,'M2'!$A:$C,R$2,FALSE)),"NOT PRESENT",VLOOKUP(DATA!$P1219,'M2'!$A:$C,R$2,FALSE)),IF($N1219=0,IF(ISERROR(VLOOKUP($P1219,'M1'!$A:$C,R$2,FALSE)),IF(ISERROR(VLOOKUP(DATA!$P1219,'M2'!$A:$C,R$2,FALSE)),"NOT PRESENT",VLOOKUP(DATA!$P1219,'M2'!$A:$C,R$2,FALSE)),VLOOKUP($P1219,'M1'!$A:$C,R$2,FALSE)),"SPECIFY METHOD")))</f>
        <v>Red Irish lord</v>
      </c>
      <c r="S1219" s="21">
        <f t="shared" si="1889"/>
        <v>1</v>
      </c>
      <c r="T1219" s="11">
        <v>0</v>
      </c>
      <c r="U1219" s="11"/>
      <c r="V1219" s="11"/>
      <c r="W1219" s="11"/>
      <c r="X1219" s="11"/>
      <c r="Y1219" s="11"/>
      <c r="Z1219" s="11"/>
      <c r="AA1219" s="11"/>
      <c r="AB1219" s="11">
        <v>1</v>
      </c>
      <c r="AC1219" s="11"/>
      <c r="AD1219" s="11"/>
      <c r="AE1219" s="11"/>
      <c r="AF1219" s="11"/>
      <c r="AG1219" s="11"/>
      <c r="AH1219" s="11"/>
      <c r="AI1219" s="11"/>
      <c r="AJ1219" s="11"/>
      <c r="AK1219" s="11"/>
      <c r="AL1219" s="11"/>
      <c r="AM1219" s="11"/>
      <c r="AN1219" s="11"/>
      <c r="AO1219" s="11"/>
      <c r="AP1219" s="11"/>
      <c r="AQ1219" s="11"/>
      <c r="AR1219" s="11"/>
      <c r="AS1219" s="11"/>
      <c r="AT1219" s="11"/>
      <c r="AU1219" s="11"/>
      <c r="AV1219" s="11"/>
      <c r="AW1219" s="11"/>
      <c r="AX1219" s="11"/>
      <c r="AY1219" s="11"/>
      <c r="AZ1219" s="11"/>
      <c r="BA1219" s="11"/>
      <c r="BB1219" s="11"/>
      <c r="BC1219" s="11"/>
      <c r="BD1219" s="11"/>
      <c r="BE1219" s="11"/>
      <c r="BF1219" s="11"/>
      <c r="BG1219" s="11"/>
      <c r="BH1219" s="11"/>
      <c r="BI1219" s="11"/>
      <c r="BJ1219" s="11"/>
      <c r="BK1219" s="11"/>
      <c r="BL1219" s="11"/>
      <c r="BM1219" s="11"/>
      <c r="BN1219" s="11"/>
      <c r="BO1219" s="11"/>
      <c r="BP1219" s="11"/>
    </row>
    <row r="1220" spans="1:68" ht="12.75" customHeight="1">
      <c r="A1220" s="12">
        <f t="shared" si="2239"/>
        <v>1217</v>
      </c>
      <c r="B1220" s="11" t="str">
        <f t="shared" ref="B1220:D1220" si="2302">IF(ISERROR(B1219),IF(ISERROR(B1218),IF(ISERROR(B1217),"BLANK",B1217),B1218),B1219)</f>
        <v>Isabelle Cote</v>
      </c>
      <c r="C1220" s="11" t="str">
        <f t="shared" si="2302"/>
        <v>Tom Bird</v>
      </c>
      <c r="D1220" s="11" t="str">
        <f t="shared" si="2302"/>
        <v>BMSC11</v>
      </c>
      <c r="E1220" s="12" t="str">
        <f>IF(ISERROR(VLOOKUP($D1220,SITES!$A:$E,2,FALSE)),"",VLOOKUP($D1220,SITES!$A:$E,2,FALSE))</f>
        <v>Wizard Island South</v>
      </c>
      <c r="F1220" s="10">
        <f>IF(ISERROR(VLOOKUP($D1220,SITES!$A:$E,3,FALSE)),"",VLOOKUP($D1220,SITES!$A:$E,3,FALSE))</f>
        <v>48.857467651367102</v>
      </c>
      <c r="G1220" s="13">
        <f>IF(ISERROR(VLOOKUP($D1220,SITES!$A:$E,4,FALSE)),"",VLOOKUP($D1220,SITES!$A:$E,4,FALSE))</f>
        <v>-125.158233642578</v>
      </c>
      <c r="H1220" s="14" t="str">
        <f t="shared" ref="H1220:M1220" si="2303">IF(ISERROR(H1219),IF(ISERROR(H1218),IF(ISERROR(H1217),"BLANK",H1217),H1218),H1219)</f>
        <v>26/04/2024</v>
      </c>
      <c r="I1220" s="11">
        <f t="shared" si="2303"/>
        <v>1.5</v>
      </c>
      <c r="J1220" s="11" t="str">
        <f t="shared" si="2303"/>
        <v>SW</v>
      </c>
      <c r="K1220" s="18">
        <f t="shared" si="2303"/>
        <v>0.49166666666666664</v>
      </c>
      <c r="L1220" s="11" t="str">
        <f t="shared" si="2303"/>
        <v>TJB</v>
      </c>
      <c r="M1220" s="11">
        <f t="shared" si="2303"/>
        <v>5</v>
      </c>
      <c r="N1220" s="11">
        <v>2</v>
      </c>
      <c r="O1220" s="11">
        <v>1</v>
      </c>
      <c r="P1220" s="11" t="s">
        <v>29</v>
      </c>
      <c r="Q1220" s="19" t="str">
        <f>IF($N1220=1,IF(ISERROR(VLOOKUP($P1220,'M1'!$A:$C,Q$2,FALSE)),"NOT PRESENT",VLOOKUP($P1220,'M1'!$A:$C,Q$2,FALSE)),IF($N1220=2,IF(ISERROR(VLOOKUP(DATA!$P1220,'M2'!$A:$C,Q$2,FALSE)),"NOT PRESENT",VLOOKUP(DATA!$P1220,'M2'!$A:$C,Q$2,FALSE)),IF($N1220=0,IF(ISERROR(VLOOKUP($P1220,'M1'!$A:$C,Q$2,FALSE)),IF(ISERROR(VLOOKUP(DATA!$P1220,'M2'!$A:$C,Q$2,FALSE)),"NOT PRESENT",VLOOKUP(DATA!$P1220,'M2'!$A:$C,Q$2,FALSE)),VLOOKUP($P1220,'M1'!$A:$C,Q$2,FALSE)),"SPECIFY METHOD")))</f>
        <v>Mesocentrotus franciscanus</v>
      </c>
      <c r="R1220" s="12" t="str">
        <f>IF($N1220=1,IF(ISERROR(VLOOKUP($P1220,'M1'!$A:$C,R$2,FALSE)),"NOT PRESENT",VLOOKUP($P1220,'M1'!$A:$C,R$2,FALSE)),IF($N1220=2,IF(ISERROR(VLOOKUP(DATA!$P1220,'M2'!$A:$C,R$2,FALSE)),"NOT PRESENT",VLOOKUP(DATA!$P1220,'M2'!$A:$C,R$2,FALSE)),IF($N1220=0,IF(ISERROR(VLOOKUP($P1220,'M1'!$A:$C,R$2,FALSE)),IF(ISERROR(VLOOKUP(DATA!$P1220,'M2'!$A:$C,R$2,FALSE)),"NOT PRESENT",VLOOKUP(DATA!$P1220,'M2'!$A:$C,R$2,FALSE)),VLOOKUP($P1220,'M1'!$A:$C,R$2,FALSE)),"SPECIFY METHOD")))</f>
        <v>Red sea urchin</v>
      </c>
      <c r="S1220" s="21">
        <f t="shared" si="1889"/>
        <v>314</v>
      </c>
      <c r="T1220" s="11">
        <v>314</v>
      </c>
      <c r="U1220" s="11"/>
      <c r="V1220" s="11"/>
      <c r="W1220" s="11"/>
      <c r="X1220" s="11"/>
      <c r="Y1220" s="11"/>
      <c r="Z1220" s="11"/>
      <c r="AA1220" s="11"/>
      <c r="AB1220" s="11"/>
      <c r="AC1220" s="11"/>
      <c r="AD1220" s="11"/>
      <c r="AE1220" s="11"/>
      <c r="AF1220" s="11"/>
      <c r="AG1220" s="11"/>
      <c r="AH1220" s="11"/>
      <c r="AI1220" s="11"/>
      <c r="AJ1220" s="11"/>
      <c r="AK1220" s="11"/>
      <c r="AL1220" s="11"/>
      <c r="AM1220" s="11"/>
      <c r="AN1220" s="11"/>
      <c r="AO1220" s="11"/>
      <c r="AP1220" s="11"/>
      <c r="AQ1220" s="11"/>
      <c r="AR1220" s="11"/>
      <c r="AS1220" s="11"/>
      <c r="AT1220" s="11"/>
      <c r="AU1220" s="11"/>
      <c r="AV1220" s="11"/>
      <c r="AW1220" s="11"/>
      <c r="AX1220" s="11"/>
      <c r="AY1220" s="11"/>
      <c r="AZ1220" s="11"/>
      <c r="BA1220" s="11"/>
      <c r="BB1220" s="11"/>
      <c r="BC1220" s="11"/>
      <c r="BD1220" s="11"/>
      <c r="BE1220" s="11"/>
      <c r="BF1220" s="11"/>
      <c r="BG1220" s="11"/>
      <c r="BH1220" s="11"/>
      <c r="BI1220" s="11"/>
      <c r="BJ1220" s="11"/>
      <c r="BK1220" s="11"/>
      <c r="BL1220" s="11"/>
      <c r="BM1220" s="11"/>
      <c r="BN1220" s="11"/>
      <c r="BO1220" s="11"/>
      <c r="BP1220" s="11"/>
    </row>
    <row r="1221" spans="1:68" ht="12.75" customHeight="1">
      <c r="A1221" s="12">
        <f t="shared" si="2239"/>
        <v>1218</v>
      </c>
      <c r="B1221" s="11" t="str">
        <f t="shared" ref="B1221:D1221" si="2304">IF(ISERROR(B1220),IF(ISERROR(B1219),IF(ISERROR(B1218),"BLANK",B1218),B1219),B1220)</f>
        <v>Isabelle Cote</v>
      </c>
      <c r="C1221" s="11" t="str">
        <f t="shared" si="2304"/>
        <v>Tom Bird</v>
      </c>
      <c r="D1221" s="11" t="str">
        <f t="shared" si="2304"/>
        <v>BMSC11</v>
      </c>
      <c r="E1221" s="12" t="str">
        <f>IF(ISERROR(VLOOKUP($D1221,SITES!$A:$E,2,FALSE)),"",VLOOKUP($D1221,SITES!$A:$E,2,FALSE))</f>
        <v>Wizard Island South</v>
      </c>
      <c r="F1221" s="10">
        <f>IF(ISERROR(VLOOKUP($D1221,SITES!$A:$E,3,FALSE)),"",VLOOKUP($D1221,SITES!$A:$E,3,FALSE))</f>
        <v>48.857467651367102</v>
      </c>
      <c r="G1221" s="13">
        <f>IF(ISERROR(VLOOKUP($D1221,SITES!$A:$E,4,FALSE)),"",VLOOKUP($D1221,SITES!$A:$E,4,FALSE))</f>
        <v>-125.158233642578</v>
      </c>
      <c r="H1221" s="14" t="str">
        <f t="shared" ref="H1221:O1221" si="2305">IF(ISERROR(H1220),IF(ISERROR(H1219),IF(ISERROR(H1218),"BLANK",H1218),H1219),H1220)</f>
        <v>26/04/2024</v>
      </c>
      <c r="I1221" s="11">
        <f t="shared" si="2305"/>
        <v>1.5</v>
      </c>
      <c r="J1221" s="11" t="str">
        <f t="shared" si="2305"/>
        <v>SW</v>
      </c>
      <c r="K1221" s="18">
        <f t="shared" si="2305"/>
        <v>0.49166666666666664</v>
      </c>
      <c r="L1221" s="11" t="str">
        <f t="shared" si="2305"/>
        <v>TJB</v>
      </c>
      <c r="M1221" s="11">
        <f t="shared" si="2305"/>
        <v>5</v>
      </c>
      <c r="N1221" s="11">
        <f t="shared" si="2305"/>
        <v>2</v>
      </c>
      <c r="O1221" s="11">
        <f t="shared" si="2305"/>
        <v>1</v>
      </c>
      <c r="P1221" s="11" t="s">
        <v>182</v>
      </c>
      <c r="Q1221" s="19" t="str">
        <f>IF($N1221=1,IF(ISERROR(VLOOKUP($P1221,'M1'!$A:$C,Q$2,FALSE)),"NOT PRESENT",VLOOKUP($P1221,'M1'!$A:$C,Q$2,FALSE)),IF($N1221=2,IF(ISERROR(VLOOKUP(DATA!$P1221,'M2'!$A:$C,Q$2,FALSE)),"NOT PRESENT",VLOOKUP(DATA!$P1221,'M2'!$A:$C,Q$2,FALSE)),IF($N1221=0,IF(ISERROR(VLOOKUP($P1221,'M1'!$A:$C,Q$2,FALSE)),IF(ISERROR(VLOOKUP(DATA!$P1221,'M2'!$A:$C,Q$2,FALSE)),"NOT PRESENT",VLOOKUP(DATA!$P1221,'M2'!$A:$C,Q$2,FALSE)),VLOOKUP($P1221,'M1'!$A:$C,Q$2,FALSE)),"SPECIFY METHOD")))</f>
        <v>Hemilepidotus hemilepidotus</v>
      </c>
      <c r="R1221" s="12" t="str">
        <f>IF($N1221=1,IF(ISERROR(VLOOKUP($P1221,'M1'!$A:$C,R$2,FALSE)),"NOT PRESENT",VLOOKUP($P1221,'M1'!$A:$C,R$2,FALSE)),IF($N1221=2,IF(ISERROR(VLOOKUP(DATA!$P1221,'M2'!$A:$C,R$2,FALSE)),"NOT PRESENT",VLOOKUP(DATA!$P1221,'M2'!$A:$C,R$2,FALSE)),IF($N1221=0,IF(ISERROR(VLOOKUP($P1221,'M1'!$A:$C,R$2,FALSE)),IF(ISERROR(VLOOKUP(DATA!$P1221,'M2'!$A:$C,R$2,FALSE)),"NOT PRESENT",VLOOKUP(DATA!$P1221,'M2'!$A:$C,R$2,FALSE)),VLOOKUP($P1221,'M1'!$A:$C,R$2,FALSE)),"SPECIFY METHOD")))</f>
        <v>Red Irish lord</v>
      </c>
      <c r="S1221" s="21">
        <f t="shared" si="1889"/>
        <v>1</v>
      </c>
      <c r="T1221" s="11">
        <v>0</v>
      </c>
      <c r="U1221" s="11"/>
      <c r="V1221" s="11"/>
      <c r="W1221" s="11"/>
      <c r="X1221" s="11"/>
      <c r="Y1221" s="11"/>
      <c r="Z1221" s="11"/>
      <c r="AA1221" s="11"/>
      <c r="AB1221" s="11">
        <v>1</v>
      </c>
      <c r="AC1221" s="11"/>
      <c r="AD1221" s="11"/>
      <c r="AE1221" s="11"/>
      <c r="AF1221" s="11"/>
      <c r="AG1221" s="11"/>
      <c r="AH1221" s="11"/>
      <c r="AI1221" s="11"/>
      <c r="AJ1221" s="11"/>
      <c r="AK1221" s="11"/>
      <c r="AL1221" s="11"/>
      <c r="AM1221" s="11"/>
      <c r="AN1221" s="11"/>
      <c r="AO1221" s="11"/>
      <c r="AP1221" s="11"/>
      <c r="AQ1221" s="11"/>
      <c r="AR1221" s="11"/>
      <c r="AS1221" s="11"/>
      <c r="AT1221" s="11"/>
      <c r="AU1221" s="11"/>
      <c r="AV1221" s="11"/>
      <c r="AW1221" s="11"/>
      <c r="AX1221" s="11"/>
      <c r="AY1221" s="11"/>
      <c r="AZ1221" s="11"/>
      <c r="BA1221" s="11"/>
      <c r="BB1221" s="11"/>
      <c r="BC1221" s="11"/>
      <c r="BD1221" s="11"/>
      <c r="BE1221" s="11"/>
      <c r="BF1221" s="11"/>
      <c r="BG1221" s="11"/>
      <c r="BH1221" s="11"/>
      <c r="BI1221" s="11"/>
      <c r="BJ1221" s="11"/>
      <c r="BK1221" s="11"/>
      <c r="BL1221" s="11"/>
      <c r="BM1221" s="11"/>
      <c r="BN1221" s="11"/>
      <c r="BO1221" s="11"/>
      <c r="BP1221" s="11"/>
    </row>
    <row r="1222" spans="1:68" ht="12.75" customHeight="1">
      <c r="A1222" s="12">
        <f t="shared" si="2239"/>
        <v>1219</v>
      </c>
      <c r="B1222" s="11" t="str">
        <f t="shared" ref="B1222:D1222" si="2306">IF(ISERROR(B1221),IF(ISERROR(B1220),IF(ISERROR(B1219),"BLANK",B1219),B1220),B1221)</f>
        <v>Isabelle Cote</v>
      </c>
      <c r="C1222" s="11" t="str">
        <f t="shared" si="2306"/>
        <v>Tom Bird</v>
      </c>
      <c r="D1222" s="11" t="str">
        <f t="shared" si="2306"/>
        <v>BMSC11</v>
      </c>
      <c r="E1222" s="12" t="str">
        <f>IF(ISERROR(VLOOKUP($D1222,SITES!$A:$E,2,FALSE)),"",VLOOKUP($D1222,SITES!$A:$E,2,FALSE))</f>
        <v>Wizard Island South</v>
      </c>
      <c r="F1222" s="10">
        <f>IF(ISERROR(VLOOKUP($D1222,SITES!$A:$E,3,FALSE)),"",VLOOKUP($D1222,SITES!$A:$E,3,FALSE))</f>
        <v>48.857467651367102</v>
      </c>
      <c r="G1222" s="13">
        <f>IF(ISERROR(VLOOKUP($D1222,SITES!$A:$E,4,FALSE)),"",VLOOKUP($D1222,SITES!$A:$E,4,FALSE))</f>
        <v>-125.158233642578</v>
      </c>
      <c r="H1222" s="14" t="str">
        <f t="shared" ref="H1222:O1222" si="2307">IF(ISERROR(H1221),IF(ISERROR(H1220),IF(ISERROR(H1219),"BLANK",H1219),H1220),H1221)</f>
        <v>26/04/2024</v>
      </c>
      <c r="I1222" s="11">
        <f t="shared" si="2307"/>
        <v>1.5</v>
      </c>
      <c r="J1222" s="11" t="str">
        <f t="shared" si="2307"/>
        <v>SW</v>
      </c>
      <c r="K1222" s="18">
        <f t="shared" si="2307"/>
        <v>0.49166666666666664</v>
      </c>
      <c r="L1222" s="11" t="str">
        <f t="shared" si="2307"/>
        <v>TJB</v>
      </c>
      <c r="M1222" s="11">
        <f t="shared" si="2307"/>
        <v>5</v>
      </c>
      <c r="N1222" s="11">
        <f t="shared" si="2307"/>
        <v>2</v>
      </c>
      <c r="O1222" s="11">
        <f t="shared" si="2307"/>
        <v>1</v>
      </c>
      <c r="P1222" s="11" t="s">
        <v>36</v>
      </c>
      <c r="Q1222" s="19" t="str">
        <f>IF($N1222=1,IF(ISERROR(VLOOKUP($P1222,'M1'!$A:$C,Q$2,FALSE)),"NOT PRESENT",VLOOKUP($P1222,'M1'!$A:$C,Q$2,FALSE)),IF($N1222=2,IF(ISERROR(VLOOKUP(DATA!$P1222,'M2'!$A:$C,Q$2,FALSE)),"NOT PRESENT",VLOOKUP(DATA!$P1222,'M2'!$A:$C,Q$2,FALSE)),IF($N1222=0,IF(ISERROR(VLOOKUP($P1222,'M1'!$A:$C,Q$2,FALSE)),IF(ISERROR(VLOOKUP(DATA!$P1222,'M2'!$A:$C,Q$2,FALSE)),"NOT PRESENT",VLOOKUP(DATA!$P1222,'M2'!$A:$C,Q$2,FALSE)),VLOOKUP($P1222,'M1'!$A:$C,Q$2,FALSE)),"SPECIFY METHOD")))</f>
        <v>Haliotis kamtschatkana</v>
      </c>
      <c r="R1222" s="12" t="str">
        <f>IF($N1222=1,IF(ISERROR(VLOOKUP($P1222,'M1'!$A:$C,R$2,FALSE)),"NOT PRESENT",VLOOKUP($P1222,'M1'!$A:$C,R$2,FALSE)),IF($N1222=2,IF(ISERROR(VLOOKUP(DATA!$P1222,'M2'!$A:$C,R$2,FALSE)),"NOT PRESENT",VLOOKUP(DATA!$P1222,'M2'!$A:$C,R$2,FALSE)),IF($N1222=0,IF(ISERROR(VLOOKUP($P1222,'M1'!$A:$C,R$2,FALSE)),IF(ISERROR(VLOOKUP(DATA!$P1222,'M2'!$A:$C,R$2,FALSE)),"NOT PRESENT",VLOOKUP(DATA!$P1222,'M2'!$A:$C,R$2,FALSE)),VLOOKUP($P1222,'M1'!$A:$C,R$2,FALSE)),"SPECIFY METHOD")))</f>
        <v>Pinto abalone</v>
      </c>
      <c r="S1222" s="21">
        <f t="shared" si="1889"/>
        <v>25</v>
      </c>
      <c r="T1222" s="11">
        <v>0</v>
      </c>
      <c r="U1222" s="11"/>
      <c r="V1222" s="11">
        <v>2</v>
      </c>
      <c r="W1222" s="11">
        <v>17</v>
      </c>
      <c r="X1222" s="11">
        <v>5</v>
      </c>
      <c r="Y1222" s="11">
        <v>1</v>
      </c>
      <c r="Z1222" s="11"/>
      <c r="AA1222" s="11"/>
      <c r="AB1222" s="11"/>
      <c r="AC1222" s="11"/>
      <c r="AD1222" s="11"/>
      <c r="AE1222" s="11"/>
      <c r="AF1222" s="11"/>
      <c r="AG1222" s="11"/>
      <c r="AH1222" s="11"/>
      <c r="AI1222" s="11"/>
      <c r="AJ1222" s="11"/>
      <c r="AK1222" s="11"/>
      <c r="AL1222" s="11"/>
      <c r="AM1222" s="11"/>
      <c r="AN1222" s="11"/>
      <c r="AO1222" s="11"/>
      <c r="AP1222" s="11"/>
      <c r="AQ1222" s="11"/>
      <c r="AR1222" s="11"/>
      <c r="AS1222" s="11"/>
      <c r="AT1222" s="11"/>
      <c r="AU1222" s="11"/>
      <c r="AV1222" s="11"/>
      <c r="AW1222" s="11"/>
      <c r="AX1222" s="11"/>
      <c r="AY1222" s="11"/>
      <c r="AZ1222" s="11"/>
      <c r="BA1222" s="11"/>
      <c r="BB1222" s="11"/>
      <c r="BC1222" s="11"/>
      <c r="BD1222" s="11"/>
      <c r="BE1222" s="11"/>
      <c r="BF1222" s="11"/>
      <c r="BG1222" s="11"/>
      <c r="BH1222" s="11"/>
      <c r="BI1222" s="11"/>
      <c r="BJ1222" s="11"/>
      <c r="BK1222" s="11"/>
      <c r="BL1222" s="11"/>
      <c r="BM1222" s="11"/>
      <c r="BN1222" s="11"/>
      <c r="BO1222" s="11"/>
      <c r="BP1222" s="11"/>
    </row>
    <row r="1223" spans="1:68" ht="12.75" customHeight="1">
      <c r="A1223" s="12">
        <f t="shared" si="2239"/>
        <v>1220</v>
      </c>
      <c r="B1223" s="11" t="str">
        <f t="shared" ref="B1223:D1223" si="2308">IF(ISERROR(B1222),IF(ISERROR(B1221),IF(ISERROR(B1220),"BLANK",B1220),B1221),B1222)</f>
        <v>Isabelle Cote</v>
      </c>
      <c r="C1223" s="11" t="str">
        <f t="shared" si="2308"/>
        <v>Tom Bird</v>
      </c>
      <c r="D1223" s="11" t="str">
        <f t="shared" si="2308"/>
        <v>BMSC11</v>
      </c>
      <c r="E1223" s="12" t="str">
        <f>IF(ISERROR(VLOOKUP($D1223,SITES!$A:$E,2,FALSE)),"",VLOOKUP($D1223,SITES!$A:$E,2,FALSE))</f>
        <v>Wizard Island South</v>
      </c>
      <c r="F1223" s="10">
        <f>IF(ISERROR(VLOOKUP($D1223,SITES!$A:$E,3,FALSE)),"",VLOOKUP($D1223,SITES!$A:$E,3,FALSE))</f>
        <v>48.857467651367102</v>
      </c>
      <c r="G1223" s="13">
        <f>IF(ISERROR(VLOOKUP($D1223,SITES!$A:$E,4,FALSE)),"",VLOOKUP($D1223,SITES!$A:$E,4,FALSE))</f>
        <v>-125.158233642578</v>
      </c>
      <c r="H1223" s="14" t="str">
        <f t="shared" ref="H1223:O1223" si="2309">IF(ISERROR(H1222),IF(ISERROR(H1221),IF(ISERROR(H1220),"BLANK",H1220),H1221),H1222)</f>
        <v>26/04/2024</v>
      </c>
      <c r="I1223" s="11">
        <f t="shared" si="2309"/>
        <v>1.5</v>
      </c>
      <c r="J1223" s="11" t="str">
        <f t="shared" si="2309"/>
        <v>SW</v>
      </c>
      <c r="K1223" s="18">
        <f t="shared" si="2309"/>
        <v>0.49166666666666664</v>
      </c>
      <c r="L1223" s="11" t="str">
        <f t="shared" si="2309"/>
        <v>TJB</v>
      </c>
      <c r="M1223" s="11">
        <f t="shared" si="2309"/>
        <v>5</v>
      </c>
      <c r="N1223" s="11">
        <f t="shared" si="2309"/>
        <v>2</v>
      </c>
      <c r="O1223" s="11">
        <f t="shared" si="2309"/>
        <v>1</v>
      </c>
      <c r="P1223" s="11" t="s">
        <v>35</v>
      </c>
      <c r="Q1223" s="19" t="str">
        <f>IF($N1223=1,IF(ISERROR(VLOOKUP($P1223,'M1'!$A:$C,Q$2,FALSE)),"NOT PRESENT",VLOOKUP($P1223,'M1'!$A:$C,Q$2,FALSE)),IF($N1223=2,IF(ISERROR(VLOOKUP(DATA!$P1223,'M2'!$A:$C,Q$2,FALSE)),"NOT PRESENT",VLOOKUP(DATA!$P1223,'M2'!$A:$C,Q$2,FALSE)),IF($N1223=0,IF(ISERROR(VLOOKUP($P1223,'M1'!$A:$C,Q$2,FALSE)),IF(ISERROR(VLOOKUP(DATA!$P1223,'M2'!$A:$C,Q$2,FALSE)),"NOT PRESENT",VLOOKUP(DATA!$P1223,'M2'!$A:$C,Q$2,FALSE)),VLOOKUP($P1223,'M1'!$A:$C,Q$2,FALSE)),"SPECIFY METHOD")))</f>
        <v>Orthasterias koehleri</v>
      </c>
      <c r="R1223" s="12" t="str">
        <f>IF($N1223=1,IF(ISERROR(VLOOKUP($P1223,'M1'!$A:$C,R$2,FALSE)),"NOT PRESENT",VLOOKUP($P1223,'M1'!$A:$C,R$2,FALSE)),IF($N1223=2,IF(ISERROR(VLOOKUP(DATA!$P1223,'M2'!$A:$C,R$2,FALSE)),"NOT PRESENT",VLOOKUP(DATA!$P1223,'M2'!$A:$C,R$2,FALSE)),IF($N1223=0,IF(ISERROR(VLOOKUP($P1223,'M1'!$A:$C,R$2,FALSE)),IF(ISERROR(VLOOKUP(DATA!$P1223,'M2'!$A:$C,R$2,FALSE)),"NOT PRESENT",VLOOKUP(DATA!$P1223,'M2'!$A:$C,R$2,FALSE)),VLOOKUP($P1223,'M1'!$A:$C,R$2,FALSE)),"SPECIFY METHOD")))</f>
        <v>Rainbow star</v>
      </c>
      <c r="S1223" s="21">
        <f t="shared" si="1889"/>
        <v>6</v>
      </c>
      <c r="T1223" s="11">
        <v>6</v>
      </c>
      <c r="U1223" s="11"/>
      <c r="V1223" s="11"/>
      <c r="W1223" s="11"/>
      <c r="X1223" s="11"/>
      <c r="Y1223" s="11"/>
      <c r="Z1223" s="11"/>
      <c r="AA1223" s="11"/>
      <c r="AB1223" s="11"/>
      <c r="AC1223" s="11"/>
      <c r="AD1223" s="11"/>
      <c r="AE1223" s="11"/>
      <c r="AF1223" s="11"/>
      <c r="AG1223" s="11"/>
      <c r="AH1223" s="11"/>
      <c r="AI1223" s="11"/>
      <c r="AJ1223" s="11"/>
      <c r="AK1223" s="11"/>
      <c r="AL1223" s="11"/>
      <c r="AM1223" s="11"/>
      <c r="AN1223" s="11"/>
      <c r="AO1223" s="11"/>
      <c r="AP1223" s="11"/>
      <c r="AQ1223" s="11"/>
      <c r="AR1223" s="11"/>
      <c r="AS1223" s="11"/>
      <c r="AT1223" s="11"/>
      <c r="AU1223" s="11"/>
      <c r="AV1223" s="11"/>
      <c r="AW1223" s="11"/>
      <c r="AX1223" s="11"/>
      <c r="AY1223" s="11"/>
      <c r="AZ1223" s="11"/>
      <c r="BA1223" s="11"/>
      <c r="BB1223" s="11"/>
      <c r="BC1223" s="11"/>
      <c r="BD1223" s="11"/>
      <c r="BE1223" s="11"/>
      <c r="BF1223" s="11"/>
      <c r="BG1223" s="11"/>
      <c r="BH1223" s="11"/>
      <c r="BI1223" s="11"/>
      <c r="BJ1223" s="11"/>
      <c r="BK1223" s="11"/>
      <c r="BL1223" s="11"/>
      <c r="BM1223" s="11"/>
      <c r="BN1223" s="11"/>
      <c r="BO1223" s="11"/>
      <c r="BP1223" s="11"/>
    </row>
    <row r="1224" spans="1:68" ht="12.75" customHeight="1">
      <c r="A1224" s="12">
        <f t="shared" si="2239"/>
        <v>1221</v>
      </c>
      <c r="B1224" s="11" t="str">
        <f t="shared" ref="B1224:D1224" si="2310">IF(ISERROR(B1223),IF(ISERROR(B1222),IF(ISERROR(B1221),"BLANK",B1221),B1222),B1223)</f>
        <v>Isabelle Cote</v>
      </c>
      <c r="C1224" s="11" t="str">
        <f t="shared" si="2310"/>
        <v>Tom Bird</v>
      </c>
      <c r="D1224" s="11" t="str">
        <f t="shared" si="2310"/>
        <v>BMSC11</v>
      </c>
      <c r="E1224" s="12" t="str">
        <f>IF(ISERROR(VLOOKUP($D1224,SITES!$A:$E,2,FALSE)),"",VLOOKUP($D1224,SITES!$A:$E,2,FALSE))</f>
        <v>Wizard Island South</v>
      </c>
      <c r="F1224" s="10">
        <f>IF(ISERROR(VLOOKUP($D1224,SITES!$A:$E,3,FALSE)),"",VLOOKUP($D1224,SITES!$A:$E,3,FALSE))</f>
        <v>48.857467651367102</v>
      </c>
      <c r="G1224" s="13">
        <f>IF(ISERROR(VLOOKUP($D1224,SITES!$A:$E,4,FALSE)),"",VLOOKUP($D1224,SITES!$A:$E,4,FALSE))</f>
        <v>-125.158233642578</v>
      </c>
      <c r="H1224" s="14" t="str">
        <f t="shared" ref="H1224:O1224" si="2311">IF(ISERROR(H1223),IF(ISERROR(H1222),IF(ISERROR(H1221),"BLANK",H1221),H1222),H1223)</f>
        <v>26/04/2024</v>
      </c>
      <c r="I1224" s="11">
        <f t="shared" si="2311"/>
        <v>1.5</v>
      </c>
      <c r="J1224" s="11" t="str">
        <f t="shared" si="2311"/>
        <v>SW</v>
      </c>
      <c r="K1224" s="18">
        <f t="shared" si="2311"/>
        <v>0.49166666666666664</v>
      </c>
      <c r="L1224" s="11" t="str">
        <f t="shared" si="2311"/>
        <v>TJB</v>
      </c>
      <c r="M1224" s="11">
        <f t="shared" si="2311"/>
        <v>5</v>
      </c>
      <c r="N1224" s="11">
        <f t="shared" si="2311"/>
        <v>2</v>
      </c>
      <c r="O1224" s="11">
        <f t="shared" si="2311"/>
        <v>1</v>
      </c>
      <c r="P1224" s="11" t="s">
        <v>33</v>
      </c>
      <c r="Q1224" s="19" t="str">
        <f>IF($N1224=1,IF(ISERROR(VLOOKUP($P1224,'M1'!$A:$C,Q$2,FALSE)),"NOT PRESENT",VLOOKUP($P1224,'M1'!$A:$C,Q$2,FALSE)),IF($N1224=2,IF(ISERROR(VLOOKUP(DATA!$P1224,'M2'!$A:$C,Q$2,FALSE)),"NOT PRESENT",VLOOKUP(DATA!$P1224,'M2'!$A:$C,Q$2,FALSE)),IF($N1224=0,IF(ISERROR(VLOOKUP($P1224,'M1'!$A:$C,Q$2,FALSE)),IF(ISERROR(VLOOKUP(DATA!$P1224,'M2'!$A:$C,Q$2,FALSE)),"NOT PRESENT",VLOOKUP(DATA!$P1224,'M2'!$A:$C,Q$2,FALSE)),VLOOKUP($P1224,'M1'!$A:$C,Q$2,FALSE)),"SPECIFY METHOD")))</f>
        <v>Apostichopus californicus</v>
      </c>
      <c r="R1224" s="12" t="str">
        <f>IF($N1224=1,IF(ISERROR(VLOOKUP($P1224,'M1'!$A:$C,R$2,FALSE)),"NOT PRESENT",VLOOKUP($P1224,'M1'!$A:$C,R$2,FALSE)),IF($N1224=2,IF(ISERROR(VLOOKUP(DATA!$P1224,'M2'!$A:$C,R$2,FALSE)),"NOT PRESENT",VLOOKUP(DATA!$P1224,'M2'!$A:$C,R$2,FALSE)),IF($N1224=0,IF(ISERROR(VLOOKUP($P1224,'M1'!$A:$C,R$2,FALSE)),IF(ISERROR(VLOOKUP(DATA!$P1224,'M2'!$A:$C,R$2,FALSE)),"NOT PRESENT",VLOOKUP(DATA!$P1224,'M2'!$A:$C,R$2,FALSE)),VLOOKUP($P1224,'M1'!$A:$C,R$2,FALSE)),"SPECIFY METHOD")))</f>
        <v>California sea cucumber</v>
      </c>
      <c r="S1224" s="21">
        <f t="shared" si="1889"/>
        <v>15</v>
      </c>
      <c r="T1224" s="11">
        <v>15</v>
      </c>
      <c r="U1224" s="11"/>
      <c r="V1224" s="11"/>
      <c r="W1224" s="11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  <c r="AT1224" s="11"/>
      <c r="AU1224" s="11"/>
      <c r="AV1224" s="11"/>
      <c r="AW1224" s="11"/>
      <c r="AX1224" s="11"/>
      <c r="AY1224" s="11"/>
      <c r="AZ1224" s="11"/>
      <c r="BA1224" s="11"/>
      <c r="BB1224" s="11"/>
      <c r="BC1224" s="11"/>
      <c r="BD1224" s="11"/>
      <c r="BE1224" s="11"/>
      <c r="BF1224" s="11"/>
      <c r="BG1224" s="11"/>
      <c r="BH1224" s="11"/>
      <c r="BI1224" s="11"/>
      <c r="BJ1224" s="11"/>
      <c r="BK1224" s="11"/>
      <c r="BL1224" s="11"/>
      <c r="BM1224" s="11"/>
      <c r="BN1224" s="11"/>
      <c r="BO1224" s="11"/>
      <c r="BP1224" s="11"/>
    </row>
    <row r="1225" spans="1:68" ht="12.75" customHeight="1">
      <c r="A1225" s="12">
        <f t="shared" si="2239"/>
        <v>1222</v>
      </c>
      <c r="B1225" s="11" t="str">
        <f t="shared" ref="B1225:D1225" si="2312">IF(ISERROR(B1224),IF(ISERROR(B1223),IF(ISERROR(B1222),"BLANK",B1222),B1223),B1224)</f>
        <v>Isabelle Cote</v>
      </c>
      <c r="C1225" s="11" t="str">
        <f t="shared" si="2312"/>
        <v>Tom Bird</v>
      </c>
      <c r="D1225" s="11" t="str">
        <f t="shared" si="2312"/>
        <v>BMSC11</v>
      </c>
      <c r="E1225" s="12" t="str">
        <f>IF(ISERROR(VLOOKUP($D1225,SITES!$A:$E,2,FALSE)),"",VLOOKUP($D1225,SITES!$A:$E,2,FALSE))</f>
        <v>Wizard Island South</v>
      </c>
      <c r="F1225" s="10">
        <f>IF(ISERROR(VLOOKUP($D1225,SITES!$A:$E,3,FALSE)),"",VLOOKUP($D1225,SITES!$A:$E,3,FALSE))</f>
        <v>48.857467651367102</v>
      </c>
      <c r="G1225" s="13">
        <f>IF(ISERROR(VLOOKUP($D1225,SITES!$A:$E,4,FALSE)),"",VLOOKUP($D1225,SITES!$A:$E,4,FALSE))</f>
        <v>-125.158233642578</v>
      </c>
      <c r="H1225" s="14" t="str">
        <f t="shared" ref="H1225:O1225" si="2313">IF(ISERROR(H1224),IF(ISERROR(H1223),IF(ISERROR(H1222),"BLANK",H1222),H1223),H1224)</f>
        <v>26/04/2024</v>
      </c>
      <c r="I1225" s="11">
        <f t="shared" si="2313"/>
        <v>1.5</v>
      </c>
      <c r="J1225" s="11" t="str">
        <f t="shared" si="2313"/>
        <v>SW</v>
      </c>
      <c r="K1225" s="18">
        <f t="shared" si="2313"/>
        <v>0.49166666666666664</v>
      </c>
      <c r="L1225" s="11" t="str">
        <f t="shared" si="2313"/>
        <v>TJB</v>
      </c>
      <c r="M1225" s="11">
        <f t="shared" si="2313"/>
        <v>5</v>
      </c>
      <c r="N1225" s="11">
        <f t="shared" si="2313"/>
        <v>2</v>
      </c>
      <c r="O1225" s="11">
        <f t="shared" si="2313"/>
        <v>1</v>
      </c>
      <c r="P1225" s="11" t="s">
        <v>32</v>
      </c>
      <c r="Q1225" s="19" t="str">
        <f>IF($N1225=1,IF(ISERROR(VLOOKUP($P1225,'M1'!$A:$C,Q$2,FALSE)),"NOT PRESENT",VLOOKUP($P1225,'M1'!$A:$C,Q$2,FALSE)),IF($N1225=2,IF(ISERROR(VLOOKUP(DATA!$P1225,'M2'!$A:$C,Q$2,FALSE)),"NOT PRESENT",VLOOKUP(DATA!$P1225,'M2'!$A:$C,Q$2,FALSE)),IF($N1225=0,IF(ISERROR(VLOOKUP($P1225,'M1'!$A:$C,Q$2,FALSE)),IF(ISERROR(VLOOKUP(DATA!$P1225,'M2'!$A:$C,Q$2,FALSE)),"NOT PRESENT",VLOOKUP(DATA!$P1225,'M2'!$A:$C,Q$2,FALSE)),VLOOKUP($P1225,'M1'!$A:$C,Q$2,FALSE)),"SPECIFY METHOD")))</f>
        <v>Acmaea mitra</v>
      </c>
      <c r="R1225" s="12" t="str">
        <f>IF($N1225=1,IF(ISERROR(VLOOKUP($P1225,'M1'!$A:$C,R$2,FALSE)),"NOT PRESENT",VLOOKUP($P1225,'M1'!$A:$C,R$2,FALSE)),IF($N1225=2,IF(ISERROR(VLOOKUP(DATA!$P1225,'M2'!$A:$C,R$2,FALSE)),"NOT PRESENT",VLOOKUP(DATA!$P1225,'M2'!$A:$C,R$2,FALSE)),IF($N1225=0,IF(ISERROR(VLOOKUP($P1225,'M1'!$A:$C,R$2,FALSE)),IF(ISERROR(VLOOKUP(DATA!$P1225,'M2'!$A:$C,R$2,FALSE)),"NOT PRESENT",VLOOKUP(DATA!$P1225,'M2'!$A:$C,R$2,FALSE)),VLOOKUP($P1225,'M1'!$A:$C,R$2,FALSE)),"SPECIFY METHOD")))</f>
        <v>Whitecap limpet</v>
      </c>
      <c r="S1225" s="21">
        <f t="shared" si="1889"/>
        <v>3</v>
      </c>
      <c r="T1225" s="11">
        <v>3</v>
      </c>
      <c r="U1225" s="11"/>
      <c r="V1225" s="11"/>
      <c r="W1225" s="11"/>
      <c r="X1225" s="11"/>
      <c r="Y1225" s="11"/>
      <c r="Z1225" s="11"/>
      <c r="AA1225" s="11"/>
      <c r="AB1225" s="11"/>
      <c r="AC1225" s="11"/>
      <c r="AD1225" s="11"/>
      <c r="AE1225" s="11"/>
      <c r="AF1225" s="11"/>
      <c r="AG1225" s="11"/>
      <c r="AH1225" s="11"/>
      <c r="AI1225" s="11"/>
      <c r="AJ1225" s="11"/>
      <c r="AK1225" s="11"/>
      <c r="AL1225" s="11"/>
      <c r="AM1225" s="11"/>
      <c r="AN1225" s="11"/>
      <c r="AO1225" s="11"/>
      <c r="AP1225" s="11"/>
      <c r="AQ1225" s="11"/>
      <c r="AR1225" s="11"/>
      <c r="AS1225" s="11"/>
      <c r="AT1225" s="11"/>
      <c r="AU1225" s="11"/>
      <c r="AV1225" s="11"/>
      <c r="AW1225" s="11"/>
      <c r="AX1225" s="11"/>
      <c r="AY1225" s="11"/>
      <c r="AZ1225" s="11"/>
      <c r="BA1225" s="11"/>
      <c r="BB1225" s="11"/>
      <c r="BC1225" s="11"/>
      <c r="BD1225" s="11"/>
      <c r="BE1225" s="11"/>
      <c r="BF1225" s="11"/>
      <c r="BG1225" s="11"/>
      <c r="BH1225" s="11"/>
      <c r="BI1225" s="11"/>
      <c r="BJ1225" s="11"/>
      <c r="BK1225" s="11"/>
      <c r="BL1225" s="11"/>
      <c r="BM1225" s="11"/>
      <c r="BN1225" s="11"/>
      <c r="BO1225" s="11"/>
      <c r="BP1225" s="11"/>
    </row>
    <row r="1226" spans="1:68" ht="12.75" customHeight="1">
      <c r="A1226" s="12">
        <f t="shared" si="2239"/>
        <v>1223</v>
      </c>
      <c r="B1226" s="11" t="str">
        <f t="shared" ref="B1226:D1226" si="2314">IF(ISERROR(B1225),IF(ISERROR(B1224),IF(ISERROR(B1223),"BLANK",B1223),B1224),B1225)</f>
        <v>Isabelle Cote</v>
      </c>
      <c r="C1226" s="11" t="str">
        <f t="shared" si="2314"/>
        <v>Tom Bird</v>
      </c>
      <c r="D1226" s="11" t="str">
        <f t="shared" si="2314"/>
        <v>BMSC11</v>
      </c>
      <c r="E1226" s="12" t="str">
        <f>IF(ISERROR(VLOOKUP($D1226,SITES!$A:$E,2,FALSE)),"",VLOOKUP($D1226,SITES!$A:$E,2,FALSE))</f>
        <v>Wizard Island South</v>
      </c>
      <c r="F1226" s="10">
        <f>IF(ISERROR(VLOOKUP($D1226,SITES!$A:$E,3,FALSE)),"",VLOOKUP($D1226,SITES!$A:$E,3,FALSE))</f>
        <v>48.857467651367102</v>
      </c>
      <c r="G1226" s="13">
        <f>IF(ISERROR(VLOOKUP($D1226,SITES!$A:$E,4,FALSE)),"",VLOOKUP($D1226,SITES!$A:$E,4,FALSE))</f>
        <v>-125.158233642578</v>
      </c>
      <c r="H1226" s="14" t="str">
        <f t="shared" ref="H1226:O1226" si="2315">IF(ISERROR(H1225),IF(ISERROR(H1224),IF(ISERROR(H1223),"BLANK",H1223),H1224),H1225)</f>
        <v>26/04/2024</v>
      </c>
      <c r="I1226" s="11">
        <f t="shared" si="2315"/>
        <v>1.5</v>
      </c>
      <c r="J1226" s="11" t="str">
        <f t="shared" si="2315"/>
        <v>SW</v>
      </c>
      <c r="K1226" s="18">
        <f t="shared" si="2315"/>
        <v>0.49166666666666664</v>
      </c>
      <c r="L1226" s="11" t="str">
        <f t="shared" si="2315"/>
        <v>TJB</v>
      </c>
      <c r="M1226" s="11">
        <f t="shared" si="2315"/>
        <v>5</v>
      </c>
      <c r="N1226" s="11">
        <f t="shared" si="2315"/>
        <v>2</v>
      </c>
      <c r="O1226" s="11">
        <f t="shared" si="2315"/>
        <v>1</v>
      </c>
      <c r="P1226" s="11" t="s">
        <v>30</v>
      </c>
      <c r="Q1226" s="19" t="str">
        <f>IF($N1226=1,IF(ISERROR(VLOOKUP($P1226,'M1'!$A:$C,Q$2,FALSE)),"NOT PRESENT",VLOOKUP($P1226,'M1'!$A:$C,Q$2,FALSE)),IF($N1226=2,IF(ISERROR(VLOOKUP(DATA!$P1226,'M2'!$A:$C,Q$2,FALSE)),"NOT PRESENT",VLOOKUP(DATA!$P1226,'M2'!$A:$C,Q$2,FALSE)),IF($N1226=0,IF(ISERROR(VLOOKUP($P1226,'M1'!$A:$C,Q$2,FALSE)),IF(ISERROR(VLOOKUP(DATA!$P1226,'M2'!$A:$C,Q$2,FALSE)),"NOT PRESENT",VLOOKUP(DATA!$P1226,'M2'!$A:$C,Q$2,FALSE)),VLOOKUP($P1226,'M1'!$A:$C,Q$2,FALSE)),"SPECIFY METHOD")))</f>
        <v>Pomaulax gibberosus</v>
      </c>
      <c r="R1226" s="12" t="str">
        <f>IF($N1226=1,IF(ISERROR(VLOOKUP($P1226,'M1'!$A:$C,R$2,FALSE)),"NOT PRESENT",VLOOKUP($P1226,'M1'!$A:$C,R$2,FALSE)),IF($N1226=2,IF(ISERROR(VLOOKUP(DATA!$P1226,'M2'!$A:$C,R$2,FALSE)),"NOT PRESENT",VLOOKUP(DATA!$P1226,'M2'!$A:$C,R$2,FALSE)),IF($N1226=0,IF(ISERROR(VLOOKUP($P1226,'M1'!$A:$C,R$2,FALSE)),IF(ISERROR(VLOOKUP(DATA!$P1226,'M2'!$A:$C,R$2,FALSE)),"NOT PRESENT",VLOOKUP(DATA!$P1226,'M2'!$A:$C,R$2,FALSE)),VLOOKUP($P1226,'M1'!$A:$C,R$2,FALSE)),"SPECIFY METHOD")))</f>
        <v>Red turban shell</v>
      </c>
      <c r="S1226" s="21">
        <f t="shared" si="1889"/>
        <v>82</v>
      </c>
      <c r="T1226" s="11">
        <v>82</v>
      </c>
      <c r="U1226" s="11"/>
      <c r="V1226" s="11"/>
      <c r="W1226" s="11"/>
      <c r="X1226" s="11"/>
      <c r="Y1226" s="11"/>
      <c r="Z1226" s="11"/>
      <c r="AA1226" s="11"/>
      <c r="AB1226" s="11"/>
      <c r="AC1226" s="11"/>
      <c r="AD1226" s="11"/>
      <c r="AE1226" s="11"/>
      <c r="AF1226" s="11"/>
      <c r="AG1226" s="11"/>
      <c r="AH1226" s="11"/>
      <c r="AI1226" s="11"/>
      <c r="AJ1226" s="11"/>
      <c r="AK1226" s="11"/>
      <c r="AL1226" s="11"/>
      <c r="AM1226" s="11"/>
      <c r="AN1226" s="11"/>
      <c r="AO1226" s="11"/>
      <c r="AP1226" s="11"/>
      <c r="AQ1226" s="11"/>
      <c r="AR1226" s="11"/>
      <c r="AS1226" s="11"/>
      <c r="AT1226" s="11"/>
      <c r="AU1226" s="11"/>
      <c r="AV1226" s="11"/>
      <c r="AW1226" s="11"/>
      <c r="AX1226" s="11"/>
      <c r="AY1226" s="11"/>
      <c r="AZ1226" s="11"/>
      <c r="BA1226" s="11"/>
      <c r="BB1226" s="11"/>
      <c r="BC1226" s="11"/>
      <c r="BD1226" s="11"/>
      <c r="BE1226" s="11"/>
      <c r="BF1226" s="11"/>
      <c r="BG1226" s="11"/>
      <c r="BH1226" s="11"/>
      <c r="BI1226" s="11"/>
      <c r="BJ1226" s="11"/>
      <c r="BK1226" s="11"/>
      <c r="BL1226" s="11"/>
      <c r="BM1226" s="11"/>
      <c r="BN1226" s="11"/>
      <c r="BO1226" s="11"/>
      <c r="BP1226" s="11"/>
    </row>
    <row r="1227" spans="1:68" ht="12.75" customHeight="1">
      <c r="A1227" s="12">
        <f t="shared" si="2239"/>
        <v>1224</v>
      </c>
      <c r="B1227" s="11" t="str">
        <f t="shared" ref="B1227:D1227" si="2316">IF(ISERROR(B1226),IF(ISERROR(B1225),IF(ISERROR(B1224),"BLANK",B1224),B1225),B1226)</f>
        <v>Isabelle Cote</v>
      </c>
      <c r="C1227" s="11" t="str">
        <f t="shared" si="2316"/>
        <v>Tom Bird</v>
      </c>
      <c r="D1227" s="11" t="str">
        <f t="shared" si="2316"/>
        <v>BMSC11</v>
      </c>
      <c r="E1227" s="12" t="str">
        <f>IF(ISERROR(VLOOKUP($D1227,SITES!$A:$E,2,FALSE)),"",VLOOKUP($D1227,SITES!$A:$E,2,FALSE))</f>
        <v>Wizard Island South</v>
      </c>
      <c r="F1227" s="10">
        <f>IF(ISERROR(VLOOKUP($D1227,SITES!$A:$E,3,FALSE)),"",VLOOKUP($D1227,SITES!$A:$E,3,FALSE))</f>
        <v>48.857467651367102</v>
      </c>
      <c r="G1227" s="13">
        <f>IF(ISERROR(VLOOKUP($D1227,SITES!$A:$E,4,FALSE)),"",VLOOKUP($D1227,SITES!$A:$E,4,FALSE))</f>
        <v>-125.158233642578</v>
      </c>
      <c r="H1227" s="14" t="str">
        <f t="shared" ref="H1227:O1227" si="2317">IF(ISERROR(H1226),IF(ISERROR(H1225),IF(ISERROR(H1224),"BLANK",H1224),H1225),H1226)</f>
        <v>26/04/2024</v>
      </c>
      <c r="I1227" s="11">
        <f t="shared" si="2317"/>
        <v>1.5</v>
      </c>
      <c r="J1227" s="11" t="str">
        <f t="shared" si="2317"/>
        <v>SW</v>
      </c>
      <c r="K1227" s="18">
        <f t="shared" si="2317"/>
        <v>0.49166666666666664</v>
      </c>
      <c r="L1227" s="11" t="str">
        <f t="shared" si="2317"/>
        <v>TJB</v>
      </c>
      <c r="M1227" s="11">
        <f t="shared" si="2317"/>
        <v>5</v>
      </c>
      <c r="N1227" s="11">
        <f t="shared" si="2317"/>
        <v>2</v>
      </c>
      <c r="O1227" s="11">
        <f t="shared" si="2317"/>
        <v>1</v>
      </c>
      <c r="P1227" s="11" t="s">
        <v>42</v>
      </c>
      <c r="Q1227" s="19" t="str">
        <f>IF($N1227=1,IF(ISERROR(VLOOKUP($P1227,'M1'!$A:$C,Q$2,FALSE)),"NOT PRESENT",VLOOKUP($P1227,'M1'!$A:$C,Q$2,FALSE)),IF($N1227=2,IF(ISERROR(VLOOKUP(DATA!$P1227,'M2'!$A:$C,Q$2,FALSE)),"NOT PRESENT",VLOOKUP(DATA!$P1227,'M2'!$A:$C,Q$2,FALSE)),IF($N1227=0,IF(ISERROR(VLOOKUP($P1227,'M1'!$A:$C,Q$2,FALSE)),IF(ISERROR(VLOOKUP(DATA!$P1227,'M2'!$A:$C,Q$2,FALSE)),"NOT PRESENT",VLOOKUP(DATA!$P1227,'M2'!$A:$C,Q$2,FALSE)),VLOOKUP($P1227,'M1'!$A:$C,Q$2,FALSE)),"SPECIFY METHOD")))</f>
        <v>Dermasterias imbricata</v>
      </c>
      <c r="R1227" s="12" t="str">
        <f>IF($N1227=1,IF(ISERROR(VLOOKUP($P1227,'M1'!$A:$C,R$2,FALSE)),"NOT PRESENT",VLOOKUP($P1227,'M1'!$A:$C,R$2,FALSE)),IF($N1227=2,IF(ISERROR(VLOOKUP(DATA!$P1227,'M2'!$A:$C,R$2,FALSE)),"NOT PRESENT",VLOOKUP(DATA!$P1227,'M2'!$A:$C,R$2,FALSE)),IF($N1227=0,IF(ISERROR(VLOOKUP($P1227,'M1'!$A:$C,R$2,FALSE)),IF(ISERROR(VLOOKUP(DATA!$P1227,'M2'!$A:$C,R$2,FALSE)),"NOT PRESENT",VLOOKUP(DATA!$P1227,'M2'!$A:$C,R$2,FALSE)),VLOOKUP($P1227,'M1'!$A:$C,R$2,FALSE)),"SPECIFY METHOD")))</f>
        <v>Leather star</v>
      </c>
      <c r="S1227" s="21">
        <f t="shared" si="1889"/>
        <v>7</v>
      </c>
      <c r="T1227" s="11">
        <v>7</v>
      </c>
      <c r="U1227" s="11"/>
      <c r="V1227" s="11"/>
      <c r="W1227" s="11"/>
      <c r="X1227" s="11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1"/>
      <c r="AJ1227" s="11"/>
      <c r="AK1227" s="11"/>
      <c r="AL1227" s="11"/>
      <c r="AM1227" s="11"/>
      <c r="AN1227" s="11"/>
      <c r="AO1227" s="11"/>
      <c r="AP1227" s="11"/>
      <c r="AQ1227" s="11"/>
      <c r="AR1227" s="11"/>
      <c r="AS1227" s="11"/>
      <c r="AT1227" s="11"/>
      <c r="AU1227" s="11"/>
      <c r="AV1227" s="11"/>
      <c r="AW1227" s="11"/>
      <c r="AX1227" s="11"/>
      <c r="AY1227" s="11"/>
      <c r="AZ1227" s="11"/>
      <c r="BA1227" s="11"/>
      <c r="BB1227" s="11"/>
      <c r="BC1227" s="11"/>
      <c r="BD1227" s="11"/>
      <c r="BE1227" s="11"/>
      <c r="BF1227" s="11"/>
      <c r="BG1227" s="11"/>
      <c r="BH1227" s="11"/>
      <c r="BI1227" s="11"/>
      <c r="BJ1227" s="11"/>
      <c r="BK1227" s="11"/>
      <c r="BL1227" s="11"/>
      <c r="BM1227" s="11"/>
      <c r="BN1227" s="11"/>
      <c r="BO1227" s="11"/>
      <c r="BP1227" s="11"/>
    </row>
    <row r="1228" spans="1:68" ht="12.75" customHeight="1">
      <c r="A1228" s="12">
        <f t="shared" si="2239"/>
        <v>1225</v>
      </c>
      <c r="B1228" s="11" t="str">
        <f t="shared" ref="B1228:D1228" si="2318">IF(ISERROR(B1227),IF(ISERROR(B1226),IF(ISERROR(B1225),"BLANK",B1225),B1226),B1227)</f>
        <v>Isabelle Cote</v>
      </c>
      <c r="C1228" s="11" t="str">
        <f t="shared" si="2318"/>
        <v>Tom Bird</v>
      </c>
      <c r="D1228" s="11" t="str">
        <f t="shared" si="2318"/>
        <v>BMSC11</v>
      </c>
      <c r="E1228" s="12" t="str">
        <f>IF(ISERROR(VLOOKUP($D1228,SITES!$A:$E,2,FALSE)),"",VLOOKUP($D1228,SITES!$A:$E,2,FALSE))</f>
        <v>Wizard Island South</v>
      </c>
      <c r="F1228" s="10">
        <f>IF(ISERROR(VLOOKUP($D1228,SITES!$A:$E,3,FALSE)),"",VLOOKUP($D1228,SITES!$A:$E,3,FALSE))</f>
        <v>48.857467651367102</v>
      </c>
      <c r="G1228" s="13">
        <f>IF(ISERROR(VLOOKUP($D1228,SITES!$A:$E,4,FALSE)),"",VLOOKUP($D1228,SITES!$A:$E,4,FALSE))</f>
        <v>-125.158233642578</v>
      </c>
      <c r="H1228" s="14" t="str">
        <f t="shared" ref="H1228:O1228" si="2319">IF(ISERROR(H1227),IF(ISERROR(H1226),IF(ISERROR(H1225),"BLANK",H1225),H1226),H1227)</f>
        <v>26/04/2024</v>
      </c>
      <c r="I1228" s="11">
        <f t="shared" si="2319"/>
        <v>1.5</v>
      </c>
      <c r="J1228" s="11" t="str">
        <f t="shared" si="2319"/>
        <v>SW</v>
      </c>
      <c r="K1228" s="18">
        <f t="shared" si="2319"/>
        <v>0.49166666666666664</v>
      </c>
      <c r="L1228" s="11" t="str">
        <f t="shared" si="2319"/>
        <v>TJB</v>
      </c>
      <c r="M1228" s="11">
        <f t="shared" si="2319"/>
        <v>5</v>
      </c>
      <c r="N1228" s="11">
        <f t="shared" si="2319"/>
        <v>2</v>
      </c>
      <c r="O1228" s="11">
        <f t="shared" si="2319"/>
        <v>1</v>
      </c>
      <c r="P1228" s="11" t="s">
        <v>28</v>
      </c>
      <c r="Q1228" s="19" t="str">
        <f>IF($N1228=1,IF(ISERROR(VLOOKUP($P1228,'M1'!$A:$C,Q$2,FALSE)),"NOT PRESENT",VLOOKUP($P1228,'M1'!$A:$C,Q$2,FALSE)),IF($N1228=2,IF(ISERROR(VLOOKUP(DATA!$P1228,'M2'!$A:$C,Q$2,FALSE)),"NOT PRESENT",VLOOKUP(DATA!$P1228,'M2'!$A:$C,Q$2,FALSE)),IF($N1228=0,IF(ISERROR(VLOOKUP($P1228,'M1'!$A:$C,Q$2,FALSE)),IF(ISERROR(VLOOKUP(DATA!$P1228,'M2'!$A:$C,Q$2,FALSE)),"NOT PRESENT",VLOOKUP(DATA!$P1228,'M2'!$A:$C,Q$2,FALSE)),VLOOKUP($P1228,'M1'!$A:$C,Q$2,FALSE)),"SPECIFY METHOD")))</f>
        <v>Artedius harringtoni</v>
      </c>
      <c r="R1228" s="12" t="str">
        <f>IF($N1228=1,IF(ISERROR(VLOOKUP($P1228,'M1'!$A:$C,R$2,FALSE)),"NOT PRESENT",VLOOKUP($P1228,'M1'!$A:$C,R$2,FALSE)),IF($N1228=2,IF(ISERROR(VLOOKUP(DATA!$P1228,'M2'!$A:$C,R$2,FALSE)),"NOT PRESENT",VLOOKUP(DATA!$P1228,'M2'!$A:$C,R$2,FALSE)),IF($N1228=0,IF(ISERROR(VLOOKUP($P1228,'M1'!$A:$C,R$2,FALSE)),IF(ISERROR(VLOOKUP(DATA!$P1228,'M2'!$A:$C,R$2,FALSE)),"NOT PRESENT",VLOOKUP(DATA!$P1228,'M2'!$A:$C,R$2,FALSE)),VLOOKUP($P1228,'M1'!$A:$C,R$2,FALSE)),"SPECIFY METHOD")))</f>
        <v>Scalyhead sculpin</v>
      </c>
      <c r="S1228" s="21">
        <f t="shared" si="1889"/>
        <v>20</v>
      </c>
      <c r="T1228" s="11">
        <v>0</v>
      </c>
      <c r="U1228" s="11">
        <v>6</v>
      </c>
      <c r="V1228" s="11">
        <v>9</v>
      </c>
      <c r="W1228" s="11">
        <v>5</v>
      </c>
      <c r="X1228" s="11"/>
      <c r="Y1228" s="11"/>
      <c r="Z1228" s="11"/>
      <c r="AA1228" s="11"/>
      <c r="AB1228" s="11"/>
      <c r="AC1228" s="11"/>
      <c r="AD1228" s="11"/>
      <c r="AE1228" s="11"/>
      <c r="AF1228" s="11"/>
      <c r="AG1228" s="11"/>
      <c r="AH1228" s="11"/>
      <c r="AI1228" s="11"/>
      <c r="AJ1228" s="11"/>
      <c r="AK1228" s="11"/>
      <c r="AL1228" s="11"/>
      <c r="AM1228" s="11"/>
      <c r="AN1228" s="11"/>
      <c r="AO1228" s="11"/>
      <c r="AP1228" s="11"/>
      <c r="AQ1228" s="11"/>
      <c r="AR1228" s="11"/>
      <c r="AS1228" s="11"/>
      <c r="AT1228" s="11"/>
      <c r="AU1228" s="11"/>
      <c r="AV1228" s="11"/>
      <c r="AW1228" s="11"/>
      <c r="AX1228" s="11"/>
      <c r="AY1228" s="11"/>
      <c r="AZ1228" s="11"/>
      <c r="BA1228" s="11"/>
      <c r="BB1228" s="11"/>
      <c r="BC1228" s="11"/>
      <c r="BD1228" s="11"/>
      <c r="BE1228" s="11"/>
      <c r="BF1228" s="11"/>
      <c r="BG1228" s="11"/>
      <c r="BH1228" s="11"/>
      <c r="BI1228" s="11"/>
      <c r="BJ1228" s="11"/>
      <c r="BK1228" s="11"/>
      <c r="BL1228" s="11"/>
      <c r="BM1228" s="11"/>
      <c r="BN1228" s="11"/>
      <c r="BO1228" s="11"/>
      <c r="BP1228" s="11"/>
    </row>
    <row r="1229" spans="1:68" ht="12.75" customHeight="1">
      <c r="A1229" s="12">
        <f t="shared" si="2239"/>
        <v>1226</v>
      </c>
      <c r="B1229" s="11" t="str">
        <f t="shared" ref="B1229:D1229" si="2320">IF(ISERROR(B1228),IF(ISERROR(B1227),IF(ISERROR(B1226),"BLANK",B1226),B1227),B1228)</f>
        <v>Isabelle Cote</v>
      </c>
      <c r="C1229" s="11" t="str">
        <f t="shared" si="2320"/>
        <v>Tom Bird</v>
      </c>
      <c r="D1229" s="11" t="str">
        <f t="shared" si="2320"/>
        <v>BMSC11</v>
      </c>
      <c r="E1229" s="12" t="str">
        <f>IF(ISERROR(VLOOKUP($D1229,SITES!$A:$E,2,FALSE)),"",VLOOKUP($D1229,SITES!$A:$E,2,FALSE))</f>
        <v>Wizard Island South</v>
      </c>
      <c r="F1229" s="10">
        <f>IF(ISERROR(VLOOKUP($D1229,SITES!$A:$E,3,FALSE)),"",VLOOKUP($D1229,SITES!$A:$E,3,FALSE))</f>
        <v>48.857467651367102</v>
      </c>
      <c r="G1229" s="13">
        <f>IF(ISERROR(VLOOKUP($D1229,SITES!$A:$E,4,FALSE)),"",VLOOKUP($D1229,SITES!$A:$E,4,FALSE))</f>
        <v>-125.158233642578</v>
      </c>
      <c r="H1229" s="14" t="str">
        <f t="shared" ref="H1229:O1229" si="2321">IF(ISERROR(H1228),IF(ISERROR(H1227),IF(ISERROR(H1226),"BLANK",H1226),H1227),H1228)</f>
        <v>26/04/2024</v>
      </c>
      <c r="I1229" s="11">
        <f t="shared" si="2321"/>
        <v>1.5</v>
      </c>
      <c r="J1229" s="11" t="str">
        <f t="shared" si="2321"/>
        <v>SW</v>
      </c>
      <c r="K1229" s="18">
        <f t="shared" si="2321"/>
        <v>0.49166666666666664</v>
      </c>
      <c r="L1229" s="11" t="str">
        <f t="shared" si="2321"/>
        <v>TJB</v>
      </c>
      <c r="M1229" s="11">
        <f t="shared" si="2321"/>
        <v>5</v>
      </c>
      <c r="N1229" s="11">
        <f t="shared" si="2321"/>
        <v>2</v>
      </c>
      <c r="O1229" s="11">
        <f t="shared" si="2321"/>
        <v>1</v>
      </c>
      <c r="P1229" s="11" t="s">
        <v>37</v>
      </c>
      <c r="Q1229" s="19" t="str">
        <f>IF($N1229=1,IF(ISERROR(VLOOKUP($P1229,'M1'!$A:$C,Q$2,FALSE)),"NOT PRESENT",VLOOKUP($P1229,'M1'!$A:$C,Q$2,FALSE)),IF($N1229=2,IF(ISERROR(VLOOKUP(DATA!$P1229,'M2'!$A:$C,Q$2,FALSE)),"NOT PRESENT",VLOOKUP(DATA!$P1229,'M2'!$A:$C,Q$2,FALSE)),IF($N1229=0,IF(ISERROR(VLOOKUP($P1229,'M1'!$A:$C,Q$2,FALSE)),IF(ISERROR(VLOOKUP(DATA!$P1229,'M2'!$A:$C,Q$2,FALSE)),"NOT PRESENT",VLOOKUP(DATA!$P1229,'M2'!$A:$C,Q$2,FALSE)),VLOOKUP($P1229,'M1'!$A:$C,Q$2,FALSE)),"SPECIFY METHOD")))</f>
        <v>Ceratostoma foliatum</v>
      </c>
      <c r="R1229" s="12" t="str">
        <f>IF($N1229=1,IF(ISERROR(VLOOKUP($P1229,'M1'!$A:$C,R$2,FALSE)),"NOT PRESENT",VLOOKUP($P1229,'M1'!$A:$C,R$2,FALSE)),IF($N1229=2,IF(ISERROR(VLOOKUP(DATA!$P1229,'M2'!$A:$C,R$2,FALSE)),"NOT PRESENT",VLOOKUP(DATA!$P1229,'M2'!$A:$C,R$2,FALSE)),IF($N1229=0,IF(ISERROR(VLOOKUP($P1229,'M1'!$A:$C,R$2,FALSE)),IF(ISERROR(VLOOKUP(DATA!$P1229,'M2'!$A:$C,R$2,FALSE)),"NOT PRESENT",VLOOKUP(DATA!$P1229,'M2'!$A:$C,R$2,FALSE)),VLOOKUP($P1229,'M1'!$A:$C,R$2,FALSE)),"SPECIFY METHOD")))</f>
        <v>Leafy hornmouth</v>
      </c>
      <c r="S1229" s="21">
        <f t="shared" si="1889"/>
        <v>15</v>
      </c>
      <c r="T1229" s="11">
        <v>15</v>
      </c>
      <c r="U1229" s="11"/>
      <c r="V1229" s="11"/>
      <c r="W1229" s="11"/>
      <c r="X1229" s="11"/>
      <c r="Y1229" s="11"/>
      <c r="Z1229" s="11"/>
      <c r="AA1229" s="11"/>
      <c r="AB1229" s="11"/>
      <c r="AC1229" s="11"/>
      <c r="AD1229" s="11"/>
      <c r="AE1229" s="11"/>
      <c r="AF1229" s="11"/>
      <c r="AG1229" s="11"/>
      <c r="AH1229" s="11"/>
      <c r="AI1229" s="11"/>
      <c r="AJ1229" s="11"/>
      <c r="AK1229" s="11"/>
      <c r="AL1229" s="11"/>
      <c r="AM1229" s="11"/>
      <c r="AN1229" s="11"/>
      <c r="AO1229" s="11"/>
      <c r="AP1229" s="11"/>
      <c r="AQ1229" s="11"/>
      <c r="AR1229" s="11"/>
      <c r="AS1229" s="11"/>
      <c r="AT1229" s="11"/>
      <c r="AU1229" s="11"/>
      <c r="AV1229" s="11"/>
      <c r="AW1229" s="11"/>
      <c r="AX1229" s="11"/>
      <c r="AY1229" s="11"/>
      <c r="AZ1229" s="11"/>
      <c r="BA1229" s="11"/>
      <c r="BB1229" s="11"/>
      <c r="BC1229" s="11"/>
      <c r="BD1229" s="11"/>
      <c r="BE1229" s="11"/>
      <c r="BF1229" s="11"/>
      <c r="BG1229" s="11"/>
      <c r="BH1229" s="11"/>
      <c r="BI1229" s="11"/>
      <c r="BJ1229" s="11"/>
      <c r="BK1229" s="11"/>
      <c r="BL1229" s="11"/>
      <c r="BM1229" s="11"/>
      <c r="BN1229" s="11"/>
      <c r="BO1229" s="11"/>
      <c r="BP1229" s="11"/>
    </row>
    <row r="1230" spans="1:68" ht="12.75" customHeight="1">
      <c r="A1230" s="12">
        <f t="shared" si="2239"/>
        <v>1227</v>
      </c>
      <c r="B1230" s="11" t="str">
        <f t="shared" ref="B1230:D1230" si="2322">IF(ISERROR(B1229),IF(ISERROR(B1228),IF(ISERROR(B1227),"BLANK",B1227),B1228),B1229)</f>
        <v>Isabelle Cote</v>
      </c>
      <c r="C1230" s="11" t="str">
        <f t="shared" si="2322"/>
        <v>Tom Bird</v>
      </c>
      <c r="D1230" s="11" t="str">
        <f t="shared" si="2322"/>
        <v>BMSC11</v>
      </c>
      <c r="E1230" s="12" t="str">
        <f>IF(ISERROR(VLOOKUP($D1230,SITES!$A:$E,2,FALSE)),"",VLOOKUP($D1230,SITES!$A:$E,2,FALSE))</f>
        <v>Wizard Island South</v>
      </c>
      <c r="F1230" s="10">
        <f>IF(ISERROR(VLOOKUP($D1230,SITES!$A:$E,3,FALSE)),"",VLOOKUP($D1230,SITES!$A:$E,3,FALSE))</f>
        <v>48.857467651367102</v>
      </c>
      <c r="G1230" s="13">
        <f>IF(ISERROR(VLOOKUP($D1230,SITES!$A:$E,4,FALSE)),"",VLOOKUP($D1230,SITES!$A:$E,4,FALSE))</f>
        <v>-125.158233642578</v>
      </c>
      <c r="H1230" s="14" t="str">
        <f t="shared" ref="H1230:O1230" si="2323">IF(ISERROR(H1229),IF(ISERROR(H1228),IF(ISERROR(H1227),"BLANK",H1227),H1228),H1229)</f>
        <v>26/04/2024</v>
      </c>
      <c r="I1230" s="11">
        <f t="shared" si="2323"/>
        <v>1.5</v>
      </c>
      <c r="J1230" s="11" t="str">
        <f t="shared" si="2323"/>
        <v>SW</v>
      </c>
      <c r="K1230" s="18">
        <f t="shared" si="2323"/>
        <v>0.49166666666666664</v>
      </c>
      <c r="L1230" s="11" t="str">
        <f t="shared" si="2323"/>
        <v>TJB</v>
      </c>
      <c r="M1230" s="11">
        <f t="shared" si="2323"/>
        <v>5</v>
      </c>
      <c r="N1230" s="11">
        <f t="shared" si="2323"/>
        <v>2</v>
      </c>
      <c r="O1230" s="11">
        <f t="shared" si="2323"/>
        <v>1</v>
      </c>
      <c r="P1230" s="24" t="s">
        <v>61</v>
      </c>
      <c r="Q1230" s="19" t="str">
        <f>IF($N1230=1,IF(ISERROR(VLOOKUP($P1230,'M1'!$A:$C,Q$2,FALSE)),"NOT PRESENT",VLOOKUP($P1230,'M1'!$A:$C,Q$2,FALSE)),IF($N1230=2,IF(ISERROR(VLOOKUP(DATA!$P1230,'M2'!$A:$C,Q$2,FALSE)),"NOT PRESENT",VLOOKUP(DATA!$P1230,'M2'!$A:$C,Q$2,FALSE)),IF($N1230=0,IF(ISERROR(VLOOKUP($P1230,'M1'!$A:$C,Q$2,FALSE)),IF(ISERROR(VLOOKUP(DATA!$P1230,'M2'!$A:$C,Q$2,FALSE)),"NOT PRESENT",VLOOKUP(DATA!$P1230,'M2'!$A:$C,Q$2,FALSE)),VLOOKUP($P1230,'M1'!$A:$C,Q$2,FALSE)),"SPECIFY METHOD")))</f>
        <v>Henricia spp.</v>
      </c>
      <c r="R1230" s="12" t="str">
        <f>IF($N1230=1,IF(ISERROR(VLOOKUP($P1230,'M1'!$A:$C,R$2,FALSE)),"NOT PRESENT",VLOOKUP($P1230,'M1'!$A:$C,R$2,FALSE)),IF($N1230=2,IF(ISERROR(VLOOKUP(DATA!$P1230,'M2'!$A:$C,R$2,FALSE)),"NOT PRESENT",VLOOKUP(DATA!$P1230,'M2'!$A:$C,R$2,FALSE)),IF($N1230=0,IF(ISERROR(VLOOKUP($P1230,'M1'!$A:$C,R$2,FALSE)),IF(ISERROR(VLOOKUP(DATA!$P1230,'M2'!$A:$C,R$2,FALSE)),"NOT PRESENT",VLOOKUP(DATA!$P1230,'M2'!$A:$C,R$2,FALSE)),VLOOKUP($P1230,'M1'!$A:$C,R$2,FALSE)),"SPECIFY METHOD")))</f>
        <v>Unidentified blood star</v>
      </c>
      <c r="S1230" s="21">
        <f t="shared" si="1889"/>
        <v>2</v>
      </c>
      <c r="T1230" s="11">
        <v>2</v>
      </c>
      <c r="U1230" s="11"/>
      <c r="V1230" s="11"/>
      <c r="W1230" s="11"/>
      <c r="X1230" s="11"/>
      <c r="Y1230" s="11"/>
      <c r="Z1230" s="11"/>
      <c r="AA1230" s="11"/>
      <c r="AB1230" s="11"/>
      <c r="AC1230" s="11"/>
      <c r="AD1230" s="11"/>
      <c r="AE1230" s="11"/>
      <c r="AF1230" s="11"/>
      <c r="AG1230" s="11"/>
      <c r="AH1230" s="11"/>
      <c r="AI1230" s="11"/>
      <c r="AJ1230" s="11"/>
      <c r="AK1230" s="11"/>
      <c r="AL1230" s="11"/>
      <c r="AM1230" s="11"/>
      <c r="AN1230" s="11"/>
      <c r="AO1230" s="11"/>
      <c r="AP1230" s="11"/>
      <c r="AQ1230" s="11"/>
      <c r="AR1230" s="11"/>
      <c r="AS1230" s="11"/>
      <c r="AT1230" s="11"/>
      <c r="AU1230" s="11"/>
      <c r="AV1230" s="11"/>
      <c r="AW1230" s="11"/>
      <c r="AX1230" s="11"/>
      <c r="AY1230" s="11"/>
      <c r="AZ1230" s="11"/>
      <c r="BA1230" s="11"/>
      <c r="BB1230" s="11"/>
      <c r="BC1230" s="11"/>
      <c r="BD1230" s="11"/>
      <c r="BE1230" s="11"/>
      <c r="BF1230" s="11"/>
      <c r="BG1230" s="11"/>
      <c r="BH1230" s="11"/>
      <c r="BI1230" s="11"/>
      <c r="BJ1230" s="11"/>
      <c r="BK1230" s="11"/>
      <c r="BL1230" s="11"/>
      <c r="BM1230" s="11"/>
      <c r="BN1230" s="11"/>
      <c r="BO1230" s="11"/>
      <c r="BP1230" s="11"/>
    </row>
    <row r="1231" spans="1:68" ht="12.75" customHeight="1">
      <c r="A1231" s="12">
        <f t="shared" si="2239"/>
        <v>1228</v>
      </c>
      <c r="B1231" s="11" t="str">
        <f t="shared" ref="B1231:D1231" si="2324">IF(ISERROR(B1230),IF(ISERROR(B1229),IF(ISERROR(B1228),"BLANK",B1228),B1229),B1230)</f>
        <v>Isabelle Cote</v>
      </c>
      <c r="C1231" s="11" t="str">
        <f t="shared" si="2324"/>
        <v>Tom Bird</v>
      </c>
      <c r="D1231" s="11" t="str">
        <f t="shared" si="2324"/>
        <v>BMSC11</v>
      </c>
      <c r="E1231" s="12" t="str">
        <f>IF(ISERROR(VLOOKUP($D1231,SITES!$A:$E,2,FALSE)),"",VLOOKUP($D1231,SITES!$A:$E,2,FALSE))</f>
        <v>Wizard Island South</v>
      </c>
      <c r="F1231" s="10">
        <f>IF(ISERROR(VLOOKUP($D1231,SITES!$A:$E,3,FALSE)),"",VLOOKUP($D1231,SITES!$A:$E,3,FALSE))</f>
        <v>48.857467651367102</v>
      </c>
      <c r="G1231" s="13">
        <f>IF(ISERROR(VLOOKUP($D1231,SITES!$A:$E,4,FALSE)),"",VLOOKUP($D1231,SITES!$A:$E,4,FALSE))</f>
        <v>-125.158233642578</v>
      </c>
      <c r="H1231" s="14" t="str">
        <f t="shared" ref="H1231:O1231" si="2325">IF(ISERROR(H1230),IF(ISERROR(H1229),IF(ISERROR(H1228),"BLANK",H1228),H1229),H1230)</f>
        <v>26/04/2024</v>
      </c>
      <c r="I1231" s="11">
        <f t="shared" si="2325"/>
        <v>1.5</v>
      </c>
      <c r="J1231" s="11" t="str">
        <f t="shared" si="2325"/>
        <v>SW</v>
      </c>
      <c r="K1231" s="18">
        <f t="shared" si="2325"/>
        <v>0.49166666666666664</v>
      </c>
      <c r="L1231" s="11" t="str">
        <f t="shared" si="2325"/>
        <v>TJB</v>
      </c>
      <c r="M1231" s="11">
        <f t="shared" si="2325"/>
        <v>5</v>
      </c>
      <c r="N1231" s="11">
        <f t="shared" si="2325"/>
        <v>2</v>
      </c>
      <c r="O1231" s="11">
        <f t="shared" si="2325"/>
        <v>1</v>
      </c>
      <c r="P1231" s="11" t="s">
        <v>45</v>
      </c>
      <c r="Q1231" s="19" t="str">
        <f>IF($N1231=1,IF(ISERROR(VLOOKUP($P1231,'M1'!$A:$C,Q$2,FALSE)),"NOT PRESENT",VLOOKUP($P1231,'M1'!$A:$C,Q$2,FALSE)),IF($N1231=2,IF(ISERROR(VLOOKUP(DATA!$P1231,'M2'!$A:$C,Q$2,FALSE)),"NOT PRESENT",VLOOKUP(DATA!$P1231,'M2'!$A:$C,Q$2,FALSE)),IF($N1231=0,IF(ISERROR(VLOOKUP($P1231,'M1'!$A:$C,Q$2,FALSE)),IF(ISERROR(VLOOKUP(DATA!$P1231,'M2'!$A:$C,Q$2,FALSE)),"NOT PRESENT",VLOOKUP(DATA!$P1231,'M2'!$A:$C,Q$2,FALSE)),VLOOKUP($P1231,'M1'!$A:$C,Q$2,FALSE)),"SPECIFY METHOD")))</f>
        <v>Diodora aspera</v>
      </c>
      <c r="R1231" s="12" t="str">
        <f>IF($N1231=1,IF(ISERROR(VLOOKUP($P1231,'M1'!$A:$C,R$2,FALSE)),"NOT PRESENT",VLOOKUP($P1231,'M1'!$A:$C,R$2,FALSE)),IF($N1231=2,IF(ISERROR(VLOOKUP(DATA!$P1231,'M2'!$A:$C,R$2,FALSE)),"NOT PRESENT",VLOOKUP(DATA!$P1231,'M2'!$A:$C,R$2,FALSE)),IF($N1231=0,IF(ISERROR(VLOOKUP($P1231,'M1'!$A:$C,R$2,FALSE)),IF(ISERROR(VLOOKUP(DATA!$P1231,'M2'!$A:$C,R$2,FALSE)),"NOT PRESENT",VLOOKUP(DATA!$P1231,'M2'!$A:$C,R$2,FALSE)),VLOOKUP($P1231,'M1'!$A:$C,R$2,FALSE)),"SPECIFY METHOD")))</f>
        <v>Rough keyhole limpet</v>
      </c>
      <c r="S1231" s="21">
        <f t="shared" si="1889"/>
        <v>1</v>
      </c>
      <c r="T1231" s="11">
        <v>1</v>
      </c>
      <c r="U1231" s="11"/>
      <c r="V1231" s="11"/>
      <c r="W1231" s="11"/>
      <c r="X1231" s="11"/>
      <c r="Y1231" s="11"/>
      <c r="Z1231" s="11"/>
      <c r="AA1231" s="11"/>
      <c r="AB1231" s="11"/>
      <c r="AC1231" s="11"/>
      <c r="AD1231" s="11"/>
      <c r="AE1231" s="11"/>
      <c r="AF1231" s="11"/>
      <c r="AG1231" s="11"/>
      <c r="AH1231" s="11"/>
      <c r="AI1231" s="11"/>
      <c r="AJ1231" s="11"/>
      <c r="AK1231" s="11"/>
      <c r="AL1231" s="11"/>
      <c r="AM1231" s="11"/>
      <c r="AN1231" s="11"/>
      <c r="AO1231" s="11"/>
      <c r="AP1231" s="11"/>
      <c r="AQ1231" s="11"/>
      <c r="AR1231" s="11"/>
      <c r="AS1231" s="11"/>
      <c r="AT1231" s="11"/>
      <c r="AU1231" s="11"/>
      <c r="AV1231" s="11"/>
      <c r="AW1231" s="11"/>
      <c r="AX1231" s="11"/>
      <c r="AY1231" s="11"/>
      <c r="AZ1231" s="11"/>
      <c r="BA1231" s="11"/>
      <c r="BB1231" s="11"/>
      <c r="BC1231" s="11"/>
      <c r="BD1231" s="11"/>
      <c r="BE1231" s="11"/>
      <c r="BF1231" s="11"/>
      <c r="BG1231" s="11"/>
      <c r="BH1231" s="11"/>
      <c r="BI1231" s="11"/>
      <c r="BJ1231" s="11"/>
      <c r="BK1231" s="11"/>
      <c r="BL1231" s="11"/>
      <c r="BM1231" s="11"/>
      <c r="BN1231" s="11"/>
      <c r="BO1231" s="11"/>
      <c r="BP1231" s="11"/>
    </row>
    <row r="1232" spans="1:68" ht="12.75" customHeight="1">
      <c r="A1232" s="12">
        <f t="shared" si="2239"/>
        <v>1229</v>
      </c>
      <c r="B1232" s="11" t="str">
        <f t="shared" ref="B1232:D1232" si="2326">IF(ISERROR(B1231),IF(ISERROR(B1230),IF(ISERROR(B1229),"BLANK",B1229),B1230),B1231)</f>
        <v>Isabelle Cote</v>
      </c>
      <c r="C1232" s="11" t="str">
        <f t="shared" si="2326"/>
        <v>Tom Bird</v>
      </c>
      <c r="D1232" s="11" t="str">
        <f t="shared" si="2326"/>
        <v>BMSC11</v>
      </c>
      <c r="E1232" s="12" t="str">
        <f>IF(ISERROR(VLOOKUP($D1232,SITES!$A:$E,2,FALSE)),"",VLOOKUP($D1232,SITES!$A:$E,2,FALSE))</f>
        <v>Wizard Island South</v>
      </c>
      <c r="F1232" s="10">
        <f>IF(ISERROR(VLOOKUP($D1232,SITES!$A:$E,3,FALSE)),"",VLOOKUP($D1232,SITES!$A:$E,3,FALSE))</f>
        <v>48.857467651367102</v>
      </c>
      <c r="G1232" s="13">
        <f>IF(ISERROR(VLOOKUP($D1232,SITES!$A:$E,4,FALSE)),"",VLOOKUP($D1232,SITES!$A:$E,4,FALSE))</f>
        <v>-125.158233642578</v>
      </c>
      <c r="H1232" s="14" t="str">
        <f t="shared" ref="H1232:O1232" si="2327">IF(ISERROR(H1231),IF(ISERROR(H1230),IF(ISERROR(H1229),"BLANK",H1229),H1230),H1231)</f>
        <v>26/04/2024</v>
      </c>
      <c r="I1232" s="11">
        <f t="shared" si="2327"/>
        <v>1.5</v>
      </c>
      <c r="J1232" s="11" t="str">
        <f t="shared" si="2327"/>
        <v>SW</v>
      </c>
      <c r="K1232" s="18">
        <f t="shared" si="2327"/>
        <v>0.49166666666666664</v>
      </c>
      <c r="L1232" s="11" t="str">
        <f t="shared" si="2327"/>
        <v>TJB</v>
      </c>
      <c r="M1232" s="11">
        <f t="shared" si="2327"/>
        <v>5</v>
      </c>
      <c r="N1232" s="11">
        <f t="shared" si="2327"/>
        <v>2</v>
      </c>
      <c r="O1232" s="11">
        <f t="shared" si="2327"/>
        <v>1</v>
      </c>
      <c r="P1232" s="11" t="s">
        <v>47</v>
      </c>
      <c r="Q1232" s="19" t="str">
        <f>IF($N1232=1,IF(ISERROR(VLOOKUP($P1232,'M1'!$A:$C,Q$2,FALSE)),"NOT PRESENT",VLOOKUP($P1232,'M1'!$A:$C,Q$2,FALSE)),IF($N1232=2,IF(ISERROR(VLOOKUP(DATA!$P1232,'M2'!$A:$C,Q$2,FALSE)),"NOT PRESENT",VLOOKUP(DATA!$P1232,'M2'!$A:$C,Q$2,FALSE)),IF($N1232=0,IF(ISERROR(VLOOKUP($P1232,'M1'!$A:$C,Q$2,FALSE)),IF(ISERROR(VLOOKUP(DATA!$P1232,'M2'!$A:$C,Q$2,FALSE)),"NOT PRESENT",VLOOKUP(DATA!$P1232,'M2'!$A:$C,Q$2,FALSE)),VLOOKUP($P1232,'M1'!$A:$C,Q$2,FALSE)),"SPECIFY METHOD")))</f>
        <v>Glebocarcinus oregonensis</v>
      </c>
      <c r="R1232" s="12" t="str">
        <f>IF($N1232=1,IF(ISERROR(VLOOKUP($P1232,'M1'!$A:$C,R$2,FALSE)),"NOT PRESENT",VLOOKUP($P1232,'M1'!$A:$C,R$2,FALSE)),IF($N1232=2,IF(ISERROR(VLOOKUP(DATA!$P1232,'M2'!$A:$C,R$2,FALSE)),"NOT PRESENT",VLOOKUP(DATA!$P1232,'M2'!$A:$C,R$2,FALSE)),IF($N1232=0,IF(ISERROR(VLOOKUP($P1232,'M1'!$A:$C,R$2,FALSE)),IF(ISERROR(VLOOKUP(DATA!$P1232,'M2'!$A:$C,R$2,FALSE)),"NOT PRESENT",VLOOKUP(DATA!$P1232,'M2'!$A:$C,R$2,FALSE)),VLOOKUP($P1232,'M1'!$A:$C,R$2,FALSE)),"SPECIFY METHOD")))</f>
        <v>Pygmy rock crab</v>
      </c>
      <c r="S1232" s="21">
        <f t="shared" si="1889"/>
        <v>3</v>
      </c>
      <c r="T1232" s="11">
        <v>3</v>
      </c>
      <c r="U1232" s="11"/>
      <c r="V1232" s="11"/>
      <c r="W1232" s="11"/>
      <c r="X1232" s="11"/>
      <c r="Y1232" s="11"/>
      <c r="Z1232" s="11"/>
      <c r="AA1232" s="11"/>
      <c r="AB1232" s="11"/>
      <c r="AC1232" s="11"/>
      <c r="AD1232" s="11"/>
      <c r="AE1232" s="11"/>
      <c r="AF1232" s="11"/>
      <c r="AG1232" s="11"/>
      <c r="AH1232" s="11"/>
      <c r="AI1232" s="11"/>
      <c r="AJ1232" s="11"/>
      <c r="AK1232" s="11"/>
      <c r="AL1232" s="11"/>
      <c r="AM1232" s="11"/>
      <c r="AN1232" s="11"/>
      <c r="AO1232" s="11"/>
      <c r="AP1232" s="11"/>
      <c r="AQ1232" s="11"/>
      <c r="AR1232" s="11"/>
      <c r="AS1232" s="11"/>
      <c r="AT1232" s="11"/>
      <c r="AU1232" s="11"/>
      <c r="AV1232" s="11"/>
      <c r="AW1232" s="11"/>
      <c r="AX1232" s="11"/>
      <c r="AY1232" s="11"/>
      <c r="AZ1232" s="11"/>
      <c r="BA1232" s="11"/>
      <c r="BB1232" s="11"/>
      <c r="BC1232" s="11"/>
      <c r="BD1232" s="11"/>
      <c r="BE1232" s="11"/>
      <c r="BF1232" s="11"/>
      <c r="BG1232" s="11"/>
      <c r="BH1232" s="11"/>
      <c r="BI1232" s="11"/>
      <c r="BJ1232" s="11"/>
      <c r="BK1232" s="11"/>
      <c r="BL1232" s="11"/>
      <c r="BM1232" s="11"/>
      <c r="BN1232" s="11"/>
      <c r="BO1232" s="11"/>
      <c r="BP1232" s="11"/>
    </row>
    <row r="1233" spans="1:68" ht="12.75" customHeight="1">
      <c r="A1233" s="12">
        <f t="shared" si="2239"/>
        <v>1230</v>
      </c>
      <c r="B1233" s="11" t="str">
        <f t="shared" ref="B1233:D1233" si="2328">IF(ISERROR(B1232),IF(ISERROR(B1231),IF(ISERROR(B1230),"BLANK",B1230),B1231),B1232)</f>
        <v>Isabelle Cote</v>
      </c>
      <c r="C1233" s="11" t="str">
        <f t="shared" si="2328"/>
        <v>Tom Bird</v>
      </c>
      <c r="D1233" s="11" t="str">
        <f t="shared" si="2328"/>
        <v>BMSC11</v>
      </c>
      <c r="E1233" s="12" t="str">
        <f>IF(ISERROR(VLOOKUP($D1233,SITES!$A:$E,2,FALSE)),"",VLOOKUP($D1233,SITES!$A:$E,2,FALSE))</f>
        <v>Wizard Island South</v>
      </c>
      <c r="F1233" s="10">
        <f>IF(ISERROR(VLOOKUP($D1233,SITES!$A:$E,3,FALSE)),"",VLOOKUP($D1233,SITES!$A:$E,3,FALSE))</f>
        <v>48.857467651367102</v>
      </c>
      <c r="G1233" s="13">
        <f>IF(ISERROR(VLOOKUP($D1233,SITES!$A:$E,4,FALSE)),"",VLOOKUP($D1233,SITES!$A:$E,4,FALSE))</f>
        <v>-125.158233642578</v>
      </c>
      <c r="H1233" s="14" t="str">
        <f t="shared" ref="H1233:O1233" si="2329">IF(ISERROR(H1232),IF(ISERROR(H1231),IF(ISERROR(H1230),"BLANK",H1230),H1231),H1232)</f>
        <v>26/04/2024</v>
      </c>
      <c r="I1233" s="11">
        <f t="shared" si="2329"/>
        <v>1.5</v>
      </c>
      <c r="J1233" s="11" t="str">
        <f t="shared" si="2329"/>
        <v>SW</v>
      </c>
      <c r="K1233" s="18">
        <f t="shared" si="2329"/>
        <v>0.49166666666666664</v>
      </c>
      <c r="L1233" s="11" t="str">
        <f t="shared" si="2329"/>
        <v>TJB</v>
      </c>
      <c r="M1233" s="11">
        <f t="shared" si="2329"/>
        <v>5</v>
      </c>
      <c r="N1233" s="11">
        <f t="shared" si="2329"/>
        <v>2</v>
      </c>
      <c r="O1233" s="11">
        <f t="shared" si="2329"/>
        <v>1</v>
      </c>
      <c r="P1233" s="11" t="s">
        <v>28</v>
      </c>
      <c r="Q1233" s="19" t="str">
        <f>IF($N1233=1,IF(ISERROR(VLOOKUP($P1233,'M1'!$A:$C,Q$2,FALSE)),"NOT PRESENT",VLOOKUP($P1233,'M1'!$A:$C,Q$2,FALSE)),IF($N1233=2,IF(ISERROR(VLOOKUP(DATA!$P1233,'M2'!$A:$C,Q$2,FALSE)),"NOT PRESENT",VLOOKUP(DATA!$P1233,'M2'!$A:$C,Q$2,FALSE)),IF($N1233=0,IF(ISERROR(VLOOKUP($P1233,'M1'!$A:$C,Q$2,FALSE)),IF(ISERROR(VLOOKUP(DATA!$P1233,'M2'!$A:$C,Q$2,FALSE)),"NOT PRESENT",VLOOKUP(DATA!$P1233,'M2'!$A:$C,Q$2,FALSE)),VLOOKUP($P1233,'M1'!$A:$C,Q$2,FALSE)),"SPECIFY METHOD")))</f>
        <v>Artedius harringtoni</v>
      </c>
      <c r="R1233" s="12" t="str">
        <f>IF($N1233=1,IF(ISERROR(VLOOKUP($P1233,'M1'!$A:$C,R$2,FALSE)),"NOT PRESENT",VLOOKUP($P1233,'M1'!$A:$C,R$2,FALSE)),IF($N1233=2,IF(ISERROR(VLOOKUP(DATA!$P1233,'M2'!$A:$C,R$2,FALSE)),"NOT PRESENT",VLOOKUP(DATA!$P1233,'M2'!$A:$C,R$2,FALSE)),IF($N1233=0,IF(ISERROR(VLOOKUP($P1233,'M1'!$A:$C,R$2,FALSE)),IF(ISERROR(VLOOKUP(DATA!$P1233,'M2'!$A:$C,R$2,FALSE)),"NOT PRESENT",VLOOKUP(DATA!$P1233,'M2'!$A:$C,R$2,FALSE)),VLOOKUP($P1233,'M1'!$A:$C,R$2,FALSE)),"SPECIFY METHOD")))</f>
        <v>Scalyhead sculpin</v>
      </c>
      <c r="S1233" s="21">
        <f t="shared" si="1889"/>
        <v>3</v>
      </c>
      <c r="T1233" s="11"/>
      <c r="U1233" s="11">
        <v>2</v>
      </c>
      <c r="V1233" s="11">
        <v>1</v>
      </c>
      <c r="W1233" s="11"/>
      <c r="X1233" s="11"/>
      <c r="Y1233" s="11"/>
      <c r="Z1233" s="11"/>
      <c r="AA1233" s="11"/>
      <c r="AB1233" s="11"/>
      <c r="AC1233" s="11"/>
      <c r="AD1233" s="11"/>
      <c r="AE1233" s="11"/>
      <c r="AF1233" s="11"/>
      <c r="AG1233" s="11"/>
      <c r="AH1233" s="11"/>
      <c r="AI1233" s="11"/>
      <c r="AJ1233" s="11"/>
      <c r="AK1233" s="11"/>
      <c r="AL1233" s="11"/>
      <c r="AM1233" s="11"/>
      <c r="AN1233" s="11"/>
      <c r="AO1233" s="11"/>
      <c r="AP1233" s="11"/>
      <c r="AQ1233" s="11"/>
      <c r="AR1233" s="11"/>
      <c r="AS1233" s="11"/>
      <c r="AT1233" s="11"/>
      <c r="AU1233" s="11"/>
      <c r="AV1233" s="11"/>
      <c r="AW1233" s="11"/>
      <c r="AX1233" s="11"/>
      <c r="AY1233" s="11"/>
      <c r="AZ1233" s="11"/>
      <c r="BA1233" s="11"/>
      <c r="BB1233" s="11"/>
      <c r="BC1233" s="11"/>
      <c r="BD1233" s="11"/>
      <c r="BE1233" s="11"/>
      <c r="BF1233" s="11"/>
      <c r="BG1233" s="11"/>
      <c r="BH1233" s="11"/>
      <c r="BI1233" s="11"/>
      <c r="BJ1233" s="11"/>
      <c r="BK1233" s="11"/>
      <c r="BL1233" s="11"/>
      <c r="BM1233" s="11"/>
      <c r="BN1233" s="11"/>
      <c r="BO1233" s="11"/>
      <c r="BP1233" s="11"/>
    </row>
    <row r="1234" spans="1:68" ht="12.75" customHeight="1">
      <c r="A1234" s="12">
        <f t="shared" si="2239"/>
        <v>1231</v>
      </c>
      <c r="B1234" s="11" t="str">
        <f t="shared" ref="B1234:D1234" si="2330">IF(ISERROR(B1233),IF(ISERROR(B1232),IF(ISERROR(B1231),"BLANK",B1231),B1232),B1233)</f>
        <v>Isabelle Cote</v>
      </c>
      <c r="C1234" s="11" t="str">
        <f t="shared" si="2330"/>
        <v>Tom Bird</v>
      </c>
      <c r="D1234" s="11" t="str">
        <f t="shared" si="2330"/>
        <v>BMSC11</v>
      </c>
      <c r="E1234" s="12" t="str">
        <f>IF(ISERROR(VLOOKUP($D1234,SITES!$A:$E,2,FALSE)),"",VLOOKUP($D1234,SITES!$A:$E,2,FALSE))</f>
        <v>Wizard Island South</v>
      </c>
      <c r="F1234" s="10">
        <f>IF(ISERROR(VLOOKUP($D1234,SITES!$A:$E,3,FALSE)),"",VLOOKUP($D1234,SITES!$A:$E,3,FALSE))</f>
        <v>48.857467651367102</v>
      </c>
      <c r="G1234" s="13">
        <f>IF(ISERROR(VLOOKUP($D1234,SITES!$A:$E,4,FALSE)),"",VLOOKUP($D1234,SITES!$A:$E,4,FALSE))</f>
        <v>-125.158233642578</v>
      </c>
      <c r="H1234" s="14" t="str">
        <f t="shared" ref="H1234:O1234" si="2331">IF(ISERROR(H1233),IF(ISERROR(H1232),IF(ISERROR(H1231),"BLANK",H1231),H1232),H1233)</f>
        <v>26/04/2024</v>
      </c>
      <c r="I1234" s="11">
        <f t="shared" si="2331"/>
        <v>1.5</v>
      </c>
      <c r="J1234" s="11" t="str">
        <f t="shared" si="2331"/>
        <v>SW</v>
      </c>
      <c r="K1234" s="18">
        <f t="shared" si="2331"/>
        <v>0.49166666666666664</v>
      </c>
      <c r="L1234" s="11" t="str">
        <f t="shared" si="2331"/>
        <v>TJB</v>
      </c>
      <c r="M1234" s="11">
        <f t="shared" si="2331"/>
        <v>5</v>
      </c>
      <c r="N1234" s="11">
        <f t="shared" si="2331"/>
        <v>2</v>
      </c>
      <c r="O1234" s="11">
        <f t="shared" si="2331"/>
        <v>1</v>
      </c>
      <c r="P1234" s="11" t="s">
        <v>41</v>
      </c>
      <c r="Q1234" s="19" t="str">
        <f>IF($N1234=1,IF(ISERROR(VLOOKUP($P1234,'M1'!$A:$C,Q$2,FALSE)),"NOT PRESENT",VLOOKUP($P1234,'M1'!$A:$C,Q$2,FALSE)),IF($N1234=2,IF(ISERROR(VLOOKUP(DATA!$P1234,'M2'!$A:$C,Q$2,FALSE)),"NOT PRESENT",VLOOKUP(DATA!$P1234,'M2'!$A:$C,Q$2,FALSE)),IF($N1234=0,IF(ISERROR(VLOOKUP($P1234,'M1'!$A:$C,Q$2,FALSE)),IF(ISERROR(VLOOKUP(DATA!$P1234,'M2'!$A:$C,Q$2,FALSE)),"NOT PRESENT",VLOOKUP(DATA!$P1234,'M2'!$A:$C,Q$2,FALSE)),VLOOKUP($P1234,'M1'!$A:$C,Q$2,FALSE)),"SPECIFY METHOD")))</f>
        <v>Pisaster ochraceus</v>
      </c>
      <c r="R1234" s="12" t="str">
        <f>IF($N1234=1,IF(ISERROR(VLOOKUP($P1234,'M1'!$A:$C,R$2,FALSE)),"NOT PRESENT",VLOOKUP($P1234,'M1'!$A:$C,R$2,FALSE)),IF($N1234=2,IF(ISERROR(VLOOKUP(DATA!$P1234,'M2'!$A:$C,R$2,FALSE)),"NOT PRESENT",VLOOKUP(DATA!$P1234,'M2'!$A:$C,R$2,FALSE)),IF($N1234=0,IF(ISERROR(VLOOKUP($P1234,'M1'!$A:$C,R$2,FALSE)),IF(ISERROR(VLOOKUP(DATA!$P1234,'M2'!$A:$C,R$2,FALSE)),"NOT PRESENT",VLOOKUP(DATA!$P1234,'M2'!$A:$C,R$2,FALSE)),VLOOKUP($P1234,'M1'!$A:$C,R$2,FALSE)),"SPECIFY METHOD")))</f>
        <v>Purple sea star</v>
      </c>
      <c r="S1234" s="21">
        <f t="shared" si="1889"/>
        <v>1</v>
      </c>
      <c r="T1234" s="11">
        <v>1</v>
      </c>
      <c r="U1234" s="11"/>
      <c r="V1234" s="11"/>
      <c r="W1234" s="11"/>
      <c r="X1234" s="11"/>
      <c r="Y1234" s="11"/>
      <c r="Z1234" s="11"/>
      <c r="AA1234" s="11"/>
      <c r="AB1234" s="11"/>
      <c r="AC1234" s="11"/>
      <c r="AD1234" s="11"/>
      <c r="AE1234" s="11"/>
      <c r="AF1234" s="11"/>
      <c r="AG1234" s="11"/>
      <c r="AH1234" s="11"/>
      <c r="AI1234" s="11"/>
      <c r="AJ1234" s="11"/>
      <c r="AK1234" s="11"/>
      <c r="AL1234" s="11"/>
      <c r="AM1234" s="11"/>
      <c r="AN1234" s="11"/>
      <c r="AO1234" s="11"/>
      <c r="AP1234" s="11"/>
      <c r="AQ1234" s="11"/>
      <c r="AR1234" s="11"/>
      <c r="AS1234" s="11"/>
      <c r="AT1234" s="11"/>
      <c r="AU1234" s="11"/>
      <c r="AV1234" s="11"/>
      <c r="AW1234" s="11"/>
      <c r="AX1234" s="11"/>
      <c r="AY1234" s="11"/>
      <c r="AZ1234" s="11"/>
      <c r="BA1234" s="11"/>
      <c r="BB1234" s="11"/>
      <c r="BC1234" s="11"/>
      <c r="BD1234" s="11"/>
      <c r="BE1234" s="11"/>
      <c r="BF1234" s="11"/>
      <c r="BG1234" s="11"/>
      <c r="BH1234" s="11"/>
      <c r="BI1234" s="11"/>
      <c r="BJ1234" s="11"/>
      <c r="BK1234" s="11"/>
      <c r="BL1234" s="11"/>
      <c r="BM1234" s="11"/>
      <c r="BN1234" s="11"/>
      <c r="BO1234" s="11"/>
      <c r="BP1234" s="11"/>
    </row>
    <row r="1235" spans="1:68" ht="12.75" customHeight="1">
      <c r="A1235" s="12">
        <f t="shared" si="2239"/>
        <v>1232</v>
      </c>
      <c r="B1235" s="11" t="str">
        <f t="shared" ref="B1235:D1235" si="2332">IF(ISERROR(B1234),IF(ISERROR(B1233),IF(ISERROR(B1232),"BLANK",B1232),B1233),B1234)</f>
        <v>Isabelle Cote</v>
      </c>
      <c r="C1235" s="11" t="str">
        <f t="shared" si="2332"/>
        <v>Tom Bird</v>
      </c>
      <c r="D1235" s="11" t="str">
        <f t="shared" si="2332"/>
        <v>BMSC11</v>
      </c>
      <c r="E1235" s="12" t="str">
        <f>IF(ISERROR(VLOOKUP($D1235,SITES!$A:$E,2,FALSE)),"",VLOOKUP($D1235,SITES!$A:$E,2,FALSE))</f>
        <v>Wizard Island South</v>
      </c>
      <c r="F1235" s="10">
        <f>IF(ISERROR(VLOOKUP($D1235,SITES!$A:$E,3,FALSE)),"",VLOOKUP($D1235,SITES!$A:$E,3,FALSE))</f>
        <v>48.857467651367102</v>
      </c>
      <c r="G1235" s="13">
        <f>IF(ISERROR(VLOOKUP($D1235,SITES!$A:$E,4,FALSE)),"",VLOOKUP($D1235,SITES!$A:$E,4,FALSE))</f>
        <v>-125.158233642578</v>
      </c>
      <c r="H1235" s="14" t="str">
        <f t="shared" ref="H1235:O1235" si="2333">IF(ISERROR(H1234),IF(ISERROR(H1233),IF(ISERROR(H1232),"BLANK",H1232),H1233),H1234)</f>
        <v>26/04/2024</v>
      </c>
      <c r="I1235" s="11">
        <f t="shared" si="2333"/>
        <v>1.5</v>
      </c>
      <c r="J1235" s="11" t="str">
        <f t="shared" si="2333"/>
        <v>SW</v>
      </c>
      <c r="K1235" s="18">
        <f t="shared" si="2333"/>
        <v>0.49166666666666664</v>
      </c>
      <c r="L1235" s="11" t="str">
        <f t="shared" si="2333"/>
        <v>TJB</v>
      </c>
      <c r="M1235" s="11">
        <f t="shared" si="2333"/>
        <v>5</v>
      </c>
      <c r="N1235" s="11">
        <f t="shared" si="2333"/>
        <v>2</v>
      </c>
      <c r="O1235" s="11">
        <f t="shared" si="2333"/>
        <v>1</v>
      </c>
      <c r="P1235" s="11" t="s">
        <v>38</v>
      </c>
      <c r="Q1235" s="19" t="str">
        <f>IF($N1235=1,IF(ISERROR(VLOOKUP($P1235,'M1'!$A:$C,Q$2,FALSE)),"NOT PRESENT",VLOOKUP($P1235,'M1'!$A:$C,Q$2,FALSE)),IF($N1235=2,IF(ISERROR(VLOOKUP(DATA!$P1235,'M2'!$A:$C,Q$2,FALSE)),"NOT PRESENT",VLOOKUP(DATA!$P1235,'M2'!$A:$C,Q$2,FALSE)),IF($N1235=0,IF(ISERROR(VLOOKUP($P1235,'M1'!$A:$C,Q$2,FALSE)),IF(ISERROR(VLOOKUP(DATA!$P1235,'M2'!$A:$C,Q$2,FALSE)),"NOT PRESENT",VLOOKUP(DATA!$P1235,'M2'!$A:$C,Q$2,FALSE)),VLOOKUP($P1235,'M1'!$A:$C,Q$2,FALSE)),"SPECIFY METHOD")))</f>
        <v>Crassadoma gigantea</v>
      </c>
      <c r="R1235" s="12" t="str">
        <f>IF($N1235=1,IF(ISERROR(VLOOKUP($P1235,'M1'!$A:$C,R$2,FALSE)),"NOT PRESENT",VLOOKUP($P1235,'M1'!$A:$C,R$2,FALSE)),IF($N1235=2,IF(ISERROR(VLOOKUP(DATA!$P1235,'M2'!$A:$C,R$2,FALSE)),"NOT PRESENT",VLOOKUP(DATA!$P1235,'M2'!$A:$C,R$2,FALSE)),IF($N1235=0,IF(ISERROR(VLOOKUP($P1235,'M1'!$A:$C,R$2,FALSE)),IF(ISERROR(VLOOKUP(DATA!$P1235,'M2'!$A:$C,R$2,FALSE)),"NOT PRESENT",VLOOKUP(DATA!$P1235,'M2'!$A:$C,R$2,FALSE)),VLOOKUP($P1235,'M1'!$A:$C,R$2,FALSE)),"SPECIFY METHOD")))</f>
        <v>Purple-hinged rock scallop</v>
      </c>
      <c r="S1235" s="21">
        <f t="shared" si="1889"/>
        <v>1</v>
      </c>
      <c r="T1235" s="11">
        <v>0</v>
      </c>
      <c r="U1235" s="11"/>
      <c r="V1235" s="11"/>
      <c r="W1235" s="11"/>
      <c r="X1235" s="11"/>
      <c r="Y1235" s="11">
        <v>1</v>
      </c>
      <c r="Z1235" s="11"/>
      <c r="AA1235" s="11"/>
      <c r="AB1235" s="11"/>
      <c r="AC1235" s="11"/>
      <c r="AD1235" s="11"/>
      <c r="AE1235" s="11"/>
      <c r="AF1235" s="11"/>
      <c r="AG1235" s="11"/>
      <c r="AH1235" s="11"/>
      <c r="AI1235" s="11"/>
      <c r="AJ1235" s="11"/>
      <c r="AK1235" s="11"/>
      <c r="AL1235" s="11"/>
      <c r="AM1235" s="11"/>
      <c r="AN1235" s="11"/>
      <c r="AO1235" s="11"/>
      <c r="AP1235" s="11"/>
      <c r="AQ1235" s="11"/>
      <c r="AR1235" s="11"/>
      <c r="AS1235" s="11"/>
      <c r="AT1235" s="11"/>
      <c r="AU1235" s="11"/>
      <c r="AV1235" s="11"/>
      <c r="AW1235" s="11"/>
      <c r="AX1235" s="11"/>
      <c r="AY1235" s="11"/>
      <c r="AZ1235" s="11"/>
      <c r="BA1235" s="11"/>
      <c r="BB1235" s="11"/>
      <c r="BC1235" s="11"/>
      <c r="BD1235" s="11"/>
      <c r="BE1235" s="11"/>
      <c r="BF1235" s="11"/>
      <c r="BG1235" s="11"/>
      <c r="BH1235" s="11"/>
      <c r="BI1235" s="11"/>
      <c r="BJ1235" s="11"/>
      <c r="BK1235" s="11"/>
      <c r="BL1235" s="11"/>
      <c r="BM1235" s="11"/>
      <c r="BN1235" s="11"/>
      <c r="BO1235" s="11"/>
      <c r="BP1235" s="11"/>
    </row>
    <row r="1236" spans="1:68" ht="12.75" customHeight="1">
      <c r="A1236" s="12">
        <f t="shared" si="2239"/>
        <v>1233</v>
      </c>
      <c r="B1236" s="11" t="str">
        <f t="shared" ref="B1236:D1236" si="2334">IF(ISERROR(B1235),IF(ISERROR(B1234),IF(ISERROR(B1233),"BLANK",B1233),B1234),B1235)</f>
        <v>Isabelle Cote</v>
      </c>
      <c r="C1236" s="11" t="str">
        <f t="shared" si="2334"/>
        <v>Tom Bird</v>
      </c>
      <c r="D1236" s="11" t="str">
        <f t="shared" si="2334"/>
        <v>BMSC11</v>
      </c>
      <c r="E1236" s="12" t="str">
        <f>IF(ISERROR(VLOOKUP($D1236,SITES!$A:$E,2,FALSE)),"",VLOOKUP($D1236,SITES!$A:$E,2,FALSE))</f>
        <v>Wizard Island South</v>
      </c>
      <c r="F1236" s="10">
        <f>IF(ISERROR(VLOOKUP($D1236,SITES!$A:$E,3,FALSE)),"",VLOOKUP($D1236,SITES!$A:$E,3,FALSE))</f>
        <v>48.857467651367102</v>
      </c>
      <c r="G1236" s="13">
        <f>IF(ISERROR(VLOOKUP($D1236,SITES!$A:$E,4,FALSE)),"",VLOOKUP($D1236,SITES!$A:$E,4,FALSE))</f>
        <v>-125.158233642578</v>
      </c>
      <c r="H1236" s="14" t="str">
        <f t="shared" ref="H1236:O1236" si="2335">IF(ISERROR(H1235),IF(ISERROR(H1234),IF(ISERROR(H1233),"BLANK",H1233),H1234),H1235)</f>
        <v>26/04/2024</v>
      </c>
      <c r="I1236" s="11">
        <f t="shared" si="2335"/>
        <v>1.5</v>
      </c>
      <c r="J1236" s="11" t="str">
        <f t="shared" si="2335"/>
        <v>SW</v>
      </c>
      <c r="K1236" s="18">
        <f t="shared" si="2335"/>
        <v>0.49166666666666664</v>
      </c>
      <c r="L1236" s="11" t="str">
        <f t="shared" si="2335"/>
        <v>TJB</v>
      </c>
      <c r="M1236" s="11">
        <f t="shared" si="2335"/>
        <v>5</v>
      </c>
      <c r="N1236" s="11">
        <f t="shared" si="2335"/>
        <v>2</v>
      </c>
      <c r="O1236" s="11">
        <f t="shared" si="2335"/>
        <v>1</v>
      </c>
      <c r="P1236" s="11" t="s">
        <v>39</v>
      </c>
      <c r="Q1236" s="19" t="str">
        <f>IF($N1236=1,IF(ISERROR(VLOOKUP($P1236,'M1'!$A:$C,Q$2,FALSE)),"NOT PRESENT",VLOOKUP($P1236,'M1'!$A:$C,Q$2,FALSE)),IF($N1236=2,IF(ISERROR(VLOOKUP(DATA!$P1236,'M2'!$A:$C,Q$2,FALSE)),"NOT PRESENT",VLOOKUP(DATA!$P1236,'M2'!$A:$C,Q$2,FALSE)),IF($N1236=0,IF(ISERROR(VLOOKUP($P1236,'M1'!$A:$C,Q$2,FALSE)),IF(ISERROR(VLOOKUP(DATA!$P1236,'M2'!$A:$C,Q$2,FALSE)),"NOT PRESENT",VLOOKUP(DATA!$P1236,'M2'!$A:$C,Q$2,FALSE)),VLOOKUP($P1236,'M1'!$A:$C,Q$2,FALSE)),"SPECIFY METHOD")))</f>
        <v>Hermissenda crassicornis</v>
      </c>
      <c r="R1236" s="12" t="str">
        <f>IF($N1236=1,IF(ISERROR(VLOOKUP($P1236,'M1'!$A:$C,R$2,FALSE)),"NOT PRESENT",VLOOKUP($P1236,'M1'!$A:$C,R$2,FALSE)),IF($N1236=2,IF(ISERROR(VLOOKUP(DATA!$P1236,'M2'!$A:$C,R$2,FALSE)),"NOT PRESENT",VLOOKUP(DATA!$P1236,'M2'!$A:$C,R$2,FALSE)),IF($N1236=0,IF(ISERROR(VLOOKUP($P1236,'M1'!$A:$C,R$2,FALSE)),IF(ISERROR(VLOOKUP(DATA!$P1236,'M2'!$A:$C,R$2,FALSE)),"NOT PRESENT",VLOOKUP(DATA!$P1236,'M2'!$A:$C,R$2,FALSE)),VLOOKUP($P1236,'M1'!$A:$C,R$2,FALSE)),"SPECIFY METHOD")))</f>
        <v>Opalescent nudibranch</v>
      </c>
      <c r="S1236" s="21">
        <f t="shared" si="1889"/>
        <v>14</v>
      </c>
      <c r="T1236" s="11">
        <v>14</v>
      </c>
      <c r="U1236" s="11"/>
      <c r="V1236" s="11"/>
      <c r="W1236" s="11"/>
      <c r="X1236" s="11"/>
      <c r="Y1236" s="11"/>
      <c r="Z1236" s="11"/>
      <c r="AA1236" s="11"/>
      <c r="AB1236" s="11"/>
      <c r="AC1236" s="11"/>
      <c r="AD1236" s="11"/>
      <c r="AE1236" s="11"/>
      <c r="AF1236" s="11"/>
      <c r="AG1236" s="11"/>
      <c r="AH1236" s="11"/>
      <c r="AI1236" s="11"/>
      <c r="AJ1236" s="11"/>
      <c r="AK1236" s="11"/>
      <c r="AL1236" s="11"/>
      <c r="AM1236" s="11"/>
      <c r="AN1236" s="11"/>
      <c r="AO1236" s="11"/>
      <c r="AP1236" s="11"/>
      <c r="AQ1236" s="11"/>
      <c r="AR1236" s="11"/>
      <c r="AS1236" s="11"/>
      <c r="AT1236" s="11"/>
      <c r="AU1236" s="11"/>
      <c r="AV1236" s="11"/>
      <c r="AW1236" s="11"/>
      <c r="AX1236" s="11"/>
      <c r="AY1236" s="11"/>
      <c r="AZ1236" s="11"/>
      <c r="BA1236" s="11"/>
      <c r="BB1236" s="11"/>
      <c r="BC1236" s="11"/>
      <c r="BD1236" s="11"/>
      <c r="BE1236" s="11"/>
      <c r="BF1236" s="11"/>
      <c r="BG1236" s="11"/>
      <c r="BH1236" s="11"/>
      <c r="BI1236" s="11"/>
      <c r="BJ1236" s="11"/>
      <c r="BK1236" s="11"/>
      <c r="BL1236" s="11"/>
      <c r="BM1236" s="11"/>
      <c r="BN1236" s="11"/>
      <c r="BO1236" s="11"/>
      <c r="BP1236" s="11"/>
    </row>
    <row r="1237" spans="1:68" ht="12.75" customHeight="1">
      <c r="A1237" s="12">
        <f t="shared" si="2239"/>
        <v>1234</v>
      </c>
      <c r="B1237" s="11" t="str">
        <f t="shared" ref="B1237:D1237" si="2336">IF(ISERROR(B1236),IF(ISERROR(B1235),IF(ISERROR(B1234),"BLANK",B1234),B1235),B1236)</f>
        <v>Isabelle Cote</v>
      </c>
      <c r="C1237" s="11" t="str">
        <f t="shared" si="2336"/>
        <v>Tom Bird</v>
      </c>
      <c r="D1237" s="11" t="str">
        <f t="shared" si="2336"/>
        <v>BMSC11</v>
      </c>
      <c r="E1237" s="12" t="str">
        <f>IF(ISERROR(VLOOKUP($D1237,SITES!$A:$E,2,FALSE)),"",VLOOKUP($D1237,SITES!$A:$E,2,FALSE))</f>
        <v>Wizard Island South</v>
      </c>
      <c r="F1237" s="10">
        <f>IF(ISERROR(VLOOKUP($D1237,SITES!$A:$E,3,FALSE)),"",VLOOKUP($D1237,SITES!$A:$E,3,FALSE))</f>
        <v>48.857467651367102</v>
      </c>
      <c r="G1237" s="13">
        <f>IF(ISERROR(VLOOKUP($D1237,SITES!$A:$E,4,FALSE)),"",VLOOKUP($D1237,SITES!$A:$E,4,FALSE))</f>
        <v>-125.158233642578</v>
      </c>
      <c r="H1237" s="14" t="str">
        <f t="shared" ref="H1237:O1237" si="2337">IF(ISERROR(H1236),IF(ISERROR(H1235),IF(ISERROR(H1234),"BLANK",H1234),H1235),H1236)</f>
        <v>26/04/2024</v>
      </c>
      <c r="I1237" s="11">
        <f t="shared" si="2337"/>
        <v>1.5</v>
      </c>
      <c r="J1237" s="11" t="str">
        <f t="shared" si="2337"/>
        <v>SW</v>
      </c>
      <c r="K1237" s="18">
        <f t="shared" si="2337"/>
        <v>0.49166666666666664</v>
      </c>
      <c r="L1237" s="11" t="str">
        <f t="shared" si="2337"/>
        <v>TJB</v>
      </c>
      <c r="M1237" s="11">
        <f t="shared" si="2337"/>
        <v>5</v>
      </c>
      <c r="N1237" s="11">
        <f t="shared" si="2337"/>
        <v>2</v>
      </c>
      <c r="O1237" s="11">
        <f t="shared" si="2337"/>
        <v>1</v>
      </c>
      <c r="P1237" s="11" t="s">
        <v>131</v>
      </c>
      <c r="Q1237" s="19" t="str">
        <f>IF($N1237=1,IF(ISERROR(VLOOKUP($P1237,'M1'!$A:$C,Q$2,FALSE)),"NOT PRESENT",VLOOKUP($P1237,'M1'!$A:$C,Q$2,FALSE)),IF($N1237=2,IF(ISERROR(VLOOKUP(DATA!$P1237,'M2'!$A:$C,Q$2,FALSE)),"NOT PRESENT",VLOOKUP(DATA!$P1237,'M2'!$A:$C,Q$2,FALSE)),IF($N1237=0,IF(ISERROR(VLOOKUP($P1237,'M1'!$A:$C,Q$2,FALSE)),IF(ISERROR(VLOOKUP(DATA!$P1237,'M2'!$A:$C,Q$2,FALSE)),"NOT PRESENT",VLOOKUP(DATA!$P1237,'M2'!$A:$C,Q$2,FALSE)),VLOOKUP($P1237,'M1'!$A:$C,Q$2,FALSE)),"SPECIFY METHOD")))</f>
        <v>Nucella lamellosa</v>
      </c>
      <c r="R1237" s="12" t="str">
        <f>IF($N1237=1,IF(ISERROR(VLOOKUP($P1237,'M1'!$A:$C,R$2,FALSE)),"NOT PRESENT",VLOOKUP($P1237,'M1'!$A:$C,R$2,FALSE)),IF($N1237=2,IF(ISERROR(VLOOKUP(DATA!$P1237,'M2'!$A:$C,R$2,FALSE)),"NOT PRESENT",VLOOKUP(DATA!$P1237,'M2'!$A:$C,R$2,FALSE)),IF($N1237=0,IF(ISERROR(VLOOKUP($P1237,'M1'!$A:$C,R$2,FALSE)),IF(ISERROR(VLOOKUP(DATA!$P1237,'M2'!$A:$C,R$2,FALSE)),"NOT PRESENT",VLOOKUP(DATA!$P1237,'M2'!$A:$C,R$2,FALSE)),VLOOKUP($P1237,'M1'!$A:$C,R$2,FALSE)),"SPECIFY METHOD")))</f>
        <v>Frilled dogwinkle</v>
      </c>
      <c r="S1237" s="21">
        <f t="shared" si="1889"/>
        <v>1</v>
      </c>
      <c r="T1237" s="11">
        <v>1</v>
      </c>
      <c r="U1237" s="11"/>
      <c r="V1237" s="11"/>
      <c r="W1237" s="11"/>
      <c r="X1237" s="11"/>
      <c r="Y1237" s="11"/>
      <c r="Z1237" s="11"/>
      <c r="AA1237" s="11"/>
      <c r="AB1237" s="11"/>
      <c r="AC1237" s="11"/>
      <c r="AD1237" s="11"/>
      <c r="AE1237" s="11"/>
      <c r="AF1237" s="11"/>
      <c r="AG1237" s="11"/>
      <c r="AH1237" s="11"/>
      <c r="AI1237" s="11"/>
      <c r="AJ1237" s="11"/>
      <c r="AK1237" s="11"/>
      <c r="AL1237" s="11"/>
      <c r="AM1237" s="11"/>
      <c r="AN1237" s="11"/>
      <c r="AO1237" s="11"/>
      <c r="AP1237" s="11"/>
      <c r="AQ1237" s="11"/>
      <c r="AR1237" s="11"/>
      <c r="AS1237" s="11"/>
      <c r="AT1237" s="11"/>
      <c r="AU1237" s="11"/>
      <c r="AV1237" s="11"/>
      <c r="AW1237" s="11"/>
      <c r="AX1237" s="11"/>
      <c r="AY1237" s="11"/>
      <c r="AZ1237" s="11"/>
      <c r="BA1237" s="11"/>
      <c r="BB1237" s="11"/>
      <c r="BC1237" s="11"/>
      <c r="BD1237" s="11"/>
      <c r="BE1237" s="11"/>
      <c r="BF1237" s="11"/>
      <c r="BG1237" s="11"/>
      <c r="BH1237" s="11"/>
      <c r="BI1237" s="11"/>
      <c r="BJ1237" s="11"/>
      <c r="BK1237" s="11"/>
      <c r="BL1237" s="11"/>
      <c r="BM1237" s="11"/>
      <c r="BN1237" s="11"/>
      <c r="BO1237" s="11"/>
      <c r="BP1237" s="11"/>
    </row>
    <row r="1238" spans="1:68" ht="12.75" customHeight="1">
      <c r="A1238" s="12">
        <f t="shared" si="2239"/>
        <v>1235</v>
      </c>
      <c r="B1238" s="11" t="str">
        <f t="shared" ref="B1238:D1238" si="2338">IF(ISERROR(B1237),IF(ISERROR(B1236),IF(ISERROR(B1235),"BLANK",B1235),B1236),B1237)</f>
        <v>Isabelle Cote</v>
      </c>
      <c r="C1238" s="11" t="str">
        <f t="shared" si="2338"/>
        <v>Tom Bird</v>
      </c>
      <c r="D1238" s="11" t="str">
        <f t="shared" si="2338"/>
        <v>BMSC11</v>
      </c>
      <c r="E1238" s="12" t="str">
        <f>IF(ISERROR(VLOOKUP($D1238,SITES!$A:$E,2,FALSE)),"",VLOOKUP($D1238,SITES!$A:$E,2,FALSE))</f>
        <v>Wizard Island South</v>
      </c>
      <c r="F1238" s="10">
        <f>IF(ISERROR(VLOOKUP($D1238,SITES!$A:$E,3,FALSE)),"",VLOOKUP($D1238,SITES!$A:$E,3,FALSE))</f>
        <v>48.857467651367102</v>
      </c>
      <c r="G1238" s="13">
        <f>IF(ISERROR(VLOOKUP($D1238,SITES!$A:$E,4,FALSE)),"",VLOOKUP($D1238,SITES!$A:$E,4,FALSE))</f>
        <v>-125.158233642578</v>
      </c>
      <c r="H1238" s="14" t="str">
        <f t="shared" ref="H1238:M1238" si="2339">IF(ISERROR(H1237),IF(ISERROR(H1236),IF(ISERROR(H1235),"BLANK",H1235),H1236),H1237)</f>
        <v>26/04/2024</v>
      </c>
      <c r="I1238" s="11">
        <f t="shared" si="2339"/>
        <v>1.5</v>
      </c>
      <c r="J1238" s="11" t="str">
        <f t="shared" si="2339"/>
        <v>SW</v>
      </c>
      <c r="K1238" s="18">
        <f t="shared" si="2339"/>
        <v>0.49166666666666664</v>
      </c>
      <c r="L1238" s="11" t="str">
        <f t="shared" si="2339"/>
        <v>TJB</v>
      </c>
      <c r="M1238" s="11">
        <f t="shared" si="2339"/>
        <v>5</v>
      </c>
      <c r="N1238" s="11">
        <v>0</v>
      </c>
      <c r="O1238" s="11">
        <f t="shared" ref="O1238:O1239" si="2340">IF(ISERROR(O1237),IF(ISERROR(O1236),IF(ISERROR(O1235),"BLANK",O1235),O1236),O1237)</f>
        <v>1</v>
      </c>
      <c r="P1238" s="11" t="s">
        <v>52</v>
      </c>
      <c r="Q1238" s="19" t="str">
        <f>IF($N1238=1,IF(ISERROR(VLOOKUP($P1238,'M1'!$A:$C,Q$2,FALSE)),"NOT PRESENT",VLOOKUP($P1238,'M1'!$A:$C,Q$2,FALSE)),IF($N1238=2,IF(ISERROR(VLOOKUP(DATA!$P1238,'M2'!$A:$C,Q$2,FALSE)),"NOT PRESENT",VLOOKUP(DATA!$P1238,'M2'!$A:$C,Q$2,FALSE)),IF($N1238=0,IF(ISERROR(VLOOKUP($P1238,'M1'!$A:$C,Q$2,FALSE)),IF(ISERROR(VLOOKUP(DATA!$P1238,'M2'!$A:$C,Q$2,FALSE)),"NOT PRESENT",VLOOKUP(DATA!$P1238,'M2'!$A:$C,Q$2,FALSE)),VLOOKUP($P1238,'M1'!$A:$C,Q$2,FALSE)),"SPECIFY METHOD")))</f>
        <v>Sebastes caurinus</v>
      </c>
      <c r="R1238" s="12" t="str">
        <f>IF($N1238=1,IF(ISERROR(VLOOKUP($P1238,'M1'!$A:$C,R$2,FALSE)),"NOT PRESENT",VLOOKUP($P1238,'M1'!$A:$C,R$2,FALSE)),IF($N1238=2,IF(ISERROR(VLOOKUP(DATA!$P1238,'M2'!$A:$C,R$2,FALSE)),"NOT PRESENT",VLOOKUP(DATA!$P1238,'M2'!$A:$C,R$2,FALSE)),IF($N1238=0,IF(ISERROR(VLOOKUP($P1238,'M1'!$A:$C,R$2,FALSE)),IF(ISERROR(VLOOKUP(DATA!$P1238,'M2'!$A:$C,R$2,FALSE)),"NOT PRESENT",VLOOKUP(DATA!$P1238,'M2'!$A:$C,R$2,FALSE)),VLOOKUP($P1238,'M1'!$A:$C,R$2,FALSE)),"SPECIFY METHOD")))</f>
        <v>Copper rockfish</v>
      </c>
      <c r="S1238" s="21">
        <f t="shared" si="1889"/>
        <v>1</v>
      </c>
      <c r="T1238" s="11">
        <v>0</v>
      </c>
      <c r="U1238" s="11"/>
      <c r="V1238" s="11"/>
      <c r="W1238" s="11"/>
      <c r="X1238" s="11"/>
      <c r="Y1238" s="11"/>
      <c r="Z1238" s="11"/>
      <c r="AA1238" s="11">
        <v>1</v>
      </c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1"/>
      <c r="BA1238" s="11"/>
      <c r="BB1238" s="11"/>
      <c r="BC1238" s="11"/>
      <c r="BD1238" s="11"/>
      <c r="BE1238" s="11"/>
      <c r="BF1238" s="11"/>
      <c r="BG1238" s="11"/>
      <c r="BH1238" s="11"/>
      <c r="BI1238" s="11"/>
      <c r="BJ1238" s="11"/>
      <c r="BK1238" s="11"/>
      <c r="BL1238" s="11"/>
      <c r="BM1238" s="11"/>
      <c r="BN1238" s="11"/>
      <c r="BO1238" s="11"/>
      <c r="BP1238" s="11"/>
    </row>
    <row r="1239" spans="1:68" ht="12.75" customHeight="1">
      <c r="A1239" s="12">
        <f t="shared" si="2239"/>
        <v>1236</v>
      </c>
      <c r="B1239" s="11" t="str">
        <f t="shared" ref="B1239:D1239" si="2341">IF(ISERROR(B1238),IF(ISERROR(B1237),IF(ISERROR(B1236),"BLANK",B1236),B1237),B1238)</f>
        <v>Isabelle Cote</v>
      </c>
      <c r="C1239" s="11" t="str">
        <f t="shared" si="2341"/>
        <v>Tom Bird</v>
      </c>
      <c r="D1239" s="11" t="str">
        <f t="shared" si="2341"/>
        <v>BMSC11</v>
      </c>
      <c r="E1239" s="12" t="str">
        <f>IF(ISERROR(VLOOKUP($D1239,SITES!$A:$E,2,FALSE)),"",VLOOKUP($D1239,SITES!$A:$E,2,FALSE))</f>
        <v>Wizard Island South</v>
      </c>
      <c r="F1239" s="10">
        <f>IF(ISERROR(VLOOKUP($D1239,SITES!$A:$E,3,FALSE)),"",VLOOKUP($D1239,SITES!$A:$E,3,FALSE))</f>
        <v>48.857467651367102</v>
      </c>
      <c r="G1239" s="13">
        <f>IF(ISERROR(VLOOKUP($D1239,SITES!$A:$E,4,FALSE)),"",VLOOKUP($D1239,SITES!$A:$E,4,FALSE))</f>
        <v>-125.158233642578</v>
      </c>
      <c r="H1239" s="14" t="str">
        <f t="shared" ref="H1239:M1239" si="2342">IF(ISERROR(H1238),IF(ISERROR(H1237),IF(ISERROR(H1236),"BLANK",H1236),H1237),H1238)</f>
        <v>26/04/2024</v>
      </c>
      <c r="I1239" s="11">
        <f t="shared" si="2342"/>
        <v>1.5</v>
      </c>
      <c r="J1239" s="11" t="str">
        <f t="shared" si="2342"/>
        <v>SW</v>
      </c>
      <c r="K1239" s="18">
        <f t="shared" si="2342"/>
        <v>0.49166666666666664</v>
      </c>
      <c r="L1239" s="11" t="str">
        <f t="shared" si="2342"/>
        <v>TJB</v>
      </c>
      <c r="M1239" s="11">
        <f t="shared" si="2342"/>
        <v>5</v>
      </c>
      <c r="N1239" s="11">
        <v>2</v>
      </c>
      <c r="O1239" s="11">
        <f t="shared" si="2340"/>
        <v>1</v>
      </c>
      <c r="P1239" s="11" t="s">
        <v>31</v>
      </c>
      <c r="Q1239" s="19" t="str">
        <f>IF($N1239=1,IF(ISERROR(VLOOKUP($P1239,'M1'!$A:$C,Q$2,FALSE)),"NOT PRESENT",VLOOKUP($P1239,'M1'!$A:$C,Q$2,FALSE)),IF($N1239=2,IF(ISERROR(VLOOKUP(DATA!$P1239,'M2'!$A:$C,Q$2,FALSE)),"NOT PRESENT",VLOOKUP(DATA!$P1239,'M2'!$A:$C,Q$2,FALSE)),IF($N1239=0,IF(ISERROR(VLOOKUP($P1239,'M1'!$A:$C,Q$2,FALSE)),IF(ISERROR(VLOOKUP(DATA!$P1239,'M2'!$A:$C,Q$2,FALSE)),"NOT PRESENT",VLOOKUP(DATA!$P1239,'M2'!$A:$C,Q$2,FALSE)),VLOOKUP($P1239,'M1'!$A:$C,Q$2,FALSE)),"SPECIFY METHOD")))</f>
        <v>Patiria miniata</v>
      </c>
      <c r="R1239" s="12" t="str">
        <f>IF($N1239=1,IF(ISERROR(VLOOKUP($P1239,'M1'!$A:$C,R$2,FALSE)),"NOT PRESENT",VLOOKUP($P1239,'M1'!$A:$C,R$2,FALSE)),IF($N1239=2,IF(ISERROR(VLOOKUP(DATA!$P1239,'M2'!$A:$C,R$2,FALSE)),"NOT PRESENT",VLOOKUP(DATA!$P1239,'M2'!$A:$C,R$2,FALSE)),IF($N1239=0,IF(ISERROR(VLOOKUP($P1239,'M1'!$A:$C,R$2,FALSE)),IF(ISERROR(VLOOKUP(DATA!$P1239,'M2'!$A:$C,R$2,FALSE)),"NOT PRESENT",VLOOKUP(DATA!$P1239,'M2'!$A:$C,R$2,FALSE)),VLOOKUP($P1239,'M1'!$A:$C,R$2,FALSE)),"SPECIFY METHOD")))</f>
        <v>Bat star</v>
      </c>
      <c r="S1239" s="21">
        <f t="shared" si="1889"/>
        <v>1</v>
      </c>
      <c r="T1239" s="11">
        <v>1</v>
      </c>
      <c r="U1239" s="11"/>
      <c r="V1239" s="11"/>
      <c r="W1239" s="11"/>
      <c r="X1239" s="11"/>
      <c r="Y1239" s="11"/>
      <c r="Z1239" s="11"/>
      <c r="AA1239" s="11"/>
      <c r="AB1239" s="11"/>
      <c r="AC1239" s="11"/>
      <c r="AD1239" s="11"/>
      <c r="AE1239" s="11"/>
      <c r="AF1239" s="11"/>
      <c r="AG1239" s="11"/>
      <c r="AH1239" s="11"/>
      <c r="AI1239" s="11"/>
      <c r="AJ1239" s="11"/>
      <c r="AK1239" s="11"/>
      <c r="AL1239" s="11"/>
      <c r="AM1239" s="11"/>
      <c r="AN1239" s="11"/>
      <c r="AO1239" s="11"/>
      <c r="AP1239" s="11"/>
      <c r="AQ1239" s="11"/>
      <c r="AR1239" s="11"/>
      <c r="AS1239" s="11"/>
      <c r="AT1239" s="11"/>
      <c r="AU1239" s="11"/>
      <c r="AV1239" s="11"/>
      <c r="AW1239" s="11"/>
      <c r="AX1239" s="11"/>
      <c r="AY1239" s="11"/>
      <c r="AZ1239" s="11"/>
      <c r="BA1239" s="11"/>
      <c r="BB1239" s="11"/>
      <c r="BC1239" s="11"/>
      <c r="BD1239" s="11"/>
      <c r="BE1239" s="11"/>
      <c r="BF1239" s="11"/>
      <c r="BG1239" s="11"/>
      <c r="BH1239" s="11"/>
      <c r="BI1239" s="11"/>
      <c r="BJ1239" s="11"/>
      <c r="BK1239" s="11"/>
      <c r="BL1239" s="11"/>
      <c r="BM1239" s="11"/>
      <c r="BN1239" s="11"/>
      <c r="BO1239" s="11"/>
      <c r="BP1239" s="11"/>
    </row>
    <row r="1240" spans="1:68" ht="12.75" customHeight="1">
      <c r="A1240" s="12">
        <f t="shared" si="2239"/>
        <v>1237</v>
      </c>
      <c r="B1240" s="11" t="str">
        <f t="shared" ref="B1240:D1240" si="2343">IF(ISERROR(B1239),IF(ISERROR(B1238),IF(ISERROR(B1237),"BLANK",B1237),B1238),B1239)</f>
        <v>Isabelle Cote</v>
      </c>
      <c r="C1240" s="11" t="str">
        <f t="shared" si="2343"/>
        <v>Tom Bird</v>
      </c>
      <c r="D1240" s="11" t="str">
        <f t="shared" si="2343"/>
        <v>BMSC11</v>
      </c>
      <c r="E1240" s="12" t="str">
        <f>IF(ISERROR(VLOOKUP($D1240,SITES!$A:$E,2,FALSE)),"",VLOOKUP($D1240,SITES!$A:$E,2,FALSE))</f>
        <v>Wizard Island South</v>
      </c>
      <c r="F1240" s="10">
        <f>IF(ISERROR(VLOOKUP($D1240,SITES!$A:$E,3,FALSE)),"",VLOOKUP($D1240,SITES!$A:$E,3,FALSE))</f>
        <v>48.857467651367102</v>
      </c>
      <c r="G1240" s="13">
        <f>IF(ISERROR(VLOOKUP($D1240,SITES!$A:$E,4,FALSE)),"",VLOOKUP($D1240,SITES!$A:$E,4,FALSE))</f>
        <v>-125.158233642578</v>
      </c>
      <c r="H1240" s="14" t="str">
        <f t="shared" ref="H1240:O1240" si="2344">IF(ISERROR(H1239),IF(ISERROR(H1238),IF(ISERROR(H1237),"BLANK",H1237),H1238),H1239)</f>
        <v>26/04/2024</v>
      </c>
      <c r="I1240" s="11">
        <f t="shared" si="2344"/>
        <v>1.5</v>
      </c>
      <c r="J1240" s="11" t="str">
        <f t="shared" si="2344"/>
        <v>SW</v>
      </c>
      <c r="K1240" s="18">
        <f t="shared" si="2344"/>
        <v>0.49166666666666664</v>
      </c>
      <c r="L1240" s="11" t="str">
        <f t="shared" si="2344"/>
        <v>TJB</v>
      </c>
      <c r="M1240" s="11">
        <f t="shared" si="2344"/>
        <v>5</v>
      </c>
      <c r="N1240" s="11">
        <f t="shared" si="2344"/>
        <v>2</v>
      </c>
      <c r="O1240" s="11">
        <f t="shared" si="2344"/>
        <v>1</v>
      </c>
      <c r="P1240" s="11" t="s">
        <v>154</v>
      </c>
      <c r="Q1240" s="19" t="str">
        <f>IF($N1240=1,IF(ISERROR(VLOOKUP($P1240,'M1'!$A:$C,Q$2,FALSE)),"NOT PRESENT",VLOOKUP($P1240,'M1'!$A:$C,Q$2,FALSE)),IF($N1240=2,IF(ISERROR(VLOOKUP(DATA!$P1240,'M2'!$A:$C,Q$2,FALSE)),"NOT PRESENT",VLOOKUP(DATA!$P1240,'M2'!$A:$C,Q$2,FALSE)),IF($N1240=0,IF(ISERROR(VLOOKUP($P1240,'M1'!$A:$C,Q$2,FALSE)),IF(ISERROR(VLOOKUP(DATA!$P1240,'M2'!$A:$C,Q$2,FALSE)),"NOT PRESENT",VLOOKUP(DATA!$P1240,'M2'!$A:$C,Q$2,FALSE)),VLOOKUP($P1240,'M1'!$A:$C,Q$2,FALSE)),"SPECIFY METHOD")))</f>
        <v>Acanthodoris hudsoni</v>
      </c>
      <c r="R1240" s="12" t="str">
        <f>IF($N1240=1,IF(ISERROR(VLOOKUP($P1240,'M1'!$A:$C,R$2,FALSE)),"NOT PRESENT",VLOOKUP($P1240,'M1'!$A:$C,R$2,FALSE)),IF($N1240=2,IF(ISERROR(VLOOKUP(DATA!$P1240,'M2'!$A:$C,R$2,FALSE)),"NOT PRESENT",VLOOKUP(DATA!$P1240,'M2'!$A:$C,R$2,FALSE)),IF($N1240=0,IF(ISERROR(VLOOKUP($P1240,'M1'!$A:$C,R$2,FALSE)),IF(ISERROR(VLOOKUP(DATA!$P1240,'M2'!$A:$C,R$2,FALSE)),"NOT PRESENT",VLOOKUP(DATA!$P1240,'M2'!$A:$C,R$2,FALSE)),VLOOKUP($P1240,'M1'!$A:$C,R$2,FALSE)),"SPECIFY METHOD")))</f>
        <v>Hudson's horned dorid</v>
      </c>
      <c r="S1240" s="21">
        <f t="shared" si="1889"/>
        <v>1</v>
      </c>
      <c r="T1240" s="11">
        <v>1</v>
      </c>
      <c r="U1240" s="11"/>
      <c r="V1240" s="11"/>
      <c r="W1240" s="11"/>
      <c r="X1240" s="11"/>
      <c r="Y1240" s="11"/>
      <c r="Z1240" s="11"/>
      <c r="AA1240" s="11"/>
      <c r="AB1240" s="11"/>
      <c r="AC1240" s="11"/>
      <c r="AD1240" s="11"/>
      <c r="AE1240" s="11"/>
      <c r="AF1240" s="11"/>
      <c r="AG1240" s="11"/>
      <c r="AH1240" s="11"/>
      <c r="AI1240" s="11"/>
      <c r="AJ1240" s="11"/>
      <c r="AK1240" s="11"/>
      <c r="AL1240" s="11"/>
      <c r="AM1240" s="11"/>
      <c r="AN1240" s="11"/>
      <c r="AO1240" s="11"/>
      <c r="AP1240" s="11"/>
      <c r="AQ1240" s="11"/>
      <c r="AR1240" s="11"/>
      <c r="AS1240" s="11"/>
      <c r="AT1240" s="11"/>
      <c r="AU1240" s="11"/>
      <c r="AV1240" s="11"/>
      <c r="AW1240" s="11"/>
      <c r="AX1240" s="11"/>
      <c r="AY1240" s="11"/>
      <c r="AZ1240" s="11"/>
      <c r="BA1240" s="11"/>
      <c r="BB1240" s="11"/>
      <c r="BC1240" s="11"/>
      <c r="BD1240" s="11"/>
      <c r="BE1240" s="11"/>
      <c r="BF1240" s="11"/>
      <c r="BG1240" s="11"/>
      <c r="BH1240" s="11"/>
      <c r="BI1240" s="11"/>
      <c r="BJ1240" s="11"/>
      <c r="BK1240" s="11"/>
      <c r="BL1240" s="11"/>
      <c r="BM1240" s="11"/>
      <c r="BN1240" s="11"/>
      <c r="BO1240" s="11"/>
      <c r="BP1240" s="11"/>
    </row>
    <row r="1241" spans="1:68" ht="12.75" customHeight="1">
      <c r="A1241" s="12">
        <f t="shared" si="2239"/>
        <v>1238</v>
      </c>
      <c r="B1241" s="11" t="str">
        <f t="shared" ref="B1241:C1241" si="2345">IF(ISERROR(B1240),IF(ISERROR(B1239),IF(ISERROR(B1238),"BLANK",B1238),B1239),B1240)</f>
        <v>Isabelle Cote</v>
      </c>
      <c r="C1241" s="11" t="str">
        <f t="shared" si="2345"/>
        <v>Tom Bird</v>
      </c>
      <c r="D1241" s="11" t="s">
        <v>115</v>
      </c>
      <c r="E1241" s="12" t="str">
        <f>IF(ISERROR(VLOOKUP($D1241,SITES!$A:$E,2,FALSE)),"",VLOOKUP($D1241,SITES!$A:$E,2,FALSE))</f>
        <v>Wizard Island North</v>
      </c>
      <c r="F1241" s="10">
        <f>IF(ISERROR(VLOOKUP($D1241,SITES!$A:$E,3,FALSE)),"",VLOOKUP($D1241,SITES!$A:$E,3,FALSE))</f>
        <v>48.858283996582003</v>
      </c>
      <c r="G1241" s="13">
        <f>IF(ISERROR(VLOOKUP($D1241,SITES!$A:$E,4,FALSE)),"",VLOOKUP($D1241,SITES!$A:$E,4,FALSE))</f>
        <v>-125.160919189453</v>
      </c>
      <c r="H1241" s="11" t="s">
        <v>116</v>
      </c>
      <c r="I1241" s="11">
        <v>2</v>
      </c>
      <c r="J1241" s="11" t="str">
        <f t="shared" ref="J1241:J1242" si="2346">IF(ISERROR(J1240),IF(ISERROR(J1239),IF(ISERROR(J1238),"BLANK",J1238),J1239),J1240)</f>
        <v>SW</v>
      </c>
      <c r="K1241" s="18">
        <v>0.39513888888888887</v>
      </c>
      <c r="L1241" s="11" t="str">
        <f t="shared" ref="L1241:L1242" si="2347">IF(ISERROR(L1240),IF(ISERROR(L1239),IF(ISERROR(L1238),"BLANK",L1238),L1239),L1240)</f>
        <v>TJB</v>
      </c>
      <c r="M1241" s="11">
        <v>7</v>
      </c>
      <c r="N1241" s="11">
        <f t="shared" ref="N1241:O1241" si="2348">IF(ISERROR(N1240),IF(ISERROR(N1239),IF(ISERROR(N1238),"BLANK",N1238),N1239),N1240)</f>
        <v>2</v>
      </c>
      <c r="O1241" s="11">
        <f t="shared" si="2348"/>
        <v>1</v>
      </c>
      <c r="P1241" s="11" t="s">
        <v>59</v>
      </c>
      <c r="Q1241" s="19" t="str">
        <f>IF($N1241=1,IF(ISERROR(VLOOKUP($P1241,'M1'!$A:$C,Q$2,FALSE)),"NOT PRESENT",VLOOKUP($P1241,'M1'!$A:$C,Q$2,FALSE)),IF($N1241=2,IF(ISERROR(VLOOKUP(DATA!$P1241,'M2'!$A:$C,Q$2,FALSE)),"NOT PRESENT",VLOOKUP(DATA!$P1241,'M2'!$A:$C,Q$2,FALSE)),IF($N1241=0,IF(ISERROR(VLOOKUP($P1241,'M1'!$A:$C,Q$2,FALSE)),IF(ISERROR(VLOOKUP(DATA!$P1241,'M2'!$A:$C,Q$2,FALSE)),"NOT PRESENT",VLOOKUP(DATA!$P1241,'M2'!$A:$C,Q$2,FALSE)),VLOOKUP($P1241,'M1'!$A:$C,Q$2,FALSE)),"SPECIFY METHOD")))</f>
        <v>Scyra acutifrons</v>
      </c>
      <c r="R1241" s="12" t="str">
        <f>IF($N1241=1,IF(ISERROR(VLOOKUP($P1241,'M1'!$A:$C,R$2,FALSE)),"NOT PRESENT",VLOOKUP($P1241,'M1'!$A:$C,R$2,FALSE)),IF($N1241=2,IF(ISERROR(VLOOKUP(DATA!$P1241,'M2'!$A:$C,R$2,FALSE)),"NOT PRESENT",VLOOKUP(DATA!$P1241,'M2'!$A:$C,R$2,FALSE)),IF($N1241=0,IF(ISERROR(VLOOKUP($P1241,'M1'!$A:$C,R$2,FALSE)),IF(ISERROR(VLOOKUP(DATA!$P1241,'M2'!$A:$C,R$2,FALSE)),"NOT PRESENT",VLOOKUP(DATA!$P1241,'M2'!$A:$C,R$2,FALSE)),VLOOKUP($P1241,'M1'!$A:$C,R$2,FALSE)),"SPECIFY METHOD")))</f>
        <v>Sharpnose crab</v>
      </c>
      <c r="S1241" s="21">
        <f t="shared" si="1889"/>
        <v>12</v>
      </c>
      <c r="T1241" s="11">
        <v>12</v>
      </c>
      <c r="U1241" s="11"/>
      <c r="V1241" s="11"/>
      <c r="W1241" s="11"/>
      <c r="X1241" s="11"/>
      <c r="Y1241" s="11"/>
      <c r="Z1241" s="11"/>
      <c r="AA1241" s="11"/>
      <c r="AB1241" s="11"/>
      <c r="AC1241" s="11"/>
      <c r="AD1241" s="11"/>
      <c r="AE1241" s="11"/>
      <c r="AF1241" s="11"/>
      <c r="AG1241" s="11"/>
      <c r="AH1241" s="11"/>
      <c r="AI1241" s="11"/>
      <c r="AJ1241" s="11"/>
      <c r="AK1241" s="11"/>
      <c r="AL1241" s="11"/>
      <c r="AM1241" s="11"/>
      <c r="AN1241" s="11"/>
      <c r="AO1241" s="11"/>
      <c r="AP1241" s="11"/>
      <c r="AQ1241" s="11"/>
      <c r="AR1241" s="11"/>
      <c r="AS1241" s="11"/>
      <c r="AT1241" s="11"/>
      <c r="AU1241" s="11"/>
      <c r="AV1241" s="11"/>
      <c r="AW1241" s="11"/>
      <c r="AX1241" s="11"/>
      <c r="AY1241" s="11"/>
      <c r="AZ1241" s="11"/>
      <c r="BA1241" s="11"/>
      <c r="BB1241" s="11"/>
      <c r="BC1241" s="11"/>
      <c r="BD1241" s="11"/>
      <c r="BE1241" s="11"/>
      <c r="BF1241" s="11"/>
      <c r="BG1241" s="11"/>
      <c r="BH1241" s="11"/>
      <c r="BI1241" s="11"/>
      <c r="BJ1241" s="11"/>
      <c r="BK1241" s="11"/>
      <c r="BL1241" s="11"/>
      <c r="BM1241" s="11"/>
      <c r="BN1241" s="11"/>
      <c r="BO1241" s="11"/>
      <c r="BP1241" s="11"/>
    </row>
    <row r="1242" spans="1:68" ht="12.75" customHeight="1">
      <c r="A1242" s="12">
        <f t="shared" si="2239"/>
        <v>1239</v>
      </c>
      <c r="B1242" s="11" t="str">
        <f t="shared" ref="B1242:C1242" si="2349">IF(ISERROR(B1241),IF(ISERROR(B1240),IF(ISERROR(B1239),"BLANK",B1239),B1240),B1241)</f>
        <v>Isabelle Cote</v>
      </c>
      <c r="C1242" s="11" t="str">
        <f t="shared" si="2349"/>
        <v>Tom Bird</v>
      </c>
      <c r="D1242" s="11" t="s">
        <v>115</v>
      </c>
      <c r="E1242" s="12" t="str">
        <f>IF(ISERROR(VLOOKUP($D1242,SITES!$A:$E,2,FALSE)),"",VLOOKUP($D1242,SITES!$A:$E,2,FALSE))</f>
        <v>Wizard Island North</v>
      </c>
      <c r="F1242" s="10">
        <f>IF(ISERROR(VLOOKUP($D1242,SITES!$A:$E,3,FALSE)),"",VLOOKUP($D1242,SITES!$A:$E,3,FALSE))</f>
        <v>48.858283996582003</v>
      </c>
      <c r="G1242" s="13">
        <f>IF(ISERROR(VLOOKUP($D1242,SITES!$A:$E,4,FALSE)),"",VLOOKUP($D1242,SITES!$A:$E,4,FALSE))</f>
        <v>-125.160919189453</v>
      </c>
      <c r="H1242" s="14" t="str">
        <f t="shared" ref="H1242:H1264" si="2350">IF(ISERROR(H1241),IF(ISERROR(H1240),IF(ISERROR(H1239),"BLANK",H1239),H1240),H1241)</f>
        <v>26/04/2024</v>
      </c>
      <c r="I1242" s="11">
        <v>2</v>
      </c>
      <c r="J1242" s="11" t="str">
        <f t="shared" si="2346"/>
        <v>SW</v>
      </c>
      <c r="K1242" s="18">
        <v>0.39513888888888887</v>
      </c>
      <c r="L1242" s="11" t="str">
        <f t="shared" si="2347"/>
        <v>TJB</v>
      </c>
      <c r="M1242" s="11">
        <v>7</v>
      </c>
      <c r="N1242" s="11">
        <v>1</v>
      </c>
      <c r="O1242" s="11">
        <f>IF(ISERROR(O1241),IF(ISERROR(O1240),IF(ISERROR(O1239),"BLANK",O1239),O1240),O1241)</f>
        <v>1</v>
      </c>
      <c r="P1242" s="11" t="s">
        <v>28</v>
      </c>
      <c r="Q1242" s="19" t="str">
        <f>IF($N1242=1,IF(ISERROR(VLOOKUP($P1242,'M1'!$A:$C,Q$2,FALSE)),"NOT PRESENT",VLOOKUP($P1242,'M1'!$A:$C,Q$2,FALSE)),IF($N1242=2,IF(ISERROR(VLOOKUP(DATA!$P1242,'M2'!$A:$C,Q$2,FALSE)),"NOT PRESENT",VLOOKUP(DATA!$P1242,'M2'!$A:$C,Q$2,FALSE)),IF($N1242=0,IF(ISERROR(VLOOKUP($P1242,'M1'!$A:$C,Q$2,FALSE)),IF(ISERROR(VLOOKUP(DATA!$P1242,'M2'!$A:$C,Q$2,FALSE)),"NOT PRESENT",VLOOKUP(DATA!$P1242,'M2'!$A:$C,Q$2,FALSE)),VLOOKUP($P1242,'M1'!$A:$C,Q$2,FALSE)),"SPECIFY METHOD")))</f>
        <v>Artedius harringtoni</v>
      </c>
      <c r="R1242" s="12" t="str">
        <f>IF($N1242=1,IF(ISERROR(VLOOKUP($P1242,'M1'!$A:$C,R$2,FALSE)),"NOT PRESENT",VLOOKUP($P1242,'M1'!$A:$C,R$2,FALSE)),IF($N1242=2,IF(ISERROR(VLOOKUP(DATA!$P1242,'M2'!$A:$C,R$2,FALSE)),"NOT PRESENT",VLOOKUP(DATA!$P1242,'M2'!$A:$C,R$2,FALSE)),IF($N1242=0,IF(ISERROR(VLOOKUP($P1242,'M1'!$A:$C,R$2,FALSE)),IF(ISERROR(VLOOKUP(DATA!$P1242,'M2'!$A:$C,R$2,FALSE)),"NOT PRESENT",VLOOKUP(DATA!$P1242,'M2'!$A:$C,R$2,FALSE)),VLOOKUP($P1242,'M1'!$A:$C,R$2,FALSE)),"SPECIFY METHOD")))</f>
        <v>Scalyhead sculpin</v>
      </c>
      <c r="S1242" s="21">
        <f t="shared" si="1889"/>
        <v>1</v>
      </c>
      <c r="T1242" s="11">
        <v>0</v>
      </c>
      <c r="U1242" s="11"/>
      <c r="V1242" s="11"/>
      <c r="W1242" s="11">
        <v>1</v>
      </c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  <c r="AT1242" s="11"/>
      <c r="AU1242" s="11"/>
      <c r="AV1242" s="11"/>
      <c r="AW1242" s="11"/>
      <c r="AX1242" s="11"/>
      <c r="AY1242" s="11"/>
      <c r="AZ1242" s="11"/>
      <c r="BA1242" s="11"/>
      <c r="BB1242" s="11"/>
      <c r="BC1242" s="11"/>
      <c r="BD1242" s="11"/>
      <c r="BE1242" s="11"/>
      <c r="BF1242" s="11"/>
      <c r="BG1242" s="11"/>
      <c r="BH1242" s="11"/>
      <c r="BI1242" s="11"/>
      <c r="BJ1242" s="11"/>
      <c r="BK1242" s="11"/>
      <c r="BL1242" s="11"/>
      <c r="BM1242" s="11"/>
      <c r="BN1242" s="11"/>
      <c r="BO1242" s="11"/>
      <c r="BP1242" s="11"/>
    </row>
    <row r="1243" spans="1:68" ht="12.75" customHeight="1">
      <c r="A1243" s="12">
        <f t="shared" si="2239"/>
        <v>1240</v>
      </c>
      <c r="B1243" s="11" t="str">
        <f t="shared" ref="B1243:D1243" si="2351">IF(ISERROR(B1242),IF(ISERROR(B1241),IF(ISERROR(B1240),"BLANK",B1240),B1241),B1242)</f>
        <v>Isabelle Cote</v>
      </c>
      <c r="C1243" s="11" t="str">
        <f t="shared" si="2351"/>
        <v>Tom Bird</v>
      </c>
      <c r="D1243" s="11" t="str">
        <f t="shared" si="2351"/>
        <v>BMSC12</v>
      </c>
      <c r="E1243" s="12" t="str">
        <f>IF(ISERROR(VLOOKUP($D1243,SITES!$A:$E,2,FALSE)),"",VLOOKUP($D1243,SITES!$A:$E,2,FALSE))</f>
        <v>Wizard Island North</v>
      </c>
      <c r="F1243" s="10">
        <f>IF(ISERROR(VLOOKUP($D1243,SITES!$A:$E,3,FALSE)),"",VLOOKUP($D1243,SITES!$A:$E,3,FALSE))</f>
        <v>48.858283996582003</v>
      </c>
      <c r="G1243" s="13">
        <f>IF(ISERROR(VLOOKUP($D1243,SITES!$A:$E,4,FALSE)),"",VLOOKUP($D1243,SITES!$A:$E,4,FALSE))</f>
        <v>-125.160919189453</v>
      </c>
      <c r="H1243" s="14" t="str">
        <f t="shared" si="2350"/>
        <v>26/04/2024</v>
      </c>
      <c r="I1243" s="11">
        <f t="shared" ref="I1243:O1243" si="2352">IF(ISERROR(I1242),IF(ISERROR(I1241),IF(ISERROR(I1240),"BLANK",I1240),I1241),I1242)</f>
        <v>2</v>
      </c>
      <c r="J1243" s="11" t="str">
        <f t="shared" si="2352"/>
        <v>SW</v>
      </c>
      <c r="K1243" s="18">
        <f t="shared" si="2352"/>
        <v>0.39513888888888887</v>
      </c>
      <c r="L1243" s="11" t="str">
        <f t="shared" si="2352"/>
        <v>TJB</v>
      </c>
      <c r="M1243" s="11">
        <f t="shared" si="2352"/>
        <v>7</v>
      </c>
      <c r="N1243" s="11">
        <f t="shared" si="2352"/>
        <v>1</v>
      </c>
      <c r="O1243" s="11">
        <f t="shared" si="2352"/>
        <v>1</v>
      </c>
      <c r="P1243" s="11" t="s">
        <v>53</v>
      </c>
      <c r="Q1243" s="19" t="str">
        <f>IF($N1243=1,IF(ISERROR(VLOOKUP($P1243,'M1'!$A:$C,Q$2,FALSE)),"NOT PRESENT",VLOOKUP($P1243,'M1'!$A:$C,Q$2,FALSE)),IF($N1243=2,IF(ISERROR(VLOOKUP(DATA!$P1243,'M2'!$A:$C,Q$2,FALSE)),"NOT PRESENT",VLOOKUP(DATA!$P1243,'M2'!$A:$C,Q$2,FALSE)),IF($N1243=0,IF(ISERROR(VLOOKUP($P1243,'M1'!$A:$C,Q$2,FALSE)),IF(ISERROR(VLOOKUP(DATA!$P1243,'M2'!$A:$C,Q$2,FALSE)),"NOT PRESENT",VLOOKUP(DATA!$P1243,'M2'!$A:$C,Q$2,FALSE)),VLOOKUP($P1243,'M1'!$A:$C,Q$2,FALSE)),"SPECIFY METHOD")))</f>
        <v>Rhinogobiops nicholsii</v>
      </c>
      <c r="R1243" s="12" t="str">
        <f>IF($N1243=1,IF(ISERROR(VLOOKUP($P1243,'M1'!$A:$C,R$2,FALSE)),"NOT PRESENT",VLOOKUP($P1243,'M1'!$A:$C,R$2,FALSE)),IF($N1243=2,IF(ISERROR(VLOOKUP(DATA!$P1243,'M2'!$A:$C,R$2,FALSE)),"NOT PRESENT",VLOOKUP(DATA!$P1243,'M2'!$A:$C,R$2,FALSE)),IF($N1243=0,IF(ISERROR(VLOOKUP($P1243,'M1'!$A:$C,R$2,FALSE)),IF(ISERROR(VLOOKUP(DATA!$P1243,'M2'!$A:$C,R$2,FALSE)),"NOT PRESENT",VLOOKUP(DATA!$P1243,'M2'!$A:$C,R$2,FALSE)),VLOOKUP($P1243,'M1'!$A:$C,R$2,FALSE)),"SPECIFY METHOD")))</f>
        <v>Blackeye goby</v>
      </c>
      <c r="S1243" s="21">
        <f t="shared" si="1889"/>
        <v>2</v>
      </c>
      <c r="T1243" s="11">
        <v>0</v>
      </c>
      <c r="U1243" s="11"/>
      <c r="V1243" s="11">
        <v>1</v>
      </c>
      <c r="W1243" s="11">
        <v>1</v>
      </c>
      <c r="X1243" s="11"/>
      <c r="Y1243" s="11"/>
      <c r="Z1243" s="11"/>
      <c r="AA1243" s="11"/>
      <c r="AB1243" s="11"/>
      <c r="AC1243" s="11"/>
      <c r="AD1243" s="11"/>
      <c r="AE1243" s="11"/>
      <c r="AF1243" s="11"/>
      <c r="AG1243" s="11"/>
      <c r="AH1243" s="11"/>
      <c r="AI1243" s="11"/>
      <c r="AJ1243" s="11"/>
      <c r="AK1243" s="11"/>
      <c r="AL1243" s="11"/>
      <c r="AM1243" s="11"/>
      <c r="AN1243" s="11"/>
      <c r="AO1243" s="11"/>
      <c r="AP1243" s="11"/>
      <c r="AQ1243" s="11"/>
      <c r="AR1243" s="11"/>
      <c r="AS1243" s="11"/>
      <c r="AT1243" s="11"/>
      <c r="AU1243" s="11"/>
      <c r="AV1243" s="11"/>
      <c r="AW1243" s="11"/>
      <c r="AX1243" s="11"/>
      <c r="AY1243" s="11"/>
      <c r="AZ1243" s="11"/>
      <c r="BA1243" s="11"/>
      <c r="BB1243" s="11"/>
      <c r="BC1243" s="11"/>
      <c r="BD1243" s="11"/>
      <c r="BE1243" s="11"/>
      <c r="BF1243" s="11"/>
      <c r="BG1243" s="11"/>
      <c r="BH1243" s="11"/>
      <c r="BI1243" s="11"/>
      <c r="BJ1243" s="11"/>
      <c r="BK1243" s="11"/>
      <c r="BL1243" s="11"/>
      <c r="BM1243" s="11"/>
      <c r="BN1243" s="11"/>
      <c r="BO1243" s="11"/>
      <c r="BP1243" s="11"/>
    </row>
    <row r="1244" spans="1:68" ht="12.75" customHeight="1">
      <c r="A1244" s="12">
        <f t="shared" si="2239"/>
        <v>1241</v>
      </c>
      <c r="B1244" s="11" t="str">
        <f t="shared" ref="B1244:D1244" si="2353">IF(ISERROR(B1243),IF(ISERROR(B1242),IF(ISERROR(B1241),"BLANK",B1241),B1242),B1243)</f>
        <v>Isabelle Cote</v>
      </c>
      <c r="C1244" s="11" t="str">
        <f t="shared" si="2353"/>
        <v>Tom Bird</v>
      </c>
      <c r="D1244" s="11" t="str">
        <f t="shared" si="2353"/>
        <v>BMSC12</v>
      </c>
      <c r="E1244" s="12" t="str">
        <f>IF(ISERROR(VLOOKUP($D1244,SITES!$A:$E,2,FALSE)),"",VLOOKUP($D1244,SITES!$A:$E,2,FALSE))</f>
        <v>Wizard Island North</v>
      </c>
      <c r="F1244" s="10">
        <f>IF(ISERROR(VLOOKUP($D1244,SITES!$A:$E,3,FALSE)),"",VLOOKUP($D1244,SITES!$A:$E,3,FALSE))</f>
        <v>48.858283996582003</v>
      </c>
      <c r="G1244" s="13">
        <f>IF(ISERROR(VLOOKUP($D1244,SITES!$A:$E,4,FALSE)),"",VLOOKUP($D1244,SITES!$A:$E,4,FALSE))</f>
        <v>-125.160919189453</v>
      </c>
      <c r="H1244" s="14" t="str">
        <f t="shared" si="2350"/>
        <v>26/04/2024</v>
      </c>
      <c r="I1244" s="11">
        <f t="shared" ref="I1244:M1244" si="2354">IF(ISERROR(I1243),IF(ISERROR(I1242),IF(ISERROR(I1241),"BLANK",I1241),I1242),I1243)</f>
        <v>2</v>
      </c>
      <c r="J1244" s="11" t="str">
        <f t="shared" si="2354"/>
        <v>SW</v>
      </c>
      <c r="K1244" s="18">
        <f t="shared" si="2354"/>
        <v>0.39513888888888887</v>
      </c>
      <c r="L1244" s="11" t="str">
        <f t="shared" si="2354"/>
        <v>TJB</v>
      </c>
      <c r="M1244" s="11">
        <f t="shared" si="2354"/>
        <v>7</v>
      </c>
      <c r="N1244" s="11">
        <v>0</v>
      </c>
      <c r="O1244" s="11">
        <f t="shared" ref="O1244:O1245" si="2355">IF(ISERROR(O1243),IF(ISERROR(O1242),IF(ISERROR(O1241),"BLANK",O1241),O1242),O1243)</f>
        <v>1</v>
      </c>
      <c r="P1244" s="11" t="s">
        <v>27</v>
      </c>
      <c r="Q1244" s="19" t="str">
        <f>IF($N1244=1,IF(ISERROR(VLOOKUP($P1244,'M1'!$A:$C,Q$2,FALSE)),"NOT PRESENT",VLOOKUP($P1244,'M1'!$A:$C,Q$2,FALSE)),IF($N1244=2,IF(ISERROR(VLOOKUP(DATA!$P1244,'M2'!$A:$C,Q$2,FALSE)),"NOT PRESENT",VLOOKUP(DATA!$P1244,'M2'!$A:$C,Q$2,FALSE)),IF($N1244=0,IF(ISERROR(VLOOKUP($P1244,'M1'!$A:$C,Q$2,FALSE)),IF(ISERROR(VLOOKUP(DATA!$P1244,'M2'!$A:$C,Q$2,FALSE)),"NOT PRESENT",VLOOKUP(DATA!$P1244,'M2'!$A:$C,Q$2,FALSE)),VLOOKUP($P1244,'M1'!$A:$C,Q$2,FALSE)),"SPECIFY METHOD")))</f>
        <v>Hexagrammos decagrammus</v>
      </c>
      <c r="R1244" s="12" t="str">
        <f>IF($N1244=1,IF(ISERROR(VLOOKUP($P1244,'M1'!$A:$C,R$2,FALSE)),"NOT PRESENT",VLOOKUP($P1244,'M1'!$A:$C,R$2,FALSE)),IF($N1244=2,IF(ISERROR(VLOOKUP(DATA!$P1244,'M2'!$A:$C,R$2,FALSE)),"NOT PRESENT",VLOOKUP(DATA!$P1244,'M2'!$A:$C,R$2,FALSE)),IF($N1244=0,IF(ISERROR(VLOOKUP($P1244,'M1'!$A:$C,R$2,FALSE)),IF(ISERROR(VLOOKUP(DATA!$P1244,'M2'!$A:$C,R$2,FALSE)),"NOT PRESENT",VLOOKUP(DATA!$P1244,'M2'!$A:$C,R$2,FALSE)),VLOOKUP($P1244,'M1'!$A:$C,R$2,FALSE)),"SPECIFY METHOD")))</f>
        <v>Kelp greenling</v>
      </c>
      <c r="S1244" s="21">
        <f t="shared" si="1889"/>
        <v>1</v>
      </c>
      <c r="T1244" s="11">
        <v>0</v>
      </c>
      <c r="U1244" s="11"/>
      <c r="V1244" s="11"/>
      <c r="W1244" s="11"/>
      <c r="X1244" s="11"/>
      <c r="Y1244" s="11"/>
      <c r="Z1244" s="11">
        <v>1</v>
      </c>
      <c r="AA1244" s="11"/>
      <c r="AB1244" s="11"/>
      <c r="AC1244" s="11"/>
      <c r="AD1244" s="11"/>
      <c r="AE1244" s="11"/>
      <c r="AF1244" s="11"/>
      <c r="AG1244" s="11"/>
      <c r="AH1244" s="11"/>
      <c r="AI1244" s="11"/>
      <c r="AJ1244" s="11"/>
      <c r="AK1244" s="11"/>
      <c r="AL1244" s="11"/>
      <c r="AM1244" s="11"/>
      <c r="AN1244" s="11"/>
      <c r="AO1244" s="11"/>
      <c r="AP1244" s="11"/>
      <c r="AQ1244" s="11"/>
      <c r="AR1244" s="11"/>
      <c r="AS1244" s="11"/>
      <c r="AT1244" s="11"/>
      <c r="AU1244" s="11"/>
      <c r="AV1244" s="11"/>
      <c r="AW1244" s="11"/>
      <c r="AX1244" s="11"/>
      <c r="AY1244" s="11"/>
      <c r="AZ1244" s="11"/>
      <c r="BA1244" s="11"/>
      <c r="BB1244" s="11"/>
      <c r="BC1244" s="11"/>
      <c r="BD1244" s="11"/>
      <c r="BE1244" s="11"/>
      <c r="BF1244" s="11"/>
      <c r="BG1244" s="11"/>
      <c r="BH1244" s="11"/>
      <c r="BI1244" s="11"/>
      <c r="BJ1244" s="11"/>
      <c r="BK1244" s="11"/>
      <c r="BL1244" s="11"/>
      <c r="BM1244" s="11"/>
      <c r="BN1244" s="11"/>
      <c r="BO1244" s="11"/>
      <c r="BP1244" s="11"/>
    </row>
    <row r="1245" spans="1:68" ht="12.75" customHeight="1">
      <c r="A1245" s="12">
        <f t="shared" si="2239"/>
        <v>1242</v>
      </c>
      <c r="B1245" s="11" t="str">
        <f t="shared" ref="B1245:D1245" si="2356">IF(ISERROR(B1244),IF(ISERROR(B1243),IF(ISERROR(B1242),"BLANK",B1242),B1243),B1244)</f>
        <v>Isabelle Cote</v>
      </c>
      <c r="C1245" s="11" t="str">
        <f t="shared" si="2356"/>
        <v>Tom Bird</v>
      </c>
      <c r="D1245" s="11" t="str">
        <f t="shared" si="2356"/>
        <v>BMSC12</v>
      </c>
      <c r="E1245" s="12" t="str">
        <f>IF(ISERROR(VLOOKUP($D1245,SITES!$A:$E,2,FALSE)),"",VLOOKUP($D1245,SITES!$A:$E,2,FALSE))</f>
        <v>Wizard Island North</v>
      </c>
      <c r="F1245" s="10">
        <f>IF(ISERROR(VLOOKUP($D1245,SITES!$A:$E,3,FALSE)),"",VLOOKUP($D1245,SITES!$A:$E,3,FALSE))</f>
        <v>48.858283996582003</v>
      </c>
      <c r="G1245" s="13">
        <f>IF(ISERROR(VLOOKUP($D1245,SITES!$A:$E,4,FALSE)),"",VLOOKUP($D1245,SITES!$A:$E,4,FALSE))</f>
        <v>-125.160919189453</v>
      </c>
      <c r="H1245" s="14" t="str">
        <f t="shared" si="2350"/>
        <v>26/04/2024</v>
      </c>
      <c r="I1245" s="11">
        <f t="shared" ref="I1245:M1245" si="2357">IF(ISERROR(I1244),IF(ISERROR(I1243),IF(ISERROR(I1242),"BLANK",I1242),I1243),I1244)</f>
        <v>2</v>
      </c>
      <c r="J1245" s="11" t="str">
        <f t="shared" si="2357"/>
        <v>SW</v>
      </c>
      <c r="K1245" s="18">
        <f t="shared" si="2357"/>
        <v>0.39513888888888887</v>
      </c>
      <c r="L1245" s="11" t="str">
        <f t="shared" si="2357"/>
        <v>TJB</v>
      </c>
      <c r="M1245" s="11">
        <f t="shared" si="2357"/>
        <v>7</v>
      </c>
      <c r="N1245" s="11">
        <v>2</v>
      </c>
      <c r="O1245" s="11">
        <f t="shared" si="2355"/>
        <v>1</v>
      </c>
      <c r="P1245" s="11" t="s">
        <v>29</v>
      </c>
      <c r="Q1245" s="19" t="str">
        <f>IF($N1245=1,IF(ISERROR(VLOOKUP($P1245,'M1'!$A:$C,Q$2,FALSE)),"NOT PRESENT",VLOOKUP($P1245,'M1'!$A:$C,Q$2,FALSE)),IF($N1245=2,IF(ISERROR(VLOOKUP(DATA!$P1245,'M2'!$A:$C,Q$2,FALSE)),"NOT PRESENT",VLOOKUP(DATA!$P1245,'M2'!$A:$C,Q$2,FALSE)),IF($N1245=0,IF(ISERROR(VLOOKUP($P1245,'M1'!$A:$C,Q$2,FALSE)),IF(ISERROR(VLOOKUP(DATA!$P1245,'M2'!$A:$C,Q$2,FALSE)),"NOT PRESENT",VLOOKUP(DATA!$P1245,'M2'!$A:$C,Q$2,FALSE)),VLOOKUP($P1245,'M1'!$A:$C,Q$2,FALSE)),"SPECIFY METHOD")))</f>
        <v>Mesocentrotus franciscanus</v>
      </c>
      <c r="R1245" s="12" t="str">
        <f>IF($N1245=1,IF(ISERROR(VLOOKUP($P1245,'M1'!$A:$C,R$2,FALSE)),"NOT PRESENT",VLOOKUP($P1245,'M1'!$A:$C,R$2,FALSE)),IF($N1245=2,IF(ISERROR(VLOOKUP(DATA!$P1245,'M2'!$A:$C,R$2,FALSE)),"NOT PRESENT",VLOOKUP(DATA!$P1245,'M2'!$A:$C,R$2,FALSE)),IF($N1245=0,IF(ISERROR(VLOOKUP($P1245,'M1'!$A:$C,R$2,FALSE)),IF(ISERROR(VLOOKUP(DATA!$P1245,'M2'!$A:$C,R$2,FALSE)),"NOT PRESENT",VLOOKUP(DATA!$P1245,'M2'!$A:$C,R$2,FALSE)),VLOOKUP($P1245,'M1'!$A:$C,R$2,FALSE)),"SPECIFY METHOD")))</f>
        <v>Red sea urchin</v>
      </c>
      <c r="S1245" s="21">
        <f t="shared" si="1889"/>
        <v>229</v>
      </c>
      <c r="T1245" s="11">
        <v>229</v>
      </c>
      <c r="U1245" s="11"/>
      <c r="V1245" s="11"/>
      <c r="W1245" s="11"/>
      <c r="X1245" s="11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1"/>
      <c r="AJ1245" s="11"/>
      <c r="AK1245" s="11"/>
      <c r="AL1245" s="11"/>
      <c r="AM1245" s="11"/>
      <c r="AN1245" s="11"/>
      <c r="AO1245" s="11"/>
      <c r="AP1245" s="11"/>
      <c r="AQ1245" s="11"/>
      <c r="AR1245" s="11"/>
      <c r="AS1245" s="11"/>
      <c r="AT1245" s="11"/>
      <c r="AU1245" s="11"/>
      <c r="AV1245" s="11"/>
      <c r="AW1245" s="11"/>
      <c r="AX1245" s="11"/>
      <c r="AY1245" s="11"/>
      <c r="AZ1245" s="11"/>
      <c r="BA1245" s="11"/>
      <c r="BB1245" s="11"/>
      <c r="BC1245" s="11"/>
      <c r="BD1245" s="11"/>
      <c r="BE1245" s="11"/>
      <c r="BF1245" s="11"/>
      <c r="BG1245" s="11"/>
      <c r="BH1245" s="11"/>
      <c r="BI1245" s="11"/>
      <c r="BJ1245" s="11"/>
      <c r="BK1245" s="11"/>
      <c r="BL1245" s="11"/>
      <c r="BM1245" s="11"/>
      <c r="BN1245" s="11"/>
      <c r="BO1245" s="11"/>
      <c r="BP1245" s="11"/>
    </row>
    <row r="1246" spans="1:68" ht="12.75" customHeight="1">
      <c r="A1246" s="12">
        <f t="shared" si="2239"/>
        <v>1243</v>
      </c>
      <c r="B1246" s="11" t="str">
        <f t="shared" ref="B1246:D1246" si="2358">IF(ISERROR(B1245),IF(ISERROR(B1244),IF(ISERROR(B1243),"BLANK",B1243),B1244),B1245)</f>
        <v>Isabelle Cote</v>
      </c>
      <c r="C1246" s="11" t="str">
        <f t="shared" si="2358"/>
        <v>Tom Bird</v>
      </c>
      <c r="D1246" s="11" t="str">
        <f t="shared" si="2358"/>
        <v>BMSC12</v>
      </c>
      <c r="E1246" s="12" t="str">
        <f>IF(ISERROR(VLOOKUP($D1246,SITES!$A:$E,2,FALSE)),"",VLOOKUP($D1246,SITES!$A:$E,2,FALSE))</f>
        <v>Wizard Island North</v>
      </c>
      <c r="F1246" s="10">
        <f>IF(ISERROR(VLOOKUP($D1246,SITES!$A:$E,3,FALSE)),"",VLOOKUP($D1246,SITES!$A:$E,3,FALSE))</f>
        <v>48.858283996582003</v>
      </c>
      <c r="G1246" s="13">
        <f>IF(ISERROR(VLOOKUP($D1246,SITES!$A:$E,4,FALSE)),"",VLOOKUP($D1246,SITES!$A:$E,4,FALSE))</f>
        <v>-125.160919189453</v>
      </c>
      <c r="H1246" s="14" t="str">
        <f t="shared" si="2350"/>
        <v>26/04/2024</v>
      </c>
      <c r="I1246" s="11">
        <f t="shared" ref="I1246:O1246" si="2359">IF(ISERROR(I1245),IF(ISERROR(I1244),IF(ISERROR(I1243),"BLANK",I1243),I1244),I1245)</f>
        <v>2</v>
      </c>
      <c r="J1246" s="11" t="str">
        <f t="shared" si="2359"/>
        <v>SW</v>
      </c>
      <c r="K1246" s="18">
        <f t="shared" si="2359"/>
        <v>0.39513888888888887</v>
      </c>
      <c r="L1246" s="11" t="str">
        <f t="shared" si="2359"/>
        <v>TJB</v>
      </c>
      <c r="M1246" s="11">
        <f t="shared" si="2359"/>
        <v>7</v>
      </c>
      <c r="N1246" s="11">
        <f t="shared" si="2359"/>
        <v>2</v>
      </c>
      <c r="O1246" s="11">
        <f t="shared" si="2359"/>
        <v>1</v>
      </c>
      <c r="P1246" s="11" t="s">
        <v>33</v>
      </c>
      <c r="Q1246" s="19" t="str">
        <f>IF($N1246=1,IF(ISERROR(VLOOKUP($P1246,'M1'!$A:$C,Q$2,FALSE)),"NOT PRESENT",VLOOKUP($P1246,'M1'!$A:$C,Q$2,FALSE)),IF($N1246=2,IF(ISERROR(VLOOKUP(DATA!$P1246,'M2'!$A:$C,Q$2,FALSE)),"NOT PRESENT",VLOOKUP(DATA!$P1246,'M2'!$A:$C,Q$2,FALSE)),IF($N1246=0,IF(ISERROR(VLOOKUP($P1246,'M1'!$A:$C,Q$2,FALSE)),IF(ISERROR(VLOOKUP(DATA!$P1246,'M2'!$A:$C,Q$2,FALSE)),"NOT PRESENT",VLOOKUP(DATA!$P1246,'M2'!$A:$C,Q$2,FALSE)),VLOOKUP($P1246,'M1'!$A:$C,Q$2,FALSE)),"SPECIFY METHOD")))</f>
        <v>Apostichopus californicus</v>
      </c>
      <c r="R1246" s="12" t="str">
        <f>IF($N1246=1,IF(ISERROR(VLOOKUP($P1246,'M1'!$A:$C,R$2,FALSE)),"NOT PRESENT",VLOOKUP($P1246,'M1'!$A:$C,R$2,FALSE)),IF($N1246=2,IF(ISERROR(VLOOKUP(DATA!$P1246,'M2'!$A:$C,R$2,FALSE)),"NOT PRESENT",VLOOKUP(DATA!$P1246,'M2'!$A:$C,R$2,FALSE)),IF($N1246=0,IF(ISERROR(VLOOKUP($P1246,'M1'!$A:$C,R$2,FALSE)),IF(ISERROR(VLOOKUP(DATA!$P1246,'M2'!$A:$C,R$2,FALSE)),"NOT PRESENT",VLOOKUP(DATA!$P1246,'M2'!$A:$C,R$2,FALSE)),VLOOKUP($P1246,'M1'!$A:$C,R$2,FALSE)),"SPECIFY METHOD")))</f>
        <v>California sea cucumber</v>
      </c>
      <c r="S1246" s="21">
        <f t="shared" si="1889"/>
        <v>45</v>
      </c>
      <c r="T1246" s="11">
        <v>45</v>
      </c>
      <c r="U1246" s="11"/>
      <c r="V1246" s="11"/>
      <c r="W1246" s="11"/>
      <c r="X1246" s="11"/>
      <c r="Y1246" s="11"/>
      <c r="Z1246" s="11"/>
      <c r="AA1246" s="11"/>
      <c r="AB1246" s="11"/>
      <c r="AC1246" s="11"/>
      <c r="AD1246" s="11"/>
      <c r="AE1246" s="11"/>
      <c r="AF1246" s="11"/>
      <c r="AG1246" s="11"/>
      <c r="AH1246" s="11"/>
      <c r="AI1246" s="11"/>
      <c r="AJ1246" s="11"/>
      <c r="AK1246" s="11"/>
      <c r="AL1246" s="11"/>
      <c r="AM1246" s="11"/>
      <c r="AN1246" s="11"/>
      <c r="AO1246" s="11"/>
      <c r="AP1246" s="11"/>
      <c r="AQ1246" s="11"/>
      <c r="AR1246" s="11"/>
      <c r="AS1246" s="11"/>
      <c r="AT1246" s="11"/>
      <c r="AU1246" s="11"/>
      <c r="AV1246" s="11"/>
      <c r="AW1246" s="11"/>
      <c r="AX1246" s="11"/>
      <c r="AY1246" s="11"/>
      <c r="AZ1246" s="11"/>
      <c r="BA1246" s="11"/>
      <c r="BB1246" s="11"/>
      <c r="BC1246" s="11"/>
      <c r="BD1246" s="11"/>
      <c r="BE1246" s="11"/>
      <c r="BF1246" s="11"/>
      <c r="BG1246" s="11"/>
      <c r="BH1246" s="11"/>
      <c r="BI1246" s="11"/>
      <c r="BJ1246" s="11"/>
      <c r="BK1246" s="11"/>
      <c r="BL1246" s="11"/>
      <c r="BM1246" s="11"/>
      <c r="BN1246" s="11"/>
      <c r="BO1246" s="11"/>
      <c r="BP1246" s="11"/>
    </row>
    <row r="1247" spans="1:68" ht="12.75" customHeight="1">
      <c r="A1247" s="12">
        <f t="shared" si="2239"/>
        <v>1244</v>
      </c>
      <c r="B1247" s="11" t="str">
        <f t="shared" ref="B1247:D1247" si="2360">IF(ISERROR(B1246),IF(ISERROR(B1245),IF(ISERROR(B1244),"BLANK",B1244),B1245),B1246)</f>
        <v>Isabelle Cote</v>
      </c>
      <c r="C1247" s="11" t="str">
        <f t="shared" si="2360"/>
        <v>Tom Bird</v>
      </c>
      <c r="D1247" s="11" t="str">
        <f t="shared" si="2360"/>
        <v>BMSC12</v>
      </c>
      <c r="E1247" s="12" t="str">
        <f>IF(ISERROR(VLOOKUP($D1247,SITES!$A:$E,2,FALSE)),"",VLOOKUP($D1247,SITES!$A:$E,2,FALSE))</f>
        <v>Wizard Island North</v>
      </c>
      <c r="F1247" s="10">
        <f>IF(ISERROR(VLOOKUP($D1247,SITES!$A:$E,3,FALSE)),"",VLOOKUP($D1247,SITES!$A:$E,3,FALSE))</f>
        <v>48.858283996582003</v>
      </c>
      <c r="G1247" s="13">
        <f>IF(ISERROR(VLOOKUP($D1247,SITES!$A:$E,4,FALSE)),"",VLOOKUP($D1247,SITES!$A:$E,4,FALSE))</f>
        <v>-125.160919189453</v>
      </c>
      <c r="H1247" s="14" t="str">
        <f t="shared" si="2350"/>
        <v>26/04/2024</v>
      </c>
      <c r="I1247" s="11">
        <f t="shared" ref="I1247:O1247" si="2361">IF(ISERROR(I1246),IF(ISERROR(I1245),IF(ISERROR(I1244),"BLANK",I1244),I1245),I1246)</f>
        <v>2</v>
      </c>
      <c r="J1247" s="11" t="str">
        <f t="shared" si="2361"/>
        <v>SW</v>
      </c>
      <c r="K1247" s="18">
        <f t="shared" si="2361"/>
        <v>0.39513888888888887</v>
      </c>
      <c r="L1247" s="11" t="str">
        <f t="shared" si="2361"/>
        <v>TJB</v>
      </c>
      <c r="M1247" s="11">
        <f t="shared" si="2361"/>
        <v>7</v>
      </c>
      <c r="N1247" s="11">
        <f t="shared" si="2361"/>
        <v>2</v>
      </c>
      <c r="O1247" s="11">
        <f t="shared" si="2361"/>
        <v>1</v>
      </c>
      <c r="P1247" s="11" t="s">
        <v>30</v>
      </c>
      <c r="Q1247" s="19" t="str">
        <f>IF($N1247=1,IF(ISERROR(VLOOKUP($P1247,'M1'!$A:$C,Q$2,FALSE)),"NOT PRESENT",VLOOKUP($P1247,'M1'!$A:$C,Q$2,FALSE)),IF($N1247=2,IF(ISERROR(VLOOKUP(DATA!$P1247,'M2'!$A:$C,Q$2,FALSE)),"NOT PRESENT",VLOOKUP(DATA!$P1247,'M2'!$A:$C,Q$2,FALSE)),IF($N1247=0,IF(ISERROR(VLOOKUP($P1247,'M1'!$A:$C,Q$2,FALSE)),IF(ISERROR(VLOOKUP(DATA!$P1247,'M2'!$A:$C,Q$2,FALSE)),"NOT PRESENT",VLOOKUP(DATA!$P1247,'M2'!$A:$C,Q$2,FALSE)),VLOOKUP($P1247,'M1'!$A:$C,Q$2,FALSE)),"SPECIFY METHOD")))</f>
        <v>Pomaulax gibberosus</v>
      </c>
      <c r="R1247" s="12" t="str">
        <f>IF($N1247=1,IF(ISERROR(VLOOKUP($P1247,'M1'!$A:$C,R$2,FALSE)),"NOT PRESENT",VLOOKUP($P1247,'M1'!$A:$C,R$2,FALSE)),IF($N1247=2,IF(ISERROR(VLOOKUP(DATA!$P1247,'M2'!$A:$C,R$2,FALSE)),"NOT PRESENT",VLOOKUP(DATA!$P1247,'M2'!$A:$C,R$2,FALSE)),IF($N1247=0,IF(ISERROR(VLOOKUP($P1247,'M1'!$A:$C,R$2,FALSE)),IF(ISERROR(VLOOKUP(DATA!$P1247,'M2'!$A:$C,R$2,FALSE)),"NOT PRESENT",VLOOKUP(DATA!$P1247,'M2'!$A:$C,R$2,FALSE)),VLOOKUP($P1247,'M1'!$A:$C,R$2,FALSE)),"SPECIFY METHOD")))</f>
        <v>Red turban shell</v>
      </c>
      <c r="S1247" s="21">
        <f t="shared" si="1889"/>
        <v>13</v>
      </c>
      <c r="T1247" s="11">
        <v>13</v>
      </c>
      <c r="U1247" s="11"/>
      <c r="V1247" s="11"/>
      <c r="W1247" s="11"/>
      <c r="X1247" s="11"/>
      <c r="Y1247" s="11"/>
      <c r="Z1247" s="11"/>
      <c r="AA1247" s="11"/>
      <c r="AB1247" s="11"/>
      <c r="AC1247" s="11"/>
      <c r="AD1247" s="11"/>
      <c r="AE1247" s="11"/>
      <c r="AF1247" s="11"/>
      <c r="AG1247" s="11"/>
      <c r="AH1247" s="11"/>
      <c r="AI1247" s="11"/>
      <c r="AJ1247" s="11"/>
      <c r="AK1247" s="11"/>
      <c r="AL1247" s="11"/>
      <c r="AM1247" s="11"/>
      <c r="AN1247" s="11"/>
      <c r="AO1247" s="11"/>
      <c r="AP1247" s="11"/>
      <c r="AQ1247" s="11"/>
      <c r="AR1247" s="11"/>
      <c r="AS1247" s="11"/>
      <c r="AT1247" s="11"/>
      <c r="AU1247" s="11"/>
      <c r="AV1247" s="11"/>
      <c r="AW1247" s="11"/>
      <c r="AX1247" s="11"/>
      <c r="AY1247" s="11"/>
      <c r="AZ1247" s="11"/>
      <c r="BA1247" s="11"/>
      <c r="BB1247" s="11"/>
      <c r="BC1247" s="11"/>
      <c r="BD1247" s="11"/>
      <c r="BE1247" s="11"/>
      <c r="BF1247" s="11"/>
      <c r="BG1247" s="11"/>
      <c r="BH1247" s="11"/>
      <c r="BI1247" s="11"/>
      <c r="BJ1247" s="11"/>
      <c r="BK1247" s="11"/>
      <c r="BL1247" s="11"/>
      <c r="BM1247" s="11"/>
      <c r="BN1247" s="11"/>
      <c r="BO1247" s="11"/>
      <c r="BP1247" s="11"/>
    </row>
    <row r="1248" spans="1:68" ht="12.75" customHeight="1">
      <c r="A1248" s="12">
        <f t="shared" si="2239"/>
        <v>1245</v>
      </c>
      <c r="B1248" s="11" t="str">
        <f t="shared" ref="B1248:D1248" si="2362">IF(ISERROR(B1247),IF(ISERROR(B1246),IF(ISERROR(B1245),"BLANK",B1245),B1246),B1247)</f>
        <v>Isabelle Cote</v>
      </c>
      <c r="C1248" s="11" t="str">
        <f t="shared" si="2362"/>
        <v>Tom Bird</v>
      </c>
      <c r="D1248" s="11" t="str">
        <f t="shared" si="2362"/>
        <v>BMSC12</v>
      </c>
      <c r="E1248" s="12" t="str">
        <f>IF(ISERROR(VLOOKUP($D1248,SITES!$A:$E,2,FALSE)),"",VLOOKUP($D1248,SITES!$A:$E,2,FALSE))</f>
        <v>Wizard Island North</v>
      </c>
      <c r="F1248" s="10">
        <f>IF(ISERROR(VLOOKUP($D1248,SITES!$A:$E,3,FALSE)),"",VLOOKUP($D1248,SITES!$A:$E,3,FALSE))</f>
        <v>48.858283996582003</v>
      </c>
      <c r="G1248" s="13">
        <f>IF(ISERROR(VLOOKUP($D1248,SITES!$A:$E,4,FALSE)),"",VLOOKUP($D1248,SITES!$A:$E,4,FALSE))</f>
        <v>-125.160919189453</v>
      </c>
      <c r="H1248" s="14" t="str">
        <f t="shared" si="2350"/>
        <v>26/04/2024</v>
      </c>
      <c r="I1248" s="11">
        <f t="shared" ref="I1248:O1248" si="2363">IF(ISERROR(I1247),IF(ISERROR(I1246),IF(ISERROR(I1245),"BLANK",I1245),I1246),I1247)</f>
        <v>2</v>
      </c>
      <c r="J1248" s="11" t="str">
        <f t="shared" si="2363"/>
        <v>SW</v>
      </c>
      <c r="K1248" s="18">
        <f t="shared" si="2363"/>
        <v>0.39513888888888887</v>
      </c>
      <c r="L1248" s="11" t="str">
        <f t="shared" si="2363"/>
        <v>TJB</v>
      </c>
      <c r="M1248" s="11">
        <f t="shared" si="2363"/>
        <v>7</v>
      </c>
      <c r="N1248" s="11">
        <f t="shared" si="2363"/>
        <v>2</v>
      </c>
      <c r="O1248" s="11">
        <f t="shared" si="2363"/>
        <v>1</v>
      </c>
      <c r="P1248" s="11" t="s">
        <v>37</v>
      </c>
      <c r="Q1248" s="19" t="str">
        <f>IF($N1248=1,IF(ISERROR(VLOOKUP($P1248,'M1'!$A:$C,Q$2,FALSE)),"NOT PRESENT",VLOOKUP($P1248,'M1'!$A:$C,Q$2,FALSE)),IF($N1248=2,IF(ISERROR(VLOOKUP(DATA!$P1248,'M2'!$A:$C,Q$2,FALSE)),"NOT PRESENT",VLOOKUP(DATA!$P1248,'M2'!$A:$C,Q$2,FALSE)),IF($N1248=0,IF(ISERROR(VLOOKUP($P1248,'M1'!$A:$C,Q$2,FALSE)),IF(ISERROR(VLOOKUP(DATA!$P1248,'M2'!$A:$C,Q$2,FALSE)),"NOT PRESENT",VLOOKUP(DATA!$P1248,'M2'!$A:$C,Q$2,FALSE)),VLOOKUP($P1248,'M1'!$A:$C,Q$2,FALSE)),"SPECIFY METHOD")))</f>
        <v>Ceratostoma foliatum</v>
      </c>
      <c r="R1248" s="12" t="str">
        <f>IF($N1248=1,IF(ISERROR(VLOOKUP($P1248,'M1'!$A:$C,R$2,FALSE)),"NOT PRESENT",VLOOKUP($P1248,'M1'!$A:$C,R$2,FALSE)),IF($N1248=2,IF(ISERROR(VLOOKUP(DATA!$P1248,'M2'!$A:$C,R$2,FALSE)),"NOT PRESENT",VLOOKUP(DATA!$P1248,'M2'!$A:$C,R$2,FALSE)),IF($N1248=0,IF(ISERROR(VLOOKUP($P1248,'M1'!$A:$C,R$2,FALSE)),IF(ISERROR(VLOOKUP(DATA!$P1248,'M2'!$A:$C,R$2,FALSE)),"NOT PRESENT",VLOOKUP(DATA!$P1248,'M2'!$A:$C,R$2,FALSE)),VLOOKUP($P1248,'M1'!$A:$C,R$2,FALSE)),"SPECIFY METHOD")))</f>
        <v>Leafy hornmouth</v>
      </c>
      <c r="S1248" s="21">
        <f t="shared" si="1889"/>
        <v>12</v>
      </c>
      <c r="T1248" s="11">
        <v>12</v>
      </c>
      <c r="U1248" s="11"/>
      <c r="V1248" s="11"/>
      <c r="W1248" s="11"/>
      <c r="X1248" s="11"/>
      <c r="Y1248" s="11"/>
      <c r="Z1248" s="11"/>
      <c r="AA1248" s="11"/>
      <c r="AB1248" s="11"/>
      <c r="AC1248" s="11"/>
      <c r="AD1248" s="11"/>
      <c r="AE1248" s="11"/>
      <c r="AF1248" s="11"/>
      <c r="AG1248" s="11"/>
      <c r="AH1248" s="11"/>
      <c r="AI1248" s="11"/>
      <c r="AJ1248" s="11"/>
      <c r="AK1248" s="11"/>
      <c r="AL1248" s="11"/>
      <c r="AM1248" s="11"/>
      <c r="AN1248" s="11"/>
      <c r="AO1248" s="11"/>
      <c r="AP1248" s="11"/>
      <c r="AQ1248" s="11"/>
      <c r="AR1248" s="11"/>
      <c r="AS1248" s="11"/>
      <c r="AT1248" s="11"/>
      <c r="AU1248" s="11"/>
      <c r="AV1248" s="11"/>
      <c r="AW1248" s="11"/>
      <c r="AX1248" s="11"/>
      <c r="AY1248" s="11"/>
      <c r="AZ1248" s="11"/>
      <c r="BA1248" s="11"/>
      <c r="BB1248" s="11"/>
      <c r="BC1248" s="11"/>
      <c r="BD1248" s="11"/>
      <c r="BE1248" s="11"/>
      <c r="BF1248" s="11"/>
      <c r="BG1248" s="11"/>
      <c r="BH1248" s="11"/>
      <c r="BI1248" s="11"/>
      <c r="BJ1248" s="11"/>
      <c r="BK1248" s="11"/>
      <c r="BL1248" s="11"/>
      <c r="BM1248" s="11"/>
      <c r="BN1248" s="11"/>
      <c r="BO1248" s="11"/>
      <c r="BP1248" s="11"/>
    </row>
    <row r="1249" spans="1:68" ht="12.75" customHeight="1">
      <c r="A1249" s="12">
        <f t="shared" si="2239"/>
        <v>1246</v>
      </c>
      <c r="B1249" s="11" t="str">
        <f t="shared" ref="B1249:D1249" si="2364">IF(ISERROR(B1248),IF(ISERROR(B1247),IF(ISERROR(B1246),"BLANK",B1246),B1247),B1248)</f>
        <v>Isabelle Cote</v>
      </c>
      <c r="C1249" s="11" t="str">
        <f t="shared" si="2364"/>
        <v>Tom Bird</v>
      </c>
      <c r="D1249" s="11" t="str">
        <f t="shared" si="2364"/>
        <v>BMSC12</v>
      </c>
      <c r="E1249" s="12" t="str">
        <f>IF(ISERROR(VLOOKUP($D1249,SITES!$A:$E,2,FALSE)),"",VLOOKUP($D1249,SITES!$A:$E,2,FALSE))</f>
        <v>Wizard Island North</v>
      </c>
      <c r="F1249" s="10">
        <f>IF(ISERROR(VLOOKUP($D1249,SITES!$A:$E,3,FALSE)),"",VLOOKUP($D1249,SITES!$A:$E,3,FALSE))</f>
        <v>48.858283996582003</v>
      </c>
      <c r="G1249" s="13">
        <f>IF(ISERROR(VLOOKUP($D1249,SITES!$A:$E,4,FALSE)),"",VLOOKUP($D1249,SITES!$A:$E,4,FALSE))</f>
        <v>-125.160919189453</v>
      </c>
      <c r="H1249" s="14" t="str">
        <f t="shared" si="2350"/>
        <v>26/04/2024</v>
      </c>
      <c r="I1249" s="11">
        <f t="shared" ref="I1249:O1249" si="2365">IF(ISERROR(I1248),IF(ISERROR(I1247),IF(ISERROR(I1246),"BLANK",I1246),I1247),I1248)</f>
        <v>2</v>
      </c>
      <c r="J1249" s="11" t="str">
        <f t="shared" si="2365"/>
        <v>SW</v>
      </c>
      <c r="K1249" s="18">
        <f t="shared" si="2365"/>
        <v>0.39513888888888887</v>
      </c>
      <c r="L1249" s="11" t="str">
        <f t="shared" si="2365"/>
        <v>TJB</v>
      </c>
      <c r="M1249" s="11">
        <f t="shared" si="2365"/>
        <v>7</v>
      </c>
      <c r="N1249" s="11">
        <f t="shared" si="2365"/>
        <v>2</v>
      </c>
      <c r="O1249" s="11">
        <f t="shared" si="2365"/>
        <v>1</v>
      </c>
      <c r="P1249" s="11" t="s">
        <v>36</v>
      </c>
      <c r="Q1249" s="19" t="str">
        <f>IF($N1249=1,IF(ISERROR(VLOOKUP($P1249,'M1'!$A:$C,Q$2,FALSE)),"NOT PRESENT",VLOOKUP($P1249,'M1'!$A:$C,Q$2,FALSE)),IF($N1249=2,IF(ISERROR(VLOOKUP(DATA!$P1249,'M2'!$A:$C,Q$2,FALSE)),"NOT PRESENT",VLOOKUP(DATA!$P1249,'M2'!$A:$C,Q$2,FALSE)),IF($N1249=0,IF(ISERROR(VLOOKUP($P1249,'M1'!$A:$C,Q$2,FALSE)),IF(ISERROR(VLOOKUP(DATA!$P1249,'M2'!$A:$C,Q$2,FALSE)),"NOT PRESENT",VLOOKUP(DATA!$P1249,'M2'!$A:$C,Q$2,FALSE)),VLOOKUP($P1249,'M1'!$A:$C,Q$2,FALSE)),"SPECIFY METHOD")))</f>
        <v>Haliotis kamtschatkana</v>
      </c>
      <c r="R1249" s="12" t="str">
        <f>IF($N1249=1,IF(ISERROR(VLOOKUP($P1249,'M1'!$A:$C,R$2,FALSE)),"NOT PRESENT",VLOOKUP($P1249,'M1'!$A:$C,R$2,FALSE)),IF($N1249=2,IF(ISERROR(VLOOKUP(DATA!$P1249,'M2'!$A:$C,R$2,FALSE)),"NOT PRESENT",VLOOKUP(DATA!$P1249,'M2'!$A:$C,R$2,FALSE)),IF($N1249=0,IF(ISERROR(VLOOKUP($P1249,'M1'!$A:$C,R$2,FALSE)),IF(ISERROR(VLOOKUP(DATA!$P1249,'M2'!$A:$C,R$2,FALSE)),"NOT PRESENT",VLOOKUP(DATA!$P1249,'M2'!$A:$C,R$2,FALSE)),VLOOKUP($P1249,'M1'!$A:$C,R$2,FALSE)),"SPECIFY METHOD")))</f>
        <v>Pinto abalone</v>
      </c>
      <c r="S1249" s="21">
        <f t="shared" si="1889"/>
        <v>11</v>
      </c>
      <c r="T1249" s="11">
        <v>11</v>
      </c>
      <c r="U1249" s="11"/>
      <c r="V1249" s="11"/>
      <c r="W1249" s="11"/>
      <c r="X1249" s="11"/>
      <c r="Y1249" s="11"/>
      <c r="Z1249" s="11"/>
      <c r="AA1249" s="11"/>
      <c r="AB1249" s="11"/>
      <c r="AC1249" s="11"/>
      <c r="AD1249" s="11"/>
      <c r="AE1249" s="11"/>
      <c r="AF1249" s="11"/>
      <c r="AG1249" s="11"/>
      <c r="AH1249" s="11"/>
      <c r="AI1249" s="11"/>
      <c r="AJ1249" s="11"/>
      <c r="AK1249" s="11"/>
      <c r="AL1249" s="11"/>
      <c r="AM1249" s="11"/>
      <c r="AN1249" s="11"/>
      <c r="AO1249" s="11"/>
      <c r="AP1249" s="11"/>
      <c r="AQ1249" s="11"/>
      <c r="AR1249" s="11"/>
      <c r="AS1249" s="11"/>
      <c r="AT1249" s="11"/>
      <c r="AU1249" s="11"/>
      <c r="AV1249" s="11"/>
      <c r="AW1249" s="11"/>
      <c r="AX1249" s="11"/>
      <c r="AY1249" s="11"/>
      <c r="AZ1249" s="11"/>
      <c r="BA1249" s="11"/>
      <c r="BB1249" s="11"/>
      <c r="BC1249" s="11"/>
      <c r="BD1249" s="11"/>
      <c r="BE1249" s="11"/>
      <c r="BF1249" s="11"/>
      <c r="BG1249" s="11"/>
      <c r="BH1249" s="11"/>
      <c r="BI1249" s="11"/>
      <c r="BJ1249" s="11"/>
      <c r="BK1249" s="11"/>
      <c r="BL1249" s="11"/>
      <c r="BM1249" s="11"/>
      <c r="BN1249" s="11"/>
      <c r="BO1249" s="11"/>
      <c r="BP1249" s="11"/>
    </row>
    <row r="1250" spans="1:68" ht="12.75" customHeight="1">
      <c r="A1250" s="12">
        <f t="shared" si="2239"/>
        <v>1247</v>
      </c>
      <c r="B1250" s="11" t="str">
        <f t="shared" ref="B1250:D1250" si="2366">IF(ISERROR(B1249),IF(ISERROR(B1248),IF(ISERROR(B1247),"BLANK",B1247),B1248),B1249)</f>
        <v>Isabelle Cote</v>
      </c>
      <c r="C1250" s="11" t="str">
        <f t="shared" si="2366"/>
        <v>Tom Bird</v>
      </c>
      <c r="D1250" s="11" t="str">
        <f t="shared" si="2366"/>
        <v>BMSC12</v>
      </c>
      <c r="E1250" s="12" t="str">
        <f>IF(ISERROR(VLOOKUP($D1250,SITES!$A:$E,2,FALSE)),"",VLOOKUP($D1250,SITES!$A:$E,2,FALSE))</f>
        <v>Wizard Island North</v>
      </c>
      <c r="F1250" s="10">
        <f>IF(ISERROR(VLOOKUP($D1250,SITES!$A:$E,3,FALSE)),"",VLOOKUP($D1250,SITES!$A:$E,3,FALSE))</f>
        <v>48.858283996582003</v>
      </c>
      <c r="G1250" s="13">
        <f>IF(ISERROR(VLOOKUP($D1250,SITES!$A:$E,4,FALSE)),"",VLOOKUP($D1250,SITES!$A:$E,4,FALSE))</f>
        <v>-125.160919189453</v>
      </c>
      <c r="H1250" s="14" t="str">
        <f t="shared" si="2350"/>
        <v>26/04/2024</v>
      </c>
      <c r="I1250" s="11">
        <f t="shared" ref="I1250:O1250" si="2367">IF(ISERROR(I1249),IF(ISERROR(I1248),IF(ISERROR(I1247),"BLANK",I1247),I1248),I1249)</f>
        <v>2</v>
      </c>
      <c r="J1250" s="11" t="str">
        <f t="shared" si="2367"/>
        <v>SW</v>
      </c>
      <c r="K1250" s="18">
        <f t="shared" si="2367"/>
        <v>0.39513888888888887</v>
      </c>
      <c r="L1250" s="11" t="str">
        <f t="shared" si="2367"/>
        <v>TJB</v>
      </c>
      <c r="M1250" s="11">
        <f t="shared" si="2367"/>
        <v>7</v>
      </c>
      <c r="N1250" s="11">
        <f t="shared" si="2367"/>
        <v>2</v>
      </c>
      <c r="O1250" s="11">
        <f t="shared" si="2367"/>
        <v>1</v>
      </c>
      <c r="P1250" s="11" t="s">
        <v>35</v>
      </c>
      <c r="Q1250" s="19" t="str">
        <f>IF($N1250=1,IF(ISERROR(VLOOKUP($P1250,'M1'!$A:$C,Q$2,FALSE)),"NOT PRESENT",VLOOKUP($P1250,'M1'!$A:$C,Q$2,FALSE)),IF($N1250=2,IF(ISERROR(VLOOKUP(DATA!$P1250,'M2'!$A:$C,Q$2,FALSE)),"NOT PRESENT",VLOOKUP(DATA!$P1250,'M2'!$A:$C,Q$2,FALSE)),IF($N1250=0,IF(ISERROR(VLOOKUP($P1250,'M1'!$A:$C,Q$2,FALSE)),IF(ISERROR(VLOOKUP(DATA!$P1250,'M2'!$A:$C,Q$2,FALSE)),"NOT PRESENT",VLOOKUP(DATA!$P1250,'M2'!$A:$C,Q$2,FALSE)),VLOOKUP($P1250,'M1'!$A:$C,Q$2,FALSE)),"SPECIFY METHOD")))</f>
        <v>Orthasterias koehleri</v>
      </c>
      <c r="R1250" s="12" t="str">
        <f>IF($N1250=1,IF(ISERROR(VLOOKUP($P1250,'M1'!$A:$C,R$2,FALSE)),"NOT PRESENT",VLOOKUP($P1250,'M1'!$A:$C,R$2,FALSE)),IF($N1250=2,IF(ISERROR(VLOOKUP(DATA!$P1250,'M2'!$A:$C,R$2,FALSE)),"NOT PRESENT",VLOOKUP(DATA!$P1250,'M2'!$A:$C,R$2,FALSE)),IF($N1250=0,IF(ISERROR(VLOOKUP($P1250,'M1'!$A:$C,R$2,FALSE)),IF(ISERROR(VLOOKUP(DATA!$P1250,'M2'!$A:$C,R$2,FALSE)),"NOT PRESENT",VLOOKUP(DATA!$P1250,'M2'!$A:$C,R$2,FALSE)),VLOOKUP($P1250,'M1'!$A:$C,R$2,FALSE)),"SPECIFY METHOD")))</f>
        <v>Rainbow star</v>
      </c>
      <c r="S1250" s="21">
        <f t="shared" si="1889"/>
        <v>8</v>
      </c>
      <c r="T1250" s="11">
        <v>8</v>
      </c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1"/>
      <c r="BA1250" s="11"/>
      <c r="BB1250" s="11"/>
      <c r="BC1250" s="11"/>
      <c r="BD1250" s="11"/>
      <c r="BE1250" s="11"/>
      <c r="BF1250" s="11"/>
      <c r="BG1250" s="11"/>
      <c r="BH1250" s="11"/>
      <c r="BI1250" s="11"/>
      <c r="BJ1250" s="11"/>
      <c r="BK1250" s="11"/>
      <c r="BL1250" s="11"/>
      <c r="BM1250" s="11"/>
      <c r="BN1250" s="11"/>
      <c r="BO1250" s="11"/>
      <c r="BP1250" s="11"/>
    </row>
    <row r="1251" spans="1:68" ht="12.75" customHeight="1">
      <c r="A1251" s="12">
        <f t="shared" si="2239"/>
        <v>1248</v>
      </c>
      <c r="B1251" s="11" t="str">
        <f t="shared" ref="B1251:D1251" si="2368">IF(ISERROR(B1250),IF(ISERROR(B1249),IF(ISERROR(B1248),"BLANK",B1248),B1249),B1250)</f>
        <v>Isabelle Cote</v>
      </c>
      <c r="C1251" s="11" t="str">
        <f t="shared" si="2368"/>
        <v>Tom Bird</v>
      </c>
      <c r="D1251" s="11" t="str">
        <f t="shared" si="2368"/>
        <v>BMSC12</v>
      </c>
      <c r="E1251" s="12" t="str">
        <f>IF(ISERROR(VLOOKUP($D1251,SITES!$A:$E,2,FALSE)),"",VLOOKUP($D1251,SITES!$A:$E,2,FALSE))</f>
        <v>Wizard Island North</v>
      </c>
      <c r="F1251" s="10">
        <f>IF(ISERROR(VLOOKUP($D1251,SITES!$A:$E,3,FALSE)),"",VLOOKUP($D1251,SITES!$A:$E,3,FALSE))</f>
        <v>48.858283996582003</v>
      </c>
      <c r="G1251" s="13">
        <f>IF(ISERROR(VLOOKUP($D1251,SITES!$A:$E,4,FALSE)),"",VLOOKUP($D1251,SITES!$A:$E,4,FALSE))</f>
        <v>-125.160919189453</v>
      </c>
      <c r="H1251" s="14" t="str">
        <f t="shared" si="2350"/>
        <v>26/04/2024</v>
      </c>
      <c r="I1251" s="11">
        <f t="shared" ref="I1251:O1251" si="2369">IF(ISERROR(I1250),IF(ISERROR(I1249),IF(ISERROR(I1248),"BLANK",I1248),I1249),I1250)</f>
        <v>2</v>
      </c>
      <c r="J1251" s="11" t="str">
        <f t="shared" si="2369"/>
        <v>SW</v>
      </c>
      <c r="K1251" s="18">
        <f t="shared" si="2369"/>
        <v>0.39513888888888887</v>
      </c>
      <c r="L1251" s="11" t="str">
        <f t="shared" si="2369"/>
        <v>TJB</v>
      </c>
      <c r="M1251" s="11">
        <f t="shared" si="2369"/>
        <v>7</v>
      </c>
      <c r="N1251" s="11">
        <f t="shared" si="2369"/>
        <v>2</v>
      </c>
      <c r="O1251" s="11">
        <f t="shared" si="2369"/>
        <v>1</v>
      </c>
      <c r="P1251" s="11" t="s">
        <v>32</v>
      </c>
      <c r="Q1251" s="19" t="str">
        <f>IF($N1251=1,IF(ISERROR(VLOOKUP($P1251,'M1'!$A:$C,Q$2,FALSE)),"NOT PRESENT",VLOOKUP($P1251,'M1'!$A:$C,Q$2,FALSE)),IF($N1251=2,IF(ISERROR(VLOOKUP(DATA!$P1251,'M2'!$A:$C,Q$2,FALSE)),"NOT PRESENT",VLOOKUP(DATA!$P1251,'M2'!$A:$C,Q$2,FALSE)),IF($N1251=0,IF(ISERROR(VLOOKUP($P1251,'M1'!$A:$C,Q$2,FALSE)),IF(ISERROR(VLOOKUP(DATA!$P1251,'M2'!$A:$C,Q$2,FALSE)),"NOT PRESENT",VLOOKUP(DATA!$P1251,'M2'!$A:$C,Q$2,FALSE)),VLOOKUP($P1251,'M1'!$A:$C,Q$2,FALSE)),"SPECIFY METHOD")))</f>
        <v>Acmaea mitra</v>
      </c>
      <c r="R1251" s="12" t="str">
        <f>IF($N1251=1,IF(ISERROR(VLOOKUP($P1251,'M1'!$A:$C,R$2,FALSE)),"NOT PRESENT",VLOOKUP($P1251,'M1'!$A:$C,R$2,FALSE)),IF($N1251=2,IF(ISERROR(VLOOKUP(DATA!$P1251,'M2'!$A:$C,R$2,FALSE)),"NOT PRESENT",VLOOKUP(DATA!$P1251,'M2'!$A:$C,R$2,FALSE)),IF($N1251=0,IF(ISERROR(VLOOKUP($P1251,'M1'!$A:$C,R$2,FALSE)),IF(ISERROR(VLOOKUP(DATA!$P1251,'M2'!$A:$C,R$2,FALSE)),"NOT PRESENT",VLOOKUP(DATA!$P1251,'M2'!$A:$C,R$2,FALSE)),VLOOKUP($P1251,'M1'!$A:$C,R$2,FALSE)),"SPECIFY METHOD")))</f>
        <v>Whitecap limpet</v>
      </c>
      <c r="S1251" s="21">
        <f t="shared" si="1889"/>
        <v>8</v>
      </c>
      <c r="T1251" s="11">
        <v>8</v>
      </c>
      <c r="U1251" s="11"/>
      <c r="V1251" s="11"/>
      <c r="W1251" s="11"/>
      <c r="X1251" s="11"/>
      <c r="Y1251" s="11"/>
      <c r="Z1251" s="11"/>
      <c r="AA1251" s="11"/>
      <c r="AB1251" s="11"/>
      <c r="AC1251" s="11"/>
      <c r="AD1251" s="11"/>
      <c r="AE1251" s="11"/>
      <c r="AF1251" s="11"/>
      <c r="AG1251" s="11"/>
      <c r="AH1251" s="11"/>
      <c r="AI1251" s="11"/>
      <c r="AJ1251" s="11"/>
      <c r="AK1251" s="11"/>
      <c r="AL1251" s="11"/>
      <c r="AM1251" s="11"/>
      <c r="AN1251" s="11"/>
      <c r="AO1251" s="11"/>
      <c r="AP1251" s="11"/>
      <c r="AQ1251" s="11"/>
      <c r="AR1251" s="11"/>
      <c r="AS1251" s="11"/>
      <c r="AT1251" s="11"/>
      <c r="AU1251" s="11"/>
      <c r="AV1251" s="11"/>
      <c r="AW1251" s="11"/>
      <c r="AX1251" s="11"/>
      <c r="AY1251" s="11"/>
      <c r="AZ1251" s="11"/>
      <c r="BA1251" s="11"/>
      <c r="BB1251" s="11"/>
      <c r="BC1251" s="11"/>
      <c r="BD1251" s="11"/>
      <c r="BE1251" s="11"/>
      <c r="BF1251" s="11"/>
      <c r="BG1251" s="11"/>
      <c r="BH1251" s="11"/>
      <c r="BI1251" s="11"/>
      <c r="BJ1251" s="11"/>
      <c r="BK1251" s="11"/>
      <c r="BL1251" s="11"/>
      <c r="BM1251" s="11"/>
      <c r="BN1251" s="11"/>
      <c r="BO1251" s="11"/>
      <c r="BP1251" s="11"/>
    </row>
    <row r="1252" spans="1:68" ht="12.75" customHeight="1">
      <c r="A1252" s="12">
        <f t="shared" si="2239"/>
        <v>1249</v>
      </c>
      <c r="B1252" s="11" t="str">
        <f t="shared" ref="B1252:D1252" si="2370">IF(ISERROR(B1251),IF(ISERROR(B1250),IF(ISERROR(B1249),"BLANK",B1249),B1250),B1251)</f>
        <v>Isabelle Cote</v>
      </c>
      <c r="C1252" s="11" t="str">
        <f t="shared" si="2370"/>
        <v>Tom Bird</v>
      </c>
      <c r="D1252" s="11" t="str">
        <f t="shared" si="2370"/>
        <v>BMSC12</v>
      </c>
      <c r="E1252" s="12" t="str">
        <f>IF(ISERROR(VLOOKUP($D1252,SITES!$A:$E,2,FALSE)),"",VLOOKUP($D1252,SITES!$A:$E,2,FALSE))</f>
        <v>Wizard Island North</v>
      </c>
      <c r="F1252" s="10">
        <f>IF(ISERROR(VLOOKUP($D1252,SITES!$A:$E,3,FALSE)),"",VLOOKUP($D1252,SITES!$A:$E,3,FALSE))</f>
        <v>48.858283996582003</v>
      </c>
      <c r="G1252" s="13">
        <f>IF(ISERROR(VLOOKUP($D1252,SITES!$A:$E,4,FALSE)),"",VLOOKUP($D1252,SITES!$A:$E,4,FALSE))</f>
        <v>-125.160919189453</v>
      </c>
      <c r="H1252" s="14" t="str">
        <f t="shared" si="2350"/>
        <v>26/04/2024</v>
      </c>
      <c r="I1252" s="11">
        <f t="shared" ref="I1252:O1252" si="2371">IF(ISERROR(I1251),IF(ISERROR(I1250),IF(ISERROR(I1249),"BLANK",I1249),I1250),I1251)</f>
        <v>2</v>
      </c>
      <c r="J1252" s="11" t="str">
        <f t="shared" si="2371"/>
        <v>SW</v>
      </c>
      <c r="K1252" s="18">
        <f t="shared" si="2371"/>
        <v>0.39513888888888887</v>
      </c>
      <c r="L1252" s="11" t="str">
        <f t="shared" si="2371"/>
        <v>TJB</v>
      </c>
      <c r="M1252" s="11">
        <f t="shared" si="2371"/>
        <v>7</v>
      </c>
      <c r="N1252" s="11">
        <f t="shared" si="2371"/>
        <v>2</v>
      </c>
      <c r="O1252" s="11">
        <f t="shared" si="2371"/>
        <v>1</v>
      </c>
      <c r="P1252" s="11" t="s">
        <v>38</v>
      </c>
      <c r="Q1252" s="19" t="str">
        <f>IF($N1252=1,IF(ISERROR(VLOOKUP($P1252,'M1'!$A:$C,Q$2,FALSE)),"NOT PRESENT",VLOOKUP($P1252,'M1'!$A:$C,Q$2,FALSE)),IF($N1252=2,IF(ISERROR(VLOOKUP(DATA!$P1252,'M2'!$A:$C,Q$2,FALSE)),"NOT PRESENT",VLOOKUP(DATA!$P1252,'M2'!$A:$C,Q$2,FALSE)),IF($N1252=0,IF(ISERROR(VLOOKUP($P1252,'M1'!$A:$C,Q$2,FALSE)),IF(ISERROR(VLOOKUP(DATA!$P1252,'M2'!$A:$C,Q$2,FALSE)),"NOT PRESENT",VLOOKUP(DATA!$P1252,'M2'!$A:$C,Q$2,FALSE)),VLOOKUP($P1252,'M1'!$A:$C,Q$2,FALSE)),"SPECIFY METHOD")))</f>
        <v>Crassadoma gigantea</v>
      </c>
      <c r="R1252" s="12" t="str">
        <f>IF($N1252=1,IF(ISERROR(VLOOKUP($P1252,'M1'!$A:$C,R$2,FALSE)),"NOT PRESENT",VLOOKUP($P1252,'M1'!$A:$C,R$2,FALSE)),IF($N1252=2,IF(ISERROR(VLOOKUP(DATA!$P1252,'M2'!$A:$C,R$2,FALSE)),"NOT PRESENT",VLOOKUP(DATA!$P1252,'M2'!$A:$C,R$2,FALSE)),IF($N1252=0,IF(ISERROR(VLOOKUP($P1252,'M1'!$A:$C,R$2,FALSE)),IF(ISERROR(VLOOKUP(DATA!$P1252,'M2'!$A:$C,R$2,FALSE)),"NOT PRESENT",VLOOKUP(DATA!$P1252,'M2'!$A:$C,R$2,FALSE)),VLOOKUP($P1252,'M1'!$A:$C,R$2,FALSE)),"SPECIFY METHOD")))</f>
        <v>Purple-hinged rock scallop</v>
      </c>
      <c r="S1252" s="21">
        <f t="shared" si="1889"/>
        <v>14</v>
      </c>
      <c r="T1252" s="11">
        <v>0</v>
      </c>
      <c r="U1252" s="11"/>
      <c r="V1252" s="11"/>
      <c r="W1252" s="11">
        <v>1</v>
      </c>
      <c r="X1252" s="11">
        <v>1</v>
      </c>
      <c r="Y1252" s="11">
        <v>2</v>
      </c>
      <c r="Z1252" s="11">
        <v>6</v>
      </c>
      <c r="AA1252" s="11">
        <v>3</v>
      </c>
      <c r="AB1252" s="11">
        <v>1</v>
      </c>
      <c r="AC1252" s="11"/>
      <c r="AD1252" s="11"/>
      <c r="AE1252" s="11"/>
      <c r="AF1252" s="11"/>
      <c r="AG1252" s="11"/>
      <c r="AH1252" s="11"/>
      <c r="AI1252" s="11"/>
      <c r="AJ1252" s="11"/>
      <c r="AK1252" s="11"/>
      <c r="AL1252" s="11"/>
      <c r="AM1252" s="11"/>
      <c r="AN1252" s="11"/>
      <c r="AO1252" s="11"/>
      <c r="AP1252" s="11"/>
      <c r="AQ1252" s="11"/>
      <c r="AR1252" s="11"/>
      <c r="AS1252" s="11"/>
      <c r="AT1252" s="11"/>
      <c r="AU1252" s="11"/>
      <c r="AV1252" s="11"/>
      <c r="AW1252" s="11"/>
      <c r="AX1252" s="11"/>
      <c r="AY1252" s="11"/>
      <c r="AZ1252" s="11"/>
      <c r="BA1252" s="11"/>
      <c r="BB1252" s="11"/>
      <c r="BC1252" s="11"/>
      <c r="BD1252" s="11"/>
      <c r="BE1252" s="11"/>
      <c r="BF1252" s="11"/>
      <c r="BG1252" s="11"/>
      <c r="BH1252" s="11"/>
      <c r="BI1252" s="11"/>
      <c r="BJ1252" s="11"/>
      <c r="BK1252" s="11"/>
      <c r="BL1252" s="11"/>
      <c r="BM1252" s="11"/>
      <c r="BN1252" s="11"/>
      <c r="BO1252" s="11"/>
      <c r="BP1252" s="11"/>
    </row>
    <row r="1253" spans="1:68" ht="12.75" customHeight="1">
      <c r="A1253" s="12">
        <f t="shared" si="2239"/>
        <v>1250</v>
      </c>
      <c r="B1253" s="11" t="str">
        <f t="shared" ref="B1253:D1253" si="2372">IF(ISERROR(B1252),IF(ISERROR(B1251),IF(ISERROR(B1250),"BLANK",B1250),B1251),B1252)</f>
        <v>Isabelle Cote</v>
      </c>
      <c r="C1253" s="11" t="str">
        <f t="shared" si="2372"/>
        <v>Tom Bird</v>
      </c>
      <c r="D1253" s="11" t="str">
        <f t="shared" si="2372"/>
        <v>BMSC12</v>
      </c>
      <c r="E1253" s="12" t="str">
        <f>IF(ISERROR(VLOOKUP($D1253,SITES!$A:$E,2,FALSE)),"",VLOOKUP($D1253,SITES!$A:$E,2,FALSE))</f>
        <v>Wizard Island North</v>
      </c>
      <c r="F1253" s="10">
        <f>IF(ISERROR(VLOOKUP($D1253,SITES!$A:$E,3,FALSE)),"",VLOOKUP($D1253,SITES!$A:$E,3,FALSE))</f>
        <v>48.858283996582003</v>
      </c>
      <c r="G1253" s="13">
        <f>IF(ISERROR(VLOOKUP($D1253,SITES!$A:$E,4,FALSE)),"",VLOOKUP($D1253,SITES!$A:$E,4,FALSE))</f>
        <v>-125.160919189453</v>
      </c>
      <c r="H1253" s="14" t="str">
        <f t="shared" si="2350"/>
        <v>26/04/2024</v>
      </c>
      <c r="I1253" s="11">
        <f t="shared" ref="I1253:O1253" si="2373">IF(ISERROR(I1252),IF(ISERROR(I1251),IF(ISERROR(I1250),"BLANK",I1250),I1251),I1252)</f>
        <v>2</v>
      </c>
      <c r="J1253" s="11" t="str">
        <f t="shared" si="2373"/>
        <v>SW</v>
      </c>
      <c r="K1253" s="18">
        <f t="shared" si="2373"/>
        <v>0.39513888888888887</v>
      </c>
      <c r="L1253" s="11" t="str">
        <f t="shared" si="2373"/>
        <v>TJB</v>
      </c>
      <c r="M1253" s="11">
        <f t="shared" si="2373"/>
        <v>7</v>
      </c>
      <c r="N1253" s="11">
        <f t="shared" si="2373"/>
        <v>2</v>
      </c>
      <c r="O1253" s="11">
        <f t="shared" si="2373"/>
        <v>1</v>
      </c>
      <c r="P1253" s="11" t="s">
        <v>42</v>
      </c>
      <c r="Q1253" s="19" t="str">
        <f>IF($N1253=1,IF(ISERROR(VLOOKUP($P1253,'M1'!$A:$C,Q$2,FALSE)),"NOT PRESENT",VLOOKUP($P1253,'M1'!$A:$C,Q$2,FALSE)),IF($N1253=2,IF(ISERROR(VLOOKUP(DATA!$P1253,'M2'!$A:$C,Q$2,FALSE)),"NOT PRESENT",VLOOKUP(DATA!$P1253,'M2'!$A:$C,Q$2,FALSE)),IF($N1253=0,IF(ISERROR(VLOOKUP($P1253,'M1'!$A:$C,Q$2,FALSE)),IF(ISERROR(VLOOKUP(DATA!$P1253,'M2'!$A:$C,Q$2,FALSE)),"NOT PRESENT",VLOOKUP(DATA!$P1253,'M2'!$A:$C,Q$2,FALSE)),VLOOKUP($P1253,'M1'!$A:$C,Q$2,FALSE)),"SPECIFY METHOD")))</f>
        <v>Dermasterias imbricata</v>
      </c>
      <c r="R1253" s="12" t="str">
        <f>IF($N1253=1,IF(ISERROR(VLOOKUP($P1253,'M1'!$A:$C,R$2,FALSE)),"NOT PRESENT",VLOOKUP($P1253,'M1'!$A:$C,R$2,FALSE)),IF($N1253=2,IF(ISERROR(VLOOKUP(DATA!$P1253,'M2'!$A:$C,R$2,FALSE)),"NOT PRESENT",VLOOKUP(DATA!$P1253,'M2'!$A:$C,R$2,FALSE)),IF($N1253=0,IF(ISERROR(VLOOKUP($P1253,'M1'!$A:$C,R$2,FALSE)),IF(ISERROR(VLOOKUP(DATA!$P1253,'M2'!$A:$C,R$2,FALSE)),"NOT PRESENT",VLOOKUP(DATA!$P1253,'M2'!$A:$C,R$2,FALSE)),VLOOKUP($P1253,'M1'!$A:$C,R$2,FALSE)),"SPECIFY METHOD")))</f>
        <v>Leather star</v>
      </c>
      <c r="S1253" s="21">
        <f t="shared" si="1889"/>
        <v>19</v>
      </c>
      <c r="T1253" s="11">
        <v>19</v>
      </c>
      <c r="U1253" s="11"/>
      <c r="V1253" s="11"/>
      <c r="W1253" s="11"/>
      <c r="X1253" s="11"/>
      <c r="Y1253" s="11"/>
      <c r="Z1253" s="11"/>
      <c r="AA1253" s="11"/>
      <c r="AB1253" s="11"/>
      <c r="AC1253" s="11"/>
      <c r="AD1253" s="11"/>
      <c r="AE1253" s="11"/>
      <c r="AF1253" s="11"/>
      <c r="AG1253" s="11"/>
      <c r="AH1253" s="11"/>
      <c r="AI1253" s="11"/>
      <c r="AJ1253" s="11"/>
      <c r="AK1253" s="11"/>
      <c r="AL1253" s="11"/>
      <c r="AM1253" s="11"/>
      <c r="AN1253" s="11"/>
      <c r="AO1253" s="11"/>
      <c r="AP1253" s="11"/>
      <c r="AQ1253" s="11"/>
      <c r="AR1253" s="11"/>
      <c r="AS1253" s="11"/>
      <c r="AT1253" s="11"/>
      <c r="AU1253" s="11"/>
      <c r="AV1253" s="11"/>
      <c r="AW1253" s="11"/>
      <c r="AX1253" s="11"/>
      <c r="AY1253" s="11"/>
      <c r="AZ1253" s="11"/>
      <c r="BA1253" s="11"/>
      <c r="BB1253" s="11"/>
      <c r="BC1253" s="11"/>
      <c r="BD1253" s="11"/>
      <c r="BE1253" s="11"/>
      <c r="BF1253" s="11"/>
      <c r="BG1253" s="11"/>
      <c r="BH1253" s="11"/>
      <c r="BI1253" s="11"/>
      <c r="BJ1253" s="11"/>
      <c r="BK1253" s="11"/>
      <c r="BL1253" s="11"/>
      <c r="BM1253" s="11"/>
      <c r="BN1253" s="11"/>
      <c r="BO1253" s="11"/>
      <c r="BP1253" s="11"/>
    </row>
    <row r="1254" spans="1:68" ht="12.75" customHeight="1">
      <c r="A1254" s="12">
        <f t="shared" si="2239"/>
        <v>1251</v>
      </c>
      <c r="B1254" s="11" t="str">
        <f t="shared" ref="B1254:D1254" si="2374">IF(ISERROR(B1253),IF(ISERROR(B1252),IF(ISERROR(B1251),"BLANK",B1251),B1252),B1253)</f>
        <v>Isabelle Cote</v>
      </c>
      <c r="C1254" s="11" t="str">
        <f t="shared" si="2374"/>
        <v>Tom Bird</v>
      </c>
      <c r="D1254" s="11" t="str">
        <f t="shared" si="2374"/>
        <v>BMSC12</v>
      </c>
      <c r="E1254" s="12" t="str">
        <f>IF(ISERROR(VLOOKUP($D1254,SITES!$A:$E,2,FALSE)),"",VLOOKUP($D1254,SITES!$A:$E,2,FALSE))</f>
        <v>Wizard Island North</v>
      </c>
      <c r="F1254" s="10">
        <f>IF(ISERROR(VLOOKUP($D1254,SITES!$A:$E,3,FALSE)),"",VLOOKUP($D1254,SITES!$A:$E,3,FALSE))</f>
        <v>48.858283996582003</v>
      </c>
      <c r="G1254" s="13">
        <f>IF(ISERROR(VLOOKUP($D1254,SITES!$A:$E,4,FALSE)),"",VLOOKUP($D1254,SITES!$A:$E,4,FALSE))</f>
        <v>-125.160919189453</v>
      </c>
      <c r="H1254" s="14" t="str">
        <f t="shared" si="2350"/>
        <v>26/04/2024</v>
      </c>
      <c r="I1254" s="11">
        <f t="shared" ref="I1254:O1254" si="2375">IF(ISERROR(I1253),IF(ISERROR(I1252),IF(ISERROR(I1251),"BLANK",I1251),I1252),I1253)</f>
        <v>2</v>
      </c>
      <c r="J1254" s="11" t="str">
        <f t="shared" si="2375"/>
        <v>SW</v>
      </c>
      <c r="K1254" s="18">
        <f t="shared" si="2375"/>
        <v>0.39513888888888887</v>
      </c>
      <c r="L1254" s="11" t="str">
        <f t="shared" si="2375"/>
        <v>TJB</v>
      </c>
      <c r="M1254" s="11">
        <f t="shared" si="2375"/>
        <v>7</v>
      </c>
      <c r="N1254" s="11">
        <f t="shared" si="2375"/>
        <v>2</v>
      </c>
      <c r="O1254" s="11">
        <f t="shared" si="2375"/>
        <v>1</v>
      </c>
      <c r="P1254" s="11" t="s">
        <v>53</v>
      </c>
      <c r="Q1254" s="19" t="str">
        <f>IF($N1254=1,IF(ISERROR(VLOOKUP($P1254,'M1'!$A:$C,Q$2,FALSE)),"NOT PRESENT",VLOOKUP($P1254,'M1'!$A:$C,Q$2,FALSE)),IF($N1254=2,IF(ISERROR(VLOOKUP(DATA!$P1254,'M2'!$A:$C,Q$2,FALSE)),"NOT PRESENT",VLOOKUP(DATA!$P1254,'M2'!$A:$C,Q$2,FALSE)),IF($N1254=0,IF(ISERROR(VLOOKUP($P1254,'M1'!$A:$C,Q$2,FALSE)),IF(ISERROR(VLOOKUP(DATA!$P1254,'M2'!$A:$C,Q$2,FALSE)),"NOT PRESENT",VLOOKUP(DATA!$P1254,'M2'!$A:$C,Q$2,FALSE)),VLOOKUP($P1254,'M1'!$A:$C,Q$2,FALSE)),"SPECIFY METHOD")))</f>
        <v>Rhinogobiops nicholsii</v>
      </c>
      <c r="R1254" s="12" t="str">
        <f>IF($N1254=1,IF(ISERROR(VLOOKUP($P1254,'M1'!$A:$C,R$2,FALSE)),"NOT PRESENT",VLOOKUP($P1254,'M1'!$A:$C,R$2,FALSE)),IF($N1254=2,IF(ISERROR(VLOOKUP(DATA!$P1254,'M2'!$A:$C,R$2,FALSE)),"NOT PRESENT",VLOOKUP(DATA!$P1254,'M2'!$A:$C,R$2,FALSE)),IF($N1254=0,IF(ISERROR(VLOOKUP($P1254,'M1'!$A:$C,R$2,FALSE)),IF(ISERROR(VLOOKUP(DATA!$P1254,'M2'!$A:$C,R$2,FALSE)),"NOT PRESENT",VLOOKUP(DATA!$P1254,'M2'!$A:$C,R$2,FALSE)),VLOOKUP($P1254,'M1'!$A:$C,R$2,FALSE)),"SPECIFY METHOD")))</f>
        <v>Blackeye goby</v>
      </c>
      <c r="S1254" s="21">
        <f t="shared" si="1889"/>
        <v>15</v>
      </c>
      <c r="T1254" s="11">
        <v>0</v>
      </c>
      <c r="U1254" s="11">
        <v>2</v>
      </c>
      <c r="V1254" s="11">
        <v>6</v>
      </c>
      <c r="W1254" s="11">
        <v>5</v>
      </c>
      <c r="X1254" s="11">
        <v>2</v>
      </c>
      <c r="Y1254" s="11"/>
      <c r="Z1254" s="11"/>
      <c r="AA1254" s="11"/>
      <c r="AB1254" s="11"/>
      <c r="AC1254" s="11"/>
      <c r="AD1254" s="11"/>
      <c r="AE1254" s="11"/>
      <c r="AF1254" s="11"/>
      <c r="AG1254" s="11"/>
      <c r="AH1254" s="11"/>
      <c r="AI1254" s="11"/>
      <c r="AJ1254" s="11"/>
      <c r="AK1254" s="11"/>
      <c r="AL1254" s="11"/>
      <c r="AM1254" s="11"/>
      <c r="AN1254" s="11"/>
      <c r="AO1254" s="11"/>
      <c r="AP1254" s="11"/>
      <c r="AQ1254" s="11"/>
      <c r="AR1254" s="11"/>
      <c r="AS1254" s="11"/>
      <c r="AT1254" s="11"/>
      <c r="AU1254" s="11"/>
      <c r="AV1254" s="11"/>
      <c r="AW1254" s="11"/>
      <c r="AX1254" s="11"/>
      <c r="AY1254" s="11"/>
      <c r="AZ1254" s="11"/>
      <c r="BA1254" s="11"/>
      <c r="BB1254" s="11"/>
      <c r="BC1254" s="11"/>
      <c r="BD1254" s="11"/>
      <c r="BE1254" s="11"/>
      <c r="BF1254" s="11"/>
      <c r="BG1254" s="11"/>
      <c r="BH1254" s="11"/>
      <c r="BI1254" s="11"/>
      <c r="BJ1254" s="11"/>
      <c r="BK1254" s="11"/>
      <c r="BL1254" s="11"/>
      <c r="BM1254" s="11"/>
      <c r="BN1254" s="11"/>
      <c r="BO1254" s="11"/>
      <c r="BP1254" s="11"/>
    </row>
    <row r="1255" spans="1:68" ht="12.75" customHeight="1">
      <c r="A1255" s="12">
        <f t="shared" si="2239"/>
        <v>1252</v>
      </c>
      <c r="B1255" s="11" t="str">
        <f t="shared" ref="B1255:D1255" si="2376">IF(ISERROR(B1254),IF(ISERROR(B1253),IF(ISERROR(B1252),"BLANK",B1252),B1253),B1254)</f>
        <v>Isabelle Cote</v>
      </c>
      <c r="C1255" s="11" t="str">
        <f t="shared" si="2376"/>
        <v>Tom Bird</v>
      </c>
      <c r="D1255" s="11" t="str">
        <f t="shared" si="2376"/>
        <v>BMSC12</v>
      </c>
      <c r="E1255" s="12" t="str">
        <f>IF(ISERROR(VLOOKUP($D1255,SITES!$A:$E,2,FALSE)),"",VLOOKUP($D1255,SITES!$A:$E,2,FALSE))</f>
        <v>Wizard Island North</v>
      </c>
      <c r="F1255" s="10">
        <f>IF(ISERROR(VLOOKUP($D1255,SITES!$A:$E,3,FALSE)),"",VLOOKUP($D1255,SITES!$A:$E,3,FALSE))</f>
        <v>48.858283996582003</v>
      </c>
      <c r="G1255" s="13">
        <f>IF(ISERROR(VLOOKUP($D1255,SITES!$A:$E,4,FALSE)),"",VLOOKUP($D1255,SITES!$A:$E,4,FALSE))</f>
        <v>-125.160919189453</v>
      </c>
      <c r="H1255" s="14" t="str">
        <f t="shared" si="2350"/>
        <v>26/04/2024</v>
      </c>
      <c r="I1255" s="11">
        <f t="shared" ref="I1255:O1255" si="2377">IF(ISERROR(I1254),IF(ISERROR(I1253),IF(ISERROR(I1252),"BLANK",I1252),I1253),I1254)</f>
        <v>2</v>
      </c>
      <c r="J1255" s="11" t="str">
        <f t="shared" si="2377"/>
        <v>SW</v>
      </c>
      <c r="K1255" s="18">
        <f t="shared" si="2377"/>
        <v>0.39513888888888887</v>
      </c>
      <c r="L1255" s="11" t="str">
        <f t="shared" si="2377"/>
        <v>TJB</v>
      </c>
      <c r="M1255" s="11">
        <f t="shared" si="2377"/>
        <v>7</v>
      </c>
      <c r="N1255" s="11">
        <f t="shared" si="2377"/>
        <v>2</v>
      </c>
      <c r="O1255" s="11">
        <f t="shared" si="2377"/>
        <v>1</v>
      </c>
      <c r="P1255" s="11" t="s">
        <v>142</v>
      </c>
      <c r="Q1255" s="19" t="str">
        <f>IF($N1255=1,IF(ISERROR(VLOOKUP($P1255,'M1'!$A:$C,Q$2,FALSE)),"NOT PRESENT",VLOOKUP($P1255,'M1'!$A:$C,Q$2,FALSE)),IF($N1255=2,IF(ISERROR(VLOOKUP(DATA!$P1255,'M2'!$A:$C,Q$2,FALSE)),"NOT PRESENT",VLOOKUP(DATA!$P1255,'M2'!$A:$C,Q$2,FALSE)),IF($N1255=0,IF(ISERROR(VLOOKUP($P1255,'M1'!$A:$C,Q$2,FALSE)),IF(ISERROR(VLOOKUP(DATA!$P1255,'M2'!$A:$C,Q$2,FALSE)),"NOT PRESENT",VLOOKUP(DATA!$P1255,'M2'!$A:$C,Q$2,FALSE)),VLOOKUP($P1255,'M1'!$A:$C,Q$2,FALSE)),"SPECIFY METHOD")))</f>
        <v>Pandalus danae</v>
      </c>
      <c r="R1255" s="12" t="str">
        <f>IF($N1255=1,IF(ISERROR(VLOOKUP($P1255,'M1'!$A:$C,R$2,FALSE)),"NOT PRESENT",VLOOKUP($P1255,'M1'!$A:$C,R$2,FALSE)),IF($N1255=2,IF(ISERROR(VLOOKUP(DATA!$P1255,'M2'!$A:$C,R$2,FALSE)),"NOT PRESENT",VLOOKUP(DATA!$P1255,'M2'!$A:$C,R$2,FALSE)),IF($N1255=0,IF(ISERROR(VLOOKUP($P1255,'M1'!$A:$C,R$2,FALSE)),IF(ISERROR(VLOOKUP(DATA!$P1255,'M2'!$A:$C,R$2,FALSE)),"NOT PRESENT",VLOOKUP(DATA!$P1255,'M2'!$A:$C,R$2,FALSE)),VLOOKUP($P1255,'M1'!$A:$C,R$2,FALSE)),"SPECIFY METHOD")))</f>
        <v>Dock shrimp</v>
      </c>
      <c r="S1255" s="21">
        <f t="shared" si="1889"/>
        <v>2</v>
      </c>
      <c r="T1255" s="11">
        <v>2</v>
      </c>
      <c r="U1255" s="11"/>
      <c r="V1255" s="11"/>
      <c r="W1255" s="11"/>
      <c r="X1255" s="11"/>
      <c r="Y1255" s="11"/>
      <c r="Z1255" s="11"/>
      <c r="AA1255" s="11"/>
      <c r="AB1255" s="11"/>
      <c r="AC1255" s="11"/>
      <c r="AD1255" s="11"/>
      <c r="AE1255" s="11"/>
      <c r="AF1255" s="11"/>
      <c r="AG1255" s="11"/>
      <c r="AH1255" s="11"/>
      <c r="AI1255" s="11"/>
      <c r="AJ1255" s="11"/>
      <c r="AK1255" s="11"/>
      <c r="AL1255" s="11"/>
      <c r="AM1255" s="11"/>
      <c r="AN1255" s="11"/>
      <c r="AO1255" s="11"/>
      <c r="AP1255" s="11"/>
      <c r="AQ1255" s="11"/>
      <c r="AR1255" s="11"/>
      <c r="AS1255" s="11"/>
      <c r="AT1255" s="11"/>
      <c r="AU1255" s="11"/>
      <c r="AV1255" s="11"/>
      <c r="AW1255" s="11"/>
      <c r="AX1255" s="11"/>
      <c r="AY1255" s="11"/>
      <c r="AZ1255" s="11"/>
      <c r="BA1255" s="11"/>
      <c r="BB1255" s="11"/>
      <c r="BC1255" s="11"/>
      <c r="BD1255" s="11"/>
      <c r="BE1255" s="11"/>
      <c r="BF1255" s="11"/>
      <c r="BG1255" s="11"/>
      <c r="BH1255" s="11"/>
      <c r="BI1255" s="11"/>
      <c r="BJ1255" s="11"/>
      <c r="BK1255" s="11"/>
      <c r="BL1255" s="11"/>
      <c r="BM1255" s="11"/>
      <c r="BN1255" s="11"/>
      <c r="BO1255" s="11"/>
      <c r="BP1255" s="11"/>
    </row>
    <row r="1256" spans="1:68" ht="12.75" customHeight="1">
      <c r="A1256" s="12">
        <f t="shared" si="2239"/>
        <v>1253</v>
      </c>
      <c r="B1256" s="11" t="str">
        <f t="shared" ref="B1256:D1256" si="2378">IF(ISERROR(B1255),IF(ISERROR(B1254),IF(ISERROR(B1253),"BLANK",B1253),B1254),B1255)</f>
        <v>Isabelle Cote</v>
      </c>
      <c r="C1256" s="11" t="str">
        <f t="shared" si="2378"/>
        <v>Tom Bird</v>
      </c>
      <c r="D1256" s="11" t="str">
        <f t="shared" si="2378"/>
        <v>BMSC12</v>
      </c>
      <c r="E1256" s="12" t="str">
        <f>IF(ISERROR(VLOOKUP($D1256,SITES!$A:$E,2,FALSE)),"",VLOOKUP($D1256,SITES!$A:$E,2,FALSE))</f>
        <v>Wizard Island North</v>
      </c>
      <c r="F1256" s="10">
        <f>IF(ISERROR(VLOOKUP($D1256,SITES!$A:$E,3,FALSE)),"",VLOOKUP($D1256,SITES!$A:$E,3,FALSE))</f>
        <v>48.858283996582003</v>
      </c>
      <c r="G1256" s="13">
        <f>IF(ISERROR(VLOOKUP($D1256,SITES!$A:$E,4,FALSE)),"",VLOOKUP($D1256,SITES!$A:$E,4,FALSE))</f>
        <v>-125.160919189453</v>
      </c>
      <c r="H1256" s="14" t="str">
        <f t="shared" si="2350"/>
        <v>26/04/2024</v>
      </c>
      <c r="I1256" s="11">
        <f t="shared" ref="I1256:O1256" si="2379">IF(ISERROR(I1255),IF(ISERROR(I1254),IF(ISERROR(I1253),"BLANK",I1253),I1254),I1255)</f>
        <v>2</v>
      </c>
      <c r="J1256" s="11" t="str">
        <f t="shared" si="2379"/>
        <v>SW</v>
      </c>
      <c r="K1256" s="18">
        <f t="shared" si="2379"/>
        <v>0.39513888888888887</v>
      </c>
      <c r="L1256" s="11" t="str">
        <f t="shared" si="2379"/>
        <v>TJB</v>
      </c>
      <c r="M1256" s="11">
        <f t="shared" si="2379"/>
        <v>7</v>
      </c>
      <c r="N1256" s="11">
        <f t="shared" si="2379"/>
        <v>2</v>
      </c>
      <c r="O1256" s="11">
        <f t="shared" si="2379"/>
        <v>1</v>
      </c>
      <c r="P1256" s="11" t="s">
        <v>28</v>
      </c>
      <c r="Q1256" s="19" t="str">
        <f>IF($N1256=1,IF(ISERROR(VLOOKUP($P1256,'M1'!$A:$C,Q$2,FALSE)),"NOT PRESENT",VLOOKUP($P1256,'M1'!$A:$C,Q$2,FALSE)),IF($N1256=2,IF(ISERROR(VLOOKUP(DATA!$P1256,'M2'!$A:$C,Q$2,FALSE)),"NOT PRESENT",VLOOKUP(DATA!$P1256,'M2'!$A:$C,Q$2,FALSE)),IF($N1256=0,IF(ISERROR(VLOOKUP($P1256,'M1'!$A:$C,Q$2,FALSE)),IF(ISERROR(VLOOKUP(DATA!$P1256,'M2'!$A:$C,Q$2,FALSE)),"NOT PRESENT",VLOOKUP(DATA!$P1256,'M2'!$A:$C,Q$2,FALSE)),VLOOKUP($P1256,'M1'!$A:$C,Q$2,FALSE)),"SPECIFY METHOD")))</f>
        <v>Artedius harringtoni</v>
      </c>
      <c r="R1256" s="12" t="str">
        <f>IF($N1256=1,IF(ISERROR(VLOOKUP($P1256,'M1'!$A:$C,R$2,FALSE)),"NOT PRESENT",VLOOKUP($P1256,'M1'!$A:$C,R$2,FALSE)),IF($N1256=2,IF(ISERROR(VLOOKUP(DATA!$P1256,'M2'!$A:$C,R$2,FALSE)),"NOT PRESENT",VLOOKUP(DATA!$P1256,'M2'!$A:$C,R$2,FALSE)),IF($N1256=0,IF(ISERROR(VLOOKUP($P1256,'M1'!$A:$C,R$2,FALSE)),IF(ISERROR(VLOOKUP(DATA!$P1256,'M2'!$A:$C,R$2,FALSE)),"NOT PRESENT",VLOOKUP(DATA!$P1256,'M2'!$A:$C,R$2,FALSE)),VLOOKUP($P1256,'M1'!$A:$C,R$2,FALSE)),"SPECIFY METHOD")))</f>
        <v>Scalyhead sculpin</v>
      </c>
      <c r="S1256" s="21">
        <f t="shared" si="1889"/>
        <v>6</v>
      </c>
      <c r="T1256" s="11">
        <v>0</v>
      </c>
      <c r="U1256" s="11">
        <v>4</v>
      </c>
      <c r="V1256" s="11">
        <v>2</v>
      </c>
      <c r="W1256" s="11"/>
      <c r="X1256" s="11"/>
      <c r="Y1256" s="11"/>
      <c r="Z1256" s="11"/>
      <c r="AA1256" s="11"/>
      <c r="AB1256" s="11"/>
      <c r="AC1256" s="11"/>
      <c r="AD1256" s="11"/>
      <c r="AE1256" s="11"/>
      <c r="AF1256" s="11"/>
      <c r="AG1256" s="11"/>
      <c r="AH1256" s="11"/>
      <c r="AI1256" s="11"/>
      <c r="AJ1256" s="11"/>
      <c r="AK1256" s="11"/>
      <c r="AL1256" s="11"/>
      <c r="AM1256" s="11"/>
      <c r="AN1256" s="11"/>
      <c r="AO1256" s="11"/>
      <c r="AP1256" s="11"/>
      <c r="AQ1256" s="11"/>
      <c r="AR1256" s="11"/>
      <c r="AS1256" s="11"/>
      <c r="AT1256" s="11"/>
      <c r="AU1256" s="11"/>
      <c r="AV1256" s="11"/>
      <c r="AW1256" s="11"/>
      <c r="AX1256" s="11"/>
      <c r="AY1256" s="11"/>
      <c r="AZ1256" s="11"/>
      <c r="BA1256" s="11"/>
      <c r="BB1256" s="11"/>
      <c r="BC1256" s="11"/>
      <c r="BD1256" s="11"/>
      <c r="BE1256" s="11"/>
      <c r="BF1256" s="11"/>
      <c r="BG1256" s="11"/>
      <c r="BH1256" s="11"/>
      <c r="BI1256" s="11"/>
      <c r="BJ1256" s="11"/>
      <c r="BK1256" s="11"/>
      <c r="BL1256" s="11"/>
      <c r="BM1256" s="11"/>
      <c r="BN1256" s="11"/>
      <c r="BO1256" s="11"/>
      <c r="BP1256" s="11"/>
    </row>
    <row r="1257" spans="1:68" ht="12.75" customHeight="1">
      <c r="A1257" s="12">
        <f t="shared" si="2239"/>
        <v>1254</v>
      </c>
      <c r="B1257" s="11" t="str">
        <f t="shared" ref="B1257:D1257" si="2380">IF(ISERROR(B1256),IF(ISERROR(B1255),IF(ISERROR(B1254),"BLANK",B1254),B1255),B1256)</f>
        <v>Isabelle Cote</v>
      </c>
      <c r="C1257" s="11" t="str">
        <f t="shared" si="2380"/>
        <v>Tom Bird</v>
      </c>
      <c r="D1257" s="11" t="str">
        <f t="shared" si="2380"/>
        <v>BMSC12</v>
      </c>
      <c r="E1257" s="12" t="str">
        <f>IF(ISERROR(VLOOKUP($D1257,SITES!$A:$E,2,FALSE)),"",VLOOKUP($D1257,SITES!$A:$E,2,FALSE))</f>
        <v>Wizard Island North</v>
      </c>
      <c r="F1257" s="10">
        <f>IF(ISERROR(VLOOKUP($D1257,SITES!$A:$E,3,FALSE)),"",VLOOKUP($D1257,SITES!$A:$E,3,FALSE))</f>
        <v>48.858283996582003</v>
      </c>
      <c r="G1257" s="13">
        <f>IF(ISERROR(VLOOKUP($D1257,SITES!$A:$E,4,FALSE)),"",VLOOKUP($D1257,SITES!$A:$E,4,FALSE))</f>
        <v>-125.160919189453</v>
      </c>
      <c r="H1257" s="14" t="str">
        <f t="shared" si="2350"/>
        <v>26/04/2024</v>
      </c>
      <c r="I1257" s="11">
        <f t="shared" ref="I1257:O1257" si="2381">IF(ISERROR(I1256),IF(ISERROR(I1255),IF(ISERROR(I1254),"BLANK",I1254),I1255),I1256)</f>
        <v>2</v>
      </c>
      <c r="J1257" s="11" t="str">
        <f t="shared" si="2381"/>
        <v>SW</v>
      </c>
      <c r="K1257" s="18">
        <f t="shared" si="2381"/>
        <v>0.39513888888888887</v>
      </c>
      <c r="L1257" s="11" t="str">
        <f t="shared" si="2381"/>
        <v>TJB</v>
      </c>
      <c r="M1257" s="11">
        <f t="shared" si="2381"/>
        <v>7</v>
      </c>
      <c r="N1257" s="11">
        <f t="shared" si="2381"/>
        <v>2</v>
      </c>
      <c r="O1257" s="11">
        <f t="shared" si="2381"/>
        <v>1</v>
      </c>
      <c r="P1257" s="11" t="s">
        <v>31</v>
      </c>
      <c r="Q1257" s="19" t="str">
        <f>IF($N1257=1,IF(ISERROR(VLOOKUP($P1257,'M1'!$A:$C,Q$2,FALSE)),"NOT PRESENT",VLOOKUP($P1257,'M1'!$A:$C,Q$2,FALSE)),IF($N1257=2,IF(ISERROR(VLOOKUP(DATA!$P1257,'M2'!$A:$C,Q$2,FALSE)),"NOT PRESENT",VLOOKUP(DATA!$P1257,'M2'!$A:$C,Q$2,FALSE)),IF($N1257=0,IF(ISERROR(VLOOKUP($P1257,'M1'!$A:$C,Q$2,FALSE)),IF(ISERROR(VLOOKUP(DATA!$P1257,'M2'!$A:$C,Q$2,FALSE)),"NOT PRESENT",VLOOKUP(DATA!$P1257,'M2'!$A:$C,Q$2,FALSE)),VLOOKUP($P1257,'M1'!$A:$C,Q$2,FALSE)),"SPECIFY METHOD")))</f>
        <v>Patiria miniata</v>
      </c>
      <c r="R1257" s="12" t="str">
        <f>IF($N1257=1,IF(ISERROR(VLOOKUP($P1257,'M1'!$A:$C,R$2,FALSE)),"NOT PRESENT",VLOOKUP($P1257,'M1'!$A:$C,R$2,FALSE)),IF($N1257=2,IF(ISERROR(VLOOKUP(DATA!$P1257,'M2'!$A:$C,R$2,FALSE)),"NOT PRESENT",VLOOKUP(DATA!$P1257,'M2'!$A:$C,R$2,FALSE)),IF($N1257=0,IF(ISERROR(VLOOKUP($P1257,'M1'!$A:$C,R$2,FALSE)),IF(ISERROR(VLOOKUP(DATA!$P1257,'M2'!$A:$C,R$2,FALSE)),"NOT PRESENT",VLOOKUP(DATA!$P1257,'M2'!$A:$C,R$2,FALSE)),VLOOKUP($P1257,'M1'!$A:$C,R$2,FALSE)),"SPECIFY METHOD")))</f>
        <v>Bat star</v>
      </c>
      <c r="S1257" s="21">
        <f t="shared" si="1889"/>
        <v>3</v>
      </c>
      <c r="T1257" s="11">
        <v>3</v>
      </c>
      <c r="U1257" s="11"/>
      <c r="V1257" s="11"/>
      <c r="W1257" s="11"/>
      <c r="X1257" s="11"/>
      <c r="Y1257" s="11"/>
      <c r="Z1257" s="11"/>
      <c r="AA1257" s="11"/>
      <c r="AB1257" s="11"/>
      <c r="AC1257" s="11"/>
      <c r="AD1257" s="11"/>
      <c r="AE1257" s="11"/>
      <c r="AF1257" s="11"/>
      <c r="AG1257" s="11"/>
      <c r="AH1257" s="11"/>
      <c r="AI1257" s="11"/>
      <c r="AJ1257" s="11"/>
      <c r="AK1257" s="11"/>
      <c r="AL1257" s="11"/>
      <c r="AM1257" s="11"/>
      <c r="AN1257" s="11"/>
      <c r="AO1257" s="11"/>
      <c r="AP1257" s="11"/>
      <c r="AQ1257" s="11"/>
      <c r="AR1257" s="11"/>
      <c r="AS1257" s="11"/>
      <c r="AT1257" s="11"/>
      <c r="AU1257" s="11"/>
      <c r="AV1257" s="11"/>
      <c r="AW1257" s="11"/>
      <c r="AX1257" s="11"/>
      <c r="AY1257" s="11"/>
      <c r="AZ1257" s="11"/>
      <c r="BA1257" s="11"/>
      <c r="BB1257" s="11"/>
      <c r="BC1257" s="11"/>
      <c r="BD1257" s="11"/>
      <c r="BE1257" s="11"/>
      <c r="BF1257" s="11"/>
      <c r="BG1257" s="11"/>
      <c r="BH1257" s="11"/>
      <c r="BI1257" s="11"/>
      <c r="BJ1257" s="11"/>
      <c r="BK1257" s="11"/>
      <c r="BL1257" s="11"/>
      <c r="BM1257" s="11"/>
      <c r="BN1257" s="11"/>
      <c r="BO1257" s="11"/>
      <c r="BP1257" s="11"/>
    </row>
    <row r="1258" spans="1:68" ht="12.75" customHeight="1">
      <c r="A1258" s="12">
        <f t="shared" si="2239"/>
        <v>1255</v>
      </c>
      <c r="B1258" s="11" t="str">
        <f t="shared" ref="B1258:D1258" si="2382">IF(ISERROR(B1257),IF(ISERROR(B1256),IF(ISERROR(B1255),"BLANK",B1255),B1256),B1257)</f>
        <v>Isabelle Cote</v>
      </c>
      <c r="C1258" s="11" t="str">
        <f t="shared" si="2382"/>
        <v>Tom Bird</v>
      </c>
      <c r="D1258" s="11" t="str">
        <f t="shared" si="2382"/>
        <v>BMSC12</v>
      </c>
      <c r="E1258" s="12" t="str">
        <f>IF(ISERROR(VLOOKUP($D1258,SITES!$A:$E,2,FALSE)),"",VLOOKUP($D1258,SITES!$A:$E,2,FALSE))</f>
        <v>Wizard Island North</v>
      </c>
      <c r="F1258" s="10">
        <f>IF(ISERROR(VLOOKUP($D1258,SITES!$A:$E,3,FALSE)),"",VLOOKUP($D1258,SITES!$A:$E,3,FALSE))</f>
        <v>48.858283996582003</v>
      </c>
      <c r="G1258" s="13">
        <f>IF(ISERROR(VLOOKUP($D1258,SITES!$A:$E,4,FALSE)),"",VLOOKUP($D1258,SITES!$A:$E,4,FALSE))</f>
        <v>-125.160919189453</v>
      </c>
      <c r="H1258" s="14" t="str">
        <f t="shared" si="2350"/>
        <v>26/04/2024</v>
      </c>
      <c r="I1258" s="11">
        <f t="shared" ref="I1258:O1258" si="2383">IF(ISERROR(I1257),IF(ISERROR(I1256),IF(ISERROR(I1255),"BLANK",I1255),I1256),I1257)</f>
        <v>2</v>
      </c>
      <c r="J1258" s="11" t="str">
        <f t="shared" si="2383"/>
        <v>SW</v>
      </c>
      <c r="K1258" s="18">
        <f t="shared" si="2383"/>
        <v>0.39513888888888887</v>
      </c>
      <c r="L1258" s="11" t="str">
        <f t="shared" si="2383"/>
        <v>TJB</v>
      </c>
      <c r="M1258" s="11">
        <f t="shared" si="2383"/>
        <v>7</v>
      </c>
      <c r="N1258" s="11">
        <f t="shared" si="2383"/>
        <v>2</v>
      </c>
      <c r="O1258" s="11">
        <f t="shared" si="2383"/>
        <v>1</v>
      </c>
      <c r="P1258" s="11" t="s">
        <v>43</v>
      </c>
      <c r="Q1258" s="19" t="str">
        <f>IF($N1258=1,IF(ISERROR(VLOOKUP($P1258,'M1'!$A:$C,Q$2,FALSE)),"NOT PRESENT",VLOOKUP($P1258,'M1'!$A:$C,Q$2,FALSE)),IF($N1258=2,IF(ISERROR(VLOOKUP(DATA!$P1258,'M2'!$A:$C,Q$2,FALSE)),"NOT PRESENT",VLOOKUP(DATA!$P1258,'M2'!$A:$C,Q$2,FALSE)),IF($N1258=0,IF(ISERROR(VLOOKUP($P1258,'M1'!$A:$C,Q$2,FALSE)),IF(ISERROR(VLOOKUP(DATA!$P1258,'M2'!$A:$C,Q$2,FALSE)),"NOT PRESENT",VLOOKUP(DATA!$P1258,'M2'!$A:$C,Q$2,FALSE)),VLOOKUP($P1258,'M1'!$A:$C,Q$2,FALSE)),"SPECIFY METHOD")))</f>
        <v>Strongylocentrotus droebachiensis</v>
      </c>
      <c r="R1258" s="12" t="str">
        <f>IF($N1258=1,IF(ISERROR(VLOOKUP($P1258,'M1'!$A:$C,R$2,FALSE)),"NOT PRESENT",VLOOKUP($P1258,'M1'!$A:$C,R$2,FALSE)),IF($N1258=2,IF(ISERROR(VLOOKUP(DATA!$P1258,'M2'!$A:$C,R$2,FALSE)),"NOT PRESENT",VLOOKUP(DATA!$P1258,'M2'!$A:$C,R$2,FALSE)),IF($N1258=0,IF(ISERROR(VLOOKUP($P1258,'M1'!$A:$C,R$2,FALSE)),IF(ISERROR(VLOOKUP(DATA!$P1258,'M2'!$A:$C,R$2,FALSE)),"NOT PRESENT",VLOOKUP(DATA!$P1258,'M2'!$A:$C,R$2,FALSE)),VLOOKUP($P1258,'M1'!$A:$C,R$2,FALSE)),"SPECIFY METHOD")))</f>
        <v>Northern sea urchin</v>
      </c>
      <c r="S1258" s="21">
        <f t="shared" si="1889"/>
        <v>2</v>
      </c>
      <c r="T1258" s="11">
        <v>2</v>
      </c>
      <c r="U1258" s="11"/>
      <c r="V1258" s="11"/>
      <c r="W1258" s="11"/>
      <c r="X1258" s="11"/>
      <c r="Y1258" s="11"/>
      <c r="Z1258" s="11"/>
      <c r="AA1258" s="11"/>
      <c r="AB1258" s="11"/>
      <c r="AC1258" s="11"/>
      <c r="AD1258" s="11"/>
      <c r="AE1258" s="11"/>
      <c r="AF1258" s="11"/>
      <c r="AG1258" s="11"/>
      <c r="AH1258" s="11"/>
      <c r="AI1258" s="11"/>
      <c r="AJ1258" s="11"/>
      <c r="AK1258" s="11"/>
      <c r="AL1258" s="11"/>
      <c r="AM1258" s="11"/>
      <c r="AN1258" s="11"/>
      <c r="AO1258" s="11"/>
      <c r="AP1258" s="11"/>
      <c r="AQ1258" s="11"/>
      <c r="AR1258" s="11"/>
      <c r="AS1258" s="11"/>
      <c r="AT1258" s="11"/>
      <c r="AU1258" s="11"/>
      <c r="AV1258" s="11"/>
      <c r="AW1258" s="11"/>
      <c r="AX1258" s="11"/>
      <c r="AY1258" s="11"/>
      <c r="AZ1258" s="11"/>
      <c r="BA1258" s="11"/>
      <c r="BB1258" s="11"/>
      <c r="BC1258" s="11"/>
      <c r="BD1258" s="11"/>
      <c r="BE1258" s="11"/>
      <c r="BF1258" s="11"/>
      <c r="BG1258" s="11"/>
      <c r="BH1258" s="11"/>
      <c r="BI1258" s="11"/>
      <c r="BJ1258" s="11"/>
      <c r="BK1258" s="11"/>
      <c r="BL1258" s="11"/>
      <c r="BM1258" s="11"/>
      <c r="BN1258" s="11"/>
      <c r="BO1258" s="11"/>
      <c r="BP1258" s="11"/>
    </row>
    <row r="1259" spans="1:68" ht="12.75" customHeight="1">
      <c r="A1259" s="12">
        <f t="shared" si="2239"/>
        <v>1256</v>
      </c>
      <c r="B1259" s="11" t="str">
        <f t="shared" ref="B1259:D1259" si="2384">IF(ISERROR(B1258),IF(ISERROR(B1257),IF(ISERROR(B1256),"BLANK",B1256),B1257),B1258)</f>
        <v>Isabelle Cote</v>
      </c>
      <c r="C1259" s="11" t="str">
        <f t="shared" si="2384"/>
        <v>Tom Bird</v>
      </c>
      <c r="D1259" s="11" t="str">
        <f t="shared" si="2384"/>
        <v>BMSC12</v>
      </c>
      <c r="E1259" s="12" t="str">
        <f>IF(ISERROR(VLOOKUP($D1259,SITES!$A:$E,2,FALSE)),"",VLOOKUP($D1259,SITES!$A:$E,2,FALSE))</f>
        <v>Wizard Island North</v>
      </c>
      <c r="F1259" s="10">
        <f>IF(ISERROR(VLOOKUP($D1259,SITES!$A:$E,3,FALSE)),"",VLOOKUP($D1259,SITES!$A:$E,3,FALSE))</f>
        <v>48.858283996582003</v>
      </c>
      <c r="G1259" s="13">
        <f>IF(ISERROR(VLOOKUP($D1259,SITES!$A:$E,4,FALSE)),"",VLOOKUP($D1259,SITES!$A:$E,4,FALSE))</f>
        <v>-125.160919189453</v>
      </c>
      <c r="H1259" s="14" t="str">
        <f t="shared" si="2350"/>
        <v>26/04/2024</v>
      </c>
      <c r="I1259" s="11">
        <f t="shared" ref="I1259:O1259" si="2385">IF(ISERROR(I1258),IF(ISERROR(I1257),IF(ISERROR(I1256),"BLANK",I1256),I1257),I1258)</f>
        <v>2</v>
      </c>
      <c r="J1259" s="11" t="str">
        <f t="shared" si="2385"/>
        <v>SW</v>
      </c>
      <c r="K1259" s="18">
        <f t="shared" si="2385"/>
        <v>0.39513888888888887</v>
      </c>
      <c r="L1259" s="11" t="str">
        <f t="shared" si="2385"/>
        <v>TJB</v>
      </c>
      <c r="M1259" s="11">
        <f t="shared" si="2385"/>
        <v>7</v>
      </c>
      <c r="N1259" s="11">
        <f t="shared" si="2385"/>
        <v>2</v>
      </c>
      <c r="O1259" s="11">
        <f t="shared" si="2385"/>
        <v>1</v>
      </c>
      <c r="P1259" s="24" t="s">
        <v>61</v>
      </c>
      <c r="Q1259" s="19" t="str">
        <f>IF($N1259=1,IF(ISERROR(VLOOKUP($P1259,'M1'!$A:$C,Q$2,FALSE)),"NOT PRESENT",VLOOKUP($P1259,'M1'!$A:$C,Q$2,FALSE)),IF($N1259=2,IF(ISERROR(VLOOKUP(DATA!$P1259,'M2'!$A:$C,Q$2,FALSE)),"NOT PRESENT",VLOOKUP(DATA!$P1259,'M2'!$A:$C,Q$2,FALSE)),IF($N1259=0,IF(ISERROR(VLOOKUP($P1259,'M1'!$A:$C,Q$2,FALSE)),IF(ISERROR(VLOOKUP(DATA!$P1259,'M2'!$A:$C,Q$2,FALSE)),"NOT PRESENT",VLOOKUP(DATA!$P1259,'M2'!$A:$C,Q$2,FALSE)),VLOOKUP($P1259,'M1'!$A:$C,Q$2,FALSE)),"SPECIFY METHOD")))</f>
        <v>Henricia spp.</v>
      </c>
      <c r="R1259" s="12" t="str">
        <f>IF($N1259=1,IF(ISERROR(VLOOKUP($P1259,'M1'!$A:$C,R$2,FALSE)),"NOT PRESENT",VLOOKUP($P1259,'M1'!$A:$C,R$2,FALSE)),IF($N1259=2,IF(ISERROR(VLOOKUP(DATA!$P1259,'M2'!$A:$C,R$2,FALSE)),"NOT PRESENT",VLOOKUP(DATA!$P1259,'M2'!$A:$C,R$2,FALSE)),IF($N1259=0,IF(ISERROR(VLOOKUP($P1259,'M1'!$A:$C,R$2,FALSE)),IF(ISERROR(VLOOKUP(DATA!$P1259,'M2'!$A:$C,R$2,FALSE)),"NOT PRESENT",VLOOKUP(DATA!$P1259,'M2'!$A:$C,R$2,FALSE)),VLOOKUP($P1259,'M1'!$A:$C,R$2,FALSE)),"SPECIFY METHOD")))</f>
        <v>Unidentified blood star</v>
      </c>
      <c r="S1259" s="21">
        <f t="shared" si="1889"/>
        <v>8</v>
      </c>
      <c r="T1259" s="11">
        <v>8</v>
      </c>
      <c r="U1259" s="11"/>
      <c r="V1259" s="11"/>
      <c r="W1259" s="11"/>
      <c r="X1259" s="11"/>
      <c r="Y1259" s="11"/>
      <c r="Z1259" s="11"/>
      <c r="AA1259" s="11"/>
      <c r="AB1259" s="11"/>
      <c r="AC1259" s="11"/>
      <c r="AD1259" s="11"/>
      <c r="AE1259" s="11"/>
      <c r="AF1259" s="11"/>
      <c r="AG1259" s="11"/>
      <c r="AH1259" s="11"/>
      <c r="AI1259" s="11"/>
      <c r="AJ1259" s="11"/>
      <c r="AK1259" s="11"/>
      <c r="AL1259" s="11"/>
      <c r="AM1259" s="11"/>
      <c r="AN1259" s="11"/>
      <c r="AO1259" s="11"/>
      <c r="AP1259" s="11"/>
      <c r="AQ1259" s="11"/>
      <c r="AR1259" s="11"/>
      <c r="AS1259" s="11"/>
      <c r="AT1259" s="11"/>
      <c r="AU1259" s="11"/>
      <c r="AV1259" s="11"/>
      <c r="AW1259" s="11"/>
      <c r="AX1259" s="11"/>
      <c r="AY1259" s="11"/>
      <c r="AZ1259" s="11"/>
      <c r="BA1259" s="11"/>
      <c r="BB1259" s="11"/>
      <c r="BC1259" s="11"/>
      <c r="BD1259" s="11"/>
      <c r="BE1259" s="11"/>
      <c r="BF1259" s="11"/>
      <c r="BG1259" s="11"/>
      <c r="BH1259" s="11"/>
      <c r="BI1259" s="11"/>
      <c r="BJ1259" s="11"/>
      <c r="BK1259" s="11"/>
      <c r="BL1259" s="11"/>
      <c r="BM1259" s="11"/>
      <c r="BN1259" s="11"/>
      <c r="BO1259" s="11"/>
      <c r="BP1259" s="11"/>
    </row>
    <row r="1260" spans="1:68" ht="12.75" customHeight="1">
      <c r="A1260" s="12">
        <f t="shared" si="2239"/>
        <v>1257</v>
      </c>
      <c r="B1260" s="11" t="str">
        <f t="shared" ref="B1260:D1260" si="2386">IF(ISERROR(B1259),IF(ISERROR(B1258),IF(ISERROR(B1257),"BLANK",B1257),B1258),B1259)</f>
        <v>Isabelle Cote</v>
      </c>
      <c r="C1260" s="11" t="str">
        <f t="shared" si="2386"/>
        <v>Tom Bird</v>
      </c>
      <c r="D1260" s="11" t="str">
        <f t="shared" si="2386"/>
        <v>BMSC12</v>
      </c>
      <c r="E1260" s="12" t="str">
        <f>IF(ISERROR(VLOOKUP($D1260,SITES!$A:$E,2,FALSE)),"",VLOOKUP($D1260,SITES!$A:$E,2,FALSE))</f>
        <v>Wizard Island North</v>
      </c>
      <c r="F1260" s="10">
        <f>IF(ISERROR(VLOOKUP($D1260,SITES!$A:$E,3,FALSE)),"",VLOOKUP($D1260,SITES!$A:$E,3,FALSE))</f>
        <v>48.858283996582003</v>
      </c>
      <c r="G1260" s="13">
        <f>IF(ISERROR(VLOOKUP($D1260,SITES!$A:$E,4,FALSE)),"",VLOOKUP($D1260,SITES!$A:$E,4,FALSE))</f>
        <v>-125.160919189453</v>
      </c>
      <c r="H1260" s="14" t="str">
        <f t="shared" si="2350"/>
        <v>26/04/2024</v>
      </c>
      <c r="I1260" s="11">
        <f t="shared" ref="I1260:O1260" si="2387">IF(ISERROR(I1259),IF(ISERROR(I1258),IF(ISERROR(I1257),"BLANK",I1257),I1258),I1259)</f>
        <v>2</v>
      </c>
      <c r="J1260" s="11" t="str">
        <f t="shared" si="2387"/>
        <v>SW</v>
      </c>
      <c r="K1260" s="18">
        <f t="shared" si="2387"/>
        <v>0.39513888888888887</v>
      </c>
      <c r="L1260" s="11" t="str">
        <f t="shared" si="2387"/>
        <v>TJB</v>
      </c>
      <c r="M1260" s="11">
        <f t="shared" si="2387"/>
        <v>7</v>
      </c>
      <c r="N1260" s="11">
        <f t="shared" si="2387"/>
        <v>2</v>
      </c>
      <c r="O1260" s="11">
        <f t="shared" si="2387"/>
        <v>1</v>
      </c>
      <c r="P1260" s="11" t="s">
        <v>44</v>
      </c>
      <c r="Q1260" s="19" t="str">
        <f>IF($N1260=1,IF(ISERROR(VLOOKUP($P1260,'M1'!$A:$C,Q$2,FALSE)),"NOT PRESENT",VLOOKUP($P1260,'M1'!$A:$C,Q$2,FALSE)),IF($N1260=2,IF(ISERROR(VLOOKUP(DATA!$P1260,'M2'!$A:$C,Q$2,FALSE)),"NOT PRESENT",VLOOKUP(DATA!$P1260,'M2'!$A:$C,Q$2,FALSE)),IF($N1260=0,IF(ISERROR(VLOOKUP($P1260,'M1'!$A:$C,Q$2,FALSE)),IF(ISERROR(VLOOKUP(DATA!$P1260,'M2'!$A:$C,Q$2,FALSE)),"NOT PRESENT",VLOOKUP(DATA!$P1260,'M2'!$A:$C,Q$2,FALSE)),VLOOKUP($P1260,'M1'!$A:$C,Q$2,FALSE)),"SPECIFY METHOD")))</f>
        <v>Strongylocentrotus purpuratus</v>
      </c>
      <c r="R1260" s="12" t="str">
        <f>IF($N1260=1,IF(ISERROR(VLOOKUP($P1260,'M1'!$A:$C,R$2,FALSE)),"NOT PRESENT",VLOOKUP($P1260,'M1'!$A:$C,R$2,FALSE)),IF($N1260=2,IF(ISERROR(VLOOKUP(DATA!$P1260,'M2'!$A:$C,R$2,FALSE)),"NOT PRESENT",VLOOKUP(DATA!$P1260,'M2'!$A:$C,R$2,FALSE)),IF($N1260=0,IF(ISERROR(VLOOKUP($P1260,'M1'!$A:$C,R$2,FALSE)),IF(ISERROR(VLOOKUP(DATA!$P1260,'M2'!$A:$C,R$2,FALSE)),"NOT PRESENT",VLOOKUP(DATA!$P1260,'M2'!$A:$C,R$2,FALSE)),VLOOKUP($P1260,'M1'!$A:$C,R$2,FALSE)),"SPECIFY METHOD")))</f>
        <v>Purple sea urchin (?)</v>
      </c>
      <c r="S1260" s="21">
        <f t="shared" si="1889"/>
        <v>1</v>
      </c>
      <c r="T1260" s="11">
        <v>1</v>
      </c>
      <c r="U1260" s="11"/>
      <c r="V1260" s="11"/>
      <c r="W1260" s="11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  <c r="AT1260" s="11"/>
      <c r="AU1260" s="11"/>
      <c r="AV1260" s="11"/>
      <c r="AW1260" s="11"/>
      <c r="AX1260" s="11"/>
      <c r="AY1260" s="11"/>
      <c r="AZ1260" s="11"/>
      <c r="BA1260" s="11"/>
      <c r="BB1260" s="11"/>
      <c r="BC1260" s="11"/>
      <c r="BD1260" s="11"/>
      <c r="BE1260" s="11"/>
      <c r="BF1260" s="11"/>
      <c r="BG1260" s="11"/>
      <c r="BH1260" s="11"/>
      <c r="BI1260" s="11"/>
      <c r="BJ1260" s="11"/>
      <c r="BK1260" s="11"/>
      <c r="BL1260" s="11"/>
      <c r="BM1260" s="11"/>
      <c r="BN1260" s="11"/>
      <c r="BO1260" s="11"/>
      <c r="BP1260" s="11"/>
    </row>
    <row r="1261" spans="1:68" ht="12.75" customHeight="1">
      <c r="A1261" s="12">
        <f t="shared" si="2239"/>
        <v>1258</v>
      </c>
      <c r="B1261" s="11" t="str">
        <f t="shared" ref="B1261:D1261" si="2388">IF(ISERROR(B1260),IF(ISERROR(B1259),IF(ISERROR(B1258),"BLANK",B1258),B1259),B1260)</f>
        <v>Isabelle Cote</v>
      </c>
      <c r="C1261" s="11" t="str">
        <f t="shared" si="2388"/>
        <v>Tom Bird</v>
      </c>
      <c r="D1261" s="11" t="str">
        <f t="shared" si="2388"/>
        <v>BMSC12</v>
      </c>
      <c r="E1261" s="12" t="str">
        <f>IF(ISERROR(VLOOKUP($D1261,SITES!$A:$E,2,FALSE)),"",VLOOKUP($D1261,SITES!$A:$E,2,FALSE))</f>
        <v>Wizard Island North</v>
      </c>
      <c r="F1261" s="10">
        <f>IF(ISERROR(VLOOKUP($D1261,SITES!$A:$E,3,FALSE)),"",VLOOKUP($D1261,SITES!$A:$E,3,FALSE))</f>
        <v>48.858283996582003</v>
      </c>
      <c r="G1261" s="13">
        <f>IF(ISERROR(VLOOKUP($D1261,SITES!$A:$E,4,FALSE)),"",VLOOKUP($D1261,SITES!$A:$E,4,FALSE))</f>
        <v>-125.160919189453</v>
      </c>
      <c r="H1261" s="14" t="str">
        <f t="shared" si="2350"/>
        <v>26/04/2024</v>
      </c>
      <c r="I1261" s="11">
        <f t="shared" ref="I1261:O1261" si="2389">IF(ISERROR(I1260),IF(ISERROR(I1259),IF(ISERROR(I1258),"BLANK",I1258),I1259),I1260)</f>
        <v>2</v>
      </c>
      <c r="J1261" s="11" t="str">
        <f t="shared" si="2389"/>
        <v>SW</v>
      </c>
      <c r="K1261" s="18">
        <f t="shared" si="2389"/>
        <v>0.39513888888888887</v>
      </c>
      <c r="L1261" s="11" t="str">
        <f t="shared" si="2389"/>
        <v>TJB</v>
      </c>
      <c r="M1261" s="11">
        <f t="shared" si="2389"/>
        <v>7</v>
      </c>
      <c r="N1261" s="11">
        <f t="shared" si="2389"/>
        <v>2</v>
      </c>
      <c r="O1261" s="11">
        <f t="shared" si="2389"/>
        <v>1</v>
      </c>
      <c r="P1261" s="11" t="s">
        <v>39</v>
      </c>
      <c r="Q1261" s="19" t="str">
        <f>IF($N1261=1,IF(ISERROR(VLOOKUP($P1261,'M1'!$A:$C,Q$2,FALSE)),"NOT PRESENT",VLOOKUP($P1261,'M1'!$A:$C,Q$2,FALSE)),IF($N1261=2,IF(ISERROR(VLOOKUP(DATA!$P1261,'M2'!$A:$C,Q$2,FALSE)),"NOT PRESENT",VLOOKUP(DATA!$P1261,'M2'!$A:$C,Q$2,FALSE)),IF($N1261=0,IF(ISERROR(VLOOKUP($P1261,'M1'!$A:$C,Q$2,FALSE)),IF(ISERROR(VLOOKUP(DATA!$P1261,'M2'!$A:$C,Q$2,FALSE)),"NOT PRESENT",VLOOKUP(DATA!$P1261,'M2'!$A:$C,Q$2,FALSE)),VLOOKUP($P1261,'M1'!$A:$C,Q$2,FALSE)),"SPECIFY METHOD")))</f>
        <v>Hermissenda crassicornis</v>
      </c>
      <c r="R1261" s="12" t="str">
        <f>IF($N1261=1,IF(ISERROR(VLOOKUP($P1261,'M1'!$A:$C,R$2,FALSE)),"NOT PRESENT",VLOOKUP($P1261,'M1'!$A:$C,R$2,FALSE)),IF($N1261=2,IF(ISERROR(VLOOKUP(DATA!$P1261,'M2'!$A:$C,R$2,FALSE)),"NOT PRESENT",VLOOKUP(DATA!$P1261,'M2'!$A:$C,R$2,FALSE)),IF($N1261=0,IF(ISERROR(VLOOKUP($P1261,'M1'!$A:$C,R$2,FALSE)),IF(ISERROR(VLOOKUP(DATA!$P1261,'M2'!$A:$C,R$2,FALSE)),"NOT PRESENT",VLOOKUP(DATA!$P1261,'M2'!$A:$C,R$2,FALSE)),VLOOKUP($P1261,'M1'!$A:$C,R$2,FALSE)),"SPECIFY METHOD")))</f>
        <v>Opalescent nudibranch</v>
      </c>
      <c r="S1261" s="21">
        <f t="shared" si="1889"/>
        <v>13</v>
      </c>
      <c r="T1261" s="11">
        <v>13</v>
      </c>
      <c r="U1261" s="11"/>
      <c r="V1261" s="11"/>
      <c r="W1261" s="11"/>
      <c r="X1261" s="11"/>
      <c r="Y1261" s="11"/>
      <c r="Z1261" s="11"/>
      <c r="AA1261" s="11"/>
      <c r="AB1261" s="11"/>
      <c r="AC1261" s="11"/>
      <c r="AD1261" s="11"/>
      <c r="AE1261" s="11"/>
      <c r="AF1261" s="11"/>
      <c r="AG1261" s="11"/>
      <c r="AH1261" s="11"/>
      <c r="AI1261" s="11"/>
      <c r="AJ1261" s="11"/>
      <c r="AK1261" s="11"/>
      <c r="AL1261" s="11"/>
      <c r="AM1261" s="11"/>
      <c r="AN1261" s="11"/>
      <c r="AO1261" s="11"/>
      <c r="AP1261" s="11"/>
      <c r="AQ1261" s="11"/>
      <c r="AR1261" s="11"/>
      <c r="AS1261" s="11"/>
      <c r="AT1261" s="11"/>
      <c r="AU1261" s="11"/>
      <c r="AV1261" s="11"/>
      <c r="AW1261" s="11"/>
      <c r="AX1261" s="11"/>
      <c r="AY1261" s="11"/>
      <c r="AZ1261" s="11"/>
      <c r="BA1261" s="11"/>
      <c r="BB1261" s="11"/>
      <c r="BC1261" s="11"/>
      <c r="BD1261" s="11"/>
      <c r="BE1261" s="11"/>
      <c r="BF1261" s="11"/>
      <c r="BG1261" s="11"/>
      <c r="BH1261" s="11"/>
      <c r="BI1261" s="11"/>
      <c r="BJ1261" s="11"/>
      <c r="BK1261" s="11"/>
      <c r="BL1261" s="11"/>
      <c r="BM1261" s="11"/>
      <c r="BN1261" s="11"/>
      <c r="BO1261" s="11"/>
      <c r="BP1261" s="11"/>
    </row>
    <row r="1262" spans="1:68" ht="12.75" customHeight="1">
      <c r="A1262" s="12">
        <f t="shared" si="2239"/>
        <v>1259</v>
      </c>
      <c r="B1262" s="11" t="str">
        <f t="shared" ref="B1262:D1262" si="2390">IF(ISERROR(B1261),IF(ISERROR(B1260),IF(ISERROR(B1259),"BLANK",B1259),B1260),B1261)</f>
        <v>Isabelle Cote</v>
      </c>
      <c r="C1262" s="11" t="str">
        <f t="shared" si="2390"/>
        <v>Tom Bird</v>
      </c>
      <c r="D1262" s="11" t="str">
        <f t="shared" si="2390"/>
        <v>BMSC12</v>
      </c>
      <c r="E1262" s="12" t="str">
        <f>IF(ISERROR(VLOOKUP($D1262,SITES!$A:$E,2,FALSE)),"",VLOOKUP($D1262,SITES!$A:$E,2,FALSE))</f>
        <v>Wizard Island North</v>
      </c>
      <c r="F1262" s="10">
        <f>IF(ISERROR(VLOOKUP($D1262,SITES!$A:$E,3,FALSE)),"",VLOOKUP($D1262,SITES!$A:$E,3,FALSE))</f>
        <v>48.858283996582003</v>
      </c>
      <c r="G1262" s="13">
        <f>IF(ISERROR(VLOOKUP($D1262,SITES!$A:$E,4,FALSE)),"",VLOOKUP($D1262,SITES!$A:$E,4,FALSE))</f>
        <v>-125.160919189453</v>
      </c>
      <c r="H1262" s="14" t="str">
        <f t="shared" si="2350"/>
        <v>26/04/2024</v>
      </c>
      <c r="I1262" s="11">
        <f t="shared" ref="I1262:O1262" si="2391">IF(ISERROR(I1261),IF(ISERROR(I1260),IF(ISERROR(I1259),"BLANK",I1259),I1260),I1261)</f>
        <v>2</v>
      </c>
      <c r="J1262" s="11" t="str">
        <f t="shared" si="2391"/>
        <v>SW</v>
      </c>
      <c r="K1262" s="18">
        <f t="shared" si="2391"/>
        <v>0.39513888888888887</v>
      </c>
      <c r="L1262" s="11" t="str">
        <f t="shared" si="2391"/>
        <v>TJB</v>
      </c>
      <c r="M1262" s="11">
        <f t="shared" si="2391"/>
        <v>7</v>
      </c>
      <c r="N1262" s="11">
        <f t="shared" si="2391"/>
        <v>2</v>
      </c>
      <c r="O1262" s="11">
        <f t="shared" si="2391"/>
        <v>1</v>
      </c>
      <c r="P1262" s="11" t="s">
        <v>118</v>
      </c>
      <c r="Q1262" s="19" t="str">
        <f>IF($N1262=1,IF(ISERROR(VLOOKUP($P1262,'M1'!$A:$C,Q$2,FALSE)),"NOT PRESENT",VLOOKUP($P1262,'M1'!$A:$C,Q$2,FALSE)),IF($N1262=2,IF(ISERROR(VLOOKUP(DATA!$P1262,'M2'!$A:$C,Q$2,FALSE)),"NOT PRESENT",VLOOKUP(DATA!$P1262,'M2'!$A:$C,Q$2,FALSE)),IF($N1262=0,IF(ISERROR(VLOOKUP($P1262,'M1'!$A:$C,Q$2,FALSE)),IF(ISERROR(VLOOKUP(DATA!$P1262,'M2'!$A:$C,Q$2,FALSE)),"NOT PRESENT",VLOOKUP(DATA!$P1262,'M2'!$A:$C,Q$2,FALSE)),VLOOKUP($P1262,'M1'!$A:$C,Q$2,FALSE)),"SPECIFY METHOD")))</f>
        <v>Pachycheles pubescens</v>
      </c>
      <c r="R1262" s="12" t="str">
        <f>IF($N1262=1,IF(ISERROR(VLOOKUP($P1262,'M1'!$A:$C,R$2,FALSE)),"NOT PRESENT",VLOOKUP($P1262,'M1'!$A:$C,R$2,FALSE)),IF($N1262=2,IF(ISERROR(VLOOKUP(DATA!$P1262,'M2'!$A:$C,R$2,FALSE)),"NOT PRESENT",VLOOKUP(DATA!$P1262,'M2'!$A:$C,R$2,FALSE)),IF($N1262=0,IF(ISERROR(VLOOKUP($P1262,'M1'!$A:$C,R$2,FALSE)),IF(ISERROR(VLOOKUP(DATA!$P1262,'M2'!$A:$C,R$2,FALSE)),"NOT PRESENT",VLOOKUP(DATA!$P1262,'M2'!$A:$C,R$2,FALSE)),VLOOKUP($P1262,'M1'!$A:$C,R$2,FALSE)),"SPECIFY METHOD")))</f>
        <v>Pubescent porcelain crab</v>
      </c>
      <c r="S1262" s="21">
        <f t="shared" si="1889"/>
        <v>1</v>
      </c>
      <c r="T1262" s="11">
        <v>1</v>
      </c>
      <c r="U1262" s="11"/>
      <c r="V1262" s="11"/>
      <c r="W1262" s="11"/>
      <c r="X1262" s="11"/>
      <c r="Y1262" s="11"/>
      <c r="Z1262" s="11"/>
      <c r="AA1262" s="11"/>
      <c r="AB1262" s="11"/>
      <c r="AC1262" s="11"/>
      <c r="AD1262" s="11"/>
      <c r="AE1262" s="11"/>
      <c r="AF1262" s="11"/>
      <c r="AG1262" s="11"/>
      <c r="AH1262" s="11"/>
      <c r="AI1262" s="11"/>
      <c r="AJ1262" s="11"/>
      <c r="AK1262" s="11"/>
      <c r="AL1262" s="11"/>
      <c r="AM1262" s="11"/>
      <c r="AN1262" s="11"/>
      <c r="AO1262" s="11"/>
      <c r="AP1262" s="11"/>
      <c r="AQ1262" s="11"/>
      <c r="AR1262" s="11"/>
      <c r="AS1262" s="11"/>
      <c r="AT1262" s="11"/>
      <c r="AU1262" s="11"/>
      <c r="AV1262" s="11"/>
      <c r="AW1262" s="11"/>
      <c r="AX1262" s="11"/>
      <c r="AY1262" s="11"/>
      <c r="AZ1262" s="11"/>
      <c r="BA1262" s="11"/>
      <c r="BB1262" s="11"/>
      <c r="BC1262" s="11"/>
      <c r="BD1262" s="11"/>
      <c r="BE1262" s="11"/>
      <c r="BF1262" s="11"/>
      <c r="BG1262" s="11"/>
      <c r="BH1262" s="11"/>
      <c r="BI1262" s="11"/>
      <c r="BJ1262" s="11"/>
      <c r="BK1262" s="11"/>
      <c r="BL1262" s="11"/>
      <c r="BM1262" s="11"/>
      <c r="BN1262" s="11"/>
      <c r="BO1262" s="11"/>
      <c r="BP1262" s="11"/>
    </row>
    <row r="1263" spans="1:68" ht="12.75" customHeight="1">
      <c r="A1263" s="12">
        <f t="shared" si="2239"/>
        <v>1260</v>
      </c>
      <c r="B1263" s="11" t="str">
        <f t="shared" ref="B1263:D1263" si="2392">IF(ISERROR(B1262),IF(ISERROR(B1261),IF(ISERROR(B1260),"BLANK",B1260),B1261),B1262)</f>
        <v>Isabelle Cote</v>
      </c>
      <c r="C1263" s="11" t="str">
        <f t="shared" si="2392"/>
        <v>Tom Bird</v>
      </c>
      <c r="D1263" s="11" t="str">
        <f t="shared" si="2392"/>
        <v>BMSC12</v>
      </c>
      <c r="E1263" s="12" t="str">
        <f>IF(ISERROR(VLOOKUP($D1263,SITES!$A:$E,2,FALSE)),"",VLOOKUP($D1263,SITES!$A:$E,2,FALSE))</f>
        <v>Wizard Island North</v>
      </c>
      <c r="F1263" s="10">
        <f>IF(ISERROR(VLOOKUP($D1263,SITES!$A:$E,3,FALSE)),"",VLOOKUP($D1263,SITES!$A:$E,3,FALSE))</f>
        <v>48.858283996582003</v>
      </c>
      <c r="G1263" s="13">
        <f>IF(ISERROR(VLOOKUP($D1263,SITES!$A:$E,4,FALSE)),"",VLOOKUP($D1263,SITES!$A:$E,4,FALSE))</f>
        <v>-125.160919189453</v>
      </c>
      <c r="H1263" s="14" t="str">
        <f t="shared" si="2350"/>
        <v>26/04/2024</v>
      </c>
      <c r="I1263" s="11">
        <f t="shared" ref="I1263:O1263" si="2393">IF(ISERROR(I1262),IF(ISERROR(I1261),IF(ISERROR(I1260),"BLANK",I1260),I1261),I1262)</f>
        <v>2</v>
      </c>
      <c r="J1263" s="11" t="str">
        <f t="shared" si="2393"/>
        <v>SW</v>
      </c>
      <c r="K1263" s="18">
        <f t="shared" si="2393"/>
        <v>0.39513888888888887</v>
      </c>
      <c r="L1263" s="11" t="str">
        <f t="shared" si="2393"/>
        <v>TJB</v>
      </c>
      <c r="M1263" s="11">
        <f t="shared" si="2393"/>
        <v>7</v>
      </c>
      <c r="N1263" s="11">
        <f t="shared" si="2393"/>
        <v>2</v>
      </c>
      <c r="O1263" s="11">
        <f t="shared" si="2393"/>
        <v>1</v>
      </c>
      <c r="P1263" s="11" t="s">
        <v>34</v>
      </c>
      <c r="Q1263" s="19" t="str">
        <f>IF($N1263=1,IF(ISERROR(VLOOKUP($P1263,'M1'!$A:$C,Q$2,FALSE)),"NOT PRESENT",VLOOKUP($P1263,'M1'!$A:$C,Q$2,FALSE)),IF($N1263=2,IF(ISERROR(VLOOKUP(DATA!$P1263,'M2'!$A:$C,Q$2,FALSE)),"NOT PRESENT",VLOOKUP(DATA!$P1263,'M2'!$A:$C,Q$2,FALSE)),IF($N1263=0,IF(ISERROR(VLOOKUP($P1263,'M1'!$A:$C,Q$2,FALSE)),IF(ISERROR(VLOOKUP(DATA!$P1263,'M2'!$A:$C,Q$2,FALSE)),"NOT PRESENT",VLOOKUP(DATA!$P1263,'M2'!$A:$C,Q$2,FALSE)),VLOOKUP($P1263,'M1'!$A:$C,Q$2,FALSE)),"SPECIFY METHOD")))</f>
        <v>Pagurus hemphilli</v>
      </c>
      <c r="R1263" s="12" t="str">
        <f>IF($N1263=1,IF(ISERROR(VLOOKUP($P1263,'M1'!$A:$C,R$2,FALSE)),"NOT PRESENT",VLOOKUP($P1263,'M1'!$A:$C,R$2,FALSE)),IF($N1263=2,IF(ISERROR(VLOOKUP(DATA!$P1263,'M2'!$A:$C,R$2,FALSE)),"NOT PRESENT",VLOOKUP(DATA!$P1263,'M2'!$A:$C,R$2,FALSE)),IF($N1263=0,IF(ISERROR(VLOOKUP($P1263,'M1'!$A:$C,R$2,FALSE)),IF(ISERROR(VLOOKUP(DATA!$P1263,'M2'!$A:$C,R$2,FALSE)),"NOT PRESENT",VLOOKUP(DATA!$P1263,'M2'!$A:$C,R$2,FALSE)),VLOOKUP($P1263,'M1'!$A:$C,R$2,FALSE)),"SPECIFY METHOD")))</f>
        <v>Maroon hermit</v>
      </c>
      <c r="S1263" s="21">
        <f t="shared" si="1889"/>
        <v>2</v>
      </c>
      <c r="T1263" s="11">
        <v>2</v>
      </c>
      <c r="U1263" s="11"/>
      <c r="V1263" s="11"/>
      <c r="W1263" s="11"/>
      <c r="X1263" s="11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1"/>
      <c r="AJ1263" s="11"/>
      <c r="AK1263" s="11"/>
      <c r="AL1263" s="11"/>
      <c r="AM1263" s="11"/>
      <c r="AN1263" s="11"/>
      <c r="AO1263" s="11"/>
      <c r="AP1263" s="11"/>
      <c r="AQ1263" s="11"/>
      <c r="AR1263" s="11"/>
      <c r="AS1263" s="11"/>
      <c r="AT1263" s="11"/>
      <c r="AU1263" s="11"/>
      <c r="AV1263" s="11"/>
      <c r="AW1263" s="11"/>
      <c r="AX1263" s="11"/>
      <c r="AY1263" s="11"/>
      <c r="AZ1263" s="11"/>
      <c r="BA1263" s="11"/>
      <c r="BB1263" s="11"/>
      <c r="BC1263" s="11"/>
      <c r="BD1263" s="11"/>
      <c r="BE1263" s="11"/>
      <c r="BF1263" s="11"/>
      <c r="BG1263" s="11"/>
      <c r="BH1263" s="11"/>
      <c r="BI1263" s="11"/>
      <c r="BJ1263" s="11"/>
      <c r="BK1263" s="11"/>
      <c r="BL1263" s="11"/>
      <c r="BM1263" s="11"/>
      <c r="BN1263" s="11"/>
      <c r="BO1263" s="11"/>
      <c r="BP1263" s="11"/>
    </row>
    <row r="1264" spans="1:68" ht="12.75" customHeight="1">
      <c r="A1264" s="12">
        <f t="shared" si="2239"/>
        <v>1261</v>
      </c>
      <c r="B1264" s="11" t="str">
        <f t="shared" ref="B1264:D1264" si="2394">IF(ISERROR(B1263),IF(ISERROR(B1262),IF(ISERROR(B1261),"BLANK",B1261),B1262),B1263)</f>
        <v>Isabelle Cote</v>
      </c>
      <c r="C1264" s="11" t="str">
        <f t="shared" si="2394"/>
        <v>Tom Bird</v>
      </c>
      <c r="D1264" s="11" t="str">
        <f t="shared" si="2394"/>
        <v>BMSC12</v>
      </c>
      <c r="E1264" s="12" t="str">
        <f>IF(ISERROR(VLOOKUP($D1264,SITES!$A:$E,2,FALSE)),"",VLOOKUP($D1264,SITES!$A:$E,2,FALSE))</f>
        <v>Wizard Island North</v>
      </c>
      <c r="F1264" s="10">
        <f>IF(ISERROR(VLOOKUP($D1264,SITES!$A:$E,3,FALSE)),"",VLOOKUP($D1264,SITES!$A:$E,3,FALSE))</f>
        <v>48.858283996582003</v>
      </c>
      <c r="G1264" s="13">
        <f>IF(ISERROR(VLOOKUP($D1264,SITES!$A:$E,4,FALSE)),"",VLOOKUP($D1264,SITES!$A:$E,4,FALSE))</f>
        <v>-125.160919189453</v>
      </c>
      <c r="H1264" s="14" t="str">
        <f t="shared" si="2350"/>
        <v>26/04/2024</v>
      </c>
      <c r="I1264" s="11">
        <f t="shared" ref="I1264:O1264" si="2395">IF(ISERROR(I1263),IF(ISERROR(I1262),IF(ISERROR(I1261),"BLANK",I1261),I1262),I1263)</f>
        <v>2</v>
      </c>
      <c r="J1264" s="11" t="str">
        <f t="shared" si="2395"/>
        <v>SW</v>
      </c>
      <c r="K1264" s="18">
        <f t="shared" si="2395"/>
        <v>0.39513888888888887</v>
      </c>
      <c r="L1264" s="11" t="str">
        <f t="shared" si="2395"/>
        <v>TJB</v>
      </c>
      <c r="M1264" s="11">
        <f t="shared" si="2395"/>
        <v>7</v>
      </c>
      <c r="N1264" s="11">
        <f t="shared" si="2395"/>
        <v>2</v>
      </c>
      <c r="O1264" s="11">
        <f t="shared" si="2395"/>
        <v>1</v>
      </c>
      <c r="P1264" s="11" t="s">
        <v>48</v>
      </c>
      <c r="Q1264" s="19" t="str">
        <f>IF($N1264=1,IF(ISERROR(VLOOKUP($P1264,'M1'!$A:$C,Q$2,FALSE)),"NOT PRESENT",VLOOKUP($P1264,'M1'!$A:$C,Q$2,FALSE)),IF($N1264=2,IF(ISERROR(VLOOKUP(DATA!$P1264,'M2'!$A:$C,Q$2,FALSE)),"NOT PRESENT",VLOOKUP(DATA!$P1264,'M2'!$A:$C,Q$2,FALSE)),IF($N1264=0,IF(ISERROR(VLOOKUP($P1264,'M1'!$A:$C,Q$2,FALSE)),IF(ISERROR(VLOOKUP(DATA!$P1264,'M2'!$A:$C,Q$2,FALSE)),"NOT PRESENT",VLOOKUP(DATA!$P1264,'M2'!$A:$C,Q$2,FALSE)),VLOOKUP($P1264,'M1'!$A:$C,Q$2,FALSE)),"SPECIFY METHOD")))</f>
        <v>Pagurus caurinus</v>
      </c>
      <c r="R1264" s="12" t="str">
        <f>IF($N1264=1,IF(ISERROR(VLOOKUP($P1264,'M1'!$A:$C,R$2,FALSE)),"NOT PRESENT",VLOOKUP($P1264,'M1'!$A:$C,R$2,FALSE)),IF($N1264=2,IF(ISERROR(VLOOKUP(DATA!$P1264,'M2'!$A:$C,R$2,FALSE)),"NOT PRESENT",VLOOKUP(DATA!$P1264,'M2'!$A:$C,R$2,FALSE)),IF($N1264=0,IF(ISERROR(VLOOKUP($P1264,'M1'!$A:$C,R$2,FALSE)),IF(ISERROR(VLOOKUP(DATA!$P1264,'M2'!$A:$C,R$2,FALSE)),"NOT PRESENT",VLOOKUP(DATA!$P1264,'M2'!$A:$C,R$2,FALSE)),VLOOKUP($P1264,'M1'!$A:$C,R$2,FALSE)),"SPECIFY METHOD")))</f>
        <v>Greenmark hermit crab</v>
      </c>
      <c r="S1264" s="21">
        <f t="shared" si="1889"/>
        <v>1</v>
      </c>
      <c r="T1264" s="11">
        <v>1</v>
      </c>
      <c r="U1264" s="11"/>
      <c r="V1264" s="11"/>
      <c r="W1264" s="11"/>
      <c r="X1264" s="11"/>
      <c r="Y1264" s="11"/>
      <c r="Z1264" s="11"/>
      <c r="AA1264" s="11"/>
      <c r="AB1264" s="11"/>
      <c r="AC1264" s="11"/>
      <c r="AD1264" s="11"/>
      <c r="AE1264" s="11"/>
      <c r="AF1264" s="11"/>
      <c r="AG1264" s="11"/>
      <c r="AH1264" s="11"/>
      <c r="AI1264" s="11"/>
      <c r="AJ1264" s="11"/>
      <c r="AK1264" s="11"/>
      <c r="AL1264" s="11"/>
      <c r="AM1264" s="11"/>
      <c r="AN1264" s="11"/>
      <c r="AO1264" s="11"/>
      <c r="AP1264" s="11"/>
      <c r="AQ1264" s="11"/>
      <c r="AR1264" s="11"/>
      <c r="AS1264" s="11"/>
      <c r="AT1264" s="11"/>
      <c r="AU1264" s="11"/>
      <c r="AV1264" s="11"/>
      <c r="AW1264" s="11"/>
      <c r="AX1264" s="11"/>
      <c r="AY1264" s="11"/>
      <c r="AZ1264" s="11"/>
      <c r="BA1264" s="11"/>
      <c r="BB1264" s="11"/>
      <c r="BC1264" s="11"/>
      <c r="BD1264" s="11"/>
      <c r="BE1264" s="11"/>
      <c r="BF1264" s="11"/>
      <c r="BG1264" s="11"/>
      <c r="BH1264" s="11"/>
      <c r="BI1264" s="11"/>
      <c r="BJ1264" s="11"/>
      <c r="BK1264" s="11"/>
      <c r="BL1264" s="11"/>
      <c r="BM1264" s="11"/>
      <c r="BN1264" s="11"/>
      <c r="BO1264" s="11"/>
      <c r="BP1264" s="11"/>
    </row>
    <row r="1265" spans="1:68" ht="12.75" customHeight="1">
      <c r="A1265" s="12">
        <f t="shared" si="2239"/>
        <v>1262</v>
      </c>
      <c r="B1265" s="11" t="s">
        <v>199</v>
      </c>
      <c r="C1265" s="11" t="s">
        <v>165</v>
      </c>
      <c r="D1265" s="11" t="s">
        <v>23</v>
      </c>
      <c r="E1265" s="12" t="str">
        <f>IF(ISERROR(VLOOKUP($D1265,SITES!$A:$E,2,FALSE)),"",VLOOKUP($D1265,SITES!$A:$E,2,FALSE))</f>
        <v>Baeria Rocks North Island Northside</v>
      </c>
      <c r="F1265" s="10">
        <f>IF(ISERROR(VLOOKUP($D1265,SITES!$A:$E,3,FALSE)),"",VLOOKUP($D1265,SITES!$A:$E,3,FALSE))</f>
        <v>48.955081939697202</v>
      </c>
      <c r="G1265" s="13">
        <f>IF(ISERROR(VLOOKUP($D1265,SITES!$A:$E,4,FALSE)),"",VLOOKUP($D1265,SITES!$A:$E,4,FALSE))</f>
        <v>-125.15337371826099</v>
      </c>
      <c r="H1265" s="11" t="s">
        <v>24</v>
      </c>
      <c r="I1265" s="11">
        <v>1</v>
      </c>
      <c r="J1265" s="11" t="s">
        <v>84</v>
      </c>
      <c r="K1265" s="18">
        <v>0.4236111111111111</v>
      </c>
      <c r="L1265" s="11" t="s">
        <v>200</v>
      </c>
      <c r="M1265" s="11">
        <v>7.5</v>
      </c>
      <c r="N1265" s="11">
        <v>1</v>
      </c>
      <c r="O1265" s="11">
        <v>2</v>
      </c>
      <c r="P1265" s="11" t="s">
        <v>27</v>
      </c>
      <c r="Q1265" s="19" t="str">
        <f>IF($N1265=1,IF(ISERROR(VLOOKUP($P1265,'M1'!$A:$C,Q$2,FALSE)),"NOT PRESENT",VLOOKUP($P1265,'M1'!$A:$C,Q$2,FALSE)),IF($N1265=2,IF(ISERROR(VLOOKUP(DATA!$P1265,'M2'!$A:$C,Q$2,FALSE)),"NOT PRESENT",VLOOKUP(DATA!$P1265,'M2'!$A:$C,Q$2,FALSE)),IF($N1265=0,IF(ISERROR(VLOOKUP($P1265,'M1'!$A:$C,Q$2,FALSE)),IF(ISERROR(VLOOKUP(DATA!$P1265,'M2'!$A:$C,Q$2,FALSE)),"NOT PRESENT",VLOOKUP(DATA!$P1265,'M2'!$A:$C,Q$2,FALSE)),VLOOKUP($P1265,'M1'!$A:$C,Q$2,FALSE)),"SPECIFY METHOD")))</f>
        <v>Hexagrammos decagrammus</v>
      </c>
      <c r="R1265" s="12" t="str">
        <f>IF($N1265=1,IF(ISERROR(VLOOKUP($P1265,'M1'!$A:$C,R$2,FALSE)),"NOT PRESENT",VLOOKUP($P1265,'M1'!$A:$C,R$2,FALSE)),IF($N1265=2,IF(ISERROR(VLOOKUP(DATA!$P1265,'M2'!$A:$C,R$2,FALSE)),"NOT PRESENT",VLOOKUP(DATA!$P1265,'M2'!$A:$C,R$2,FALSE)),IF($N1265=0,IF(ISERROR(VLOOKUP($P1265,'M1'!$A:$C,R$2,FALSE)),IF(ISERROR(VLOOKUP(DATA!$P1265,'M2'!$A:$C,R$2,FALSE)),"NOT PRESENT",VLOOKUP(DATA!$P1265,'M2'!$A:$C,R$2,FALSE)),VLOOKUP($P1265,'M1'!$A:$C,R$2,FALSE)),"SPECIFY METHOD")))</f>
        <v>Kelp greenling</v>
      </c>
      <c r="S1265" s="21">
        <f t="shared" si="1889"/>
        <v>1</v>
      </c>
      <c r="T1265" s="11">
        <v>0</v>
      </c>
      <c r="U1265" s="11"/>
      <c r="V1265" s="11"/>
      <c r="W1265" s="11"/>
      <c r="X1265" s="11"/>
      <c r="Y1265" s="11"/>
      <c r="Z1265" s="11"/>
      <c r="AA1265" s="11"/>
      <c r="AB1265" s="11"/>
      <c r="AC1265" s="11"/>
      <c r="AD1265" s="11">
        <v>1</v>
      </c>
      <c r="AE1265" s="11"/>
      <c r="AF1265" s="11"/>
      <c r="AG1265" s="11"/>
      <c r="AH1265" s="11"/>
      <c r="AI1265" s="11"/>
      <c r="AJ1265" s="11"/>
      <c r="AK1265" s="11"/>
      <c r="AL1265" s="11"/>
      <c r="AM1265" s="11"/>
      <c r="AN1265" s="11"/>
      <c r="AO1265" s="11"/>
      <c r="AP1265" s="11"/>
      <c r="AQ1265" s="11"/>
      <c r="AR1265" s="11"/>
      <c r="AS1265" s="11"/>
      <c r="AT1265" s="11"/>
      <c r="AU1265" s="11"/>
      <c r="AV1265" s="11"/>
      <c r="AW1265" s="11"/>
      <c r="AX1265" s="11"/>
      <c r="AY1265" s="11"/>
      <c r="AZ1265" s="11"/>
      <c r="BA1265" s="11"/>
      <c r="BB1265" s="11"/>
      <c r="BC1265" s="11"/>
      <c r="BD1265" s="11"/>
      <c r="BE1265" s="11"/>
      <c r="BF1265" s="11"/>
      <c r="BG1265" s="11"/>
      <c r="BH1265" s="11"/>
      <c r="BI1265" s="11"/>
      <c r="BJ1265" s="11"/>
      <c r="BK1265" s="11"/>
      <c r="BL1265" s="11"/>
      <c r="BM1265" s="11"/>
      <c r="BN1265" s="11"/>
      <c r="BO1265" s="11"/>
      <c r="BP1265" s="11"/>
    </row>
    <row r="1266" spans="1:68" ht="12.75" customHeight="1">
      <c r="A1266" s="12">
        <f t="shared" si="2239"/>
        <v>1263</v>
      </c>
      <c r="B1266" s="11" t="str">
        <f t="shared" ref="B1266:D1266" si="2396">IF(ISERROR(B1265),IF(ISERROR(B1264),IF(ISERROR(B1263),"BLANK",B1263),B1264),B1265)</f>
        <v>Tomas Bird</v>
      </c>
      <c r="C1266" s="11" t="str">
        <f t="shared" si="2396"/>
        <v>Jasmin Schuster</v>
      </c>
      <c r="D1266" s="11" t="str">
        <f t="shared" si="2396"/>
        <v>BMSC8</v>
      </c>
      <c r="E1266" s="12" t="str">
        <f>IF(ISERROR(VLOOKUP($D1266,SITES!$A:$E,2,FALSE)),"",VLOOKUP($D1266,SITES!$A:$E,2,FALSE))</f>
        <v>Baeria Rocks North Island Northside</v>
      </c>
      <c r="F1266" s="10">
        <f>IF(ISERROR(VLOOKUP($D1266,SITES!$A:$E,3,FALSE)),"",VLOOKUP($D1266,SITES!$A:$E,3,FALSE))</f>
        <v>48.955081939697202</v>
      </c>
      <c r="G1266" s="13">
        <f>IF(ISERROR(VLOOKUP($D1266,SITES!$A:$E,4,FALSE)),"",VLOOKUP($D1266,SITES!$A:$E,4,FALSE))</f>
        <v>-125.15337371826099</v>
      </c>
      <c r="H1266" s="14" t="str">
        <f t="shared" ref="H1266:O1266" si="2397">IF(ISERROR(H1265),IF(ISERROR(H1264),IF(ISERROR(H1263),"BLANK",H1263),H1264),H1265)</f>
        <v>22/04/2024</v>
      </c>
      <c r="I1266" s="11">
        <f t="shared" si="2397"/>
        <v>1</v>
      </c>
      <c r="J1266" s="11" t="str">
        <f t="shared" si="2397"/>
        <v>NW</v>
      </c>
      <c r="K1266" s="18">
        <f t="shared" si="2397"/>
        <v>0.4236111111111111</v>
      </c>
      <c r="L1266" s="11" t="str">
        <f t="shared" si="2397"/>
        <v>TB</v>
      </c>
      <c r="M1266" s="11">
        <f t="shared" si="2397"/>
        <v>7.5</v>
      </c>
      <c r="N1266" s="11">
        <f t="shared" si="2397"/>
        <v>1</v>
      </c>
      <c r="O1266" s="11">
        <f t="shared" si="2397"/>
        <v>2</v>
      </c>
      <c r="P1266" s="11" t="s">
        <v>53</v>
      </c>
      <c r="Q1266" s="19" t="str">
        <f>IF($N1266=1,IF(ISERROR(VLOOKUP($P1266,'M1'!$A:$C,Q$2,FALSE)),"NOT PRESENT",VLOOKUP($P1266,'M1'!$A:$C,Q$2,FALSE)),IF($N1266=2,IF(ISERROR(VLOOKUP(DATA!$P1266,'M2'!$A:$C,Q$2,FALSE)),"NOT PRESENT",VLOOKUP(DATA!$P1266,'M2'!$A:$C,Q$2,FALSE)),IF($N1266=0,IF(ISERROR(VLOOKUP($P1266,'M1'!$A:$C,Q$2,FALSE)),IF(ISERROR(VLOOKUP(DATA!$P1266,'M2'!$A:$C,Q$2,FALSE)),"NOT PRESENT",VLOOKUP(DATA!$P1266,'M2'!$A:$C,Q$2,FALSE)),VLOOKUP($P1266,'M1'!$A:$C,Q$2,FALSE)),"SPECIFY METHOD")))</f>
        <v>Rhinogobiops nicholsii</v>
      </c>
      <c r="R1266" s="12" t="str">
        <f>IF($N1266=1,IF(ISERROR(VLOOKUP($P1266,'M1'!$A:$C,R$2,FALSE)),"NOT PRESENT",VLOOKUP($P1266,'M1'!$A:$C,R$2,FALSE)),IF($N1266=2,IF(ISERROR(VLOOKUP(DATA!$P1266,'M2'!$A:$C,R$2,FALSE)),"NOT PRESENT",VLOOKUP(DATA!$P1266,'M2'!$A:$C,R$2,FALSE)),IF($N1266=0,IF(ISERROR(VLOOKUP($P1266,'M1'!$A:$C,R$2,FALSE)),IF(ISERROR(VLOOKUP(DATA!$P1266,'M2'!$A:$C,R$2,FALSE)),"NOT PRESENT",VLOOKUP(DATA!$P1266,'M2'!$A:$C,R$2,FALSE)),VLOOKUP($P1266,'M1'!$A:$C,R$2,FALSE)),"SPECIFY METHOD")))</f>
        <v>Blackeye goby</v>
      </c>
      <c r="S1266" s="21">
        <f t="shared" si="1889"/>
        <v>1</v>
      </c>
      <c r="T1266" s="11">
        <v>0</v>
      </c>
      <c r="U1266" s="11"/>
      <c r="V1266" s="11">
        <v>1</v>
      </c>
      <c r="W1266" s="11"/>
      <c r="X1266" s="11"/>
      <c r="Y1266" s="11"/>
      <c r="Z1266" s="11"/>
      <c r="AA1266" s="11"/>
      <c r="AB1266" s="11"/>
      <c r="AC1266" s="11"/>
      <c r="AD1266" s="11"/>
      <c r="AE1266" s="11"/>
      <c r="AF1266" s="11"/>
      <c r="AG1266" s="11"/>
      <c r="AH1266" s="11"/>
      <c r="AI1266" s="11"/>
      <c r="AJ1266" s="11"/>
      <c r="AK1266" s="11"/>
      <c r="AL1266" s="11"/>
      <c r="AM1266" s="11"/>
      <c r="AN1266" s="11"/>
      <c r="AO1266" s="11"/>
      <c r="AP1266" s="11"/>
      <c r="AQ1266" s="11"/>
      <c r="AR1266" s="11"/>
      <c r="AS1266" s="11"/>
      <c r="AT1266" s="11"/>
      <c r="AU1266" s="11"/>
      <c r="AV1266" s="11"/>
      <c r="AW1266" s="11"/>
      <c r="AX1266" s="11"/>
      <c r="AY1266" s="11"/>
      <c r="AZ1266" s="11"/>
      <c r="BA1266" s="11"/>
      <c r="BB1266" s="11"/>
      <c r="BC1266" s="11"/>
      <c r="BD1266" s="11"/>
      <c r="BE1266" s="11"/>
      <c r="BF1266" s="11"/>
      <c r="BG1266" s="11"/>
      <c r="BH1266" s="11"/>
      <c r="BI1266" s="11"/>
      <c r="BJ1266" s="11"/>
      <c r="BK1266" s="11"/>
      <c r="BL1266" s="11"/>
      <c r="BM1266" s="11"/>
      <c r="BN1266" s="11"/>
      <c r="BO1266" s="11"/>
      <c r="BP1266" s="11"/>
    </row>
    <row r="1267" spans="1:68" ht="12.75" customHeight="1">
      <c r="A1267" s="12">
        <f t="shared" si="2239"/>
        <v>1264</v>
      </c>
      <c r="B1267" s="11" t="str">
        <f t="shared" ref="B1267:D1267" si="2398">IF(ISERROR(B1266),IF(ISERROR(B1265),IF(ISERROR(B1264),"BLANK",B1264),B1265),B1266)</f>
        <v>Tomas Bird</v>
      </c>
      <c r="C1267" s="11" t="str">
        <f t="shared" si="2398"/>
        <v>Jasmin Schuster</v>
      </c>
      <c r="D1267" s="11" t="str">
        <f t="shared" si="2398"/>
        <v>BMSC8</v>
      </c>
      <c r="E1267" s="12" t="str">
        <f>IF(ISERROR(VLOOKUP($D1267,SITES!$A:$E,2,FALSE)),"",VLOOKUP($D1267,SITES!$A:$E,2,FALSE))</f>
        <v>Baeria Rocks North Island Northside</v>
      </c>
      <c r="F1267" s="10">
        <f>IF(ISERROR(VLOOKUP($D1267,SITES!$A:$E,3,FALSE)),"",VLOOKUP($D1267,SITES!$A:$E,3,FALSE))</f>
        <v>48.955081939697202</v>
      </c>
      <c r="G1267" s="13">
        <f>IF(ISERROR(VLOOKUP($D1267,SITES!$A:$E,4,FALSE)),"",VLOOKUP($D1267,SITES!$A:$E,4,FALSE))</f>
        <v>-125.15337371826099</v>
      </c>
      <c r="H1267" s="14" t="str">
        <f t="shared" ref="H1267:M1267" si="2399">IF(ISERROR(H1266),IF(ISERROR(H1265),IF(ISERROR(H1264),"BLANK",H1264),H1265),H1266)</f>
        <v>22/04/2024</v>
      </c>
      <c r="I1267" s="11">
        <f t="shared" si="2399"/>
        <v>1</v>
      </c>
      <c r="J1267" s="11" t="str">
        <f t="shared" si="2399"/>
        <v>NW</v>
      </c>
      <c r="K1267" s="18">
        <f t="shared" si="2399"/>
        <v>0.4236111111111111</v>
      </c>
      <c r="L1267" s="11" t="str">
        <f t="shared" si="2399"/>
        <v>TB</v>
      </c>
      <c r="M1267" s="11">
        <f t="shared" si="2399"/>
        <v>7.5</v>
      </c>
      <c r="N1267" s="11">
        <v>2</v>
      </c>
      <c r="O1267" s="11">
        <f>IF(ISERROR(O1266),IF(ISERROR(O1265),IF(ISERROR(O1264),"BLANK",O1264),O1265),O1266)</f>
        <v>2</v>
      </c>
      <c r="P1267" s="11" t="s">
        <v>29</v>
      </c>
      <c r="Q1267" s="19" t="str">
        <f>IF($N1267=1,IF(ISERROR(VLOOKUP($P1267,'M1'!$A:$C,Q$2,FALSE)),"NOT PRESENT",VLOOKUP($P1267,'M1'!$A:$C,Q$2,FALSE)),IF($N1267=2,IF(ISERROR(VLOOKUP(DATA!$P1267,'M2'!$A:$C,Q$2,FALSE)),"NOT PRESENT",VLOOKUP(DATA!$P1267,'M2'!$A:$C,Q$2,FALSE)),IF($N1267=0,IF(ISERROR(VLOOKUP($P1267,'M1'!$A:$C,Q$2,FALSE)),IF(ISERROR(VLOOKUP(DATA!$P1267,'M2'!$A:$C,Q$2,FALSE)),"NOT PRESENT",VLOOKUP(DATA!$P1267,'M2'!$A:$C,Q$2,FALSE)),VLOOKUP($P1267,'M1'!$A:$C,Q$2,FALSE)),"SPECIFY METHOD")))</f>
        <v>Mesocentrotus franciscanus</v>
      </c>
      <c r="R1267" s="12" t="str">
        <f>IF($N1267=1,IF(ISERROR(VLOOKUP($P1267,'M1'!$A:$C,R$2,FALSE)),"NOT PRESENT",VLOOKUP($P1267,'M1'!$A:$C,R$2,FALSE)),IF($N1267=2,IF(ISERROR(VLOOKUP(DATA!$P1267,'M2'!$A:$C,R$2,FALSE)),"NOT PRESENT",VLOOKUP(DATA!$P1267,'M2'!$A:$C,R$2,FALSE)),IF($N1267=0,IF(ISERROR(VLOOKUP($P1267,'M1'!$A:$C,R$2,FALSE)),IF(ISERROR(VLOOKUP(DATA!$P1267,'M2'!$A:$C,R$2,FALSE)),"NOT PRESENT",VLOOKUP(DATA!$P1267,'M2'!$A:$C,R$2,FALSE)),VLOOKUP($P1267,'M1'!$A:$C,R$2,FALSE)),"SPECIFY METHOD")))</f>
        <v>Red sea urchin</v>
      </c>
      <c r="S1267" s="21">
        <f t="shared" si="1889"/>
        <v>250</v>
      </c>
      <c r="T1267" s="11">
        <v>250</v>
      </c>
      <c r="U1267" s="11"/>
      <c r="V1267" s="11"/>
      <c r="W1267" s="11"/>
      <c r="X1267" s="11"/>
      <c r="Y1267" s="11"/>
      <c r="Z1267" s="11"/>
      <c r="AA1267" s="11"/>
      <c r="AB1267" s="11"/>
      <c r="AC1267" s="11"/>
      <c r="AD1267" s="11"/>
      <c r="AE1267" s="11"/>
      <c r="AF1267" s="11"/>
      <c r="AG1267" s="11"/>
      <c r="AH1267" s="11"/>
      <c r="AI1267" s="11"/>
      <c r="AJ1267" s="11"/>
      <c r="AK1267" s="11"/>
      <c r="AL1267" s="11"/>
      <c r="AM1267" s="11"/>
      <c r="AN1267" s="11"/>
      <c r="AO1267" s="11"/>
      <c r="AP1267" s="11"/>
      <c r="AQ1267" s="11"/>
      <c r="AR1267" s="11"/>
      <c r="AS1267" s="11"/>
      <c r="AT1267" s="11"/>
      <c r="AU1267" s="11"/>
      <c r="AV1267" s="11"/>
      <c r="AW1267" s="11"/>
      <c r="AX1267" s="11"/>
      <c r="AY1267" s="11"/>
      <c r="AZ1267" s="11"/>
      <c r="BA1267" s="11"/>
      <c r="BB1267" s="11"/>
      <c r="BC1267" s="11"/>
      <c r="BD1267" s="11"/>
      <c r="BE1267" s="11"/>
      <c r="BF1267" s="11"/>
      <c r="BG1267" s="11"/>
      <c r="BH1267" s="11"/>
      <c r="BI1267" s="11"/>
      <c r="BJ1267" s="11"/>
      <c r="BK1267" s="11"/>
      <c r="BL1267" s="11"/>
      <c r="BM1267" s="11"/>
      <c r="BN1267" s="11"/>
      <c r="BO1267" s="11"/>
      <c r="BP1267" s="11"/>
    </row>
    <row r="1268" spans="1:68" ht="12.75" customHeight="1">
      <c r="A1268" s="12">
        <f t="shared" si="2239"/>
        <v>1265</v>
      </c>
      <c r="B1268" s="24" t="str">
        <f t="shared" ref="B1268:D1268" si="2400">IF(ISERROR(B1267),IF(ISERROR(B1266),IF(ISERROR(B1265),"BLANK",B1265),B1266),B1267)</f>
        <v>Tomas Bird</v>
      </c>
      <c r="C1268" s="24" t="str">
        <f t="shared" si="2400"/>
        <v>Jasmin Schuster</v>
      </c>
      <c r="D1268" s="24" t="str">
        <f t="shared" si="2400"/>
        <v>BMSC8</v>
      </c>
      <c r="E1268" s="12" t="str">
        <f>IF(ISERROR(VLOOKUP($D1268,SITES!$A:$E,2,FALSE)),"",VLOOKUP($D1268,SITES!$A:$E,2,FALSE))</f>
        <v>Baeria Rocks North Island Northside</v>
      </c>
      <c r="F1268" s="10">
        <f>IF(ISERROR(VLOOKUP($D1268,SITES!$A:$E,3,FALSE)),"",VLOOKUP($D1268,SITES!$A:$E,3,FALSE))</f>
        <v>48.955081939697202</v>
      </c>
      <c r="G1268" s="13">
        <f>IF(ISERROR(VLOOKUP($D1268,SITES!$A:$E,4,FALSE)),"",VLOOKUP($D1268,SITES!$A:$E,4,FALSE))</f>
        <v>-125.15337371826099</v>
      </c>
      <c r="H1268" s="25" t="str">
        <f t="shared" ref="H1268:O1268" si="2401">IF(ISERROR(H1267),IF(ISERROR(H1266),IF(ISERROR(H1265),"BLANK",H1265),H1266),H1267)</f>
        <v>22/04/2024</v>
      </c>
      <c r="I1268" s="24">
        <f t="shared" si="2401"/>
        <v>1</v>
      </c>
      <c r="J1268" s="24" t="str">
        <f t="shared" si="2401"/>
        <v>NW</v>
      </c>
      <c r="K1268" s="26">
        <f t="shared" si="2401"/>
        <v>0.4236111111111111</v>
      </c>
      <c r="L1268" s="24" t="str">
        <f t="shared" si="2401"/>
        <v>TB</v>
      </c>
      <c r="M1268" s="24">
        <f t="shared" si="2401"/>
        <v>7.5</v>
      </c>
      <c r="N1268" s="24">
        <f t="shared" si="2401"/>
        <v>2</v>
      </c>
      <c r="O1268" s="24">
        <f t="shared" si="2401"/>
        <v>2</v>
      </c>
      <c r="P1268" s="24" t="s">
        <v>30</v>
      </c>
      <c r="Q1268" s="19" t="str">
        <f>IF($N1268=1,IF(ISERROR(VLOOKUP($P1268,'M1'!$A:$C,Q$2,FALSE)),"NOT PRESENT",VLOOKUP($P1268,'M1'!$A:$C,Q$2,FALSE)),IF($N1268=2,IF(ISERROR(VLOOKUP(DATA!$P1268,'M2'!$A:$C,Q$2,FALSE)),"NOT PRESENT",VLOOKUP(DATA!$P1268,'M2'!$A:$C,Q$2,FALSE)),IF($N1268=0,IF(ISERROR(VLOOKUP($P1268,'M1'!$A:$C,Q$2,FALSE)),IF(ISERROR(VLOOKUP(DATA!$P1268,'M2'!$A:$C,Q$2,FALSE)),"NOT PRESENT",VLOOKUP(DATA!$P1268,'M2'!$A:$C,Q$2,FALSE)),VLOOKUP($P1268,'M1'!$A:$C,Q$2,FALSE)),"SPECIFY METHOD")))</f>
        <v>Pomaulax gibberosus</v>
      </c>
      <c r="R1268" s="12" t="str">
        <f>IF($N1268=1,IF(ISERROR(VLOOKUP($P1268,'M1'!$A:$C,R$2,FALSE)),"NOT PRESENT",VLOOKUP($P1268,'M1'!$A:$C,R$2,FALSE)),IF($N1268=2,IF(ISERROR(VLOOKUP(DATA!$P1268,'M2'!$A:$C,R$2,FALSE)),"NOT PRESENT",VLOOKUP(DATA!$P1268,'M2'!$A:$C,R$2,FALSE)),IF($N1268=0,IF(ISERROR(VLOOKUP($P1268,'M1'!$A:$C,R$2,FALSE)),IF(ISERROR(VLOOKUP(DATA!$P1268,'M2'!$A:$C,R$2,FALSE)),"NOT PRESENT",VLOOKUP(DATA!$P1268,'M2'!$A:$C,R$2,FALSE)),VLOOKUP($P1268,'M1'!$A:$C,R$2,FALSE)),"SPECIFY METHOD")))</f>
        <v>Red turban shell</v>
      </c>
      <c r="S1268" s="27">
        <f t="shared" ref="S1268:S1275" si="2402">SUM(T1268:AV1268)</f>
        <v>250</v>
      </c>
      <c r="T1268" s="24">
        <v>250</v>
      </c>
      <c r="U1268" s="24"/>
      <c r="V1268" s="24"/>
      <c r="W1268" s="24"/>
      <c r="X1268" s="24"/>
      <c r="Y1268" s="24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M1268" s="24"/>
      <c r="BN1268" s="24"/>
      <c r="BO1268" s="24"/>
      <c r="BP1268" s="24"/>
    </row>
    <row r="1269" spans="1:68" ht="12.75" customHeight="1">
      <c r="A1269" s="12">
        <f t="shared" si="2239"/>
        <v>1266</v>
      </c>
      <c r="B1269" s="11" t="str">
        <f t="shared" ref="B1269:D1269" si="2403">IF(ISERROR(B1268),IF(ISERROR(B1267),IF(ISERROR(B1266),"BLANK",B1266),B1267),B1268)</f>
        <v>Tomas Bird</v>
      </c>
      <c r="C1269" s="11" t="str">
        <f t="shared" si="2403"/>
        <v>Jasmin Schuster</v>
      </c>
      <c r="D1269" s="11" t="str">
        <f t="shared" si="2403"/>
        <v>BMSC8</v>
      </c>
      <c r="E1269" s="12" t="str">
        <f>IF(ISERROR(VLOOKUP($D1269,SITES!$A:$E,2,FALSE)),"",VLOOKUP($D1269,SITES!$A:$E,2,FALSE))</f>
        <v>Baeria Rocks North Island Northside</v>
      </c>
      <c r="F1269" s="10">
        <f>IF(ISERROR(VLOOKUP($D1269,SITES!$A:$E,3,FALSE)),"",VLOOKUP($D1269,SITES!$A:$E,3,FALSE))</f>
        <v>48.955081939697202</v>
      </c>
      <c r="G1269" s="13">
        <f>IF(ISERROR(VLOOKUP($D1269,SITES!$A:$E,4,FALSE)),"",VLOOKUP($D1269,SITES!$A:$E,4,FALSE))</f>
        <v>-125.15337371826099</v>
      </c>
      <c r="H1269" s="14" t="str">
        <f t="shared" ref="H1269:O1269" si="2404">IF(ISERROR(H1268),IF(ISERROR(H1267),IF(ISERROR(H1266),"BLANK",H1266),H1267),H1268)</f>
        <v>22/04/2024</v>
      </c>
      <c r="I1269" s="11">
        <f t="shared" si="2404"/>
        <v>1</v>
      </c>
      <c r="J1269" s="11" t="str">
        <f t="shared" si="2404"/>
        <v>NW</v>
      </c>
      <c r="K1269" s="18">
        <f t="shared" si="2404"/>
        <v>0.4236111111111111</v>
      </c>
      <c r="L1269" s="11" t="str">
        <f t="shared" si="2404"/>
        <v>TB</v>
      </c>
      <c r="M1269" s="11">
        <f t="shared" si="2404"/>
        <v>7.5</v>
      </c>
      <c r="N1269" s="11">
        <f t="shared" si="2404"/>
        <v>2</v>
      </c>
      <c r="O1269" s="11">
        <f t="shared" si="2404"/>
        <v>2</v>
      </c>
      <c r="P1269" s="11" t="s">
        <v>63</v>
      </c>
      <c r="Q1269" s="19" t="str">
        <f>IF($N1269=1,IF(ISERROR(VLOOKUP($P1269,'M1'!$A:$C,Q$2,FALSE)),"NOT PRESENT",VLOOKUP($P1269,'M1'!$A:$C,Q$2,FALSE)),IF($N1269=2,IF(ISERROR(VLOOKUP(DATA!$P1269,'M2'!$A:$C,Q$2,FALSE)),"NOT PRESENT",VLOOKUP(DATA!$P1269,'M2'!$A:$C,Q$2,FALSE)),IF($N1269=0,IF(ISERROR(VLOOKUP($P1269,'M1'!$A:$C,Q$2,FALSE)),IF(ISERROR(VLOOKUP(DATA!$P1269,'M2'!$A:$C,Q$2,FALSE)),"NOT PRESENT",VLOOKUP(DATA!$P1269,'M2'!$A:$C,Q$2,FALSE)),VLOOKUP($P1269,'M1'!$A:$C,Q$2,FALSE)),"SPECIFY METHOD")))</f>
        <v>Paguroidea spp.</v>
      </c>
      <c r="R1269" s="12" t="str">
        <f>IF($N1269=1,IF(ISERROR(VLOOKUP($P1269,'M1'!$A:$C,R$2,FALSE)),"NOT PRESENT",VLOOKUP($P1269,'M1'!$A:$C,R$2,FALSE)),IF($N1269=2,IF(ISERROR(VLOOKUP(DATA!$P1269,'M2'!$A:$C,R$2,FALSE)),"NOT PRESENT",VLOOKUP(DATA!$P1269,'M2'!$A:$C,R$2,FALSE)),IF($N1269=0,IF(ISERROR(VLOOKUP($P1269,'M1'!$A:$C,R$2,FALSE)),IF(ISERROR(VLOOKUP(DATA!$P1269,'M2'!$A:$C,R$2,FALSE)),"NOT PRESENT",VLOOKUP(DATA!$P1269,'M2'!$A:$C,R$2,FALSE)),VLOOKUP($P1269,'M1'!$A:$C,R$2,FALSE)),"SPECIFY METHOD")))</f>
        <v>Unidentified hermit crab</v>
      </c>
      <c r="S1269" s="21">
        <f t="shared" si="2402"/>
        <v>50</v>
      </c>
      <c r="T1269" s="11">
        <v>50</v>
      </c>
      <c r="U1269" s="11"/>
      <c r="V1269" s="11"/>
      <c r="W1269" s="11"/>
      <c r="X1269" s="11"/>
      <c r="Y1269" s="11"/>
      <c r="Z1269" s="11"/>
      <c r="AA1269" s="11"/>
      <c r="AB1269" s="11"/>
      <c r="AC1269" s="11"/>
      <c r="AD1269" s="11"/>
      <c r="AE1269" s="11"/>
      <c r="AF1269" s="11"/>
      <c r="AG1269" s="11"/>
      <c r="AH1269" s="11"/>
      <c r="AI1269" s="11"/>
      <c r="AJ1269" s="11"/>
      <c r="AK1269" s="11"/>
      <c r="AL1269" s="11"/>
      <c r="AM1269" s="11"/>
      <c r="AN1269" s="11"/>
      <c r="AO1269" s="11"/>
      <c r="AP1269" s="11"/>
      <c r="AQ1269" s="11"/>
      <c r="AR1269" s="11"/>
      <c r="AS1269" s="11"/>
      <c r="AT1269" s="11"/>
      <c r="AU1269" s="11"/>
      <c r="AV1269" s="11"/>
      <c r="AW1269" s="11"/>
      <c r="AX1269" s="11"/>
      <c r="AY1269" s="11"/>
      <c r="AZ1269" s="11"/>
      <c r="BA1269" s="11"/>
      <c r="BB1269" s="11"/>
      <c r="BC1269" s="11"/>
      <c r="BD1269" s="11"/>
      <c r="BE1269" s="11"/>
      <c r="BF1269" s="11"/>
      <c r="BG1269" s="11"/>
      <c r="BH1269" s="11"/>
      <c r="BI1269" s="11"/>
      <c r="BJ1269" s="11"/>
      <c r="BK1269" s="11"/>
      <c r="BL1269" s="11"/>
      <c r="BM1269" s="11"/>
      <c r="BN1269" s="11"/>
      <c r="BO1269" s="11"/>
      <c r="BP1269" s="11"/>
    </row>
    <row r="1270" spans="1:68" ht="12.75" customHeight="1">
      <c r="A1270" s="12">
        <f t="shared" si="2239"/>
        <v>1267</v>
      </c>
      <c r="B1270" s="11" t="str">
        <f t="shared" ref="B1270:D1270" si="2405">IF(ISERROR(B1269),IF(ISERROR(B1268),IF(ISERROR(B1267),"BLANK",B1267),B1268),B1269)</f>
        <v>Tomas Bird</v>
      </c>
      <c r="C1270" s="11" t="str">
        <f t="shared" si="2405"/>
        <v>Jasmin Schuster</v>
      </c>
      <c r="D1270" s="11" t="str">
        <f t="shared" si="2405"/>
        <v>BMSC8</v>
      </c>
      <c r="E1270" s="12" t="str">
        <f>IF(ISERROR(VLOOKUP($D1270,SITES!$A:$E,2,FALSE)),"",VLOOKUP($D1270,SITES!$A:$E,2,FALSE))</f>
        <v>Baeria Rocks North Island Northside</v>
      </c>
      <c r="F1270" s="10">
        <f>IF(ISERROR(VLOOKUP($D1270,SITES!$A:$E,3,FALSE)),"",VLOOKUP($D1270,SITES!$A:$E,3,FALSE))</f>
        <v>48.955081939697202</v>
      </c>
      <c r="G1270" s="13">
        <f>IF(ISERROR(VLOOKUP($D1270,SITES!$A:$E,4,FALSE)),"",VLOOKUP($D1270,SITES!$A:$E,4,FALSE))</f>
        <v>-125.15337371826099</v>
      </c>
      <c r="H1270" s="14" t="str">
        <f t="shared" ref="H1270:O1270" si="2406">IF(ISERROR(H1269),IF(ISERROR(H1268),IF(ISERROR(H1267),"BLANK",H1267),H1268),H1269)</f>
        <v>22/04/2024</v>
      </c>
      <c r="I1270" s="11">
        <f t="shared" si="2406"/>
        <v>1</v>
      </c>
      <c r="J1270" s="11" t="str">
        <f t="shared" si="2406"/>
        <v>NW</v>
      </c>
      <c r="K1270" s="18">
        <f t="shared" si="2406"/>
        <v>0.4236111111111111</v>
      </c>
      <c r="L1270" s="11" t="str">
        <f t="shared" si="2406"/>
        <v>TB</v>
      </c>
      <c r="M1270" s="11">
        <f t="shared" si="2406"/>
        <v>7.5</v>
      </c>
      <c r="N1270" s="11">
        <f t="shared" si="2406"/>
        <v>2</v>
      </c>
      <c r="O1270" s="11">
        <f t="shared" si="2406"/>
        <v>2</v>
      </c>
      <c r="P1270" s="11" t="s">
        <v>39</v>
      </c>
      <c r="Q1270" s="19" t="str">
        <f>IF($N1270=1,IF(ISERROR(VLOOKUP($P1270,'M1'!$A:$C,Q$2,FALSE)),"NOT PRESENT",VLOOKUP($P1270,'M1'!$A:$C,Q$2,FALSE)),IF($N1270=2,IF(ISERROR(VLOOKUP(DATA!$P1270,'M2'!$A:$C,Q$2,FALSE)),"NOT PRESENT",VLOOKUP(DATA!$P1270,'M2'!$A:$C,Q$2,FALSE)),IF($N1270=0,IF(ISERROR(VLOOKUP($P1270,'M1'!$A:$C,Q$2,FALSE)),IF(ISERROR(VLOOKUP(DATA!$P1270,'M2'!$A:$C,Q$2,FALSE)),"NOT PRESENT",VLOOKUP(DATA!$P1270,'M2'!$A:$C,Q$2,FALSE)),VLOOKUP($P1270,'M1'!$A:$C,Q$2,FALSE)),"SPECIFY METHOD")))</f>
        <v>Hermissenda crassicornis</v>
      </c>
      <c r="R1270" s="12" t="str">
        <f>IF($N1270=1,IF(ISERROR(VLOOKUP($P1270,'M1'!$A:$C,R$2,FALSE)),"NOT PRESENT",VLOOKUP($P1270,'M1'!$A:$C,R$2,FALSE)),IF($N1270=2,IF(ISERROR(VLOOKUP(DATA!$P1270,'M2'!$A:$C,R$2,FALSE)),"NOT PRESENT",VLOOKUP(DATA!$P1270,'M2'!$A:$C,R$2,FALSE)),IF($N1270=0,IF(ISERROR(VLOOKUP($P1270,'M1'!$A:$C,R$2,FALSE)),IF(ISERROR(VLOOKUP(DATA!$P1270,'M2'!$A:$C,R$2,FALSE)),"NOT PRESENT",VLOOKUP(DATA!$P1270,'M2'!$A:$C,R$2,FALSE)),VLOOKUP($P1270,'M1'!$A:$C,R$2,FALSE)),"SPECIFY METHOD")))</f>
        <v>Opalescent nudibranch</v>
      </c>
      <c r="S1270" s="21">
        <f t="shared" si="2402"/>
        <v>1</v>
      </c>
      <c r="T1270" s="11">
        <v>1</v>
      </c>
      <c r="U1270" s="11"/>
      <c r="V1270" s="11"/>
      <c r="W1270" s="11"/>
      <c r="X1270" s="11"/>
      <c r="Y1270" s="11"/>
      <c r="Z1270" s="11"/>
      <c r="AA1270" s="11"/>
      <c r="AB1270" s="11"/>
      <c r="AC1270" s="11"/>
      <c r="AD1270" s="11"/>
      <c r="AE1270" s="11"/>
      <c r="AF1270" s="11"/>
      <c r="AG1270" s="11"/>
      <c r="AH1270" s="11"/>
      <c r="AI1270" s="11"/>
      <c r="AJ1270" s="11"/>
      <c r="AK1270" s="11"/>
      <c r="AL1270" s="11"/>
      <c r="AM1270" s="11"/>
      <c r="AN1270" s="11"/>
      <c r="AO1270" s="11"/>
      <c r="AP1270" s="11"/>
      <c r="AQ1270" s="11"/>
      <c r="AR1270" s="11"/>
      <c r="AS1270" s="11"/>
      <c r="AT1270" s="11"/>
      <c r="AU1270" s="11"/>
      <c r="AV1270" s="11"/>
      <c r="AW1270" s="11"/>
      <c r="AX1270" s="11"/>
      <c r="AY1270" s="11"/>
      <c r="AZ1270" s="11"/>
      <c r="BA1270" s="11"/>
      <c r="BB1270" s="11"/>
      <c r="BC1270" s="11"/>
      <c r="BD1270" s="11"/>
      <c r="BE1270" s="11"/>
      <c r="BF1270" s="11"/>
      <c r="BG1270" s="11"/>
      <c r="BH1270" s="11"/>
      <c r="BI1270" s="11"/>
      <c r="BJ1270" s="11"/>
      <c r="BK1270" s="11"/>
      <c r="BL1270" s="11"/>
      <c r="BM1270" s="11"/>
      <c r="BN1270" s="11"/>
      <c r="BO1270" s="11"/>
      <c r="BP1270" s="11"/>
    </row>
    <row r="1271" spans="1:68" ht="12.75" customHeight="1">
      <c r="A1271" s="12">
        <f t="shared" si="2239"/>
        <v>1268</v>
      </c>
      <c r="B1271" s="11" t="str">
        <f t="shared" ref="B1271:D1271" si="2407">IF(ISERROR(B1270),IF(ISERROR(B1269),IF(ISERROR(B1268),"BLANK",B1268),B1269),B1270)</f>
        <v>Tomas Bird</v>
      </c>
      <c r="C1271" s="11" t="str">
        <f t="shared" si="2407"/>
        <v>Jasmin Schuster</v>
      </c>
      <c r="D1271" s="11" t="str">
        <f t="shared" si="2407"/>
        <v>BMSC8</v>
      </c>
      <c r="E1271" s="12" t="str">
        <f>IF(ISERROR(VLOOKUP($D1271,SITES!$A:$E,2,FALSE)),"",VLOOKUP($D1271,SITES!$A:$E,2,FALSE))</f>
        <v>Baeria Rocks North Island Northside</v>
      </c>
      <c r="F1271" s="10">
        <f>IF(ISERROR(VLOOKUP($D1271,SITES!$A:$E,3,FALSE)),"",VLOOKUP($D1271,SITES!$A:$E,3,FALSE))</f>
        <v>48.955081939697202</v>
      </c>
      <c r="G1271" s="13">
        <f>IF(ISERROR(VLOOKUP($D1271,SITES!$A:$E,4,FALSE)),"",VLOOKUP($D1271,SITES!$A:$E,4,FALSE))</f>
        <v>-125.15337371826099</v>
      </c>
      <c r="H1271" s="14" t="str">
        <f t="shared" ref="H1271:O1271" si="2408">IF(ISERROR(H1270),IF(ISERROR(H1269),IF(ISERROR(H1268),"BLANK",H1268),H1269),H1270)</f>
        <v>22/04/2024</v>
      </c>
      <c r="I1271" s="11">
        <f t="shared" si="2408"/>
        <v>1</v>
      </c>
      <c r="J1271" s="11" t="str">
        <f t="shared" si="2408"/>
        <v>NW</v>
      </c>
      <c r="K1271" s="18">
        <f t="shared" si="2408"/>
        <v>0.4236111111111111</v>
      </c>
      <c r="L1271" s="11" t="str">
        <f t="shared" si="2408"/>
        <v>TB</v>
      </c>
      <c r="M1271" s="11">
        <f t="shared" si="2408"/>
        <v>7.5</v>
      </c>
      <c r="N1271" s="11">
        <f t="shared" si="2408"/>
        <v>2</v>
      </c>
      <c r="O1271" s="11">
        <f t="shared" si="2408"/>
        <v>2</v>
      </c>
      <c r="P1271" s="11" t="s">
        <v>31</v>
      </c>
      <c r="Q1271" s="19" t="str">
        <f>IF($N1271=1,IF(ISERROR(VLOOKUP($P1271,'M1'!$A:$C,Q$2,FALSE)),"NOT PRESENT",VLOOKUP($P1271,'M1'!$A:$C,Q$2,FALSE)),IF($N1271=2,IF(ISERROR(VLOOKUP(DATA!$P1271,'M2'!$A:$C,Q$2,FALSE)),"NOT PRESENT",VLOOKUP(DATA!$P1271,'M2'!$A:$C,Q$2,FALSE)),IF($N1271=0,IF(ISERROR(VLOOKUP($P1271,'M1'!$A:$C,Q$2,FALSE)),IF(ISERROR(VLOOKUP(DATA!$P1271,'M2'!$A:$C,Q$2,FALSE)),"NOT PRESENT",VLOOKUP(DATA!$P1271,'M2'!$A:$C,Q$2,FALSE)),VLOOKUP($P1271,'M1'!$A:$C,Q$2,FALSE)),"SPECIFY METHOD")))</f>
        <v>Patiria miniata</v>
      </c>
      <c r="R1271" s="12" t="str">
        <f>IF($N1271=1,IF(ISERROR(VLOOKUP($P1271,'M1'!$A:$C,R$2,FALSE)),"NOT PRESENT",VLOOKUP($P1271,'M1'!$A:$C,R$2,FALSE)),IF($N1271=2,IF(ISERROR(VLOOKUP(DATA!$P1271,'M2'!$A:$C,R$2,FALSE)),"NOT PRESENT",VLOOKUP(DATA!$P1271,'M2'!$A:$C,R$2,FALSE)),IF($N1271=0,IF(ISERROR(VLOOKUP($P1271,'M1'!$A:$C,R$2,FALSE)),IF(ISERROR(VLOOKUP(DATA!$P1271,'M2'!$A:$C,R$2,FALSE)),"NOT PRESENT",VLOOKUP(DATA!$P1271,'M2'!$A:$C,R$2,FALSE)),VLOOKUP($P1271,'M1'!$A:$C,R$2,FALSE)),"SPECIFY METHOD")))</f>
        <v>Bat star</v>
      </c>
      <c r="S1271" s="21">
        <f t="shared" si="2402"/>
        <v>150</v>
      </c>
      <c r="T1271" s="11">
        <v>150</v>
      </c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1"/>
      <c r="BA1271" s="11"/>
      <c r="BB1271" s="11"/>
      <c r="BC1271" s="11"/>
      <c r="BD1271" s="11"/>
      <c r="BE1271" s="11"/>
      <c r="BF1271" s="11"/>
      <c r="BG1271" s="11"/>
      <c r="BH1271" s="11"/>
      <c r="BI1271" s="11"/>
      <c r="BJ1271" s="11"/>
      <c r="BK1271" s="11"/>
      <c r="BL1271" s="11"/>
      <c r="BM1271" s="11"/>
      <c r="BN1271" s="11"/>
      <c r="BO1271" s="11"/>
      <c r="BP1271" s="11"/>
    </row>
    <row r="1272" spans="1:68" ht="12.75" customHeight="1">
      <c r="A1272" s="12">
        <f t="shared" si="2239"/>
        <v>1269</v>
      </c>
      <c r="B1272" s="11" t="str">
        <f t="shared" ref="B1272:D1272" si="2409">IF(ISERROR(B1271),IF(ISERROR(B1270),IF(ISERROR(B1269),"BLANK",B1269),B1270),B1271)</f>
        <v>Tomas Bird</v>
      </c>
      <c r="C1272" s="11" t="str">
        <f t="shared" si="2409"/>
        <v>Jasmin Schuster</v>
      </c>
      <c r="D1272" s="11" t="str">
        <f t="shared" si="2409"/>
        <v>BMSC8</v>
      </c>
      <c r="E1272" s="12" t="str">
        <f>IF(ISERROR(VLOOKUP($D1272,SITES!$A:$E,2,FALSE)),"",VLOOKUP($D1272,SITES!$A:$E,2,FALSE))</f>
        <v>Baeria Rocks North Island Northside</v>
      </c>
      <c r="F1272" s="10">
        <f>IF(ISERROR(VLOOKUP($D1272,SITES!$A:$E,3,FALSE)),"",VLOOKUP($D1272,SITES!$A:$E,3,FALSE))</f>
        <v>48.955081939697202</v>
      </c>
      <c r="G1272" s="13">
        <f>IF(ISERROR(VLOOKUP($D1272,SITES!$A:$E,4,FALSE)),"",VLOOKUP($D1272,SITES!$A:$E,4,FALSE))</f>
        <v>-125.15337371826099</v>
      </c>
      <c r="H1272" s="14" t="str">
        <f t="shared" ref="H1272:O1272" si="2410">IF(ISERROR(H1271),IF(ISERROR(H1270),IF(ISERROR(H1269),"BLANK",H1269),H1270),H1271)</f>
        <v>22/04/2024</v>
      </c>
      <c r="I1272" s="11">
        <f t="shared" si="2410"/>
        <v>1</v>
      </c>
      <c r="J1272" s="11" t="str">
        <f t="shared" si="2410"/>
        <v>NW</v>
      </c>
      <c r="K1272" s="18">
        <f t="shared" si="2410"/>
        <v>0.4236111111111111</v>
      </c>
      <c r="L1272" s="11" t="str">
        <f t="shared" si="2410"/>
        <v>TB</v>
      </c>
      <c r="M1272" s="11">
        <f t="shared" si="2410"/>
        <v>7.5</v>
      </c>
      <c r="N1272" s="11">
        <f t="shared" si="2410"/>
        <v>2</v>
      </c>
      <c r="O1272" s="11">
        <f t="shared" si="2410"/>
        <v>2</v>
      </c>
      <c r="P1272" s="11" t="s">
        <v>35</v>
      </c>
      <c r="Q1272" s="19" t="str">
        <f>IF($N1272=1,IF(ISERROR(VLOOKUP($P1272,'M1'!$A:$C,Q$2,FALSE)),"NOT PRESENT",VLOOKUP($P1272,'M1'!$A:$C,Q$2,FALSE)),IF($N1272=2,IF(ISERROR(VLOOKUP(DATA!$P1272,'M2'!$A:$C,Q$2,FALSE)),"NOT PRESENT",VLOOKUP(DATA!$P1272,'M2'!$A:$C,Q$2,FALSE)),IF($N1272=0,IF(ISERROR(VLOOKUP($P1272,'M1'!$A:$C,Q$2,FALSE)),IF(ISERROR(VLOOKUP(DATA!$P1272,'M2'!$A:$C,Q$2,FALSE)),"NOT PRESENT",VLOOKUP(DATA!$P1272,'M2'!$A:$C,Q$2,FALSE)),VLOOKUP($P1272,'M1'!$A:$C,Q$2,FALSE)),"SPECIFY METHOD")))</f>
        <v>Orthasterias koehleri</v>
      </c>
      <c r="R1272" s="12" t="str">
        <f>IF($N1272=1,IF(ISERROR(VLOOKUP($P1272,'M1'!$A:$C,R$2,FALSE)),"NOT PRESENT",VLOOKUP($P1272,'M1'!$A:$C,R$2,FALSE)),IF($N1272=2,IF(ISERROR(VLOOKUP(DATA!$P1272,'M2'!$A:$C,R$2,FALSE)),"NOT PRESENT",VLOOKUP(DATA!$P1272,'M2'!$A:$C,R$2,FALSE)),IF($N1272=0,IF(ISERROR(VLOOKUP($P1272,'M1'!$A:$C,R$2,FALSE)),IF(ISERROR(VLOOKUP(DATA!$P1272,'M2'!$A:$C,R$2,FALSE)),"NOT PRESENT",VLOOKUP(DATA!$P1272,'M2'!$A:$C,R$2,FALSE)),VLOOKUP($P1272,'M1'!$A:$C,R$2,FALSE)),"SPECIFY METHOD")))</f>
        <v>Rainbow star</v>
      </c>
      <c r="S1272" s="21">
        <f t="shared" si="2402"/>
        <v>45</v>
      </c>
      <c r="T1272" s="11">
        <v>45</v>
      </c>
      <c r="U1272" s="11"/>
      <c r="V1272" s="11"/>
      <c r="W1272" s="11"/>
      <c r="X1272" s="11"/>
      <c r="Y1272" s="11"/>
      <c r="Z1272" s="11"/>
      <c r="AA1272" s="11"/>
      <c r="AB1272" s="11"/>
      <c r="AC1272" s="11"/>
      <c r="AD1272" s="11"/>
      <c r="AE1272" s="11"/>
      <c r="AF1272" s="11"/>
      <c r="AG1272" s="11"/>
      <c r="AH1272" s="11"/>
      <c r="AI1272" s="11"/>
      <c r="AJ1272" s="11"/>
      <c r="AK1272" s="11"/>
      <c r="AL1272" s="11"/>
      <c r="AM1272" s="11"/>
      <c r="AN1272" s="11"/>
      <c r="AO1272" s="11"/>
      <c r="AP1272" s="11"/>
      <c r="AQ1272" s="11"/>
      <c r="AR1272" s="11"/>
      <c r="AS1272" s="11"/>
      <c r="AT1272" s="11"/>
      <c r="AU1272" s="11"/>
      <c r="AV1272" s="11"/>
      <c r="AW1272" s="11"/>
      <c r="AX1272" s="11"/>
      <c r="AY1272" s="11"/>
      <c r="AZ1272" s="11"/>
      <c r="BA1272" s="11"/>
      <c r="BB1272" s="11"/>
      <c r="BC1272" s="11"/>
      <c r="BD1272" s="11"/>
      <c r="BE1272" s="11"/>
      <c r="BF1272" s="11"/>
      <c r="BG1272" s="11"/>
      <c r="BH1272" s="11"/>
      <c r="BI1272" s="11"/>
      <c r="BJ1272" s="11"/>
      <c r="BK1272" s="11"/>
      <c r="BL1272" s="11"/>
      <c r="BM1272" s="11"/>
      <c r="BN1272" s="11"/>
      <c r="BO1272" s="11"/>
      <c r="BP1272" s="11"/>
    </row>
    <row r="1273" spans="1:68" ht="12.75" customHeight="1">
      <c r="A1273" s="12">
        <f t="shared" si="2239"/>
        <v>1270</v>
      </c>
      <c r="B1273" s="11" t="str">
        <f t="shared" ref="B1273:D1273" si="2411">IF(ISERROR(B1272),IF(ISERROR(B1271),IF(ISERROR(B1270),"BLANK",B1270),B1271),B1272)</f>
        <v>Tomas Bird</v>
      </c>
      <c r="C1273" s="11" t="str">
        <f t="shared" si="2411"/>
        <v>Jasmin Schuster</v>
      </c>
      <c r="D1273" s="11" t="str">
        <f t="shared" si="2411"/>
        <v>BMSC8</v>
      </c>
      <c r="E1273" s="12" t="str">
        <f>IF(ISERROR(VLOOKUP($D1273,SITES!$A:$E,2,FALSE)),"",VLOOKUP($D1273,SITES!$A:$E,2,FALSE))</f>
        <v>Baeria Rocks North Island Northside</v>
      </c>
      <c r="F1273" s="10">
        <f>IF(ISERROR(VLOOKUP($D1273,SITES!$A:$E,3,FALSE)),"",VLOOKUP($D1273,SITES!$A:$E,3,FALSE))</f>
        <v>48.955081939697202</v>
      </c>
      <c r="G1273" s="13">
        <f>IF(ISERROR(VLOOKUP($D1273,SITES!$A:$E,4,FALSE)),"",VLOOKUP($D1273,SITES!$A:$E,4,FALSE))</f>
        <v>-125.15337371826099</v>
      </c>
      <c r="H1273" s="14" t="str">
        <f t="shared" ref="H1273:O1273" si="2412">IF(ISERROR(H1272),IF(ISERROR(H1271),IF(ISERROR(H1270),"BLANK",H1270),H1271),H1272)</f>
        <v>22/04/2024</v>
      </c>
      <c r="I1273" s="11">
        <f t="shared" si="2412"/>
        <v>1</v>
      </c>
      <c r="J1273" s="11" t="str">
        <f t="shared" si="2412"/>
        <v>NW</v>
      </c>
      <c r="K1273" s="18">
        <f t="shared" si="2412"/>
        <v>0.4236111111111111</v>
      </c>
      <c r="L1273" s="11" t="str">
        <f t="shared" si="2412"/>
        <v>TB</v>
      </c>
      <c r="M1273" s="11">
        <f t="shared" si="2412"/>
        <v>7.5</v>
      </c>
      <c r="N1273" s="11">
        <f t="shared" si="2412"/>
        <v>2</v>
      </c>
      <c r="O1273" s="11">
        <f t="shared" si="2412"/>
        <v>2</v>
      </c>
      <c r="P1273" s="11" t="s">
        <v>42</v>
      </c>
      <c r="Q1273" s="19" t="str">
        <f>IF($N1273=1,IF(ISERROR(VLOOKUP($P1273,'M1'!$A:$C,Q$2,FALSE)),"NOT PRESENT",VLOOKUP($P1273,'M1'!$A:$C,Q$2,FALSE)),IF($N1273=2,IF(ISERROR(VLOOKUP(DATA!$P1273,'M2'!$A:$C,Q$2,FALSE)),"NOT PRESENT",VLOOKUP(DATA!$P1273,'M2'!$A:$C,Q$2,FALSE)),IF($N1273=0,IF(ISERROR(VLOOKUP($P1273,'M1'!$A:$C,Q$2,FALSE)),IF(ISERROR(VLOOKUP(DATA!$P1273,'M2'!$A:$C,Q$2,FALSE)),"NOT PRESENT",VLOOKUP(DATA!$P1273,'M2'!$A:$C,Q$2,FALSE)),VLOOKUP($P1273,'M1'!$A:$C,Q$2,FALSE)),"SPECIFY METHOD")))</f>
        <v>Dermasterias imbricata</v>
      </c>
      <c r="R1273" s="12" t="str">
        <f>IF($N1273=1,IF(ISERROR(VLOOKUP($P1273,'M1'!$A:$C,R$2,FALSE)),"NOT PRESENT",VLOOKUP($P1273,'M1'!$A:$C,R$2,FALSE)),IF($N1273=2,IF(ISERROR(VLOOKUP(DATA!$P1273,'M2'!$A:$C,R$2,FALSE)),"NOT PRESENT",VLOOKUP(DATA!$P1273,'M2'!$A:$C,R$2,FALSE)),IF($N1273=0,IF(ISERROR(VLOOKUP($P1273,'M1'!$A:$C,R$2,FALSE)),IF(ISERROR(VLOOKUP(DATA!$P1273,'M2'!$A:$C,R$2,FALSE)),"NOT PRESENT",VLOOKUP(DATA!$P1273,'M2'!$A:$C,R$2,FALSE)),VLOOKUP($P1273,'M1'!$A:$C,R$2,FALSE)),"SPECIFY METHOD")))</f>
        <v>Leather star</v>
      </c>
      <c r="S1273" s="21">
        <f t="shared" si="2402"/>
        <v>8</v>
      </c>
      <c r="T1273" s="11">
        <v>8</v>
      </c>
      <c r="U1273" s="11"/>
      <c r="V1273" s="11"/>
      <c r="W1273" s="11"/>
      <c r="X1273" s="11"/>
      <c r="Y1273" s="11"/>
      <c r="Z1273" s="11"/>
      <c r="AA1273" s="11"/>
      <c r="AB1273" s="11"/>
      <c r="AC1273" s="11"/>
      <c r="AD1273" s="11"/>
      <c r="AE1273" s="11"/>
      <c r="AF1273" s="11"/>
      <c r="AG1273" s="11"/>
      <c r="AH1273" s="11"/>
      <c r="AI1273" s="11"/>
      <c r="AJ1273" s="11"/>
      <c r="AK1273" s="11"/>
      <c r="AL1273" s="11"/>
      <c r="AM1273" s="11"/>
      <c r="AN1273" s="11"/>
      <c r="AO1273" s="11"/>
      <c r="AP1273" s="11"/>
      <c r="AQ1273" s="11"/>
      <c r="AR1273" s="11"/>
      <c r="AS1273" s="11"/>
      <c r="AT1273" s="11"/>
      <c r="AU1273" s="11"/>
      <c r="AV1273" s="11"/>
      <c r="AW1273" s="11"/>
      <c r="AX1273" s="11"/>
      <c r="AY1273" s="11"/>
      <c r="AZ1273" s="11"/>
      <c r="BA1273" s="11"/>
      <c r="BB1273" s="11"/>
      <c r="BC1273" s="11"/>
      <c r="BD1273" s="11"/>
      <c r="BE1273" s="11"/>
      <c r="BF1273" s="11"/>
      <c r="BG1273" s="11"/>
      <c r="BH1273" s="11"/>
      <c r="BI1273" s="11"/>
      <c r="BJ1273" s="11"/>
      <c r="BK1273" s="11"/>
      <c r="BL1273" s="11"/>
      <c r="BM1273" s="11"/>
      <c r="BN1273" s="11"/>
      <c r="BO1273" s="11"/>
      <c r="BP1273" s="11"/>
    </row>
    <row r="1274" spans="1:68" ht="12.75" customHeight="1">
      <c r="A1274" s="12">
        <f t="shared" si="2239"/>
        <v>1271</v>
      </c>
      <c r="B1274" s="11" t="str">
        <f t="shared" ref="B1274:D1274" si="2413">IF(ISERROR(B1273),IF(ISERROR(B1272),IF(ISERROR(B1271),"BLANK",B1271),B1272),B1273)</f>
        <v>Tomas Bird</v>
      </c>
      <c r="C1274" s="11" t="str">
        <f t="shared" si="2413"/>
        <v>Jasmin Schuster</v>
      </c>
      <c r="D1274" s="11" t="str">
        <f t="shared" si="2413"/>
        <v>BMSC8</v>
      </c>
      <c r="E1274" s="12" t="str">
        <f>IF(ISERROR(VLOOKUP($D1274,SITES!$A:$E,2,FALSE)),"",VLOOKUP($D1274,SITES!$A:$E,2,FALSE))</f>
        <v>Baeria Rocks North Island Northside</v>
      </c>
      <c r="F1274" s="10">
        <f>IF(ISERROR(VLOOKUP($D1274,SITES!$A:$E,3,FALSE)),"",VLOOKUP($D1274,SITES!$A:$E,3,FALSE))</f>
        <v>48.955081939697202</v>
      </c>
      <c r="G1274" s="13">
        <f>IF(ISERROR(VLOOKUP($D1274,SITES!$A:$E,4,FALSE)),"",VLOOKUP($D1274,SITES!$A:$E,4,FALSE))</f>
        <v>-125.15337371826099</v>
      </c>
      <c r="H1274" s="14" t="str">
        <f t="shared" ref="H1274:O1274" si="2414">IF(ISERROR(H1273),IF(ISERROR(H1272),IF(ISERROR(H1271),"BLANK",H1271),H1272),H1273)</f>
        <v>22/04/2024</v>
      </c>
      <c r="I1274" s="11">
        <f t="shared" si="2414"/>
        <v>1</v>
      </c>
      <c r="J1274" s="11" t="str">
        <f t="shared" si="2414"/>
        <v>NW</v>
      </c>
      <c r="K1274" s="18">
        <f t="shared" si="2414"/>
        <v>0.4236111111111111</v>
      </c>
      <c r="L1274" s="11" t="str">
        <f t="shared" si="2414"/>
        <v>TB</v>
      </c>
      <c r="M1274" s="11">
        <f t="shared" si="2414"/>
        <v>7.5</v>
      </c>
      <c r="N1274" s="11">
        <f t="shared" si="2414"/>
        <v>2</v>
      </c>
      <c r="O1274" s="11">
        <f t="shared" si="2414"/>
        <v>2</v>
      </c>
      <c r="P1274" s="11" t="s">
        <v>41</v>
      </c>
      <c r="Q1274" s="19" t="str">
        <f>IF($N1274=1,IF(ISERROR(VLOOKUP($P1274,'M1'!$A:$C,Q$2,FALSE)),"NOT PRESENT",VLOOKUP($P1274,'M1'!$A:$C,Q$2,FALSE)),IF($N1274=2,IF(ISERROR(VLOOKUP(DATA!$P1274,'M2'!$A:$C,Q$2,FALSE)),"NOT PRESENT",VLOOKUP(DATA!$P1274,'M2'!$A:$C,Q$2,FALSE)),IF($N1274=0,IF(ISERROR(VLOOKUP($P1274,'M1'!$A:$C,Q$2,FALSE)),IF(ISERROR(VLOOKUP(DATA!$P1274,'M2'!$A:$C,Q$2,FALSE)),"NOT PRESENT",VLOOKUP(DATA!$P1274,'M2'!$A:$C,Q$2,FALSE)),VLOOKUP($P1274,'M1'!$A:$C,Q$2,FALSE)),"SPECIFY METHOD")))</f>
        <v>Pisaster ochraceus</v>
      </c>
      <c r="R1274" s="12" t="str">
        <f>IF($N1274=1,IF(ISERROR(VLOOKUP($P1274,'M1'!$A:$C,R$2,FALSE)),"NOT PRESENT",VLOOKUP($P1274,'M1'!$A:$C,R$2,FALSE)),IF($N1274=2,IF(ISERROR(VLOOKUP(DATA!$P1274,'M2'!$A:$C,R$2,FALSE)),"NOT PRESENT",VLOOKUP(DATA!$P1274,'M2'!$A:$C,R$2,FALSE)),IF($N1274=0,IF(ISERROR(VLOOKUP($P1274,'M1'!$A:$C,R$2,FALSE)),IF(ISERROR(VLOOKUP(DATA!$P1274,'M2'!$A:$C,R$2,FALSE)),"NOT PRESENT",VLOOKUP(DATA!$P1274,'M2'!$A:$C,R$2,FALSE)),VLOOKUP($P1274,'M1'!$A:$C,R$2,FALSE)),"SPECIFY METHOD")))</f>
        <v>Purple sea star</v>
      </c>
      <c r="S1274" s="21">
        <f t="shared" si="2402"/>
        <v>1</v>
      </c>
      <c r="T1274" s="11">
        <v>1</v>
      </c>
      <c r="U1274" s="11"/>
      <c r="V1274" s="11"/>
      <c r="W1274" s="11"/>
      <c r="X1274" s="11"/>
      <c r="Y1274" s="11"/>
      <c r="Z1274" s="11"/>
      <c r="AA1274" s="11"/>
      <c r="AB1274" s="11"/>
      <c r="AC1274" s="11"/>
      <c r="AD1274" s="11"/>
      <c r="AE1274" s="11"/>
      <c r="AF1274" s="11"/>
      <c r="AG1274" s="11"/>
      <c r="AH1274" s="11"/>
      <c r="AI1274" s="11"/>
      <c r="AJ1274" s="11"/>
      <c r="AK1274" s="11"/>
      <c r="AL1274" s="11"/>
      <c r="AM1274" s="11"/>
      <c r="AN1274" s="11"/>
      <c r="AO1274" s="11"/>
      <c r="AP1274" s="11"/>
      <c r="AQ1274" s="11"/>
      <c r="AR1274" s="11"/>
      <c r="AS1274" s="11"/>
      <c r="AT1274" s="11"/>
      <c r="AU1274" s="11"/>
      <c r="AV1274" s="11"/>
      <c r="AW1274" s="11"/>
      <c r="AX1274" s="11"/>
      <c r="AY1274" s="11"/>
      <c r="AZ1274" s="11"/>
      <c r="BA1274" s="11"/>
      <c r="BB1274" s="11"/>
      <c r="BC1274" s="11"/>
      <c r="BD1274" s="11"/>
      <c r="BE1274" s="11"/>
      <c r="BF1274" s="11"/>
      <c r="BG1274" s="11"/>
      <c r="BH1274" s="11"/>
      <c r="BI1274" s="11"/>
      <c r="BJ1274" s="11"/>
      <c r="BK1274" s="11"/>
      <c r="BL1274" s="11"/>
      <c r="BM1274" s="11"/>
      <c r="BN1274" s="11"/>
      <c r="BO1274" s="11"/>
      <c r="BP1274" s="11"/>
    </row>
    <row r="1275" spans="1:68" ht="12.75" customHeight="1">
      <c r="A1275" s="12">
        <f t="shared" si="2239"/>
        <v>1272</v>
      </c>
      <c r="B1275" s="24" t="str">
        <f t="shared" ref="B1275:D1275" si="2415">IF(ISERROR(B1274),IF(ISERROR(B1273),IF(ISERROR(B1272),"BLANK",B1272),B1273),B1274)</f>
        <v>Tomas Bird</v>
      </c>
      <c r="C1275" s="24" t="str">
        <f t="shared" si="2415"/>
        <v>Jasmin Schuster</v>
      </c>
      <c r="D1275" s="24" t="str">
        <f t="shared" si="2415"/>
        <v>BMSC8</v>
      </c>
      <c r="E1275" s="12" t="str">
        <f>IF(ISERROR(VLOOKUP($D1275,SITES!$A:$E,2,FALSE)),"",VLOOKUP($D1275,SITES!$A:$E,2,FALSE))</f>
        <v>Baeria Rocks North Island Northside</v>
      </c>
      <c r="F1275" s="10">
        <f>IF(ISERROR(VLOOKUP($D1275,SITES!$A:$E,3,FALSE)),"",VLOOKUP($D1275,SITES!$A:$E,3,FALSE))</f>
        <v>48.955081939697202</v>
      </c>
      <c r="G1275" s="13">
        <f>IF(ISERROR(VLOOKUP($D1275,SITES!$A:$E,4,FALSE)),"",VLOOKUP($D1275,SITES!$A:$E,4,FALSE))</f>
        <v>-125.15337371826099</v>
      </c>
      <c r="H1275" s="25" t="str">
        <f t="shared" ref="H1275:O1275" si="2416">IF(ISERROR(H1274),IF(ISERROR(H1273),IF(ISERROR(H1272),"BLANK",H1272),H1273),H1274)</f>
        <v>22/04/2024</v>
      </c>
      <c r="I1275" s="24">
        <f t="shared" si="2416"/>
        <v>1</v>
      </c>
      <c r="J1275" s="24" t="str">
        <f t="shared" si="2416"/>
        <v>NW</v>
      </c>
      <c r="K1275" s="26">
        <f t="shared" si="2416"/>
        <v>0.4236111111111111</v>
      </c>
      <c r="L1275" s="24" t="str">
        <f t="shared" si="2416"/>
        <v>TB</v>
      </c>
      <c r="M1275" s="24">
        <f t="shared" si="2416"/>
        <v>7.5</v>
      </c>
      <c r="N1275" s="24">
        <f t="shared" si="2416"/>
        <v>2</v>
      </c>
      <c r="O1275" s="24">
        <f t="shared" si="2416"/>
        <v>2</v>
      </c>
      <c r="P1275" s="24" t="s">
        <v>36</v>
      </c>
      <c r="Q1275" s="19" t="str">
        <f>IF($N1275=1,IF(ISERROR(VLOOKUP($P1275,'M1'!$A:$C,Q$2,FALSE)),"NOT PRESENT",VLOOKUP($P1275,'M1'!$A:$C,Q$2,FALSE)),IF($N1275=2,IF(ISERROR(VLOOKUP(DATA!$P1275,'M2'!$A:$C,Q$2,FALSE)),"NOT PRESENT",VLOOKUP(DATA!$P1275,'M2'!$A:$C,Q$2,FALSE)),IF($N1275=0,IF(ISERROR(VLOOKUP($P1275,'M1'!$A:$C,Q$2,FALSE)),IF(ISERROR(VLOOKUP(DATA!$P1275,'M2'!$A:$C,Q$2,FALSE)),"NOT PRESENT",VLOOKUP(DATA!$P1275,'M2'!$A:$C,Q$2,FALSE)),VLOOKUP($P1275,'M1'!$A:$C,Q$2,FALSE)),"SPECIFY METHOD")))</f>
        <v>Haliotis kamtschatkana</v>
      </c>
      <c r="R1275" s="12" t="str">
        <f>IF($N1275=1,IF(ISERROR(VLOOKUP($P1275,'M1'!$A:$C,R$2,FALSE)),"NOT PRESENT",VLOOKUP($P1275,'M1'!$A:$C,R$2,FALSE)),IF($N1275=2,IF(ISERROR(VLOOKUP(DATA!$P1275,'M2'!$A:$C,R$2,FALSE)),"NOT PRESENT",VLOOKUP(DATA!$P1275,'M2'!$A:$C,R$2,FALSE)),IF($N1275=0,IF(ISERROR(VLOOKUP($P1275,'M1'!$A:$C,R$2,FALSE)),IF(ISERROR(VLOOKUP(DATA!$P1275,'M2'!$A:$C,R$2,FALSE)),"NOT PRESENT",VLOOKUP(DATA!$P1275,'M2'!$A:$C,R$2,FALSE)),VLOOKUP($P1275,'M1'!$A:$C,R$2,FALSE)),"SPECIFY METHOD")))</f>
        <v>Pinto abalone</v>
      </c>
      <c r="S1275" s="27">
        <f t="shared" si="2402"/>
        <v>13</v>
      </c>
      <c r="T1275" s="24">
        <v>0</v>
      </c>
      <c r="U1275" s="24">
        <v>3</v>
      </c>
      <c r="V1275" s="24">
        <v>5</v>
      </c>
      <c r="W1275" s="24">
        <v>5</v>
      </c>
      <c r="X1275" s="24"/>
      <c r="Y1275" s="24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M1275" s="24"/>
      <c r="BN1275" s="24"/>
      <c r="BO1275" s="24"/>
      <c r="BP1275" s="24"/>
    </row>
    <row r="1276" spans="1:68" ht="12.75" customHeight="1">
      <c r="A1276" s="12">
        <f t="shared" si="2239"/>
        <v>1273</v>
      </c>
      <c r="B1276" s="24" t="str">
        <f t="shared" ref="B1276:D1276" si="2417">IF(ISERROR(B1275),IF(ISERROR(B1274),IF(ISERROR(B1273),"BLANK",B1273),B1274),B1275)</f>
        <v>Tomas Bird</v>
      </c>
      <c r="C1276" s="24" t="str">
        <f t="shared" si="2417"/>
        <v>Jasmin Schuster</v>
      </c>
      <c r="D1276" s="24" t="str">
        <f t="shared" si="2417"/>
        <v>BMSC8</v>
      </c>
      <c r="E1276" s="12" t="str">
        <f>IF(ISERROR(VLOOKUP($D1276,SITES!$A:$E,2,FALSE)),"",VLOOKUP($D1276,SITES!$A:$E,2,FALSE))</f>
        <v>Baeria Rocks North Island Northside</v>
      </c>
      <c r="F1276" s="10">
        <f>IF(ISERROR(VLOOKUP($D1276,SITES!$A:$E,3,FALSE)),"",VLOOKUP($D1276,SITES!$A:$E,3,FALSE))</f>
        <v>48.955081939697202</v>
      </c>
      <c r="G1276" s="13">
        <f>IF(ISERROR(VLOOKUP($D1276,SITES!$A:$E,4,FALSE)),"",VLOOKUP($D1276,SITES!$A:$E,4,FALSE))</f>
        <v>-125.15337371826099</v>
      </c>
      <c r="H1276" s="25" t="str">
        <f t="shared" ref="H1276:O1276" si="2418">IF(ISERROR(H1275),IF(ISERROR(H1274),IF(ISERROR(H1273),"BLANK",H1273),H1274),H1275)</f>
        <v>22/04/2024</v>
      </c>
      <c r="I1276" s="24">
        <f t="shared" si="2418"/>
        <v>1</v>
      </c>
      <c r="J1276" s="24" t="str">
        <f t="shared" si="2418"/>
        <v>NW</v>
      </c>
      <c r="K1276" s="26">
        <f t="shared" si="2418"/>
        <v>0.4236111111111111</v>
      </c>
      <c r="L1276" s="24" t="str">
        <f t="shared" si="2418"/>
        <v>TB</v>
      </c>
      <c r="M1276" s="24">
        <f t="shared" si="2418"/>
        <v>7.5</v>
      </c>
      <c r="N1276" s="24">
        <f t="shared" si="2418"/>
        <v>2</v>
      </c>
      <c r="O1276" s="24">
        <f t="shared" si="2418"/>
        <v>2</v>
      </c>
      <c r="P1276" s="24" t="s">
        <v>33</v>
      </c>
      <c r="Q1276" s="19" t="str">
        <f>IF($N1276=1,IF(ISERROR(VLOOKUP($P1276,'M1'!$A:$C,Q$2,FALSE)),"NOT PRESENT",VLOOKUP($P1276,'M1'!$A:$C,Q$2,FALSE)),IF($N1276=2,IF(ISERROR(VLOOKUP(DATA!$P1276,'M2'!$A:$C,Q$2,FALSE)),"NOT PRESENT",VLOOKUP(DATA!$P1276,'M2'!$A:$C,Q$2,FALSE)),IF($N1276=0,IF(ISERROR(VLOOKUP($P1276,'M1'!$A:$C,Q$2,FALSE)),IF(ISERROR(VLOOKUP(DATA!$P1276,'M2'!$A:$C,Q$2,FALSE)),"NOT PRESENT",VLOOKUP(DATA!$P1276,'M2'!$A:$C,Q$2,FALSE)),VLOOKUP($P1276,'M1'!$A:$C,Q$2,FALSE)),"SPECIFY METHOD")))</f>
        <v>Apostichopus californicus</v>
      </c>
      <c r="R1276" s="12" t="str">
        <f>IF($N1276=1,IF(ISERROR(VLOOKUP($P1276,'M1'!$A:$C,R$2,FALSE)),"NOT PRESENT",VLOOKUP($P1276,'M1'!$A:$C,R$2,FALSE)),IF($N1276=2,IF(ISERROR(VLOOKUP(DATA!$P1276,'M2'!$A:$C,R$2,FALSE)),"NOT PRESENT",VLOOKUP(DATA!$P1276,'M2'!$A:$C,R$2,FALSE)),IF($N1276=0,IF(ISERROR(VLOOKUP($P1276,'M1'!$A:$C,R$2,FALSE)),IF(ISERROR(VLOOKUP(DATA!$P1276,'M2'!$A:$C,R$2,FALSE)),"NOT PRESENT",VLOOKUP(DATA!$P1276,'M2'!$A:$C,R$2,FALSE)),VLOOKUP($P1276,'M1'!$A:$C,R$2,FALSE)),"SPECIFY METHOD")))</f>
        <v>California sea cucumber</v>
      </c>
      <c r="S1276" s="27">
        <v>7</v>
      </c>
      <c r="T1276" s="24">
        <v>7</v>
      </c>
      <c r="U1276" s="24"/>
      <c r="V1276" s="24"/>
      <c r="W1276" s="24"/>
      <c r="X1276" s="24"/>
      <c r="Y1276" s="24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M1276" s="24"/>
      <c r="BN1276" s="24"/>
      <c r="BO1276" s="24"/>
      <c r="BP1276" s="24"/>
    </row>
    <row r="1277" spans="1:68" ht="12.75" customHeight="1">
      <c r="A1277" s="12">
        <f t="shared" si="2239"/>
        <v>1274</v>
      </c>
      <c r="B1277" s="24" t="str">
        <f t="shared" ref="B1277:D1277" si="2419">IF(ISERROR(B1276),IF(ISERROR(B1275),IF(ISERROR(B1274),"BLANK",B1274),B1275),B1276)</f>
        <v>Tomas Bird</v>
      </c>
      <c r="C1277" s="24" t="str">
        <f t="shared" si="2419"/>
        <v>Jasmin Schuster</v>
      </c>
      <c r="D1277" s="24" t="str">
        <f t="shared" si="2419"/>
        <v>BMSC8</v>
      </c>
      <c r="E1277" s="12" t="str">
        <f>IF(ISERROR(VLOOKUP($D1277,SITES!$A:$E,2,FALSE)),"",VLOOKUP($D1277,SITES!$A:$E,2,FALSE))</f>
        <v>Baeria Rocks North Island Northside</v>
      </c>
      <c r="F1277" s="10">
        <f>IF(ISERROR(VLOOKUP($D1277,SITES!$A:$E,3,FALSE)),"",VLOOKUP($D1277,SITES!$A:$E,3,FALSE))</f>
        <v>48.955081939697202</v>
      </c>
      <c r="G1277" s="13">
        <f>IF(ISERROR(VLOOKUP($D1277,SITES!$A:$E,4,FALSE)),"",VLOOKUP($D1277,SITES!$A:$E,4,FALSE))</f>
        <v>-125.15337371826099</v>
      </c>
      <c r="H1277" s="25" t="str">
        <f t="shared" ref="H1277:O1277" si="2420">IF(ISERROR(H1276),IF(ISERROR(H1275),IF(ISERROR(H1274),"BLANK",H1274),H1275),H1276)</f>
        <v>22/04/2024</v>
      </c>
      <c r="I1277" s="24">
        <f t="shared" si="2420"/>
        <v>1</v>
      </c>
      <c r="J1277" s="24" t="str">
        <f t="shared" si="2420"/>
        <v>NW</v>
      </c>
      <c r="K1277" s="26">
        <f t="shared" si="2420"/>
        <v>0.4236111111111111</v>
      </c>
      <c r="L1277" s="24" t="str">
        <f t="shared" si="2420"/>
        <v>TB</v>
      </c>
      <c r="M1277" s="24">
        <f t="shared" si="2420"/>
        <v>7.5</v>
      </c>
      <c r="N1277" s="24">
        <f t="shared" si="2420"/>
        <v>2</v>
      </c>
      <c r="O1277" s="24">
        <f t="shared" si="2420"/>
        <v>2</v>
      </c>
      <c r="P1277" s="24" t="s">
        <v>28</v>
      </c>
      <c r="Q1277" s="19" t="str">
        <f>IF($N1277=1,IF(ISERROR(VLOOKUP($P1277,'M1'!$A:$C,Q$2,FALSE)),"NOT PRESENT",VLOOKUP($P1277,'M1'!$A:$C,Q$2,FALSE)),IF($N1277=2,IF(ISERROR(VLOOKUP(DATA!$P1277,'M2'!$A:$C,Q$2,FALSE)),"NOT PRESENT",VLOOKUP(DATA!$P1277,'M2'!$A:$C,Q$2,FALSE)),IF($N1277=0,IF(ISERROR(VLOOKUP($P1277,'M1'!$A:$C,Q$2,FALSE)),IF(ISERROR(VLOOKUP(DATA!$P1277,'M2'!$A:$C,Q$2,FALSE)),"NOT PRESENT",VLOOKUP(DATA!$P1277,'M2'!$A:$C,Q$2,FALSE)),VLOOKUP($P1277,'M1'!$A:$C,Q$2,FALSE)),"SPECIFY METHOD")))</f>
        <v>Artedius harringtoni</v>
      </c>
      <c r="R1277" s="12" t="str">
        <f>IF($N1277=1,IF(ISERROR(VLOOKUP($P1277,'M1'!$A:$C,R$2,FALSE)),"NOT PRESENT",VLOOKUP($P1277,'M1'!$A:$C,R$2,FALSE)),IF($N1277=2,IF(ISERROR(VLOOKUP(DATA!$P1277,'M2'!$A:$C,R$2,FALSE)),"NOT PRESENT",VLOOKUP(DATA!$P1277,'M2'!$A:$C,R$2,FALSE)),IF($N1277=0,IF(ISERROR(VLOOKUP($P1277,'M1'!$A:$C,R$2,FALSE)),IF(ISERROR(VLOOKUP(DATA!$P1277,'M2'!$A:$C,R$2,FALSE)),"NOT PRESENT",VLOOKUP(DATA!$P1277,'M2'!$A:$C,R$2,FALSE)),VLOOKUP($P1277,'M1'!$A:$C,R$2,FALSE)),"SPECIFY METHOD")))</f>
        <v>Scalyhead sculpin</v>
      </c>
      <c r="S1277" s="27">
        <f t="shared" ref="S1277:S1281" si="2421">SUM(T1277:AV1277)</f>
        <v>6</v>
      </c>
      <c r="T1277" s="24">
        <v>0</v>
      </c>
      <c r="U1277" s="24"/>
      <c r="V1277" s="24">
        <v>6</v>
      </c>
      <c r="W1277" s="24"/>
      <c r="X1277" s="24"/>
      <c r="Y1277" s="24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M1277" s="24"/>
      <c r="BN1277" s="24"/>
      <c r="BO1277" s="24"/>
      <c r="BP1277" s="24"/>
    </row>
    <row r="1278" spans="1:68" ht="12.75" customHeight="1">
      <c r="A1278" s="12">
        <f t="shared" si="2239"/>
        <v>1275</v>
      </c>
      <c r="B1278" s="28" t="str">
        <f t="shared" ref="B1278:D1278" si="2422">IF(ISERROR(B1277),IF(ISERROR(B1276),IF(ISERROR(B1275),"BLANK",B1275),B1276),B1277)</f>
        <v>Tomas Bird</v>
      </c>
      <c r="C1278" s="28" t="str">
        <f t="shared" si="2422"/>
        <v>Jasmin Schuster</v>
      </c>
      <c r="D1278" s="28" t="str">
        <f t="shared" si="2422"/>
        <v>BMSC8</v>
      </c>
      <c r="E1278" s="12" t="str">
        <f>IF(ISERROR(VLOOKUP($D1278,SITES!$A:$E,2,FALSE)),"",VLOOKUP($D1278,SITES!$A:$E,2,FALSE))</f>
        <v>Baeria Rocks North Island Northside</v>
      </c>
      <c r="F1278" s="10">
        <f>IF(ISERROR(VLOOKUP($D1278,SITES!$A:$E,3,FALSE)),"",VLOOKUP($D1278,SITES!$A:$E,3,FALSE))</f>
        <v>48.955081939697202</v>
      </c>
      <c r="G1278" s="13">
        <f>IF(ISERROR(VLOOKUP($D1278,SITES!$A:$E,4,FALSE)),"",VLOOKUP($D1278,SITES!$A:$E,4,FALSE))</f>
        <v>-125.15337371826099</v>
      </c>
      <c r="H1278" s="29" t="str">
        <f t="shared" ref="H1278:I1278" si="2423">IF(ISERROR(H1277),IF(ISERROR(H1276),IF(ISERROR(H1275),"BLANK",H1275),H1276),H1277)</f>
        <v>22/04/2024</v>
      </c>
      <c r="I1278" s="28">
        <f t="shared" si="2423"/>
        <v>1</v>
      </c>
      <c r="J1278" s="28" t="s">
        <v>84</v>
      </c>
      <c r="K1278" s="30">
        <f t="shared" ref="K1278:L1278" si="2424">IF(ISERROR(K1277),IF(ISERROR(K1276),IF(ISERROR(K1275),"BLANK",K1275),K1276),K1277)</f>
        <v>0.4236111111111111</v>
      </c>
      <c r="L1278" s="28" t="str">
        <f t="shared" si="2424"/>
        <v>TB</v>
      </c>
      <c r="M1278" s="28">
        <v>7.5</v>
      </c>
      <c r="N1278" s="28">
        <v>2</v>
      </c>
      <c r="O1278" s="28">
        <f t="shared" ref="O1278:O1279" si="2425">IF(ISERROR(O1277),IF(ISERROR(O1276),IF(ISERROR(O1275),"BLANK",O1275),O1276),O1277)</f>
        <v>2</v>
      </c>
      <c r="P1278" s="28" t="s">
        <v>43</v>
      </c>
      <c r="Q1278" s="31" t="str">
        <f>IF($N1278=1,IF(ISERROR(VLOOKUP($P1278,'M1'!$A:$C,Q$2,FALSE)),"NOT PRESENT",VLOOKUP($P1278,'M1'!$A:$C,Q$2,FALSE)),IF($N1278=2,IF(ISERROR(VLOOKUP(DATA!$P1278,'M2'!$A:$C,Q$2,FALSE)),"NOT PRESENT",VLOOKUP(DATA!$P1278,'M2'!$A:$C,Q$2,FALSE)),IF($N1278=0,IF(ISERROR(VLOOKUP($P1278,'M1'!$A:$C,Q$2,FALSE)),IF(ISERROR(VLOOKUP(DATA!$P1278,'M2'!$A:$C,Q$2,FALSE)),"NOT PRESENT",VLOOKUP(DATA!$P1278,'M2'!$A:$C,Q$2,FALSE)),VLOOKUP($P1278,'M1'!$A:$C,Q$2,FALSE)),"SPECIFY METHOD")))</f>
        <v>Strongylocentrotus droebachiensis</v>
      </c>
      <c r="R1278" s="31" t="str">
        <f>IF($N1278=1,IF(ISERROR(VLOOKUP($P1278,'M1'!$A:$C,R$2,FALSE)),"NOT PRESENT",VLOOKUP($P1278,'M1'!$A:$C,R$2,FALSE)),IF($N1278=2,IF(ISERROR(VLOOKUP(DATA!$P1278,'M2'!$A:$C,R$2,FALSE)),"NOT PRESENT",VLOOKUP(DATA!$P1278,'M2'!$A:$C,R$2,FALSE)),IF($N1278=0,IF(ISERROR(VLOOKUP($P1278,'M1'!$A:$C,R$2,FALSE)),IF(ISERROR(VLOOKUP(DATA!$P1278,'M2'!$A:$C,R$2,FALSE)),"NOT PRESENT",VLOOKUP(DATA!$P1278,'M2'!$A:$C,R$2,FALSE)),VLOOKUP($P1278,'M1'!$A:$C,R$2,FALSE)),"SPECIFY METHOD")))</f>
        <v>Northern sea urchin</v>
      </c>
      <c r="S1278" s="32">
        <f t="shared" si="2421"/>
        <v>1</v>
      </c>
      <c r="T1278" s="28">
        <v>1</v>
      </c>
      <c r="U1278" s="28"/>
      <c r="V1278" s="28"/>
      <c r="W1278" s="28"/>
      <c r="X1278" s="28"/>
      <c r="Y1278" s="28"/>
      <c r="Z1278" s="28"/>
      <c r="AA1278" s="28"/>
      <c r="AB1278" s="28"/>
      <c r="AC1278" s="28"/>
      <c r="AD1278" s="28"/>
      <c r="AE1278" s="28"/>
      <c r="AF1278" s="28"/>
      <c r="AG1278" s="28"/>
      <c r="AH1278" s="28"/>
      <c r="AI1278" s="28"/>
      <c r="AJ1278" s="28"/>
      <c r="AK1278" s="28"/>
      <c r="AL1278" s="28"/>
      <c r="AM1278" s="28"/>
      <c r="AN1278" s="28"/>
      <c r="AO1278" s="28"/>
      <c r="AP1278" s="28"/>
      <c r="AQ1278" s="28"/>
      <c r="AR1278" s="28"/>
      <c r="AS1278" s="28"/>
      <c r="AT1278" s="28"/>
      <c r="AU1278" s="28"/>
      <c r="AV1278" s="28"/>
      <c r="AW1278" s="28"/>
      <c r="AX1278" s="28"/>
      <c r="AY1278" s="28"/>
      <c r="AZ1278" s="28"/>
      <c r="BA1278" s="28"/>
      <c r="BB1278" s="28"/>
      <c r="BC1278" s="28"/>
      <c r="BD1278" s="28"/>
      <c r="BE1278" s="28"/>
      <c r="BF1278" s="28"/>
      <c r="BG1278" s="28"/>
      <c r="BH1278" s="28"/>
      <c r="BI1278" s="28"/>
      <c r="BJ1278" s="28"/>
      <c r="BK1278" s="28"/>
      <c r="BL1278" s="28"/>
      <c r="BM1278" s="28"/>
      <c r="BN1278" s="28"/>
      <c r="BO1278" s="28"/>
      <c r="BP1278" s="28"/>
    </row>
    <row r="1279" spans="1:68" ht="12.75" customHeight="1">
      <c r="A1279" s="12">
        <f t="shared" si="2239"/>
        <v>1276</v>
      </c>
      <c r="B1279" s="11" t="str">
        <f t="shared" ref="B1279:C1279" si="2426">IF(ISERROR(B1278),IF(ISERROR(B1277),IF(ISERROR(B1276),"BLANK",B1276),B1277),B1278)</f>
        <v>Tomas Bird</v>
      </c>
      <c r="C1279" s="11" t="str">
        <f t="shared" si="2426"/>
        <v>Jasmin Schuster</v>
      </c>
      <c r="D1279" s="11" t="s">
        <v>50</v>
      </c>
      <c r="E1279" s="12" t="str">
        <f>IF(ISERROR(VLOOKUP($D1279,SITES!$A:$E,2,FALSE)),"",VLOOKUP($D1279,SITES!$A:$E,2,FALSE))</f>
        <v>Baeria Rocks South Island</v>
      </c>
      <c r="F1279" s="10">
        <f>IF(ISERROR(VLOOKUP($D1279,SITES!$A:$E,3,FALSE)),"",VLOOKUP($D1279,SITES!$A:$E,3,FALSE))</f>
        <v>48.950233459472599</v>
      </c>
      <c r="G1279" s="13">
        <f>IF(ISERROR(VLOOKUP($D1279,SITES!$A:$E,4,FALSE)),"",VLOOKUP($D1279,SITES!$A:$E,4,FALSE))</f>
        <v>-125.155548095703</v>
      </c>
      <c r="H1279" s="14" t="str">
        <f t="shared" ref="H1279:H1285" si="2427">IF(ISERROR(H1278),IF(ISERROR(H1277),IF(ISERROR(H1276),"BLANK",H1276),H1277),H1278)</f>
        <v>22/04/2024</v>
      </c>
      <c r="I1279" s="11">
        <v>1.5</v>
      </c>
      <c r="J1279" s="11" t="s">
        <v>51</v>
      </c>
      <c r="K1279" s="33">
        <v>0.52986111111111112</v>
      </c>
      <c r="L1279" s="11" t="str">
        <f>IF(ISERROR(L1278),IF(ISERROR(L1277),IF(ISERROR(L1276),"BLANK",L1276),L1277),L1278)</f>
        <v>TB</v>
      </c>
      <c r="M1279" s="11">
        <v>8</v>
      </c>
      <c r="N1279" s="11">
        <v>1</v>
      </c>
      <c r="O1279" s="11">
        <f t="shared" si="2425"/>
        <v>2</v>
      </c>
      <c r="P1279" s="11" t="s">
        <v>27</v>
      </c>
      <c r="Q1279" s="19" t="str">
        <f>IF($N1279=1,IF(ISERROR(VLOOKUP($P1279,'M1'!$A:$C,Q$2,FALSE)),"NOT PRESENT",VLOOKUP($P1279,'M1'!$A:$C,Q$2,FALSE)),IF($N1279=2,IF(ISERROR(VLOOKUP(DATA!$P1279,'M2'!$A:$C,Q$2,FALSE)),"NOT PRESENT",VLOOKUP(DATA!$P1279,'M2'!$A:$C,Q$2,FALSE)),IF($N1279=0,IF(ISERROR(VLOOKUP($P1279,'M1'!$A:$C,Q$2,FALSE)),IF(ISERROR(VLOOKUP(DATA!$P1279,'M2'!$A:$C,Q$2,FALSE)),"NOT PRESENT",VLOOKUP(DATA!$P1279,'M2'!$A:$C,Q$2,FALSE)),VLOOKUP($P1279,'M1'!$A:$C,Q$2,FALSE)),"SPECIFY METHOD")))</f>
        <v>Hexagrammos decagrammus</v>
      </c>
      <c r="R1279" s="12" t="str">
        <f>IF($N1279=1,IF(ISERROR(VLOOKUP($P1279,'M1'!$A:$C,R$2,FALSE)),"NOT PRESENT",VLOOKUP($P1279,'M1'!$A:$C,R$2,FALSE)),IF($N1279=2,IF(ISERROR(VLOOKUP(DATA!$P1279,'M2'!$A:$C,R$2,FALSE)),"NOT PRESENT",VLOOKUP(DATA!$P1279,'M2'!$A:$C,R$2,FALSE)),IF($N1279=0,IF(ISERROR(VLOOKUP($P1279,'M1'!$A:$C,R$2,FALSE)),IF(ISERROR(VLOOKUP(DATA!$P1279,'M2'!$A:$C,R$2,FALSE)),"NOT PRESENT",VLOOKUP(DATA!$P1279,'M2'!$A:$C,R$2,FALSE)),VLOOKUP($P1279,'M1'!$A:$C,R$2,FALSE)),"SPECIFY METHOD")))</f>
        <v>Kelp greenling</v>
      </c>
      <c r="S1279" s="21">
        <f t="shared" si="2421"/>
        <v>1</v>
      </c>
      <c r="T1279" s="11">
        <v>0</v>
      </c>
      <c r="U1279" s="11"/>
      <c r="V1279" s="11"/>
      <c r="W1279" s="11"/>
      <c r="X1279" s="11"/>
      <c r="Y1279" s="11"/>
      <c r="Z1279" s="11"/>
      <c r="AA1279" s="11"/>
      <c r="AB1279" s="11">
        <v>1</v>
      </c>
      <c r="AC1279" s="11"/>
      <c r="AD1279" s="11"/>
      <c r="AE1279" s="11"/>
      <c r="AF1279" s="11"/>
      <c r="AG1279" s="11"/>
      <c r="AH1279" s="11"/>
      <c r="AI1279" s="11"/>
      <c r="AJ1279" s="11"/>
      <c r="AK1279" s="11"/>
      <c r="AL1279" s="11"/>
      <c r="AM1279" s="11"/>
      <c r="AN1279" s="11"/>
      <c r="AO1279" s="11"/>
      <c r="AP1279" s="11"/>
      <c r="AQ1279" s="11"/>
      <c r="AR1279" s="11"/>
      <c r="AS1279" s="11"/>
      <c r="AT1279" s="11"/>
      <c r="AU1279" s="11"/>
      <c r="AV1279" s="11"/>
      <c r="AW1279" s="11"/>
      <c r="AX1279" s="11"/>
      <c r="AY1279" s="11"/>
      <c r="AZ1279" s="11"/>
      <c r="BA1279" s="11"/>
      <c r="BB1279" s="11"/>
      <c r="BC1279" s="11"/>
      <c r="BD1279" s="11"/>
      <c r="BE1279" s="11"/>
      <c r="BF1279" s="11"/>
      <c r="BG1279" s="11"/>
      <c r="BH1279" s="11"/>
      <c r="BI1279" s="11"/>
      <c r="BJ1279" s="11"/>
      <c r="BK1279" s="11"/>
      <c r="BL1279" s="11"/>
      <c r="BM1279" s="11"/>
      <c r="BN1279" s="11"/>
      <c r="BO1279" s="11"/>
      <c r="BP1279" s="11"/>
    </row>
    <row r="1280" spans="1:68" ht="12.75" customHeight="1">
      <c r="A1280" s="12">
        <f t="shared" si="2239"/>
        <v>1277</v>
      </c>
      <c r="B1280" s="11" t="str">
        <f t="shared" ref="B1280:D1280" si="2428">IF(ISERROR(B1279),IF(ISERROR(B1278),IF(ISERROR(B1277),"BLANK",B1277),B1278),B1279)</f>
        <v>Tomas Bird</v>
      </c>
      <c r="C1280" s="11" t="str">
        <f t="shared" si="2428"/>
        <v>Jasmin Schuster</v>
      </c>
      <c r="D1280" s="11" t="str">
        <f t="shared" si="2428"/>
        <v>BMSC6</v>
      </c>
      <c r="E1280" s="12" t="str">
        <f>IF(ISERROR(VLOOKUP($D1280,SITES!$A:$E,2,FALSE)),"",VLOOKUP($D1280,SITES!$A:$E,2,FALSE))</f>
        <v>Baeria Rocks South Island</v>
      </c>
      <c r="F1280" s="10">
        <f>IF(ISERROR(VLOOKUP($D1280,SITES!$A:$E,3,FALSE)),"",VLOOKUP($D1280,SITES!$A:$E,3,FALSE))</f>
        <v>48.950233459472599</v>
      </c>
      <c r="G1280" s="13">
        <f>IF(ISERROR(VLOOKUP($D1280,SITES!$A:$E,4,FALSE)),"",VLOOKUP($D1280,SITES!$A:$E,4,FALSE))</f>
        <v>-125.155548095703</v>
      </c>
      <c r="H1280" s="14" t="str">
        <f t="shared" si="2427"/>
        <v>22/04/2024</v>
      </c>
      <c r="I1280" s="11">
        <f t="shared" ref="I1280:O1280" si="2429">IF(ISERROR(I1279),IF(ISERROR(I1278),IF(ISERROR(I1277),"BLANK",I1277),I1278),I1279)</f>
        <v>1.5</v>
      </c>
      <c r="J1280" s="11" t="str">
        <f t="shared" si="2429"/>
        <v>SW</v>
      </c>
      <c r="K1280" s="18">
        <f t="shared" si="2429"/>
        <v>0.52986111111111112</v>
      </c>
      <c r="L1280" s="11" t="str">
        <f t="shared" si="2429"/>
        <v>TB</v>
      </c>
      <c r="M1280" s="11">
        <f t="shared" si="2429"/>
        <v>8</v>
      </c>
      <c r="N1280" s="11">
        <f t="shared" si="2429"/>
        <v>1</v>
      </c>
      <c r="O1280" s="11">
        <f t="shared" si="2429"/>
        <v>2</v>
      </c>
      <c r="P1280" s="11" t="s">
        <v>54</v>
      </c>
      <c r="Q1280" s="19" t="str">
        <f>IF($N1280=1,IF(ISERROR(VLOOKUP($P1280,'M1'!$A:$C,Q$2,FALSE)),"NOT PRESENT",VLOOKUP($P1280,'M1'!$A:$C,Q$2,FALSE)),IF($N1280=2,IF(ISERROR(VLOOKUP(DATA!$P1280,'M2'!$A:$C,Q$2,FALSE)),"NOT PRESENT",VLOOKUP(DATA!$P1280,'M2'!$A:$C,Q$2,FALSE)),IF($N1280=0,IF(ISERROR(VLOOKUP($P1280,'M1'!$A:$C,Q$2,FALSE)),IF(ISERROR(VLOOKUP(DATA!$P1280,'M2'!$A:$C,Q$2,FALSE)),"NOT PRESENT",VLOOKUP(DATA!$P1280,'M2'!$A:$C,Q$2,FALSE)),VLOOKUP($P1280,'M1'!$A:$C,Q$2,FALSE)),"SPECIFY METHOD")))</f>
        <v>Ophiodon elongatus</v>
      </c>
      <c r="R1280" s="12" t="str">
        <f>IF($N1280=1,IF(ISERROR(VLOOKUP($P1280,'M1'!$A:$C,R$2,FALSE)),"NOT PRESENT",VLOOKUP($P1280,'M1'!$A:$C,R$2,FALSE)),IF($N1280=2,IF(ISERROR(VLOOKUP(DATA!$P1280,'M2'!$A:$C,R$2,FALSE)),"NOT PRESENT",VLOOKUP(DATA!$P1280,'M2'!$A:$C,R$2,FALSE)),IF($N1280=0,IF(ISERROR(VLOOKUP($P1280,'M1'!$A:$C,R$2,FALSE)),IF(ISERROR(VLOOKUP(DATA!$P1280,'M2'!$A:$C,R$2,FALSE)),"NOT PRESENT",VLOOKUP(DATA!$P1280,'M2'!$A:$C,R$2,FALSE)),VLOOKUP($P1280,'M1'!$A:$C,R$2,FALSE)),"SPECIFY METHOD")))</f>
        <v>Lingcod</v>
      </c>
      <c r="S1280" s="21">
        <f t="shared" si="2421"/>
        <v>1</v>
      </c>
      <c r="T1280" s="11">
        <v>0</v>
      </c>
      <c r="U1280" s="11"/>
      <c r="V1280" s="11"/>
      <c r="W1280" s="11"/>
      <c r="X1280" s="11"/>
      <c r="Y1280" s="11"/>
      <c r="Z1280" s="11"/>
      <c r="AA1280" s="11"/>
      <c r="AB1280" s="11"/>
      <c r="AC1280" s="11"/>
      <c r="AD1280" s="11">
        <v>1</v>
      </c>
      <c r="AE1280" s="11"/>
      <c r="AF1280" s="11"/>
      <c r="AG1280" s="11"/>
      <c r="AH1280" s="11"/>
      <c r="AI1280" s="11"/>
      <c r="AJ1280" s="11"/>
      <c r="AK1280" s="11"/>
      <c r="AL1280" s="11"/>
      <c r="AM1280" s="11"/>
      <c r="AN1280" s="11"/>
      <c r="AO1280" s="11"/>
      <c r="AP1280" s="11"/>
      <c r="AQ1280" s="11"/>
      <c r="AR1280" s="11"/>
      <c r="AS1280" s="11"/>
      <c r="AT1280" s="11"/>
      <c r="AU1280" s="11"/>
      <c r="AV1280" s="11"/>
      <c r="AW1280" s="11"/>
      <c r="AX1280" s="11"/>
      <c r="AY1280" s="11"/>
      <c r="AZ1280" s="11"/>
      <c r="BA1280" s="11"/>
      <c r="BB1280" s="11"/>
      <c r="BC1280" s="11"/>
      <c r="BD1280" s="11"/>
      <c r="BE1280" s="11"/>
      <c r="BF1280" s="11"/>
      <c r="BG1280" s="11"/>
      <c r="BH1280" s="11"/>
      <c r="BI1280" s="11"/>
      <c r="BJ1280" s="11"/>
      <c r="BK1280" s="11"/>
      <c r="BL1280" s="11"/>
      <c r="BM1280" s="11"/>
      <c r="BN1280" s="11"/>
      <c r="BO1280" s="11"/>
      <c r="BP1280" s="11"/>
    </row>
    <row r="1281" spans="1:68" ht="12.75" customHeight="1">
      <c r="A1281" s="12">
        <f t="shared" si="2239"/>
        <v>1278</v>
      </c>
      <c r="B1281" s="11" t="str">
        <f t="shared" ref="B1281:D1281" si="2430">IF(ISERROR(B1280),IF(ISERROR(B1279),IF(ISERROR(B1278),"BLANK",B1278),B1279),B1280)</f>
        <v>Tomas Bird</v>
      </c>
      <c r="C1281" s="11" t="str">
        <f t="shared" si="2430"/>
        <v>Jasmin Schuster</v>
      </c>
      <c r="D1281" s="11" t="str">
        <f t="shared" si="2430"/>
        <v>BMSC6</v>
      </c>
      <c r="E1281" s="12" t="str">
        <f>IF(ISERROR(VLOOKUP($D1281,SITES!$A:$E,2,FALSE)),"",VLOOKUP($D1281,SITES!$A:$E,2,FALSE))</f>
        <v>Baeria Rocks South Island</v>
      </c>
      <c r="F1281" s="10">
        <f>IF(ISERROR(VLOOKUP($D1281,SITES!$A:$E,3,FALSE)),"",VLOOKUP($D1281,SITES!$A:$E,3,FALSE))</f>
        <v>48.950233459472599</v>
      </c>
      <c r="G1281" s="13">
        <f>IF(ISERROR(VLOOKUP($D1281,SITES!$A:$E,4,FALSE)),"",VLOOKUP($D1281,SITES!$A:$E,4,FALSE))</f>
        <v>-125.155548095703</v>
      </c>
      <c r="H1281" s="14" t="str">
        <f t="shared" si="2427"/>
        <v>22/04/2024</v>
      </c>
      <c r="I1281" s="11">
        <f t="shared" ref="I1281:M1281" si="2431">IF(ISERROR(I1280),IF(ISERROR(I1279),IF(ISERROR(I1278),"BLANK",I1278),I1279),I1280)</f>
        <v>1.5</v>
      </c>
      <c r="J1281" s="11" t="str">
        <f t="shared" si="2431"/>
        <v>SW</v>
      </c>
      <c r="K1281" s="18">
        <f t="shared" si="2431"/>
        <v>0.52986111111111112</v>
      </c>
      <c r="L1281" s="11" t="str">
        <f t="shared" si="2431"/>
        <v>TB</v>
      </c>
      <c r="M1281" s="11">
        <f t="shared" si="2431"/>
        <v>8</v>
      </c>
      <c r="N1281" s="11">
        <v>2</v>
      </c>
      <c r="O1281" s="11">
        <f>IF(ISERROR(O1280),IF(ISERROR(O1279),IF(ISERROR(O1278),"BLANK",O1278),O1279),O1280)</f>
        <v>2</v>
      </c>
      <c r="P1281" s="11" t="s">
        <v>36</v>
      </c>
      <c r="Q1281" s="19" t="str">
        <f>IF($N1281=1,IF(ISERROR(VLOOKUP($P1281,'M1'!$A:$C,Q$2,FALSE)),"NOT PRESENT",VLOOKUP($P1281,'M1'!$A:$C,Q$2,FALSE)),IF($N1281=2,IF(ISERROR(VLOOKUP(DATA!$P1281,'M2'!$A:$C,Q$2,FALSE)),"NOT PRESENT",VLOOKUP(DATA!$P1281,'M2'!$A:$C,Q$2,FALSE)),IF($N1281=0,IF(ISERROR(VLOOKUP($P1281,'M1'!$A:$C,Q$2,FALSE)),IF(ISERROR(VLOOKUP(DATA!$P1281,'M2'!$A:$C,Q$2,FALSE)),"NOT PRESENT",VLOOKUP(DATA!$P1281,'M2'!$A:$C,Q$2,FALSE)),VLOOKUP($P1281,'M1'!$A:$C,Q$2,FALSE)),"SPECIFY METHOD")))</f>
        <v>Haliotis kamtschatkana</v>
      </c>
      <c r="R1281" s="12" t="str">
        <f>IF($N1281=1,IF(ISERROR(VLOOKUP($P1281,'M1'!$A:$C,R$2,FALSE)),"NOT PRESENT",VLOOKUP($P1281,'M1'!$A:$C,R$2,FALSE)),IF($N1281=2,IF(ISERROR(VLOOKUP(DATA!$P1281,'M2'!$A:$C,R$2,FALSE)),"NOT PRESENT",VLOOKUP(DATA!$P1281,'M2'!$A:$C,R$2,FALSE)),IF($N1281=0,IF(ISERROR(VLOOKUP($P1281,'M1'!$A:$C,R$2,FALSE)),IF(ISERROR(VLOOKUP(DATA!$P1281,'M2'!$A:$C,R$2,FALSE)),"NOT PRESENT",VLOOKUP(DATA!$P1281,'M2'!$A:$C,R$2,FALSE)),VLOOKUP($P1281,'M1'!$A:$C,R$2,FALSE)),"SPECIFY METHOD")))</f>
        <v>Pinto abalone</v>
      </c>
      <c r="S1281" s="21">
        <f t="shared" si="2421"/>
        <v>4</v>
      </c>
      <c r="T1281" s="11">
        <v>0</v>
      </c>
      <c r="U1281" s="11">
        <v>1</v>
      </c>
      <c r="V1281" s="11">
        <v>2</v>
      </c>
      <c r="W1281" s="11">
        <v>1</v>
      </c>
      <c r="X1281" s="11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1"/>
      <c r="AJ1281" s="11"/>
      <c r="AK1281" s="11"/>
      <c r="AL1281" s="11"/>
      <c r="AM1281" s="11"/>
      <c r="AN1281" s="11"/>
      <c r="AO1281" s="11"/>
      <c r="AP1281" s="11"/>
      <c r="AQ1281" s="11"/>
      <c r="AR1281" s="11"/>
      <c r="AS1281" s="11"/>
      <c r="AT1281" s="11"/>
      <c r="AU1281" s="11"/>
      <c r="AV1281" s="11"/>
      <c r="AW1281" s="11"/>
      <c r="AX1281" s="11"/>
      <c r="AY1281" s="11"/>
      <c r="AZ1281" s="11"/>
      <c r="BA1281" s="11"/>
      <c r="BB1281" s="11"/>
      <c r="BC1281" s="11"/>
      <c r="BD1281" s="11"/>
      <c r="BE1281" s="11"/>
      <c r="BF1281" s="11"/>
      <c r="BG1281" s="11"/>
      <c r="BH1281" s="11"/>
      <c r="BI1281" s="11"/>
      <c r="BJ1281" s="11"/>
      <c r="BK1281" s="11"/>
      <c r="BL1281" s="11"/>
      <c r="BM1281" s="11"/>
      <c r="BN1281" s="11"/>
      <c r="BO1281" s="11"/>
      <c r="BP1281" s="11"/>
    </row>
    <row r="1282" spans="1:68" ht="12.75" customHeight="1">
      <c r="A1282" s="12">
        <f t="shared" si="2239"/>
        <v>1279</v>
      </c>
      <c r="B1282" s="11" t="str">
        <f t="shared" ref="B1282:D1282" si="2432">IF(ISERROR(B1281),IF(ISERROR(B1280),IF(ISERROR(B1279),"BLANK",B1279),B1280),B1281)</f>
        <v>Tomas Bird</v>
      </c>
      <c r="C1282" s="11" t="str">
        <f t="shared" si="2432"/>
        <v>Jasmin Schuster</v>
      </c>
      <c r="D1282" s="11" t="str">
        <f t="shared" si="2432"/>
        <v>BMSC6</v>
      </c>
      <c r="E1282" s="12" t="str">
        <f>IF(ISERROR(VLOOKUP($D1282,SITES!$A:$E,2,FALSE)),"",VLOOKUP($D1282,SITES!$A:$E,2,FALSE))</f>
        <v>Baeria Rocks South Island</v>
      </c>
      <c r="F1282" s="10">
        <f>IF(ISERROR(VLOOKUP($D1282,SITES!$A:$E,3,FALSE)),"",VLOOKUP($D1282,SITES!$A:$E,3,FALSE))</f>
        <v>48.950233459472599</v>
      </c>
      <c r="G1282" s="13">
        <f>IF(ISERROR(VLOOKUP($D1282,SITES!$A:$E,4,FALSE)),"",VLOOKUP($D1282,SITES!$A:$E,4,FALSE))</f>
        <v>-125.155548095703</v>
      </c>
      <c r="H1282" s="14" t="str">
        <f t="shared" si="2427"/>
        <v>22/04/2024</v>
      </c>
      <c r="I1282" s="11">
        <f t="shared" ref="I1282:O1282" si="2433">IF(ISERROR(I1281),IF(ISERROR(I1280),IF(ISERROR(I1279),"BLANK",I1279),I1280),I1281)</f>
        <v>1.5</v>
      </c>
      <c r="J1282" s="11" t="str">
        <f t="shared" si="2433"/>
        <v>SW</v>
      </c>
      <c r="K1282" s="18">
        <f t="shared" si="2433"/>
        <v>0.52986111111111112</v>
      </c>
      <c r="L1282" s="11" t="str">
        <f t="shared" si="2433"/>
        <v>TB</v>
      </c>
      <c r="M1282" s="11">
        <f t="shared" si="2433"/>
        <v>8</v>
      </c>
      <c r="N1282" s="11">
        <f t="shared" si="2433"/>
        <v>2</v>
      </c>
      <c r="O1282" s="11">
        <f t="shared" si="2433"/>
        <v>2</v>
      </c>
      <c r="P1282" s="11" t="s">
        <v>29</v>
      </c>
      <c r="Q1282" s="19" t="str">
        <f>IF($N1282=1,IF(ISERROR(VLOOKUP($P1282,'M1'!$A:$C,Q$2,FALSE)),"NOT PRESENT",VLOOKUP($P1282,'M1'!$A:$C,Q$2,FALSE)),IF($N1282=2,IF(ISERROR(VLOOKUP(DATA!$P1282,'M2'!$A:$C,Q$2,FALSE)),"NOT PRESENT",VLOOKUP(DATA!$P1282,'M2'!$A:$C,Q$2,FALSE)),IF($N1282=0,IF(ISERROR(VLOOKUP($P1282,'M1'!$A:$C,Q$2,FALSE)),IF(ISERROR(VLOOKUP(DATA!$P1282,'M2'!$A:$C,Q$2,FALSE)),"NOT PRESENT",VLOOKUP(DATA!$P1282,'M2'!$A:$C,Q$2,FALSE)),VLOOKUP($P1282,'M1'!$A:$C,Q$2,FALSE)),"SPECIFY METHOD")))</f>
        <v>Mesocentrotus franciscanus</v>
      </c>
      <c r="R1282" s="12" t="str">
        <f>IF($N1282=1,IF(ISERROR(VLOOKUP($P1282,'M1'!$A:$C,R$2,FALSE)),"NOT PRESENT",VLOOKUP($P1282,'M1'!$A:$C,R$2,FALSE)),IF($N1282=2,IF(ISERROR(VLOOKUP(DATA!$P1282,'M2'!$A:$C,R$2,FALSE)),"NOT PRESENT",VLOOKUP(DATA!$P1282,'M2'!$A:$C,R$2,FALSE)),IF($N1282=0,IF(ISERROR(VLOOKUP($P1282,'M1'!$A:$C,R$2,FALSE)),IF(ISERROR(VLOOKUP(DATA!$P1282,'M2'!$A:$C,R$2,FALSE)),"NOT PRESENT",VLOOKUP(DATA!$P1282,'M2'!$A:$C,R$2,FALSE)),VLOOKUP($P1282,'M1'!$A:$C,R$2,FALSE)),"SPECIFY METHOD")))</f>
        <v>Red sea urchin</v>
      </c>
      <c r="S1282" s="21">
        <v>162</v>
      </c>
      <c r="T1282" s="11">
        <v>162</v>
      </c>
      <c r="U1282" s="11"/>
      <c r="V1282" s="11"/>
      <c r="W1282" s="11"/>
      <c r="X1282" s="11"/>
      <c r="Y1282" s="11"/>
      <c r="Z1282" s="11"/>
      <c r="AA1282" s="11"/>
      <c r="AB1282" s="11"/>
      <c r="AC1282" s="11"/>
      <c r="AD1282" s="11"/>
      <c r="AE1282" s="11"/>
      <c r="AF1282" s="11"/>
      <c r="AG1282" s="11"/>
      <c r="AH1282" s="11"/>
      <c r="AI1282" s="11"/>
      <c r="AJ1282" s="11"/>
      <c r="AK1282" s="11"/>
      <c r="AL1282" s="11"/>
      <c r="AM1282" s="11"/>
      <c r="AN1282" s="11"/>
      <c r="AO1282" s="11"/>
      <c r="AP1282" s="11"/>
      <c r="AQ1282" s="11"/>
      <c r="AR1282" s="11"/>
      <c r="AS1282" s="11"/>
      <c r="AT1282" s="11"/>
      <c r="AU1282" s="11"/>
      <c r="AV1282" s="11"/>
      <c r="AW1282" s="11"/>
      <c r="AX1282" s="11"/>
      <c r="AY1282" s="11"/>
      <c r="AZ1282" s="11"/>
      <c r="BA1282" s="11"/>
      <c r="BB1282" s="11"/>
      <c r="BC1282" s="11"/>
      <c r="BD1282" s="11"/>
      <c r="BE1282" s="11"/>
      <c r="BF1282" s="11"/>
      <c r="BG1282" s="11"/>
      <c r="BH1282" s="11"/>
      <c r="BI1282" s="11"/>
      <c r="BJ1282" s="11"/>
      <c r="BK1282" s="11"/>
      <c r="BL1282" s="11"/>
      <c r="BM1282" s="11"/>
      <c r="BN1282" s="11"/>
      <c r="BO1282" s="11"/>
      <c r="BP1282" s="11"/>
    </row>
    <row r="1283" spans="1:68" ht="12.75" customHeight="1">
      <c r="A1283" s="12">
        <f t="shared" si="2239"/>
        <v>1280</v>
      </c>
      <c r="B1283" s="11" t="str">
        <f t="shared" ref="B1283:D1283" si="2434">IF(ISERROR(B1282),IF(ISERROR(B1281),IF(ISERROR(B1280),"BLANK",B1280),B1281),B1282)</f>
        <v>Tomas Bird</v>
      </c>
      <c r="C1283" s="11" t="str">
        <f t="shared" si="2434"/>
        <v>Jasmin Schuster</v>
      </c>
      <c r="D1283" s="11" t="str">
        <f t="shared" si="2434"/>
        <v>BMSC6</v>
      </c>
      <c r="E1283" s="12" t="str">
        <f>IF(ISERROR(VLOOKUP($D1283,SITES!$A:$E,2,FALSE)),"",VLOOKUP($D1283,SITES!$A:$E,2,FALSE))</f>
        <v>Baeria Rocks South Island</v>
      </c>
      <c r="F1283" s="10">
        <f>IF(ISERROR(VLOOKUP($D1283,SITES!$A:$E,3,FALSE)),"",VLOOKUP($D1283,SITES!$A:$E,3,FALSE))</f>
        <v>48.950233459472599</v>
      </c>
      <c r="G1283" s="13">
        <f>IF(ISERROR(VLOOKUP($D1283,SITES!$A:$E,4,FALSE)),"",VLOOKUP($D1283,SITES!$A:$E,4,FALSE))</f>
        <v>-125.155548095703</v>
      </c>
      <c r="H1283" s="14" t="str">
        <f t="shared" si="2427"/>
        <v>22/04/2024</v>
      </c>
      <c r="I1283" s="11">
        <f t="shared" ref="I1283:O1283" si="2435">IF(ISERROR(I1282),IF(ISERROR(I1281),IF(ISERROR(I1280),"BLANK",I1280),I1281),I1282)</f>
        <v>1.5</v>
      </c>
      <c r="J1283" s="11" t="str">
        <f t="shared" si="2435"/>
        <v>SW</v>
      </c>
      <c r="K1283" s="18">
        <f t="shared" si="2435"/>
        <v>0.52986111111111112</v>
      </c>
      <c r="L1283" s="11" t="str">
        <f t="shared" si="2435"/>
        <v>TB</v>
      </c>
      <c r="M1283" s="11">
        <f t="shared" si="2435"/>
        <v>8</v>
      </c>
      <c r="N1283" s="11">
        <f t="shared" si="2435"/>
        <v>2</v>
      </c>
      <c r="O1283" s="11">
        <f t="shared" si="2435"/>
        <v>2</v>
      </c>
      <c r="P1283" s="11" t="s">
        <v>31</v>
      </c>
      <c r="Q1283" s="19" t="str">
        <f>IF($N1283=1,IF(ISERROR(VLOOKUP($P1283,'M1'!$A:$C,Q$2,FALSE)),"NOT PRESENT",VLOOKUP($P1283,'M1'!$A:$C,Q$2,FALSE)),IF($N1283=2,IF(ISERROR(VLOOKUP(DATA!$P1283,'M2'!$A:$C,Q$2,FALSE)),"NOT PRESENT",VLOOKUP(DATA!$P1283,'M2'!$A:$C,Q$2,FALSE)),IF($N1283=0,IF(ISERROR(VLOOKUP($P1283,'M1'!$A:$C,Q$2,FALSE)),IF(ISERROR(VLOOKUP(DATA!$P1283,'M2'!$A:$C,Q$2,FALSE)),"NOT PRESENT",VLOOKUP(DATA!$P1283,'M2'!$A:$C,Q$2,FALSE)),VLOOKUP($P1283,'M1'!$A:$C,Q$2,FALSE)),"SPECIFY METHOD")))</f>
        <v>Patiria miniata</v>
      </c>
      <c r="R1283" s="12" t="str">
        <f>IF($N1283=1,IF(ISERROR(VLOOKUP($P1283,'M1'!$A:$C,R$2,FALSE)),"NOT PRESENT",VLOOKUP($P1283,'M1'!$A:$C,R$2,FALSE)),IF($N1283=2,IF(ISERROR(VLOOKUP(DATA!$P1283,'M2'!$A:$C,R$2,FALSE)),"NOT PRESENT",VLOOKUP(DATA!$P1283,'M2'!$A:$C,R$2,FALSE)),IF($N1283=0,IF(ISERROR(VLOOKUP($P1283,'M1'!$A:$C,R$2,FALSE)),IF(ISERROR(VLOOKUP(DATA!$P1283,'M2'!$A:$C,R$2,FALSE)),"NOT PRESENT",VLOOKUP(DATA!$P1283,'M2'!$A:$C,R$2,FALSE)),VLOOKUP($P1283,'M1'!$A:$C,R$2,FALSE)),"SPECIFY METHOD")))</f>
        <v>Bat star</v>
      </c>
      <c r="S1283" s="21">
        <f t="shared" ref="S1283:S1284" si="2436">SUM(T1283:AV1283)</f>
        <v>110</v>
      </c>
      <c r="T1283" s="11">
        <v>110</v>
      </c>
      <c r="U1283" s="11"/>
      <c r="V1283" s="11"/>
      <c r="W1283" s="11"/>
      <c r="X1283" s="11"/>
      <c r="Y1283" s="11"/>
      <c r="Z1283" s="11"/>
      <c r="AA1283" s="11"/>
      <c r="AB1283" s="11"/>
      <c r="AC1283" s="11"/>
      <c r="AD1283" s="11"/>
      <c r="AE1283" s="11"/>
      <c r="AF1283" s="11"/>
      <c r="AG1283" s="11"/>
      <c r="AH1283" s="11"/>
      <c r="AI1283" s="11"/>
      <c r="AJ1283" s="11"/>
      <c r="AK1283" s="11"/>
      <c r="AL1283" s="11"/>
      <c r="AM1283" s="11"/>
      <c r="AN1283" s="11"/>
      <c r="AO1283" s="11"/>
      <c r="AP1283" s="11"/>
      <c r="AQ1283" s="11"/>
      <c r="AR1283" s="11"/>
      <c r="AS1283" s="11"/>
      <c r="AT1283" s="11"/>
      <c r="AU1283" s="11"/>
      <c r="AV1283" s="11"/>
      <c r="AW1283" s="11"/>
      <c r="AX1283" s="11"/>
      <c r="AY1283" s="11"/>
      <c r="AZ1283" s="11"/>
      <c r="BA1283" s="11"/>
      <c r="BB1283" s="11"/>
      <c r="BC1283" s="11"/>
      <c r="BD1283" s="11"/>
      <c r="BE1283" s="11"/>
      <c r="BF1283" s="11"/>
      <c r="BG1283" s="11"/>
      <c r="BH1283" s="11"/>
      <c r="BI1283" s="11"/>
      <c r="BJ1283" s="11"/>
      <c r="BK1283" s="11"/>
      <c r="BL1283" s="11"/>
      <c r="BM1283" s="11"/>
      <c r="BN1283" s="11"/>
      <c r="BO1283" s="11"/>
      <c r="BP1283" s="11"/>
    </row>
    <row r="1284" spans="1:68" ht="12.75" customHeight="1">
      <c r="A1284" s="12">
        <f t="shared" si="2239"/>
        <v>1281</v>
      </c>
      <c r="B1284" s="11" t="str">
        <f t="shared" ref="B1284:D1284" si="2437">IF(ISERROR(B1283),IF(ISERROR(B1282),IF(ISERROR(B1281),"BLANK",B1281),B1282),B1283)</f>
        <v>Tomas Bird</v>
      </c>
      <c r="C1284" s="11" t="str">
        <f t="shared" si="2437"/>
        <v>Jasmin Schuster</v>
      </c>
      <c r="D1284" s="11" t="str">
        <f t="shared" si="2437"/>
        <v>BMSC6</v>
      </c>
      <c r="E1284" s="12" t="str">
        <f>IF(ISERROR(VLOOKUP($D1284,SITES!$A:$E,2,FALSE)),"",VLOOKUP($D1284,SITES!$A:$E,2,FALSE))</f>
        <v>Baeria Rocks South Island</v>
      </c>
      <c r="F1284" s="10">
        <f>IF(ISERROR(VLOOKUP($D1284,SITES!$A:$E,3,FALSE)),"",VLOOKUP($D1284,SITES!$A:$E,3,FALSE))</f>
        <v>48.950233459472599</v>
      </c>
      <c r="G1284" s="13">
        <f>IF(ISERROR(VLOOKUP($D1284,SITES!$A:$E,4,FALSE)),"",VLOOKUP($D1284,SITES!$A:$E,4,FALSE))</f>
        <v>-125.155548095703</v>
      </c>
      <c r="H1284" s="14" t="str">
        <f t="shared" si="2427"/>
        <v>22/04/2024</v>
      </c>
      <c r="I1284" s="11">
        <f t="shared" ref="I1284:O1284" si="2438">IF(ISERROR(I1283),IF(ISERROR(I1282),IF(ISERROR(I1281),"BLANK",I1281),I1282),I1283)</f>
        <v>1.5</v>
      </c>
      <c r="J1284" s="11" t="str">
        <f t="shared" si="2438"/>
        <v>SW</v>
      </c>
      <c r="K1284" s="18">
        <f t="shared" si="2438"/>
        <v>0.52986111111111112</v>
      </c>
      <c r="L1284" s="11" t="str">
        <f t="shared" si="2438"/>
        <v>TB</v>
      </c>
      <c r="M1284" s="11">
        <f t="shared" si="2438"/>
        <v>8</v>
      </c>
      <c r="N1284" s="11">
        <f t="shared" si="2438"/>
        <v>2</v>
      </c>
      <c r="O1284" s="11">
        <f t="shared" si="2438"/>
        <v>2</v>
      </c>
      <c r="P1284" s="11" t="s">
        <v>35</v>
      </c>
      <c r="Q1284" s="19" t="str">
        <f>IF($N1284=1,IF(ISERROR(VLOOKUP($P1284,'M1'!$A:$C,Q$2,FALSE)),"NOT PRESENT",VLOOKUP($P1284,'M1'!$A:$C,Q$2,FALSE)),IF($N1284=2,IF(ISERROR(VLOOKUP(DATA!$P1284,'M2'!$A:$C,Q$2,FALSE)),"NOT PRESENT",VLOOKUP(DATA!$P1284,'M2'!$A:$C,Q$2,FALSE)),IF($N1284=0,IF(ISERROR(VLOOKUP($P1284,'M1'!$A:$C,Q$2,FALSE)),IF(ISERROR(VLOOKUP(DATA!$P1284,'M2'!$A:$C,Q$2,FALSE)),"NOT PRESENT",VLOOKUP(DATA!$P1284,'M2'!$A:$C,Q$2,FALSE)),VLOOKUP($P1284,'M1'!$A:$C,Q$2,FALSE)),"SPECIFY METHOD")))</f>
        <v>Orthasterias koehleri</v>
      </c>
      <c r="R1284" s="12" t="str">
        <f>IF($N1284=1,IF(ISERROR(VLOOKUP($P1284,'M1'!$A:$C,R$2,FALSE)),"NOT PRESENT",VLOOKUP($P1284,'M1'!$A:$C,R$2,FALSE)),IF($N1284=2,IF(ISERROR(VLOOKUP(DATA!$P1284,'M2'!$A:$C,R$2,FALSE)),"NOT PRESENT",VLOOKUP(DATA!$P1284,'M2'!$A:$C,R$2,FALSE)),IF($N1284=0,IF(ISERROR(VLOOKUP($P1284,'M1'!$A:$C,R$2,FALSE)),IF(ISERROR(VLOOKUP(DATA!$P1284,'M2'!$A:$C,R$2,FALSE)),"NOT PRESENT",VLOOKUP(DATA!$P1284,'M2'!$A:$C,R$2,FALSE)),VLOOKUP($P1284,'M1'!$A:$C,R$2,FALSE)),"SPECIFY METHOD")))</f>
        <v>Rainbow star</v>
      </c>
      <c r="S1284" s="21">
        <f t="shared" si="2436"/>
        <v>6</v>
      </c>
      <c r="T1284" s="11">
        <v>6</v>
      </c>
      <c r="U1284" s="11"/>
      <c r="V1284" s="11"/>
      <c r="W1284" s="11"/>
      <c r="X1284" s="11"/>
      <c r="Y1284" s="11"/>
      <c r="Z1284" s="11"/>
      <c r="AA1284" s="11"/>
      <c r="AB1284" s="11"/>
      <c r="AC1284" s="11"/>
      <c r="AD1284" s="11"/>
      <c r="AE1284" s="11"/>
      <c r="AF1284" s="11"/>
      <c r="AG1284" s="11"/>
      <c r="AH1284" s="11"/>
      <c r="AI1284" s="11"/>
      <c r="AJ1284" s="11"/>
      <c r="AK1284" s="11"/>
      <c r="AL1284" s="11"/>
      <c r="AM1284" s="11"/>
      <c r="AN1284" s="11"/>
      <c r="AO1284" s="11"/>
      <c r="AP1284" s="11"/>
      <c r="AQ1284" s="11"/>
      <c r="AR1284" s="11"/>
      <c r="AS1284" s="11"/>
      <c r="AT1284" s="11"/>
      <c r="AU1284" s="11"/>
      <c r="AV1284" s="11"/>
      <c r="AW1284" s="11"/>
      <c r="AX1284" s="11"/>
      <c r="AY1284" s="11"/>
      <c r="AZ1284" s="11"/>
      <c r="BA1284" s="11"/>
      <c r="BB1284" s="11"/>
      <c r="BC1284" s="11"/>
      <c r="BD1284" s="11"/>
      <c r="BE1284" s="11"/>
      <c r="BF1284" s="11"/>
      <c r="BG1284" s="11"/>
      <c r="BH1284" s="11"/>
      <c r="BI1284" s="11"/>
      <c r="BJ1284" s="11"/>
      <c r="BK1284" s="11"/>
      <c r="BL1284" s="11"/>
      <c r="BM1284" s="11"/>
      <c r="BN1284" s="11"/>
      <c r="BO1284" s="11"/>
      <c r="BP1284" s="11"/>
    </row>
    <row r="1285" spans="1:68" ht="12.75" customHeight="1">
      <c r="A1285" s="12">
        <f t="shared" si="2239"/>
        <v>1282</v>
      </c>
      <c r="B1285" s="11" t="str">
        <f t="shared" ref="B1285:D1285" si="2439">IF(ISERROR(B1284),IF(ISERROR(B1283),IF(ISERROR(B1282),"BLANK",B1282),B1283),B1284)</f>
        <v>Tomas Bird</v>
      </c>
      <c r="C1285" s="11" t="str">
        <f t="shared" si="2439"/>
        <v>Jasmin Schuster</v>
      </c>
      <c r="D1285" s="11" t="str">
        <f t="shared" si="2439"/>
        <v>BMSC6</v>
      </c>
      <c r="E1285" s="12" t="str">
        <f>IF(ISERROR(VLOOKUP($D1285,SITES!$A:$E,2,FALSE)),"",VLOOKUP($D1285,SITES!$A:$E,2,FALSE))</f>
        <v>Baeria Rocks South Island</v>
      </c>
      <c r="F1285" s="10">
        <f>IF(ISERROR(VLOOKUP($D1285,SITES!$A:$E,3,FALSE)),"",VLOOKUP($D1285,SITES!$A:$E,3,FALSE))</f>
        <v>48.950233459472599</v>
      </c>
      <c r="G1285" s="13">
        <f>IF(ISERROR(VLOOKUP($D1285,SITES!$A:$E,4,FALSE)),"",VLOOKUP($D1285,SITES!$A:$E,4,FALSE))</f>
        <v>-125.155548095703</v>
      </c>
      <c r="H1285" s="14" t="str">
        <f t="shared" si="2427"/>
        <v>22/04/2024</v>
      </c>
      <c r="I1285" s="11">
        <f t="shared" ref="I1285:O1285" si="2440">IF(ISERROR(I1284),IF(ISERROR(I1283),IF(ISERROR(I1282),"BLANK",I1282),I1283),I1284)</f>
        <v>1.5</v>
      </c>
      <c r="J1285" s="11" t="str">
        <f t="shared" si="2440"/>
        <v>SW</v>
      </c>
      <c r="K1285" s="18">
        <f t="shared" si="2440"/>
        <v>0.52986111111111112</v>
      </c>
      <c r="L1285" s="11" t="str">
        <f t="shared" si="2440"/>
        <v>TB</v>
      </c>
      <c r="M1285" s="11">
        <f t="shared" si="2440"/>
        <v>8</v>
      </c>
      <c r="N1285" s="11">
        <f t="shared" si="2440"/>
        <v>2</v>
      </c>
      <c r="O1285" s="11">
        <f t="shared" si="2440"/>
        <v>2</v>
      </c>
      <c r="P1285" s="34" t="s">
        <v>30</v>
      </c>
      <c r="Q1285" s="19" t="str">
        <f>IF($N1285=1,IF(ISERROR(VLOOKUP($P1285,'M1'!$A:$C,Q$2,FALSE)),"NOT PRESENT",VLOOKUP($P1285,'M1'!$A:$C,Q$2,FALSE)),IF($N1285=2,IF(ISERROR(VLOOKUP(DATA!$P1285,'M2'!$A:$C,Q$2,FALSE)),"NOT PRESENT",VLOOKUP(DATA!$P1285,'M2'!$A:$C,Q$2,FALSE)),IF($N1285=0,IF(ISERROR(VLOOKUP($P1285,'M1'!$A:$C,Q$2,FALSE)),IF(ISERROR(VLOOKUP(DATA!$P1285,'M2'!$A:$C,Q$2,FALSE)),"NOT PRESENT",VLOOKUP(DATA!$P1285,'M2'!$A:$C,Q$2,FALSE)),VLOOKUP($P1285,'M1'!$A:$C,Q$2,FALSE)),"SPECIFY METHOD")))</f>
        <v>Pomaulax gibberosus</v>
      </c>
      <c r="R1285" s="12" t="str">
        <f>IF($N1285=1,IF(ISERROR(VLOOKUP($P1285,'M1'!$A:$C,R$2,FALSE)),"NOT PRESENT",VLOOKUP($P1285,'M1'!$A:$C,R$2,FALSE)),IF($N1285=2,IF(ISERROR(VLOOKUP(DATA!$P1285,'M2'!$A:$C,R$2,FALSE)),"NOT PRESENT",VLOOKUP(DATA!$P1285,'M2'!$A:$C,R$2,FALSE)),IF($N1285=0,IF(ISERROR(VLOOKUP($P1285,'M1'!$A:$C,R$2,FALSE)),IF(ISERROR(VLOOKUP(DATA!$P1285,'M2'!$A:$C,R$2,FALSE)),"NOT PRESENT",VLOOKUP(DATA!$P1285,'M2'!$A:$C,R$2,FALSE)),VLOOKUP($P1285,'M1'!$A:$C,R$2,FALSE)),"SPECIFY METHOD")))</f>
        <v>Red turban shell</v>
      </c>
      <c r="S1285" s="21">
        <v>60</v>
      </c>
      <c r="T1285" s="11">
        <v>60</v>
      </c>
      <c r="U1285" s="11"/>
      <c r="V1285" s="11"/>
      <c r="W1285" s="11"/>
      <c r="X1285" s="11"/>
      <c r="Y1285" s="11"/>
      <c r="Z1285" s="11"/>
      <c r="AA1285" s="11"/>
      <c r="AB1285" s="11"/>
      <c r="AC1285" s="11"/>
      <c r="AD1285" s="11"/>
      <c r="AE1285" s="11"/>
      <c r="AF1285" s="11"/>
      <c r="AG1285" s="11"/>
      <c r="AH1285" s="11"/>
      <c r="AI1285" s="11"/>
      <c r="AJ1285" s="11"/>
      <c r="AK1285" s="11"/>
      <c r="AL1285" s="11"/>
      <c r="AM1285" s="11"/>
      <c r="AN1285" s="11"/>
      <c r="AO1285" s="11"/>
      <c r="AP1285" s="11"/>
      <c r="AQ1285" s="11"/>
      <c r="AR1285" s="11"/>
      <c r="AS1285" s="11"/>
      <c r="AT1285" s="11"/>
      <c r="AU1285" s="11"/>
      <c r="AV1285" s="11"/>
      <c r="AW1285" s="11"/>
      <c r="AX1285" s="11"/>
      <c r="AY1285" s="11"/>
      <c r="AZ1285" s="11"/>
      <c r="BA1285" s="11"/>
      <c r="BB1285" s="11"/>
      <c r="BC1285" s="11"/>
      <c r="BD1285" s="11"/>
      <c r="BE1285" s="11"/>
      <c r="BF1285" s="11"/>
      <c r="BG1285" s="11"/>
      <c r="BH1285" s="11"/>
      <c r="BI1285" s="11"/>
      <c r="BJ1285" s="11"/>
      <c r="BK1285" s="11"/>
      <c r="BL1285" s="11"/>
      <c r="BM1285" s="11"/>
      <c r="BN1285" s="11"/>
      <c r="BO1285" s="11"/>
      <c r="BP1285" s="11"/>
    </row>
    <row r="1286" spans="1:68" ht="12.75" customHeight="1">
      <c r="A1286" s="12">
        <f t="shared" si="2239"/>
        <v>1283</v>
      </c>
      <c r="B1286" s="11" t="str">
        <f t="shared" ref="B1286:D1286" si="2441">IF(ISERROR(B1284),IF(ISERROR(B1283),IF(ISERROR(B1282),"BLANK",B1282),B1283),B1284)</f>
        <v>Tomas Bird</v>
      </c>
      <c r="C1286" s="11" t="str">
        <f t="shared" si="2441"/>
        <v>Jasmin Schuster</v>
      </c>
      <c r="D1286" s="11" t="str">
        <f t="shared" si="2441"/>
        <v>BMSC6</v>
      </c>
      <c r="E1286" s="12" t="str">
        <f>IF(ISERROR(VLOOKUP($D1286,SITES!$A:$E,2,FALSE)),"",VLOOKUP($D1286,SITES!$A:$E,2,FALSE))</f>
        <v>Baeria Rocks South Island</v>
      </c>
      <c r="F1286" s="10">
        <f>IF(ISERROR(VLOOKUP($D1286,SITES!$A:$E,3,FALSE)),"",VLOOKUP($D1286,SITES!$A:$E,3,FALSE))</f>
        <v>48.950233459472599</v>
      </c>
      <c r="G1286" s="13">
        <f>IF(ISERROR(VLOOKUP($D1286,SITES!$A:$E,4,FALSE)),"",VLOOKUP($D1286,SITES!$A:$E,4,FALSE))</f>
        <v>-125.155548095703</v>
      </c>
      <c r="H1286" s="14" t="str">
        <f t="shared" ref="H1286:O1286" si="2442">IF(ISERROR(H1284),IF(ISERROR(H1283),IF(ISERROR(H1282),"BLANK",H1282),H1283),H1284)</f>
        <v>22/04/2024</v>
      </c>
      <c r="I1286" s="11">
        <f t="shared" si="2442"/>
        <v>1.5</v>
      </c>
      <c r="J1286" s="11" t="str">
        <f t="shared" si="2442"/>
        <v>SW</v>
      </c>
      <c r="K1286" s="18">
        <f t="shared" si="2442"/>
        <v>0.52986111111111112</v>
      </c>
      <c r="L1286" s="11" t="str">
        <f t="shared" si="2442"/>
        <v>TB</v>
      </c>
      <c r="M1286" s="11">
        <f t="shared" si="2442"/>
        <v>8</v>
      </c>
      <c r="N1286" s="11">
        <f t="shared" si="2442"/>
        <v>2</v>
      </c>
      <c r="O1286" s="11">
        <f t="shared" si="2442"/>
        <v>2</v>
      </c>
      <c r="P1286" s="11" t="s">
        <v>38</v>
      </c>
      <c r="Q1286" s="19" t="str">
        <f>IF($N1286=1,IF(ISERROR(VLOOKUP($P1286,'M1'!$A:$C,Q$2,FALSE)),"NOT PRESENT",VLOOKUP($P1286,'M1'!$A:$C,Q$2,FALSE)),IF($N1286=2,IF(ISERROR(VLOOKUP(DATA!$P1286,'M2'!$A:$C,Q$2,FALSE)),"NOT PRESENT",VLOOKUP(DATA!$P1286,'M2'!$A:$C,Q$2,FALSE)),IF($N1286=0,IF(ISERROR(VLOOKUP($P1286,'M1'!$A:$C,Q$2,FALSE)),IF(ISERROR(VLOOKUP(DATA!$P1286,'M2'!$A:$C,Q$2,FALSE)),"NOT PRESENT",VLOOKUP(DATA!$P1286,'M2'!$A:$C,Q$2,FALSE)),VLOOKUP($P1286,'M1'!$A:$C,Q$2,FALSE)),"SPECIFY METHOD")))</f>
        <v>Crassadoma gigantea</v>
      </c>
      <c r="R1286" s="12" t="str">
        <f>IF($N1286=1,IF(ISERROR(VLOOKUP($P1286,'M1'!$A:$C,R$2,FALSE)),"NOT PRESENT",VLOOKUP($P1286,'M1'!$A:$C,R$2,FALSE)),IF($N1286=2,IF(ISERROR(VLOOKUP(DATA!$P1286,'M2'!$A:$C,R$2,FALSE)),"NOT PRESENT",VLOOKUP(DATA!$P1286,'M2'!$A:$C,R$2,FALSE)),IF($N1286=0,IF(ISERROR(VLOOKUP($P1286,'M1'!$A:$C,R$2,FALSE)),IF(ISERROR(VLOOKUP(DATA!$P1286,'M2'!$A:$C,R$2,FALSE)),"NOT PRESENT",VLOOKUP(DATA!$P1286,'M2'!$A:$C,R$2,FALSE)),VLOOKUP($P1286,'M1'!$A:$C,R$2,FALSE)),"SPECIFY METHOD")))</f>
        <v>Purple-hinged rock scallop</v>
      </c>
      <c r="S1286" s="21">
        <f t="shared" ref="S1286:S1287" si="2443">SUM(T1286:AV1286)</f>
        <v>13</v>
      </c>
      <c r="T1286" s="11">
        <v>0</v>
      </c>
      <c r="U1286" s="11"/>
      <c r="V1286" s="11">
        <v>2</v>
      </c>
      <c r="W1286" s="11">
        <v>3</v>
      </c>
      <c r="X1286" s="11">
        <v>2</v>
      </c>
      <c r="Y1286" s="11">
        <v>3</v>
      </c>
      <c r="Z1286" s="11">
        <v>3</v>
      </c>
      <c r="AA1286" s="11"/>
      <c r="AB1286" s="11"/>
      <c r="AC1286" s="11"/>
      <c r="AD1286" s="11"/>
      <c r="AE1286" s="11"/>
      <c r="AF1286" s="11"/>
      <c r="AG1286" s="11"/>
      <c r="AH1286" s="11"/>
      <c r="AI1286" s="11"/>
      <c r="AJ1286" s="11"/>
      <c r="AK1286" s="11"/>
      <c r="AL1286" s="11"/>
      <c r="AM1286" s="11"/>
      <c r="AN1286" s="11"/>
      <c r="AO1286" s="11"/>
      <c r="AP1286" s="11"/>
      <c r="AQ1286" s="11"/>
      <c r="AR1286" s="11"/>
      <c r="AS1286" s="11"/>
      <c r="AT1286" s="11"/>
      <c r="AU1286" s="11"/>
      <c r="AV1286" s="11"/>
      <c r="AW1286" s="11"/>
      <c r="AX1286" s="11"/>
      <c r="AY1286" s="11"/>
      <c r="AZ1286" s="11"/>
      <c r="BA1286" s="11"/>
      <c r="BB1286" s="11"/>
      <c r="BC1286" s="11"/>
      <c r="BD1286" s="11"/>
      <c r="BE1286" s="11"/>
      <c r="BF1286" s="11"/>
      <c r="BG1286" s="11"/>
      <c r="BH1286" s="11"/>
      <c r="BI1286" s="11"/>
      <c r="BJ1286" s="11"/>
      <c r="BK1286" s="11"/>
      <c r="BL1286" s="11"/>
      <c r="BM1286" s="11"/>
      <c r="BN1286" s="11"/>
      <c r="BO1286" s="11"/>
      <c r="BP1286" s="11"/>
    </row>
    <row r="1287" spans="1:68" ht="12.75" customHeight="1">
      <c r="A1287" s="12">
        <f t="shared" si="2239"/>
        <v>1284</v>
      </c>
      <c r="B1287" s="11" t="str">
        <f t="shared" ref="B1287:D1287" si="2444">IF(ISERROR(B1286),IF(ISERROR(B1284),IF(ISERROR(B1283),"BLANK",B1283),B1284),B1286)</f>
        <v>Tomas Bird</v>
      </c>
      <c r="C1287" s="11" t="str">
        <f t="shared" si="2444"/>
        <v>Jasmin Schuster</v>
      </c>
      <c r="D1287" s="11" t="str">
        <f t="shared" si="2444"/>
        <v>BMSC6</v>
      </c>
      <c r="E1287" s="12" t="str">
        <f>IF(ISERROR(VLOOKUP($D1287,SITES!$A:$E,2,FALSE)),"",VLOOKUP($D1287,SITES!$A:$E,2,FALSE))</f>
        <v>Baeria Rocks South Island</v>
      </c>
      <c r="F1287" s="10">
        <f>IF(ISERROR(VLOOKUP($D1287,SITES!$A:$E,3,FALSE)),"",VLOOKUP($D1287,SITES!$A:$E,3,FALSE))</f>
        <v>48.950233459472599</v>
      </c>
      <c r="G1287" s="13">
        <f>IF(ISERROR(VLOOKUP($D1287,SITES!$A:$E,4,FALSE)),"",VLOOKUP($D1287,SITES!$A:$E,4,FALSE))</f>
        <v>-125.155548095703</v>
      </c>
      <c r="H1287" s="14" t="str">
        <f t="shared" ref="H1287:O1287" si="2445">IF(ISERROR(H1286),IF(ISERROR(H1284),IF(ISERROR(H1283),"BLANK",H1283),H1284),H1286)</f>
        <v>22/04/2024</v>
      </c>
      <c r="I1287" s="11">
        <f t="shared" si="2445"/>
        <v>1.5</v>
      </c>
      <c r="J1287" s="11" t="str">
        <f t="shared" si="2445"/>
        <v>SW</v>
      </c>
      <c r="K1287" s="18">
        <f t="shared" si="2445"/>
        <v>0.52986111111111112</v>
      </c>
      <c r="L1287" s="11" t="str">
        <f t="shared" si="2445"/>
        <v>TB</v>
      </c>
      <c r="M1287" s="11">
        <f t="shared" si="2445"/>
        <v>8</v>
      </c>
      <c r="N1287" s="11">
        <f t="shared" si="2445"/>
        <v>2</v>
      </c>
      <c r="O1287" s="11">
        <f t="shared" si="2445"/>
        <v>2</v>
      </c>
      <c r="P1287" s="11" t="s">
        <v>32</v>
      </c>
      <c r="Q1287" s="19" t="str">
        <f>IF($N1287=1,IF(ISERROR(VLOOKUP($P1287,'M1'!$A:$C,Q$2,FALSE)),"NOT PRESENT",VLOOKUP($P1287,'M1'!$A:$C,Q$2,FALSE)),IF($N1287=2,IF(ISERROR(VLOOKUP(DATA!$P1287,'M2'!$A:$C,Q$2,FALSE)),"NOT PRESENT",VLOOKUP(DATA!$P1287,'M2'!$A:$C,Q$2,FALSE)),IF($N1287=0,IF(ISERROR(VLOOKUP($P1287,'M1'!$A:$C,Q$2,FALSE)),IF(ISERROR(VLOOKUP(DATA!$P1287,'M2'!$A:$C,Q$2,FALSE)),"NOT PRESENT",VLOOKUP(DATA!$P1287,'M2'!$A:$C,Q$2,FALSE)),VLOOKUP($P1287,'M1'!$A:$C,Q$2,FALSE)),"SPECIFY METHOD")))</f>
        <v>Acmaea mitra</v>
      </c>
      <c r="R1287" s="12" t="str">
        <f>IF($N1287=1,IF(ISERROR(VLOOKUP($P1287,'M1'!$A:$C,R$2,FALSE)),"NOT PRESENT",VLOOKUP($P1287,'M1'!$A:$C,R$2,FALSE)),IF($N1287=2,IF(ISERROR(VLOOKUP(DATA!$P1287,'M2'!$A:$C,R$2,FALSE)),"NOT PRESENT",VLOOKUP(DATA!$P1287,'M2'!$A:$C,R$2,FALSE)),IF($N1287=0,IF(ISERROR(VLOOKUP($P1287,'M1'!$A:$C,R$2,FALSE)),IF(ISERROR(VLOOKUP(DATA!$P1287,'M2'!$A:$C,R$2,FALSE)),"NOT PRESENT",VLOOKUP(DATA!$P1287,'M2'!$A:$C,R$2,FALSE)),VLOOKUP($P1287,'M1'!$A:$C,R$2,FALSE)),"SPECIFY METHOD")))</f>
        <v>Whitecap limpet</v>
      </c>
      <c r="S1287" s="21">
        <f t="shared" si="2443"/>
        <v>25</v>
      </c>
      <c r="T1287" s="11">
        <v>25</v>
      </c>
      <c r="U1287" s="11"/>
      <c r="V1287" s="11"/>
      <c r="W1287" s="11"/>
      <c r="X1287" s="11"/>
      <c r="Y1287" s="11"/>
      <c r="Z1287" s="11"/>
      <c r="AA1287" s="11"/>
      <c r="AB1287" s="11"/>
      <c r="AC1287" s="11"/>
      <c r="AD1287" s="11"/>
      <c r="AE1287" s="11"/>
      <c r="AF1287" s="11"/>
      <c r="AG1287" s="11"/>
      <c r="AH1287" s="11"/>
      <c r="AI1287" s="11"/>
      <c r="AJ1287" s="11"/>
      <c r="AK1287" s="11"/>
      <c r="AL1287" s="11"/>
      <c r="AM1287" s="11"/>
      <c r="AN1287" s="11"/>
      <c r="AO1287" s="11"/>
      <c r="AP1287" s="11"/>
      <c r="AQ1287" s="11"/>
      <c r="AR1287" s="11"/>
      <c r="AS1287" s="11"/>
      <c r="AT1287" s="11"/>
      <c r="AU1287" s="11"/>
      <c r="AV1287" s="11"/>
      <c r="AW1287" s="11"/>
      <c r="AX1287" s="11"/>
      <c r="AY1287" s="11"/>
      <c r="AZ1287" s="11"/>
      <c r="BA1287" s="11"/>
      <c r="BB1287" s="11"/>
      <c r="BC1287" s="11"/>
      <c r="BD1287" s="11"/>
      <c r="BE1287" s="11"/>
      <c r="BF1287" s="11"/>
      <c r="BG1287" s="11"/>
      <c r="BH1287" s="11"/>
      <c r="BI1287" s="11"/>
      <c r="BJ1287" s="11"/>
      <c r="BK1287" s="11"/>
      <c r="BL1287" s="11"/>
      <c r="BM1287" s="11"/>
      <c r="BN1287" s="11"/>
      <c r="BO1287" s="11"/>
      <c r="BP1287" s="11"/>
    </row>
    <row r="1288" spans="1:68" ht="12.75" customHeight="1">
      <c r="A1288" s="12">
        <f t="shared" si="2239"/>
        <v>1285</v>
      </c>
      <c r="B1288" s="11" t="str">
        <f t="shared" ref="B1288:D1288" si="2446">IF(ISERROR(B1287),IF(ISERROR(B1286),IF(ISERROR(B1284),"BLANK",B1284),B1286),B1287)</f>
        <v>Tomas Bird</v>
      </c>
      <c r="C1288" s="11" t="str">
        <f t="shared" si="2446"/>
        <v>Jasmin Schuster</v>
      </c>
      <c r="D1288" s="11" t="str">
        <f t="shared" si="2446"/>
        <v>BMSC6</v>
      </c>
      <c r="E1288" s="12" t="str">
        <f>IF(ISERROR(VLOOKUP($D1288,SITES!$A:$E,2,FALSE)),"",VLOOKUP($D1288,SITES!$A:$E,2,FALSE))</f>
        <v>Baeria Rocks South Island</v>
      </c>
      <c r="F1288" s="10">
        <f>IF(ISERROR(VLOOKUP($D1288,SITES!$A:$E,3,FALSE)),"",VLOOKUP($D1288,SITES!$A:$E,3,FALSE))</f>
        <v>48.950233459472599</v>
      </c>
      <c r="G1288" s="13">
        <f>IF(ISERROR(VLOOKUP($D1288,SITES!$A:$E,4,FALSE)),"",VLOOKUP($D1288,SITES!$A:$E,4,FALSE))</f>
        <v>-125.155548095703</v>
      </c>
      <c r="H1288" s="14" t="str">
        <f t="shared" ref="H1288:O1288" si="2447">IF(ISERROR(H1287),IF(ISERROR(H1286),IF(ISERROR(H1284),"BLANK",H1284),H1286),H1287)</f>
        <v>22/04/2024</v>
      </c>
      <c r="I1288" s="11">
        <f t="shared" si="2447"/>
        <v>1.5</v>
      </c>
      <c r="J1288" s="11" t="str">
        <f t="shared" si="2447"/>
        <v>SW</v>
      </c>
      <c r="K1288" s="18">
        <f t="shared" si="2447"/>
        <v>0.52986111111111112</v>
      </c>
      <c r="L1288" s="11" t="str">
        <f t="shared" si="2447"/>
        <v>TB</v>
      </c>
      <c r="M1288" s="11">
        <f t="shared" si="2447"/>
        <v>8</v>
      </c>
      <c r="N1288" s="11">
        <f t="shared" si="2447"/>
        <v>2</v>
      </c>
      <c r="O1288" s="11">
        <f t="shared" si="2447"/>
        <v>2</v>
      </c>
      <c r="P1288" s="11" t="s">
        <v>41</v>
      </c>
      <c r="Q1288" s="19" t="str">
        <f>IF($N1288=1,IF(ISERROR(VLOOKUP($P1288,'M1'!$A:$C,Q$2,FALSE)),"NOT PRESENT",VLOOKUP($P1288,'M1'!$A:$C,Q$2,FALSE)),IF($N1288=2,IF(ISERROR(VLOOKUP(DATA!$P1288,'M2'!$A:$C,Q$2,FALSE)),"NOT PRESENT",VLOOKUP(DATA!$P1288,'M2'!$A:$C,Q$2,FALSE)),IF($N1288=0,IF(ISERROR(VLOOKUP($P1288,'M1'!$A:$C,Q$2,FALSE)),IF(ISERROR(VLOOKUP(DATA!$P1288,'M2'!$A:$C,Q$2,FALSE)),"NOT PRESENT",VLOOKUP(DATA!$P1288,'M2'!$A:$C,Q$2,FALSE)),VLOOKUP($P1288,'M1'!$A:$C,Q$2,FALSE)),"SPECIFY METHOD")))</f>
        <v>Pisaster ochraceus</v>
      </c>
      <c r="R1288" s="12" t="str">
        <f>IF($N1288=1,IF(ISERROR(VLOOKUP($P1288,'M1'!$A:$C,R$2,FALSE)),"NOT PRESENT",VLOOKUP($P1288,'M1'!$A:$C,R$2,FALSE)),IF($N1288=2,IF(ISERROR(VLOOKUP(DATA!$P1288,'M2'!$A:$C,R$2,FALSE)),"NOT PRESENT",VLOOKUP(DATA!$P1288,'M2'!$A:$C,R$2,FALSE)),IF($N1288=0,IF(ISERROR(VLOOKUP($P1288,'M1'!$A:$C,R$2,FALSE)),IF(ISERROR(VLOOKUP(DATA!$P1288,'M2'!$A:$C,R$2,FALSE)),"NOT PRESENT",VLOOKUP(DATA!$P1288,'M2'!$A:$C,R$2,FALSE)),VLOOKUP($P1288,'M1'!$A:$C,R$2,FALSE)),"SPECIFY METHOD")))</f>
        <v>Purple sea star</v>
      </c>
      <c r="S1288" s="21">
        <v>2</v>
      </c>
      <c r="T1288" s="11">
        <v>2</v>
      </c>
      <c r="U1288" s="11"/>
      <c r="V1288" s="11"/>
      <c r="W1288" s="11"/>
      <c r="X1288" s="11"/>
      <c r="Y1288" s="11"/>
      <c r="Z1288" s="11"/>
      <c r="AA1288" s="11"/>
      <c r="AB1288" s="11"/>
      <c r="AC1288" s="11"/>
      <c r="AD1288" s="11"/>
      <c r="AE1288" s="11"/>
      <c r="AF1288" s="11"/>
      <c r="AG1288" s="11"/>
      <c r="AH1288" s="11"/>
      <c r="AI1288" s="11"/>
      <c r="AJ1288" s="11"/>
      <c r="AK1288" s="11"/>
      <c r="AL1288" s="11"/>
      <c r="AM1288" s="11"/>
      <c r="AN1288" s="11"/>
      <c r="AO1288" s="11"/>
      <c r="AP1288" s="11"/>
      <c r="AQ1288" s="11"/>
      <c r="AR1288" s="11"/>
      <c r="AS1288" s="11"/>
      <c r="AT1288" s="11"/>
      <c r="AU1288" s="11"/>
      <c r="AV1288" s="11"/>
      <c r="AW1288" s="11"/>
      <c r="AX1288" s="11"/>
      <c r="AY1288" s="11"/>
      <c r="AZ1288" s="11"/>
      <c r="BA1288" s="11"/>
      <c r="BB1288" s="11"/>
      <c r="BC1288" s="11"/>
      <c r="BD1288" s="11"/>
      <c r="BE1288" s="11"/>
      <c r="BF1288" s="11"/>
      <c r="BG1288" s="11"/>
      <c r="BH1288" s="11"/>
      <c r="BI1288" s="11"/>
      <c r="BJ1288" s="11"/>
      <c r="BK1288" s="11"/>
      <c r="BL1288" s="11"/>
      <c r="BM1288" s="11"/>
      <c r="BN1288" s="11"/>
      <c r="BO1288" s="11"/>
      <c r="BP1288" s="11"/>
    </row>
    <row r="1289" spans="1:68" ht="12.75" customHeight="1">
      <c r="A1289" s="12">
        <f t="shared" si="2239"/>
        <v>1286</v>
      </c>
      <c r="B1289" s="24" t="str">
        <f t="shared" ref="B1289:D1289" si="2448">IF(ISERROR(B1288),IF(ISERROR(B1287),IF(ISERROR(B1286),"BLANK",B1286),B1287),B1288)</f>
        <v>Tomas Bird</v>
      </c>
      <c r="C1289" s="24" t="str">
        <f t="shared" si="2448"/>
        <v>Jasmin Schuster</v>
      </c>
      <c r="D1289" s="24" t="str">
        <f t="shared" si="2448"/>
        <v>BMSC6</v>
      </c>
      <c r="E1289" s="12" t="str">
        <f>IF(ISERROR(VLOOKUP($D1289,SITES!$A:$E,2,FALSE)),"",VLOOKUP($D1289,SITES!$A:$E,2,FALSE))</f>
        <v>Baeria Rocks South Island</v>
      </c>
      <c r="F1289" s="10">
        <f>IF(ISERROR(VLOOKUP($D1289,SITES!$A:$E,3,FALSE)),"",VLOOKUP($D1289,SITES!$A:$E,3,FALSE))</f>
        <v>48.950233459472599</v>
      </c>
      <c r="G1289" s="13">
        <f>IF(ISERROR(VLOOKUP($D1289,SITES!$A:$E,4,FALSE)),"",VLOOKUP($D1289,SITES!$A:$E,4,FALSE))</f>
        <v>-125.155548095703</v>
      </c>
      <c r="H1289" s="25" t="str">
        <f t="shared" ref="H1289:O1289" si="2449">IF(ISERROR(H1288),IF(ISERROR(H1287),IF(ISERROR(H1286),"BLANK",H1286),H1287),H1288)</f>
        <v>22/04/2024</v>
      </c>
      <c r="I1289" s="24">
        <f t="shared" si="2449"/>
        <v>1.5</v>
      </c>
      <c r="J1289" s="24" t="str">
        <f t="shared" si="2449"/>
        <v>SW</v>
      </c>
      <c r="K1289" s="26">
        <f t="shared" si="2449"/>
        <v>0.52986111111111112</v>
      </c>
      <c r="L1289" s="24" t="str">
        <f t="shared" si="2449"/>
        <v>TB</v>
      </c>
      <c r="M1289" s="24">
        <f t="shared" si="2449"/>
        <v>8</v>
      </c>
      <c r="N1289" s="24">
        <f t="shared" si="2449"/>
        <v>2</v>
      </c>
      <c r="O1289" s="24">
        <f t="shared" si="2449"/>
        <v>2</v>
      </c>
      <c r="P1289" s="24" t="s">
        <v>63</v>
      </c>
      <c r="Q1289" s="19" t="str">
        <f>IF($N1289=1,IF(ISERROR(VLOOKUP($P1289,'M1'!$A:$C,Q$2,FALSE)),"NOT PRESENT",VLOOKUP($P1289,'M1'!$A:$C,Q$2,FALSE)),IF($N1289=2,IF(ISERROR(VLOOKUP(DATA!$P1289,'M2'!$A:$C,Q$2,FALSE)),"NOT PRESENT",VLOOKUP(DATA!$P1289,'M2'!$A:$C,Q$2,FALSE)),IF($N1289=0,IF(ISERROR(VLOOKUP($P1289,'M1'!$A:$C,Q$2,FALSE)),IF(ISERROR(VLOOKUP(DATA!$P1289,'M2'!$A:$C,Q$2,FALSE)),"NOT PRESENT",VLOOKUP(DATA!$P1289,'M2'!$A:$C,Q$2,FALSE)),VLOOKUP($P1289,'M1'!$A:$C,Q$2,FALSE)),"SPECIFY METHOD")))</f>
        <v>Paguroidea spp.</v>
      </c>
      <c r="R1289" s="12" t="str">
        <f>IF($N1289=1,IF(ISERROR(VLOOKUP($P1289,'M1'!$A:$C,R$2,FALSE)),"NOT PRESENT",VLOOKUP($P1289,'M1'!$A:$C,R$2,FALSE)),IF($N1289=2,IF(ISERROR(VLOOKUP(DATA!$P1289,'M2'!$A:$C,R$2,FALSE)),"NOT PRESENT",VLOOKUP(DATA!$P1289,'M2'!$A:$C,R$2,FALSE)),IF($N1289=0,IF(ISERROR(VLOOKUP($P1289,'M1'!$A:$C,R$2,FALSE)),IF(ISERROR(VLOOKUP(DATA!$P1289,'M2'!$A:$C,R$2,FALSE)),"NOT PRESENT",VLOOKUP(DATA!$P1289,'M2'!$A:$C,R$2,FALSE)),VLOOKUP($P1289,'M1'!$A:$C,R$2,FALSE)),"SPECIFY METHOD")))</f>
        <v>Unidentified hermit crab</v>
      </c>
      <c r="S1289" s="27">
        <v>15</v>
      </c>
      <c r="T1289" s="24">
        <v>15</v>
      </c>
      <c r="U1289" s="24"/>
      <c r="V1289" s="24"/>
      <c r="W1289" s="24"/>
      <c r="X1289" s="24"/>
      <c r="Y1289" s="24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</row>
    <row r="1290" spans="1:68" ht="12.75" customHeight="1">
      <c r="A1290" s="12">
        <f t="shared" si="2239"/>
        <v>1287</v>
      </c>
      <c r="B1290" s="24" t="str">
        <f t="shared" ref="B1290:D1290" si="2450">IF(ISERROR(B1289),IF(ISERROR(B1288),IF(ISERROR(B1287),"BLANK",B1287),B1288),B1289)</f>
        <v>Tomas Bird</v>
      </c>
      <c r="C1290" s="24" t="str">
        <f t="shared" si="2450"/>
        <v>Jasmin Schuster</v>
      </c>
      <c r="D1290" s="24" t="str">
        <f t="shared" si="2450"/>
        <v>BMSC6</v>
      </c>
      <c r="E1290" s="12" t="str">
        <f>IF(ISERROR(VLOOKUP($D1290,SITES!$A:$E,2,FALSE)),"",VLOOKUP($D1290,SITES!$A:$E,2,FALSE))</f>
        <v>Baeria Rocks South Island</v>
      </c>
      <c r="F1290" s="10">
        <f>IF(ISERROR(VLOOKUP($D1290,SITES!$A:$E,3,FALSE)),"",VLOOKUP($D1290,SITES!$A:$E,3,FALSE))</f>
        <v>48.950233459472599</v>
      </c>
      <c r="G1290" s="13">
        <f>IF(ISERROR(VLOOKUP($D1290,SITES!$A:$E,4,FALSE)),"",VLOOKUP($D1290,SITES!$A:$E,4,FALSE))</f>
        <v>-125.155548095703</v>
      </c>
      <c r="H1290" s="25" t="str">
        <f t="shared" ref="H1290:O1290" si="2451">IF(ISERROR(H1289),IF(ISERROR(H1288),IF(ISERROR(H1287),"BLANK",H1287),H1288),H1289)</f>
        <v>22/04/2024</v>
      </c>
      <c r="I1290" s="24">
        <f t="shared" si="2451"/>
        <v>1.5</v>
      </c>
      <c r="J1290" s="24" t="str">
        <f t="shared" si="2451"/>
        <v>SW</v>
      </c>
      <c r="K1290" s="26">
        <f t="shared" si="2451"/>
        <v>0.52986111111111112</v>
      </c>
      <c r="L1290" s="24" t="str">
        <f t="shared" si="2451"/>
        <v>TB</v>
      </c>
      <c r="M1290" s="24">
        <f t="shared" si="2451"/>
        <v>8</v>
      </c>
      <c r="N1290" s="24">
        <f t="shared" si="2451"/>
        <v>2</v>
      </c>
      <c r="O1290" s="24">
        <f t="shared" si="2451"/>
        <v>2</v>
      </c>
      <c r="P1290" s="24" t="s">
        <v>33</v>
      </c>
      <c r="Q1290" s="19" t="str">
        <f>IF($N1290=1,IF(ISERROR(VLOOKUP($P1290,'M1'!$A:$C,Q$2,FALSE)),"NOT PRESENT",VLOOKUP($P1290,'M1'!$A:$C,Q$2,FALSE)),IF($N1290=2,IF(ISERROR(VLOOKUP(DATA!$P1290,'M2'!$A:$C,Q$2,FALSE)),"NOT PRESENT",VLOOKUP(DATA!$P1290,'M2'!$A:$C,Q$2,FALSE)),IF($N1290=0,IF(ISERROR(VLOOKUP($P1290,'M1'!$A:$C,Q$2,FALSE)),IF(ISERROR(VLOOKUP(DATA!$P1290,'M2'!$A:$C,Q$2,FALSE)),"NOT PRESENT",VLOOKUP(DATA!$P1290,'M2'!$A:$C,Q$2,FALSE)),VLOOKUP($P1290,'M1'!$A:$C,Q$2,FALSE)),"SPECIFY METHOD")))</f>
        <v>Apostichopus californicus</v>
      </c>
      <c r="R1290" s="12" t="str">
        <f>IF($N1290=1,IF(ISERROR(VLOOKUP($P1290,'M1'!$A:$C,R$2,FALSE)),"NOT PRESENT",VLOOKUP($P1290,'M1'!$A:$C,R$2,FALSE)),IF($N1290=2,IF(ISERROR(VLOOKUP(DATA!$P1290,'M2'!$A:$C,R$2,FALSE)),"NOT PRESENT",VLOOKUP(DATA!$P1290,'M2'!$A:$C,R$2,FALSE)),IF($N1290=0,IF(ISERROR(VLOOKUP($P1290,'M1'!$A:$C,R$2,FALSE)),IF(ISERROR(VLOOKUP(DATA!$P1290,'M2'!$A:$C,R$2,FALSE)),"NOT PRESENT",VLOOKUP(DATA!$P1290,'M2'!$A:$C,R$2,FALSE)),VLOOKUP($P1290,'M1'!$A:$C,R$2,FALSE)),"SPECIFY METHOD")))</f>
        <v>California sea cucumber</v>
      </c>
      <c r="S1290" s="27">
        <f>SUM(T1290:AV1290)</f>
        <v>6</v>
      </c>
      <c r="T1290" s="24">
        <v>6</v>
      </c>
      <c r="U1290" s="24"/>
      <c r="V1290" s="24"/>
      <c r="W1290" s="24"/>
      <c r="X1290" s="24"/>
      <c r="Y1290" s="24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M1290" s="24"/>
      <c r="BN1290" s="24"/>
      <c r="BO1290" s="24"/>
      <c r="BP1290" s="24"/>
    </row>
    <row r="1291" spans="1:68" ht="12.75" customHeight="1">
      <c r="A1291" s="12">
        <f t="shared" si="2239"/>
        <v>1288</v>
      </c>
      <c r="B1291" s="24" t="str">
        <f t="shared" ref="B1291:D1291" si="2452">IF(ISERROR(B1290),IF(ISERROR(B1289),IF(ISERROR(B1288),"BLANK",B1288),B1289),B1290)</f>
        <v>Tomas Bird</v>
      </c>
      <c r="C1291" s="24" t="str">
        <f t="shared" si="2452"/>
        <v>Jasmin Schuster</v>
      </c>
      <c r="D1291" s="24" t="str">
        <f t="shared" si="2452"/>
        <v>BMSC6</v>
      </c>
      <c r="E1291" s="12" t="str">
        <f>IF(ISERROR(VLOOKUP($D1291,SITES!$A:$E,2,FALSE)),"",VLOOKUP($D1291,SITES!$A:$E,2,FALSE))</f>
        <v>Baeria Rocks South Island</v>
      </c>
      <c r="F1291" s="10">
        <f>IF(ISERROR(VLOOKUP($D1291,SITES!$A:$E,3,FALSE)),"",VLOOKUP($D1291,SITES!$A:$E,3,FALSE))</f>
        <v>48.950233459472599</v>
      </c>
      <c r="G1291" s="13">
        <f>IF(ISERROR(VLOOKUP($D1291,SITES!$A:$E,4,FALSE)),"",VLOOKUP($D1291,SITES!$A:$E,4,FALSE))</f>
        <v>-125.155548095703</v>
      </c>
      <c r="H1291" s="25" t="str">
        <f t="shared" ref="H1291:O1291" si="2453">IF(ISERROR(H1290),IF(ISERROR(H1289),IF(ISERROR(H1288),"BLANK",H1288),H1289),H1290)</f>
        <v>22/04/2024</v>
      </c>
      <c r="I1291" s="24">
        <f t="shared" si="2453"/>
        <v>1.5</v>
      </c>
      <c r="J1291" s="24" t="str">
        <f t="shared" si="2453"/>
        <v>SW</v>
      </c>
      <c r="K1291" s="26">
        <f t="shared" si="2453"/>
        <v>0.52986111111111112</v>
      </c>
      <c r="L1291" s="24" t="str">
        <f t="shared" si="2453"/>
        <v>TB</v>
      </c>
      <c r="M1291" s="24">
        <f t="shared" si="2453"/>
        <v>8</v>
      </c>
      <c r="N1291" s="24">
        <f t="shared" si="2453"/>
        <v>2</v>
      </c>
      <c r="O1291" s="24">
        <f t="shared" si="2453"/>
        <v>2</v>
      </c>
      <c r="P1291" s="24" t="s">
        <v>42</v>
      </c>
      <c r="Q1291" s="19" t="str">
        <f>IF($N1291=1,IF(ISERROR(VLOOKUP($P1291,'M1'!$A:$C,Q$2,FALSE)),"NOT PRESENT",VLOOKUP($P1291,'M1'!$A:$C,Q$2,FALSE)),IF($N1291=2,IF(ISERROR(VLOOKUP(DATA!$P1291,'M2'!$A:$C,Q$2,FALSE)),"NOT PRESENT",VLOOKUP(DATA!$P1291,'M2'!$A:$C,Q$2,FALSE)),IF($N1291=0,IF(ISERROR(VLOOKUP($P1291,'M1'!$A:$C,Q$2,FALSE)),IF(ISERROR(VLOOKUP(DATA!$P1291,'M2'!$A:$C,Q$2,FALSE)),"NOT PRESENT",VLOOKUP(DATA!$P1291,'M2'!$A:$C,Q$2,FALSE)),VLOOKUP($P1291,'M1'!$A:$C,Q$2,FALSE)),"SPECIFY METHOD")))</f>
        <v>Dermasterias imbricata</v>
      </c>
      <c r="R1291" s="12" t="str">
        <f>IF($N1291=1,IF(ISERROR(VLOOKUP($P1291,'M1'!$A:$C,R$2,FALSE)),"NOT PRESENT",VLOOKUP($P1291,'M1'!$A:$C,R$2,FALSE)),IF($N1291=2,IF(ISERROR(VLOOKUP(DATA!$P1291,'M2'!$A:$C,R$2,FALSE)),"NOT PRESENT",VLOOKUP(DATA!$P1291,'M2'!$A:$C,R$2,FALSE)),IF($N1291=0,IF(ISERROR(VLOOKUP($P1291,'M1'!$A:$C,R$2,FALSE)),IF(ISERROR(VLOOKUP(DATA!$P1291,'M2'!$A:$C,R$2,FALSE)),"NOT PRESENT",VLOOKUP(DATA!$P1291,'M2'!$A:$C,R$2,FALSE)),VLOOKUP($P1291,'M1'!$A:$C,R$2,FALSE)),"SPECIFY METHOD")))</f>
        <v>Leather star</v>
      </c>
      <c r="S1291" s="27">
        <v>2</v>
      </c>
      <c r="T1291" s="24">
        <v>2</v>
      </c>
      <c r="U1291" s="24"/>
      <c r="V1291" s="24"/>
      <c r="W1291" s="24"/>
      <c r="X1291" s="24"/>
      <c r="Y1291" s="24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M1291" s="24"/>
      <c r="BN1291" s="24"/>
      <c r="BO1291" s="24"/>
      <c r="BP1291" s="24"/>
    </row>
    <row r="1292" spans="1:68" ht="12.75" customHeight="1">
      <c r="A1292" s="12">
        <f t="shared" si="2239"/>
        <v>1289</v>
      </c>
      <c r="B1292" s="24" t="str">
        <f t="shared" ref="B1292:D1292" si="2454">IF(ISERROR(B1291),IF(ISERROR(B1290),IF(ISERROR(B1289),"BLANK",B1289),B1290),B1291)</f>
        <v>Tomas Bird</v>
      </c>
      <c r="C1292" s="24" t="str">
        <f t="shared" si="2454"/>
        <v>Jasmin Schuster</v>
      </c>
      <c r="D1292" s="24" t="str">
        <f t="shared" si="2454"/>
        <v>BMSC6</v>
      </c>
      <c r="E1292" s="12" t="str">
        <f>IF(ISERROR(VLOOKUP($D1292,SITES!$A:$E,2,FALSE)),"",VLOOKUP($D1292,SITES!$A:$E,2,FALSE))</f>
        <v>Baeria Rocks South Island</v>
      </c>
      <c r="F1292" s="10">
        <f>IF(ISERROR(VLOOKUP($D1292,SITES!$A:$E,3,FALSE)),"",VLOOKUP($D1292,SITES!$A:$E,3,FALSE))</f>
        <v>48.950233459472599</v>
      </c>
      <c r="G1292" s="13">
        <f>IF(ISERROR(VLOOKUP($D1292,SITES!$A:$E,4,FALSE)),"",VLOOKUP($D1292,SITES!$A:$E,4,FALSE))</f>
        <v>-125.155548095703</v>
      </c>
      <c r="H1292" s="25" t="str">
        <f t="shared" ref="H1292:O1292" si="2455">IF(ISERROR(H1291),IF(ISERROR(H1290),IF(ISERROR(H1289),"BLANK",H1289),H1290),H1291)</f>
        <v>22/04/2024</v>
      </c>
      <c r="I1292" s="24">
        <f t="shared" si="2455"/>
        <v>1.5</v>
      </c>
      <c r="J1292" s="24" t="str">
        <f t="shared" si="2455"/>
        <v>SW</v>
      </c>
      <c r="K1292" s="26">
        <f t="shared" si="2455"/>
        <v>0.52986111111111112</v>
      </c>
      <c r="L1292" s="24" t="str">
        <f t="shared" si="2455"/>
        <v>TB</v>
      </c>
      <c r="M1292" s="24">
        <f t="shared" si="2455"/>
        <v>8</v>
      </c>
      <c r="N1292" s="24">
        <f t="shared" si="2455"/>
        <v>2</v>
      </c>
      <c r="O1292" s="24">
        <f t="shared" si="2455"/>
        <v>2</v>
      </c>
      <c r="P1292" s="24" t="s">
        <v>185</v>
      </c>
      <c r="Q1292" s="19" t="str">
        <f>IF($N1292=1,IF(ISERROR(VLOOKUP($P1292,'M1'!$A:$C,Q$2,FALSE)),"NOT PRESENT",VLOOKUP($P1292,'M1'!$A:$C,Q$2,FALSE)),IF($N1292=2,IF(ISERROR(VLOOKUP(DATA!$P1292,'M2'!$A:$C,Q$2,FALSE)),"NOT PRESENT",VLOOKUP(DATA!$P1292,'M2'!$A:$C,Q$2,FALSE)),IF($N1292=0,IF(ISERROR(VLOOKUP($P1292,'M1'!$A:$C,Q$2,FALSE)),IF(ISERROR(VLOOKUP(DATA!$P1292,'M2'!$A:$C,Q$2,FALSE)),"NOT PRESENT",VLOOKUP(DATA!$P1292,'M2'!$A:$C,Q$2,FALSE)),VLOOKUP($P1292,'M1'!$A:$C,Q$2,FALSE)),"SPECIFY METHOD")))</f>
        <v>Lophopanopeus bellus</v>
      </c>
      <c r="R1292" s="12" t="str">
        <f>IF($N1292=1,IF(ISERROR(VLOOKUP($P1292,'M1'!$A:$C,R$2,FALSE)),"NOT PRESENT",VLOOKUP($P1292,'M1'!$A:$C,R$2,FALSE)),IF($N1292=2,IF(ISERROR(VLOOKUP(DATA!$P1292,'M2'!$A:$C,R$2,FALSE)),"NOT PRESENT",VLOOKUP(DATA!$P1292,'M2'!$A:$C,R$2,FALSE)),IF($N1292=0,IF(ISERROR(VLOOKUP($P1292,'M1'!$A:$C,R$2,FALSE)),IF(ISERROR(VLOOKUP(DATA!$P1292,'M2'!$A:$C,R$2,FALSE)),"NOT PRESENT",VLOOKUP(DATA!$P1292,'M2'!$A:$C,R$2,FALSE)),VLOOKUP($P1292,'M1'!$A:$C,R$2,FALSE)),"SPECIFY METHOD")))</f>
        <v>Black-clawed crab</v>
      </c>
      <c r="S1292" s="27">
        <f t="shared" ref="S1292:S1321" si="2456">SUM(T1292:AV1292)</f>
        <v>1</v>
      </c>
      <c r="T1292" s="24">
        <v>1</v>
      </c>
      <c r="U1292" s="24"/>
      <c r="V1292" s="24"/>
      <c r="W1292" s="24"/>
      <c r="X1292" s="24"/>
      <c r="Y1292" s="24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M1292" s="24"/>
      <c r="BN1292" s="24"/>
      <c r="BO1292" s="24"/>
      <c r="BP1292" s="24"/>
    </row>
    <row r="1293" spans="1:68" ht="12.75" customHeight="1">
      <c r="A1293" s="12">
        <f t="shared" si="2239"/>
        <v>1290</v>
      </c>
      <c r="B1293" s="24" t="str">
        <f t="shared" ref="B1293:D1293" si="2457">IF(ISERROR(B1292),IF(ISERROR(B1291),IF(ISERROR(B1290),"BLANK",B1290),B1291),B1292)</f>
        <v>Tomas Bird</v>
      </c>
      <c r="C1293" s="24" t="str">
        <f t="shared" si="2457"/>
        <v>Jasmin Schuster</v>
      </c>
      <c r="D1293" s="24" t="str">
        <f t="shared" si="2457"/>
        <v>BMSC6</v>
      </c>
      <c r="E1293" s="12" t="str">
        <f>IF(ISERROR(VLOOKUP($D1293,SITES!$A:$E,2,FALSE)),"",VLOOKUP($D1293,SITES!$A:$E,2,FALSE))</f>
        <v>Baeria Rocks South Island</v>
      </c>
      <c r="F1293" s="10">
        <f>IF(ISERROR(VLOOKUP($D1293,SITES!$A:$E,3,FALSE)),"",VLOOKUP($D1293,SITES!$A:$E,3,FALSE))</f>
        <v>48.950233459472599</v>
      </c>
      <c r="G1293" s="13">
        <f>IF(ISERROR(VLOOKUP($D1293,SITES!$A:$E,4,FALSE)),"",VLOOKUP($D1293,SITES!$A:$E,4,FALSE))</f>
        <v>-125.155548095703</v>
      </c>
      <c r="H1293" s="25" t="str">
        <f t="shared" ref="H1293:O1293" si="2458">IF(ISERROR(H1292),IF(ISERROR(H1291),IF(ISERROR(H1290),"BLANK",H1290),H1291),H1292)</f>
        <v>22/04/2024</v>
      </c>
      <c r="I1293" s="24">
        <f t="shared" si="2458"/>
        <v>1.5</v>
      </c>
      <c r="J1293" s="24" t="str">
        <f t="shared" si="2458"/>
        <v>SW</v>
      </c>
      <c r="K1293" s="26">
        <f t="shared" si="2458"/>
        <v>0.52986111111111112</v>
      </c>
      <c r="L1293" s="24" t="str">
        <f t="shared" si="2458"/>
        <v>TB</v>
      </c>
      <c r="M1293" s="24">
        <f t="shared" si="2458"/>
        <v>8</v>
      </c>
      <c r="N1293" s="24">
        <f t="shared" si="2458"/>
        <v>2</v>
      </c>
      <c r="O1293" s="24">
        <f t="shared" si="2458"/>
        <v>2</v>
      </c>
      <c r="P1293" s="24" t="s">
        <v>43</v>
      </c>
      <c r="Q1293" s="19" t="str">
        <f>IF($N1293=1,IF(ISERROR(VLOOKUP($P1293,'M1'!$A:$C,Q$2,FALSE)),"NOT PRESENT",VLOOKUP($P1293,'M1'!$A:$C,Q$2,FALSE)),IF($N1293=2,IF(ISERROR(VLOOKUP(DATA!$P1293,'M2'!$A:$C,Q$2,FALSE)),"NOT PRESENT",VLOOKUP(DATA!$P1293,'M2'!$A:$C,Q$2,FALSE)),IF($N1293=0,IF(ISERROR(VLOOKUP($P1293,'M1'!$A:$C,Q$2,FALSE)),IF(ISERROR(VLOOKUP(DATA!$P1293,'M2'!$A:$C,Q$2,FALSE)),"NOT PRESENT",VLOOKUP(DATA!$P1293,'M2'!$A:$C,Q$2,FALSE)),VLOOKUP($P1293,'M1'!$A:$C,Q$2,FALSE)),"SPECIFY METHOD")))</f>
        <v>Strongylocentrotus droebachiensis</v>
      </c>
      <c r="R1293" s="12" t="str">
        <f>IF($N1293=1,IF(ISERROR(VLOOKUP($P1293,'M1'!$A:$C,R$2,FALSE)),"NOT PRESENT",VLOOKUP($P1293,'M1'!$A:$C,R$2,FALSE)),IF($N1293=2,IF(ISERROR(VLOOKUP(DATA!$P1293,'M2'!$A:$C,R$2,FALSE)),"NOT PRESENT",VLOOKUP(DATA!$P1293,'M2'!$A:$C,R$2,FALSE)),IF($N1293=0,IF(ISERROR(VLOOKUP($P1293,'M1'!$A:$C,R$2,FALSE)),IF(ISERROR(VLOOKUP(DATA!$P1293,'M2'!$A:$C,R$2,FALSE)),"NOT PRESENT",VLOOKUP(DATA!$P1293,'M2'!$A:$C,R$2,FALSE)),VLOOKUP($P1293,'M1'!$A:$C,R$2,FALSE)),"SPECIFY METHOD")))</f>
        <v>Northern sea urchin</v>
      </c>
      <c r="S1293" s="27">
        <f t="shared" si="2456"/>
        <v>1</v>
      </c>
      <c r="T1293" s="24">
        <v>1</v>
      </c>
      <c r="U1293" s="24"/>
      <c r="V1293" s="24"/>
      <c r="W1293" s="24"/>
      <c r="X1293" s="24"/>
      <c r="Y1293" s="24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M1293" s="24"/>
      <c r="BN1293" s="24"/>
      <c r="BO1293" s="24"/>
      <c r="BP1293" s="24"/>
    </row>
    <row r="1294" spans="1:68" ht="12.75" customHeight="1">
      <c r="A1294" s="12">
        <f t="shared" si="2239"/>
        <v>1291</v>
      </c>
      <c r="B1294" s="24" t="str">
        <f t="shared" ref="B1294:D1294" si="2459">IF(ISERROR(B1293),IF(ISERROR(B1292),IF(ISERROR(B1291),"BLANK",B1291),B1292),B1293)</f>
        <v>Tomas Bird</v>
      </c>
      <c r="C1294" s="24" t="str">
        <f t="shared" si="2459"/>
        <v>Jasmin Schuster</v>
      </c>
      <c r="D1294" s="24" t="str">
        <f t="shared" si="2459"/>
        <v>BMSC6</v>
      </c>
      <c r="E1294" s="12" t="str">
        <f>IF(ISERROR(VLOOKUP($D1294,SITES!$A:$E,2,FALSE)),"",VLOOKUP($D1294,SITES!$A:$E,2,FALSE))</f>
        <v>Baeria Rocks South Island</v>
      </c>
      <c r="F1294" s="10">
        <f>IF(ISERROR(VLOOKUP($D1294,SITES!$A:$E,3,FALSE)),"",VLOOKUP($D1294,SITES!$A:$E,3,FALSE))</f>
        <v>48.950233459472599</v>
      </c>
      <c r="G1294" s="13">
        <f>IF(ISERROR(VLOOKUP($D1294,SITES!$A:$E,4,FALSE)),"",VLOOKUP($D1294,SITES!$A:$E,4,FALSE))</f>
        <v>-125.155548095703</v>
      </c>
      <c r="H1294" s="25" t="str">
        <f t="shared" ref="H1294:O1294" si="2460">IF(ISERROR(H1293),IF(ISERROR(H1292),IF(ISERROR(H1291),"BLANK",H1291),H1292),H1293)</f>
        <v>22/04/2024</v>
      </c>
      <c r="I1294" s="24">
        <f t="shared" si="2460"/>
        <v>1.5</v>
      </c>
      <c r="J1294" s="24" t="str">
        <f t="shared" si="2460"/>
        <v>SW</v>
      </c>
      <c r="K1294" s="26">
        <f t="shared" si="2460"/>
        <v>0.52986111111111112</v>
      </c>
      <c r="L1294" s="24" t="str">
        <f t="shared" si="2460"/>
        <v>TB</v>
      </c>
      <c r="M1294" s="24">
        <f t="shared" si="2460"/>
        <v>8</v>
      </c>
      <c r="N1294" s="24">
        <f t="shared" si="2460"/>
        <v>2</v>
      </c>
      <c r="O1294" s="24">
        <f t="shared" si="2460"/>
        <v>2</v>
      </c>
      <c r="P1294" s="24" t="s">
        <v>44</v>
      </c>
      <c r="Q1294" s="19" t="str">
        <f>IF($N1294=1,IF(ISERROR(VLOOKUP($P1294,'M1'!$A:$C,Q$2,FALSE)),"NOT PRESENT",VLOOKUP($P1294,'M1'!$A:$C,Q$2,FALSE)),IF($N1294=2,IF(ISERROR(VLOOKUP(DATA!$P1294,'M2'!$A:$C,Q$2,FALSE)),"NOT PRESENT",VLOOKUP(DATA!$P1294,'M2'!$A:$C,Q$2,FALSE)),IF($N1294=0,IF(ISERROR(VLOOKUP($P1294,'M1'!$A:$C,Q$2,FALSE)),IF(ISERROR(VLOOKUP(DATA!$P1294,'M2'!$A:$C,Q$2,FALSE)),"NOT PRESENT",VLOOKUP(DATA!$P1294,'M2'!$A:$C,Q$2,FALSE)),VLOOKUP($P1294,'M1'!$A:$C,Q$2,FALSE)),"SPECIFY METHOD")))</f>
        <v>Strongylocentrotus purpuratus</v>
      </c>
      <c r="R1294" s="12" t="str">
        <f>IF($N1294=1,IF(ISERROR(VLOOKUP($P1294,'M1'!$A:$C,R$2,FALSE)),"NOT PRESENT",VLOOKUP($P1294,'M1'!$A:$C,R$2,FALSE)),IF($N1294=2,IF(ISERROR(VLOOKUP(DATA!$P1294,'M2'!$A:$C,R$2,FALSE)),"NOT PRESENT",VLOOKUP(DATA!$P1294,'M2'!$A:$C,R$2,FALSE)),IF($N1294=0,IF(ISERROR(VLOOKUP($P1294,'M1'!$A:$C,R$2,FALSE)),IF(ISERROR(VLOOKUP(DATA!$P1294,'M2'!$A:$C,R$2,FALSE)),"NOT PRESENT",VLOOKUP(DATA!$P1294,'M2'!$A:$C,R$2,FALSE)),VLOOKUP($P1294,'M1'!$A:$C,R$2,FALSE)),"SPECIFY METHOD")))</f>
        <v>Purple sea urchin (?)</v>
      </c>
      <c r="S1294" s="27">
        <f t="shared" si="2456"/>
        <v>3</v>
      </c>
      <c r="T1294" s="24">
        <v>3</v>
      </c>
      <c r="U1294" s="24"/>
      <c r="V1294" s="24"/>
      <c r="W1294" s="24"/>
      <c r="X1294" s="24"/>
      <c r="Y1294" s="24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M1294" s="24"/>
      <c r="BN1294" s="24"/>
      <c r="BO1294" s="24"/>
      <c r="BP1294" s="24"/>
    </row>
    <row r="1295" spans="1:68" ht="12.75" customHeight="1">
      <c r="A1295" s="12">
        <f t="shared" si="2239"/>
        <v>1292</v>
      </c>
      <c r="B1295" s="11" t="str">
        <f t="shared" ref="B1295:D1295" si="2461">IF(ISERROR(B1294),IF(ISERROR(B1293),IF(ISERROR(B1292),"BLANK",B1292),B1293),B1294)</f>
        <v>Tomas Bird</v>
      </c>
      <c r="C1295" s="11" t="str">
        <f t="shared" si="2461"/>
        <v>Jasmin Schuster</v>
      </c>
      <c r="D1295" s="11" t="str">
        <f t="shared" si="2461"/>
        <v>BMSC6</v>
      </c>
      <c r="E1295" s="12" t="str">
        <f>IF(ISERROR(VLOOKUP($D1295,SITES!$A:$E,2,FALSE)),"",VLOOKUP($D1295,SITES!$A:$E,2,FALSE))</f>
        <v>Baeria Rocks South Island</v>
      </c>
      <c r="F1295" s="10">
        <f>IF(ISERROR(VLOOKUP($D1295,SITES!$A:$E,3,FALSE)),"",VLOOKUP($D1295,SITES!$A:$E,3,FALSE))</f>
        <v>48.950233459472599</v>
      </c>
      <c r="G1295" s="13">
        <f>IF(ISERROR(VLOOKUP($D1295,SITES!$A:$E,4,FALSE)),"",VLOOKUP($D1295,SITES!$A:$E,4,FALSE))</f>
        <v>-125.155548095703</v>
      </c>
      <c r="H1295" s="14" t="str">
        <f t="shared" ref="H1295:O1295" si="2462">IF(ISERROR(H1294),IF(ISERROR(H1293),IF(ISERROR(H1292),"BLANK",H1292),H1293),H1294)</f>
        <v>22/04/2024</v>
      </c>
      <c r="I1295" s="11">
        <f t="shared" si="2462"/>
        <v>1.5</v>
      </c>
      <c r="J1295" s="11" t="str">
        <f t="shared" si="2462"/>
        <v>SW</v>
      </c>
      <c r="K1295" s="18">
        <f t="shared" si="2462"/>
        <v>0.52986111111111112</v>
      </c>
      <c r="L1295" s="11" t="str">
        <f t="shared" si="2462"/>
        <v>TB</v>
      </c>
      <c r="M1295" s="11">
        <f t="shared" si="2462"/>
        <v>8</v>
      </c>
      <c r="N1295" s="11">
        <f t="shared" si="2462"/>
        <v>2</v>
      </c>
      <c r="O1295" s="11">
        <f t="shared" si="2462"/>
        <v>2</v>
      </c>
      <c r="P1295" s="11" t="s">
        <v>37</v>
      </c>
      <c r="Q1295" s="19" t="str">
        <f>IF($N1295=1,IF(ISERROR(VLOOKUP($P1295,'M1'!$A:$C,Q$2,FALSE)),"NOT PRESENT",VLOOKUP($P1295,'M1'!$A:$C,Q$2,FALSE)),IF($N1295=2,IF(ISERROR(VLOOKUP(DATA!$P1295,'M2'!$A:$C,Q$2,FALSE)),"NOT PRESENT",VLOOKUP(DATA!$P1295,'M2'!$A:$C,Q$2,FALSE)),IF($N1295=0,IF(ISERROR(VLOOKUP($P1295,'M1'!$A:$C,Q$2,FALSE)),IF(ISERROR(VLOOKUP(DATA!$P1295,'M2'!$A:$C,Q$2,FALSE)),"NOT PRESENT",VLOOKUP(DATA!$P1295,'M2'!$A:$C,Q$2,FALSE)),VLOOKUP($P1295,'M1'!$A:$C,Q$2,FALSE)),"SPECIFY METHOD")))</f>
        <v>Ceratostoma foliatum</v>
      </c>
      <c r="R1295" s="12" t="str">
        <f>IF($N1295=1,IF(ISERROR(VLOOKUP($P1295,'M1'!$A:$C,R$2,FALSE)),"NOT PRESENT",VLOOKUP($P1295,'M1'!$A:$C,R$2,FALSE)),IF($N1295=2,IF(ISERROR(VLOOKUP(DATA!$P1295,'M2'!$A:$C,R$2,FALSE)),"NOT PRESENT",VLOOKUP(DATA!$P1295,'M2'!$A:$C,R$2,FALSE)),IF($N1295=0,IF(ISERROR(VLOOKUP($P1295,'M1'!$A:$C,R$2,FALSE)),IF(ISERROR(VLOOKUP(DATA!$P1295,'M2'!$A:$C,R$2,FALSE)),"NOT PRESENT",VLOOKUP(DATA!$P1295,'M2'!$A:$C,R$2,FALSE)),VLOOKUP($P1295,'M1'!$A:$C,R$2,FALSE)),"SPECIFY METHOD")))</f>
        <v>Leafy hornmouth</v>
      </c>
      <c r="S1295" s="21">
        <f t="shared" si="2456"/>
        <v>20</v>
      </c>
      <c r="T1295" s="11">
        <v>20</v>
      </c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1"/>
      <c r="BA1295" s="11"/>
      <c r="BB1295" s="11"/>
      <c r="BC1295" s="11"/>
      <c r="BD1295" s="11"/>
      <c r="BE1295" s="11"/>
      <c r="BF1295" s="11"/>
      <c r="BG1295" s="11"/>
      <c r="BH1295" s="11"/>
      <c r="BI1295" s="11"/>
      <c r="BJ1295" s="11"/>
      <c r="BK1295" s="11"/>
      <c r="BL1295" s="11"/>
      <c r="BM1295" s="11"/>
      <c r="BN1295" s="11"/>
      <c r="BO1295" s="11"/>
      <c r="BP1295" s="11"/>
    </row>
    <row r="1296" spans="1:68" ht="12.75" customHeight="1">
      <c r="A1296" s="12">
        <f t="shared" si="2239"/>
        <v>1293</v>
      </c>
      <c r="B1296" s="11" t="str">
        <f t="shared" ref="B1296:D1296" si="2463">IF(ISERROR(B1295),IF(ISERROR(B1294),IF(ISERROR(B1293),"BLANK",B1293),B1294),B1295)</f>
        <v>Tomas Bird</v>
      </c>
      <c r="C1296" s="11" t="str">
        <f t="shared" si="2463"/>
        <v>Jasmin Schuster</v>
      </c>
      <c r="D1296" s="11" t="str">
        <f t="shared" si="2463"/>
        <v>BMSC6</v>
      </c>
      <c r="E1296" s="12" t="str">
        <f>IF(ISERROR(VLOOKUP($D1296,SITES!$A:$E,2,FALSE)),"",VLOOKUP($D1296,SITES!$A:$E,2,FALSE))</f>
        <v>Baeria Rocks South Island</v>
      </c>
      <c r="F1296" s="10">
        <f>IF(ISERROR(VLOOKUP($D1296,SITES!$A:$E,3,FALSE)),"",VLOOKUP($D1296,SITES!$A:$E,3,FALSE))</f>
        <v>48.950233459472599</v>
      </c>
      <c r="G1296" s="13">
        <f>IF(ISERROR(VLOOKUP($D1296,SITES!$A:$E,4,FALSE)),"",VLOOKUP($D1296,SITES!$A:$E,4,FALSE))</f>
        <v>-125.155548095703</v>
      </c>
      <c r="H1296" s="14" t="str">
        <f t="shared" ref="H1296:O1296" si="2464">IF(ISERROR(H1295),IF(ISERROR(H1294),IF(ISERROR(H1293),"BLANK",H1293),H1294),H1295)</f>
        <v>22/04/2024</v>
      </c>
      <c r="I1296" s="11">
        <f t="shared" si="2464"/>
        <v>1.5</v>
      </c>
      <c r="J1296" s="11" t="str">
        <f t="shared" si="2464"/>
        <v>SW</v>
      </c>
      <c r="K1296" s="18">
        <f t="shared" si="2464"/>
        <v>0.52986111111111112</v>
      </c>
      <c r="L1296" s="11" t="str">
        <f t="shared" si="2464"/>
        <v>TB</v>
      </c>
      <c r="M1296" s="11">
        <f t="shared" si="2464"/>
        <v>8</v>
      </c>
      <c r="N1296" s="11">
        <f t="shared" si="2464"/>
        <v>2</v>
      </c>
      <c r="O1296" s="11">
        <f t="shared" si="2464"/>
        <v>2</v>
      </c>
      <c r="P1296" s="11" t="s">
        <v>39</v>
      </c>
      <c r="Q1296" s="19" t="str">
        <f>IF($N1296=1,IF(ISERROR(VLOOKUP($P1296,'M1'!$A:$C,Q$2,FALSE)),"NOT PRESENT",VLOOKUP($P1296,'M1'!$A:$C,Q$2,FALSE)),IF($N1296=2,IF(ISERROR(VLOOKUP(DATA!$P1296,'M2'!$A:$C,Q$2,FALSE)),"NOT PRESENT",VLOOKUP(DATA!$P1296,'M2'!$A:$C,Q$2,FALSE)),IF($N1296=0,IF(ISERROR(VLOOKUP($P1296,'M1'!$A:$C,Q$2,FALSE)),IF(ISERROR(VLOOKUP(DATA!$P1296,'M2'!$A:$C,Q$2,FALSE)),"NOT PRESENT",VLOOKUP(DATA!$P1296,'M2'!$A:$C,Q$2,FALSE)),VLOOKUP($P1296,'M1'!$A:$C,Q$2,FALSE)),"SPECIFY METHOD")))</f>
        <v>Hermissenda crassicornis</v>
      </c>
      <c r="R1296" s="12" t="str">
        <f>IF($N1296=1,IF(ISERROR(VLOOKUP($P1296,'M1'!$A:$C,R$2,FALSE)),"NOT PRESENT",VLOOKUP($P1296,'M1'!$A:$C,R$2,FALSE)),IF($N1296=2,IF(ISERROR(VLOOKUP(DATA!$P1296,'M2'!$A:$C,R$2,FALSE)),"NOT PRESENT",VLOOKUP(DATA!$P1296,'M2'!$A:$C,R$2,FALSE)),IF($N1296=0,IF(ISERROR(VLOOKUP($P1296,'M1'!$A:$C,R$2,FALSE)),IF(ISERROR(VLOOKUP(DATA!$P1296,'M2'!$A:$C,R$2,FALSE)),"NOT PRESENT",VLOOKUP(DATA!$P1296,'M2'!$A:$C,R$2,FALSE)),VLOOKUP($P1296,'M1'!$A:$C,R$2,FALSE)),"SPECIFY METHOD")))</f>
        <v>Opalescent nudibranch</v>
      </c>
      <c r="S1296" s="21">
        <f t="shared" si="2456"/>
        <v>3</v>
      </c>
      <c r="T1296" s="11">
        <v>3</v>
      </c>
      <c r="U1296" s="11"/>
      <c r="V1296" s="11"/>
      <c r="W1296" s="11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  <c r="AT1296" s="11"/>
      <c r="AU1296" s="11"/>
      <c r="AV1296" s="11"/>
      <c r="AW1296" s="11"/>
      <c r="AX1296" s="11"/>
      <c r="AY1296" s="11"/>
      <c r="AZ1296" s="11"/>
      <c r="BA1296" s="11"/>
      <c r="BB1296" s="11"/>
      <c r="BC1296" s="11"/>
      <c r="BD1296" s="11"/>
      <c r="BE1296" s="11"/>
      <c r="BF1296" s="11"/>
      <c r="BG1296" s="11"/>
      <c r="BH1296" s="11"/>
      <c r="BI1296" s="11"/>
      <c r="BJ1296" s="11"/>
      <c r="BK1296" s="11"/>
      <c r="BL1296" s="11"/>
      <c r="BM1296" s="11"/>
      <c r="BN1296" s="11"/>
      <c r="BO1296" s="11"/>
      <c r="BP1296" s="11"/>
    </row>
    <row r="1297" spans="1:68" ht="12.75" customHeight="1">
      <c r="A1297" s="12">
        <f t="shared" si="2239"/>
        <v>1294</v>
      </c>
      <c r="B1297" s="11" t="str">
        <f t="shared" ref="B1297:D1297" si="2465">IF(ISERROR(B1296),IF(ISERROR(B1295),IF(ISERROR(B1294),"BLANK",B1294),B1295),B1296)</f>
        <v>Tomas Bird</v>
      </c>
      <c r="C1297" s="11" t="str">
        <f t="shared" si="2465"/>
        <v>Jasmin Schuster</v>
      </c>
      <c r="D1297" s="11" t="str">
        <f t="shared" si="2465"/>
        <v>BMSC6</v>
      </c>
      <c r="E1297" s="12" t="str">
        <f>IF(ISERROR(VLOOKUP($D1297,SITES!$A:$E,2,FALSE)),"",VLOOKUP($D1297,SITES!$A:$E,2,FALSE))</f>
        <v>Baeria Rocks South Island</v>
      </c>
      <c r="F1297" s="10">
        <f>IF(ISERROR(VLOOKUP($D1297,SITES!$A:$E,3,FALSE)),"",VLOOKUP($D1297,SITES!$A:$E,3,FALSE))</f>
        <v>48.950233459472599</v>
      </c>
      <c r="G1297" s="13">
        <f>IF(ISERROR(VLOOKUP($D1297,SITES!$A:$E,4,FALSE)),"",VLOOKUP($D1297,SITES!$A:$E,4,FALSE))</f>
        <v>-125.155548095703</v>
      </c>
      <c r="H1297" s="14" t="str">
        <f t="shared" ref="H1297:O1297" si="2466">IF(ISERROR(H1296),IF(ISERROR(H1295),IF(ISERROR(H1294),"BLANK",H1294),H1295),H1296)</f>
        <v>22/04/2024</v>
      </c>
      <c r="I1297" s="11">
        <f t="shared" si="2466"/>
        <v>1.5</v>
      </c>
      <c r="J1297" s="11" t="str">
        <f t="shared" si="2466"/>
        <v>SW</v>
      </c>
      <c r="K1297" s="18">
        <f t="shared" si="2466"/>
        <v>0.52986111111111112</v>
      </c>
      <c r="L1297" s="11" t="str">
        <f t="shared" si="2466"/>
        <v>TB</v>
      </c>
      <c r="M1297" s="11">
        <f t="shared" si="2466"/>
        <v>8</v>
      </c>
      <c r="N1297" s="11">
        <f t="shared" si="2466"/>
        <v>2</v>
      </c>
      <c r="O1297" s="11">
        <f t="shared" si="2466"/>
        <v>2</v>
      </c>
      <c r="P1297" s="11" t="s">
        <v>58</v>
      </c>
      <c r="Q1297" s="19" t="str">
        <f>IF($N1297=1,IF(ISERROR(VLOOKUP($P1297,'M1'!$A:$C,Q$2,FALSE)),"NOT PRESENT",VLOOKUP($P1297,'M1'!$A:$C,Q$2,FALSE)),IF($N1297=2,IF(ISERROR(VLOOKUP(DATA!$P1297,'M2'!$A:$C,Q$2,FALSE)),"NOT PRESENT",VLOOKUP(DATA!$P1297,'M2'!$A:$C,Q$2,FALSE)),IF($N1297=0,IF(ISERROR(VLOOKUP($P1297,'M1'!$A:$C,Q$2,FALSE)),IF(ISERROR(VLOOKUP(DATA!$P1297,'M2'!$A:$C,Q$2,FALSE)),"NOT PRESENT",VLOOKUP(DATA!$P1297,'M2'!$A:$C,Q$2,FALSE)),VLOOKUP($P1297,'M1'!$A:$C,Q$2,FALSE)),"SPECIFY METHOD")))</f>
        <v>Jordania zonope</v>
      </c>
      <c r="R1297" s="12" t="str">
        <f>IF($N1297=1,IF(ISERROR(VLOOKUP($P1297,'M1'!$A:$C,R$2,FALSE)),"NOT PRESENT",VLOOKUP($P1297,'M1'!$A:$C,R$2,FALSE)),IF($N1297=2,IF(ISERROR(VLOOKUP(DATA!$P1297,'M2'!$A:$C,R$2,FALSE)),"NOT PRESENT",VLOOKUP(DATA!$P1297,'M2'!$A:$C,R$2,FALSE)),IF($N1297=0,IF(ISERROR(VLOOKUP($P1297,'M1'!$A:$C,R$2,FALSE)),IF(ISERROR(VLOOKUP(DATA!$P1297,'M2'!$A:$C,R$2,FALSE)),"NOT PRESENT",VLOOKUP(DATA!$P1297,'M2'!$A:$C,R$2,FALSE)),VLOOKUP($P1297,'M1'!$A:$C,R$2,FALSE)),"SPECIFY METHOD")))</f>
        <v>Longfin sculpin</v>
      </c>
      <c r="S1297" s="21">
        <f t="shared" si="2456"/>
        <v>1</v>
      </c>
      <c r="T1297" s="11">
        <v>0</v>
      </c>
      <c r="U1297" s="11"/>
      <c r="V1297" s="11"/>
      <c r="W1297" s="11">
        <v>1</v>
      </c>
      <c r="X1297" s="11"/>
      <c r="Y1297" s="11"/>
      <c r="Z1297" s="11"/>
      <c r="AA1297" s="11"/>
      <c r="AB1297" s="11"/>
      <c r="AC1297" s="11"/>
      <c r="AD1297" s="11"/>
      <c r="AE1297" s="11"/>
      <c r="AF1297" s="11"/>
      <c r="AG1297" s="11"/>
      <c r="AH1297" s="11"/>
      <c r="AI1297" s="11"/>
      <c r="AJ1297" s="11"/>
      <c r="AK1297" s="11"/>
      <c r="AL1297" s="11"/>
      <c r="AM1297" s="11"/>
      <c r="AN1297" s="11"/>
      <c r="AO1297" s="11"/>
      <c r="AP1297" s="11"/>
      <c r="AQ1297" s="11"/>
      <c r="AR1297" s="11"/>
      <c r="AS1297" s="11"/>
      <c r="AT1297" s="11"/>
      <c r="AU1297" s="11"/>
      <c r="AV1297" s="11"/>
      <c r="AW1297" s="11"/>
      <c r="AX1297" s="11"/>
      <c r="AY1297" s="11"/>
      <c r="AZ1297" s="11"/>
      <c r="BA1297" s="11"/>
      <c r="BB1297" s="11"/>
      <c r="BC1297" s="11"/>
      <c r="BD1297" s="11"/>
      <c r="BE1297" s="11"/>
      <c r="BF1297" s="11"/>
      <c r="BG1297" s="11"/>
      <c r="BH1297" s="11"/>
      <c r="BI1297" s="11"/>
      <c r="BJ1297" s="11"/>
      <c r="BK1297" s="11"/>
      <c r="BL1297" s="11"/>
      <c r="BM1297" s="11"/>
      <c r="BN1297" s="11"/>
      <c r="BO1297" s="11"/>
      <c r="BP1297" s="11"/>
    </row>
    <row r="1298" spans="1:68" ht="12.75" customHeight="1">
      <c r="A1298" s="12">
        <f t="shared" si="2239"/>
        <v>1295</v>
      </c>
      <c r="B1298" s="11" t="str">
        <f t="shared" ref="B1298:D1298" si="2467">IF(ISERROR(B1297),IF(ISERROR(B1296),IF(ISERROR(B1295),"BLANK",B1295),B1296),B1297)</f>
        <v>Tomas Bird</v>
      </c>
      <c r="C1298" s="11" t="str">
        <f t="shared" si="2467"/>
        <v>Jasmin Schuster</v>
      </c>
      <c r="D1298" s="11" t="str">
        <f t="shared" si="2467"/>
        <v>BMSC6</v>
      </c>
      <c r="E1298" s="12" t="str">
        <f>IF(ISERROR(VLOOKUP($D1298,SITES!$A:$E,2,FALSE)),"",VLOOKUP($D1298,SITES!$A:$E,2,FALSE))</f>
        <v>Baeria Rocks South Island</v>
      </c>
      <c r="F1298" s="10">
        <f>IF(ISERROR(VLOOKUP($D1298,SITES!$A:$E,3,FALSE)),"",VLOOKUP($D1298,SITES!$A:$E,3,FALSE))</f>
        <v>48.950233459472599</v>
      </c>
      <c r="G1298" s="13">
        <f>IF(ISERROR(VLOOKUP($D1298,SITES!$A:$E,4,FALSE)),"",VLOOKUP($D1298,SITES!$A:$E,4,FALSE))</f>
        <v>-125.155548095703</v>
      </c>
      <c r="H1298" s="14" t="str">
        <f t="shared" ref="H1298:O1298" si="2468">IF(ISERROR(H1297),IF(ISERROR(H1296),IF(ISERROR(H1295),"BLANK",H1295),H1296),H1297)</f>
        <v>22/04/2024</v>
      </c>
      <c r="I1298" s="11">
        <f t="shared" si="2468"/>
        <v>1.5</v>
      </c>
      <c r="J1298" s="11" t="str">
        <f t="shared" si="2468"/>
        <v>SW</v>
      </c>
      <c r="K1298" s="18">
        <f t="shared" si="2468"/>
        <v>0.52986111111111112</v>
      </c>
      <c r="L1298" s="11" t="str">
        <f t="shared" si="2468"/>
        <v>TB</v>
      </c>
      <c r="M1298" s="11">
        <f t="shared" si="2468"/>
        <v>8</v>
      </c>
      <c r="N1298" s="11">
        <f t="shared" si="2468"/>
        <v>2</v>
      </c>
      <c r="O1298" s="11">
        <f t="shared" si="2468"/>
        <v>2</v>
      </c>
      <c r="P1298" s="24" t="s">
        <v>61</v>
      </c>
      <c r="Q1298" s="19" t="str">
        <f>IF($N1298=1,IF(ISERROR(VLOOKUP($P1298,'M1'!$A:$C,Q$2,FALSE)),"NOT PRESENT",VLOOKUP($P1298,'M1'!$A:$C,Q$2,FALSE)),IF($N1298=2,IF(ISERROR(VLOOKUP(DATA!$P1298,'M2'!$A:$C,Q$2,FALSE)),"NOT PRESENT",VLOOKUP(DATA!$P1298,'M2'!$A:$C,Q$2,FALSE)),IF($N1298=0,IF(ISERROR(VLOOKUP($P1298,'M1'!$A:$C,Q$2,FALSE)),IF(ISERROR(VLOOKUP(DATA!$P1298,'M2'!$A:$C,Q$2,FALSE)),"NOT PRESENT",VLOOKUP(DATA!$P1298,'M2'!$A:$C,Q$2,FALSE)),VLOOKUP($P1298,'M1'!$A:$C,Q$2,FALSE)),"SPECIFY METHOD")))</f>
        <v>Henricia spp.</v>
      </c>
      <c r="R1298" s="12" t="str">
        <f>IF($N1298=1,IF(ISERROR(VLOOKUP($P1298,'M1'!$A:$C,R$2,FALSE)),"NOT PRESENT",VLOOKUP($P1298,'M1'!$A:$C,R$2,FALSE)),IF($N1298=2,IF(ISERROR(VLOOKUP(DATA!$P1298,'M2'!$A:$C,R$2,FALSE)),"NOT PRESENT",VLOOKUP(DATA!$P1298,'M2'!$A:$C,R$2,FALSE)),IF($N1298=0,IF(ISERROR(VLOOKUP($P1298,'M1'!$A:$C,R$2,FALSE)),IF(ISERROR(VLOOKUP(DATA!$P1298,'M2'!$A:$C,R$2,FALSE)),"NOT PRESENT",VLOOKUP(DATA!$P1298,'M2'!$A:$C,R$2,FALSE)),VLOOKUP($P1298,'M1'!$A:$C,R$2,FALSE)),"SPECIFY METHOD")))</f>
        <v>Unidentified blood star</v>
      </c>
      <c r="S1298" s="21">
        <f t="shared" si="2456"/>
        <v>1</v>
      </c>
      <c r="T1298" s="11">
        <v>1</v>
      </c>
      <c r="U1298" s="11"/>
      <c r="V1298" s="11"/>
      <c r="W1298" s="11"/>
      <c r="X1298" s="11"/>
      <c r="Y1298" s="11"/>
      <c r="Z1298" s="11"/>
      <c r="AA1298" s="11"/>
      <c r="AB1298" s="11"/>
      <c r="AC1298" s="11"/>
      <c r="AD1298" s="11"/>
      <c r="AE1298" s="11"/>
      <c r="AF1298" s="11"/>
      <c r="AG1298" s="11"/>
      <c r="AH1298" s="11"/>
      <c r="AI1298" s="11"/>
      <c r="AJ1298" s="11"/>
      <c r="AK1298" s="11"/>
      <c r="AL1298" s="11"/>
      <c r="AM1298" s="11"/>
      <c r="AN1298" s="11"/>
      <c r="AO1298" s="11"/>
      <c r="AP1298" s="11"/>
      <c r="AQ1298" s="11"/>
      <c r="AR1298" s="11"/>
      <c r="AS1298" s="11"/>
      <c r="AT1298" s="11"/>
      <c r="AU1298" s="11"/>
      <c r="AV1298" s="11"/>
      <c r="AW1298" s="11"/>
      <c r="AX1298" s="11"/>
      <c r="AY1298" s="11"/>
      <c r="AZ1298" s="11"/>
      <c r="BA1298" s="11"/>
      <c r="BB1298" s="11"/>
      <c r="BC1298" s="11"/>
      <c r="BD1298" s="11"/>
      <c r="BE1298" s="11"/>
      <c r="BF1298" s="11"/>
      <c r="BG1298" s="11"/>
      <c r="BH1298" s="11"/>
      <c r="BI1298" s="11"/>
      <c r="BJ1298" s="11"/>
      <c r="BK1298" s="11"/>
      <c r="BL1298" s="11"/>
      <c r="BM1298" s="11"/>
      <c r="BN1298" s="11"/>
      <c r="BO1298" s="11"/>
      <c r="BP1298" s="11"/>
    </row>
    <row r="1299" spans="1:68" ht="12.75" customHeight="1">
      <c r="A1299" s="12">
        <f t="shared" si="2239"/>
        <v>1296</v>
      </c>
      <c r="B1299" s="11" t="str">
        <f t="shared" ref="B1299:D1299" si="2469">IF(ISERROR(B1298),IF(ISERROR(B1297),IF(ISERROR(B1296),"BLANK",B1296),B1297),B1298)</f>
        <v>Tomas Bird</v>
      </c>
      <c r="C1299" s="11" t="str">
        <f t="shared" si="2469"/>
        <v>Jasmin Schuster</v>
      </c>
      <c r="D1299" s="11" t="str">
        <f t="shared" si="2469"/>
        <v>BMSC6</v>
      </c>
      <c r="E1299" s="12" t="str">
        <f>IF(ISERROR(VLOOKUP($D1299,SITES!$A:$E,2,FALSE)),"",VLOOKUP($D1299,SITES!$A:$E,2,FALSE))</f>
        <v>Baeria Rocks South Island</v>
      </c>
      <c r="F1299" s="10">
        <f>IF(ISERROR(VLOOKUP($D1299,SITES!$A:$E,3,FALSE)),"",VLOOKUP($D1299,SITES!$A:$E,3,FALSE))</f>
        <v>48.950233459472599</v>
      </c>
      <c r="G1299" s="13">
        <f>IF(ISERROR(VLOOKUP($D1299,SITES!$A:$E,4,FALSE)),"",VLOOKUP($D1299,SITES!$A:$E,4,FALSE))</f>
        <v>-125.155548095703</v>
      </c>
      <c r="H1299" s="14" t="str">
        <f t="shared" ref="H1299:M1299" si="2470">IF(ISERROR(H1298),IF(ISERROR(H1297),IF(ISERROR(H1296),"BLANK",H1296),H1297),H1298)</f>
        <v>22/04/2024</v>
      </c>
      <c r="I1299" s="11">
        <f t="shared" si="2470"/>
        <v>1.5</v>
      </c>
      <c r="J1299" s="11" t="str">
        <f t="shared" si="2470"/>
        <v>SW</v>
      </c>
      <c r="K1299" s="18">
        <f t="shared" si="2470"/>
        <v>0.52986111111111112</v>
      </c>
      <c r="L1299" s="11" t="str">
        <f t="shared" si="2470"/>
        <v>TB</v>
      </c>
      <c r="M1299" s="11">
        <f t="shared" si="2470"/>
        <v>8</v>
      </c>
      <c r="N1299" s="11">
        <v>0</v>
      </c>
      <c r="O1299" s="11">
        <f t="shared" ref="O1299:O1300" si="2471">IF(ISERROR(O1298),IF(ISERROR(O1297),IF(ISERROR(O1296),"BLANK",O1296),O1297),O1298)</f>
        <v>2</v>
      </c>
      <c r="P1299" s="11" t="s">
        <v>56</v>
      </c>
      <c r="Q1299" s="19" t="str">
        <f>IF($N1299=1,IF(ISERROR(VLOOKUP($P1299,'M1'!$A:$C,Q$2,FALSE)),"NOT PRESENT",VLOOKUP($P1299,'M1'!$A:$C,Q$2,FALSE)),IF($N1299=2,IF(ISERROR(VLOOKUP(DATA!$P1299,'M2'!$A:$C,Q$2,FALSE)),"NOT PRESENT",VLOOKUP(DATA!$P1299,'M2'!$A:$C,Q$2,FALSE)),IF($N1299=0,IF(ISERROR(VLOOKUP($P1299,'M1'!$A:$C,Q$2,FALSE)),IF(ISERROR(VLOOKUP(DATA!$P1299,'M2'!$A:$C,Q$2,FALSE)),"NOT PRESENT",VLOOKUP(DATA!$P1299,'M2'!$A:$C,Q$2,FALSE)),VLOOKUP($P1299,'M1'!$A:$C,Q$2,FALSE)),"SPECIFY METHOD")))</f>
        <v>Sebastes maliger</v>
      </c>
      <c r="R1299" s="12" t="str">
        <f>IF($N1299=1,IF(ISERROR(VLOOKUP($P1299,'M1'!$A:$C,R$2,FALSE)),"NOT PRESENT",VLOOKUP($P1299,'M1'!$A:$C,R$2,FALSE)),IF($N1299=2,IF(ISERROR(VLOOKUP(DATA!$P1299,'M2'!$A:$C,R$2,FALSE)),"NOT PRESENT",VLOOKUP(DATA!$P1299,'M2'!$A:$C,R$2,FALSE)),IF($N1299=0,IF(ISERROR(VLOOKUP($P1299,'M1'!$A:$C,R$2,FALSE)),IF(ISERROR(VLOOKUP(DATA!$P1299,'M2'!$A:$C,R$2,FALSE)),"NOT PRESENT",VLOOKUP(DATA!$P1299,'M2'!$A:$C,R$2,FALSE)),VLOOKUP($P1299,'M1'!$A:$C,R$2,FALSE)),"SPECIFY METHOD")))</f>
        <v>Quillback rockfish</v>
      </c>
      <c r="S1299" s="21">
        <f t="shared" si="2456"/>
        <v>1</v>
      </c>
      <c r="T1299" s="11">
        <v>0</v>
      </c>
      <c r="U1299" s="11"/>
      <c r="V1299" s="11"/>
      <c r="W1299" s="11"/>
      <c r="X1299" s="11"/>
      <c r="Y1299" s="11"/>
      <c r="Z1299" s="11"/>
      <c r="AA1299" s="11">
        <v>1</v>
      </c>
      <c r="AB1299" s="11"/>
      <c r="AC1299" s="11"/>
      <c r="AD1299" s="11"/>
      <c r="AE1299" s="11"/>
      <c r="AF1299" s="11"/>
      <c r="AG1299" s="11"/>
      <c r="AH1299" s="11"/>
      <c r="AI1299" s="11"/>
      <c r="AJ1299" s="11"/>
      <c r="AK1299" s="11"/>
      <c r="AL1299" s="11"/>
      <c r="AM1299" s="11"/>
      <c r="AN1299" s="11"/>
      <c r="AO1299" s="11"/>
      <c r="AP1299" s="11"/>
      <c r="AQ1299" s="11"/>
      <c r="AR1299" s="11"/>
      <c r="AS1299" s="11"/>
      <c r="AT1299" s="11"/>
      <c r="AU1299" s="11"/>
      <c r="AV1299" s="11"/>
      <c r="AW1299" s="11"/>
      <c r="AX1299" s="11"/>
      <c r="AY1299" s="11"/>
      <c r="AZ1299" s="11"/>
      <c r="BA1299" s="11"/>
      <c r="BB1299" s="11"/>
      <c r="BC1299" s="11"/>
      <c r="BD1299" s="11"/>
      <c r="BE1299" s="11"/>
      <c r="BF1299" s="11"/>
      <c r="BG1299" s="11"/>
      <c r="BH1299" s="11"/>
      <c r="BI1299" s="11"/>
      <c r="BJ1299" s="11"/>
      <c r="BK1299" s="11"/>
      <c r="BL1299" s="11"/>
      <c r="BM1299" s="11"/>
      <c r="BN1299" s="11"/>
      <c r="BO1299" s="11"/>
      <c r="BP1299" s="11"/>
    </row>
    <row r="1300" spans="1:68" ht="12.75" customHeight="1">
      <c r="A1300" s="12">
        <f t="shared" si="2239"/>
        <v>1297</v>
      </c>
      <c r="B1300" s="11" t="str">
        <f t="shared" ref="B1300:D1300" si="2472">IF(ISERROR(B1299),IF(ISERROR(B1298),IF(ISERROR(B1297),"BLANK",B1297),B1298),B1299)</f>
        <v>Tomas Bird</v>
      </c>
      <c r="C1300" s="11" t="str">
        <f t="shared" si="2472"/>
        <v>Jasmin Schuster</v>
      </c>
      <c r="D1300" s="11" t="str">
        <f t="shared" si="2472"/>
        <v>BMSC6</v>
      </c>
      <c r="E1300" s="12" t="str">
        <f>IF(ISERROR(VLOOKUP($D1300,SITES!$A:$E,2,FALSE)),"",VLOOKUP($D1300,SITES!$A:$E,2,FALSE))</f>
        <v>Baeria Rocks South Island</v>
      </c>
      <c r="F1300" s="10">
        <f>IF(ISERROR(VLOOKUP($D1300,SITES!$A:$E,3,FALSE)),"",VLOOKUP($D1300,SITES!$A:$E,3,FALSE))</f>
        <v>48.950233459472599</v>
      </c>
      <c r="G1300" s="13">
        <f>IF(ISERROR(VLOOKUP($D1300,SITES!$A:$E,4,FALSE)),"",VLOOKUP($D1300,SITES!$A:$E,4,FALSE))</f>
        <v>-125.155548095703</v>
      </c>
      <c r="H1300" s="14" t="str">
        <f t="shared" ref="H1300:M1300" si="2473">IF(ISERROR(H1299),IF(ISERROR(H1298),IF(ISERROR(H1297),"BLANK",H1297),H1298),H1299)</f>
        <v>22/04/2024</v>
      </c>
      <c r="I1300" s="11">
        <f t="shared" si="2473"/>
        <v>1.5</v>
      </c>
      <c r="J1300" s="11" t="str">
        <f t="shared" si="2473"/>
        <v>SW</v>
      </c>
      <c r="K1300" s="18">
        <f t="shared" si="2473"/>
        <v>0.52986111111111112</v>
      </c>
      <c r="L1300" s="11" t="str">
        <f t="shared" si="2473"/>
        <v>TB</v>
      </c>
      <c r="M1300" s="11">
        <f t="shared" si="2473"/>
        <v>8</v>
      </c>
      <c r="N1300" s="11">
        <v>2</v>
      </c>
      <c r="O1300" s="11">
        <f t="shared" si="2471"/>
        <v>2</v>
      </c>
      <c r="P1300" s="11" t="s">
        <v>53</v>
      </c>
      <c r="Q1300" s="19" t="str">
        <f>IF($N1300=1,IF(ISERROR(VLOOKUP($P1300,'M1'!$A:$C,Q$2,FALSE)),"NOT PRESENT",VLOOKUP($P1300,'M1'!$A:$C,Q$2,FALSE)),IF($N1300=2,IF(ISERROR(VLOOKUP(DATA!$P1300,'M2'!$A:$C,Q$2,FALSE)),"NOT PRESENT",VLOOKUP(DATA!$P1300,'M2'!$A:$C,Q$2,FALSE)),IF($N1300=0,IF(ISERROR(VLOOKUP($P1300,'M1'!$A:$C,Q$2,FALSE)),IF(ISERROR(VLOOKUP(DATA!$P1300,'M2'!$A:$C,Q$2,FALSE)),"NOT PRESENT",VLOOKUP(DATA!$P1300,'M2'!$A:$C,Q$2,FALSE)),VLOOKUP($P1300,'M1'!$A:$C,Q$2,FALSE)),"SPECIFY METHOD")))</f>
        <v>Rhinogobiops nicholsii</v>
      </c>
      <c r="R1300" s="12" t="str">
        <f>IF($N1300=1,IF(ISERROR(VLOOKUP($P1300,'M1'!$A:$C,R$2,FALSE)),"NOT PRESENT",VLOOKUP($P1300,'M1'!$A:$C,R$2,FALSE)),IF($N1300=2,IF(ISERROR(VLOOKUP(DATA!$P1300,'M2'!$A:$C,R$2,FALSE)),"NOT PRESENT",VLOOKUP(DATA!$P1300,'M2'!$A:$C,R$2,FALSE)),IF($N1300=0,IF(ISERROR(VLOOKUP($P1300,'M1'!$A:$C,R$2,FALSE)),IF(ISERROR(VLOOKUP(DATA!$P1300,'M2'!$A:$C,R$2,FALSE)),"NOT PRESENT",VLOOKUP(DATA!$P1300,'M2'!$A:$C,R$2,FALSE)),VLOOKUP($P1300,'M1'!$A:$C,R$2,FALSE)),"SPECIFY METHOD")))</f>
        <v>Blackeye goby</v>
      </c>
      <c r="S1300" s="21">
        <f t="shared" si="2456"/>
        <v>5</v>
      </c>
      <c r="T1300" s="11">
        <v>0</v>
      </c>
      <c r="U1300" s="11"/>
      <c r="V1300" s="11">
        <v>5</v>
      </c>
      <c r="W1300" s="11"/>
      <c r="X1300" s="11"/>
      <c r="Y1300" s="11"/>
      <c r="Z1300" s="11"/>
      <c r="AA1300" s="11"/>
      <c r="AB1300" s="11"/>
      <c r="AC1300" s="11"/>
      <c r="AD1300" s="11"/>
      <c r="AE1300" s="11"/>
      <c r="AF1300" s="11"/>
      <c r="AG1300" s="11"/>
      <c r="AH1300" s="11"/>
      <c r="AI1300" s="11"/>
      <c r="AJ1300" s="11"/>
      <c r="AK1300" s="11"/>
      <c r="AL1300" s="11"/>
      <c r="AM1300" s="11"/>
      <c r="AN1300" s="11"/>
      <c r="AO1300" s="11"/>
      <c r="AP1300" s="11"/>
      <c r="AQ1300" s="11"/>
      <c r="AR1300" s="11"/>
      <c r="AS1300" s="11"/>
      <c r="AT1300" s="11"/>
      <c r="AU1300" s="11"/>
      <c r="AV1300" s="11"/>
      <c r="AW1300" s="11"/>
      <c r="AX1300" s="11"/>
      <c r="AY1300" s="11"/>
      <c r="AZ1300" s="11"/>
      <c r="BA1300" s="11"/>
      <c r="BB1300" s="11"/>
      <c r="BC1300" s="11"/>
      <c r="BD1300" s="11"/>
      <c r="BE1300" s="11"/>
      <c r="BF1300" s="11"/>
      <c r="BG1300" s="11"/>
      <c r="BH1300" s="11"/>
      <c r="BI1300" s="11"/>
      <c r="BJ1300" s="11"/>
      <c r="BK1300" s="11"/>
      <c r="BL1300" s="11"/>
      <c r="BM1300" s="11"/>
      <c r="BN1300" s="11"/>
      <c r="BO1300" s="11"/>
      <c r="BP1300" s="11"/>
    </row>
    <row r="1301" spans="1:68" ht="12.75" customHeight="1">
      <c r="A1301" s="12">
        <f t="shared" si="2239"/>
        <v>1298</v>
      </c>
      <c r="B1301" s="28" t="str">
        <f t="shared" ref="B1301:D1301" si="2474">IF(ISERROR(#REF!),IF(ISERROR(B1300),IF(ISERROR(B1299),"BLANK",B1299),B1300),#REF!)</f>
        <v>Tomas Bird</v>
      </c>
      <c r="C1301" s="28" t="str">
        <f t="shared" si="2474"/>
        <v>Jasmin Schuster</v>
      </c>
      <c r="D1301" s="28" t="str">
        <f t="shared" si="2474"/>
        <v>BMSC6</v>
      </c>
      <c r="E1301" s="12" t="str">
        <f>IF(ISERROR(VLOOKUP($D1301,SITES!$A:$E,2,FALSE)),"",VLOOKUP($D1301,SITES!$A:$E,2,FALSE))</f>
        <v>Baeria Rocks South Island</v>
      </c>
      <c r="F1301" s="10">
        <f>IF(ISERROR(VLOOKUP($D1301,SITES!$A:$E,3,FALSE)),"",VLOOKUP($D1301,SITES!$A:$E,3,FALSE))</f>
        <v>48.950233459472599</v>
      </c>
      <c r="G1301" s="13">
        <f>IF(ISERROR(VLOOKUP($D1301,SITES!$A:$E,4,FALSE)),"",VLOOKUP($D1301,SITES!$A:$E,4,FALSE))</f>
        <v>-125.155548095703</v>
      </c>
      <c r="H1301" s="29" t="str">
        <f t="shared" ref="H1301:O1301" si="2475">IF(ISERROR(#REF!),IF(ISERROR(H1300),IF(ISERROR(H1299),"BLANK",H1299),H1300),#REF!)</f>
        <v>22/04/2024</v>
      </c>
      <c r="I1301" s="28">
        <f t="shared" si="2475"/>
        <v>1.5</v>
      </c>
      <c r="J1301" s="28" t="str">
        <f t="shared" si="2475"/>
        <v>SW</v>
      </c>
      <c r="K1301" s="30">
        <f t="shared" si="2475"/>
        <v>0.52986111111111112</v>
      </c>
      <c r="L1301" s="28" t="str">
        <f t="shared" si="2475"/>
        <v>TB</v>
      </c>
      <c r="M1301" s="28">
        <f t="shared" si="2475"/>
        <v>8</v>
      </c>
      <c r="N1301" s="28">
        <f t="shared" si="2475"/>
        <v>2</v>
      </c>
      <c r="O1301" s="28">
        <f t="shared" si="2475"/>
        <v>2</v>
      </c>
      <c r="P1301" s="28" t="s">
        <v>28</v>
      </c>
      <c r="Q1301" s="31" t="str">
        <f>IF($N1301=1,IF(ISERROR(VLOOKUP($P1301,'M1'!$A:$C,Q$2,FALSE)),"NOT PRESENT",VLOOKUP($P1301,'M1'!$A:$C,Q$2,FALSE)),IF($N1301=2,IF(ISERROR(VLOOKUP(DATA!$P1301,'M2'!$A:$C,Q$2,FALSE)),"NOT PRESENT",VLOOKUP(DATA!$P1301,'M2'!$A:$C,Q$2,FALSE)),IF($N1301=0,IF(ISERROR(VLOOKUP($P1301,'M1'!$A:$C,Q$2,FALSE)),IF(ISERROR(VLOOKUP(DATA!$P1301,'M2'!$A:$C,Q$2,FALSE)),"NOT PRESENT",VLOOKUP(DATA!$P1301,'M2'!$A:$C,Q$2,FALSE)),VLOOKUP($P1301,'M1'!$A:$C,Q$2,FALSE)),"SPECIFY METHOD")))</f>
        <v>Artedius harringtoni</v>
      </c>
      <c r="R1301" s="31" t="str">
        <f>IF($N1301=1,IF(ISERROR(VLOOKUP($P1301,'M1'!$A:$C,R$2,FALSE)),"NOT PRESENT",VLOOKUP($P1301,'M1'!$A:$C,R$2,FALSE)),IF($N1301=2,IF(ISERROR(VLOOKUP(DATA!$P1301,'M2'!$A:$C,R$2,FALSE)),"NOT PRESENT",VLOOKUP(DATA!$P1301,'M2'!$A:$C,R$2,FALSE)),IF($N1301=0,IF(ISERROR(VLOOKUP($P1301,'M1'!$A:$C,R$2,FALSE)),IF(ISERROR(VLOOKUP(DATA!$P1301,'M2'!$A:$C,R$2,FALSE)),"NOT PRESENT",VLOOKUP(DATA!$P1301,'M2'!$A:$C,R$2,FALSE)),VLOOKUP($P1301,'M1'!$A:$C,R$2,FALSE)),"SPECIFY METHOD")))</f>
        <v>Scalyhead sculpin</v>
      </c>
      <c r="S1301" s="32">
        <f t="shared" si="2456"/>
        <v>1</v>
      </c>
      <c r="T1301" s="28">
        <v>0</v>
      </c>
      <c r="U1301" s="28"/>
      <c r="V1301" s="28">
        <v>1</v>
      </c>
      <c r="W1301" s="28"/>
      <c r="X1301" s="28"/>
      <c r="Y1301" s="28"/>
      <c r="Z1301" s="28"/>
      <c r="AA1301" s="28"/>
      <c r="AB1301" s="28"/>
      <c r="AC1301" s="28"/>
      <c r="AD1301" s="28"/>
      <c r="AE1301" s="28"/>
      <c r="AF1301" s="28"/>
      <c r="AG1301" s="28"/>
      <c r="AH1301" s="28"/>
      <c r="AI1301" s="28"/>
      <c r="AJ1301" s="28"/>
      <c r="AK1301" s="28"/>
      <c r="AL1301" s="28"/>
      <c r="AM1301" s="28"/>
      <c r="AN1301" s="28"/>
      <c r="AO1301" s="28"/>
      <c r="AP1301" s="28"/>
      <c r="AQ1301" s="28"/>
      <c r="AR1301" s="28"/>
      <c r="AS1301" s="28"/>
      <c r="AT1301" s="28"/>
      <c r="AU1301" s="28"/>
      <c r="AV1301" s="28"/>
      <c r="AW1301" s="28"/>
      <c r="AX1301" s="28"/>
      <c r="AY1301" s="28"/>
      <c r="AZ1301" s="28"/>
      <c r="BA1301" s="28"/>
      <c r="BB1301" s="28"/>
      <c r="BC1301" s="28"/>
      <c r="BD1301" s="28"/>
      <c r="BE1301" s="28"/>
      <c r="BF1301" s="28"/>
      <c r="BG1301" s="28"/>
      <c r="BH1301" s="28"/>
      <c r="BI1301" s="28"/>
      <c r="BJ1301" s="28"/>
      <c r="BK1301" s="28"/>
      <c r="BL1301" s="28"/>
      <c r="BM1301" s="28"/>
      <c r="BN1301" s="28"/>
      <c r="BO1301" s="28"/>
      <c r="BP1301" s="28"/>
    </row>
    <row r="1302" spans="1:68" ht="12.75" customHeight="1">
      <c r="A1302" s="12">
        <f t="shared" si="2239"/>
        <v>1299</v>
      </c>
      <c r="B1302" s="11" t="str">
        <f t="shared" ref="B1302:C1302" si="2476">IF(ISERROR(#REF!),IF(ISERROR(B1301),IF(ISERROR(#REF!),"BLANK",#REF!),B1301),#REF!)</f>
        <v>Tomas Bird</v>
      </c>
      <c r="C1302" s="11" t="str">
        <f t="shared" si="2476"/>
        <v>Jasmin Schuster</v>
      </c>
      <c r="D1302" s="11" t="s">
        <v>83</v>
      </c>
      <c r="E1302" s="12" t="str">
        <f>IF(ISERROR(VLOOKUP($D1302,SITES!$A:$E,2,FALSE)),"",VLOOKUP($D1302,SITES!$A:$E,2,FALSE))</f>
        <v>Goby Town</v>
      </c>
      <c r="F1302" s="10">
        <f>IF(ISERROR(VLOOKUP($D1302,SITES!$A:$E,3,FALSE)),"",VLOOKUP($D1302,SITES!$A:$E,3,FALSE))</f>
        <v>48.838594999999998</v>
      </c>
      <c r="G1302" s="13">
        <f>IF(ISERROR(VLOOKUP($D1302,SITES!$A:$E,4,FALSE)),"",VLOOKUP($D1302,SITES!$A:$E,4,FALSE))</f>
        <v>-125.135015</v>
      </c>
      <c r="H1302" s="11" t="s">
        <v>65</v>
      </c>
      <c r="I1302" s="11">
        <v>3</v>
      </c>
      <c r="J1302" s="11" t="s">
        <v>201</v>
      </c>
      <c r="K1302" s="18">
        <v>0.61805555555555558</v>
      </c>
      <c r="L1302" s="11" t="str">
        <f>IF(ISERROR(#REF!),IF(ISERROR(L1301),IF(ISERROR(#REF!),"BLANK",#REF!),L1301),#REF!)</f>
        <v>TB</v>
      </c>
      <c r="M1302" s="11">
        <v>5.5</v>
      </c>
      <c r="N1302" s="11">
        <v>1</v>
      </c>
      <c r="O1302" s="11">
        <v>2</v>
      </c>
      <c r="P1302" s="11" t="s">
        <v>53</v>
      </c>
      <c r="Q1302" s="19" t="str">
        <f>IF($N1302=1,IF(ISERROR(VLOOKUP($P1302,'M1'!$A:$C,Q$2,FALSE)),"NOT PRESENT",VLOOKUP($P1302,'M1'!$A:$C,Q$2,FALSE)),IF($N1302=2,IF(ISERROR(VLOOKUP(DATA!$P1302,'M2'!$A:$C,Q$2,FALSE)),"NOT PRESENT",VLOOKUP(DATA!$P1302,'M2'!$A:$C,Q$2,FALSE)),IF($N1302=0,IF(ISERROR(VLOOKUP($P1302,'M1'!$A:$C,Q$2,FALSE)),IF(ISERROR(VLOOKUP(DATA!$P1302,'M2'!$A:$C,Q$2,FALSE)),"NOT PRESENT",VLOOKUP(DATA!$P1302,'M2'!$A:$C,Q$2,FALSE)),VLOOKUP($P1302,'M1'!$A:$C,Q$2,FALSE)),"SPECIFY METHOD")))</f>
        <v>Rhinogobiops nicholsii</v>
      </c>
      <c r="R1302" s="12" t="str">
        <f>IF($N1302=1,IF(ISERROR(VLOOKUP($P1302,'M1'!$A:$C,R$2,FALSE)),"NOT PRESENT",VLOOKUP($P1302,'M1'!$A:$C,R$2,FALSE)),IF($N1302=2,IF(ISERROR(VLOOKUP(DATA!$P1302,'M2'!$A:$C,R$2,FALSE)),"NOT PRESENT",VLOOKUP(DATA!$P1302,'M2'!$A:$C,R$2,FALSE)),IF($N1302=0,IF(ISERROR(VLOOKUP($P1302,'M1'!$A:$C,R$2,FALSE)),IF(ISERROR(VLOOKUP(DATA!$P1302,'M2'!$A:$C,R$2,FALSE)),"NOT PRESENT",VLOOKUP(DATA!$P1302,'M2'!$A:$C,R$2,FALSE)),VLOOKUP($P1302,'M1'!$A:$C,R$2,FALSE)),"SPECIFY METHOD")))</f>
        <v>Blackeye goby</v>
      </c>
      <c r="S1302" s="21">
        <f t="shared" si="2456"/>
        <v>27</v>
      </c>
      <c r="T1302" s="11">
        <v>0</v>
      </c>
      <c r="U1302" s="11"/>
      <c r="V1302" s="11">
        <v>1</v>
      </c>
      <c r="W1302" s="11">
        <v>8</v>
      </c>
      <c r="X1302" s="11">
        <v>15</v>
      </c>
      <c r="Y1302" s="11">
        <v>3</v>
      </c>
      <c r="Z1302" s="11"/>
      <c r="AA1302" s="11"/>
      <c r="AB1302" s="11"/>
      <c r="AC1302" s="11"/>
      <c r="AD1302" s="11"/>
      <c r="AE1302" s="11"/>
      <c r="AF1302" s="11"/>
      <c r="AG1302" s="11"/>
      <c r="AH1302" s="11"/>
      <c r="AI1302" s="11"/>
      <c r="AJ1302" s="11"/>
      <c r="AK1302" s="11"/>
      <c r="AL1302" s="11"/>
      <c r="AM1302" s="11"/>
      <c r="AN1302" s="11"/>
      <c r="AO1302" s="11"/>
      <c r="AP1302" s="11"/>
      <c r="AQ1302" s="11"/>
      <c r="AR1302" s="11"/>
      <c r="AS1302" s="11"/>
      <c r="AT1302" s="11"/>
      <c r="AU1302" s="11"/>
      <c r="AV1302" s="11"/>
      <c r="AW1302" s="11"/>
      <c r="AX1302" s="11"/>
      <c r="AY1302" s="11"/>
      <c r="AZ1302" s="11"/>
      <c r="BA1302" s="11"/>
      <c r="BB1302" s="11"/>
      <c r="BC1302" s="11"/>
      <c r="BD1302" s="11"/>
      <c r="BE1302" s="11"/>
      <c r="BF1302" s="11"/>
      <c r="BG1302" s="11"/>
      <c r="BH1302" s="11"/>
      <c r="BI1302" s="11"/>
      <c r="BJ1302" s="11"/>
      <c r="BK1302" s="11"/>
      <c r="BL1302" s="11"/>
      <c r="BM1302" s="11"/>
      <c r="BN1302" s="11"/>
      <c r="BO1302" s="11"/>
      <c r="BP1302" s="11"/>
    </row>
    <row r="1303" spans="1:68" ht="12.75" customHeight="1">
      <c r="A1303" s="12">
        <f t="shared" si="2239"/>
        <v>1300</v>
      </c>
      <c r="B1303" s="11" t="str">
        <f t="shared" ref="B1303:D1303" si="2477">IF(ISERROR(B1302),IF(ISERROR(#REF!),IF(ISERROR(B1301),"BLANK",B1301),#REF!),B1302)</f>
        <v>Tomas Bird</v>
      </c>
      <c r="C1303" s="11" t="str">
        <f t="shared" si="2477"/>
        <v>Jasmin Schuster</v>
      </c>
      <c r="D1303" s="11" t="str">
        <f t="shared" si="2477"/>
        <v>BMSC25</v>
      </c>
      <c r="E1303" s="12" t="str">
        <f>IF(ISERROR(VLOOKUP($D1303,SITES!$A:$E,2,FALSE)),"",VLOOKUP($D1303,SITES!$A:$E,2,FALSE))</f>
        <v>Goby Town</v>
      </c>
      <c r="F1303" s="10">
        <f>IF(ISERROR(VLOOKUP($D1303,SITES!$A:$E,3,FALSE)),"",VLOOKUP($D1303,SITES!$A:$E,3,FALSE))</f>
        <v>48.838594999999998</v>
      </c>
      <c r="G1303" s="13">
        <f>IF(ISERROR(VLOOKUP($D1303,SITES!$A:$E,4,FALSE)),"",VLOOKUP($D1303,SITES!$A:$E,4,FALSE))</f>
        <v>-125.135015</v>
      </c>
      <c r="H1303" s="14" t="str">
        <f t="shared" ref="H1303:O1303" si="2478">IF(ISERROR(H1302),IF(ISERROR(#REF!),IF(ISERROR(H1301),"BLANK",H1301),#REF!),H1302)</f>
        <v>23/04/2024</v>
      </c>
      <c r="I1303" s="11">
        <f t="shared" si="2478"/>
        <v>3</v>
      </c>
      <c r="J1303" s="11" t="str">
        <f t="shared" si="2478"/>
        <v>S</v>
      </c>
      <c r="K1303" s="18">
        <f t="shared" si="2478"/>
        <v>0.61805555555555558</v>
      </c>
      <c r="L1303" s="11" t="str">
        <f t="shared" si="2478"/>
        <v>TB</v>
      </c>
      <c r="M1303" s="11">
        <f t="shared" si="2478"/>
        <v>5.5</v>
      </c>
      <c r="N1303" s="11">
        <f t="shared" si="2478"/>
        <v>1</v>
      </c>
      <c r="O1303" s="11">
        <f t="shared" si="2478"/>
        <v>2</v>
      </c>
      <c r="P1303" s="11" t="s">
        <v>27</v>
      </c>
      <c r="Q1303" s="19" t="str">
        <f>IF($N1303=1,IF(ISERROR(VLOOKUP($P1303,'M1'!$A:$C,Q$2,FALSE)),"NOT PRESENT",VLOOKUP($P1303,'M1'!$A:$C,Q$2,FALSE)),IF($N1303=2,IF(ISERROR(VLOOKUP(DATA!$P1303,'M2'!$A:$C,Q$2,FALSE)),"NOT PRESENT",VLOOKUP(DATA!$P1303,'M2'!$A:$C,Q$2,FALSE)),IF($N1303=0,IF(ISERROR(VLOOKUP($P1303,'M1'!$A:$C,Q$2,FALSE)),IF(ISERROR(VLOOKUP(DATA!$P1303,'M2'!$A:$C,Q$2,FALSE)),"NOT PRESENT",VLOOKUP(DATA!$P1303,'M2'!$A:$C,Q$2,FALSE)),VLOOKUP($P1303,'M1'!$A:$C,Q$2,FALSE)),"SPECIFY METHOD")))</f>
        <v>Hexagrammos decagrammus</v>
      </c>
      <c r="R1303" s="12" t="str">
        <f>IF($N1303=1,IF(ISERROR(VLOOKUP($P1303,'M1'!$A:$C,R$2,FALSE)),"NOT PRESENT",VLOOKUP($P1303,'M1'!$A:$C,R$2,FALSE)),IF($N1303=2,IF(ISERROR(VLOOKUP(DATA!$P1303,'M2'!$A:$C,R$2,FALSE)),"NOT PRESENT",VLOOKUP(DATA!$P1303,'M2'!$A:$C,R$2,FALSE)),IF($N1303=0,IF(ISERROR(VLOOKUP($P1303,'M1'!$A:$C,R$2,FALSE)),IF(ISERROR(VLOOKUP(DATA!$P1303,'M2'!$A:$C,R$2,FALSE)),"NOT PRESENT",VLOOKUP(DATA!$P1303,'M2'!$A:$C,R$2,FALSE)),VLOOKUP($P1303,'M1'!$A:$C,R$2,FALSE)),"SPECIFY METHOD")))</f>
        <v>Kelp greenling</v>
      </c>
      <c r="S1303" s="21">
        <f t="shared" si="2456"/>
        <v>1</v>
      </c>
      <c r="T1303" s="11">
        <v>0</v>
      </c>
      <c r="U1303" s="11"/>
      <c r="V1303" s="11"/>
      <c r="W1303" s="11"/>
      <c r="X1303" s="11"/>
      <c r="Y1303" s="11"/>
      <c r="Z1303" s="11">
        <v>1</v>
      </c>
      <c r="AA1303" s="11"/>
      <c r="AB1303" s="11"/>
      <c r="AC1303" s="11"/>
      <c r="AD1303" s="11"/>
      <c r="AE1303" s="11"/>
      <c r="AF1303" s="11"/>
      <c r="AG1303" s="11"/>
      <c r="AH1303" s="11"/>
      <c r="AI1303" s="11"/>
      <c r="AJ1303" s="11"/>
      <c r="AK1303" s="11"/>
      <c r="AL1303" s="11"/>
      <c r="AM1303" s="11"/>
      <c r="AN1303" s="11"/>
      <c r="AO1303" s="11"/>
      <c r="AP1303" s="11"/>
      <c r="AQ1303" s="11"/>
      <c r="AR1303" s="11"/>
      <c r="AS1303" s="11"/>
      <c r="AT1303" s="11"/>
      <c r="AU1303" s="11"/>
      <c r="AV1303" s="11"/>
      <c r="AW1303" s="11"/>
      <c r="AX1303" s="11"/>
      <c r="AY1303" s="11"/>
      <c r="AZ1303" s="11"/>
      <c r="BA1303" s="11"/>
      <c r="BB1303" s="11"/>
      <c r="BC1303" s="11"/>
      <c r="BD1303" s="11"/>
      <c r="BE1303" s="11"/>
      <c r="BF1303" s="11"/>
      <c r="BG1303" s="11"/>
      <c r="BH1303" s="11"/>
      <c r="BI1303" s="11"/>
      <c r="BJ1303" s="11"/>
      <c r="BK1303" s="11"/>
      <c r="BL1303" s="11"/>
      <c r="BM1303" s="11"/>
      <c r="BN1303" s="11"/>
      <c r="BO1303" s="11"/>
      <c r="BP1303" s="11"/>
    </row>
    <row r="1304" spans="1:68" ht="12.75" customHeight="1">
      <c r="A1304" s="12">
        <f t="shared" si="2239"/>
        <v>1301</v>
      </c>
      <c r="B1304" s="11" t="str">
        <f t="shared" ref="B1304:D1304" si="2479">IF(ISERROR(B1303),IF(ISERROR(B1302),IF(ISERROR(#REF!),"BLANK",#REF!),B1302),B1303)</f>
        <v>Tomas Bird</v>
      </c>
      <c r="C1304" s="11" t="str">
        <f t="shared" si="2479"/>
        <v>Jasmin Schuster</v>
      </c>
      <c r="D1304" s="11" t="str">
        <f t="shared" si="2479"/>
        <v>BMSC25</v>
      </c>
      <c r="E1304" s="12" t="str">
        <f>IF(ISERROR(VLOOKUP($D1304,SITES!$A:$E,2,FALSE)),"",VLOOKUP($D1304,SITES!$A:$E,2,FALSE))</f>
        <v>Goby Town</v>
      </c>
      <c r="F1304" s="10">
        <f>IF(ISERROR(VLOOKUP($D1304,SITES!$A:$E,3,FALSE)),"",VLOOKUP($D1304,SITES!$A:$E,3,FALSE))</f>
        <v>48.838594999999998</v>
      </c>
      <c r="G1304" s="13">
        <f>IF(ISERROR(VLOOKUP($D1304,SITES!$A:$E,4,FALSE)),"",VLOOKUP($D1304,SITES!$A:$E,4,FALSE))</f>
        <v>-125.135015</v>
      </c>
      <c r="H1304" s="14" t="str">
        <f t="shared" ref="H1304:M1304" si="2480">IF(ISERROR(H1303),IF(ISERROR(H1302),IF(ISERROR(#REF!),"BLANK",#REF!),H1302),H1303)</f>
        <v>23/04/2024</v>
      </c>
      <c r="I1304" s="11">
        <f t="shared" si="2480"/>
        <v>3</v>
      </c>
      <c r="J1304" s="11" t="str">
        <f t="shared" si="2480"/>
        <v>S</v>
      </c>
      <c r="K1304" s="18">
        <f t="shared" si="2480"/>
        <v>0.61805555555555558</v>
      </c>
      <c r="L1304" s="11" t="str">
        <f t="shared" si="2480"/>
        <v>TB</v>
      </c>
      <c r="M1304" s="11">
        <f t="shared" si="2480"/>
        <v>5.5</v>
      </c>
      <c r="N1304" s="11">
        <v>2</v>
      </c>
      <c r="O1304" s="11">
        <f>IF(ISERROR(O1303),IF(ISERROR(O1302),IF(ISERROR(#REF!),"BLANK",#REF!),O1302),O1303)</f>
        <v>2</v>
      </c>
      <c r="P1304" s="11" t="s">
        <v>29</v>
      </c>
      <c r="Q1304" s="19" t="str">
        <f>IF($N1304=1,IF(ISERROR(VLOOKUP($P1304,'M1'!$A:$C,Q$2,FALSE)),"NOT PRESENT",VLOOKUP($P1304,'M1'!$A:$C,Q$2,FALSE)),IF($N1304=2,IF(ISERROR(VLOOKUP(DATA!$P1304,'M2'!$A:$C,Q$2,FALSE)),"NOT PRESENT",VLOOKUP(DATA!$P1304,'M2'!$A:$C,Q$2,FALSE)),IF($N1304=0,IF(ISERROR(VLOOKUP($P1304,'M1'!$A:$C,Q$2,FALSE)),IF(ISERROR(VLOOKUP(DATA!$P1304,'M2'!$A:$C,Q$2,FALSE)),"NOT PRESENT",VLOOKUP(DATA!$P1304,'M2'!$A:$C,Q$2,FALSE)),VLOOKUP($P1304,'M1'!$A:$C,Q$2,FALSE)),"SPECIFY METHOD")))</f>
        <v>Mesocentrotus franciscanus</v>
      </c>
      <c r="R1304" s="12" t="str">
        <f>IF($N1304=1,IF(ISERROR(VLOOKUP($P1304,'M1'!$A:$C,R$2,FALSE)),"NOT PRESENT",VLOOKUP($P1304,'M1'!$A:$C,R$2,FALSE)),IF($N1304=2,IF(ISERROR(VLOOKUP(DATA!$P1304,'M2'!$A:$C,R$2,FALSE)),"NOT PRESENT",VLOOKUP(DATA!$P1304,'M2'!$A:$C,R$2,FALSE)),IF($N1304=0,IF(ISERROR(VLOOKUP($P1304,'M1'!$A:$C,R$2,FALSE)),IF(ISERROR(VLOOKUP(DATA!$P1304,'M2'!$A:$C,R$2,FALSE)),"NOT PRESENT",VLOOKUP(DATA!$P1304,'M2'!$A:$C,R$2,FALSE)),VLOOKUP($P1304,'M1'!$A:$C,R$2,FALSE)),"SPECIFY METHOD")))</f>
        <v>Red sea urchin</v>
      </c>
      <c r="S1304" s="21">
        <f t="shared" si="2456"/>
        <v>80</v>
      </c>
      <c r="T1304" s="11">
        <v>80</v>
      </c>
      <c r="U1304" s="11"/>
      <c r="V1304" s="11"/>
      <c r="W1304" s="11"/>
      <c r="X1304" s="11"/>
      <c r="Y1304" s="11"/>
      <c r="Z1304" s="11"/>
      <c r="AA1304" s="11"/>
      <c r="AB1304" s="11"/>
      <c r="AC1304" s="11"/>
      <c r="AD1304" s="11"/>
      <c r="AE1304" s="11"/>
      <c r="AF1304" s="11"/>
      <c r="AG1304" s="11"/>
      <c r="AH1304" s="11"/>
      <c r="AI1304" s="11"/>
      <c r="AJ1304" s="11"/>
      <c r="AK1304" s="11"/>
      <c r="AL1304" s="11"/>
      <c r="AM1304" s="11"/>
      <c r="AN1304" s="11"/>
      <c r="AO1304" s="11"/>
      <c r="AP1304" s="11"/>
      <c r="AQ1304" s="11"/>
      <c r="AR1304" s="11"/>
      <c r="AS1304" s="11"/>
      <c r="AT1304" s="11"/>
      <c r="AU1304" s="11"/>
      <c r="AV1304" s="11"/>
      <c r="AW1304" s="11"/>
      <c r="AX1304" s="11"/>
      <c r="AY1304" s="11"/>
      <c r="AZ1304" s="11"/>
      <c r="BA1304" s="11"/>
      <c r="BB1304" s="11"/>
      <c r="BC1304" s="11"/>
      <c r="BD1304" s="11"/>
      <c r="BE1304" s="11"/>
      <c r="BF1304" s="11"/>
      <c r="BG1304" s="11"/>
      <c r="BH1304" s="11"/>
      <c r="BI1304" s="11"/>
      <c r="BJ1304" s="11"/>
      <c r="BK1304" s="11"/>
      <c r="BL1304" s="11"/>
      <c r="BM1304" s="11"/>
      <c r="BN1304" s="11"/>
      <c r="BO1304" s="11"/>
      <c r="BP1304" s="11"/>
    </row>
    <row r="1305" spans="1:68" ht="12.75" customHeight="1">
      <c r="A1305" s="12">
        <f t="shared" si="2239"/>
        <v>1302</v>
      </c>
      <c r="B1305" s="11" t="str">
        <f t="shared" ref="B1305:D1305" si="2481">IF(ISERROR(B1304),IF(ISERROR(B1303),IF(ISERROR(B1302),"BLANK",B1302),B1303),B1304)</f>
        <v>Tomas Bird</v>
      </c>
      <c r="C1305" s="11" t="str">
        <f t="shared" si="2481"/>
        <v>Jasmin Schuster</v>
      </c>
      <c r="D1305" s="11" t="str">
        <f t="shared" si="2481"/>
        <v>BMSC25</v>
      </c>
      <c r="E1305" s="12" t="str">
        <f>IF(ISERROR(VLOOKUP($D1305,SITES!$A:$E,2,FALSE)),"",VLOOKUP($D1305,SITES!$A:$E,2,FALSE))</f>
        <v>Goby Town</v>
      </c>
      <c r="F1305" s="10">
        <f>IF(ISERROR(VLOOKUP($D1305,SITES!$A:$E,3,FALSE)),"",VLOOKUP($D1305,SITES!$A:$E,3,FALSE))</f>
        <v>48.838594999999998</v>
      </c>
      <c r="G1305" s="13">
        <f>IF(ISERROR(VLOOKUP($D1305,SITES!$A:$E,4,FALSE)),"",VLOOKUP($D1305,SITES!$A:$E,4,FALSE))</f>
        <v>-125.135015</v>
      </c>
      <c r="H1305" s="14" t="str">
        <f t="shared" ref="H1305:O1305" si="2482">IF(ISERROR(H1304),IF(ISERROR(H1303),IF(ISERROR(H1302),"BLANK",H1302),H1303),H1304)</f>
        <v>23/04/2024</v>
      </c>
      <c r="I1305" s="11">
        <f t="shared" si="2482"/>
        <v>3</v>
      </c>
      <c r="J1305" s="11" t="str">
        <f t="shared" si="2482"/>
        <v>S</v>
      </c>
      <c r="K1305" s="18">
        <f t="shared" si="2482"/>
        <v>0.61805555555555558</v>
      </c>
      <c r="L1305" s="11" t="str">
        <f t="shared" si="2482"/>
        <v>TB</v>
      </c>
      <c r="M1305" s="11">
        <f t="shared" si="2482"/>
        <v>5.5</v>
      </c>
      <c r="N1305" s="11">
        <f t="shared" si="2482"/>
        <v>2</v>
      </c>
      <c r="O1305" s="11">
        <f t="shared" si="2482"/>
        <v>2</v>
      </c>
      <c r="P1305" s="11" t="s">
        <v>53</v>
      </c>
      <c r="Q1305" s="19" t="str">
        <f>IF($N1305=1,IF(ISERROR(VLOOKUP($P1305,'M1'!$A:$C,Q$2,FALSE)),"NOT PRESENT",VLOOKUP($P1305,'M1'!$A:$C,Q$2,FALSE)),IF($N1305=2,IF(ISERROR(VLOOKUP(DATA!$P1305,'M2'!$A:$C,Q$2,FALSE)),"NOT PRESENT",VLOOKUP(DATA!$P1305,'M2'!$A:$C,Q$2,FALSE)),IF($N1305=0,IF(ISERROR(VLOOKUP($P1305,'M1'!$A:$C,Q$2,FALSE)),IF(ISERROR(VLOOKUP(DATA!$P1305,'M2'!$A:$C,Q$2,FALSE)),"NOT PRESENT",VLOOKUP(DATA!$P1305,'M2'!$A:$C,Q$2,FALSE)),VLOOKUP($P1305,'M1'!$A:$C,Q$2,FALSE)),"SPECIFY METHOD")))</f>
        <v>Rhinogobiops nicholsii</v>
      </c>
      <c r="R1305" s="12" t="str">
        <f>IF($N1305=1,IF(ISERROR(VLOOKUP($P1305,'M1'!$A:$C,R$2,FALSE)),"NOT PRESENT",VLOOKUP($P1305,'M1'!$A:$C,R$2,FALSE)),IF($N1305=2,IF(ISERROR(VLOOKUP(DATA!$P1305,'M2'!$A:$C,R$2,FALSE)),"NOT PRESENT",VLOOKUP(DATA!$P1305,'M2'!$A:$C,R$2,FALSE)),IF($N1305=0,IF(ISERROR(VLOOKUP($P1305,'M1'!$A:$C,R$2,FALSE)),IF(ISERROR(VLOOKUP(DATA!$P1305,'M2'!$A:$C,R$2,FALSE)),"NOT PRESENT",VLOOKUP(DATA!$P1305,'M2'!$A:$C,R$2,FALSE)),VLOOKUP($P1305,'M1'!$A:$C,R$2,FALSE)),"SPECIFY METHOD")))</f>
        <v>Blackeye goby</v>
      </c>
      <c r="S1305" s="21">
        <f t="shared" si="2456"/>
        <v>140</v>
      </c>
      <c r="T1305" s="11">
        <v>0</v>
      </c>
      <c r="U1305" s="11">
        <v>17</v>
      </c>
      <c r="V1305" s="11">
        <v>30</v>
      </c>
      <c r="W1305" s="11">
        <v>55</v>
      </c>
      <c r="X1305" s="11">
        <v>30</v>
      </c>
      <c r="Y1305" s="11">
        <v>8</v>
      </c>
      <c r="Z1305" s="11"/>
      <c r="AA1305" s="11"/>
      <c r="AB1305" s="11"/>
      <c r="AC1305" s="11"/>
      <c r="AD1305" s="11"/>
      <c r="AE1305" s="11"/>
      <c r="AF1305" s="11"/>
      <c r="AG1305" s="11"/>
      <c r="AH1305" s="11"/>
      <c r="AI1305" s="11"/>
      <c r="AJ1305" s="11"/>
      <c r="AK1305" s="11"/>
      <c r="AL1305" s="11"/>
      <c r="AM1305" s="11"/>
      <c r="AN1305" s="11"/>
      <c r="AO1305" s="11"/>
      <c r="AP1305" s="11"/>
      <c r="AQ1305" s="11"/>
      <c r="AR1305" s="11"/>
      <c r="AS1305" s="11"/>
      <c r="AT1305" s="11"/>
      <c r="AU1305" s="11"/>
      <c r="AV1305" s="11"/>
      <c r="AW1305" s="11"/>
      <c r="AX1305" s="11"/>
      <c r="AY1305" s="11"/>
      <c r="AZ1305" s="11"/>
      <c r="BA1305" s="11"/>
      <c r="BB1305" s="11"/>
      <c r="BC1305" s="11"/>
      <c r="BD1305" s="11"/>
      <c r="BE1305" s="11"/>
      <c r="BF1305" s="11"/>
      <c r="BG1305" s="11"/>
      <c r="BH1305" s="11"/>
      <c r="BI1305" s="11"/>
      <c r="BJ1305" s="11"/>
      <c r="BK1305" s="11"/>
      <c r="BL1305" s="11"/>
      <c r="BM1305" s="11"/>
      <c r="BN1305" s="11"/>
      <c r="BO1305" s="11"/>
      <c r="BP1305" s="11"/>
    </row>
    <row r="1306" spans="1:68" ht="12.75" customHeight="1">
      <c r="A1306" s="12">
        <f t="shared" si="2239"/>
        <v>1303</v>
      </c>
      <c r="B1306" s="11" t="str">
        <f t="shared" ref="B1306:D1306" si="2483">IF(ISERROR(B1305),IF(ISERROR(B1304),IF(ISERROR(B1303),"BLANK",B1303),B1304),B1305)</f>
        <v>Tomas Bird</v>
      </c>
      <c r="C1306" s="11" t="str">
        <f t="shared" si="2483"/>
        <v>Jasmin Schuster</v>
      </c>
      <c r="D1306" s="11" t="str">
        <f t="shared" si="2483"/>
        <v>BMSC25</v>
      </c>
      <c r="E1306" s="12" t="str">
        <f>IF(ISERROR(VLOOKUP($D1306,SITES!$A:$E,2,FALSE)),"",VLOOKUP($D1306,SITES!$A:$E,2,FALSE))</f>
        <v>Goby Town</v>
      </c>
      <c r="F1306" s="10">
        <f>IF(ISERROR(VLOOKUP($D1306,SITES!$A:$E,3,FALSE)),"",VLOOKUP($D1306,SITES!$A:$E,3,FALSE))</f>
        <v>48.838594999999998</v>
      </c>
      <c r="G1306" s="13">
        <f>IF(ISERROR(VLOOKUP($D1306,SITES!$A:$E,4,FALSE)),"",VLOOKUP($D1306,SITES!$A:$E,4,FALSE))</f>
        <v>-125.135015</v>
      </c>
      <c r="H1306" s="14" t="str">
        <f t="shared" ref="H1306:O1306" si="2484">IF(ISERROR(H1305),IF(ISERROR(H1304),IF(ISERROR(H1303),"BLANK",H1303),H1304),H1305)</f>
        <v>23/04/2024</v>
      </c>
      <c r="I1306" s="11">
        <f t="shared" si="2484"/>
        <v>3</v>
      </c>
      <c r="J1306" s="11" t="str">
        <f t="shared" si="2484"/>
        <v>S</v>
      </c>
      <c r="K1306" s="18">
        <f t="shared" si="2484"/>
        <v>0.61805555555555558</v>
      </c>
      <c r="L1306" s="11" t="str">
        <f t="shared" si="2484"/>
        <v>TB</v>
      </c>
      <c r="M1306" s="11">
        <f t="shared" si="2484"/>
        <v>5.5</v>
      </c>
      <c r="N1306" s="11">
        <f t="shared" si="2484"/>
        <v>2</v>
      </c>
      <c r="O1306" s="11">
        <f t="shared" si="2484"/>
        <v>2</v>
      </c>
      <c r="P1306" s="11" t="s">
        <v>30</v>
      </c>
      <c r="Q1306" s="19" t="str">
        <f>IF($N1306=1,IF(ISERROR(VLOOKUP($P1306,'M1'!$A:$C,Q$2,FALSE)),"NOT PRESENT",VLOOKUP($P1306,'M1'!$A:$C,Q$2,FALSE)),IF($N1306=2,IF(ISERROR(VLOOKUP(DATA!$P1306,'M2'!$A:$C,Q$2,FALSE)),"NOT PRESENT",VLOOKUP(DATA!$P1306,'M2'!$A:$C,Q$2,FALSE)),IF($N1306=0,IF(ISERROR(VLOOKUP($P1306,'M1'!$A:$C,Q$2,FALSE)),IF(ISERROR(VLOOKUP(DATA!$P1306,'M2'!$A:$C,Q$2,FALSE)),"NOT PRESENT",VLOOKUP(DATA!$P1306,'M2'!$A:$C,Q$2,FALSE)),VLOOKUP($P1306,'M1'!$A:$C,Q$2,FALSE)),"SPECIFY METHOD")))</f>
        <v>Pomaulax gibberosus</v>
      </c>
      <c r="R1306" s="12" t="str">
        <f>IF($N1306=1,IF(ISERROR(VLOOKUP($P1306,'M1'!$A:$C,R$2,FALSE)),"NOT PRESENT",VLOOKUP($P1306,'M1'!$A:$C,R$2,FALSE)),IF($N1306=2,IF(ISERROR(VLOOKUP(DATA!$P1306,'M2'!$A:$C,R$2,FALSE)),"NOT PRESENT",VLOOKUP(DATA!$P1306,'M2'!$A:$C,R$2,FALSE)),IF($N1306=0,IF(ISERROR(VLOOKUP($P1306,'M1'!$A:$C,R$2,FALSE)),IF(ISERROR(VLOOKUP(DATA!$P1306,'M2'!$A:$C,R$2,FALSE)),"NOT PRESENT",VLOOKUP(DATA!$P1306,'M2'!$A:$C,R$2,FALSE)),VLOOKUP($P1306,'M1'!$A:$C,R$2,FALSE)),"SPECIFY METHOD")))</f>
        <v>Red turban shell</v>
      </c>
      <c r="S1306" s="21">
        <f t="shared" si="2456"/>
        <v>1</v>
      </c>
      <c r="T1306" s="11">
        <v>1</v>
      </c>
      <c r="U1306" s="11"/>
      <c r="V1306" s="11"/>
      <c r="W1306" s="11"/>
      <c r="X1306" s="11"/>
      <c r="Y1306" s="11"/>
      <c r="Z1306" s="11"/>
      <c r="AA1306" s="11"/>
      <c r="AB1306" s="11"/>
      <c r="AC1306" s="11"/>
      <c r="AD1306" s="11"/>
      <c r="AE1306" s="11"/>
      <c r="AF1306" s="11"/>
      <c r="AG1306" s="11"/>
      <c r="AH1306" s="11"/>
      <c r="AI1306" s="11"/>
      <c r="AJ1306" s="11"/>
      <c r="AK1306" s="11"/>
      <c r="AL1306" s="11"/>
      <c r="AM1306" s="11"/>
      <c r="AN1306" s="11"/>
      <c r="AO1306" s="11"/>
      <c r="AP1306" s="11"/>
      <c r="AQ1306" s="11"/>
      <c r="AR1306" s="11"/>
      <c r="AS1306" s="11"/>
      <c r="AT1306" s="11"/>
      <c r="AU1306" s="11"/>
      <c r="AV1306" s="11"/>
      <c r="AW1306" s="11"/>
      <c r="AX1306" s="11"/>
      <c r="AY1306" s="11"/>
      <c r="AZ1306" s="11"/>
      <c r="BA1306" s="11"/>
      <c r="BB1306" s="11"/>
      <c r="BC1306" s="11"/>
      <c r="BD1306" s="11"/>
      <c r="BE1306" s="11"/>
      <c r="BF1306" s="11"/>
      <c r="BG1306" s="11"/>
      <c r="BH1306" s="11"/>
      <c r="BI1306" s="11"/>
      <c r="BJ1306" s="11"/>
      <c r="BK1306" s="11"/>
      <c r="BL1306" s="11"/>
      <c r="BM1306" s="11"/>
      <c r="BN1306" s="11"/>
      <c r="BO1306" s="11"/>
      <c r="BP1306" s="11"/>
    </row>
    <row r="1307" spans="1:68" ht="12.75" customHeight="1">
      <c r="A1307" s="12">
        <f t="shared" si="2239"/>
        <v>1304</v>
      </c>
      <c r="B1307" s="11" t="str">
        <f t="shared" ref="B1307:D1307" si="2485">IF(ISERROR(B1306),IF(ISERROR(B1305),IF(ISERROR(B1304),"BLANK",B1304),B1305),B1306)</f>
        <v>Tomas Bird</v>
      </c>
      <c r="C1307" s="11" t="str">
        <f t="shared" si="2485"/>
        <v>Jasmin Schuster</v>
      </c>
      <c r="D1307" s="11" t="str">
        <f t="shared" si="2485"/>
        <v>BMSC25</v>
      </c>
      <c r="E1307" s="12" t="str">
        <f>IF(ISERROR(VLOOKUP($D1307,SITES!$A:$E,2,FALSE)),"",VLOOKUP($D1307,SITES!$A:$E,2,FALSE))</f>
        <v>Goby Town</v>
      </c>
      <c r="F1307" s="10">
        <f>IF(ISERROR(VLOOKUP($D1307,SITES!$A:$E,3,FALSE)),"",VLOOKUP($D1307,SITES!$A:$E,3,FALSE))</f>
        <v>48.838594999999998</v>
      </c>
      <c r="G1307" s="13">
        <f>IF(ISERROR(VLOOKUP($D1307,SITES!$A:$E,4,FALSE)),"",VLOOKUP($D1307,SITES!$A:$E,4,FALSE))</f>
        <v>-125.135015</v>
      </c>
      <c r="H1307" s="14" t="str">
        <f t="shared" ref="H1307:O1307" si="2486">IF(ISERROR(H1306),IF(ISERROR(H1305),IF(ISERROR(H1304),"BLANK",H1304),H1305),H1306)</f>
        <v>23/04/2024</v>
      </c>
      <c r="I1307" s="11">
        <f t="shared" si="2486"/>
        <v>3</v>
      </c>
      <c r="J1307" s="11" t="str">
        <f t="shared" si="2486"/>
        <v>S</v>
      </c>
      <c r="K1307" s="18">
        <f t="shared" si="2486"/>
        <v>0.61805555555555558</v>
      </c>
      <c r="L1307" s="11" t="str">
        <f t="shared" si="2486"/>
        <v>TB</v>
      </c>
      <c r="M1307" s="11">
        <f t="shared" si="2486"/>
        <v>5.5</v>
      </c>
      <c r="N1307" s="11">
        <f t="shared" si="2486"/>
        <v>2</v>
      </c>
      <c r="O1307" s="11">
        <f t="shared" si="2486"/>
        <v>2</v>
      </c>
      <c r="P1307" s="11" t="s">
        <v>35</v>
      </c>
      <c r="Q1307" s="19" t="str">
        <f>IF($N1307=1,IF(ISERROR(VLOOKUP($P1307,'M1'!$A:$C,Q$2,FALSE)),"NOT PRESENT",VLOOKUP($P1307,'M1'!$A:$C,Q$2,FALSE)),IF($N1307=2,IF(ISERROR(VLOOKUP(DATA!$P1307,'M2'!$A:$C,Q$2,FALSE)),"NOT PRESENT",VLOOKUP(DATA!$P1307,'M2'!$A:$C,Q$2,FALSE)),IF($N1307=0,IF(ISERROR(VLOOKUP($P1307,'M1'!$A:$C,Q$2,FALSE)),IF(ISERROR(VLOOKUP(DATA!$P1307,'M2'!$A:$C,Q$2,FALSE)),"NOT PRESENT",VLOOKUP(DATA!$P1307,'M2'!$A:$C,Q$2,FALSE)),VLOOKUP($P1307,'M1'!$A:$C,Q$2,FALSE)),"SPECIFY METHOD")))</f>
        <v>Orthasterias koehleri</v>
      </c>
      <c r="R1307" s="12" t="str">
        <f>IF($N1307=1,IF(ISERROR(VLOOKUP($P1307,'M1'!$A:$C,R$2,FALSE)),"NOT PRESENT",VLOOKUP($P1307,'M1'!$A:$C,R$2,FALSE)),IF($N1307=2,IF(ISERROR(VLOOKUP(DATA!$P1307,'M2'!$A:$C,R$2,FALSE)),"NOT PRESENT",VLOOKUP(DATA!$P1307,'M2'!$A:$C,R$2,FALSE)),IF($N1307=0,IF(ISERROR(VLOOKUP($P1307,'M1'!$A:$C,R$2,FALSE)),IF(ISERROR(VLOOKUP(DATA!$P1307,'M2'!$A:$C,R$2,FALSE)),"NOT PRESENT",VLOOKUP(DATA!$P1307,'M2'!$A:$C,R$2,FALSE)),VLOOKUP($P1307,'M1'!$A:$C,R$2,FALSE)),"SPECIFY METHOD")))</f>
        <v>Rainbow star</v>
      </c>
      <c r="S1307" s="21">
        <f t="shared" si="2456"/>
        <v>1</v>
      </c>
      <c r="T1307" s="11">
        <v>1</v>
      </c>
      <c r="U1307" s="11"/>
      <c r="V1307" s="11"/>
      <c r="W1307" s="11"/>
      <c r="X1307" s="11"/>
      <c r="Y1307" s="11"/>
      <c r="Z1307" s="11"/>
      <c r="AA1307" s="11"/>
      <c r="AB1307" s="11"/>
      <c r="AC1307" s="11"/>
      <c r="AD1307" s="11"/>
      <c r="AE1307" s="11"/>
      <c r="AF1307" s="11"/>
      <c r="AG1307" s="11"/>
      <c r="AH1307" s="11"/>
      <c r="AI1307" s="11"/>
      <c r="AJ1307" s="11"/>
      <c r="AK1307" s="11"/>
      <c r="AL1307" s="11"/>
      <c r="AM1307" s="11"/>
      <c r="AN1307" s="11"/>
      <c r="AO1307" s="11"/>
      <c r="AP1307" s="11"/>
      <c r="AQ1307" s="11"/>
      <c r="AR1307" s="11"/>
      <c r="AS1307" s="11"/>
      <c r="AT1307" s="11"/>
      <c r="AU1307" s="11"/>
      <c r="AV1307" s="11"/>
      <c r="AW1307" s="11"/>
      <c r="AX1307" s="11"/>
      <c r="AY1307" s="11"/>
      <c r="AZ1307" s="11"/>
      <c r="BA1307" s="11"/>
      <c r="BB1307" s="11"/>
      <c r="BC1307" s="11"/>
      <c r="BD1307" s="11"/>
      <c r="BE1307" s="11"/>
      <c r="BF1307" s="11"/>
      <c r="BG1307" s="11"/>
      <c r="BH1307" s="11"/>
      <c r="BI1307" s="11"/>
      <c r="BJ1307" s="11"/>
      <c r="BK1307" s="11"/>
      <c r="BL1307" s="11"/>
      <c r="BM1307" s="11"/>
      <c r="BN1307" s="11"/>
      <c r="BO1307" s="11"/>
      <c r="BP1307" s="11"/>
    </row>
    <row r="1308" spans="1:68" ht="12.75" customHeight="1">
      <c r="A1308" s="12">
        <f t="shared" si="2239"/>
        <v>1305</v>
      </c>
      <c r="B1308" s="11" t="str">
        <f t="shared" ref="B1308:D1308" si="2487">IF(ISERROR(B1307),IF(ISERROR(B1306),IF(ISERROR(B1305),"BLANK",B1305),B1306),B1307)</f>
        <v>Tomas Bird</v>
      </c>
      <c r="C1308" s="11" t="str">
        <f t="shared" si="2487"/>
        <v>Jasmin Schuster</v>
      </c>
      <c r="D1308" s="11" t="str">
        <f t="shared" si="2487"/>
        <v>BMSC25</v>
      </c>
      <c r="E1308" s="12" t="str">
        <f>IF(ISERROR(VLOOKUP($D1308,SITES!$A:$E,2,FALSE)),"",VLOOKUP($D1308,SITES!$A:$E,2,FALSE))</f>
        <v>Goby Town</v>
      </c>
      <c r="F1308" s="10">
        <f>IF(ISERROR(VLOOKUP($D1308,SITES!$A:$E,3,FALSE)),"",VLOOKUP($D1308,SITES!$A:$E,3,FALSE))</f>
        <v>48.838594999999998</v>
      </c>
      <c r="G1308" s="13">
        <f>IF(ISERROR(VLOOKUP($D1308,SITES!$A:$E,4,FALSE)),"",VLOOKUP($D1308,SITES!$A:$E,4,FALSE))</f>
        <v>-125.135015</v>
      </c>
      <c r="H1308" s="14" t="str">
        <f t="shared" ref="H1308:O1308" si="2488">IF(ISERROR(H1307),IF(ISERROR(H1306),IF(ISERROR(H1305),"BLANK",H1305),H1306),H1307)</f>
        <v>23/04/2024</v>
      </c>
      <c r="I1308" s="11">
        <f t="shared" si="2488"/>
        <v>3</v>
      </c>
      <c r="J1308" s="11" t="str">
        <f t="shared" si="2488"/>
        <v>S</v>
      </c>
      <c r="K1308" s="18">
        <f t="shared" si="2488"/>
        <v>0.61805555555555558</v>
      </c>
      <c r="L1308" s="11" t="str">
        <f t="shared" si="2488"/>
        <v>TB</v>
      </c>
      <c r="M1308" s="11">
        <f t="shared" si="2488"/>
        <v>5.5</v>
      </c>
      <c r="N1308" s="11">
        <f t="shared" si="2488"/>
        <v>2</v>
      </c>
      <c r="O1308" s="11">
        <f t="shared" si="2488"/>
        <v>2</v>
      </c>
      <c r="P1308" s="11" t="s">
        <v>76</v>
      </c>
      <c r="Q1308" s="19" t="str">
        <f>IF($N1308=1,IF(ISERROR(VLOOKUP($P1308,'M1'!$A:$C,Q$2,FALSE)),"NOT PRESENT",VLOOKUP($P1308,'M1'!$A:$C,Q$2,FALSE)),IF($N1308=2,IF(ISERROR(VLOOKUP(DATA!$P1308,'M2'!$A:$C,Q$2,FALSE)),"NOT PRESENT",VLOOKUP(DATA!$P1308,'M2'!$A:$C,Q$2,FALSE)),IF($N1308=0,IF(ISERROR(VLOOKUP($P1308,'M1'!$A:$C,Q$2,FALSE)),IF(ISERROR(VLOOKUP(DATA!$P1308,'M2'!$A:$C,Q$2,FALSE)),"NOT PRESENT",VLOOKUP(DATA!$P1308,'M2'!$A:$C,Q$2,FALSE)),VLOOKUP($P1308,'M1'!$A:$C,Q$2,FALSE)),"SPECIFY METHOD")))</f>
        <v>Diaulula sandiegensis</v>
      </c>
      <c r="R1308" s="12" t="str">
        <f>IF($N1308=1,IF(ISERROR(VLOOKUP($P1308,'M1'!$A:$C,R$2,FALSE)),"NOT PRESENT",VLOOKUP($P1308,'M1'!$A:$C,R$2,FALSE)),IF($N1308=2,IF(ISERROR(VLOOKUP(DATA!$P1308,'M2'!$A:$C,R$2,FALSE)),"NOT PRESENT",VLOOKUP(DATA!$P1308,'M2'!$A:$C,R$2,FALSE)),IF($N1308=0,IF(ISERROR(VLOOKUP($P1308,'M1'!$A:$C,R$2,FALSE)),IF(ISERROR(VLOOKUP(DATA!$P1308,'M2'!$A:$C,R$2,FALSE)),"NOT PRESENT",VLOOKUP(DATA!$P1308,'M2'!$A:$C,R$2,FALSE)),VLOOKUP($P1308,'M1'!$A:$C,R$2,FALSE)),"SPECIFY METHOD")))</f>
        <v>Ringed doris</v>
      </c>
      <c r="S1308" s="21">
        <f t="shared" si="2456"/>
        <v>6</v>
      </c>
      <c r="T1308" s="11">
        <v>6</v>
      </c>
      <c r="U1308" s="11"/>
      <c r="V1308" s="11"/>
      <c r="W1308" s="11"/>
      <c r="X1308" s="11"/>
      <c r="Y1308" s="11"/>
      <c r="Z1308" s="11"/>
      <c r="AA1308" s="11"/>
      <c r="AB1308" s="11"/>
      <c r="AC1308" s="11"/>
      <c r="AD1308" s="11"/>
      <c r="AE1308" s="11"/>
      <c r="AF1308" s="11"/>
      <c r="AG1308" s="11"/>
      <c r="AH1308" s="11"/>
      <c r="AI1308" s="11"/>
      <c r="AJ1308" s="11"/>
      <c r="AK1308" s="11"/>
      <c r="AL1308" s="11"/>
      <c r="AM1308" s="11"/>
      <c r="AN1308" s="11"/>
      <c r="AO1308" s="11"/>
      <c r="AP1308" s="11"/>
      <c r="AQ1308" s="11"/>
      <c r="AR1308" s="11"/>
      <c r="AS1308" s="11"/>
      <c r="AT1308" s="11"/>
      <c r="AU1308" s="11"/>
      <c r="AV1308" s="11"/>
      <c r="AW1308" s="11"/>
      <c r="AX1308" s="11"/>
      <c r="AY1308" s="11"/>
      <c r="AZ1308" s="11"/>
      <c r="BA1308" s="11"/>
      <c r="BB1308" s="11"/>
      <c r="BC1308" s="11"/>
      <c r="BD1308" s="11"/>
      <c r="BE1308" s="11"/>
      <c r="BF1308" s="11"/>
      <c r="BG1308" s="11"/>
      <c r="BH1308" s="11"/>
      <c r="BI1308" s="11"/>
      <c r="BJ1308" s="11"/>
      <c r="BK1308" s="11"/>
      <c r="BL1308" s="11"/>
      <c r="BM1308" s="11"/>
      <c r="BN1308" s="11"/>
      <c r="BO1308" s="11"/>
      <c r="BP1308" s="11"/>
    </row>
    <row r="1309" spans="1:68" ht="12.75" customHeight="1">
      <c r="A1309" s="12">
        <f t="shared" si="2239"/>
        <v>1306</v>
      </c>
      <c r="B1309" s="11" t="str">
        <f t="shared" ref="B1309:D1309" si="2489">IF(ISERROR(B1308),IF(ISERROR(B1307),IF(ISERROR(B1306),"BLANK",B1306),B1307),B1308)</f>
        <v>Tomas Bird</v>
      </c>
      <c r="C1309" s="11" t="str">
        <f t="shared" si="2489"/>
        <v>Jasmin Schuster</v>
      </c>
      <c r="D1309" s="11" t="str">
        <f t="shared" si="2489"/>
        <v>BMSC25</v>
      </c>
      <c r="E1309" s="12" t="str">
        <f>IF(ISERROR(VLOOKUP($D1309,SITES!$A:$E,2,FALSE)),"",VLOOKUP($D1309,SITES!$A:$E,2,FALSE))</f>
        <v>Goby Town</v>
      </c>
      <c r="F1309" s="10">
        <f>IF(ISERROR(VLOOKUP($D1309,SITES!$A:$E,3,FALSE)),"",VLOOKUP($D1309,SITES!$A:$E,3,FALSE))</f>
        <v>48.838594999999998</v>
      </c>
      <c r="G1309" s="13">
        <f>IF(ISERROR(VLOOKUP($D1309,SITES!$A:$E,4,FALSE)),"",VLOOKUP($D1309,SITES!$A:$E,4,FALSE))</f>
        <v>-125.135015</v>
      </c>
      <c r="H1309" s="14" t="str">
        <f t="shared" ref="H1309:O1309" si="2490">IF(ISERROR(H1308),IF(ISERROR(H1307),IF(ISERROR(H1306),"BLANK",H1306),H1307),H1308)</f>
        <v>23/04/2024</v>
      </c>
      <c r="I1309" s="11">
        <f t="shared" si="2490"/>
        <v>3</v>
      </c>
      <c r="J1309" s="11" t="str">
        <f t="shared" si="2490"/>
        <v>S</v>
      </c>
      <c r="K1309" s="18">
        <f t="shared" si="2490"/>
        <v>0.61805555555555558</v>
      </c>
      <c r="L1309" s="11" t="str">
        <f t="shared" si="2490"/>
        <v>TB</v>
      </c>
      <c r="M1309" s="11">
        <f t="shared" si="2490"/>
        <v>5.5</v>
      </c>
      <c r="N1309" s="11">
        <f t="shared" si="2490"/>
        <v>2</v>
      </c>
      <c r="O1309" s="11">
        <f t="shared" si="2490"/>
        <v>2</v>
      </c>
      <c r="P1309" s="11" t="s">
        <v>32</v>
      </c>
      <c r="Q1309" s="19" t="str">
        <f>IF($N1309=1,IF(ISERROR(VLOOKUP($P1309,'M1'!$A:$C,Q$2,FALSE)),"NOT PRESENT",VLOOKUP($P1309,'M1'!$A:$C,Q$2,FALSE)),IF($N1309=2,IF(ISERROR(VLOOKUP(DATA!$P1309,'M2'!$A:$C,Q$2,FALSE)),"NOT PRESENT",VLOOKUP(DATA!$P1309,'M2'!$A:$C,Q$2,FALSE)),IF($N1309=0,IF(ISERROR(VLOOKUP($P1309,'M1'!$A:$C,Q$2,FALSE)),IF(ISERROR(VLOOKUP(DATA!$P1309,'M2'!$A:$C,Q$2,FALSE)),"NOT PRESENT",VLOOKUP(DATA!$P1309,'M2'!$A:$C,Q$2,FALSE)),VLOOKUP($P1309,'M1'!$A:$C,Q$2,FALSE)),"SPECIFY METHOD")))</f>
        <v>Acmaea mitra</v>
      </c>
      <c r="R1309" s="12" t="str">
        <f>IF($N1309=1,IF(ISERROR(VLOOKUP($P1309,'M1'!$A:$C,R$2,FALSE)),"NOT PRESENT",VLOOKUP($P1309,'M1'!$A:$C,R$2,FALSE)),IF($N1309=2,IF(ISERROR(VLOOKUP(DATA!$P1309,'M2'!$A:$C,R$2,FALSE)),"NOT PRESENT",VLOOKUP(DATA!$P1309,'M2'!$A:$C,R$2,FALSE)),IF($N1309=0,IF(ISERROR(VLOOKUP($P1309,'M1'!$A:$C,R$2,FALSE)),IF(ISERROR(VLOOKUP(DATA!$P1309,'M2'!$A:$C,R$2,FALSE)),"NOT PRESENT",VLOOKUP(DATA!$P1309,'M2'!$A:$C,R$2,FALSE)),VLOOKUP($P1309,'M1'!$A:$C,R$2,FALSE)),"SPECIFY METHOD")))</f>
        <v>Whitecap limpet</v>
      </c>
      <c r="S1309" s="21">
        <f t="shared" si="2456"/>
        <v>31</v>
      </c>
      <c r="T1309" s="11">
        <v>31</v>
      </c>
      <c r="U1309" s="11"/>
      <c r="V1309" s="11"/>
      <c r="W1309" s="11"/>
      <c r="X1309" s="11"/>
      <c r="Y1309" s="11"/>
      <c r="Z1309" s="11"/>
      <c r="AA1309" s="11"/>
      <c r="AB1309" s="11"/>
      <c r="AC1309" s="11"/>
      <c r="AD1309" s="11"/>
      <c r="AE1309" s="11"/>
      <c r="AF1309" s="11"/>
      <c r="AG1309" s="11"/>
      <c r="AH1309" s="11"/>
      <c r="AI1309" s="11"/>
      <c r="AJ1309" s="11"/>
      <c r="AK1309" s="11"/>
      <c r="AL1309" s="11"/>
      <c r="AM1309" s="11"/>
      <c r="AN1309" s="11"/>
      <c r="AO1309" s="11"/>
      <c r="AP1309" s="11"/>
      <c r="AQ1309" s="11"/>
      <c r="AR1309" s="11"/>
      <c r="AS1309" s="11"/>
      <c r="AT1309" s="11"/>
      <c r="AU1309" s="11"/>
      <c r="AV1309" s="11"/>
      <c r="AW1309" s="11"/>
      <c r="AX1309" s="11"/>
      <c r="AY1309" s="11"/>
      <c r="AZ1309" s="11"/>
      <c r="BA1309" s="11"/>
      <c r="BB1309" s="11"/>
      <c r="BC1309" s="11"/>
      <c r="BD1309" s="11"/>
      <c r="BE1309" s="11"/>
      <c r="BF1309" s="11"/>
      <c r="BG1309" s="11"/>
      <c r="BH1309" s="11"/>
      <c r="BI1309" s="11"/>
      <c r="BJ1309" s="11"/>
      <c r="BK1309" s="11"/>
      <c r="BL1309" s="11"/>
      <c r="BM1309" s="11"/>
      <c r="BN1309" s="11"/>
      <c r="BO1309" s="11"/>
      <c r="BP1309" s="11"/>
    </row>
    <row r="1310" spans="1:68" ht="12.75" customHeight="1">
      <c r="A1310" s="12">
        <f t="shared" si="2239"/>
        <v>1307</v>
      </c>
      <c r="B1310" s="11" t="str">
        <f t="shared" ref="B1310:D1310" si="2491">IF(ISERROR(B1309),IF(ISERROR(B1308),IF(ISERROR(B1307),"BLANK",B1307),B1308),B1309)</f>
        <v>Tomas Bird</v>
      </c>
      <c r="C1310" s="11" t="str">
        <f t="shared" si="2491"/>
        <v>Jasmin Schuster</v>
      </c>
      <c r="D1310" s="11" t="str">
        <f t="shared" si="2491"/>
        <v>BMSC25</v>
      </c>
      <c r="E1310" s="12" t="str">
        <f>IF(ISERROR(VLOOKUP($D1310,SITES!$A:$E,2,FALSE)),"",VLOOKUP($D1310,SITES!$A:$E,2,FALSE))</f>
        <v>Goby Town</v>
      </c>
      <c r="F1310" s="10">
        <f>IF(ISERROR(VLOOKUP($D1310,SITES!$A:$E,3,FALSE)),"",VLOOKUP($D1310,SITES!$A:$E,3,FALSE))</f>
        <v>48.838594999999998</v>
      </c>
      <c r="G1310" s="13">
        <f>IF(ISERROR(VLOOKUP($D1310,SITES!$A:$E,4,FALSE)),"",VLOOKUP($D1310,SITES!$A:$E,4,FALSE))</f>
        <v>-125.135015</v>
      </c>
      <c r="H1310" s="14" t="str">
        <f t="shared" ref="H1310:O1310" si="2492">IF(ISERROR(H1309),IF(ISERROR(H1308),IF(ISERROR(H1307),"BLANK",H1307),H1308),H1309)</f>
        <v>23/04/2024</v>
      </c>
      <c r="I1310" s="11">
        <f t="shared" si="2492"/>
        <v>3</v>
      </c>
      <c r="J1310" s="11" t="str">
        <f t="shared" si="2492"/>
        <v>S</v>
      </c>
      <c r="K1310" s="18">
        <f t="shared" si="2492"/>
        <v>0.61805555555555558</v>
      </c>
      <c r="L1310" s="11" t="str">
        <f t="shared" si="2492"/>
        <v>TB</v>
      </c>
      <c r="M1310" s="11">
        <f t="shared" si="2492"/>
        <v>5.5</v>
      </c>
      <c r="N1310" s="11">
        <f t="shared" si="2492"/>
        <v>2</v>
      </c>
      <c r="O1310" s="11">
        <f t="shared" si="2492"/>
        <v>2</v>
      </c>
      <c r="P1310" s="11" t="s">
        <v>63</v>
      </c>
      <c r="Q1310" s="19" t="str">
        <f>IF($N1310=1,IF(ISERROR(VLOOKUP($P1310,'M1'!$A:$C,Q$2,FALSE)),"NOT PRESENT",VLOOKUP($P1310,'M1'!$A:$C,Q$2,FALSE)),IF($N1310=2,IF(ISERROR(VLOOKUP(DATA!$P1310,'M2'!$A:$C,Q$2,FALSE)),"NOT PRESENT",VLOOKUP(DATA!$P1310,'M2'!$A:$C,Q$2,FALSE)),IF($N1310=0,IF(ISERROR(VLOOKUP($P1310,'M1'!$A:$C,Q$2,FALSE)),IF(ISERROR(VLOOKUP(DATA!$P1310,'M2'!$A:$C,Q$2,FALSE)),"NOT PRESENT",VLOOKUP(DATA!$P1310,'M2'!$A:$C,Q$2,FALSE)),VLOOKUP($P1310,'M1'!$A:$C,Q$2,FALSE)),"SPECIFY METHOD")))</f>
        <v>Paguroidea spp.</v>
      </c>
      <c r="R1310" s="12" t="str">
        <f>IF($N1310=1,IF(ISERROR(VLOOKUP($P1310,'M1'!$A:$C,R$2,FALSE)),"NOT PRESENT",VLOOKUP($P1310,'M1'!$A:$C,R$2,FALSE)),IF($N1310=2,IF(ISERROR(VLOOKUP(DATA!$P1310,'M2'!$A:$C,R$2,FALSE)),"NOT PRESENT",VLOOKUP(DATA!$P1310,'M2'!$A:$C,R$2,FALSE)),IF($N1310=0,IF(ISERROR(VLOOKUP($P1310,'M1'!$A:$C,R$2,FALSE)),IF(ISERROR(VLOOKUP(DATA!$P1310,'M2'!$A:$C,R$2,FALSE)),"NOT PRESENT",VLOOKUP(DATA!$P1310,'M2'!$A:$C,R$2,FALSE)),VLOOKUP($P1310,'M1'!$A:$C,R$2,FALSE)),"SPECIFY METHOD")))</f>
        <v>Unidentified hermit crab</v>
      </c>
      <c r="S1310" s="21">
        <f t="shared" si="2456"/>
        <v>28</v>
      </c>
      <c r="T1310" s="11">
        <v>28</v>
      </c>
      <c r="U1310" s="11"/>
      <c r="V1310" s="11"/>
      <c r="W1310" s="11"/>
      <c r="X1310" s="11"/>
      <c r="Y1310" s="11"/>
      <c r="Z1310" s="11"/>
      <c r="AA1310" s="11"/>
      <c r="AB1310" s="11"/>
      <c r="AC1310" s="11"/>
      <c r="AD1310" s="11"/>
      <c r="AE1310" s="11"/>
      <c r="AF1310" s="11"/>
      <c r="AG1310" s="11"/>
      <c r="AH1310" s="11"/>
      <c r="AI1310" s="11"/>
      <c r="AJ1310" s="11"/>
      <c r="AK1310" s="11"/>
      <c r="AL1310" s="11"/>
      <c r="AM1310" s="11"/>
      <c r="AN1310" s="11"/>
      <c r="AO1310" s="11"/>
      <c r="AP1310" s="11"/>
      <c r="AQ1310" s="11"/>
      <c r="AR1310" s="11"/>
      <c r="AS1310" s="11"/>
      <c r="AT1310" s="11"/>
      <c r="AU1310" s="11"/>
      <c r="AV1310" s="11"/>
      <c r="AW1310" s="11"/>
      <c r="AX1310" s="11"/>
      <c r="AY1310" s="11"/>
      <c r="AZ1310" s="11"/>
      <c r="BA1310" s="11"/>
      <c r="BB1310" s="11"/>
      <c r="BC1310" s="11"/>
      <c r="BD1310" s="11"/>
      <c r="BE1310" s="11"/>
      <c r="BF1310" s="11"/>
      <c r="BG1310" s="11"/>
      <c r="BH1310" s="11"/>
      <c r="BI1310" s="11"/>
      <c r="BJ1310" s="11"/>
      <c r="BK1310" s="11"/>
      <c r="BL1310" s="11"/>
      <c r="BM1310" s="11"/>
      <c r="BN1310" s="11"/>
      <c r="BO1310" s="11"/>
      <c r="BP1310" s="11"/>
    </row>
    <row r="1311" spans="1:68" ht="12.75" customHeight="1">
      <c r="A1311" s="12">
        <f t="shared" si="2239"/>
        <v>1308</v>
      </c>
      <c r="B1311" s="11" t="str">
        <f t="shared" ref="B1311:D1311" si="2493">IF(ISERROR(B1310),IF(ISERROR(B1309),IF(ISERROR(B1308),"BLANK",B1308),B1309),B1310)</f>
        <v>Tomas Bird</v>
      </c>
      <c r="C1311" s="11" t="str">
        <f t="shared" si="2493"/>
        <v>Jasmin Schuster</v>
      </c>
      <c r="D1311" s="11" t="str">
        <f t="shared" si="2493"/>
        <v>BMSC25</v>
      </c>
      <c r="E1311" s="12" t="str">
        <f>IF(ISERROR(VLOOKUP($D1311,SITES!$A:$E,2,FALSE)),"",VLOOKUP($D1311,SITES!$A:$E,2,FALSE))</f>
        <v>Goby Town</v>
      </c>
      <c r="F1311" s="10">
        <f>IF(ISERROR(VLOOKUP($D1311,SITES!$A:$E,3,FALSE)),"",VLOOKUP($D1311,SITES!$A:$E,3,FALSE))</f>
        <v>48.838594999999998</v>
      </c>
      <c r="G1311" s="13">
        <f>IF(ISERROR(VLOOKUP($D1311,SITES!$A:$E,4,FALSE)),"",VLOOKUP($D1311,SITES!$A:$E,4,FALSE))</f>
        <v>-125.135015</v>
      </c>
      <c r="H1311" s="14" t="str">
        <f t="shared" ref="H1311:O1311" si="2494">IF(ISERROR(H1310),IF(ISERROR(H1309),IF(ISERROR(H1308),"BLANK",H1308),H1309),H1310)</f>
        <v>23/04/2024</v>
      </c>
      <c r="I1311" s="11">
        <f t="shared" si="2494"/>
        <v>3</v>
      </c>
      <c r="J1311" s="11" t="str">
        <f t="shared" si="2494"/>
        <v>S</v>
      </c>
      <c r="K1311" s="18">
        <f t="shared" si="2494"/>
        <v>0.61805555555555558</v>
      </c>
      <c r="L1311" s="11" t="str">
        <f t="shared" si="2494"/>
        <v>TB</v>
      </c>
      <c r="M1311" s="11">
        <f t="shared" si="2494"/>
        <v>5.5</v>
      </c>
      <c r="N1311" s="11">
        <f t="shared" si="2494"/>
        <v>2</v>
      </c>
      <c r="O1311" s="11">
        <f t="shared" si="2494"/>
        <v>2</v>
      </c>
      <c r="P1311" s="11" t="s">
        <v>31</v>
      </c>
      <c r="Q1311" s="19" t="str">
        <f>IF($N1311=1,IF(ISERROR(VLOOKUP($P1311,'M1'!$A:$C,Q$2,FALSE)),"NOT PRESENT",VLOOKUP($P1311,'M1'!$A:$C,Q$2,FALSE)),IF($N1311=2,IF(ISERROR(VLOOKUP(DATA!$P1311,'M2'!$A:$C,Q$2,FALSE)),"NOT PRESENT",VLOOKUP(DATA!$P1311,'M2'!$A:$C,Q$2,FALSE)),IF($N1311=0,IF(ISERROR(VLOOKUP($P1311,'M1'!$A:$C,Q$2,FALSE)),IF(ISERROR(VLOOKUP(DATA!$P1311,'M2'!$A:$C,Q$2,FALSE)),"NOT PRESENT",VLOOKUP(DATA!$P1311,'M2'!$A:$C,Q$2,FALSE)),VLOOKUP($P1311,'M1'!$A:$C,Q$2,FALSE)),"SPECIFY METHOD")))</f>
        <v>Patiria miniata</v>
      </c>
      <c r="R1311" s="12" t="str">
        <f>IF($N1311=1,IF(ISERROR(VLOOKUP($P1311,'M1'!$A:$C,R$2,FALSE)),"NOT PRESENT",VLOOKUP($P1311,'M1'!$A:$C,R$2,FALSE)),IF($N1311=2,IF(ISERROR(VLOOKUP(DATA!$P1311,'M2'!$A:$C,R$2,FALSE)),"NOT PRESENT",VLOOKUP(DATA!$P1311,'M2'!$A:$C,R$2,FALSE)),IF($N1311=0,IF(ISERROR(VLOOKUP($P1311,'M1'!$A:$C,R$2,FALSE)),IF(ISERROR(VLOOKUP(DATA!$P1311,'M2'!$A:$C,R$2,FALSE)),"NOT PRESENT",VLOOKUP(DATA!$P1311,'M2'!$A:$C,R$2,FALSE)),VLOOKUP($P1311,'M1'!$A:$C,R$2,FALSE)),"SPECIFY METHOD")))</f>
        <v>Bat star</v>
      </c>
      <c r="S1311" s="21">
        <f t="shared" si="2456"/>
        <v>33</v>
      </c>
      <c r="T1311" s="11">
        <v>33</v>
      </c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  <c r="AM1311" s="11"/>
      <c r="AN1311" s="11"/>
      <c r="AO1311" s="11"/>
      <c r="AP1311" s="11"/>
      <c r="AQ1311" s="11"/>
      <c r="AR1311" s="11"/>
      <c r="AS1311" s="11"/>
      <c r="AT1311" s="11"/>
      <c r="AU1311" s="11"/>
      <c r="AV1311" s="11"/>
      <c r="AW1311" s="11"/>
      <c r="AX1311" s="11"/>
      <c r="AY1311" s="11"/>
      <c r="AZ1311" s="11"/>
      <c r="BA1311" s="11"/>
      <c r="BB1311" s="11"/>
      <c r="BC1311" s="11"/>
      <c r="BD1311" s="11"/>
      <c r="BE1311" s="11"/>
      <c r="BF1311" s="11"/>
      <c r="BG1311" s="11"/>
      <c r="BH1311" s="11"/>
      <c r="BI1311" s="11"/>
      <c r="BJ1311" s="11"/>
      <c r="BK1311" s="11"/>
      <c r="BL1311" s="11"/>
      <c r="BM1311" s="11"/>
      <c r="BN1311" s="11"/>
      <c r="BO1311" s="11"/>
      <c r="BP1311" s="11"/>
    </row>
    <row r="1312" spans="1:68" ht="12.75" customHeight="1">
      <c r="A1312" s="12">
        <f t="shared" si="2239"/>
        <v>1309</v>
      </c>
      <c r="B1312" s="11" t="str">
        <f t="shared" ref="B1312:D1312" si="2495">IF(ISERROR(B1311),IF(ISERROR(B1310),IF(ISERROR(B1309),"BLANK",B1309),B1310),B1311)</f>
        <v>Tomas Bird</v>
      </c>
      <c r="C1312" s="11" t="str">
        <f t="shared" si="2495"/>
        <v>Jasmin Schuster</v>
      </c>
      <c r="D1312" s="11" t="str">
        <f t="shared" si="2495"/>
        <v>BMSC25</v>
      </c>
      <c r="E1312" s="12" t="str">
        <f>IF(ISERROR(VLOOKUP($D1312,SITES!$A:$E,2,FALSE)),"",VLOOKUP($D1312,SITES!$A:$E,2,FALSE))</f>
        <v>Goby Town</v>
      </c>
      <c r="F1312" s="10">
        <f>IF(ISERROR(VLOOKUP($D1312,SITES!$A:$E,3,FALSE)),"",VLOOKUP($D1312,SITES!$A:$E,3,FALSE))</f>
        <v>48.838594999999998</v>
      </c>
      <c r="G1312" s="13">
        <f>IF(ISERROR(VLOOKUP($D1312,SITES!$A:$E,4,FALSE)),"",VLOOKUP($D1312,SITES!$A:$E,4,FALSE))</f>
        <v>-125.135015</v>
      </c>
      <c r="H1312" s="14" t="str">
        <f t="shared" ref="H1312:O1312" si="2496">IF(ISERROR(H1311),IF(ISERROR(H1310),IF(ISERROR(H1309),"BLANK",H1309),H1310),H1311)</f>
        <v>23/04/2024</v>
      </c>
      <c r="I1312" s="11">
        <f t="shared" si="2496"/>
        <v>3</v>
      </c>
      <c r="J1312" s="11" t="str">
        <f t="shared" si="2496"/>
        <v>S</v>
      </c>
      <c r="K1312" s="18">
        <f t="shared" si="2496"/>
        <v>0.61805555555555558</v>
      </c>
      <c r="L1312" s="11" t="str">
        <f t="shared" si="2496"/>
        <v>TB</v>
      </c>
      <c r="M1312" s="11">
        <f t="shared" si="2496"/>
        <v>5.5</v>
      </c>
      <c r="N1312" s="11">
        <f t="shared" si="2496"/>
        <v>2</v>
      </c>
      <c r="O1312" s="11">
        <f t="shared" si="2496"/>
        <v>2</v>
      </c>
      <c r="P1312" s="11" t="s">
        <v>42</v>
      </c>
      <c r="Q1312" s="19" t="str">
        <f>IF($N1312=1,IF(ISERROR(VLOOKUP($P1312,'M1'!$A:$C,Q$2,FALSE)),"NOT PRESENT",VLOOKUP($P1312,'M1'!$A:$C,Q$2,FALSE)),IF($N1312=2,IF(ISERROR(VLOOKUP(DATA!$P1312,'M2'!$A:$C,Q$2,FALSE)),"NOT PRESENT",VLOOKUP(DATA!$P1312,'M2'!$A:$C,Q$2,FALSE)),IF($N1312=0,IF(ISERROR(VLOOKUP($P1312,'M1'!$A:$C,Q$2,FALSE)),IF(ISERROR(VLOOKUP(DATA!$P1312,'M2'!$A:$C,Q$2,FALSE)),"NOT PRESENT",VLOOKUP(DATA!$P1312,'M2'!$A:$C,Q$2,FALSE)),VLOOKUP($P1312,'M1'!$A:$C,Q$2,FALSE)),"SPECIFY METHOD")))</f>
        <v>Dermasterias imbricata</v>
      </c>
      <c r="R1312" s="12" t="str">
        <f>IF($N1312=1,IF(ISERROR(VLOOKUP($P1312,'M1'!$A:$C,R$2,FALSE)),"NOT PRESENT",VLOOKUP($P1312,'M1'!$A:$C,R$2,FALSE)),IF($N1312=2,IF(ISERROR(VLOOKUP(DATA!$P1312,'M2'!$A:$C,R$2,FALSE)),"NOT PRESENT",VLOOKUP(DATA!$P1312,'M2'!$A:$C,R$2,FALSE)),IF($N1312=0,IF(ISERROR(VLOOKUP($P1312,'M1'!$A:$C,R$2,FALSE)),IF(ISERROR(VLOOKUP(DATA!$P1312,'M2'!$A:$C,R$2,FALSE)),"NOT PRESENT",VLOOKUP(DATA!$P1312,'M2'!$A:$C,R$2,FALSE)),VLOOKUP($P1312,'M1'!$A:$C,R$2,FALSE)),"SPECIFY METHOD")))</f>
        <v>Leather star</v>
      </c>
      <c r="S1312" s="21">
        <f t="shared" si="2456"/>
        <v>8</v>
      </c>
      <c r="T1312" s="11">
        <v>8</v>
      </c>
      <c r="U1312" s="11"/>
      <c r="V1312" s="11"/>
      <c r="W1312" s="11"/>
      <c r="X1312" s="11"/>
      <c r="Y1312" s="11"/>
      <c r="Z1312" s="11"/>
      <c r="AA1312" s="11"/>
      <c r="AB1312" s="11"/>
      <c r="AC1312" s="11"/>
      <c r="AD1312" s="11"/>
      <c r="AE1312" s="11"/>
      <c r="AF1312" s="11"/>
      <c r="AG1312" s="11"/>
      <c r="AH1312" s="11"/>
      <c r="AI1312" s="11"/>
      <c r="AJ1312" s="11"/>
      <c r="AK1312" s="11"/>
      <c r="AL1312" s="11"/>
      <c r="AM1312" s="11"/>
      <c r="AN1312" s="11"/>
      <c r="AO1312" s="11"/>
      <c r="AP1312" s="11"/>
      <c r="AQ1312" s="11"/>
      <c r="AR1312" s="11"/>
      <c r="AS1312" s="11"/>
      <c r="AT1312" s="11"/>
      <c r="AU1312" s="11"/>
      <c r="AV1312" s="11"/>
      <c r="AW1312" s="11"/>
      <c r="AX1312" s="11"/>
      <c r="AY1312" s="11"/>
      <c r="AZ1312" s="11"/>
      <c r="BA1312" s="11"/>
      <c r="BB1312" s="11"/>
      <c r="BC1312" s="11"/>
      <c r="BD1312" s="11"/>
      <c r="BE1312" s="11"/>
      <c r="BF1312" s="11"/>
      <c r="BG1312" s="11"/>
      <c r="BH1312" s="11"/>
      <c r="BI1312" s="11"/>
      <c r="BJ1312" s="11"/>
      <c r="BK1312" s="11"/>
      <c r="BL1312" s="11"/>
      <c r="BM1312" s="11"/>
      <c r="BN1312" s="11"/>
      <c r="BO1312" s="11"/>
      <c r="BP1312" s="11"/>
    </row>
    <row r="1313" spans="1:68" ht="12.75" customHeight="1">
      <c r="A1313" s="12">
        <f t="shared" si="2239"/>
        <v>1310</v>
      </c>
      <c r="B1313" s="11" t="str">
        <f t="shared" ref="B1313:D1313" si="2497">IF(ISERROR(B1312),IF(ISERROR(B1311),IF(ISERROR(B1310),"BLANK",B1310),B1311),B1312)</f>
        <v>Tomas Bird</v>
      </c>
      <c r="C1313" s="11" t="str">
        <f t="shared" si="2497"/>
        <v>Jasmin Schuster</v>
      </c>
      <c r="D1313" s="11" t="str">
        <f t="shared" si="2497"/>
        <v>BMSC25</v>
      </c>
      <c r="E1313" s="12" t="str">
        <f>IF(ISERROR(VLOOKUP($D1313,SITES!$A:$E,2,FALSE)),"",VLOOKUP($D1313,SITES!$A:$E,2,FALSE))</f>
        <v>Goby Town</v>
      </c>
      <c r="F1313" s="10">
        <f>IF(ISERROR(VLOOKUP($D1313,SITES!$A:$E,3,FALSE)),"",VLOOKUP($D1313,SITES!$A:$E,3,FALSE))</f>
        <v>48.838594999999998</v>
      </c>
      <c r="G1313" s="13">
        <f>IF(ISERROR(VLOOKUP($D1313,SITES!$A:$E,4,FALSE)),"",VLOOKUP($D1313,SITES!$A:$E,4,FALSE))</f>
        <v>-125.135015</v>
      </c>
      <c r="H1313" s="14" t="str">
        <f t="shared" ref="H1313:O1313" si="2498">IF(ISERROR(H1312),IF(ISERROR(H1311),IF(ISERROR(H1310),"BLANK",H1310),H1311),H1312)</f>
        <v>23/04/2024</v>
      </c>
      <c r="I1313" s="11">
        <f t="shared" si="2498"/>
        <v>3</v>
      </c>
      <c r="J1313" s="11" t="str">
        <f t="shared" si="2498"/>
        <v>S</v>
      </c>
      <c r="K1313" s="18">
        <f t="shared" si="2498"/>
        <v>0.61805555555555558</v>
      </c>
      <c r="L1313" s="11" t="str">
        <f t="shared" si="2498"/>
        <v>TB</v>
      </c>
      <c r="M1313" s="11">
        <f t="shared" si="2498"/>
        <v>5.5</v>
      </c>
      <c r="N1313" s="11">
        <f t="shared" si="2498"/>
        <v>2</v>
      </c>
      <c r="O1313" s="11">
        <f t="shared" si="2498"/>
        <v>2</v>
      </c>
      <c r="P1313" s="11" t="s">
        <v>59</v>
      </c>
      <c r="Q1313" s="19" t="str">
        <f>IF($N1313=1,IF(ISERROR(VLOOKUP($P1313,'M1'!$A:$C,Q$2,FALSE)),"NOT PRESENT",VLOOKUP($P1313,'M1'!$A:$C,Q$2,FALSE)),IF($N1313=2,IF(ISERROR(VLOOKUP(DATA!$P1313,'M2'!$A:$C,Q$2,FALSE)),"NOT PRESENT",VLOOKUP(DATA!$P1313,'M2'!$A:$C,Q$2,FALSE)),IF($N1313=0,IF(ISERROR(VLOOKUP($P1313,'M1'!$A:$C,Q$2,FALSE)),IF(ISERROR(VLOOKUP(DATA!$P1313,'M2'!$A:$C,Q$2,FALSE)),"NOT PRESENT",VLOOKUP(DATA!$P1313,'M2'!$A:$C,Q$2,FALSE)),VLOOKUP($P1313,'M1'!$A:$C,Q$2,FALSE)),"SPECIFY METHOD")))</f>
        <v>Scyra acutifrons</v>
      </c>
      <c r="R1313" s="12" t="str">
        <f>IF($N1313=1,IF(ISERROR(VLOOKUP($P1313,'M1'!$A:$C,R$2,FALSE)),"NOT PRESENT",VLOOKUP($P1313,'M1'!$A:$C,R$2,FALSE)),IF($N1313=2,IF(ISERROR(VLOOKUP(DATA!$P1313,'M2'!$A:$C,R$2,FALSE)),"NOT PRESENT",VLOOKUP(DATA!$P1313,'M2'!$A:$C,R$2,FALSE)),IF($N1313=0,IF(ISERROR(VLOOKUP($P1313,'M1'!$A:$C,R$2,FALSE)),IF(ISERROR(VLOOKUP(DATA!$P1313,'M2'!$A:$C,R$2,FALSE)),"NOT PRESENT",VLOOKUP(DATA!$P1313,'M2'!$A:$C,R$2,FALSE)),VLOOKUP($P1313,'M1'!$A:$C,R$2,FALSE)),"SPECIFY METHOD")))</f>
        <v>Sharpnose crab</v>
      </c>
      <c r="S1313" s="21">
        <f t="shared" si="2456"/>
        <v>7</v>
      </c>
      <c r="T1313" s="11">
        <v>7</v>
      </c>
      <c r="U1313" s="11"/>
      <c r="V1313" s="11"/>
      <c r="W1313" s="11"/>
      <c r="X1313" s="11"/>
      <c r="Y1313" s="11"/>
      <c r="Z1313" s="11"/>
      <c r="AA1313" s="11"/>
      <c r="AB1313" s="11"/>
      <c r="AC1313" s="11"/>
      <c r="AD1313" s="11"/>
      <c r="AE1313" s="11"/>
      <c r="AF1313" s="11"/>
      <c r="AG1313" s="11"/>
      <c r="AH1313" s="11"/>
      <c r="AI1313" s="11"/>
      <c r="AJ1313" s="11"/>
      <c r="AK1313" s="11"/>
      <c r="AL1313" s="11"/>
      <c r="AM1313" s="11"/>
      <c r="AN1313" s="11"/>
      <c r="AO1313" s="11"/>
      <c r="AP1313" s="11"/>
      <c r="AQ1313" s="11"/>
      <c r="AR1313" s="11"/>
      <c r="AS1313" s="11"/>
      <c r="AT1313" s="11"/>
      <c r="AU1313" s="11"/>
      <c r="AV1313" s="11"/>
      <c r="AW1313" s="11"/>
      <c r="AX1313" s="11"/>
      <c r="AY1313" s="11"/>
      <c r="AZ1313" s="11"/>
      <c r="BA1313" s="11"/>
      <c r="BB1313" s="11"/>
      <c r="BC1313" s="11"/>
      <c r="BD1313" s="11"/>
      <c r="BE1313" s="11"/>
      <c r="BF1313" s="11"/>
      <c r="BG1313" s="11"/>
      <c r="BH1313" s="11"/>
      <c r="BI1313" s="11"/>
      <c r="BJ1313" s="11"/>
      <c r="BK1313" s="11"/>
      <c r="BL1313" s="11"/>
      <c r="BM1313" s="11"/>
      <c r="BN1313" s="11"/>
      <c r="BO1313" s="11"/>
      <c r="BP1313" s="11"/>
    </row>
    <row r="1314" spans="1:68" ht="12.75" customHeight="1">
      <c r="A1314" s="12">
        <f t="shared" si="2239"/>
        <v>1311</v>
      </c>
      <c r="B1314" s="11" t="str">
        <f t="shared" ref="B1314:D1314" si="2499">IF(ISERROR(B1313),IF(ISERROR(B1312),IF(ISERROR(B1311),"BLANK",B1311),B1312),B1313)</f>
        <v>Tomas Bird</v>
      </c>
      <c r="C1314" s="11" t="str">
        <f t="shared" si="2499"/>
        <v>Jasmin Schuster</v>
      </c>
      <c r="D1314" s="11" t="str">
        <f t="shared" si="2499"/>
        <v>BMSC25</v>
      </c>
      <c r="E1314" s="12" t="str">
        <f>IF(ISERROR(VLOOKUP($D1314,SITES!$A:$E,2,FALSE)),"",VLOOKUP($D1314,SITES!$A:$E,2,FALSE))</f>
        <v>Goby Town</v>
      </c>
      <c r="F1314" s="10">
        <f>IF(ISERROR(VLOOKUP($D1314,SITES!$A:$E,3,FALSE)),"",VLOOKUP($D1314,SITES!$A:$E,3,FALSE))</f>
        <v>48.838594999999998</v>
      </c>
      <c r="G1314" s="13">
        <f>IF(ISERROR(VLOOKUP($D1314,SITES!$A:$E,4,FALSE)),"",VLOOKUP($D1314,SITES!$A:$E,4,FALSE))</f>
        <v>-125.135015</v>
      </c>
      <c r="H1314" s="14" t="str">
        <f t="shared" ref="H1314:O1314" si="2500">IF(ISERROR(H1313),IF(ISERROR(H1312),IF(ISERROR(H1311),"BLANK",H1311),H1312),H1313)</f>
        <v>23/04/2024</v>
      </c>
      <c r="I1314" s="11">
        <f t="shared" si="2500"/>
        <v>3</v>
      </c>
      <c r="J1314" s="11" t="str">
        <f t="shared" si="2500"/>
        <v>S</v>
      </c>
      <c r="K1314" s="18">
        <f t="shared" si="2500"/>
        <v>0.61805555555555558</v>
      </c>
      <c r="L1314" s="11" t="str">
        <f t="shared" si="2500"/>
        <v>TB</v>
      </c>
      <c r="M1314" s="11">
        <f t="shared" si="2500"/>
        <v>5.5</v>
      </c>
      <c r="N1314" s="11">
        <f t="shared" si="2500"/>
        <v>2</v>
      </c>
      <c r="O1314" s="11">
        <f t="shared" si="2500"/>
        <v>2</v>
      </c>
      <c r="P1314" s="11" t="s">
        <v>33</v>
      </c>
      <c r="Q1314" s="19" t="str">
        <f>IF($N1314=1,IF(ISERROR(VLOOKUP($P1314,'M1'!$A:$C,Q$2,FALSE)),"NOT PRESENT",VLOOKUP($P1314,'M1'!$A:$C,Q$2,FALSE)),IF($N1314=2,IF(ISERROR(VLOOKUP(DATA!$P1314,'M2'!$A:$C,Q$2,FALSE)),"NOT PRESENT",VLOOKUP(DATA!$P1314,'M2'!$A:$C,Q$2,FALSE)),IF($N1314=0,IF(ISERROR(VLOOKUP($P1314,'M1'!$A:$C,Q$2,FALSE)),IF(ISERROR(VLOOKUP(DATA!$P1314,'M2'!$A:$C,Q$2,FALSE)),"NOT PRESENT",VLOOKUP(DATA!$P1314,'M2'!$A:$C,Q$2,FALSE)),VLOOKUP($P1314,'M1'!$A:$C,Q$2,FALSE)),"SPECIFY METHOD")))</f>
        <v>Apostichopus californicus</v>
      </c>
      <c r="R1314" s="12" t="str">
        <f>IF($N1314=1,IF(ISERROR(VLOOKUP($P1314,'M1'!$A:$C,R$2,FALSE)),"NOT PRESENT",VLOOKUP($P1314,'M1'!$A:$C,R$2,FALSE)),IF($N1314=2,IF(ISERROR(VLOOKUP(DATA!$P1314,'M2'!$A:$C,R$2,FALSE)),"NOT PRESENT",VLOOKUP(DATA!$P1314,'M2'!$A:$C,R$2,FALSE)),IF($N1314=0,IF(ISERROR(VLOOKUP($P1314,'M1'!$A:$C,R$2,FALSE)),IF(ISERROR(VLOOKUP(DATA!$P1314,'M2'!$A:$C,R$2,FALSE)),"NOT PRESENT",VLOOKUP(DATA!$P1314,'M2'!$A:$C,R$2,FALSE)),VLOOKUP($P1314,'M1'!$A:$C,R$2,FALSE)),"SPECIFY METHOD")))</f>
        <v>California sea cucumber</v>
      </c>
      <c r="S1314" s="21">
        <f t="shared" si="2456"/>
        <v>3</v>
      </c>
      <c r="T1314" s="11">
        <v>3</v>
      </c>
      <c r="U1314" s="11"/>
      <c r="V1314" s="11"/>
      <c r="W1314" s="11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  <c r="AT1314" s="11"/>
      <c r="AU1314" s="11"/>
      <c r="AV1314" s="11"/>
      <c r="AW1314" s="11"/>
      <c r="AX1314" s="11"/>
      <c r="AY1314" s="11"/>
      <c r="AZ1314" s="11"/>
      <c r="BA1314" s="11"/>
      <c r="BB1314" s="11"/>
      <c r="BC1314" s="11"/>
      <c r="BD1314" s="11"/>
      <c r="BE1314" s="11"/>
      <c r="BF1314" s="11"/>
      <c r="BG1314" s="11"/>
      <c r="BH1314" s="11"/>
      <c r="BI1314" s="11"/>
      <c r="BJ1314" s="11"/>
      <c r="BK1314" s="11"/>
      <c r="BL1314" s="11"/>
      <c r="BM1314" s="11"/>
      <c r="BN1314" s="11"/>
      <c r="BO1314" s="11"/>
      <c r="BP1314" s="11"/>
    </row>
    <row r="1315" spans="1:68" ht="12.75" customHeight="1">
      <c r="A1315" s="12">
        <f t="shared" si="2239"/>
        <v>1312</v>
      </c>
      <c r="B1315" s="11" t="str">
        <f t="shared" ref="B1315:D1315" si="2501">IF(ISERROR(B1314),IF(ISERROR(B1313),IF(ISERROR(B1312),"BLANK",B1312),B1313),B1314)</f>
        <v>Tomas Bird</v>
      </c>
      <c r="C1315" s="11" t="str">
        <f t="shared" si="2501"/>
        <v>Jasmin Schuster</v>
      </c>
      <c r="D1315" s="11" t="str">
        <f t="shared" si="2501"/>
        <v>BMSC25</v>
      </c>
      <c r="E1315" s="12" t="str">
        <f>IF(ISERROR(VLOOKUP($D1315,SITES!$A:$E,2,FALSE)),"",VLOOKUP($D1315,SITES!$A:$E,2,FALSE))</f>
        <v>Goby Town</v>
      </c>
      <c r="F1315" s="10">
        <f>IF(ISERROR(VLOOKUP($D1315,SITES!$A:$E,3,FALSE)),"",VLOOKUP($D1315,SITES!$A:$E,3,FALSE))</f>
        <v>48.838594999999998</v>
      </c>
      <c r="G1315" s="13">
        <f>IF(ISERROR(VLOOKUP($D1315,SITES!$A:$E,4,FALSE)),"",VLOOKUP($D1315,SITES!$A:$E,4,FALSE))</f>
        <v>-125.135015</v>
      </c>
      <c r="H1315" s="14" t="str">
        <f t="shared" ref="H1315:O1315" si="2502">IF(ISERROR(H1314),IF(ISERROR(H1313),IF(ISERROR(H1312),"BLANK",H1312),H1313),H1314)</f>
        <v>23/04/2024</v>
      </c>
      <c r="I1315" s="11">
        <f t="shared" si="2502"/>
        <v>3</v>
      </c>
      <c r="J1315" s="11" t="str">
        <f t="shared" si="2502"/>
        <v>S</v>
      </c>
      <c r="K1315" s="18">
        <f t="shared" si="2502"/>
        <v>0.61805555555555558</v>
      </c>
      <c r="L1315" s="11" t="str">
        <f t="shared" si="2502"/>
        <v>TB</v>
      </c>
      <c r="M1315" s="11">
        <f t="shared" si="2502"/>
        <v>5.5</v>
      </c>
      <c r="N1315" s="11">
        <f t="shared" si="2502"/>
        <v>2</v>
      </c>
      <c r="O1315" s="11">
        <f t="shared" si="2502"/>
        <v>2</v>
      </c>
      <c r="P1315" s="11" t="s">
        <v>45</v>
      </c>
      <c r="Q1315" s="19" t="str">
        <f>IF($N1315=1,IF(ISERROR(VLOOKUP($P1315,'M1'!$A:$C,Q$2,FALSE)),"NOT PRESENT",VLOOKUP($P1315,'M1'!$A:$C,Q$2,FALSE)),IF($N1315=2,IF(ISERROR(VLOOKUP(DATA!$P1315,'M2'!$A:$C,Q$2,FALSE)),"NOT PRESENT",VLOOKUP(DATA!$P1315,'M2'!$A:$C,Q$2,FALSE)),IF($N1315=0,IF(ISERROR(VLOOKUP($P1315,'M1'!$A:$C,Q$2,FALSE)),IF(ISERROR(VLOOKUP(DATA!$P1315,'M2'!$A:$C,Q$2,FALSE)),"NOT PRESENT",VLOOKUP(DATA!$P1315,'M2'!$A:$C,Q$2,FALSE)),VLOOKUP($P1315,'M1'!$A:$C,Q$2,FALSE)),"SPECIFY METHOD")))</f>
        <v>Diodora aspera</v>
      </c>
      <c r="R1315" s="12" t="str">
        <f>IF($N1315=1,IF(ISERROR(VLOOKUP($P1315,'M1'!$A:$C,R$2,FALSE)),"NOT PRESENT",VLOOKUP($P1315,'M1'!$A:$C,R$2,FALSE)),IF($N1315=2,IF(ISERROR(VLOOKUP(DATA!$P1315,'M2'!$A:$C,R$2,FALSE)),"NOT PRESENT",VLOOKUP(DATA!$P1315,'M2'!$A:$C,R$2,FALSE)),IF($N1315=0,IF(ISERROR(VLOOKUP($P1315,'M1'!$A:$C,R$2,FALSE)),IF(ISERROR(VLOOKUP(DATA!$P1315,'M2'!$A:$C,R$2,FALSE)),"NOT PRESENT",VLOOKUP(DATA!$P1315,'M2'!$A:$C,R$2,FALSE)),VLOOKUP($P1315,'M1'!$A:$C,R$2,FALSE)),"SPECIFY METHOD")))</f>
        <v>Rough keyhole limpet</v>
      </c>
      <c r="S1315" s="27">
        <f t="shared" si="2456"/>
        <v>17</v>
      </c>
      <c r="T1315" s="24">
        <v>17</v>
      </c>
      <c r="U1315" s="11"/>
      <c r="V1315" s="11"/>
      <c r="W1315" s="11"/>
      <c r="X1315" s="11"/>
      <c r="Y1315" s="11"/>
      <c r="Z1315" s="11"/>
      <c r="AA1315" s="11"/>
      <c r="AB1315" s="11"/>
      <c r="AC1315" s="11"/>
      <c r="AD1315" s="11"/>
      <c r="AE1315" s="11"/>
      <c r="AF1315" s="11"/>
      <c r="AG1315" s="11"/>
      <c r="AH1315" s="11"/>
      <c r="AI1315" s="11"/>
      <c r="AJ1315" s="11"/>
      <c r="AK1315" s="11"/>
      <c r="AL1315" s="11"/>
      <c r="AM1315" s="11"/>
      <c r="AN1315" s="11"/>
      <c r="AO1315" s="11"/>
      <c r="AP1315" s="11"/>
      <c r="AQ1315" s="11"/>
      <c r="AR1315" s="11"/>
      <c r="AS1315" s="11"/>
      <c r="AT1315" s="11"/>
      <c r="AU1315" s="11"/>
      <c r="AV1315" s="11"/>
      <c r="AW1315" s="11"/>
      <c r="AX1315" s="11"/>
      <c r="AY1315" s="11"/>
      <c r="AZ1315" s="11"/>
      <c r="BA1315" s="11"/>
      <c r="BB1315" s="11"/>
      <c r="BC1315" s="11"/>
      <c r="BD1315" s="11"/>
      <c r="BE1315" s="11"/>
      <c r="BF1315" s="11"/>
      <c r="BG1315" s="11"/>
      <c r="BH1315" s="11"/>
      <c r="BI1315" s="11"/>
      <c r="BJ1315" s="11"/>
      <c r="BK1315" s="11"/>
      <c r="BL1315" s="11"/>
      <c r="BM1315" s="11"/>
      <c r="BN1315" s="11"/>
      <c r="BO1315" s="11"/>
      <c r="BP1315" s="11"/>
    </row>
    <row r="1316" spans="1:68" ht="12.75" customHeight="1">
      <c r="A1316" s="12">
        <f t="shared" si="2239"/>
        <v>1313</v>
      </c>
      <c r="B1316" s="11" t="str">
        <f t="shared" ref="B1316:D1316" si="2503">IF(ISERROR(B1315),IF(ISERROR(B1314),IF(ISERROR(B1313),"BLANK",B1313),B1314),B1315)</f>
        <v>Tomas Bird</v>
      </c>
      <c r="C1316" s="11" t="str">
        <f t="shared" si="2503"/>
        <v>Jasmin Schuster</v>
      </c>
      <c r="D1316" s="11" t="str">
        <f t="shared" si="2503"/>
        <v>BMSC25</v>
      </c>
      <c r="E1316" s="12" t="str">
        <f>IF(ISERROR(VLOOKUP($D1316,SITES!$A:$E,2,FALSE)),"",VLOOKUP($D1316,SITES!$A:$E,2,FALSE))</f>
        <v>Goby Town</v>
      </c>
      <c r="F1316" s="10">
        <f>IF(ISERROR(VLOOKUP($D1316,SITES!$A:$E,3,FALSE)),"",VLOOKUP($D1316,SITES!$A:$E,3,FALSE))</f>
        <v>48.838594999999998</v>
      </c>
      <c r="G1316" s="13">
        <f>IF(ISERROR(VLOOKUP($D1316,SITES!$A:$E,4,FALSE)),"",VLOOKUP($D1316,SITES!$A:$E,4,FALSE))</f>
        <v>-125.135015</v>
      </c>
      <c r="H1316" s="14" t="str">
        <f t="shared" ref="H1316:O1316" si="2504">IF(ISERROR(H1315),IF(ISERROR(H1314),IF(ISERROR(H1313),"BLANK",H1313),H1314),H1315)</f>
        <v>23/04/2024</v>
      </c>
      <c r="I1316" s="11">
        <f t="shared" si="2504"/>
        <v>3</v>
      </c>
      <c r="J1316" s="11" t="str">
        <f t="shared" si="2504"/>
        <v>S</v>
      </c>
      <c r="K1316" s="18">
        <f t="shared" si="2504"/>
        <v>0.61805555555555558</v>
      </c>
      <c r="L1316" s="11" t="str">
        <f t="shared" si="2504"/>
        <v>TB</v>
      </c>
      <c r="M1316" s="11">
        <f t="shared" si="2504"/>
        <v>5.5</v>
      </c>
      <c r="N1316" s="11">
        <f t="shared" si="2504"/>
        <v>2</v>
      </c>
      <c r="O1316" s="11">
        <f t="shared" si="2504"/>
        <v>2</v>
      </c>
      <c r="P1316" s="11" t="s">
        <v>70</v>
      </c>
      <c r="Q1316" s="19" t="str">
        <f>IF($N1316=1,IF(ISERROR(VLOOKUP($P1316,'M1'!$A:$C,Q$2,FALSE)),"NOT PRESENT",VLOOKUP($P1316,'M1'!$A:$C,Q$2,FALSE)),IF($N1316=2,IF(ISERROR(VLOOKUP(DATA!$P1316,'M2'!$A:$C,Q$2,FALSE)),"NOT PRESENT",VLOOKUP(DATA!$P1316,'M2'!$A:$C,Q$2,FALSE)),IF($N1316=0,IF(ISERROR(VLOOKUP($P1316,'M1'!$A:$C,Q$2,FALSE)),IF(ISERROR(VLOOKUP(DATA!$P1316,'M2'!$A:$C,Q$2,FALSE)),"NOT PRESENT",VLOOKUP(DATA!$P1316,'M2'!$A:$C,Q$2,FALSE)),VLOOKUP($P1316,'M1'!$A:$C,Q$2,FALSE)),"SPECIFY METHOD")))</f>
        <v>Cancer productus</v>
      </c>
      <c r="R1316" s="12" t="str">
        <f>IF($N1316=1,IF(ISERROR(VLOOKUP($P1316,'M1'!$A:$C,R$2,FALSE)),"NOT PRESENT",VLOOKUP($P1316,'M1'!$A:$C,R$2,FALSE)),IF($N1316=2,IF(ISERROR(VLOOKUP(DATA!$P1316,'M2'!$A:$C,R$2,FALSE)),"NOT PRESENT",VLOOKUP(DATA!$P1316,'M2'!$A:$C,R$2,FALSE)),IF($N1316=0,IF(ISERROR(VLOOKUP($P1316,'M1'!$A:$C,R$2,FALSE)),IF(ISERROR(VLOOKUP(DATA!$P1316,'M2'!$A:$C,R$2,FALSE)),"NOT PRESENT",VLOOKUP(DATA!$P1316,'M2'!$A:$C,R$2,FALSE)),VLOOKUP($P1316,'M1'!$A:$C,R$2,FALSE)),"SPECIFY METHOD")))</f>
        <v>Red rock crab</v>
      </c>
      <c r="S1316" s="21">
        <f t="shared" si="2456"/>
        <v>1</v>
      </c>
      <c r="T1316" s="11">
        <v>1</v>
      </c>
      <c r="U1316" s="11"/>
      <c r="V1316" s="11"/>
      <c r="W1316" s="11"/>
      <c r="X1316" s="11"/>
      <c r="Y1316" s="11"/>
      <c r="Z1316" s="11"/>
      <c r="AA1316" s="11"/>
      <c r="AB1316" s="11"/>
      <c r="AC1316" s="11"/>
      <c r="AD1316" s="11"/>
      <c r="AE1316" s="11"/>
      <c r="AF1316" s="11"/>
      <c r="AG1316" s="11"/>
      <c r="AH1316" s="11"/>
      <c r="AI1316" s="11"/>
      <c r="AJ1316" s="11"/>
      <c r="AK1316" s="11"/>
      <c r="AL1316" s="11"/>
      <c r="AM1316" s="11"/>
      <c r="AN1316" s="11"/>
      <c r="AO1316" s="11"/>
      <c r="AP1316" s="11"/>
      <c r="AQ1316" s="11"/>
      <c r="AR1316" s="11"/>
      <c r="AS1316" s="11"/>
      <c r="AT1316" s="11"/>
      <c r="AU1316" s="11"/>
      <c r="AV1316" s="11"/>
      <c r="AW1316" s="11"/>
      <c r="AX1316" s="11"/>
      <c r="AY1316" s="11"/>
      <c r="AZ1316" s="11"/>
      <c r="BA1316" s="11"/>
      <c r="BB1316" s="11"/>
      <c r="BC1316" s="11"/>
      <c r="BD1316" s="11"/>
      <c r="BE1316" s="11"/>
      <c r="BF1316" s="11"/>
      <c r="BG1316" s="11"/>
      <c r="BH1316" s="11"/>
      <c r="BI1316" s="11"/>
      <c r="BJ1316" s="11"/>
      <c r="BK1316" s="11"/>
      <c r="BL1316" s="11"/>
      <c r="BM1316" s="11"/>
      <c r="BN1316" s="11"/>
      <c r="BO1316" s="11"/>
      <c r="BP1316" s="11"/>
    </row>
    <row r="1317" spans="1:68" ht="12.75" customHeight="1">
      <c r="A1317" s="12">
        <f t="shared" si="2239"/>
        <v>1314</v>
      </c>
      <c r="B1317" s="11" t="str">
        <f t="shared" ref="B1317:D1317" si="2505">IF(ISERROR(B1316),IF(ISERROR(B1315),IF(ISERROR(B1314),"BLANK",B1314),B1315),B1316)</f>
        <v>Tomas Bird</v>
      </c>
      <c r="C1317" s="11" t="str">
        <f t="shared" si="2505"/>
        <v>Jasmin Schuster</v>
      </c>
      <c r="D1317" s="11" t="str">
        <f t="shared" si="2505"/>
        <v>BMSC25</v>
      </c>
      <c r="E1317" s="12" t="str">
        <f>IF(ISERROR(VLOOKUP($D1317,SITES!$A:$E,2,FALSE)),"",VLOOKUP($D1317,SITES!$A:$E,2,FALSE))</f>
        <v>Goby Town</v>
      </c>
      <c r="F1317" s="10">
        <f>IF(ISERROR(VLOOKUP($D1317,SITES!$A:$E,3,FALSE)),"",VLOOKUP($D1317,SITES!$A:$E,3,FALSE))</f>
        <v>48.838594999999998</v>
      </c>
      <c r="G1317" s="13">
        <f>IF(ISERROR(VLOOKUP($D1317,SITES!$A:$E,4,FALSE)),"",VLOOKUP($D1317,SITES!$A:$E,4,FALSE))</f>
        <v>-125.135015</v>
      </c>
      <c r="H1317" s="14" t="str">
        <f t="shared" ref="H1317:O1317" si="2506">IF(ISERROR(H1316),IF(ISERROR(H1315),IF(ISERROR(H1314),"BLANK",H1314),H1315),H1316)</f>
        <v>23/04/2024</v>
      </c>
      <c r="I1317" s="11">
        <f t="shared" si="2506"/>
        <v>3</v>
      </c>
      <c r="J1317" s="11" t="str">
        <f t="shared" si="2506"/>
        <v>S</v>
      </c>
      <c r="K1317" s="18">
        <f t="shared" si="2506"/>
        <v>0.61805555555555558</v>
      </c>
      <c r="L1317" s="11" t="str">
        <f t="shared" si="2506"/>
        <v>TB</v>
      </c>
      <c r="M1317" s="11">
        <f t="shared" si="2506"/>
        <v>5.5</v>
      </c>
      <c r="N1317" s="11">
        <f t="shared" si="2506"/>
        <v>2</v>
      </c>
      <c r="O1317" s="11">
        <f t="shared" si="2506"/>
        <v>2</v>
      </c>
      <c r="P1317" s="11" t="s">
        <v>37</v>
      </c>
      <c r="Q1317" s="19" t="str">
        <f>IF($N1317=1,IF(ISERROR(VLOOKUP($P1317,'M1'!$A:$C,Q$2,FALSE)),"NOT PRESENT",VLOOKUP($P1317,'M1'!$A:$C,Q$2,FALSE)),IF($N1317=2,IF(ISERROR(VLOOKUP(DATA!$P1317,'M2'!$A:$C,Q$2,FALSE)),"NOT PRESENT",VLOOKUP(DATA!$P1317,'M2'!$A:$C,Q$2,FALSE)),IF($N1317=0,IF(ISERROR(VLOOKUP($P1317,'M1'!$A:$C,Q$2,FALSE)),IF(ISERROR(VLOOKUP(DATA!$P1317,'M2'!$A:$C,Q$2,FALSE)),"NOT PRESENT",VLOOKUP(DATA!$P1317,'M2'!$A:$C,Q$2,FALSE)),VLOOKUP($P1317,'M1'!$A:$C,Q$2,FALSE)),"SPECIFY METHOD")))</f>
        <v>Ceratostoma foliatum</v>
      </c>
      <c r="R1317" s="12" t="str">
        <f>IF($N1317=1,IF(ISERROR(VLOOKUP($P1317,'M1'!$A:$C,R$2,FALSE)),"NOT PRESENT",VLOOKUP($P1317,'M1'!$A:$C,R$2,FALSE)),IF($N1317=2,IF(ISERROR(VLOOKUP(DATA!$P1317,'M2'!$A:$C,R$2,FALSE)),"NOT PRESENT",VLOOKUP(DATA!$P1317,'M2'!$A:$C,R$2,FALSE)),IF($N1317=0,IF(ISERROR(VLOOKUP($P1317,'M1'!$A:$C,R$2,FALSE)),IF(ISERROR(VLOOKUP(DATA!$P1317,'M2'!$A:$C,R$2,FALSE)),"NOT PRESENT",VLOOKUP(DATA!$P1317,'M2'!$A:$C,R$2,FALSE)),VLOOKUP($P1317,'M1'!$A:$C,R$2,FALSE)),"SPECIFY METHOD")))</f>
        <v>Leafy hornmouth</v>
      </c>
      <c r="S1317" s="21">
        <f t="shared" si="2456"/>
        <v>6</v>
      </c>
      <c r="T1317" s="11">
        <v>6</v>
      </c>
      <c r="U1317" s="11"/>
      <c r="V1317" s="11"/>
      <c r="W1317" s="11"/>
      <c r="X1317" s="11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1"/>
      <c r="AJ1317" s="11"/>
      <c r="AK1317" s="11"/>
      <c r="AL1317" s="11"/>
      <c r="AM1317" s="11"/>
      <c r="AN1317" s="11"/>
      <c r="AO1317" s="11"/>
      <c r="AP1317" s="11"/>
      <c r="AQ1317" s="11"/>
      <c r="AR1317" s="11"/>
      <c r="AS1317" s="11"/>
      <c r="AT1317" s="11"/>
      <c r="AU1317" s="11"/>
      <c r="AV1317" s="11"/>
      <c r="AW1317" s="11"/>
      <c r="AX1317" s="11"/>
      <c r="AY1317" s="11"/>
      <c r="AZ1317" s="11"/>
      <c r="BA1317" s="11"/>
      <c r="BB1317" s="11"/>
      <c r="BC1317" s="11"/>
      <c r="BD1317" s="11"/>
      <c r="BE1317" s="11"/>
      <c r="BF1317" s="11"/>
      <c r="BG1317" s="11"/>
      <c r="BH1317" s="11"/>
      <c r="BI1317" s="11"/>
      <c r="BJ1317" s="11"/>
      <c r="BK1317" s="11"/>
      <c r="BL1317" s="11"/>
      <c r="BM1317" s="11"/>
      <c r="BN1317" s="11"/>
      <c r="BO1317" s="11"/>
      <c r="BP1317" s="11"/>
    </row>
    <row r="1318" spans="1:68" ht="12.75" customHeight="1">
      <c r="A1318" s="12">
        <f t="shared" si="2239"/>
        <v>1315</v>
      </c>
      <c r="B1318" s="11" t="str">
        <f t="shared" ref="B1318:D1318" si="2507">IF(ISERROR(B1317),IF(ISERROR(B1316),IF(ISERROR(B1315),"BLANK",B1315),B1316),B1317)</f>
        <v>Tomas Bird</v>
      </c>
      <c r="C1318" s="11" t="str">
        <f t="shared" si="2507"/>
        <v>Jasmin Schuster</v>
      </c>
      <c r="D1318" s="11" t="str">
        <f t="shared" si="2507"/>
        <v>BMSC25</v>
      </c>
      <c r="E1318" s="12" t="str">
        <f>IF(ISERROR(VLOOKUP($D1318,SITES!$A:$E,2,FALSE)),"",VLOOKUP($D1318,SITES!$A:$E,2,FALSE))</f>
        <v>Goby Town</v>
      </c>
      <c r="F1318" s="10">
        <f>IF(ISERROR(VLOOKUP($D1318,SITES!$A:$E,3,FALSE)),"",VLOOKUP($D1318,SITES!$A:$E,3,FALSE))</f>
        <v>48.838594999999998</v>
      </c>
      <c r="G1318" s="13">
        <f>IF(ISERROR(VLOOKUP($D1318,SITES!$A:$E,4,FALSE)),"",VLOOKUP($D1318,SITES!$A:$E,4,FALSE))</f>
        <v>-125.135015</v>
      </c>
      <c r="H1318" s="14" t="str">
        <f t="shared" ref="H1318:O1318" si="2508">IF(ISERROR(H1317),IF(ISERROR(H1316),IF(ISERROR(H1315),"BLANK",H1315),H1316),H1317)</f>
        <v>23/04/2024</v>
      </c>
      <c r="I1318" s="11">
        <f t="shared" si="2508"/>
        <v>3</v>
      </c>
      <c r="J1318" s="11" t="str">
        <f t="shared" si="2508"/>
        <v>S</v>
      </c>
      <c r="K1318" s="18">
        <f t="shared" si="2508"/>
        <v>0.61805555555555558</v>
      </c>
      <c r="L1318" s="11" t="str">
        <f t="shared" si="2508"/>
        <v>TB</v>
      </c>
      <c r="M1318" s="11">
        <f t="shared" si="2508"/>
        <v>5.5</v>
      </c>
      <c r="N1318" s="11">
        <f t="shared" si="2508"/>
        <v>2</v>
      </c>
      <c r="O1318" s="11">
        <f t="shared" si="2508"/>
        <v>2</v>
      </c>
      <c r="P1318" s="11" t="s">
        <v>71</v>
      </c>
      <c r="Q1318" s="19" t="str">
        <f>IF($N1318=1,IF(ISERROR(VLOOKUP($P1318,'M1'!$A:$C,Q$2,FALSE)),"NOT PRESENT",VLOOKUP($P1318,'M1'!$A:$C,Q$2,FALSE)),IF($N1318=2,IF(ISERROR(VLOOKUP(DATA!$P1318,'M2'!$A:$C,Q$2,FALSE)),"NOT PRESENT",VLOOKUP(DATA!$P1318,'M2'!$A:$C,Q$2,FALSE)),IF($N1318=0,IF(ISERROR(VLOOKUP($P1318,'M1'!$A:$C,Q$2,FALSE)),IF(ISERROR(VLOOKUP(DATA!$P1318,'M2'!$A:$C,Q$2,FALSE)),"NOT PRESENT",VLOOKUP(DATA!$P1318,'M2'!$A:$C,Q$2,FALSE)),VLOOKUP($P1318,'M1'!$A:$C,Q$2,FALSE)),"SPECIFY METHOD")))</f>
        <v>Limacia cockerelli</v>
      </c>
      <c r="R1318" s="12" t="str">
        <f>IF($N1318=1,IF(ISERROR(VLOOKUP($P1318,'M1'!$A:$C,R$2,FALSE)),"NOT PRESENT",VLOOKUP($P1318,'M1'!$A:$C,R$2,FALSE)),IF($N1318=2,IF(ISERROR(VLOOKUP(DATA!$P1318,'M2'!$A:$C,R$2,FALSE)),"NOT PRESENT",VLOOKUP(DATA!$P1318,'M2'!$A:$C,R$2,FALSE)),IF($N1318=0,IF(ISERROR(VLOOKUP($P1318,'M1'!$A:$C,R$2,FALSE)),IF(ISERROR(VLOOKUP(DATA!$P1318,'M2'!$A:$C,R$2,FALSE)),"NOT PRESENT",VLOOKUP(DATA!$P1318,'M2'!$A:$C,R$2,FALSE)),VLOOKUP($P1318,'M1'!$A:$C,R$2,FALSE)),"SPECIFY METHOD")))</f>
        <v>Cockerell's dorid</v>
      </c>
      <c r="S1318" s="21">
        <f t="shared" si="2456"/>
        <v>1</v>
      </c>
      <c r="T1318" s="11">
        <v>1</v>
      </c>
      <c r="U1318" s="11"/>
      <c r="V1318" s="11"/>
      <c r="W1318" s="11"/>
      <c r="X1318" s="11"/>
      <c r="Y1318" s="11"/>
      <c r="Z1318" s="11"/>
      <c r="AA1318" s="11"/>
      <c r="AB1318" s="11"/>
      <c r="AC1318" s="11"/>
      <c r="AD1318" s="11"/>
      <c r="AE1318" s="11"/>
      <c r="AF1318" s="11"/>
      <c r="AG1318" s="11"/>
      <c r="AH1318" s="11"/>
      <c r="AI1318" s="11"/>
      <c r="AJ1318" s="11"/>
      <c r="AK1318" s="11"/>
      <c r="AL1318" s="11"/>
      <c r="AM1318" s="11"/>
      <c r="AN1318" s="11"/>
      <c r="AO1318" s="11"/>
      <c r="AP1318" s="11"/>
      <c r="AQ1318" s="11"/>
      <c r="AR1318" s="11"/>
      <c r="AS1318" s="11"/>
      <c r="AT1318" s="11"/>
      <c r="AU1318" s="11"/>
      <c r="AV1318" s="11"/>
      <c r="AW1318" s="11"/>
      <c r="AX1318" s="11"/>
      <c r="AY1318" s="11"/>
      <c r="AZ1318" s="11"/>
      <c r="BA1318" s="11"/>
      <c r="BB1318" s="11"/>
      <c r="BC1318" s="11"/>
      <c r="BD1318" s="11"/>
      <c r="BE1318" s="11"/>
      <c r="BF1318" s="11"/>
      <c r="BG1318" s="11"/>
      <c r="BH1318" s="11"/>
      <c r="BI1318" s="11"/>
      <c r="BJ1318" s="11"/>
      <c r="BK1318" s="11"/>
      <c r="BL1318" s="11"/>
      <c r="BM1318" s="11"/>
      <c r="BN1318" s="11"/>
      <c r="BO1318" s="11"/>
      <c r="BP1318" s="11"/>
    </row>
    <row r="1319" spans="1:68" ht="12.75" customHeight="1">
      <c r="A1319" s="12">
        <f t="shared" si="2239"/>
        <v>1316</v>
      </c>
      <c r="B1319" s="11" t="str">
        <f t="shared" ref="B1319:D1319" si="2509">IF(ISERROR(B1318),IF(ISERROR(B1317),IF(ISERROR(B1316),"BLANK",B1316),B1317),B1318)</f>
        <v>Tomas Bird</v>
      </c>
      <c r="C1319" s="11" t="str">
        <f t="shared" si="2509"/>
        <v>Jasmin Schuster</v>
      </c>
      <c r="D1319" s="11" t="str">
        <f t="shared" si="2509"/>
        <v>BMSC25</v>
      </c>
      <c r="E1319" s="12" t="str">
        <f>IF(ISERROR(VLOOKUP($D1319,SITES!$A:$E,2,FALSE)),"",VLOOKUP($D1319,SITES!$A:$E,2,FALSE))</f>
        <v>Goby Town</v>
      </c>
      <c r="F1319" s="10">
        <f>IF(ISERROR(VLOOKUP($D1319,SITES!$A:$E,3,FALSE)),"",VLOOKUP($D1319,SITES!$A:$E,3,FALSE))</f>
        <v>48.838594999999998</v>
      </c>
      <c r="G1319" s="13">
        <f>IF(ISERROR(VLOOKUP($D1319,SITES!$A:$E,4,FALSE)),"",VLOOKUP($D1319,SITES!$A:$E,4,FALSE))</f>
        <v>-125.135015</v>
      </c>
      <c r="H1319" s="14" t="str">
        <f t="shared" ref="H1319:O1319" si="2510">IF(ISERROR(H1318),IF(ISERROR(H1317),IF(ISERROR(H1316),"BLANK",H1316),H1317),H1318)</f>
        <v>23/04/2024</v>
      </c>
      <c r="I1319" s="11">
        <f t="shared" si="2510"/>
        <v>3</v>
      </c>
      <c r="J1319" s="11" t="str">
        <f t="shared" si="2510"/>
        <v>S</v>
      </c>
      <c r="K1319" s="18">
        <f t="shared" si="2510"/>
        <v>0.61805555555555558</v>
      </c>
      <c r="L1319" s="11" t="str">
        <f t="shared" si="2510"/>
        <v>TB</v>
      </c>
      <c r="M1319" s="11">
        <f t="shared" si="2510"/>
        <v>5.5</v>
      </c>
      <c r="N1319" s="11">
        <f t="shared" si="2510"/>
        <v>2</v>
      </c>
      <c r="O1319" s="11">
        <f t="shared" si="2510"/>
        <v>2</v>
      </c>
      <c r="P1319" s="11" t="s">
        <v>189</v>
      </c>
      <c r="Q1319" s="19" t="str">
        <f>IF($N1319=1,IF(ISERROR(VLOOKUP($P1319,'M1'!$A:$C,Q$2,FALSE)),"NOT PRESENT",VLOOKUP($P1319,'M1'!$A:$C,Q$2,FALSE)),IF($N1319=2,IF(ISERROR(VLOOKUP(DATA!$P1319,'M2'!$A:$C,Q$2,FALSE)),"NOT PRESENT",VLOOKUP(DATA!$P1319,'M2'!$A:$C,Q$2,FALSE)),IF($N1319=0,IF(ISERROR(VLOOKUP($P1319,'M1'!$A:$C,Q$2,FALSE)),IF(ISERROR(VLOOKUP(DATA!$P1319,'M2'!$A:$C,Q$2,FALSE)),"NOT PRESENT",VLOOKUP(DATA!$P1319,'M2'!$A:$C,Q$2,FALSE)),VLOOKUP($P1319,'M1'!$A:$C,Q$2,FALSE)),"SPECIFY METHOD")))</f>
        <v>Geitodoris heathi</v>
      </c>
      <c r="R1319" s="12" t="str">
        <f>IF($N1319=1,IF(ISERROR(VLOOKUP($P1319,'M1'!$A:$C,R$2,FALSE)),"NOT PRESENT",VLOOKUP($P1319,'M1'!$A:$C,R$2,FALSE)),IF($N1319=2,IF(ISERROR(VLOOKUP(DATA!$P1319,'M2'!$A:$C,R$2,FALSE)),"NOT PRESENT",VLOOKUP(DATA!$P1319,'M2'!$A:$C,R$2,FALSE)),IF($N1319=0,IF(ISERROR(VLOOKUP($P1319,'M1'!$A:$C,R$2,FALSE)),IF(ISERROR(VLOOKUP(DATA!$P1319,'M2'!$A:$C,R$2,FALSE)),"NOT PRESENT",VLOOKUP(DATA!$P1319,'M2'!$A:$C,R$2,FALSE)),VLOOKUP($P1319,'M1'!$A:$C,R$2,FALSE)),"SPECIFY METHOD")))</f>
        <v>Heath's dorid</v>
      </c>
      <c r="S1319" s="21">
        <f t="shared" si="2456"/>
        <v>1</v>
      </c>
      <c r="T1319" s="11">
        <v>1</v>
      </c>
      <c r="U1319" s="11"/>
      <c r="V1319" s="11"/>
      <c r="W1319" s="11"/>
      <c r="X1319" s="11"/>
      <c r="Y1319" s="11"/>
      <c r="Z1319" s="11"/>
      <c r="AA1319" s="11"/>
      <c r="AB1319" s="11"/>
      <c r="AC1319" s="11"/>
      <c r="AD1319" s="11"/>
      <c r="AE1319" s="11"/>
      <c r="AF1319" s="11"/>
      <c r="AG1319" s="11"/>
      <c r="AH1319" s="11"/>
      <c r="AI1319" s="11"/>
      <c r="AJ1319" s="11"/>
      <c r="AK1319" s="11"/>
      <c r="AL1319" s="11"/>
      <c r="AM1319" s="11"/>
      <c r="AN1319" s="11"/>
      <c r="AO1319" s="11"/>
      <c r="AP1319" s="11"/>
      <c r="AQ1319" s="11"/>
      <c r="AR1319" s="11"/>
      <c r="AS1319" s="11"/>
      <c r="AT1319" s="11"/>
      <c r="AU1319" s="11"/>
      <c r="AV1319" s="11"/>
      <c r="AW1319" s="11"/>
      <c r="AX1319" s="11"/>
      <c r="AY1319" s="11"/>
      <c r="AZ1319" s="11"/>
      <c r="BA1319" s="11"/>
      <c r="BB1319" s="11"/>
      <c r="BC1319" s="11"/>
      <c r="BD1319" s="11"/>
      <c r="BE1319" s="11"/>
      <c r="BF1319" s="11"/>
      <c r="BG1319" s="11"/>
      <c r="BH1319" s="11"/>
      <c r="BI1319" s="11"/>
      <c r="BJ1319" s="11"/>
      <c r="BK1319" s="11"/>
      <c r="BL1319" s="11"/>
      <c r="BM1319" s="11"/>
      <c r="BN1319" s="11"/>
      <c r="BO1319" s="11"/>
      <c r="BP1319" s="11"/>
    </row>
    <row r="1320" spans="1:68" ht="12.75" customHeight="1">
      <c r="A1320" s="12">
        <f t="shared" si="2239"/>
        <v>1317</v>
      </c>
      <c r="B1320" s="11" t="str">
        <f t="shared" ref="B1320:D1320" si="2511">IF(ISERROR(B1319),IF(ISERROR(B1318),IF(ISERROR(B1317),"BLANK",B1317),B1318),B1319)</f>
        <v>Tomas Bird</v>
      </c>
      <c r="C1320" s="11" t="str">
        <f t="shared" si="2511"/>
        <v>Jasmin Schuster</v>
      </c>
      <c r="D1320" s="11" t="str">
        <f t="shared" si="2511"/>
        <v>BMSC25</v>
      </c>
      <c r="E1320" s="12" t="str">
        <f>IF(ISERROR(VLOOKUP($D1320,SITES!$A:$E,2,FALSE)),"",VLOOKUP($D1320,SITES!$A:$E,2,FALSE))</f>
        <v>Goby Town</v>
      </c>
      <c r="F1320" s="10">
        <f>IF(ISERROR(VLOOKUP($D1320,SITES!$A:$E,3,FALSE)),"",VLOOKUP($D1320,SITES!$A:$E,3,FALSE))</f>
        <v>48.838594999999998</v>
      </c>
      <c r="G1320" s="13">
        <f>IF(ISERROR(VLOOKUP($D1320,SITES!$A:$E,4,FALSE)),"",VLOOKUP($D1320,SITES!$A:$E,4,FALSE))</f>
        <v>-125.135015</v>
      </c>
      <c r="H1320" s="14" t="str">
        <f t="shared" ref="H1320:O1320" si="2512">IF(ISERROR(H1319),IF(ISERROR(H1318),IF(ISERROR(H1317),"BLANK",H1317),H1318),H1319)</f>
        <v>23/04/2024</v>
      </c>
      <c r="I1320" s="11">
        <f t="shared" si="2512"/>
        <v>3</v>
      </c>
      <c r="J1320" s="11" t="str">
        <f t="shared" si="2512"/>
        <v>S</v>
      </c>
      <c r="K1320" s="18">
        <f t="shared" si="2512"/>
        <v>0.61805555555555558</v>
      </c>
      <c r="L1320" s="11" t="str">
        <f t="shared" si="2512"/>
        <v>TB</v>
      </c>
      <c r="M1320" s="11">
        <f t="shared" si="2512"/>
        <v>5.5</v>
      </c>
      <c r="N1320" s="11">
        <f t="shared" si="2512"/>
        <v>2</v>
      </c>
      <c r="O1320" s="11">
        <f t="shared" si="2512"/>
        <v>2</v>
      </c>
      <c r="P1320" s="11" t="s">
        <v>38</v>
      </c>
      <c r="Q1320" s="19" t="str">
        <f>IF($N1320=1,IF(ISERROR(VLOOKUP($P1320,'M1'!$A:$C,Q$2,FALSE)),"NOT PRESENT",VLOOKUP($P1320,'M1'!$A:$C,Q$2,FALSE)),IF($N1320=2,IF(ISERROR(VLOOKUP(DATA!$P1320,'M2'!$A:$C,Q$2,FALSE)),"NOT PRESENT",VLOOKUP(DATA!$P1320,'M2'!$A:$C,Q$2,FALSE)),IF($N1320=0,IF(ISERROR(VLOOKUP($P1320,'M1'!$A:$C,Q$2,FALSE)),IF(ISERROR(VLOOKUP(DATA!$P1320,'M2'!$A:$C,Q$2,FALSE)),"NOT PRESENT",VLOOKUP(DATA!$P1320,'M2'!$A:$C,Q$2,FALSE)),VLOOKUP($P1320,'M1'!$A:$C,Q$2,FALSE)),"SPECIFY METHOD")))</f>
        <v>Crassadoma gigantea</v>
      </c>
      <c r="R1320" s="12" t="str">
        <f>IF($N1320=1,IF(ISERROR(VLOOKUP($P1320,'M1'!$A:$C,R$2,FALSE)),"NOT PRESENT",VLOOKUP($P1320,'M1'!$A:$C,R$2,FALSE)),IF($N1320=2,IF(ISERROR(VLOOKUP(DATA!$P1320,'M2'!$A:$C,R$2,FALSE)),"NOT PRESENT",VLOOKUP(DATA!$P1320,'M2'!$A:$C,R$2,FALSE)),IF($N1320=0,IF(ISERROR(VLOOKUP($P1320,'M1'!$A:$C,R$2,FALSE)),IF(ISERROR(VLOOKUP(DATA!$P1320,'M2'!$A:$C,R$2,FALSE)),"NOT PRESENT",VLOOKUP(DATA!$P1320,'M2'!$A:$C,R$2,FALSE)),VLOOKUP($P1320,'M1'!$A:$C,R$2,FALSE)),"SPECIFY METHOD")))</f>
        <v>Purple-hinged rock scallop</v>
      </c>
      <c r="S1320" s="21">
        <f t="shared" si="2456"/>
        <v>7</v>
      </c>
      <c r="T1320" s="11">
        <v>0</v>
      </c>
      <c r="U1320" s="11"/>
      <c r="V1320" s="11"/>
      <c r="W1320" s="11">
        <v>1</v>
      </c>
      <c r="X1320" s="11">
        <v>2</v>
      </c>
      <c r="Y1320" s="11">
        <v>2</v>
      </c>
      <c r="Z1320" s="11">
        <v>2</v>
      </c>
      <c r="AA1320" s="11"/>
      <c r="AB1320" s="11"/>
      <c r="AC1320" s="11"/>
      <c r="AD1320" s="11"/>
      <c r="AE1320" s="11"/>
      <c r="AF1320" s="11"/>
      <c r="AG1320" s="11"/>
      <c r="AH1320" s="11"/>
      <c r="AI1320" s="11"/>
      <c r="AJ1320" s="11"/>
      <c r="AK1320" s="11"/>
      <c r="AL1320" s="11"/>
      <c r="AM1320" s="11"/>
      <c r="AN1320" s="11"/>
      <c r="AO1320" s="11"/>
      <c r="AP1320" s="11"/>
      <c r="AQ1320" s="11"/>
      <c r="AR1320" s="11"/>
      <c r="AS1320" s="11"/>
      <c r="AT1320" s="11"/>
      <c r="AU1320" s="11"/>
      <c r="AV1320" s="11"/>
      <c r="AW1320" s="11"/>
      <c r="AX1320" s="11"/>
      <c r="AY1320" s="11"/>
      <c r="AZ1320" s="11"/>
      <c r="BA1320" s="11"/>
      <c r="BB1320" s="11"/>
      <c r="BC1320" s="11"/>
      <c r="BD1320" s="11"/>
      <c r="BE1320" s="11"/>
      <c r="BF1320" s="11"/>
      <c r="BG1320" s="11"/>
      <c r="BH1320" s="11"/>
      <c r="BI1320" s="11"/>
      <c r="BJ1320" s="11"/>
      <c r="BK1320" s="11"/>
      <c r="BL1320" s="11"/>
      <c r="BM1320" s="11"/>
      <c r="BN1320" s="11"/>
      <c r="BO1320" s="11"/>
      <c r="BP1320" s="11"/>
    </row>
    <row r="1321" spans="1:68" ht="12.75" customHeight="1">
      <c r="A1321" s="12">
        <f t="shared" si="2239"/>
        <v>1318</v>
      </c>
      <c r="B1321" s="11" t="str">
        <f t="shared" ref="B1321:D1321" si="2513">IF(ISERROR(B1320),IF(ISERROR(B1319),IF(ISERROR(B1318),"BLANK",B1318),B1319),B1320)</f>
        <v>Tomas Bird</v>
      </c>
      <c r="C1321" s="11" t="str">
        <f t="shared" si="2513"/>
        <v>Jasmin Schuster</v>
      </c>
      <c r="D1321" s="11" t="str">
        <f t="shared" si="2513"/>
        <v>BMSC25</v>
      </c>
      <c r="E1321" s="12" t="str">
        <f>IF(ISERROR(VLOOKUP($D1321,SITES!$A:$E,2,FALSE)),"",VLOOKUP($D1321,SITES!$A:$E,2,FALSE))</f>
        <v>Goby Town</v>
      </c>
      <c r="F1321" s="10">
        <f>IF(ISERROR(VLOOKUP($D1321,SITES!$A:$E,3,FALSE)),"",VLOOKUP($D1321,SITES!$A:$E,3,FALSE))</f>
        <v>48.838594999999998</v>
      </c>
      <c r="G1321" s="13">
        <f>IF(ISERROR(VLOOKUP($D1321,SITES!$A:$E,4,FALSE)),"",VLOOKUP($D1321,SITES!$A:$E,4,FALSE))</f>
        <v>-125.135015</v>
      </c>
      <c r="H1321" s="14" t="str">
        <f t="shared" ref="H1321:O1321" si="2514">IF(ISERROR(H1320),IF(ISERROR(H1319),IF(ISERROR(H1318),"BLANK",H1318),H1319),H1320)</f>
        <v>23/04/2024</v>
      </c>
      <c r="I1321" s="11">
        <f t="shared" si="2514"/>
        <v>3</v>
      </c>
      <c r="J1321" s="11" t="str">
        <f t="shared" si="2514"/>
        <v>S</v>
      </c>
      <c r="K1321" s="18">
        <f t="shared" si="2514"/>
        <v>0.61805555555555558</v>
      </c>
      <c r="L1321" s="11" t="str">
        <f t="shared" si="2514"/>
        <v>TB</v>
      </c>
      <c r="M1321" s="11">
        <f t="shared" si="2514"/>
        <v>5.5</v>
      </c>
      <c r="N1321" s="11">
        <f t="shared" si="2514"/>
        <v>2</v>
      </c>
      <c r="O1321" s="11">
        <f t="shared" si="2514"/>
        <v>2</v>
      </c>
      <c r="P1321" s="11" t="s">
        <v>36</v>
      </c>
      <c r="Q1321" s="19" t="str">
        <f>IF($N1321=1,IF(ISERROR(VLOOKUP($P1321,'M1'!$A:$C,Q$2,FALSE)),"NOT PRESENT",VLOOKUP($P1321,'M1'!$A:$C,Q$2,FALSE)),IF($N1321=2,IF(ISERROR(VLOOKUP(DATA!$P1321,'M2'!$A:$C,Q$2,FALSE)),"NOT PRESENT",VLOOKUP(DATA!$P1321,'M2'!$A:$C,Q$2,FALSE)),IF($N1321=0,IF(ISERROR(VLOOKUP($P1321,'M1'!$A:$C,Q$2,FALSE)),IF(ISERROR(VLOOKUP(DATA!$P1321,'M2'!$A:$C,Q$2,FALSE)),"NOT PRESENT",VLOOKUP(DATA!$P1321,'M2'!$A:$C,Q$2,FALSE)),VLOOKUP($P1321,'M1'!$A:$C,Q$2,FALSE)),"SPECIFY METHOD")))</f>
        <v>Haliotis kamtschatkana</v>
      </c>
      <c r="R1321" s="12" t="str">
        <f>IF($N1321=1,IF(ISERROR(VLOOKUP($P1321,'M1'!$A:$C,R$2,FALSE)),"NOT PRESENT",VLOOKUP($P1321,'M1'!$A:$C,R$2,FALSE)),IF($N1321=2,IF(ISERROR(VLOOKUP(DATA!$P1321,'M2'!$A:$C,R$2,FALSE)),"NOT PRESENT",VLOOKUP(DATA!$P1321,'M2'!$A:$C,R$2,FALSE)),IF($N1321=0,IF(ISERROR(VLOOKUP($P1321,'M1'!$A:$C,R$2,FALSE)),IF(ISERROR(VLOOKUP(DATA!$P1321,'M2'!$A:$C,R$2,FALSE)),"NOT PRESENT",VLOOKUP(DATA!$P1321,'M2'!$A:$C,R$2,FALSE)),VLOOKUP($P1321,'M1'!$A:$C,R$2,FALSE)),"SPECIFY METHOD")))</f>
        <v>Pinto abalone</v>
      </c>
      <c r="S1321" s="21">
        <f t="shared" si="2456"/>
        <v>32</v>
      </c>
      <c r="T1321" s="11">
        <v>0</v>
      </c>
      <c r="U1321" s="11"/>
      <c r="V1321" s="11">
        <v>5</v>
      </c>
      <c r="W1321" s="11">
        <v>12</v>
      </c>
      <c r="X1321" s="11">
        <v>15</v>
      </c>
      <c r="Y1321" s="11"/>
      <c r="Z1321" s="11"/>
      <c r="AA1321" s="11"/>
      <c r="AB1321" s="11"/>
      <c r="AC1321" s="11"/>
      <c r="AD1321" s="11"/>
      <c r="AE1321" s="11"/>
      <c r="AF1321" s="11"/>
      <c r="AG1321" s="11"/>
      <c r="AH1321" s="11"/>
      <c r="AI1321" s="11"/>
      <c r="AJ1321" s="11"/>
      <c r="AK1321" s="11"/>
      <c r="AL1321" s="11"/>
      <c r="AM1321" s="11"/>
      <c r="AN1321" s="11"/>
      <c r="AO1321" s="11"/>
      <c r="AP1321" s="11"/>
      <c r="AQ1321" s="11"/>
      <c r="AR1321" s="11"/>
      <c r="AS1321" s="11"/>
      <c r="AT1321" s="11"/>
      <c r="AU1321" s="11"/>
      <c r="AV1321" s="11"/>
      <c r="AW1321" s="11"/>
      <c r="AX1321" s="11"/>
      <c r="AY1321" s="11"/>
      <c r="AZ1321" s="11"/>
      <c r="BA1321" s="11"/>
      <c r="BB1321" s="11"/>
      <c r="BC1321" s="11"/>
      <c r="BD1321" s="11"/>
      <c r="BE1321" s="11"/>
      <c r="BF1321" s="11"/>
      <c r="BG1321" s="11"/>
      <c r="BH1321" s="11"/>
      <c r="BI1321" s="11"/>
      <c r="BJ1321" s="11"/>
      <c r="BK1321" s="11"/>
      <c r="BL1321" s="11"/>
      <c r="BM1321" s="11"/>
      <c r="BN1321" s="11"/>
      <c r="BO1321" s="11"/>
      <c r="BP1321" s="11"/>
    </row>
    <row r="1322" spans="1:68" ht="12.75" customHeight="1">
      <c r="A1322" s="12">
        <f t="shared" si="2239"/>
        <v>1319</v>
      </c>
      <c r="B1322" s="11" t="str">
        <f t="shared" ref="B1322:D1322" si="2515">IF(ISERROR(B1321),IF(ISERROR(B1320),IF(ISERROR(B1319),"BLANK",B1319),B1320),B1321)</f>
        <v>Tomas Bird</v>
      </c>
      <c r="C1322" s="11" t="str">
        <f t="shared" si="2515"/>
        <v>Jasmin Schuster</v>
      </c>
      <c r="D1322" s="11" t="str">
        <f t="shared" si="2515"/>
        <v>BMSC25</v>
      </c>
      <c r="E1322" s="12" t="str">
        <f>IF(ISERROR(VLOOKUP($D1322,SITES!$A:$E,2,FALSE)),"",VLOOKUP($D1322,SITES!$A:$E,2,FALSE))</f>
        <v>Goby Town</v>
      </c>
      <c r="F1322" s="10">
        <f>IF(ISERROR(VLOOKUP($D1322,SITES!$A:$E,3,FALSE)),"",VLOOKUP($D1322,SITES!$A:$E,3,FALSE))</f>
        <v>48.838594999999998</v>
      </c>
      <c r="G1322" s="13">
        <f>IF(ISERROR(VLOOKUP($D1322,SITES!$A:$E,4,FALSE)),"",VLOOKUP($D1322,SITES!$A:$E,4,FALSE))</f>
        <v>-125.135015</v>
      </c>
      <c r="H1322" s="14" t="str">
        <f t="shared" ref="H1322:O1322" si="2516">IF(ISERROR(H1321),IF(ISERROR(H1320),IF(ISERROR(H1319),"BLANK",H1319),H1320),H1321)</f>
        <v>23/04/2024</v>
      </c>
      <c r="I1322" s="11">
        <f t="shared" si="2516"/>
        <v>3</v>
      </c>
      <c r="J1322" s="11" t="str">
        <f t="shared" si="2516"/>
        <v>S</v>
      </c>
      <c r="K1322" s="18">
        <f t="shared" si="2516"/>
        <v>0.61805555555555558</v>
      </c>
      <c r="L1322" s="11" t="str">
        <f t="shared" si="2516"/>
        <v>TB</v>
      </c>
      <c r="M1322" s="11">
        <f t="shared" si="2516"/>
        <v>5.5</v>
      </c>
      <c r="N1322" s="11">
        <f t="shared" si="2516"/>
        <v>2</v>
      </c>
      <c r="O1322" s="11">
        <f t="shared" si="2516"/>
        <v>2</v>
      </c>
      <c r="P1322" s="11" t="s">
        <v>179</v>
      </c>
      <c r="Q1322" s="19" t="str">
        <f>IF($N1322=1,IF(ISERROR(VLOOKUP($P1322,'M1'!$A:$C,Q$2,FALSE)),"NOT PRESENT",VLOOKUP($P1322,'M1'!$A:$C,Q$2,FALSE)),IF($N1322=2,IF(ISERROR(VLOOKUP(DATA!$P1322,'M2'!$A:$C,Q$2,FALSE)),"NOT PRESENT",VLOOKUP(DATA!$P1322,'M2'!$A:$C,Q$2,FALSE)),IF($N1322=0,IF(ISERROR(VLOOKUP($P1322,'M1'!$A:$C,Q$2,FALSE)),IF(ISERROR(VLOOKUP(DATA!$P1322,'M2'!$A:$C,Q$2,FALSE)),"NOT PRESENT",VLOOKUP(DATA!$P1322,'M2'!$A:$C,Q$2,FALSE)),VLOOKUP($P1322,'M1'!$A:$C,Q$2,FALSE)),"SPECIFY METHOD")))</f>
        <v>Oregonia gracilis</v>
      </c>
      <c r="R1322" s="12" t="str">
        <f>IF($N1322=1,IF(ISERROR(VLOOKUP($P1322,'M1'!$A:$C,R$2,FALSE)),"NOT PRESENT",VLOOKUP($P1322,'M1'!$A:$C,R$2,FALSE)),IF($N1322=2,IF(ISERROR(VLOOKUP(DATA!$P1322,'M2'!$A:$C,R$2,FALSE)),"NOT PRESENT",VLOOKUP(DATA!$P1322,'M2'!$A:$C,R$2,FALSE)),IF($N1322=0,IF(ISERROR(VLOOKUP($P1322,'M1'!$A:$C,R$2,FALSE)),IF(ISERROR(VLOOKUP(DATA!$P1322,'M2'!$A:$C,R$2,FALSE)),"NOT PRESENT",VLOOKUP(DATA!$P1322,'M2'!$A:$C,R$2,FALSE)),VLOOKUP($P1322,'M1'!$A:$C,R$2,FALSE)),"SPECIFY METHOD")))</f>
        <v>Graceful decorator crab</v>
      </c>
      <c r="S1322" s="27">
        <v>1</v>
      </c>
      <c r="T1322" s="24">
        <v>1</v>
      </c>
      <c r="U1322" s="11"/>
      <c r="V1322" s="11"/>
      <c r="W1322" s="11"/>
      <c r="X1322" s="11"/>
      <c r="Y1322" s="11"/>
      <c r="Z1322" s="11"/>
      <c r="AA1322" s="11"/>
      <c r="AB1322" s="11"/>
      <c r="AC1322" s="11"/>
      <c r="AD1322" s="11"/>
      <c r="AE1322" s="11"/>
      <c r="AF1322" s="11"/>
      <c r="AG1322" s="11"/>
      <c r="AH1322" s="11"/>
      <c r="AI1322" s="11"/>
      <c r="AJ1322" s="11"/>
      <c r="AK1322" s="11"/>
      <c r="AL1322" s="11"/>
      <c r="AM1322" s="11"/>
      <c r="AN1322" s="11"/>
      <c r="AO1322" s="11"/>
      <c r="AP1322" s="11"/>
      <c r="AQ1322" s="11"/>
      <c r="AR1322" s="11"/>
      <c r="AS1322" s="11"/>
      <c r="AT1322" s="11"/>
      <c r="AU1322" s="11"/>
      <c r="AV1322" s="11"/>
      <c r="AW1322" s="11"/>
      <c r="AX1322" s="11"/>
      <c r="AY1322" s="11"/>
      <c r="AZ1322" s="11"/>
      <c r="BA1322" s="11"/>
      <c r="BB1322" s="11"/>
      <c r="BC1322" s="11"/>
      <c r="BD1322" s="11"/>
      <c r="BE1322" s="11"/>
      <c r="BF1322" s="11"/>
      <c r="BG1322" s="11"/>
      <c r="BH1322" s="11"/>
      <c r="BI1322" s="11"/>
      <c r="BJ1322" s="11"/>
      <c r="BK1322" s="11"/>
      <c r="BL1322" s="11"/>
      <c r="BM1322" s="11"/>
      <c r="BN1322" s="11"/>
      <c r="BO1322" s="11"/>
      <c r="BP1322" s="11"/>
    </row>
    <row r="1323" spans="1:68" ht="12.75" customHeight="1">
      <c r="A1323" s="12">
        <f t="shared" si="2239"/>
        <v>1320</v>
      </c>
      <c r="B1323" s="10" t="str">
        <f t="shared" ref="B1323:D1323" si="2517">IF(ISERROR(B1322),IF(ISERROR(B1321),IF(ISERROR(B1320),"BLANK",B1320),B1321),B1322)</f>
        <v>Tomas Bird</v>
      </c>
      <c r="C1323" s="10" t="str">
        <f t="shared" si="2517"/>
        <v>Jasmin Schuster</v>
      </c>
      <c r="D1323" s="10" t="str">
        <f t="shared" si="2517"/>
        <v>BMSC25</v>
      </c>
      <c r="E1323" s="12" t="str">
        <f>IF(ISERROR(VLOOKUP($D1323,SITES!$A:$E,2,FALSE)),"",VLOOKUP($D1323,SITES!$A:$E,2,FALSE))</f>
        <v>Goby Town</v>
      </c>
      <c r="F1323" s="10">
        <f>IF(ISERROR(VLOOKUP($D1323,SITES!$A:$E,3,FALSE)),"",VLOOKUP($D1323,SITES!$A:$E,3,FALSE))</f>
        <v>48.838594999999998</v>
      </c>
      <c r="G1323" s="13">
        <f>IF(ISERROR(VLOOKUP($D1323,SITES!$A:$E,4,FALSE)),"",VLOOKUP($D1323,SITES!$A:$E,4,FALSE))</f>
        <v>-125.135015</v>
      </c>
      <c r="H1323" s="22" t="str">
        <f t="shared" ref="H1323:O1323" si="2518">IF(ISERROR(H1322),IF(ISERROR(H1321),IF(ISERROR(H1320),"BLANK",H1320),H1321),H1322)</f>
        <v>23/04/2024</v>
      </c>
      <c r="I1323" s="10">
        <f t="shared" si="2518"/>
        <v>3</v>
      </c>
      <c r="J1323" s="10" t="str">
        <f t="shared" si="2518"/>
        <v>S</v>
      </c>
      <c r="K1323" s="23">
        <f t="shared" si="2518"/>
        <v>0.61805555555555558</v>
      </c>
      <c r="L1323" s="10" t="str">
        <f t="shared" si="2518"/>
        <v>TB</v>
      </c>
      <c r="M1323" s="10">
        <f t="shared" si="2518"/>
        <v>5.5</v>
      </c>
      <c r="N1323" s="10">
        <f t="shared" si="2518"/>
        <v>2</v>
      </c>
      <c r="O1323" s="10">
        <f t="shared" si="2518"/>
        <v>2</v>
      </c>
      <c r="P1323" s="10" t="s">
        <v>202</v>
      </c>
      <c r="Q1323" s="12" t="str">
        <f>IF($N1323=1,IF(ISERROR(VLOOKUP($P1323,'M1'!$A:$C,Q$2,FALSE)),"NOT PRESENT",VLOOKUP($P1323,'M1'!$A:$C,Q$2,FALSE)),IF($N1323=2,IF(ISERROR(VLOOKUP(DATA!$P1323,'M2'!$A:$C,Q$2,FALSE)),"NOT PRESENT",VLOOKUP(DATA!$P1323,'M2'!$A:$C,Q$2,FALSE)),IF($N1323=0,IF(ISERROR(VLOOKUP($P1323,'M1'!$A:$C,Q$2,FALSE)),IF(ISERROR(VLOOKUP(DATA!$P1323,'M2'!$A:$C,Q$2,FALSE)),"NOT PRESENT",VLOOKUP(DATA!$P1323,'M2'!$A:$C,Q$2,FALSE)),VLOOKUP($P1323,'M1'!$A:$C,Q$2,FALSE)),"SPECIFY METHOD")))</f>
        <v>Triopha spp.</v>
      </c>
      <c r="R1323" s="12" t="str">
        <f>IF($N1323=1,IF(ISERROR(VLOOKUP($P1323,'M1'!$A:$C,R$2,FALSE)),"NOT PRESENT",VLOOKUP($P1323,'M1'!$A:$C,R$2,FALSE)),IF($N1323=2,IF(ISERROR(VLOOKUP(DATA!$P1323,'M2'!$A:$C,R$2,FALSE)),"NOT PRESENT",VLOOKUP(DATA!$P1323,'M2'!$A:$C,R$2,FALSE)),IF($N1323=0,IF(ISERROR(VLOOKUP($P1323,'M1'!$A:$C,R$2,FALSE)),IF(ISERROR(VLOOKUP(DATA!$P1323,'M2'!$A:$C,R$2,FALSE)),"NOT PRESENT",VLOOKUP(DATA!$P1323,'M2'!$A:$C,R$2,FALSE)),VLOOKUP($P1323,'M1'!$A:$C,R$2,FALSE)),"SPECIFY METHOD")))</f>
        <v>unidentified clown dorid</v>
      </c>
      <c r="S1323" s="20">
        <v>1</v>
      </c>
      <c r="T1323" s="10">
        <v>1</v>
      </c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0"/>
      <c r="BC1323" s="10"/>
      <c r="BD1323" s="10"/>
      <c r="BE1323" s="10"/>
      <c r="BF1323" s="10"/>
      <c r="BG1323" s="10"/>
      <c r="BH1323" s="10"/>
      <c r="BI1323" s="10"/>
      <c r="BJ1323" s="10"/>
      <c r="BK1323" s="10"/>
      <c r="BL1323" s="10"/>
      <c r="BM1323" s="10"/>
      <c r="BN1323" s="10"/>
      <c r="BO1323" s="10"/>
      <c r="BP1323" s="10"/>
    </row>
    <row r="1324" spans="1:68" ht="12.75" customHeight="1">
      <c r="A1324" s="12">
        <f t="shared" si="2239"/>
        <v>1321</v>
      </c>
      <c r="B1324" s="11" t="str">
        <f t="shared" ref="B1324:D1324" si="2519">IF(ISERROR(B1321),IF(ISERROR(B1320),IF(ISERROR(B1319),"BLANK",B1319),B1320),B1321)</f>
        <v>Tomas Bird</v>
      </c>
      <c r="C1324" s="11" t="str">
        <f t="shared" si="2519"/>
        <v>Jasmin Schuster</v>
      </c>
      <c r="D1324" s="11" t="str">
        <f t="shared" si="2519"/>
        <v>BMSC25</v>
      </c>
      <c r="E1324" s="12" t="str">
        <f>IF(ISERROR(VLOOKUP($D1324,SITES!$A:$E,2,FALSE)),"",VLOOKUP($D1324,SITES!$A:$E,2,FALSE))</f>
        <v>Goby Town</v>
      </c>
      <c r="F1324" s="10">
        <f>IF(ISERROR(VLOOKUP($D1324,SITES!$A:$E,3,FALSE)),"",VLOOKUP($D1324,SITES!$A:$E,3,FALSE))</f>
        <v>48.838594999999998</v>
      </c>
      <c r="G1324" s="13">
        <f>IF(ISERROR(VLOOKUP($D1324,SITES!$A:$E,4,FALSE)),"",VLOOKUP($D1324,SITES!$A:$E,4,FALSE))</f>
        <v>-125.135015</v>
      </c>
      <c r="H1324" s="14" t="str">
        <f t="shared" ref="H1324:O1324" si="2520">IF(ISERROR(H1321),IF(ISERROR(H1320),IF(ISERROR(H1319),"BLANK",H1319),H1320),H1321)</f>
        <v>23/04/2024</v>
      </c>
      <c r="I1324" s="11">
        <f t="shared" si="2520"/>
        <v>3</v>
      </c>
      <c r="J1324" s="11" t="str">
        <f t="shared" si="2520"/>
        <v>S</v>
      </c>
      <c r="K1324" s="18">
        <f t="shared" si="2520"/>
        <v>0.61805555555555558</v>
      </c>
      <c r="L1324" s="11" t="str">
        <f t="shared" si="2520"/>
        <v>TB</v>
      </c>
      <c r="M1324" s="11">
        <f t="shared" si="2520"/>
        <v>5.5</v>
      </c>
      <c r="N1324" s="11">
        <f t="shared" si="2520"/>
        <v>2</v>
      </c>
      <c r="O1324" s="11">
        <f t="shared" si="2520"/>
        <v>2</v>
      </c>
      <c r="P1324" s="24" t="s">
        <v>41</v>
      </c>
      <c r="Q1324" s="19" t="str">
        <f>IF($N1324=1,IF(ISERROR(VLOOKUP($P1324,'M1'!$A:$C,Q$2,FALSE)),"NOT PRESENT",VLOOKUP($P1324,'M1'!$A:$C,Q$2,FALSE)),IF($N1324=2,IF(ISERROR(VLOOKUP(DATA!$P1324,'M2'!$A:$C,Q$2,FALSE)),"NOT PRESENT",VLOOKUP(DATA!$P1324,'M2'!$A:$C,Q$2,FALSE)),IF($N1324=0,IF(ISERROR(VLOOKUP($P1324,'M1'!$A:$C,Q$2,FALSE)),IF(ISERROR(VLOOKUP(DATA!$P1324,'M2'!$A:$C,Q$2,FALSE)),"NOT PRESENT",VLOOKUP(DATA!$P1324,'M2'!$A:$C,Q$2,FALSE)),VLOOKUP($P1324,'M1'!$A:$C,Q$2,FALSE)),"SPECIFY METHOD")))</f>
        <v>Pisaster ochraceus</v>
      </c>
      <c r="R1324" s="12" t="str">
        <f>IF($N1324=1,IF(ISERROR(VLOOKUP($P1324,'M1'!$A:$C,R$2,FALSE)),"NOT PRESENT",VLOOKUP($P1324,'M1'!$A:$C,R$2,FALSE)),IF($N1324=2,IF(ISERROR(VLOOKUP(DATA!$P1324,'M2'!$A:$C,R$2,FALSE)),"NOT PRESENT",VLOOKUP(DATA!$P1324,'M2'!$A:$C,R$2,FALSE)),IF($N1324=0,IF(ISERROR(VLOOKUP($P1324,'M1'!$A:$C,R$2,FALSE)),IF(ISERROR(VLOOKUP(DATA!$P1324,'M2'!$A:$C,R$2,FALSE)),"NOT PRESENT",VLOOKUP(DATA!$P1324,'M2'!$A:$C,R$2,FALSE)),VLOOKUP($P1324,'M1'!$A:$C,R$2,FALSE)),"SPECIFY METHOD")))</f>
        <v>Purple sea star</v>
      </c>
      <c r="S1324" s="27">
        <f t="shared" ref="S1324:S1349" si="2521">SUM(T1324:AV1324)</f>
        <v>1</v>
      </c>
      <c r="T1324" s="24">
        <v>1</v>
      </c>
      <c r="U1324" s="11"/>
      <c r="V1324" s="11"/>
      <c r="W1324" s="11"/>
      <c r="X1324" s="11"/>
      <c r="Y1324" s="11"/>
      <c r="Z1324" s="11"/>
      <c r="AA1324" s="11"/>
      <c r="AB1324" s="11"/>
      <c r="AC1324" s="11"/>
      <c r="AD1324" s="11"/>
      <c r="AE1324" s="11"/>
      <c r="AF1324" s="11"/>
      <c r="AG1324" s="11"/>
      <c r="AH1324" s="11"/>
      <c r="AI1324" s="11"/>
      <c r="AJ1324" s="11"/>
      <c r="AK1324" s="11"/>
      <c r="AL1324" s="11"/>
      <c r="AM1324" s="11"/>
      <c r="AN1324" s="11"/>
      <c r="AO1324" s="11"/>
      <c r="AP1324" s="11"/>
      <c r="AQ1324" s="11"/>
      <c r="AR1324" s="11"/>
      <c r="AS1324" s="11"/>
      <c r="AT1324" s="11"/>
      <c r="AU1324" s="11"/>
      <c r="AV1324" s="11"/>
      <c r="AW1324" s="11"/>
      <c r="AX1324" s="11"/>
      <c r="AY1324" s="11"/>
      <c r="AZ1324" s="11"/>
      <c r="BA1324" s="11"/>
      <c r="BB1324" s="11"/>
      <c r="BC1324" s="11"/>
      <c r="BD1324" s="11"/>
      <c r="BE1324" s="11"/>
      <c r="BF1324" s="11"/>
      <c r="BG1324" s="11"/>
      <c r="BH1324" s="11"/>
      <c r="BI1324" s="11"/>
      <c r="BJ1324" s="11"/>
      <c r="BK1324" s="11"/>
      <c r="BL1324" s="11"/>
      <c r="BM1324" s="11"/>
      <c r="BN1324" s="11"/>
      <c r="BO1324" s="11"/>
      <c r="BP1324" s="11"/>
    </row>
    <row r="1325" spans="1:68" ht="12.75" customHeight="1">
      <c r="A1325" s="12">
        <f t="shared" si="2239"/>
        <v>1322</v>
      </c>
      <c r="B1325" s="11" t="str">
        <f t="shared" ref="B1325:D1325" si="2522">IF(ISERROR(#REF!),IF(ISERROR(#REF!),IF(ISERROR(B1324),"BLANK",B1324),#REF!),#REF!)</f>
        <v>Tomas Bird</v>
      </c>
      <c r="C1325" s="11" t="str">
        <f t="shared" si="2522"/>
        <v>Jasmin Schuster</v>
      </c>
      <c r="D1325" s="11" t="str">
        <f t="shared" si="2522"/>
        <v>BMSC25</v>
      </c>
      <c r="E1325" s="12" t="str">
        <f>IF(ISERROR(VLOOKUP($D1325,SITES!$A:$E,2,FALSE)),"",VLOOKUP($D1325,SITES!$A:$E,2,FALSE))</f>
        <v>Goby Town</v>
      </c>
      <c r="F1325" s="10">
        <f>IF(ISERROR(VLOOKUP($D1325,SITES!$A:$E,3,FALSE)),"",VLOOKUP($D1325,SITES!$A:$E,3,FALSE))</f>
        <v>48.838594999999998</v>
      </c>
      <c r="G1325" s="13">
        <f>IF(ISERROR(VLOOKUP($D1325,SITES!$A:$E,4,FALSE)),"",VLOOKUP($D1325,SITES!$A:$E,4,FALSE))</f>
        <v>-125.135015</v>
      </c>
      <c r="H1325" s="14" t="str">
        <f t="shared" ref="H1325:O1325" si="2523">IF(ISERROR(#REF!),IF(ISERROR(#REF!),IF(ISERROR(H1324),"BLANK",H1324),#REF!),#REF!)</f>
        <v>23/04/2024</v>
      </c>
      <c r="I1325" s="11">
        <f t="shared" si="2523"/>
        <v>3</v>
      </c>
      <c r="J1325" s="11" t="str">
        <f t="shared" si="2523"/>
        <v>S</v>
      </c>
      <c r="K1325" s="18">
        <f t="shared" si="2523"/>
        <v>0.61805555555555558</v>
      </c>
      <c r="L1325" s="11" t="str">
        <f t="shared" si="2523"/>
        <v>TB</v>
      </c>
      <c r="M1325" s="11">
        <f t="shared" si="2523"/>
        <v>5.5</v>
      </c>
      <c r="N1325" s="11">
        <f t="shared" si="2523"/>
        <v>2</v>
      </c>
      <c r="O1325" s="11">
        <f t="shared" si="2523"/>
        <v>2</v>
      </c>
      <c r="P1325" s="11" t="s">
        <v>75</v>
      </c>
      <c r="Q1325" s="19" t="str">
        <f>IF($N1325=1,IF(ISERROR(VLOOKUP($P1325,'M1'!$A:$C,Q$2,FALSE)),"NOT PRESENT",VLOOKUP($P1325,'M1'!$A:$C,Q$2,FALSE)),IF($N1325=2,IF(ISERROR(VLOOKUP(DATA!$P1325,'M2'!$A:$C,Q$2,FALSE)),"NOT PRESENT",VLOOKUP(DATA!$P1325,'M2'!$A:$C,Q$2,FALSE)),IF($N1325=0,IF(ISERROR(VLOOKUP($P1325,'M1'!$A:$C,Q$2,FALSE)),IF(ISERROR(VLOOKUP(DATA!$P1325,'M2'!$A:$C,Q$2,FALSE)),"NOT PRESENT",VLOOKUP(DATA!$P1325,'M2'!$A:$C,Q$2,FALSE)),VLOOKUP($P1325,'M1'!$A:$C,Q$2,FALSE)),"SPECIFY METHOD")))</f>
        <v>Debris - Fishing</v>
      </c>
      <c r="R1325" s="12" t="str">
        <f>IF($N1325=1,IF(ISERROR(VLOOKUP($P1325,'M1'!$A:$C,R$2,FALSE)),"NOT PRESENT",VLOOKUP($P1325,'M1'!$A:$C,R$2,FALSE)),IF($N1325=2,IF(ISERROR(VLOOKUP(DATA!$P1325,'M2'!$A:$C,R$2,FALSE)),"NOT PRESENT",VLOOKUP(DATA!$P1325,'M2'!$A:$C,R$2,FALSE)),IF($N1325=0,IF(ISERROR(VLOOKUP($P1325,'M1'!$A:$C,R$2,FALSE)),IF(ISERROR(VLOOKUP(DATA!$P1325,'M2'!$A:$C,R$2,FALSE)),"NOT PRESENT",VLOOKUP(DATA!$P1325,'M2'!$A:$C,R$2,FALSE)),VLOOKUP($P1325,'M1'!$A:$C,R$2,FALSE)),"SPECIFY METHOD")))</f>
        <v>Any fishing debris</v>
      </c>
      <c r="S1325" s="21">
        <f t="shared" si="2521"/>
        <v>3</v>
      </c>
      <c r="T1325" s="11">
        <v>3</v>
      </c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1"/>
      <c r="BA1325" s="11"/>
      <c r="BB1325" s="11"/>
      <c r="BC1325" s="11"/>
      <c r="BD1325" s="11"/>
      <c r="BE1325" s="11"/>
      <c r="BF1325" s="11"/>
      <c r="BG1325" s="11"/>
      <c r="BH1325" s="11"/>
      <c r="BI1325" s="11"/>
      <c r="BJ1325" s="11"/>
      <c r="BK1325" s="11"/>
      <c r="BL1325" s="11"/>
      <c r="BM1325" s="11"/>
      <c r="BN1325" s="11"/>
      <c r="BO1325" s="11"/>
      <c r="BP1325" s="11"/>
    </row>
    <row r="1326" spans="1:68" ht="12.75" customHeight="1">
      <c r="A1326" s="12">
        <f t="shared" si="2239"/>
        <v>1323</v>
      </c>
      <c r="B1326" s="28" t="str">
        <f t="shared" ref="B1326:D1326" si="2524">IF(ISERROR(B1325),IF(ISERROR(#REF!),IF(ISERROR(#REF!),"BLANK",#REF!),#REF!),B1325)</f>
        <v>Tomas Bird</v>
      </c>
      <c r="C1326" s="28" t="str">
        <f t="shared" si="2524"/>
        <v>Jasmin Schuster</v>
      </c>
      <c r="D1326" s="28" t="str">
        <f t="shared" si="2524"/>
        <v>BMSC25</v>
      </c>
      <c r="E1326" s="12" t="str">
        <f>IF(ISERROR(VLOOKUP($D1326,SITES!$A:$E,2,FALSE)),"",VLOOKUP($D1326,SITES!$A:$E,2,FALSE))</f>
        <v>Goby Town</v>
      </c>
      <c r="F1326" s="10">
        <f>IF(ISERROR(VLOOKUP($D1326,SITES!$A:$E,3,FALSE)),"",VLOOKUP($D1326,SITES!$A:$E,3,FALSE))</f>
        <v>48.838594999999998</v>
      </c>
      <c r="G1326" s="13">
        <f>IF(ISERROR(VLOOKUP($D1326,SITES!$A:$E,4,FALSE)),"",VLOOKUP($D1326,SITES!$A:$E,4,FALSE))</f>
        <v>-125.135015</v>
      </c>
      <c r="H1326" s="29" t="str">
        <f>IF(ISERROR(H1325),IF(ISERROR(#REF!),IF(ISERROR(#REF!),"BLANK",#REF!),#REF!),H1325)</f>
        <v>23/04/2024</v>
      </c>
      <c r="I1326" s="28">
        <v>3</v>
      </c>
      <c r="J1326" s="28" t="str">
        <f t="shared" ref="J1326:O1326" si="2525">IF(ISERROR(J1325),IF(ISERROR(#REF!),IF(ISERROR(#REF!),"BLANK",#REF!),#REF!),J1325)</f>
        <v>S</v>
      </c>
      <c r="K1326" s="30">
        <f t="shared" si="2525"/>
        <v>0.61805555555555558</v>
      </c>
      <c r="L1326" s="28" t="str">
        <f t="shared" si="2525"/>
        <v>TB</v>
      </c>
      <c r="M1326" s="28">
        <f t="shared" si="2525"/>
        <v>5.5</v>
      </c>
      <c r="N1326" s="28">
        <f t="shared" si="2525"/>
        <v>2</v>
      </c>
      <c r="O1326" s="28">
        <f t="shared" si="2525"/>
        <v>2</v>
      </c>
      <c r="P1326" s="28" t="s">
        <v>126</v>
      </c>
      <c r="Q1326" s="31" t="str">
        <f>IF($N1326=1,IF(ISERROR(VLOOKUP($P1326,'M1'!$A:$C,Q$2,FALSE)),"NOT PRESENT",VLOOKUP($P1326,'M1'!$A:$C,Q$2,FALSE)),IF($N1326=2,IF(ISERROR(VLOOKUP(DATA!$P1326,'M2'!$A:$C,Q$2,FALSE)),"NOT PRESENT",VLOOKUP(DATA!$P1326,'M2'!$A:$C,Q$2,FALSE)),IF($N1326=0,IF(ISERROR(VLOOKUP($P1326,'M1'!$A:$C,Q$2,FALSE)),IF(ISERROR(VLOOKUP(DATA!$P1326,'M2'!$A:$C,Q$2,FALSE)),"NOT PRESENT",VLOOKUP(DATA!$P1326,'M2'!$A:$C,Q$2,FALSE)),VLOOKUP($P1326,'M1'!$A:$C,Q$2,FALSE)),"SPECIFY METHOD")))</f>
        <v>Debris - Other</v>
      </c>
      <c r="R1326" s="31" t="str">
        <f>IF($N1326=1,IF(ISERROR(VLOOKUP($P1326,'M1'!$A:$C,R$2,FALSE)),"NOT PRESENT",VLOOKUP($P1326,'M1'!$A:$C,R$2,FALSE)),IF($N1326=2,IF(ISERROR(VLOOKUP(DATA!$P1326,'M2'!$A:$C,R$2,FALSE)),"NOT PRESENT",VLOOKUP(DATA!$P1326,'M2'!$A:$C,R$2,FALSE)),IF($N1326=0,IF(ISERROR(VLOOKUP($P1326,'M1'!$A:$C,R$2,FALSE)),IF(ISERROR(VLOOKUP(DATA!$P1326,'M2'!$A:$C,R$2,FALSE)),"NOT PRESENT",VLOOKUP(DATA!$P1326,'M2'!$A:$C,R$2,FALSE)),VLOOKUP($P1326,'M1'!$A:$C,R$2,FALSE)),"SPECIFY METHOD")))</f>
        <v>Any debris OTHER THAN fishing gear, made of plastic, cloth, metal, glass or timber</v>
      </c>
      <c r="S1326" s="32">
        <f t="shared" si="2521"/>
        <v>1</v>
      </c>
      <c r="T1326" s="28">
        <v>1</v>
      </c>
      <c r="U1326" s="28"/>
      <c r="V1326" s="28"/>
      <c r="W1326" s="28"/>
      <c r="X1326" s="28"/>
      <c r="Y1326" s="28"/>
      <c r="Z1326" s="28"/>
      <c r="AA1326" s="28"/>
      <c r="AB1326" s="28"/>
      <c r="AC1326" s="28"/>
      <c r="AD1326" s="28"/>
      <c r="AE1326" s="28"/>
      <c r="AF1326" s="28"/>
      <c r="AG1326" s="28"/>
      <c r="AH1326" s="28"/>
      <c r="AI1326" s="28"/>
      <c r="AJ1326" s="28"/>
      <c r="AK1326" s="28"/>
      <c r="AL1326" s="28"/>
      <c r="AM1326" s="28"/>
      <c r="AN1326" s="28"/>
      <c r="AO1326" s="28"/>
      <c r="AP1326" s="28"/>
      <c r="AQ1326" s="28"/>
      <c r="AR1326" s="28"/>
      <c r="AS1326" s="28"/>
      <c r="AT1326" s="28"/>
      <c r="AU1326" s="28"/>
      <c r="AV1326" s="28"/>
      <c r="AW1326" s="28"/>
      <c r="AX1326" s="28"/>
      <c r="AY1326" s="28"/>
      <c r="AZ1326" s="28"/>
      <c r="BA1326" s="28"/>
      <c r="BB1326" s="28"/>
      <c r="BC1326" s="28"/>
      <c r="BD1326" s="28"/>
      <c r="BE1326" s="28"/>
      <c r="BF1326" s="28"/>
      <c r="BG1326" s="28"/>
      <c r="BH1326" s="28"/>
      <c r="BI1326" s="28"/>
      <c r="BJ1326" s="28"/>
      <c r="BK1326" s="28"/>
      <c r="BL1326" s="28"/>
      <c r="BM1326" s="28"/>
      <c r="BN1326" s="28"/>
      <c r="BO1326" s="28"/>
      <c r="BP1326" s="28"/>
    </row>
    <row r="1327" spans="1:68" ht="12.75" customHeight="1">
      <c r="A1327" s="12">
        <f t="shared" si="2239"/>
        <v>1324</v>
      </c>
      <c r="B1327" s="11" t="str">
        <f t="shared" ref="B1327:C1327" si="2526">IF(ISERROR(B1326),IF(ISERROR(B1325),IF(ISERROR(#REF!),"BLANK",#REF!),B1325),B1326)</f>
        <v>Tomas Bird</v>
      </c>
      <c r="C1327" s="11" t="str">
        <f t="shared" si="2526"/>
        <v>Jasmin Schuster</v>
      </c>
      <c r="D1327" s="11" t="s">
        <v>64</v>
      </c>
      <c r="E1327" s="12" t="str">
        <f>IF(ISERROR(VLOOKUP($D1327,SITES!$A:$E,2,FALSE)),"",VLOOKUP($D1327,SITES!$A:$E,2,FALSE))</f>
        <v>Taylor Rock</v>
      </c>
      <c r="F1327" s="10">
        <f>IF(ISERROR(VLOOKUP($D1327,SITES!$A:$E,3,FALSE)),"",VLOOKUP($D1327,SITES!$A:$E,3,FALSE))</f>
        <v>48.8273315429687</v>
      </c>
      <c r="G1327" s="13">
        <f>IF(ISERROR(VLOOKUP($D1327,SITES!$A:$E,4,FALSE)),"",VLOOKUP($D1327,SITES!$A:$E,4,FALSE))</f>
        <v>-125.196601867675</v>
      </c>
      <c r="H1327" s="14" t="str">
        <f>IF(ISERROR(H1326),IF(ISERROR(H1325),IF(ISERROR(#REF!),"BLANK",#REF!),H1325),H1326)</f>
        <v>23/04/2024</v>
      </c>
      <c r="I1327" s="11">
        <v>1.5</v>
      </c>
      <c r="J1327" s="11" t="s">
        <v>84</v>
      </c>
      <c r="K1327" s="18">
        <v>0.40833333333333333</v>
      </c>
      <c r="L1327" s="11" t="str">
        <f>IF(ISERROR(L1326),IF(ISERROR(L1325),IF(ISERROR(#REF!),"BLANK",#REF!),L1325),L1326)</f>
        <v>TB</v>
      </c>
      <c r="M1327" s="11">
        <v>6</v>
      </c>
      <c r="N1327" s="11">
        <v>1</v>
      </c>
      <c r="O1327" s="11">
        <f>IF(ISERROR(O1326),IF(ISERROR(O1325),IF(ISERROR(#REF!),"BLANK",#REF!),O1325),O1326)</f>
        <v>2</v>
      </c>
      <c r="P1327" s="11" t="s">
        <v>27</v>
      </c>
      <c r="Q1327" s="19" t="str">
        <f>IF($N1327=1,IF(ISERROR(VLOOKUP($P1327,'M1'!$A:$C,Q$2,FALSE)),"NOT PRESENT",VLOOKUP($P1327,'M1'!$A:$C,Q$2,FALSE)),IF($N1327=2,IF(ISERROR(VLOOKUP(DATA!$P1327,'M2'!$A:$C,Q$2,FALSE)),"NOT PRESENT",VLOOKUP(DATA!$P1327,'M2'!$A:$C,Q$2,FALSE)),IF($N1327=0,IF(ISERROR(VLOOKUP($P1327,'M1'!$A:$C,Q$2,FALSE)),IF(ISERROR(VLOOKUP(DATA!$P1327,'M2'!$A:$C,Q$2,FALSE)),"NOT PRESENT",VLOOKUP(DATA!$P1327,'M2'!$A:$C,Q$2,FALSE)),VLOOKUP($P1327,'M1'!$A:$C,Q$2,FALSE)),"SPECIFY METHOD")))</f>
        <v>Hexagrammos decagrammus</v>
      </c>
      <c r="R1327" s="12" t="str">
        <f>IF($N1327=1,IF(ISERROR(VLOOKUP($P1327,'M1'!$A:$C,R$2,FALSE)),"NOT PRESENT",VLOOKUP($P1327,'M1'!$A:$C,R$2,FALSE)),IF($N1327=2,IF(ISERROR(VLOOKUP(DATA!$P1327,'M2'!$A:$C,R$2,FALSE)),"NOT PRESENT",VLOOKUP(DATA!$P1327,'M2'!$A:$C,R$2,FALSE)),IF($N1327=0,IF(ISERROR(VLOOKUP($P1327,'M1'!$A:$C,R$2,FALSE)),IF(ISERROR(VLOOKUP(DATA!$P1327,'M2'!$A:$C,R$2,FALSE)),"NOT PRESENT",VLOOKUP(DATA!$P1327,'M2'!$A:$C,R$2,FALSE)),VLOOKUP($P1327,'M1'!$A:$C,R$2,FALSE)),"SPECIFY METHOD")))</f>
        <v>Kelp greenling</v>
      </c>
      <c r="S1327" s="21">
        <f t="shared" si="2521"/>
        <v>2</v>
      </c>
      <c r="T1327" s="11">
        <v>0</v>
      </c>
      <c r="U1327" s="11"/>
      <c r="V1327" s="11"/>
      <c r="W1327" s="11"/>
      <c r="X1327" s="11"/>
      <c r="Y1327" s="11"/>
      <c r="Z1327" s="11"/>
      <c r="AA1327" s="11"/>
      <c r="AB1327" s="11"/>
      <c r="AC1327" s="11"/>
      <c r="AD1327" s="11"/>
      <c r="AE1327" s="11">
        <v>2</v>
      </c>
      <c r="AF1327" s="11"/>
      <c r="AG1327" s="11"/>
      <c r="AH1327" s="11"/>
      <c r="AI1327" s="11"/>
      <c r="AJ1327" s="11"/>
      <c r="AK1327" s="11"/>
      <c r="AL1327" s="11"/>
      <c r="AM1327" s="11"/>
      <c r="AN1327" s="11"/>
      <c r="AO1327" s="11"/>
      <c r="AP1327" s="11"/>
      <c r="AQ1327" s="11"/>
      <c r="AR1327" s="11"/>
      <c r="AS1327" s="11"/>
      <c r="AT1327" s="11"/>
      <c r="AU1327" s="11"/>
      <c r="AV1327" s="11"/>
      <c r="AW1327" s="11"/>
      <c r="AX1327" s="11"/>
      <c r="AY1327" s="11"/>
      <c r="AZ1327" s="11"/>
      <c r="BA1327" s="11"/>
      <c r="BB1327" s="11"/>
      <c r="BC1327" s="11"/>
      <c r="BD1327" s="11"/>
      <c r="BE1327" s="11"/>
      <c r="BF1327" s="11"/>
      <c r="BG1327" s="11"/>
      <c r="BH1327" s="11"/>
      <c r="BI1327" s="11"/>
      <c r="BJ1327" s="11"/>
      <c r="BK1327" s="11"/>
      <c r="BL1327" s="11"/>
      <c r="BM1327" s="11"/>
      <c r="BN1327" s="11"/>
      <c r="BO1327" s="11"/>
      <c r="BP1327" s="11"/>
    </row>
    <row r="1328" spans="1:68" ht="12.75" customHeight="1">
      <c r="A1328" s="12">
        <f t="shared" si="2239"/>
        <v>1325</v>
      </c>
      <c r="B1328" s="11" t="str">
        <f t="shared" ref="B1328:D1328" si="2527">IF(ISERROR(B1327),IF(ISERROR(B1326),IF(ISERROR(B1325),"BLANK",B1325),B1326),B1327)</f>
        <v>Tomas Bird</v>
      </c>
      <c r="C1328" s="11" t="str">
        <f t="shared" si="2527"/>
        <v>Jasmin Schuster</v>
      </c>
      <c r="D1328" s="11" t="str">
        <f t="shared" si="2527"/>
        <v>BMSC5</v>
      </c>
      <c r="E1328" s="12" t="str">
        <f>IF(ISERROR(VLOOKUP($D1328,SITES!$A:$E,2,FALSE)),"",VLOOKUP($D1328,SITES!$A:$E,2,FALSE))</f>
        <v>Taylor Rock</v>
      </c>
      <c r="F1328" s="10">
        <f>IF(ISERROR(VLOOKUP($D1328,SITES!$A:$E,3,FALSE)),"",VLOOKUP($D1328,SITES!$A:$E,3,FALSE))</f>
        <v>48.8273315429687</v>
      </c>
      <c r="G1328" s="13">
        <f>IF(ISERROR(VLOOKUP($D1328,SITES!$A:$E,4,FALSE)),"",VLOOKUP($D1328,SITES!$A:$E,4,FALSE))</f>
        <v>-125.196601867675</v>
      </c>
      <c r="H1328" s="14" t="str">
        <f t="shared" ref="H1328:M1328" si="2528">IF(ISERROR(H1327),IF(ISERROR(H1326),IF(ISERROR(H1325),"BLANK",H1325),H1326),H1327)</f>
        <v>23/04/2024</v>
      </c>
      <c r="I1328" s="11">
        <f t="shared" si="2528"/>
        <v>1.5</v>
      </c>
      <c r="J1328" s="11" t="str">
        <f t="shared" si="2528"/>
        <v>NW</v>
      </c>
      <c r="K1328" s="18">
        <f t="shared" si="2528"/>
        <v>0.40833333333333333</v>
      </c>
      <c r="L1328" s="11" t="str">
        <f t="shared" si="2528"/>
        <v>TB</v>
      </c>
      <c r="M1328" s="11">
        <f t="shared" si="2528"/>
        <v>6</v>
      </c>
      <c r="N1328" s="11">
        <v>1</v>
      </c>
      <c r="O1328" s="11">
        <f t="shared" ref="O1328:O1329" si="2529">IF(ISERROR(O1327),IF(ISERROR(O1326),IF(ISERROR(O1325),"BLANK",O1325),O1326),O1327)</f>
        <v>2</v>
      </c>
      <c r="P1328" s="11" t="s">
        <v>56</v>
      </c>
      <c r="Q1328" s="19" t="str">
        <f>IF($N1328=1,IF(ISERROR(VLOOKUP($P1328,'M1'!$A:$C,Q$2,FALSE)),"NOT PRESENT",VLOOKUP($P1328,'M1'!$A:$C,Q$2,FALSE)),IF($N1328=2,IF(ISERROR(VLOOKUP(DATA!$P1328,'M2'!$A:$C,Q$2,FALSE)),"NOT PRESENT",VLOOKUP(DATA!$P1328,'M2'!$A:$C,Q$2,FALSE)),IF($N1328=0,IF(ISERROR(VLOOKUP($P1328,'M1'!$A:$C,Q$2,FALSE)),IF(ISERROR(VLOOKUP(DATA!$P1328,'M2'!$A:$C,Q$2,FALSE)),"NOT PRESENT",VLOOKUP(DATA!$P1328,'M2'!$A:$C,Q$2,FALSE)),VLOOKUP($P1328,'M1'!$A:$C,Q$2,FALSE)),"SPECIFY METHOD")))</f>
        <v>Sebastes maliger</v>
      </c>
      <c r="R1328" s="12" t="str">
        <f>IF($N1328=1,IF(ISERROR(VLOOKUP($P1328,'M1'!$A:$C,R$2,FALSE)),"NOT PRESENT",VLOOKUP($P1328,'M1'!$A:$C,R$2,FALSE)),IF($N1328=2,IF(ISERROR(VLOOKUP(DATA!$P1328,'M2'!$A:$C,R$2,FALSE)),"NOT PRESENT",VLOOKUP(DATA!$P1328,'M2'!$A:$C,R$2,FALSE)),IF($N1328=0,IF(ISERROR(VLOOKUP($P1328,'M1'!$A:$C,R$2,FALSE)),IF(ISERROR(VLOOKUP(DATA!$P1328,'M2'!$A:$C,R$2,FALSE)),"NOT PRESENT",VLOOKUP(DATA!$P1328,'M2'!$A:$C,R$2,FALSE)),VLOOKUP($P1328,'M1'!$A:$C,R$2,FALSE)),"SPECIFY METHOD")))</f>
        <v>Quillback rockfish</v>
      </c>
      <c r="S1328" s="21">
        <f t="shared" si="2521"/>
        <v>3</v>
      </c>
      <c r="T1328" s="11">
        <v>0</v>
      </c>
      <c r="U1328" s="11"/>
      <c r="V1328" s="11"/>
      <c r="W1328" s="11"/>
      <c r="X1328" s="11"/>
      <c r="Y1328" s="11"/>
      <c r="Z1328" s="11"/>
      <c r="AA1328" s="11">
        <v>2</v>
      </c>
      <c r="AB1328" s="11">
        <v>1</v>
      </c>
      <c r="AC1328" s="11"/>
      <c r="AD1328" s="11"/>
      <c r="AE1328" s="11"/>
      <c r="AF1328" s="11"/>
      <c r="AG1328" s="11"/>
      <c r="AH1328" s="11"/>
      <c r="AI1328" s="11"/>
      <c r="AJ1328" s="11"/>
      <c r="AK1328" s="11"/>
      <c r="AL1328" s="11"/>
      <c r="AM1328" s="11"/>
      <c r="AN1328" s="11"/>
      <c r="AO1328" s="11"/>
      <c r="AP1328" s="11"/>
      <c r="AQ1328" s="11"/>
      <c r="AR1328" s="11"/>
      <c r="AS1328" s="11"/>
      <c r="AT1328" s="11"/>
      <c r="AU1328" s="11"/>
      <c r="AV1328" s="11"/>
      <c r="AW1328" s="11"/>
      <c r="AX1328" s="11"/>
      <c r="AY1328" s="11"/>
      <c r="AZ1328" s="11"/>
      <c r="BA1328" s="11"/>
      <c r="BB1328" s="11"/>
      <c r="BC1328" s="11"/>
      <c r="BD1328" s="11"/>
      <c r="BE1328" s="11"/>
      <c r="BF1328" s="11"/>
      <c r="BG1328" s="11"/>
      <c r="BH1328" s="11"/>
      <c r="BI1328" s="11"/>
      <c r="BJ1328" s="11"/>
      <c r="BK1328" s="11"/>
      <c r="BL1328" s="11"/>
      <c r="BM1328" s="11"/>
      <c r="BN1328" s="11"/>
      <c r="BO1328" s="11"/>
      <c r="BP1328" s="11"/>
    </row>
    <row r="1329" spans="1:68" ht="12.75" customHeight="1">
      <c r="A1329" s="12">
        <f t="shared" si="2239"/>
        <v>1326</v>
      </c>
      <c r="B1329" s="11" t="str">
        <f t="shared" ref="B1329:D1329" si="2530">IF(ISERROR(B1328),IF(ISERROR(B1327),IF(ISERROR(B1326),"BLANK",B1326),B1327),B1328)</f>
        <v>Tomas Bird</v>
      </c>
      <c r="C1329" s="11" t="str">
        <f t="shared" si="2530"/>
        <v>Jasmin Schuster</v>
      </c>
      <c r="D1329" s="11" t="str">
        <f t="shared" si="2530"/>
        <v>BMSC5</v>
      </c>
      <c r="E1329" s="12" t="str">
        <f>IF(ISERROR(VLOOKUP($D1329,SITES!$A:$E,2,FALSE)),"",VLOOKUP($D1329,SITES!$A:$E,2,FALSE))</f>
        <v>Taylor Rock</v>
      </c>
      <c r="F1329" s="10">
        <f>IF(ISERROR(VLOOKUP($D1329,SITES!$A:$E,3,FALSE)),"",VLOOKUP($D1329,SITES!$A:$E,3,FALSE))</f>
        <v>48.8273315429687</v>
      </c>
      <c r="G1329" s="13">
        <f>IF(ISERROR(VLOOKUP($D1329,SITES!$A:$E,4,FALSE)),"",VLOOKUP($D1329,SITES!$A:$E,4,FALSE))</f>
        <v>-125.196601867675</v>
      </c>
      <c r="H1329" s="14" t="str">
        <f t="shared" ref="H1329:M1329" si="2531">IF(ISERROR(H1328),IF(ISERROR(H1327),IF(ISERROR(H1326),"BLANK",H1326),H1327),H1328)</f>
        <v>23/04/2024</v>
      </c>
      <c r="I1329" s="11">
        <f t="shared" si="2531"/>
        <v>1.5</v>
      </c>
      <c r="J1329" s="11" t="str">
        <f t="shared" si="2531"/>
        <v>NW</v>
      </c>
      <c r="K1329" s="18">
        <f t="shared" si="2531"/>
        <v>0.40833333333333333</v>
      </c>
      <c r="L1329" s="11" t="str">
        <f t="shared" si="2531"/>
        <v>TB</v>
      </c>
      <c r="M1329" s="11">
        <f t="shared" si="2531"/>
        <v>6</v>
      </c>
      <c r="N1329" s="11">
        <v>2</v>
      </c>
      <c r="O1329" s="11">
        <f t="shared" si="2529"/>
        <v>2</v>
      </c>
      <c r="P1329" s="11" t="s">
        <v>29</v>
      </c>
      <c r="Q1329" s="19" t="str">
        <f>IF($N1329=1,IF(ISERROR(VLOOKUP($P1329,'M1'!$A:$C,Q$2,FALSE)),"NOT PRESENT",VLOOKUP($P1329,'M1'!$A:$C,Q$2,FALSE)),IF($N1329=2,IF(ISERROR(VLOOKUP(DATA!$P1329,'M2'!$A:$C,Q$2,FALSE)),"NOT PRESENT",VLOOKUP(DATA!$P1329,'M2'!$A:$C,Q$2,FALSE)),IF($N1329=0,IF(ISERROR(VLOOKUP($P1329,'M1'!$A:$C,Q$2,FALSE)),IF(ISERROR(VLOOKUP(DATA!$P1329,'M2'!$A:$C,Q$2,FALSE)),"NOT PRESENT",VLOOKUP(DATA!$P1329,'M2'!$A:$C,Q$2,FALSE)),VLOOKUP($P1329,'M1'!$A:$C,Q$2,FALSE)),"SPECIFY METHOD")))</f>
        <v>Mesocentrotus franciscanus</v>
      </c>
      <c r="R1329" s="12" t="str">
        <f>IF($N1329=1,IF(ISERROR(VLOOKUP($P1329,'M1'!$A:$C,R$2,FALSE)),"NOT PRESENT",VLOOKUP($P1329,'M1'!$A:$C,R$2,FALSE)),IF($N1329=2,IF(ISERROR(VLOOKUP(DATA!$P1329,'M2'!$A:$C,R$2,FALSE)),"NOT PRESENT",VLOOKUP(DATA!$P1329,'M2'!$A:$C,R$2,FALSE)),IF($N1329=0,IF(ISERROR(VLOOKUP($P1329,'M1'!$A:$C,R$2,FALSE)),IF(ISERROR(VLOOKUP(DATA!$P1329,'M2'!$A:$C,R$2,FALSE)),"NOT PRESENT",VLOOKUP(DATA!$P1329,'M2'!$A:$C,R$2,FALSE)),VLOOKUP($P1329,'M1'!$A:$C,R$2,FALSE)),"SPECIFY METHOD")))</f>
        <v>Red sea urchin</v>
      </c>
      <c r="S1329" s="21">
        <f t="shared" si="2521"/>
        <v>205</v>
      </c>
      <c r="T1329" s="11">
        <v>205</v>
      </c>
      <c r="U1329" s="11"/>
      <c r="V1329" s="11"/>
      <c r="W1329" s="11"/>
      <c r="X1329" s="11"/>
      <c r="Y1329" s="11"/>
      <c r="Z1329" s="11"/>
      <c r="AA1329" s="11"/>
      <c r="AB1329" s="11"/>
      <c r="AC1329" s="11"/>
      <c r="AD1329" s="11"/>
      <c r="AE1329" s="11"/>
      <c r="AF1329" s="11"/>
      <c r="AG1329" s="11"/>
      <c r="AH1329" s="11"/>
      <c r="AI1329" s="11"/>
      <c r="AJ1329" s="11"/>
      <c r="AK1329" s="11"/>
      <c r="AL1329" s="11"/>
      <c r="AM1329" s="11"/>
      <c r="AN1329" s="11"/>
      <c r="AO1329" s="11"/>
      <c r="AP1329" s="11"/>
      <c r="AQ1329" s="11"/>
      <c r="AR1329" s="11"/>
      <c r="AS1329" s="11"/>
      <c r="AT1329" s="11"/>
      <c r="AU1329" s="11"/>
      <c r="AV1329" s="11"/>
      <c r="AW1329" s="11"/>
      <c r="AX1329" s="11"/>
      <c r="AY1329" s="11"/>
      <c r="AZ1329" s="11"/>
      <c r="BA1329" s="11"/>
      <c r="BB1329" s="11"/>
      <c r="BC1329" s="11"/>
      <c r="BD1329" s="11"/>
      <c r="BE1329" s="11"/>
      <c r="BF1329" s="11"/>
      <c r="BG1329" s="11"/>
      <c r="BH1329" s="11"/>
      <c r="BI1329" s="11"/>
      <c r="BJ1329" s="11"/>
      <c r="BK1329" s="11"/>
      <c r="BL1329" s="11"/>
      <c r="BM1329" s="11"/>
      <c r="BN1329" s="11"/>
      <c r="BO1329" s="11"/>
      <c r="BP1329" s="11"/>
    </row>
    <row r="1330" spans="1:68" ht="12.75" customHeight="1">
      <c r="A1330" s="12">
        <f t="shared" si="2239"/>
        <v>1327</v>
      </c>
      <c r="B1330" s="11" t="str">
        <f t="shared" ref="B1330:D1330" si="2532">IF(ISERROR(B1329),IF(ISERROR(B1328),IF(ISERROR(B1327),"BLANK",B1327),B1328),B1329)</f>
        <v>Tomas Bird</v>
      </c>
      <c r="C1330" s="11" t="str">
        <f t="shared" si="2532"/>
        <v>Jasmin Schuster</v>
      </c>
      <c r="D1330" s="11" t="str">
        <f t="shared" si="2532"/>
        <v>BMSC5</v>
      </c>
      <c r="E1330" s="12" t="str">
        <f>IF(ISERROR(VLOOKUP($D1330,SITES!$A:$E,2,FALSE)),"",VLOOKUP($D1330,SITES!$A:$E,2,FALSE))</f>
        <v>Taylor Rock</v>
      </c>
      <c r="F1330" s="10">
        <f>IF(ISERROR(VLOOKUP($D1330,SITES!$A:$E,3,FALSE)),"",VLOOKUP($D1330,SITES!$A:$E,3,FALSE))</f>
        <v>48.8273315429687</v>
      </c>
      <c r="G1330" s="13">
        <f>IF(ISERROR(VLOOKUP($D1330,SITES!$A:$E,4,FALSE)),"",VLOOKUP($D1330,SITES!$A:$E,4,FALSE))</f>
        <v>-125.196601867675</v>
      </c>
      <c r="H1330" s="14" t="str">
        <f t="shared" ref="H1330:O1330" si="2533">IF(ISERROR(H1329),IF(ISERROR(H1328),IF(ISERROR(H1327),"BLANK",H1327),H1328),H1329)</f>
        <v>23/04/2024</v>
      </c>
      <c r="I1330" s="11">
        <f t="shared" si="2533"/>
        <v>1.5</v>
      </c>
      <c r="J1330" s="11" t="str">
        <f t="shared" si="2533"/>
        <v>NW</v>
      </c>
      <c r="K1330" s="18">
        <f t="shared" si="2533"/>
        <v>0.40833333333333333</v>
      </c>
      <c r="L1330" s="11" t="str">
        <f t="shared" si="2533"/>
        <v>TB</v>
      </c>
      <c r="M1330" s="11">
        <f t="shared" si="2533"/>
        <v>6</v>
      </c>
      <c r="N1330" s="11">
        <f t="shared" si="2533"/>
        <v>2</v>
      </c>
      <c r="O1330" s="11">
        <f t="shared" si="2533"/>
        <v>2</v>
      </c>
      <c r="P1330" s="11" t="s">
        <v>31</v>
      </c>
      <c r="Q1330" s="19" t="str">
        <f>IF($N1330=1,IF(ISERROR(VLOOKUP($P1330,'M1'!$A:$C,Q$2,FALSE)),"NOT PRESENT",VLOOKUP($P1330,'M1'!$A:$C,Q$2,FALSE)),IF($N1330=2,IF(ISERROR(VLOOKUP(DATA!$P1330,'M2'!$A:$C,Q$2,FALSE)),"NOT PRESENT",VLOOKUP(DATA!$P1330,'M2'!$A:$C,Q$2,FALSE)),IF($N1330=0,IF(ISERROR(VLOOKUP($P1330,'M1'!$A:$C,Q$2,FALSE)),IF(ISERROR(VLOOKUP(DATA!$P1330,'M2'!$A:$C,Q$2,FALSE)),"NOT PRESENT",VLOOKUP(DATA!$P1330,'M2'!$A:$C,Q$2,FALSE)),VLOOKUP($P1330,'M1'!$A:$C,Q$2,FALSE)),"SPECIFY METHOD")))</f>
        <v>Patiria miniata</v>
      </c>
      <c r="R1330" s="12" t="str">
        <f>IF($N1330=1,IF(ISERROR(VLOOKUP($P1330,'M1'!$A:$C,R$2,FALSE)),"NOT PRESENT",VLOOKUP($P1330,'M1'!$A:$C,R$2,FALSE)),IF($N1330=2,IF(ISERROR(VLOOKUP(DATA!$P1330,'M2'!$A:$C,R$2,FALSE)),"NOT PRESENT",VLOOKUP(DATA!$P1330,'M2'!$A:$C,R$2,FALSE)),IF($N1330=0,IF(ISERROR(VLOOKUP($P1330,'M1'!$A:$C,R$2,FALSE)),IF(ISERROR(VLOOKUP(DATA!$P1330,'M2'!$A:$C,R$2,FALSE)),"NOT PRESENT",VLOOKUP(DATA!$P1330,'M2'!$A:$C,R$2,FALSE)),VLOOKUP($P1330,'M1'!$A:$C,R$2,FALSE)),"SPECIFY METHOD")))</f>
        <v>Bat star</v>
      </c>
      <c r="S1330" s="21">
        <f t="shared" si="2521"/>
        <v>19</v>
      </c>
      <c r="T1330" s="11">
        <v>19</v>
      </c>
      <c r="U1330" s="11"/>
      <c r="V1330" s="11"/>
      <c r="W1330" s="11"/>
      <c r="X1330" s="11"/>
      <c r="Y1330" s="11"/>
      <c r="Z1330" s="11"/>
      <c r="AA1330" s="11"/>
      <c r="AB1330" s="11"/>
      <c r="AC1330" s="11"/>
      <c r="AD1330" s="11"/>
      <c r="AE1330" s="11"/>
      <c r="AF1330" s="11"/>
      <c r="AG1330" s="11"/>
      <c r="AH1330" s="11"/>
      <c r="AI1330" s="11"/>
      <c r="AJ1330" s="11"/>
      <c r="AK1330" s="11"/>
      <c r="AL1330" s="11"/>
      <c r="AM1330" s="11"/>
      <c r="AN1330" s="11"/>
      <c r="AO1330" s="11"/>
      <c r="AP1330" s="11"/>
      <c r="AQ1330" s="11"/>
      <c r="AR1330" s="11"/>
      <c r="AS1330" s="11"/>
      <c r="AT1330" s="11"/>
      <c r="AU1330" s="11"/>
      <c r="AV1330" s="11"/>
      <c r="AW1330" s="11"/>
      <c r="AX1330" s="11"/>
      <c r="AY1330" s="11"/>
      <c r="AZ1330" s="11"/>
      <c r="BA1330" s="11"/>
      <c r="BB1330" s="11"/>
      <c r="BC1330" s="11"/>
      <c r="BD1330" s="11"/>
      <c r="BE1330" s="11"/>
      <c r="BF1330" s="11"/>
      <c r="BG1330" s="11"/>
      <c r="BH1330" s="11"/>
      <c r="BI1330" s="11"/>
      <c r="BJ1330" s="11"/>
      <c r="BK1330" s="11"/>
      <c r="BL1330" s="11"/>
      <c r="BM1330" s="11"/>
      <c r="BN1330" s="11"/>
      <c r="BO1330" s="11"/>
      <c r="BP1330" s="11"/>
    </row>
    <row r="1331" spans="1:68" ht="12.75" customHeight="1">
      <c r="A1331" s="12">
        <f t="shared" si="2239"/>
        <v>1328</v>
      </c>
      <c r="B1331" s="11" t="str">
        <f t="shared" ref="B1331:D1331" si="2534">IF(ISERROR(B1330),IF(ISERROR(B1329),IF(ISERROR(B1328),"BLANK",B1328),B1329),B1330)</f>
        <v>Tomas Bird</v>
      </c>
      <c r="C1331" s="11" t="str">
        <f t="shared" si="2534"/>
        <v>Jasmin Schuster</v>
      </c>
      <c r="D1331" s="11" t="str">
        <f t="shared" si="2534"/>
        <v>BMSC5</v>
      </c>
      <c r="E1331" s="12" t="str">
        <f>IF(ISERROR(VLOOKUP($D1331,SITES!$A:$E,2,FALSE)),"",VLOOKUP($D1331,SITES!$A:$E,2,FALSE))</f>
        <v>Taylor Rock</v>
      </c>
      <c r="F1331" s="10">
        <f>IF(ISERROR(VLOOKUP($D1331,SITES!$A:$E,3,FALSE)),"",VLOOKUP($D1331,SITES!$A:$E,3,FALSE))</f>
        <v>48.8273315429687</v>
      </c>
      <c r="G1331" s="13">
        <f>IF(ISERROR(VLOOKUP($D1331,SITES!$A:$E,4,FALSE)),"",VLOOKUP($D1331,SITES!$A:$E,4,FALSE))</f>
        <v>-125.196601867675</v>
      </c>
      <c r="H1331" s="14" t="str">
        <f t="shared" ref="H1331:O1331" si="2535">IF(ISERROR(H1330),IF(ISERROR(H1329),IF(ISERROR(H1328),"BLANK",H1328),H1329),H1330)</f>
        <v>23/04/2024</v>
      </c>
      <c r="I1331" s="11">
        <f t="shared" si="2535"/>
        <v>1.5</v>
      </c>
      <c r="J1331" s="11" t="str">
        <f t="shared" si="2535"/>
        <v>NW</v>
      </c>
      <c r="K1331" s="18">
        <f t="shared" si="2535"/>
        <v>0.40833333333333333</v>
      </c>
      <c r="L1331" s="11" t="str">
        <f t="shared" si="2535"/>
        <v>TB</v>
      </c>
      <c r="M1331" s="11">
        <f t="shared" si="2535"/>
        <v>6</v>
      </c>
      <c r="N1331" s="11">
        <f t="shared" si="2535"/>
        <v>2</v>
      </c>
      <c r="O1331" s="11">
        <f t="shared" si="2535"/>
        <v>2</v>
      </c>
      <c r="P1331" s="11" t="s">
        <v>42</v>
      </c>
      <c r="Q1331" s="19" t="str">
        <f>IF($N1331=1,IF(ISERROR(VLOOKUP($P1331,'M1'!$A:$C,Q$2,FALSE)),"NOT PRESENT",VLOOKUP($P1331,'M1'!$A:$C,Q$2,FALSE)),IF($N1331=2,IF(ISERROR(VLOOKUP(DATA!$P1331,'M2'!$A:$C,Q$2,FALSE)),"NOT PRESENT",VLOOKUP(DATA!$P1331,'M2'!$A:$C,Q$2,FALSE)),IF($N1331=0,IF(ISERROR(VLOOKUP($P1331,'M1'!$A:$C,Q$2,FALSE)),IF(ISERROR(VLOOKUP(DATA!$P1331,'M2'!$A:$C,Q$2,FALSE)),"NOT PRESENT",VLOOKUP(DATA!$P1331,'M2'!$A:$C,Q$2,FALSE)),VLOOKUP($P1331,'M1'!$A:$C,Q$2,FALSE)),"SPECIFY METHOD")))</f>
        <v>Dermasterias imbricata</v>
      </c>
      <c r="R1331" s="12" t="str">
        <f>IF($N1331=1,IF(ISERROR(VLOOKUP($P1331,'M1'!$A:$C,R$2,FALSE)),"NOT PRESENT",VLOOKUP($P1331,'M1'!$A:$C,R$2,FALSE)),IF($N1331=2,IF(ISERROR(VLOOKUP(DATA!$P1331,'M2'!$A:$C,R$2,FALSE)),"NOT PRESENT",VLOOKUP(DATA!$P1331,'M2'!$A:$C,R$2,FALSE)),IF($N1331=0,IF(ISERROR(VLOOKUP($P1331,'M1'!$A:$C,R$2,FALSE)),IF(ISERROR(VLOOKUP(DATA!$P1331,'M2'!$A:$C,R$2,FALSE)),"NOT PRESENT",VLOOKUP(DATA!$P1331,'M2'!$A:$C,R$2,FALSE)),VLOOKUP($P1331,'M1'!$A:$C,R$2,FALSE)),"SPECIFY METHOD")))</f>
        <v>Leather star</v>
      </c>
      <c r="S1331" s="21">
        <f t="shared" si="2521"/>
        <v>9</v>
      </c>
      <c r="T1331" s="11">
        <v>9</v>
      </c>
      <c r="U1331" s="11"/>
      <c r="V1331" s="11"/>
      <c r="W1331" s="11"/>
      <c r="X1331" s="11"/>
      <c r="Y1331" s="11"/>
      <c r="Z1331" s="11"/>
      <c r="AA1331" s="11"/>
      <c r="AB1331" s="11"/>
      <c r="AC1331" s="11"/>
      <c r="AD1331" s="11"/>
      <c r="AE1331" s="11"/>
      <c r="AF1331" s="11"/>
      <c r="AG1331" s="11"/>
      <c r="AH1331" s="11"/>
      <c r="AI1331" s="11"/>
      <c r="AJ1331" s="11"/>
      <c r="AK1331" s="11"/>
      <c r="AL1331" s="11"/>
      <c r="AM1331" s="11"/>
      <c r="AN1331" s="11"/>
      <c r="AO1331" s="11"/>
      <c r="AP1331" s="11"/>
      <c r="AQ1331" s="11"/>
      <c r="AR1331" s="11"/>
      <c r="AS1331" s="11"/>
      <c r="AT1331" s="11"/>
      <c r="AU1331" s="11"/>
      <c r="AV1331" s="11"/>
      <c r="AW1331" s="11"/>
      <c r="AX1331" s="11"/>
      <c r="AY1331" s="11"/>
      <c r="AZ1331" s="11"/>
      <c r="BA1331" s="11"/>
      <c r="BB1331" s="11"/>
      <c r="BC1331" s="11"/>
      <c r="BD1331" s="11"/>
      <c r="BE1331" s="11"/>
      <c r="BF1331" s="11"/>
      <c r="BG1331" s="11"/>
      <c r="BH1331" s="11"/>
      <c r="BI1331" s="11"/>
      <c r="BJ1331" s="11"/>
      <c r="BK1331" s="11"/>
      <c r="BL1331" s="11"/>
      <c r="BM1331" s="11"/>
      <c r="BN1331" s="11"/>
      <c r="BO1331" s="11"/>
      <c r="BP1331" s="11"/>
    </row>
    <row r="1332" spans="1:68" ht="12.75" customHeight="1">
      <c r="A1332" s="12">
        <f t="shared" si="2239"/>
        <v>1329</v>
      </c>
      <c r="B1332" s="11" t="str">
        <f t="shared" ref="B1332:D1332" si="2536">IF(ISERROR(B1330),IF(ISERROR(B1329),IF(ISERROR(B1328),"BLANK",B1328),B1329),B1330)</f>
        <v>Tomas Bird</v>
      </c>
      <c r="C1332" s="11" t="str">
        <f t="shared" si="2536"/>
        <v>Jasmin Schuster</v>
      </c>
      <c r="D1332" s="11" t="str">
        <f t="shared" si="2536"/>
        <v>BMSC5</v>
      </c>
      <c r="E1332" s="12" t="str">
        <f>IF(ISERROR(VLOOKUP($D1332,SITES!$A:$E,2,FALSE)),"",VLOOKUP($D1332,SITES!$A:$E,2,FALSE))</f>
        <v>Taylor Rock</v>
      </c>
      <c r="F1332" s="10">
        <f>IF(ISERROR(VLOOKUP($D1332,SITES!$A:$E,3,FALSE)),"",VLOOKUP($D1332,SITES!$A:$E,3,FALSE))</f>
        <v>48.8273315429687</v>
      </c>
      <c r="G1332" s="13">
        <f>IF(ISERROR(VLOOKUP($D1332,SITES!$A:$E,4,FALSE)),"",VLOOKUP($D1332,SITES!$A:$E,4,FALSE))</f>
        <v>-125.196601867675</v>
      </c>
      <c r="H1332" s="14" t="str">
        <f t="shared" ref="H1332:O1332" si="2537">IF(ISERROR(H1330),IF(ISERROR(H1329),IF(ISERROR(H1328),"BLANK",H1328),H1329),H1330)</f>
        <v>23/04/2024</v>
      </c>
      <c r="I1332" s="11">
        <f t="shared" si="2537"/>
        <v>1.5</v>
      </c>
      <c r="J1332" s="11" t="str">
        <f t="shared" si="2537"/>
        <v>NW</v>
      </c>
      <c r="K1332" s="18">
        <f t="shared" si="2537"/>
        <v>0.40833333333333333</v>
      </c>
      <c r="L1332" s="11" t="str">
        <f t="shared" si="2537"/>
        <v>TB</v>
      </c>
      <c r="M1332" s="11">
        <f t="shared" si="2537"/>
        <v>6</v>
      </c>
      <c r="N1332" s="11">
        <f t="shared" si="2537"/>
        <v>2</v>
      </c>
      <c r="O1332" s="11">
        <f t="shared" si="2537"/>
        <v>2</v>
      </c>
      <c r="P1332" s="11" t="s">
        <v>30</v>
      </c>
      <c r="Q1332" s="19" t="str">
        <f>IF($N1332=1,IF(ISERROR(VLOOKUP($P1332,'M1'!$A:$C,Q$2,FALSE)),"NOT PRESENT",VLOOKUP($P1332,'M1'!$A:$C,Q$2,FALSE)),IF($N1332=2,IF(ISERROR(VLOOKUP(DATA!$P1332,'M2'!$A:$C,Q$2,FALSE)),"NOT PRESENT",VLOOKUP(DATA!$P1332,'M2'!$A:$C,Q$2,FALSE)),IF($N1332=0,IF(ISERROR(VLOOKUP($P1332,'M1'!$A:$C,Q$2,FALSE)),IF(ISERROR(VLOOKUP(DATA!$P1332,'M2'!$A:$C,Q$2,FALSE)),"NOT PRESENT",VLOOKUP(DATA!$P1332,'M2'!$A:$C,Q$2,FALSE)),VLOOKUP($P1332,'M1'!$A:$C,Q$2,FALSE)),"SPECIFY METHOD")))</f>
        <v>Pomaulax gibberosus</v>
      </c>
      <c r="R1332" s="12" t="str">
        <f>IF($N1332=1,IF(ISERROR(VLOOKUP($P1332,'M1'!$A:$C,R$2,FALSE)),"NOT PRESENT",VLOOKUP($P1332,'M1'!$A:$C,R$2,FALSE)),IF($N1332=2,IF(ISERROR(VLOOKUP(DATA!$P1332,'M2'!$A:$C,R$2,FALSE)),"NOT PRESENT",VLOOKUP(DATA!$P1332,'M2'!$A:$C,R$2,FALSE)),IF($N1332=0,IF(ISERROR(VLOOKUP($P1332,'M1'!$A:$C,R$2,FALSE)),IF(ISERROR(VLOOKUP(DATA!$P1332,'M2'!$A:$C,R$2,FALSE)),"NOT PRESENT",VLOOKUP(DATA!$P1332,'M2'!$A:$C,R$2,FALSE)),VLOOKUP($P1332,'M1'!$A:$C,R$2,FALSE)),"SPECIFY METHOD")))</f>
        <v>Red turban shell</v>
      </c>
      <c r="S1332" s="21">
        <f t="shared" si="2521"/>
        <v>80</v>
      </c>
      <c r="T1332" s="11">
        <v>80</v>
      </c>
      <c r="U1332" s="11"/>
      <c r="V1332" s="11"/>
      <c r="W1332" s="11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  <c r="AT1332" s="11"/>
      <c r="AU1332" s="11"/>
      <c r="AV1332" s="11"/>
      <c r="AW1332" s="11"/>
      <c r="AX1332" s="11"/>
      <c r="AY1332" s="11"/>
      <c r="AZ1332" s="11"/>
      <c r="BA1332" s="11"/>
      <c r="BB1332" s="11"/>
      <c r="BC1332" s="11"/>
      <c r="BD1332" s="11"/>
      <c r="BE1332" s="11"/>
      <c r="BF1332" s="11"/>
      <c r="BG1332" s="11"/>
      <c r="BH1332" s="11"/>
      <c r="BI1332" s="11"/>
      <c r="BJ1332" s="11"/>
      <c r="BK1332" s="11"/>
      <c r="BL1332" s="11"/>
      <c r="BM1332" s="11"/>
      <c r="BN1332" s="11"/>
      <c r="BO1332" s="11"/>
      <c r="BP1332" s="11"/>
    </row>
    <row r="1333" spans="1:68" ht="12.75" customHeight="1">
      <c r="A1333" s="12">
        <f t="shared" si="2239"/>
        <v>1330</v>
      </c>
      <c r="B1333" s="11" t="str">
        <f t="shared" ref="B1333:D1333" si="2538">IF(ISERROR(B1331),IF(ISERROR(B1330),IF(ISERROR(B1329),"BLANK",B1329),B1330),B1331)</f>
        <v>Tomas Bird</v>
      </c>
      <c r="C1333" s="11" t="str">
        <f t="shared" si="2538"/>
        <v>Jasmin Schuster</v>
      </c>
      <c r="D1333" s="11" t="str">
        <f t="shared" si="2538"/>
        <v>BMSC5</v>
      </c>
      <c r="E1333" s="12" t="str">
        <f>IF(ISERROR(VLOOKUP($D1333,SITES!$A:$E,2,FALSE)),"",VLOOKUP($D1333,SITES!$A:$E,2,FALSE))</f>
        <v>Taylor Rock</v>
      </c>
      <c r="F1333" s="10">
        <f>IF(ISERROR(VLOOKUP($D1333,SITES!$A:$E,3,FALSE)),"",VLOOKUP($D1333,SITES!$A:$E,3,FALSE))</f>
        <v>48.8273315429687</v>
      </c>
      <c r="G1333" s="13">
        <f>IF(ISERROR(VLOOKUP($D1333,SITES!$A:$E,4,FALSE)),"",VLOOKUP($D1333,SITES!$A:$E,4,FALSE))</f>
        <v>-125.196601867675</v>
      </c>
      <c r="H1333" s="14" t="str">
        <f t="shared" ref="H1333:O1333" si="2539">IF(ISERROR(H1331),IF(ISERROR(H1330),IF(ISERROR(H1329),"BLANK",H1329),H1330),H1331)</f>
        <v>23/04/2024</v>
      </c>
      <c r="I1333" s="11">
        <f t="shared" si="2539"/>
        <v>1.5</v>
      </c>
      <c r="J1333" s="11" t="str">
        <f t="shared" si="2539"/>
        <v>NW</v>
      </c>
      <c r="K1333" s="18">
        <f t="shared" si="2539"/>
        <v>0.40833333333333333</v>
      </c>
      <c r="L1333" s="11" t="str">
        <f t="shared" si="2539"/>
        <v>TB</v>
      </c>
      <c r="M1333" s="11">
        <f t="shared" si="2539"/>
        <v>6</v>
      </c>
      <c r="N1333" s="11">
        <f t="shared" si="2539"/>
        <v>2</v>
      </c>
      <c r="O1333" s="11">
        <f t="shared" si="2539"/>
        <v>2</v>
      </c>
      <c r="P1333" s="11" t="s">
        <v>32</v>
      </c>
      <c r="Q1333" s="19" t="str">
        <f>IF($N1333=1,IF(ISERROR(VLOOKUP($P1333,'M1'!$A:$C,Q$2,FALSE)),"NOT PRESENT",VLOOKUP($P1333,'M1'!$A:$C,Q$2,FALSE)),IF($N1333=2,IF(ISERROR(VLOOKUP(DATA!$P1333,'M2'!$A:$C,Q$2,FALSE)),"NOT PRESENT",VLOOKUP(DATA!$P1333,'M2'!$A:$C,Q$2,FALSE)),IF($N1333=0,IF(ISERROR(VLOOKUP($P1333,'M1'!$A:$C,Q$2,FALSE)),IF(ISERROR(VLOOKUP(DATA!$P1333,'M2'!$A:$C,Q$2,FALSE)),"NOT PRESENT",VLOOKUP(DATA!$P1333,'M2'!$A:$C,Q$2,FALSE)),VLOOKUP($P1333,'M1'!$A:$C,Q$2,FALSE)),"SPECIFY METHOD")))</f>
        <v>Acmaea mitra</v>
      </c>
      <c r="R1333" s="12" t="str">
        <f>IF($N1333=1,IF(ISERROR(VLOOKUP($P1333,'M1'!$A:$C,R$2,FALSE)),"NOT PRESENT",VLOOKUP($P1333,'M1'!$A:$C,R$2,FALSE)),IF($N1333=2,IF(ISERROR(VLOOKUP(DATA!$P1333,'M2'!$A:$C,R$2,FALSE)),"NOT PRESENT",VLOOKUP(DATA!$P1333,'M2'!$A:$C,R$2,FALSE)),IF($N1333=0,IF(ISERROR(VLOOKUP($P1333,'M1'!$A:$C,R$2,FALSE)),IF(ISERROR(VLOOKUP(DATA!$P1333,'M2'!$A:$C,R$2,FALSE)),"NOT PRESENT",VLOOKUP(DATA!$P1333,'M2'!$A:$C,R$2,FALSE)),VLOOKUP($P1333,'M1'!$A:$C,R$2,FALSE)),"SPECIFY METHOD")))</f>
        <v>Whitecap limpet</v>
      </c>
      <c r="S1333" s="21">
        <f t="shared" si="2521"/>
        <v>35</v>
      </c>
      <c r="T1333" s="11">
        <v>35</v>
      </c>
      <c r="U1333" s="11"/>
      <c r="V1333" s="11"/>
      <c r="W1333" s="11"/>
      <c r="X1333" s="11"/>
      <c r="Y1333" s="11"/>
      <c r="Z1333" s="11"/>
      <c r="AA1333" s="11"/>
      <c r="AB1333" s="11"/>
      <c r="AC1333" s="11"/>
      <c r="AD1333" s="11"/>
      <c r="AE1333" s="11"/>
      <c r="AF1333" s="11"/>
      <c r="AG1333" s="11"/>
      <c r="AH1333" s="11"/>
      <c r="AI1333" s="11"/>
      <c r="AJ1333" s="11"/>
      <c r="AK1333" s="11"/>
      <c r="AL1333" s="11"/>
      <c r="AM1333" s="11"/>
      <c r="AN1333" s="11"/>
      <c r="AO1333" s="11"/>
      <c r="AP1333" s="11"/>
      <c r="AQ1333" s="11"/>
      <c r="AR1333" s="11"/>
      <c r="AS1333" s="11"/>
      <c r="AT1333" s="11"/>
      <c r="AU1333" s="11"/>
      <c r="AV1333" s="11"/>
      <c r="AW1333" s="11"/>
      <c r="AX1333" s="11"/>
      <c r="AY1333" s="11"/>
      <c r="AZ1333" s="11"/>
      <c r="BA1333" s="11"/>
      <c r="BB1333" s="11"/>
      <c r="BC1333" s="11"/>
      <c r="BD1333" s="11"/>
      <c r="BE1333" s="11"/>
      <c r="BF1333" s="11"/>
      <c r="BG1333" s="11"/>
      <c r="BH1333" s="11"/>
      <c r="BI1333" s="11"/>
      <c r="BJ1333" s="11"/>
      <c r="BK1333" s="11"/>
      <c r="BL1333" s="11"/>
      <c r="BM1333" s="11"/>
      <c r="BN1333" s="11"/>
      <c r="BO1333" s="11"/>
      <c r="BP1333" s="11"/>
    </row>
    <row r="1334" spans="1:68" ht="12.75" customHeight="1">
      <c r="A1334" s="12">
        <f t="shared" si="2239"/>
        <v>1331</v>
      </c>
      <c r="B1334" s="11" t="str">
        <f t="shared" ref="B1334:D1334" si="2540">IF(ISERROR(B1333),IF(ISERROR(B1331),IF(ISERROR(B1330),"BLANK",B1330),B1331),B1333)</f>
        <v>Tomas Bird</v>
      </c>
      <c r="C1334" s="11" t="str">
        <f t="shared" si="2540"/>
        <v>Jasmin Schuster</v>
      </c>
      <c r="D1334" s="11" t="str">
        <f t="shared" si="2540"/>
        <v>BMSC5</v>
      </c>
      <c r="E1334" s="12" t="str">
        <f>IF(ISERROR(VLOOKUP($D1334,SITES!$A:$E,2,FALSE)),"",VLOOKUP($D1334,SITES!$A:$E,2,FALSE))</f>
        <v>Taylor Rock</v>
      </c>
      <c r="F1334" s="10">
        <f>IF(ISERROR(VLOOKUP($D1334,SITES!$A:$E,3,FALSE)),"",VLOOKUP($D1334,SITES!$A:$E,3,FALSE))</f>
        <v>48.8273315429687</v>
      </c>
      <c r="G1334" s="13">
        <f>IF(ISERROR(VLOOKUP($D1334,SITES!$A:$E,4,FALSE)),"",VLOOKUP($D1334,SITES!$A:$E,4,FALSE))</f>
        <v>-125.196601867675</v>
      </c>
      <c r="H1334" s="14" t="str">
        <f t="shared" ref="H1334:O1334" si="2541">IF(ISERROR(H1333),IF(ISERROR(H1331),IF(ISERROR(H1330),"BLANK",H1330),H1331),H1333)</f>
        <v>23/04/2024</v>
      </c>
      <c r="I1334" s="11">
        <f t="shared" si="2541"/>
        <v>1.5</v>
      </c>
      <c r="J1334" s="11" t="str">
        <f t="shared" si="2541"/>
        <v>NW</v>
      </c>
      <c r="K1334" s="18">
        <f t="shared" si="2541"/>
        <v>0.40833333333333333</v>
      </c>
      <c r="L1334" s="11" t="str">
        <f t="shared" si="2541"/>
        <v>TB</v>
      </c>
      <c r="M1334" s="11">
        <f t="shared" si="2541"/>
        <v>6</v>
      </c>
      <c r="N1334" s="11">
        <f t="shared" si="2541"/>
        <v>2</v>
      </c>
      <c r="O1334" s="11">
        <f t="shared" si="2541"/>
        <v>2</v>
      </c>
      <c r="P1334" s="11" t="s">
        <v>97</v>
      </c>
      <c r="Q1334" s="19" t="str">
        <f>IF($N1334=1,IF(ISERROR(VLOOKUP($P1334,'M1'!$A:$C,Q$2,FALSE)),"NOT PRESENT",VLOOKUP($P1334,'M1'!$A:$C,Q$2,FALSE)),IF($N1334=2,IF(ISERROR(VLOOKUP(DATA!$P1334,'M2'!$A:$C,Q$2,FALSE)),"NOT PRESENT",VLOOKUP(DATA!$P1334,'M2'!$A:$C,Q$2,FALSE)),IF($N1334=0,IF(ISERROR(VLOOKUP($P1334,'M1'!$A:$C,Q$2,FALSE)),IF(ISERROR(VLOOKUP(DATA!$P1334,'M2'!$A:$C,Q$2,FALSE)),"NOT PRESENT",VLOOKUP(DATA!$P1334,'M2'!$A:$C,Q$2,FALSE)),VLOOKUP($P1334,'M1'!$A:$C,Q$2,FALSE)),"SPECIFY METHOD")))</f>
        <v>Mediaster aequalis</v>
      </c>
      <c r="R1334" s="12" t="str">
        <f>IF($N1334=1,IF(ISERROR(VLOOKUP($P1334,'M1'!$A:$C,R$2,FALSE)),"NOT PRESENT",VLOOKUP($P1334,'M1'!$A:$C,R$2,FALSE)),IF($N1334=2,IF(ISERROR(VLOOKUP(DATA!$P1334,'M2'!$A:$C,R$2,FALSE)),"NOT PRESENT",VLOOKUP(DATA!$P1334,'M2'!$A:$C,R$2,FALSE)),IF($N1334=0,IF(ISERROR(VLOOKUP($P1334,'M1'!$A:$C,R$2,FALSE)),IF(ISERROR(VLOOKUP(DATA!$P1334,'M2'!$A:$C,R$2,FALSE)),"NOT PRESENT",VLOOKUP(DATA!$P1334,'M2'!$A:$C,R$2,FALSE)),VLOOKUP($P1334,'M1'!$A:$C,R$2,FALSE)),"SPECIFY METHOD")))</f>
        <v>Vermillion sea star</v>
      </c>
      <c r="S1334" s="21">
        <f t="shared" si="2521"/>
        <v>1</v>
      </c>
      <c r="T1334" s="11">
        <v>1</v>
      </c>
      <c r="U1334" s="11"/>
      <c r="V1334" s="11"/>
      <c r="W1334" s="11"/>
      <c r="X1334" s="11"/>
      <c r="Y1334" s="11"/>
      <c r="Z1334" s="11"/>
      <c r="AA1334" s="11"/>
      <c r="AB1334" s="11"/>
      <c r="AC1334" s="11"/>
      <c r="AD1334" s="11"/>
      <c r="AE1334" s="11"/>
      <c r="AF1334" s="11"/>
      <c r="AG1334" s="11"/>
      <c r="AH1334" s="11"/>
      <c r="AI1334" s="11"/>
      <c r="AJ1334" s="11"/>
      <c r="AK1334" s="11"/>
      <c r="AL1334" s="11"/>
      <c r="AM1334" s="11"/>
      <c r="AN1334" s="11"/>
      <c r="AO1334" s="11"/>
      <c r="AP1334" s="11"/>
      <c r="AQ1334" s="11"/>
      <c r="AR1334" s="11"/>
      <c r="AS1334" s="11"/>
      <c r="AT1334" s="11"/>
      <c r="AU1334" s="11"/>
      <c r="AV1334" s="11"/>
      <c r="AW1334" s="11"/>
      <c r="AX1334" s="11"/>
      <c r="AY1334" s="11"/>
      <c r="AZ1334" s="11"/>
      <c r="BA1334" s="11"/>
      <c r="BB1334" s="11"/>
      <c r="BC1334" s="11"/>
      <c r="BD1334" s="11"/>
      <c r="BE1334" s="11"/>
      <c r="BF1334" s="11"/>
      <c r="BG1334" s="11"/>
      <c r="BH1334" s="11"/>
      <c r="BI1334" s="11"/>
      <c r="BJ1334" s="11"/>
      <c r="BK1334" s="11"/>
      <c r="BL1334" s="11"/>
      <c r="BM1334" s="11"/>
      <c r="BN1334" s="11"/>
      <c r="BO1334" s="11"/>
      <c r="BP1334" s="11"/>
    </row>
    <row r="1335" spans="1:68" ht="12.75" customHeight="1">
      <c r="A1335" s="12">
        <f t="shared" si="2239"/>
        <v>1332</v>
      </c>
      <c r="B1335" s="11" t="str">
        <f t="shared" ref="B1335:D1335" si="2542">IF(ISERROR(B1334),IF(ISERROR(B1333),IF(ISERROR(B1331),"BLANK",B1331),B1333),B1334)</f>
        <v>Tomas Bird</v>
      </c>
      <c r="C1335" s="11" t="str">
        <f t="shared" si="2542"/>
        <v>Jasmin Schuster</v>
      </c>
      <c r="D1335" s="11" t="str">
        <f t="shared" si="2542"/>
        <v>BMSC5</v>
      </c>
      <c r="E1335" s="12" t="str">
        <f>IF(ISERROR(VLOOKUP($D1335,SITES!$A:$E,2,FALSE)),"",VLOOKUP($D1335,SITES!$A:$E,2,FALSE))</f>
        <v>Taylor Rock</v>
      </c>
      <c r="F1335" s="10">
        <f>IF(ISERROR(VLOOKUP($D1335,SITES!$A:$E,3,FALSE)),"",VLOOKUP($D1335,SITES!$A:$E,3,FALSE))</f>
        <v>48.8273315429687</v>
      </c>
      <c r="G1335" s="13">
        <f>IF(ISERROR(VLOOKUP($D1335,SITES!$A:$E,4,FALSE)),"",VLOOKUP($D1335,SITES!$A:$E,4,FALSE))</f>
        <v>-125.196601867675</v>
      </c>
      <c r="H1335" s="14" t="str">
        <f t="shared" ref="H1335:O1335" si="2543">IF(ISERROR(H1334),IF(ISERROR(H1333),IF(ISERROR(H1331),"BLANK",H1331),H1333),H1334)</f>
        <v>23/04/2024</v>
      </c>
      <c r="I1335" s="11">
        <f t="shared" si="2543"/>
        <v>1.5</v>
      </c>
      <c r="J1335" s="11" t="str">
        <f t="shared" si="2543"/>
        <v>NW</v>
      </c>
      <c r="K1335" s="18">
        <f t="shared" si="2543"/>
        <v>0.40833333333333333</v>
      </c>
      <c r="L1335" s="11" t="str">
        <f t="shared" si="2543"/>
        <v>TB</v>
      </c>
      <c r="M1335" s="11">
        <f t="shared" si="2543"/>
        <v>6</v>
      </c>
      <c r="N1335" s="11">
        <f t="shared" si="2543"/>
        <v>2</v>
      </c>
      <c r="O1335" s="11">
        <f t="shared" si="2543"/>
        <v>2</v>
      </c>
      <c r="P1335" s="11" t="s">
        <v>36</v>
      </c>
      <c r="Q1335" s="19" t="str">
        <f>IF($N1335=1,IF(ISERROR(VLOOKUP($P1335,'M1'!$A:$C,Q$2,FALSE)),"NOT PRESENT",VLOOKUP($P1335,'M1'!$A:$C,Q$2,FALSE)),IF($N1335=2,IF(ISERROR(VLOOKUP(DATA!$P1335,'M2'!$A:$C,Q$2,FALSE)),"NOT PRESENT",VLOOKUP(DATA!$P1335,'M2'!$A:$C,Q$2,FALSE)),IF($N1335=0,IF(ISERROR(VLOOKUP($P1335,'M1'!$A:$C,Q$2,FALSE)),IF(ISERROR(VLOOKUP(DATA!$P1335,'M2'!$A:$C,Q$2,FALSE)),"NOT PRESENT",VLOOKUP(DATA!$P1335,'M2'!$A:$C,Q$2,FALSE)),VLOOKUP($P1335,'M1'!$A:$C,Q$2,FALSE)),"SPECIFY METHOD")))</f>
        <v>Haliotis kamtschatkana</v>
      </c>
      <c r="R1335" s="12" t="str">
        <f>IF($N1335=1,IF(ISERROR(VLOOKUP($P1335,'M1'!$A:$C,R$2,FALSE)),"NOT PRESENT",VLOOKUP($P1335,'M1'!$A:$C,R$2,FALSE)),IF($N1335=2,IF(ISERROR(VLOOKUP(DATA!$P1335,'M2'!$A:$C,R$2,FALSE)),"NOT PRESENT",VLOOKUP(DATA!$P1335,'M2'!$A:$C,R$2,FALSE)),IF($N1335=0,IF(ISERROR(VLOOKUP($P1335,'M1'!$A:$C,R$2,FALSE)),IF(ISERROR(VLOOKUP(DATA!$P1335,'M2'!$A:$C,R$2,FALSE)),"NOT PRESENT",VLOOKUP(DATA!$P1335,'M2'!$A:$C,R$2,FALSE)),VLOOKUP($P1335,'M1'!$A:$C,R$2,FALSE)),"SPECIFY METHOD")))</f>
        <v>Pinto abalone</v>
      </c>
      <c r="S1335" s="21">
        <f t="shared" si="2521"/>
        <v>16</v>
      </c>
      <c r="T1335" s="11">
        <v>0</v>
      </c>
      <c r="U1335" s="11"/>
      <c r="V1335" s="11">
        <v>3</v>
      </c>
      <c r="W1335" s="11">
        <v>6</v>
      </c>
      <c r="X1335" s="11">
        <v>4</v>
      </c>
      <c r="Y1335" s="11">
        <v>3</v>
      </c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1"/>
      <c r="AJ1335" s="11"/>
      <c r="AK1335" s="11"/>
      <c r="AL1335" s="11"/>
      <c r="AM1335" s="11"/>
      <c r="AN1335" s="11"/>
      <c r="AO1335" s="11"/>
      <c r="AP1335" s="11"/>
      <c r="AQ1335" s="11"/>
      <c r="AR1335" s="11"/>
      <c r="AS1335" s="11"/>
      <c r="AT1335" s="11"/>
      <c r="AU1335" s="11"/>
      <c r="AV1335" s="11"/>
      <c r="AW1335" s="11"/>
      <c r="AX1335" s="11"/>
      <c r="AY1335" s="11"/>
      <c r="AZ1335" s="11"/>
      <c r="BA1335" s="11"/>
      <c r="BB1335" s="11"/>
      <c r="BC1335" s="11"/>
      <c r="BD1335" s="11"/>
      <c r="BE1335" s="11"/>
      <c r="BF1335" s="11"/>
      <c r="BG1335" s="11"/>
      <c r="BH1335" s="11"/>
      <c r="BI1335" s="11"/>
      <c r="BJ1335" s="11"/>
      <c r="BK1335" s="11"/>
      <c r="BL1335" s="11"/>
      <c r="BM1335" s="11"/>
      <c r="BN1335" s="11"/>
      <c r="BO1335" s="11"/>
      <c r="BP1335" s="11"/>
    </row>
    <row r="1336" spans="1:68" ht="12.75" customHeight="1">
      <c r="A1336" s="12">
        <f t="shared" si="2239"/>
        <v>1333</v>
      </c>
      <c r="B1336" s="11" t="str">
        <f t="shared" ref="B1336:D1336" si="2544">IF(ISERROR(B1335),IF(ISERROR(B1334),IF(ISERROR(B1333),"BLANK",B1333),B1334),B1335)</f>
        <v>Tomas Bird</v>
      </c>
      <c r="C1336" s="11" t="str">
        <f t="shared" si="2544"/>
        <v>Jasmin Schuster</v>
      </c>
      <c r="D1336" s="11" t="str">
        <f t="shared" si="2544"/>
        <v>BMSC5</v>
      </c>
      <c r="E1336" s="12" t="str">
        <f>IF(ISERROR(VLOOKUP($D1336,SITES!$A:$E,2,FALSE)),"",VLOOKUP($D1336,SITES!$A:$E,2,FALSE))</f>
        <v>Taylor Rock</v>
      </c>
      <c r="F1336" s="10">
        <f>IF(ISERROR(VLOOKUP($D1336,SITES!$A:$E,3,FALSE)),"",VLOOKUP($D1336,SITES!$A:$E,3,FALSE))</f>
        <v>48.8273315429687</v>
      </c>
      <c r="G1336" s="13">
        <f>IF(ISERROR(VLOOKUP($D1336,SITES!$A:$E,4,FALSE)),"",VLOOKUP($D1336,SITES!$A:$E,4,FALSE))</f>
        <v>-125.196601867675</v>
      </c>
      <c r="H1336" s="14" t="str">
        <f t="shared" ref="H1336:O1336" si="2545">IF(ISERROR(H1335),IF(ISERROR(H1334),IF(ISERROR(H1333),"BLANK",H1333),H1334),H1335)</f>
        <v>23/04/2024</v>
      </c>
      <c r="I1336" s="11">
        <f t="shared" si="2545"/>
        <v>1.5</v>
      </c>
      <c r="J1336" s="11" t="str">
        <f t="shared" si="2545"/>
        <v>NW</v>
      </c>
      <c r="K1336" s="18">
        <f t="shared" si="2545"/>
        <v>0.40833333333333333</v>
      </c>
      <c r="L1336" s="11" t="str">
        <f t="shared" si="2545"/>
        <v>TB</v>
      </c>
      <c r="M1336" s="11">
        <f t="shared" si="2545"/>
        <v>6</v>
      </c>
      <c r="N1336" s="11">
        <f t="shared" si="2545"/>
        <v>2</v>
      </c>
      <c r="O1336" s="11">
        <f t="shared" si="2545"/>
        <v>2</v>
      </c>
      <c r="P1336" s="11" t="s">
        <v>39</v>
      </c>
      <c r="Q1336" s="19" t="str">
        <f>IF($N1336=1,IF(ISERROR(VLOOKUP($P1336,'M1'!$A:$C,Q$2,FALSE)),"NOT PRESENT",VLOOKUP($P1336,'M1'!$A:$C,Q$2,FALSE)),IF($N1336=2,IF(ISERROR(VLOOKUP(DATA!$P1336,'M2'!$A:$C,Q$2,FALSE)),"NOT PRESENT",VLOOKUP(DATA!$P1336,'M2'!$A:$C,Q$2,FALSE)),IF($N1336=0,IF(ISERROR(VLOOKUP($P1336,'M1'!$A:$C,Q$2,FALSE)),IF(ISERROR(VLOOKUP(DATA!$P1336,'M2'!$A:$C,Q$2,FALSE)),"NOT PRESENT",VLOOKUP(DATA!$P1336,'M2'!$A:$C,Q$2,FALSE)),VLOOKUP($P1336,'M1'!$A:$C,Q$2,FALSE)),"SPECIFY METHOD")))</f>
        <v>Hermissenda crassicornis</v>
      </c>
      <c r="R1336" s="12" t="str">
        <f>IF($N1336=1,IF(ISERROR(VLOOKUP($P1336,'M1'!$A:$C,R$2,FALSE)),"NOT PRESENT",VLOOKUP($P1336,'M1'!$A:$C,R$2,FALSE)),IF($N1336=2,IF(ISERROR(VLOOKUP(DATA!$P1336,'M2'!$A:$C,R$2,FALSE)),"NOT PRESENT",VLOOKUP(DATA!$P1336,'M2'!$A:$C,R$2,FALSE)),IF($N1336=0,IF(ISERROR(VLOOKUP($P1336,'M1'!$A:$C,R$2,FALSE)),IF(ISERROR(VLOOKUP(DATA!$P1336,'M2'!$A:$C,R$2,FALSE)),"NOT PRESENT",VLOOKUP(DATA!$P1336,'M2'!$A:$C,R$2,FALSE)),VLOOKUP($P1336,'M1'!$A:$C,R$2,FALSE)),"SPECIFY METHOD")))</f>
        <v>Opalescent nudibranch</v>
      </c>
      <c r="S1336" s="21">
        <f t="shared" si="2521"/>
        <v>9</v>
      </c>
      <c r="T1336" s="11">
        <v>9</v>
      </c>
      <c r="U1336" s="11"/>
      <c r="V1336" s="11"/>
      <c r="W1336" s="11"/>
      <c r="X1336" s="11"/>
      <c r="Y1336" s="11"/>
      <c r="Z1336" s="11"/>
      <c r="AA1336" s="11"/>
      <c r="AB1336" s="11"/>
      <c r="AC1336" s="11"/>
      <c r="AD1336" s="11"/>
      <c r="AE1336" s="11"/>
      <c r="AF1336" s="11"/>
      <c r="AG1336" s="11"/>
      <c r="AH1336" s="11"/>
      <c r="AI1336" s="11"/>
      <c r="AJ1336" s="11"/>
      <c r="AK1336" s="11"/>
      <c r="AL1336" s="11"/>
      <c r="AM1336" s="11"/>
      <c r="AN1336" s="11"/>
      <c r="AO1336" s="11"/>
      <c r="AP1336" s="11"/>
      <c r="AQ1336" s="11"/>
      <c r="AR1336" s="11"/>
      <c r="AS1336" s="11"/>
      <c r="AT1336" s="11"/>
      <c r="AU1336" s="11"/>
      <c r="AV1336" s="11"/>
      <c r="AW1336" s="11"/>
      <c r="AX1336" s="11"/>
      <c r="AY1336" s="11"/>
      <c r="AZ1336" s="11"/>
      <c r="BA1336" s="11"/>
      <c r="BB1336" s="11"/>
      <c r="BC1336" s="11"/>
      <c r="BD1336" s="11"/>
      <c r="BE1336" s="11"/>
      <c r="BF1336" s="11"/>
      <c r="BG1336" s="11"/>
      <c r="BH1336" s="11"/>
      <c r="BI1336" s="11"/>
      <c r="BJ1336" s="11"/>
      <c r="BK1336" s="11"/>
      <c r="BL1336" s="11"/>
      <c r="BM1336" s="11"/>
      <c r="BN1336" s="11"/>
      <c r="BO1336" s="11"/>
      <c r="BP1336" s="11"/>
    </row>
    <row r="1337" spans="1:68" ht="12.75" customHeight="1">
      <c r="A1337" s="12">
        <f t="shared" si="2239"/>
        <v>1334</v>
      </c>
      <c r="B1337" s="11" t="str">
        <f t="shared" ref="B1337:D1337" si="2546">IF(ISERROR(B1336),IF(ISERROR(B1335),IF(ISERROR(B1334),"BLANK",B1334),B1335),B1336)</f>
        <v>Tomas Bird</v>
      </c>
      <c r="C1337" s="11" t="str">
        <f t="shared" si="2546"/>
        <v>Jasmin Schuster</v>
      </c>
      <c r="D1337" s="11" t="str">
        <f t="shared" si="2546"/>
        <v>BMSC5</v>
      </c>
      <c r="E1337" s="12" t="str">
        <f>IF(ISERROR(VLOOKUP($D1337,SITES!$A:$E,2,FALSE)),"",VLOOKUP($D1337,SITES!$A:$E,2,FALSE))</f>
        <v>Taylor Rock</v>
      </c>
      <c r="F1337" s="10">
        <f>IF(ISERROR(VLOOKUP($D1337,SITES!$A:$E,3,FALSE)),"",VLOOKUP($D1337,SITES!$A:$E,3,FALSE))</f>
        <v>48.8273315429687</v>
      </c>
      <c r="G1337" s="13">
        <f>IF(ISERROR(VLOOKUP($D1337,SITES!$A:$E,4,FALSE)),"",VLOOKUP($D1337,SITES!$A:$E,4,FALSE))</f>
        <v>-125.196601867675</v>
      </c>
      <c r="H1337" s="14" t="str">
        <f t="shared" ref="H1337:O1337" si="2547">IF(ISERROR(H1336),IF(ISERROR(H1335),IF(ISERROR(H1334),"BLANK",H1334),H1335),H1336)</f>
        <v>23/04/2024</v>
      </c>
      <c r="I1337" s="11">
        <f t="shared" si="2547"/>
        <v>1.5</v>
      </c>
      <c r="J1337" s="11" t="str">
        <f t="shared" si="2547"/>
        <v>NW</v>
      </c>
      <c r="K1337" s="18">
        <f t="shared" si="2547"/>
        <v>0.40833333333333333</v>
      </c>
      <c r="L1337" s="11" t="str">
        <f t="shared" si="2547"/>
        <v>TB</v>
      </c>
      <c r="M1337" s="11">
        <f t="shared" si="2547"/>
        <v>6</v>
      </c>
      <c r="N1337" s="11">
        <f t="shared" si="2547"/>
        <v>2</v>
      </c>
      <c r="O1337" s="11">
        <f t="shared" si="2547"/>
        <v>2</v>
      </c>
      <c r="P1337" s="11" t="s">
        <v>44</v>
      </c>
      <c r="Q1337" s="19" t="str">
        <f>IF($N1337=1,IF(ISERROR(VLOOKUP($P1337,'M1'!$A:$C,Q$2,FALSE)),"NOT PRESENT",VLOOKUP($P1337,'M1'!$A:$C,Q$2,FALSE)),IF($N1337=2,IF(ISERROR(VLOOKUP(DATA!$P1337,'M2'!$A:$C,Q$2,FALSE)),"NOT PRESENT",VLOOKUP(DATA!$P1337,'M2'!$A:$C,Q$2,FALSE)),IF($N1337=0,IF(ISERROR(VLOOKUP($P1337,'M1'!$A:$C,Q$2,FALSE)),IF(ISERROR(VLOOKUP(DATA!$P1337,'M2'!$A:$C,Q$2,FALSE)),"NOT PRESENT",VLOOKUP(DATA!$P1337,'M2'!$A:$C,Q$2,FALSE)),VLOOKUP($P1337,'M1'!$A:$C,Q$2,FALSE)),"SPECIFY METHOD")))</f>
        <v>Strongylocentrotus purpuratus</v>
      </c>
      <c r="R1337" s="12" t="str">
        <f>IF($N1337=1,IF(ISERROR(VLOOKUP($P1337,'M1'!$A:$C,R$2,FALSE)),"NOT PRESENT",VLOOKUP($P1337,'M1'!$A:$C,R$2,FALSE)),IF($N1337=2,IF(ISERROR(VLOOKUP(DATA!$P1337,'M2'!$A:$C,R$2,FALSE)),"NOT PRESENT",VLOOKUP(DATA!$P1337,'M2'!$A:$C,R$2,FALSE)),IF($N1337=0,IF(ISERROR(VLOOKUP($P1337,'M1'!$A:$C,R$2,FALSE)),IF(ISERROR(VLOOKUP(DATA!$P1337,'M2'!$A:$C,R$2,FALSE)),"NOT PRESENT",VLOOKUP(DATA!$P1337,'M2'!$A:$C,R$2,FALSE)),VLOOKUP($P1337,'M1'!$A:$C,R$2,FALSE)),"SPECIFY METHOD")))</f>
        <v>Purple sea urchin (?)</v>
      </c>
      <c r="S1337" s="21">
        <f t="shared" si="2521"/>
        <v>15</v>
      </c>
      <c r="T1337" s="11">
        <v>15</v>
      </c>
      <c r="U1337" s="11"/>
      <c r="V1337" s="11"/>
      <c r="W1337" s="11"/>
      <c r="X1337" s="11"/>
      <c r="Y1337" s="11"/>
      <c r="Z1337" s="11"/>
      <c r="AA1337" s="11"/>
      <c r="AB1337" s="11"/>
      <c r="AC1337" s="11"/>
      <c r="AD1337" s="11"/>
      <c r="AE1337" s="11"/>
      <c r="AF1337" s="11"/>
      <c r="AG1337" s="11"/>
      <c r="AH1337" s="11"/>
      <c r="AI1337" s="11"/>
      <c r="AJ1337" s="11"/>
      <c r="AK1337" s="11"/>
      <c r="AL1337" s="11"/>
      <c r="AM1337" s="11"/>
      <c r="AN1337" s="11"/>
      <c r="AO1337" s="11"/>
      <c r="AP1337" s="11"/>
      <c r="AQ1337" s="11"/>
      <c r="AR1337" s="11"/>
      <c r="AS1337" s="11"/>
      <c r="AT1337" s="11"/>
      <c r="AU1337" s="11"/>
      <c r="AV1337" s="11"/>
      <c r="AW1337" s="11"/>
      <c r="AX1337" s="11"/>
      <c r="AY1337" s="11"/>
      <c r="AZ1337" s="11"/>
      <c r="BA1337" s="11"/>
      <c r="BB1337" s="11"/>
      <c r="BC1337" s="11"/>
      <c r="BD1337" s="11"/>
      <c r="BE1337" s="11"/>
      <c r="BF1337" s="11"/>
      <c r="BG1337" s="11"/>
      <c r="BH1337" s="11"/>
      <c r="BI1337" s="11"/>
      <c r="BJ1337" s="11"/>
      <c r="BK1337" s="11"/>
      <c r="BL1337" s="11"/>
      <c r="BM1337" s="11"/>
      <c r="BN1337" s="11"/>
      <c r="BO1337" s="11"/>
      <c r="BP1337" s="11"/>
    </row>
    <row r="1338" spans="1:68" ht="12.75" customHeight="1">
      <c r="A1338" s="12">
        <f t="shared" si="2239"/>
        <v>1335</v>
      </c>
      <c r="B1338" s="11" t="str">
        <f t="shared" ref="B1338:D1338" si="2548">IF(ISERROR(B1337),IF(ISERROR(B1336),IF(ISERROR(B1335),"BLANK",B1335),B1336),B1337)</f>
        <v>Tomas Bird</v>
      </c>
      <c r="C1338" s="11" t="str">
        <f t="shared" si="2548"/>
        <v>Jasmin Schuster</v>
      </c>
      <c r="D1338" s="11" t="str">
        <f t="shared" si="2548"/>
        <v>BMSC5</v>
      </c>
      <c r="E1338" s="12" t="str">
        <f>IF(ISERROR(VLOOKUP($D1338,SITES!$A:$E,2,FALSE)),"",VLOOKUP($D1338,SITES!$A:$E,2,FALSE))</f>
        <v>Taylor Rock</v>
      </c>
      <c r="F1338" s="10">
        <f>IF(ISERROR(VLOOKUP($D1338,SITES!$A:$E,3,FALSE)),"",VLOOKUP($D1338,SITES!$A:$E,3,FALSE))</f>
        <v>48.8273315429687</v>
      </c>
      <c r="G1338" s="13">
        <f>IF(ISERROR(VLOOKUP($D1338,SITES!$A:$E,4,FALSE)),"",VLOOKUP($D1338,SITES!$A:$E,4,FALSE))</f>
        <v>-125.196601867675</v>
      </c>
      <c r="H1338" s="14" t="str">
        <f t="shared" ref="H1338:O1338" si="2549">IF(ISERROR(H1337),IF(ISERROR(H1336),IF(ISERROR(H1335),"BLANK",H1335),H1336),H1337)</f>
        <v>23/04/2024</v>
      </c>
      <c r="I1338" s="11">
        <f t="shared" si="2549"/>
        <v>1.5</v>
      </c>
      <c r="J1338" s="11" t="str">
        <f t="shared" si="2549"/>
        <v>NW</v>
      </c>
      <c r="K1338" s="18">
        <f t="shared" si="2549"/>
        <v>0.40833333333333333</v>
      </c>
      <c r="L1338" s="11" t="str">
        <f t="shared" si="2549"/>
        <v>TB</v>
      </c>
      <c r="M1338" s="11">
        <f t="shared" si="2549"/>
        <v>6</v>
      </c>
      <c r="N1338" s="11">
        <f t="shared" si="2549"/>
        <v>2</v>
      </c>
      <c r="O1338" s="11">
        <f t="shared" si="2549"/>
        <v>2</v>
      </c>
      <c r="P1338" s="11" t="s">
        <v>37</v>
      </c>
      <c r="Q1338" s="19" t="str">
        <f>IF($N1338=1,IF(ISERROR(VLOOKUP($P1338,'M1'!$A:$C,Q$2,FALSE)),"NOT PRESENT",VLOOKUP($P1338,'M1'!$A:$C,Q$2,FALSE)),IF($N1338=2,IF(ISERROR(VLOOKUP(DATA!$P1338,'M2'!$A:$C,Q$2,FALSE)),"NOT PRESENT",VLOOKUP(DATA!$P1338,'M2'!$A:$C,Q$2,FALSE)),IF($N1338=0,IF(ISERROR(VLOOKUP($P1338,'M1'!$A:$C,Q$2,FALSE)),IF(ISERROR(VLOOKUP(DATA!$P1338,'M2'!$A:$C,Q$2,FALSE)),"NOT PRESENT",VLOOKUP(DATA!$P1338,'M2'!$A:$C,Q$2,FALSE)),VLOOKUP($P1338,'M1'!$A:$C,Q$2,FALSE)),"SPECIFY METHOD")))</f>
        <v>Ceratostoma foliatum</v>
      </c>
      <c r="R1338" s="12" t="str">
        <f>IF($N1338=1,IF(ISERROR(VLOOKUP($P1338,'M1'!$A:$C,R$2,FALSE)),"NOT PRESENT",VLOOKUP($P1338,'M1'!$A:$C,R$2,FALSE)),IF($N1338=2,IF(ISERROR(VLOOKUP(DATA!$P1338,'M2'!$A:$C,R$2,FALSE)),"NOT PRESENT",VLOOKUP(DATA!$P1338,'M2'!$A:$C,R$2,FALSE)),IF($N1338=0,IF(ISERROR(VLOOKUP($P1338,'M1'!$A:$C,R$2,FALSE)),IF(ISERROR(VLOOKUP(DATA!$P1338,'M2'!$A:$C,R$2,FALSE)),"NOT PRESENT",VLOOKUP(DATA!$P1338,'M2'!$A:$C,R$2,FALSE)),VLOOKUP($P1338,'M1'!$A:$C,R$2,FALSE)),"SPECIFY METHOD")))</f>
        <v>Leafy hornmouth</v>
      </c>
      <c r="S1338" s="21">
        <f t="shared" si="2521"/>
        <v>18</v>
      </c>
      <c r="T1338" s="11">
        <v>18</v>
      </c>
      <c r="U1338" s="11"/>
      <c r="V1338" s="11"/>
      <c r="W1338" s="11"/>
      <c r="X1338" s="11"/>
      <c r="Y1338" s="11"/>
      <c r="Z1338" s="11"/>
      <c r="AA1338" s="11"/>
      <c r="AB1338" s="11"/>
      <c r="AC1338" s="11"/>
      <c r="AD1338" s="11"/>
      <c r="AE1338" s="11"/>
      <c r="AF1338" s="11"/>
      <c r="AG1338" s="11"/>
      <c r="AH1338" s="11"/>
      <c r="AI1338" s="11"/>
      <c r="AJ1338" s="11"/>
      <c r="AK1338" s="11"/>
      <c r="AL1338" s="11"/>
      <c r="AM1338" s="11"/>
      <c r="AN1338" s="11"/>
      <c r="AO1338" s="11"/>
      <c r="AP1338" s="11"/>
      <c r="AQ1338" s="11"/>
      <c r="AR1338" s="11"/>
      <c r="AS1338" s="11"/>
      <c r="AT1338" s="11"/>
      <c r="AU1338" s="11"/>
      <c r="AV1338" s="11"/>
      <c r="AW1338" s="11"/>
      <c r="AX1338" s="11"/>
      <c r="AY1338" s="11"/>
      <c r="AZ1338" s="11"/>
      <c r="BA1338" s="11"/>
      <c r="BB1338" s="11"/>
      <c r="BC1338" s="11"/>
      <c r="BD1338" s="11"/>
      <c r="BE1338" s="11"/>
      <c r="BF1338" s="11"/>
      <c r="BG1338" s="11"/>
      <c r="BH1338" s="11"/>
      <c r="BI1338" s="11"/>
      <c r="BJ1338" s="11"/>
      <c r="BK1338" s="11"/>
      <c r="BL1338" s="11"/>
      <c r="BM1338" s="11"/>
      <c r="BN1338" s="11"/>
      <c r="BO1338" s="11"/>
      <c r="BP1338" s="11"/>
    </row>
    <row r="1339" spans="1:68" ht="12.75" customHeight="1">
      <c r="A1339" s="12">
        <f t="shared" si="2239"/>
        <v>1336</v>
      </c>
      <c r="B1339" s="11" t="str">
        <f t="shared" ref="B1339:D1339" si="2550">IF(ISERROR(B1338),IF(ISERROR(B1337),IF(ISERROR(B1336),"BLANK",B1336),B1337),B1338)</f>
        <v>Tomas Bird</v>
      </c>
      <c r="C1339" s="11" t="str">
        <f t="shared" si="2550"/>
        <v>Jasmin Schuster</v>
      </c>
      <c r="D1339" s="11" t="str">
        <f t="shared" si="2550"/>
        <v>BMSC5</v>
      </c>
      <c r="E1339" s="12" t="str">
        <f>IF(ISERROR(VLOOKUP($D1339,SITES!$A:$E,2,FALSE)),"",VLOOKUP($D1339,SITES!$A:$E,2,FALSE))</f>
        <v>Taylor Rock</v>
      </c>
      <c r="F1339" s="10">
        <f>IF(ISERROR(VLOOKUP($D1339,SITES!$A:$E,3,FALSE)),"",VLOOKUP($D1339,SITES!$A:$E,3,FALSE))</f>
        <v>48.8273315429687</v>
      </c>
      <c r="G1339" s="13">
        <f>IF(ISERROR(VLOOKUP($D1339,SITES!$A:$E,4,FALSE)),"",VLOOKUP($D1339,SITES!$A:$E,4,FALSE))</f>
        <v>-125.196601867675</v>
      </c>
      <c r="H1339" s="14" t="str">
        <f t="shared" ref="H1339:O1339" si="2551">IF(ISERROR(H1338),IF(ISERROR(H1337),IF(ISERROR(H1336),"BLANK",H1336),H1337),H1338)</f>
        <v>23/04/2024</v>
      </c>
      <c r="I1339" s="11">
        <f t="shared" si="2551"/>
        <v>1.5</v>
      </c>
      <c r="J1339" s="11" t="str">
        <f t="shared" si="2551"/>
        <v>NW</v>
      </c>
      <c r="K1339" s="18">
        <f t="shared" si="2551"/>
        <v>0.40833333333333333</v>
      </c>
      <c r="L1339" s="11" t="str">
        <f t="shared" si="2551"/>
        <v>TB</v>
      </c>
      <c r="M1339" s="11">
        <f t="shared" si="2551"/>
        <v>6</v>
      </c>
      <c r="N1339" s="11">
        <f t="shared" si="2551"/>
        <v>2</v>
      </c>
      <c r="O1339" s="11">
        <f t="shared" si="2551"/>
        <v>2</v>
      </c>
      <c r="P1339" s="11" t="s">
        <v>53</v>
      </c>
      <c r="Q1339" s="19" t="str">
        <f>IF($N1339=1,IF(ISERROR(VLOOKUP($P1339,'M1'!$A:$C,Q$2,FALSE)),"NOT PRESENT",VLOOKUP($P1339,'M1'!$A:$C,Q$2,FALSE)),IF($N1339=2,IF(ISERROR(VLOOKUP(DATA!$P1339,'M2'!$A:$C,Q$2,FALSE)),"NOT PRESENT",VLOOKUP(DATA!$P1339,'M2'!$A:$C,Q$2,FALSE)),IF($N1339=0,IF(ISERROR(VLOOKUP($P1339,'M1'!$A:$C,Q$2,FALSE)),IF(ISERROR(VLOOKUP(DATA!$P1339,'M2'!$A:$C,Q$2,FALSE)),"NOT PRESENT",VLOOKUP(DATA!$P1339,'M2'!$A:$C,Q$2,FALSE)),VLOOKUP($P1339,'M1'!$A:$C,Q$2,FALSE)),"SPECIFY METHOD")))</f>
        <v>Rhinogobiops nicholsii</v>
      </c>
      <c r="R1339" s="12" t="str">
        <f>IF($N1339=1,IF(ISERROR(VLOOKUP($P1339,'M1'!$A:$C,R$2,FALSE)),"NOT PRESENT",VLOOKUP($P1339,'M1'!$A:$C,R$2,FALSE)),IF($N1339=2,IF(ISERROR(VLOOKUP(DATA!$P1339,'M2'!$A:$C,R$2,FALSE)),"NOT PRESENT",VLOOKUP(DATA!$P1339,'M2'!$A:$C,R$2,FALSE)),IF($N1339=0,IF(ISERROR(VLOOKUP($P1339,'M1'!$A:$C,R$2,FALSE)),IF(ISERROR(VLOOKUP(DATA!$P1339,'M2'!$A:$C,R$2,FALSE)),"NOT PRESENT",VLOOKUP(DATA!$P1339,'M2'!$A:$C,R$2,FALSE)),VLOOKUP($P1339,'M1'!$A:$C,R$2,FALSE)),"SPECIFY METHOD")))</f>
        <v>Blackeye goby</v>
      </c>
      <c r="S1339" s="21">
        <f t="shared" si="2521"/>
        <v>1</v>
      </c>
      <c r="T1339" s="11">
        <v>0</v>
      </c>
      <c r="U1339" s="11"/>
      <c r="V1339" s="11"/>
      <c r="W1339" s="11">
        <v>1</v>
      </c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  <c r="AW1339" s="11"/>
      <c r="AX1339" s="11"/>
      <c r="AY1339" s="11"/>
      <c r="AZ1339" s="11"/>
      <c r="BA1339" s="11"/>
      <c r="BB1339" s="11"/>
      <c r="BC1339" s="11"/>
      <c r="BD1339" s="11"/>
      <c r="BE1339" s="11"/>
      <c r="BF1339" s="11"/>
      <c r="BG1339" s="11"/>
      <c r="BH1339" s="11"/>
      <c r="BI1339" s="11"/>
      <c r="BJ1339" s="11"/>
      <c r="BK1339" s="11"/>
      <c r="BL1339" s="11"/>
      <c r="BM1339" s="11"/>
      <c r="BN1339" s="11"/>
      <c r="BO1339" s="11"/>
      <c r="BP1339" s="11"/>
    </row>
    <row r="1340" spans="1:68" ht="12.75" customHeight="1">
      <c r="A1340" s="12">
        <f t="shared" si="2239"/>
        <v>1337</v>
      </c>
      <c r="B1340" s="11" t="str">
        <f t="shared" ref="B1340:D1340" si="2552">IF(ISERROR(B1339),IF(ISERROR(B1338),IF(ISERROR(B1337),"BLANK",B1337),B1338),B1339)</f>
        <v>Tomas Bird</v>
      </c>
      <c r="C1340" s="11" t="str">
        <f t="shared" si="2552"/>
        <v>Jasmin Schuster</v>
      </c>
      <c r="D1340" s="11" t="str">
        <f t="shared" si="2552"/>
        <v>BMSC5</v>
      </c>
      <c r="E1340" s="12" t="str">
        <f>IF(ISERROR(VLOOKUP($D1340,SITES!$A:$E,2,FALSE)),"",VLOOKUP($D1340,SITES!$A:$E,2,FALSE))</f>
        <v>Taylor Rock</v>
      </c>
      <c r="F1340" s="10">
        <f>IF(ISERROR(VLOOKUP($D1340,SITES!$A:$E,3,FALSE)),"",VLOOKUP($D1340,SITES!$A:$E,3,FALSE))</f>
        <v>48.8273315429687</v>
      </c>
      <c r="G1340" s="13">
        <f>IF(ISERROR(VLOOKUP($D1340,SITES!$A:$E,4,FALSE)),"",VLOOKUP($D1340,SITES!$A:$E,4,FALSE))</f>
        <v>-125.196601867675</v>
      </c>
      <c r="H1340" s="14" t="str">
        <f t="shared" ref="H1340:O1340" si="2553">IF(ISERROR(H1339),IF(ISERROR(H1338),IF(ISERROR(H1337),"BLANK",H1337),H1338),H1339)</f>
        <v>23/04/2024</v>
      </c>
      <c r="I1340" s="11">
        <f t="shared" si="2553"/>
        <v>1.5</v>
      </c>
      <c r="J1340" s="11" t="str">
        <f t="shared" si="2553"/>
        <v>NW</v>
      </c>
      <c r="K1340" s="18">
        <f t="shared" si="2553"/>
        <v>0.40833333333333333</v>
      </c>
      <c r="L1340" s="11" t="str">
        <f t="shared" si="2553"/>
        <v>TB</v>
      </c>
      <c r="M1340" s="11">
        <f t="shared" si="2553"/>
        <v>6</v>
      </c>
      <c r="N1340" s="11">
        <f t="shared" si="2553"/>
        <v>2</v>
      </c>
      <c r="O1340" s="11">
        <f t="shared" si="2553"/>
        <v>2</v>
      </c>
      <c r="P1340" s="11" t="s">
        <v>33</v>
      </c>
      <c r="Q1340" s="19" t="str">
        <f>IF($N1340=1,IF(ISERROR(VLOOKUP($P1340,'M1'!$A:$C,Q$2,FALSE)),"NOT PRESENT",VLOOKUP($P1340,'M1'!$A:$C,Q$2,FALSE)),IF($N1340=2,IF(ISERROR(VLOOKUP(DATA!$P1340,'M2'!$A:$C,Q$2,FALSE)),"NOT PRESENT",VLOOKUP(DATA!$P1340,'M2'!$A:$C,Q$2,FALSE)),IF($N1340=0,IF(ISERROR(VLOOKUP($P1340,'M1'!$A:$C,Q$2,FALSE)),IF(ISERROR(VLOOKUP(DATA!$P1340,'M2'!$A:$C,Q$2,FALSE)),"NOT PRESENT",VLOOKUP(DATA!$P1340,'M2'!$A:$C,Q$2,FALSE)),VLOOKUP($P1340,'M1'!$A:$C,Q$2,FALSE)),"SPECIFY METHOD")))</f>
        <v>Apostichopus californicus</v>
      </c>
      <c r="R1340" s="12" t="str">
        <f>IF($N1340=1,IF(ISERROR(VLOOKUP($P1340,'M1'!$A:$C,R$2,FALSE)),"NOT PRESENT",VLOOKUP($P1340,'M1'!$A:$C,R$2,FALSE)),IF($N1340=2,IF(ISERROR(VLOOKUP(DATA!$P1340,'M2'!$A:$C,R$2,FALSE)),"NOT PRESENT",VLOOKUP(DATA!$P1340,'M2'!$A:$C,R$2,FALSE)),IF($N1340=0,IF(ISERROR(VLOOKUP($P1340,'M1'!$A:$C,R$2,FALSE)),IF(ISERROR(VLOOKUP(DATA!$P1340,'M2'!$A:$C,R$2,FALSE)),"NOT PRESENT",VLOOKUP(DATA!$P1340,'M2'!$A:$C,R$2,FALSE)),VLOOKUP($P1340,'M1'!$A:$C,R$2,FALSE)),"SPECIFY METHOD")))</f>
        <v>California sea cucumber</v>
      </c>
      <c r="S1340" s="21">
        <f t="shared" si="2521"/>
        <v>9</v>
      </c>
      <c r="T1340" s="11">
        <v>9</v>
      </c>
      <c r="U1340" s="11"/>
      <c r="V1340" s="11"/>
      <c r="W1340" s="11"/>
      <c r="X1340" s="11"/>
      <c r="Y1340" s="11"/>
      <c r="Z1340" s="11"/>
      <c r="AA1340" s="11"/>
      <c r="AB1340" s="11"/>
      <c r="AC1340" s="11"/>
      <c r="AD1340" s="11"/>
      <c r="AE1340" s="11"/>
      <c r="AF1340" s="11"/>
      <c r="AG1340" s="11"/>
      <c r="AH1340" s="11"/>
      <c r="AI1340" s="11"/>
      <c r="AJ1340" s="11"/>
      <c r="AK1340" s="11"/>
      <c r="AL1340" s="11"/>
      <c r="AM1340" s="11"/>
      <c r="AN1340" s="11"/>
      <c r="AO1340" s="11"/>
      <c r="AP1340" s="11"/>
      <c r="AQ1340" s="11"/>
      <c r="AR1340" s="11"/>
      <c r="AS1340" s="11"/>
      <c r="AT1340" s="11"/>
      <c r="AU1340" s="11"/>
      <c r="AV1340" s="11"/>
      <c r="AW1340" s="11"/>
      <c r="AX1340" s="11"/>
      <c r="AY1340" s="11"/>
      <c r="AZ1340" s="11"/>
      <c r="BA1340" s="11"/>
      <c r="BB1340" s="11"/>
      <c r="BC1340" s="11"/>
      <c r="BD1340" s="11"/>
      <c r="BE1340" s="11"/>
      <c r="BF1340" s="11"/>
      <c r="BG1340" s="11"/>
      <c r="BH1340" s="11"/>
      <c r="BI1340" s="11"/>
      <c r="BJ1340" s="11"/>
      <c r="BK1340" s="11"/>
      <c r="BL1340" s="11"/>
      <c r="BM1340" s="11"/>
      <c r="BN1340" s="11"/>
      <c r="BO1340" s="11"/>
      <c r="BP1340" s="11"/>
    </row>
    <row r="1341" spans="1:68" ht="12.75" customHeight="1">
      <c r="A1341" s="12">
        <f t="shared" si="2239"/>
        <v>1338</v>
      </c>
      <c r="B1341" s="11" t="str">
        <f t="shared" ref="B1341:D1341" si="2554">IF(ISERROR(B1340),IF(ISERROR(B1339),IF(ISERROR(B1338),"BLANK",B1338),B1339),B1340)</f>
        <v>Tomas Bird</v>
      </c>
      <c r="C1341" s="11" t="str">
        <f t="shared" si="2554"/>
        <v>Jasmin Schuster</v>
      </c>
      <c r="D1341" s="11" t="str">
        <f t="shared" si="2554"/>
        <v>BMSC5</v>
      </c>
      <c r="E1341" s="12" t="str">
        <f>IF(ISERROR(VLOOKUP($D1341,SITES!$A:$E,2,FALSE)),"",VLOOKUP($D1341,SITES!$A:$E,2,FALSE))</f>
        <v>Taylor Rock</v>
      </c>
      <c r="F1341" s="10">
        <f>IF(ISERROR(VLOOKUP($D1341,SITES!$A:$E,3,FALSE)),"",VLOOKUP($D1341,SITES!$A:$E,3,FALSE))</f>
        <v>48.8273315429687</v>
      </c>
      <c r="G1341" s="13">
        <f>IF(ISERROR(VLOOKUP($D1341,SITES!$A:$E,4,FALSE)),"",VLOOKUP($D1341,SITES!$A:$E,4,FALSE))</f>
        <v>-125.196601867675</v>
      </c>
      <c r="H1341" s="14" t="str">
        <f t="shared" ref="H1341:O1341" si="2555">IF(ISERROR(H1340),IF(ISERROR(H1339),IF(ISERROR(H1338),"BLANK",H1338),H1339),H1340)</f>
        <v>23/04/2024</v>
      </c>
      <c r="I1341" s="11">
        <f t="shared" si="2555"/>
        <v>1.5</v>
      </c>
      <c r="J1341" s="11" t="str">
        <f t="shared" si="2555"/>
        <v>NW</v>
      </c>
      <c r="K1341" s="18">
        <f t="shared" si="2555"/>
        <v>0.40833333333333333</v>
      </c>
      <c r="L1341" s="11" t="str">
        <f t="shared" si="2555"/>
        <v>TB</v>
      </c>
      <c r="M1341" s="11">
        <f t="shared" si="2555"/>
        <v>6</v>
      </c>
      <c r="N1341" s="11">
        <f t="shared" si="2555"/>
        <v>2</v>
      </c>
      <c r="O1341" s="11">
        <f t="shared" si="2555"/>
        <v>2</v>
      </c>
      <c r="P1341" s="11" t="s">
        <v>35</v>
      </c>
      <c r="Q1341" s="19" t="str">
        <f>IF($N1341=1,IF(ISERROR(VLOOKUP($P1341,'M1'!$A:$C,Q$2,FALSE)),"NOT PRESENT",VLOOKUP($P1341,'M1'!$A:$C,Q$2,FALSE)),IF($N1341=2,IF(ISERROR(VLOOKUP(DATA!$P1341,'M2'!$A:$C,Q$2,FALSE)),"NOT PRESENT",VLOOKUP(DATA!$P1341,'M2'!$A:$C,Q$2,FALSE)),IF($N1341=0,IF(ISERROR(VLOOKUP($P1341,'M1'!$A:$C,Q$2,FALSE)),IF(ISERROR(VLOOKUP(DATA!$P1341,'M2'!$A:$C,Q$2,FALSE)),"NOT PRESENT",VLOOKUP(DATA!$P1341,'M2'!$A:$C,Q$2,FALSE)),VLOOKUP($P1341,'M1'!$A:$C,Q$2,FALSE)),"SPECIFY METHOD")))</f>
        <v>Orthasterias koehleri</v>
      </c>
      <c r="R1341" s="12" t="str">
        <f>IF($N1341=1,IF(ISERROR(VLOOKUP($P1341,'M1'!$A:$C,R$2,FALSE)),"NOT PRESENT",VLOOKUP($P1341,'M1'!$A:$C,R$2,FALSE)),IF($N1341=2,IF(ISERROR(VLOOKUP(DATA!$P1341,'M2'!$A:$C,R$2,FALSE)),"NOT PRESENT",VLOOKUP(DATA!$P1341,'M2'!$A:$C,R$2,FALSE)),IF($N1341=0,IF(ISERROR(VLOOKUP($P1341,'M1'!$A:$C,R$2,FALSE)),IF(ISERROR(VLOOKUP(DATA!$P1341,'M2'!$A:$C,R$2,FALSE)),"NOT PRESENT",VLOOKUP(DATA!$P1341,'M2'!$A:$C,R$2,FALSE)),VLOOKUP($P1341,'M1'!$A:$C,R$2,FALSE)),"SPECIFY METHOD")))</f>
        <v>Rainbow star</v>
      </c>
      <c r="S1341" s="21">
        <f t="shared" si="2521"/>
        <v>3</v>
      </c>
      <c r="T1341" s="11">
        <v>3</v>
      </c>
      <c r="U1341" s="11"/>
      <c r="V1341" s="11"/>
      <c r="W1341" s="11"/>
      <c r="X1341" s="11"/>
      <c r="Y1341" s="11"/>
      <c r="Z1341" s="11"/>
      <c r="AA1341" s="11"/>
      <c r="AB1341" s="11"/>
      <c r="AC1341" s="11"/>
      <c r="AD1341" s="11"/>
      <c r="AE1341" s="11"/>
      <c r="AF1341" s="11"/>
      <c r="AG1341" s="11"/>
      <c r="AH1341" s="11"/>
      <c r="AI1341" s="11"/>
      <c r="AJ1341" s="11"/>
      <c r="AK1341" s="11"/>
      <c r="AL1341" s="11"/>
      <c r="AM1341" s="11"/>
      <c r="AN1341" s="11"/>
      <c r="AO1341" s="11"/>
      <c r="AP1341" s="11"/>
      <c r="AQ1341" s="11"/>
      <c r="AR1341" s="11"/>
      <c r="AS1341" s="11"/>
      <c r="AT1341" s="11"/>
      <c r="AU1341" s="11"/>
      <c r="AV1341" s="11"/>
      <c r="AW1341" s="11"/>
      <c r="AX1341" s="11"/>
      <c r="AY1341" s="11"/>
      <c r="AZ1341" s="11"/>
      <c r="BA1341" s="11"/>
      <c r="BB1341" s="11"/>
      <c r="BC1341" s="11"/>
      <c r="BD1341" s="11"/>
      <c r="BE1341" s="11"/>
      <c r="BF1341" s="11"/>
      <c r="BG1341" s="11"/>
      <c r="BH1341" s="11"/>
      <c r="BI1341" s="11"/>
      <c r="BJ1341" s="11"/>
      <c r="BK1341" s="11"/>
      <c r="BL1341" s="11"/>
      <c r="BM1341" s="11"/>
      <c r="BN1341" s="11"/>
      <c r="BO1341" s="11"/>
      <c r="BP1341" s="11"/>
    </row>
    <row r="1342" spans="1:68" ht="12.75" customHeight="1">
      <c r="A1342" s="12">
        <f t="shared" si="2239"/>
        <v>1339</v>
      </c>
      <c r="B1342" s="11" t="str">
        <f t="shared" ref="B1342:D1342" si="2556">IF(ISERROR(B1341),IF(ISERROR(B1340),IF(ISERROR(B1339),"BLANK",B1339),B1340),B1341)</f>
        <v>Tomas Bird</v>
      </c>
      <c r="C1342" s="11" t="str">
        <f t="shared" si="2556"/>
        <v>Jasmin Schuster</v>
      </c>
      <c r="D1342" s="11" t="str">
        <f t="shared" si="2556"/>
        <v>BMSC5</v>
      </c>
      <c r="E1342" s="12" t="str">
        <f>IF(ISERROR(VLOOKUP($D1342,SITES!$A:$E,2,FALSE)),"",VLOOKUP($D1342,SITES!$A:$E,2,FALSE))</f>
        <v>Taylor Rock</v>
      </c>
      <c r="F1342" s="10">
        <f>IF(ISERROR(VLOOKUP($D1342,SITES!$A:$E,3,FALSE)),"",VLOOKUP($D1342,SITES!$A:$E,3,FALSE))</f>
        <v>48.8273315429687</v>
      </c>
      <c r="G1342" s="13">
        <f>IF(ISERROR(VLOOKUP($D1342,SITES!$A:$E,4,FALSE)),"",VLOOKUP($D1342,SITES!$A:$E,4,FALSE))</f>
        <v>-125.196601867675</v>
      </c>
      <c r="H1342" s="14" t="str">
        <f t="shared" ref="H1342:O1342" si="2557">IF(ISERROR(H1341),IF(ISERROR(H1340),IF(ISERROR(H1339),"BLANK",H1339),H1340),H1341)</f>
        <v>23/04/2024</v>
      </c>
      <c r="I1342" s="11">
        <f t="shared" si="2557"/>
        <v>1.5</v>
      </c>
      <c r="J1342" s="11" t="str">
        <f t="shared" si="2557"/>
        <v>NW</v>
      </c>
      <c r="K1342" s="18">
        <f t="shared" si="2557"/>
        <v>0.40833333333333333</v>
      </c>
      <c r="L1342" s="11" t="str">
        <f t="shared" si="2557"/>
        <v>TB</v>
      </c>
      <c r="M1342" s="11">
        <f t="shared" si="2557"/>
        <v>6</v>
      </c>
      <c r="N1342" s="11">
        <f t="shared" si="2557"/>
        <v>2</v>
      </c>
      <c r="O1342" s="11">
        <f t="shared" si="2557"/>
        <v>2</v>
      </c>
      <c r="P1342" s="11" t="s">
        <v>63</v>
      </c>
      <c r="Q1342" s="19" t="str">
        <f>IF($N1342=1,IF(ISERROR(VLOOKUP($P1342,'M1'!$A:$C,Q$2,FALSE)),"NOT PRESENT",VLOOKUP($P1342,'M1'!$A:$C,Q$2,FALSE)),IF($N1342=2,IF(ISERROR(VLOOKUP(DATA!$P1342,'M2'!$A:$C,Q$2,FALSE)),"NOT PRESENT",VLOOKUP(DATA!$P1342,'M2'!$A:$C,Q$2,FALSE)),IF($N1342=0,IF(ISERROR(VLOOKUP($P1342,'M1'!$A:$C,Q$2,FALSE)),IF(ISERROR(VLOOKUP(DATA!$P1342,'M2'!$A:$C,Q$2,FALSE)),"NOT PRESENT",VLOOKUP(DATA!$P1342,'M2'!$A:$C,Q$2,FALSE)),VLOOKUP($P1342,'M1'!$A:$C,Q$2,FALSE)),"SPECIFY METHOD")))</f>
        <v>Paguroidea spp.</v>
      </c>
      <c r="R1342" s="12" t="str">
        <f>IF($N1342=1,IF(ISERROR(VLOOKUP($P1342,'M1'!$A:$C,R$2,FALSE)),"NOT PRESENT",VLOOKUP($P1342,'M1'!$A:$C,R$2,FALSE)),IF($N1342=2,IF(ISERROR(VLOOKUP(DATA!$P1342,'M2'!$A:$C,R$2,FALSE)),"NOT PRESENT",VLOOKUP(DATA!$P1342,'M2'!$A:$C,R$2,FALSE)),IF($N1342=0,IF(ISERROR(VLOOKUP($P1342,'M1'!$A:$C,R$2,FALSE)),IF(ISERROR(VLOOKUP(DATA!$P1342,'M2'!$A:$C,R$2,FALSE)),"NOT PRESENT",VLOOKUP(DATA!$P1342,'M2'!$A:$C,R$2,FALSE)),VLOOKUP($P1342,'M1'!$A:$C,R$2,FALSE)),"SPECIFY METHOD")))</f>
        <v>Unidentified hermit crab</v>
      </c>
      <c r="S1342" s="21">
        <f t="shared" si="2521"/>
        <v>7</v>
      </c>
      <c r="T1342" s="11">
        <v>7</v>
      </c>
      <c r="U1342" s="11"/>
      <c r="V1342" s="11"/>
      <c r="W1342" s="11"/>
      <c r="X1342" s="11"/>
      <c r="Y1342" s="11"/>
      <c r="Z1342" s="11"/>
      <c r="AA1342" s="11"/>
      <c r="AB1342" s="11"/>
      <c r="AC1342" s="11"/>
      <c r="AD1342" s="11"/>
      <c r="AE1342" s="11"/>
      <c r="AF1342" s="11"/>
      <c r="AG1342" s="11"/>
      <c r="AH1342" s="11"/>
      <c r="AI1342" s="11"/>
      <c r="AJ1342" s="11"/>
      <c r="AK1342" s="11"/>
      <c r="AL1342" s="11"/>
      <c r="AM1342" s="11"/>
      <c r="AN1342" s="11"/>
      <c r="AO1342" s="11"/>
      <c r="AP1342" s="11"/>
      <c r="AQ1342" s="11"/>
      <c r="AR1342" s="11"/>
      <c r="AS1342" s="11"/>
      <c r="AT1342" s="11"/>
      <c r="AU1342" s="11"/>
      <c r="AV1342" s="11"/>
      <c r="AW1342" s="11"/>
      <c r="AX1342" s="11"/>
      <c r="AY1342" s="11"/>
      <c r="AZ1342" s="11"/>
      <c r="BA1342" s="11"/>
      <c r="BB1342" s="11"/>
      <c r="BC1342" s="11"/>
      <c r="BD1342" s="11"/>
      <c r="BE1342" s="11"/>
      <c r="BF1342" s="11"/>
      <c r="BG1342" s="11"/>
      <c r="BH1342" s="11"/>
      <c r="BI1342" s="11"/>
      <c r="BJ1342" s="11"/>
      <c r="BK1342" s="11"/>
      <c r="BL1342" s="11"/>
      <c r="BM1342" s="11"/>
      <c r="BN1342" s="11"/>
      <c r="BO1342" s="11"/>
      <c r="BP1342" s="11"/>
    </row>
    <row r="1343" spans="1:68" ht="12.75" customHeight="1">
      <c r="A1343" s="12">
        <f t="shared" si="2239"/>
        <v>1340</v>
      </c>
      <c r="B1343" s="11" t="str">
        <f t="shared" ref="B1343:D1343" si="2558">IF(ISERROR(B1342),IF(ISERROR(B1341),IF(ISERROR(B1340),"BLANK",B1340),B1341),B1342)</f>
        <v>Tomas Bird</v>
      </c>
      <c r="C1343" s="11" t="str">
        <f t="shared" si="2558"/>
        <v>Jasmin Schuster</v>
      </c>
      <c r="D1343" s="11" t="str">
        <f t="shared" si="2558"/>
        <v>BMSC5</v>
      </c>
      <c r="E1343" s="12" t="str">
        <f>IF(ISERROR(VLOOKUP($D1343,SITES!$A:$E,2,FALSE)),"",VLOOKUP($D1343,SITES!$A:$E,2,FALSE))</f>
        <v>Taylor Rock</v>
      </c>
      <c r="F1343" s="10">
        <f>IF(ISERROR(VLOOKUP($D1343,SITES!$A:$E,3,FALSE)),"",VLOOKUP($D1343,SITES!$A:$E,3,FALSE))</f>
        <v>48.8273315429687</v>
      </c>
      <c r="G1343" s="13">
        <f>IF(ISERROR(VLOOKUP($D1343,SITES!$A:$E,4,FALSE)),"",VLOOKUP($D1343,SITES!$A:$E,4,FALSE))</f>
        <v>-125.196601867675</v>
      </c>
      <c r="H1343" s="14" t="str">
        <f t="shared" ref="H1343:O1343" si="2559">IF(ISERROR(H1342),IF(ISERROR(H1341),IF(ISERROR(H1340),"BLANK",H1340),H1341),H1342)</f>
        <v>23/04/2024</v>
      </c>
      <c r="I1343" s="11">
        <f t="shared" si="2559"/>
        <v>1.5</v>
      </c>
      <c r="J1343" s="11" t="str">
        <f t="shared" si="2559"/>
        <v>NW</v>
      </c>
      <c r="K1343" s="18">
        <f t="shared" si="2559"/>
        <v>0.40833333333333333</v>
      </c>
      <c r="L1343" s="11" t="str">
        <f t="shared" si="2559"/>
        <v>TB</v>
      </c>
      <c r="M1343" s="11">
        <f t="shared" si="2559"/>
        <v>6</v>
      </c>
      <c r="N1343" s="11">
        <f t="shared" si="2559"/>
        <v>2</v>
      </c>
      <c r="O1343" s="11">
        <f t="shared" si="2559"/>
        <v>2</v>
      </c>
      <c r="P1343" s="11" t="s">
        <v>41</v>
      </c>
      <c r="Q1343" s="19" t="str">
        <f>IF($N1343=1,IF(ISERROR(VLOOKUP($P1343,'M1'!$A:$C,Q$2,FALSE)),"NOT PRESENT",VLOOKUP($P1343,'M1'!$A:$C,Q$2,FALSE)),IF($N1343=2,IF(ISERROR(VLOOKUP(DATA!$P1343,'M2'!$A:$C,Q$2,FALSE)),"NOT PRESENT",VLOOKUP(DATA!$P1343,'M2'!$A:$C,Q$2,FALSE)),IF($N1343=0,IF(ISERROR(VLOOKUP($P1343,'M1'!$A:$C,Q$2,FALSE)),IF(ISERROR(VLOOKUP(DATA!$P1343,'M2'!$A:$C,Q$2,FALSE)),"NOT PRESENT",VLOOKUP(DATA!$P1343,'M2'!$A:$C,Q$2,FALSE)),VLOOKUP($P1343,'M1'!$A:$C,Q$2,FALSE)),"SPECIFY METHOD")))</f>
        <v>Pisaster ochraceus</v>
      </c>
      <c r="R1343" s="12" t="str">
        <f>IF($N1343=1,IF(ISERROR(VLOOKUP($P1343,'M1'!$A:$C,R$2,FALSE)),"NOT PRESENT",VLOOKUP($P1343,'M1'!$A:$C,R$2,FALSE)),IF($N1343=2,IF(ISERROR(VLOOKUP(DATA!$P1343,'M2'!$A:$C,R$2,FALSE)),"NOT PRESENT",VLOOKUP(DATA!$P1343,'M2'!$A:$C,R$2,FALSE)),IF($N1343=0,IF(ISERROR(VLOOKUP($P1343,'M1'!$A:$C,R$2,FALSE)),IF(ISERROR(VLOOKUP(DATA!$P1343,'M2'!$A:$C,R$2,FALSE)),"NOT PRESENT",VLOOKUP(DATA!$P1343,'M2'!$A:$C,R$2,FALSE)),VLOOKUP($P1343,'M1'!$A:$C,R$2,FALSE)),"SPECIFY METHOD")))</f>
        <v>Purple sea star</v>
      </c>
      <c r="S1343" s="21">
        <f t="shared" si="2521"/>
        <v>1</v>
      </c>
      <c r="T1343" s="11">
        <v>1</v>
      </c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1"/>
      <c r="BA1343" s="11"/>
      <c r="BB1343" s="11"/>
      <c r="BC1343" s="11"/>
      <c r="BD1343" s="11"/>
      <c r="BE1343" s="11"/>
      <c r="BF1343" s="11"/>
      <c r="BG1343" s="11"/>
      <c r="BH1343" s="11"/>
      <c r="BI1343" s="11"/>
      <c r="BJ1343" s="11"/>
      <c r="BK1343" s="11"/>
      <c r="BL1343" s="11"/>
      <c r="BM1343" s="11"/>
      <c r="BN1343" s="11"/>
      <c r="BO1343" s="11"/>
      <c r="BP1343" s="11"/>
    </row>
    <row r="1344" spans="1:68" ht="12.75" customHeight="1">
      <c r="A1344" s="12">
        <f t="shared" si="2239"/>
        <v>1341</v>
      </c>
      <c r="B1344" s="11" t="str">
        <f t="shared" ref="B1344:D1344" si="2560">IF(ISERROR(B1343),IF(ISERROR(B1342),IF(ISERROR(B1341),"BLANK",B1341),B1342),B1343)</f>
        <v>Tomas Bird</v>
      </c>
      <c r="C1344" s="11" t="str">
        <f t="shared" si="2560"/>
        <v>Jasmin Schuster</v>
      </c>
      <c r="D1344" s="11" t="str">
        <f t="shared" si="2560"/>
        <v>BMSC5</v>
      </c>
      <c r="E1344" s="12" t="str">
        <f>IF(ISERROR(VLOOKUP($D1344,SITES!$A:$E,2,FALSE)),"",VLOOKUP($D1344,SITES!$A:$E,2,FALSE))</f>
        <v>Taylor Rock</v>
      </c>
      <c r="F1344" s="10">
        <f>IF(ISERROR(VLOOKUP($D1344,SITES!$A:$E,3,FALSE)),"",VLOOKUP($D1344,SITES!$A:$E,3,FALSE))</f>
        <v>48.8273315429687</v>
      </c>
      <c r="G1344" s="13">
        <f>IF(ISERROR(VLOOKUP($D1344,SITES!$A:$E,4,FALSE)),"",VLOOKUP($D1344,SITES!$A:$E,4,FALSE))</f>
        <v>-125.196601867675</v>
      </c>
      <c r="H1344" s="14" t="str">
        <f t="shared" ref="H1344:O1344" si="2561">IF(ISERROR(H1343),IF(ISERROR(H1342),IF(ISERROR(H1341),"BLANK",H1341),H1342),H1343)</f>
        <v>23/04/2024</v>
      </c>
      <c r="I1344" s="11">
        <f t="shared" si="2561"/>
        <v>1.5</v>
      </c>
      <c r="J1344" s="11" t="str">
        <f t="shared" si="2561"/>
        <v>NW</v>
      </c>
      <c r="K1344" s="18">
        <f t="shared" si="2561"/>
        <v>0.40833333333333333</v>
      </c>
      <c r="L1344" s="11" t="str">
        <f t="shared" si="2561"/>
        <v>TB</v>
      </c>
      <c r="M1344" s="11">
        <f t="shared" si="2561"/>
        <v>6</v>
      </c>
      <c r="N1344" s="11">
        <f t="shared" si="2561"/>
        <v>2</v>
      </c>
      <c r="O1344" s="11">
        <f t="shared" si="2561"/>
        <v>2</v>
      </c>
      <c r="P1344" s="11" t="s">
        <v>59</v>
      </c>
      <c r="Q1344" s="19" t="str">
        <f>IF($N1344=1,IF(ISERROR(VLOOKUP($P1344,'M1'!$A:$C,Q$2,FALSE)),"NOT PRESENT",VLOOKUP($P1344,'M1'!$A:$C,Q$2,FALSE)),IF($N1344=2,IF(ISERROR(VLOOKUP(DATA!$P1344,'M2'!$A:$C,Q$2,FALSE)),"NOT PRESENT",VLOOKUP(DATA!$P1344,'M2'!$A:$C,Q$2,FALSE)),IF($N1344=0,IF(ISERROR(VLOOKUP($P1344,'M1'!$A:$C,Q$2,FALSE)),IF(ISERROR(VLOOKUP(DATA!$P1344,'M2'!$A:$C,Q$2,FALSE)),"NOT PRESENT",VLOOKUP(DATA!$P1344,'M2'!$A:$C,Q$2,FALSE)),VLOOKUP($P1344,'M1'!$A:$C,Q$2,FALSE)),"SPECIFY METHOD")))</f>
        <v>Scyra acutifrons</v>
      </c>
      <c r="R1344" s="12" t="str">
        <f>IF($N1344=1,IF(ISERROR(VLOOKUP($P1344,'M1'!$A:$C,R$2,FALSE)),"NOT PRESENT",VLOOKUP($P1344,'M1'!$A:$C,R$2,FALSE)),IF($N1344=2,IF(ISERROR(VLOOKUP(DATA!$P1344,'M2'!$A:$C,R$2,FALSE)),"NOT PRESENT",VLOOKUP(DATA!$P1344,'M2'!$A:$C,R$2,FALSE)),IF($N1344=0,IF(ISERROR(VLOOKUP($P1344,'M1'!$A:$C,R$2,FALSE)),IF(ISERROR(VLOOKUP(DATA!$P1344,'M2'!$A:$C,R$2,FALSE)),"NOT PRESENT",VLOOKUP(DATA!$P1344,'M2'!$A:$C,R$2,FALSE)),VLOOKUP($P1344,'M1'!$A:$C,R$2,FALSE)),"SPECIFY METHOD")))</f>
        <v>Sharpnose crab</v>
      </c>
      <c r="S1344" s="21">
        <f t="shared" si="2521"/>
        <v>9</v>
      </c>
      <c r="T1344" s="11">
        <v>9</v>
      </c>
      <c r="U1344" s="11"/>
      <c r="V1344" s="11"/>
      <c r="W1344" s="11"/>
      <c r="X1344" s="11"/>
      <c r="Y1344" s="11"/>
      <c r="Z1344" s="11"/>
      <c r="AA1344" s="11"/>
      <c r="AB1344" s="11"/>
      <c r="AC1344" s="11"/>
      <c r="AD1344" s="11"/>
      <c r="AE1344" s="11"/>
      <c r="AF1344" s="11"/>
      <c r="AG1344" s="11"/>
      <c r="AH1344" s="11"/>
      <c r="AI1344" s="11"/>
      <c r="AJ1344" s="11"/>
      <c r="AK1344" s="11"/>
      <c r="AL1344" s="11"/>
      <c r="AM1344" s="11"/>
      <c r="AN1344" s="11"/>
      <c r="AO1344" s="11"/>
      <c r="AP1344" s="11"/>
      <c r="AQ1344" s="11"/>
      <c r="AR1344" s="11"/>
      <c r="AS1344" s="11"/>
      <c r="AT1344" s="11"/>
      <c r="AU1344" s="11"/>
      <c r="AV1344" s="11"/>
      <c r="AW1344" s="11"/>
      <c r="AX1344" s="11"/>
      <c r="AY1344" s="11"/>
      <c r="AZ1344" s="11"/>
      <c r="BA1344" s="11"/>
      <c r="BB1344" s="11"/>
      <c r="BC1344" s="11"/>
      <c r="BD1344" s="11"/>
      <c r="BE1344" s="11"/>
      <c r="BF1344" s="11"/>
      <c r="BG1344" s="11"/>
      <c r="BH1344" s="11"/>
      <c r="BI1344" s="11"/>
      <c r="BJ1344" s="11"/>
      <c r="BK1344" s="11"/>
      <c r="BL1344" s="11"/>
      <c r="BM1344" s="11"/>
      <c r="BN1344" s="11"/>
      <c r="BO1344" s="11"/>
      <c r="BP1344" s="11"/>
    </row>
    <row r="1345" spans="1:68" ht="12.75" customHeight="1">
      <c r="A1345" s="12">
        <f t="shared" si="2239"/>
        <v>1342</v>
      </c>
      <c r="B1345" s="11" t="str">
        <f t="shared" ref="B1345:D1345" si="2562">IF(ISERROR(B1344),IF(ISERROR(B1343),IF(ISERROR(B1342),"BLANK",B1342),B1343),B1344)</f>
        <v>Tomas Bird</v>
      </c>
      <c r="C1345" s="11" t="str">
        <f t="shared" si="2562"/>
        <v>Jasmin Schuster</v>
      </c>
      <c r="D1345" s="11" t="str">
        <f t="shared" si="2562"/>
        <v>BMSC5</v>
      </c>
      <c r="E1345" s="12" t="str">
        <f>IF(ISERROR(VLOOKUP($D1345,SITES!$A:$E,2,FALSE)),"",VLOOKUP($D1345,SITES!$A:$E,2,FALSE))</f>
        <v>Taylor Rock</v>
      </c>
      <c r="F1345" s="10">
        <f>IF(ISERROR(VLOOKUP($D1345,SITES!$A:$E,3,FALSE)),"",VLOOKUP($D1345,SITES!$A:$E,3,FALSE))</f>
        <v>48.8273315429687</v>
      </c>
      <c r="G1345" s="13">
        <f>IF(ISERROR(VLOOKUP($D1345,SITES!$A:$E,4,FALSE)),"",VLOOKUP($D1345,SITES!$A:$E,4,FALSE))</f>
        <v>-125.196601867675</v>
      </c>
      <c r="H1345" s="14" t="str">
        <f t="shared" ref="H1345:O1345" si="2563">IF(ISERROR(H1344),IF(ISERROR(H1343),IF(ISERROR(H1342),"BLANK",H1342),H1343),H1344)</f>
        <v>23/04/2024</v>
      </c>
      <c r="I1345" s="11">
        <f t="shared" si="2563"/>
        <v>1.5</v>
      </c>
      <c r="J1345" s="11" t="str">
        <f t="shared" si="2563"/>
        <v>NW</v>
      </c>
      <c r="K1345" s="18">
        <f t="shared" si="2563"/>
        <v>0.40833333333333333</v>
      </c>
      <c r="L1345" s="11" t="str">
        <f t="shared" si="2563"/>
        <v>TB</v>
      </c>
      <c r="M1345" s="11">
        <f t="shared" si="2563"/>
        <v>6</v>
      </c>
      <c r="N1345" s="11">
        <f t="shared" si="2563"/>
        <v>2</v>
      </c>
      <c r="O1345" s="11">
        <f t="shared" si="2563"/>
        <v>2</v>
      </c>
      <c r="P1345" s="11" t="s">
        <v>70</v>
      </c>
      <c r="Q1345" s="19" t="str">
        <f>IF($N1345=1,IF(ISERROR(VLOOKUP($P1345,'M1'!$A:$C,Q$2,FALSE)),"NOT PRESENT",VLOOKUP($P1345,'M1'!$A:$C,Q$2,FALSE)),IF($N1345=2,IF(ISERROR(VLOOKUP(DATA!$P1345,'M2'!$A:$C,Q$2,FALSE)),"NOT PRESENT",VLOOKUP(DATA!$P1345,'M2'!$A:$C,Q$2,FALSE)),IF($N1345=0,IF(ISERROR(VLOOKUP($P1345,'M1'!$A:$C,Q$2,FALSE)),IF(ISERROR(VLOOKUP(DATA!$P1345,'M2'!$A:$C,Q$2,FALSE)),"NOT PRESENT",VLOOKUP(DATA!$P1345,'M2'!$A:$C,Q$2,FALSE)),VLOOKUP($P1345,'M1'!$A:$C,Q$2,FALSE)),"SPECIFY METHOD")))</f>
        <v>Cancer productus</v>
      </c>
      <c r="R1345" s="12" t="str">
        <f>IF($N1345=1,IF(ISERROR(VLOOKUP($P1345,'M1'!$A:$C,R$2,FALSE)),"NOT PRESENT",VLOOKUP($P1345,'M1'!$A:$C,R$2,FALSE)),IF($N1345=2,IF(ISERROR(VLOOKUP(DATA!$P1345,'M2'!$A:$C,R$2,FALSE)),"NOT PRESENT",VLOOKUP(DATA!$P1345,'M2'!$A:$C,R$2,FALSE)),IF($N1345=0,IF(ISERROR(VLOOKUP($P1345,'M1'!$A:$C,R$2,FALSE)),IF(ISERROR(VLOOKUP(DATA!$P1345,'M2'!$A:$C,R$2,FALSE)),"NOT PRESENT",VLOOKUP(DATA!$P1345,'M2'!$A:$C,R$2,FALSE)),VLOOKUP($P1345,'M1'!$A:$C,R$2,FALSE)),"SPECIFY METHOD")))</f>
        <v>Red rock crab</v>
      </c>
      <c r="S1345" s="21">
        <f t="shared" si="2521"/>
        <v>1</v>
      </c>
      <c r="T1345" s="11">
        <v>1</v>
      </c>
      <c r="U1345" s="11"/>
      <c r="V1345" s="11"/>
      <c r="W1345" s="11"/>
      <c r="X1345" s="11"/>
      <c r="Y1345" s="11"/>
      <c r="Z1345" s="11"/>
      <c r="AA1345" s="11"/>
      <c r="AB1345" s="11"/>
      <c r="AC1345" s="11"/>
      <c r="AD1345" s="11"/>
      <c r="AE1345" s="11"/>
      <c r="AF1345" s="11"/>
      <c r="AG1345" s="11"/>
      <c r="AH1345" s="11"/>
      <c r="AI1345" s="11"/>
      <c r="AJ1345" s="11"/>
      <c r="AK1345" s="11"/>
      <c r="AL1345" s="11"/>
      <c r="AM1345" s="11"/>
      <c r="AN1345" s="11"/>
      <c r="AO1345" s="11"/>
      <c r="AP1345" s="11"/>
      <c r="AQ1345" s="11"/>
      <c r="AR1345" s="11"/>
      <c r="AS1345" s="11"/>
      <c r="AT1345" s="11"/>
      <c r="AU1345" s="11"/>
      <c r="AV1345" s="11"/>
      <c r="AW1345" s="11"/>
      <c r="AX1345" s="11"/>
      <c r="AY1345" s="11"/>
      <c r="AZ1345" s="11"/>
      <c r="BA1345" s="11"/>
      <c r="BB1345" s="11"/>
      <c r="BC1345" s="11"/>
      <c r="BD1345" s="11"/>
      <c r="BE1345" s="11"/>
      <c r="BF1345" s="11"/>
      <c r="BG1345" s="11"/>
      <c r="BH1345" s="11"/>
      <c r="BI1345" s="11"/>
      <c r="BJ1345" s="11"/>
      <c r="BK1345" s="11"/>
      <c r="BL1345" s="11"/>
      <c r="BM1345" s="11"/>
      <c r="BN1345" s="11"/>
      <c r="BO1345" s="11"/>
      <c r="BP1345" s="11"/>
    </row>
    <row r="1346" spans="1:68" ht="12.75" customHeight="1">
      <c r="A1346" s="12">
        <f t="shared" si="2239"/>
        <v>1343</v>
      </c>
      <c r="B1346" s="11" t="str">
        <f t="shared" ref="B1346:D1346" si="2564">IF(ISERROR(B1345),IF(ISERROR(B1344),IF(ISERROR(B1343),"BLANK",B1343),B1344),B1345)</f>
        <v>Tomas Bird</v>
      </c>
      <c r="C1346" s="11" t="str">
        <f t="shared" si="2564"/>
        <v>Jasmin Schuster</v>
      </c>
      <c r="D1346" s="11" t="str">
        <f t="shared" si="2564"/>
        <v>BMSC5</v>
      </c>
      <c r="E1346" s="12" t="str">
        <f>IF(ISERROR(VLOOKUP($D1346,SITES!$A:$E,2,FALSE)),"",VLOOKUP($D1346,SITES!$A:$E,2,FALSE))</f>
        <v>Taylor Rock</v>
      </c>
      <c r="F1346" s="10">
        <f>IF(ISERROR(VLOOKUP($D1346,SITES!$A:$E,3,FALSE)),"",VLOOKUP($D1346,SITES!$A:$E,3,FALSE))</f>
        <v>48.8273315429687</v>
      </c>
      <c r="G1346" s="13">
        <f>IF(ISERROR(VLOOKUP($D1346,SITES!$A:$E,4,FALSE)),"",VLOOKUP($D1346,SITES!$A:$E,4,FALSE))</f>
        <v>-125.196601867675</v>
      </c>
      <c r="H1346" s="14" t="str">
        <f t="shared" ref="H1346:O1346" si="2565">IF(ISERROR(H1345),IF(ISERROR(H1344),IF(ISERROR(H1343),"BLANK",H1343),H1344),H1345)</f>
        <v>23/04/2024</v>
      </c>
      <c r="I1346" s="11">
        <f t="shared" si="2565"/>
        <v>1.5</v>
      </c>
      <c r="J1346" s="11" t="str">
        <f t="shared" si="2565"/>
        <v>NW</v>
      </c>
      <c r="K1346" s="18">
        <f t="shared" si="2565"/>
        <v>0.40833333333333333</v>
      </c>
      <c r="L1346" s="11" t="str">
        <f t="shared" si="2565"/>
        <v>TB</v>
      </c>
      <c r="M1346" s="11">
        <f t="shared" si="2565"/>
        <v>6</v>
      </c>
      <c r="N1346" s="11">
        <f t="shared" si="2565"/>
        <v>2</v>
      </c>
      <c r="O1346" s="11">
        <f t="shared" si="2565"/>
        <v>2</v>
      </c>
      <c r="P1346" s="11" t="s">
        <v>94</v>
      </c>
      <c r="Q1346" s="19" t="str">
        <f>IF($N1346=1,IF(ISERROR(VLOOKUP($P1346,'M1'!$A:$C,Q$2,FALSE)),"NOT PRESENT",VLOOKUP($P1346,'M1'!$A:$C,Q$2,FALSE)),IF($N1346=2,IF(ISERROR(VLOOKUP(DATA!$P1346,'M2'!$A:$C,Q$2,FALSE)),"NOT PRESENT",VLOOKUP(DATA!$P1346,'M2'!$A:$C,Q$2,FALSE)),IF($N1346=0,IF(ISERROR(VLOOKUP($P1346,'M1'!$A:$C,Q$2,FALSE)),IF(ISERROR(VLOOKUP(DATA!$P1346,'M2'!$A:$C,Q$2,FALSE)),"NOT PRESENT",VLOOKUP(DATA!$P1346,'M2'!$A:$C,Q$2,FALSE)),VLOOKUP($P1346,'M1'!$A:$C,Q$2,FALSE)),"SPECIFY METHOD")))</f>
        <v>Dirona albolineata</v>
      </c>
      <c r="R1346" s="12" t="str">
        <f>IF($N1346=1,IF(ISERROR(VLOOKUP($P1346,'M1'!$A:$C,R$2,FALSE)),"NOT PRESENT",VLOOKUP($P1346,'M1'!$A:$C,R$2,FALSE)),IF($N1346=2,IF(ISERROR(VLOOKUP(DATA!$P1346,'M2'!$A:$C,R$2,FALSE)),"NOT PRESENT",VLOOKUP(DATA!$P1346,'M2'!$A:$C,R$2,FALSE)),IF($N1346=0,IF(ISERROR(VLOOKUP($P1346,'M1'!$A:$C,R$2,FALSE)),IF(ISERROR(VLOOKUP(DATA!$P1346,'M2'!$A:$C,R$2,FALSE)),"NOT PRESENT",VLOOKUP(DATA!$P1346,'M2'!$A:$C,R$2,FALSE)),VLOOKUP($P1346,'M1'!$A:$C,R$2,FALSE)),"SPECIFY METHOD")))</f>
        <v>White-line dirona</v>
      </c>
      <c r="S1346" s="21">
        <f t="shared" si="2521"/>
        <v>1</v>
      </c>
      <c r="T1346" s="11">
        <v>1</v>
      </c>
      <c r="U1346" s="11"/>
      <c r="V1346" s="11"/>
      <c r="W1346" s="11"/>
      <c r="X1346" s="11"/>
      <c r="Y1346" s="11"/>
      <c r="Z1346" s="11"/>
      <c r="AA1346" s="11"/>
      <c r="AB1346" s="11"/>
      <c r="AC1346" s="11"/>
      <c r="AD1346" s="11"/>
      <c r="AE1346" s="11"/>
      <c r="AF1346" s="11"/>
      <c r="AG1346" s="11"/>
      <c r="AH1346" s="11"/>
      <c r="AI1346" s="11"/>
      <c r="AJ1346" s="11"/>
      <c r="AK1346" s="11"/>
      <c r="AL1346" s="11"/>
      <c r="AM1346" s="11"/>
      <c r="AN1346" s="11"/>
      <c r="AO1346" s="11"/>
      <c r="AP1346" s="11"/>
      <c r="AQ1346" s="11"/>
      <c r="AR1346" s="11"/>
      <c r="AS1346" s="11"/>
      <c r="AT1346" s="11"/>
      <c r="AU1346" s="11"/>
      <c r="AV1346" s="11"/>
      <c r="AW1346" s="11"/>
      <c r="AX1346" s="11"/>
      <c r="AY1346" s="11"/>
      <c r="AZ1346" s="11"/>
      <c r="BA1346" s="11"/>
      <c r="BB1346" s="11"/>
      <c r="BC1346" s="11"/>
      <c r="BD1346" s="11"/>
      <c r="BE1346" s="11"/>
      <c r="BF1346" s="11"/>
      <c r="BG1346" s="11"/>
      <c r="BH1346" s="11"/>
      <c r="BI1346" s="11"/>
      <c r="BJ1346" s="11"/>
      <c r="BK1346" s="11"/>
      <c r="BL1346" s="11"/>
      <c r="BM1346" s="11"/>
      <c r="BN1346" s="11"/>
      <c r="BO1346" s="11"/>
      <c r="BP1346" s="11"/>
    </row>
    <row r="1347" spans="1:68" ht="12.75" customHeight="1">
      <c r="A1347" s="12">
        <f t="shared" si="2239"/>
        <v>1344</v>
      </c>
      <c r="B1347" s="11" t="str">
        <f t="shared" ref="B1347:D1347" si="2566">IF(ISERROR(B1346),IF(ISERROR(B1345),IF(ISERROR(B1344),"BLANK",B1344),B1345),B1346)</f>
        <v>Tomas Bird</v>
      </c>
      <c r="C1347" s="11" t="str">
        <f t="shared" si="2566"/>
        <v>Jasmin Schuster</v>
      </c>
      <c r="D1347" s="11" t="str">
        <f t="shared" si="2566"/>
        <v>BMSC5</v>
      </c>
      <c r="E1347" s="12" t="str">
        <f>IF(ISERROR(VLOOKUP($D1347,SITES!$A:$E,2,FALSE)),"",VLOOKUP($D1347,SITES!$A:$E,2,FALSE))</f>
        <v>Taylor Rock</v>
      </c>
      <c r="F1347" s="10">
        <f>IF(ISERROR(VLOOKUP($D1347,SITES!$A:$E,3,FALSE)),"",VLOOKUP($D1347,SITES!$A:$E,3,FALSE))</f>
        <v>48.8273315429687</v>
      </c>
      <c r="G1347" s="13">
        <f>IF(ISERROR(VLOOKUP($D1347,SITES!$A:$E,4,FALSE)),"",VLOOKUP($D1347,SITES!$A:$E,4,FALSE))</f>
        <v>-125.196601867675</v>
      </c>
      <c r="H1347" s="14" t="str">
        <f t="shared" ref="H1347:O1347" si="2567">IF(ISERROR(H1346),IF(ISERROR(H1345),IF(ISERROR(H1344),"BLANK",H1344),H1345),H1346)</f>
        <v>23/04/2024</v>
      </c>
      <c r="I1347" s="11">
        <f t="shared" si="2567"/>
        <v>1.5</v>
      </c>
      <c r="J1347" s="11" t="str">
        <f t="shared" si="2567"/>
        <v>NW</v>
      </c>
      <c r="K1347" s="18">
        <f t="shared" si="2567"/>
        <v>0.40833333333333333</v>
      </c>
      <c r="L1347" s="11" t="str">
        <f t="shared" si="2567"/>
        <v>TB</v>
      </c>
      <c r="M1347" s="11">
        <f t="shared" si="2567"/>
        <v>6</v>
      </c>
      <c r="N1347" s="11">
        <f t="shared" si="2567"/>
        <v>2</v>
      </c>
      <c r="O1347" s="11">
        <f t="shared" si="2567"/>
        <v>2</v>
      </c>
      <c r="P1347" s="11" t="s">
        <v>43</v>
      </c>
      <c r="Q1347" s="19" t="str">
        <f>IF($N1347=1,IF(ISERROR(VLOOKUP($P1347,'M1'!$A:$C,Q$2,FALSE)),"NOT PRESENT",VLOOKUP($P1347,'M1'!$A:$C,Q$2,FALSE)),IF($N1347=2,IF(ISERROR(VLOOKUP(DATA!$P1347,'M2'!$A:$C,Q$2,FALSE)),"NOT PRESENT",VLOOKUP(DATA!$P1347,'M2'!$A:$C,Q$2,FALSE)),IF($N1347=0,IF(ISERROR(VLOOKUP($P1347,'M1'!$A:$C,Q$2,FALSE)),IF(ISERROR(VLOOKUP(DATA!$P1347,'M2'!$A:$C,Q$2,FALSE)),"NOT PRESENT",VLOOKUP(DATA!$P1347,'M2'!$A:$C,Q$2,FALSE)),VLOOKUP($P1347,'M1'!$A:$C,Q$2,FALSE)),"SPECIFY METHOD")))</f>
        <v>Strongylocentrotus droebachiensis</v>
      </c>
      <c r="R1347" s="12" t="str">
        <f>IF($N1347=1,IF(ISERROR(VLOOKUP($P1347,'M1'!$A:$C,R$2,FALSE)),"NOT PRESENT",VLOOKUP($P1347,'M1'!$A:$C,R$2,FALSE)),IF($N1347=2,IF(ISERROR(VLOOKUP(DATA!$P1347,'M2'!$A:$C,R$2,FALSE)),"NOT PRESENT",VLOOKUP(DATA!$P1347,'M2'!$A:$C,R$2,FALSE)),IF($N1347=0,IF(ISERROR(VLOOKUP($P1347,'M1'!$A:$C,R$2,FALSE)),IF(ISERROR(VLOOKUP(DATA!$P1347,'M2'!$A:$C,R$2,FALSE)),"NOT PRESENT",VLOOKUP(DATA!$P1347,'M2'!$A:$C,R$2,FALSE)),VLOOKUP($P1347,'M1'!$A:$C,R$2,FALSE)),"SPECIFY METHOD")))</f>
        <v>Northern sea urchin</v>
      </c>
      <c r="S1347" s="21">
        <f t="shared" si="2521"/>
        <v>1</v>
      </c>
      <c r="T1347" s="11">
        <v>1</v>
      </c>
      <c r="U1347" s="11"/>
      <c r="V1347" s="11"/>
      <c r="W1347" s="11"/>
      <c r="X1347" s="11"/>
      <c r="Y1347" s="11"/>
      <c r="Z1347" s="11"/>
      <c r="AA1347" s="11"/>
      <c r="AB1347" s="11"/>
      <c r="AC1347" s="11"/>
      <c r="AD1347" s="11"/>
      <c r="AE1347" s="11"/>
      <c r="AF1347" s="11"/>
      <c r="AG1347" s="11"/>
      <c r="AH1347" s="11"/>
      <c r="AI1347" s="11"/>
      <c r="AJ1347" s="11"/>
      <c r="AK1347" s="11"/>
      <c r="AL1347" s="11"/>
      <c r="AM1347" s="11"/>
      <c r="AN1347" s="11"/>
      <c r="AO1347" s="11"/>
      <c r="AP1347" s="11"/>
      <c r="AQ1347" s="11"/>
      <c r="AR1347" s="11"/>
      <c r="AS1347" s="11"/>
      <c r="AT1347" s="11"/>
      <c r="AU1347" s="11"/>
      <c r="AV1347" s="11"/>
      <c r="AW1347" s="11"/>
      <c r="AX1347" s="11"/>
      <c r="AY1347" s="11"/>
      <c r="AZ1347" s="11"/>
      <c r="BA1347" s="11"/>
      <c r="BB1347" s="11"/>
      <c r="BC1347" s="11"/>
      <c r="BD1347" s="11"/>
      <c r="BE1347" s="11"/>
      <c r="BF1347" s="11"/>
      <c r="BG1347" s="11"/>
      <c r="BH1347" s="11"/>
      <c r="BI1347" s="11"/>
      <c r="BJ1347" s="11"/>
      <c r="BK1347" s="11"/>
      <c r="BL1347" s="11"/>
      <c r="BM1347" s="11"/>
      <c r="BN1347" s="11"/>
      <c r="BO1347" s="11"/>
      <c r="BP1347" s="11"/>
    </row>
    <row r="1348" spans="1:68" ht="12.75" customHeight="1">
      <c r="A1348" s="12">
        <f t="shared" si="2239"/>
        <v>1345</v>
      </c>
      <c r="B1348" s="11" t="str">
        <f t="shared" ref="B1348:D1348" si="2568">IF(ISERROR(B1347),IF(ISERROR(B1346),IF(ISERROR(B1345),"BLANK",B1345),B1346),B1347)</f>
        <v>Tomas Bird</v>
      </c>
      <c r="C1348" s="11" t="str">
        <f t="shared" si="2568"/>
        <v>Jasmin Schuster</v>
      </c>
      <c r="D1348" s="11" t="str">
        <f t="shared" si="2568"/>
        <v>BMSC5</v>
      </c>
      <c r="E1348" s="12" t="str">
        <f>IF(ISERROR(VLOOKUP($D1348,SITES!$A:$E,2,FALSE)),"",VLOOKUP($D1348,SITES!$A:$E,2,FALSE))</f>
        <v>Taylor Rock</v>
      </c>
      <c r="F1348" s="10">
        <f>IF(ISERROR(VLOOKUP($D1348,SITES!$A:$E,3,FALSE)),"",VLOOKUP($D1348,SITES!$A:$E,3,FALSE))</f>
        <v>48.8273315429687</v>
      </c>
      <c r="G1348" s="13">
        <f>IF(ISERROR(VLOOKUP($D1348,SITES!$A:$E,4,FALSE)),"",VLOOKUP($D1348,SITES!$A:$E,4,FALSE))</f>
        <v>-125.196601867675</v>
      </c>
      <c r="H1348" s="14" t="str">
        <f t="shared" ref="H1348:O1348" si="2569">IF(ISERROR(H1347),IF(ISERROR(H1346),IF(ISERROR(H1345),"BLANK",H1345),H1346),H1347)</f>
        <v>23/04/2024</v>
      </c>
      <c r="I1348" s="11">
        <f t="shared" si="2569"/>
        <v>1.5</v>
      </c>
      <c r="J1348" s="11" t="str">
        <f t="shared" si="2569"/>
        <v>NW</v>
      </c>
      <c r="K1348" s="18">
        <f t="shared" si="2569"/>
        <v>0.40833333333333333</v>
      </c>
      <c r="L1348" s="11" t="str">
        <f t="shared" si="2569"/>
        <v>TB</v>
      </c>
      <c r="M1348" s="11">
        <f t="shared" si="2569"/>
        <v>6</v>
      </c>
      <c r="N1348" s="11">
        <f t="shared" si="2569"/>
        <v>2</v>
      </c>
      <c r="O1348" s="11">
        <f t="shared" si="2569"/>
        <v>2</v>
      </c>
      <c r="P1348" s="11" t="s">
        <v>28</v>
      </c>
      <c r="Q1348" s="19" t="str">
        <f>IF($N1348=1,IF(ISERROR(VLOOKUP($P1348,'M1'!$A:$C,Q$2,FALSE)),"NOT PRESENT",VLOOKUP($P1348,'M1'!$A:$C,Q$2,FALSE)),IF($N1348=2,IF(ISERROR(VLOOKUP(DATA!$P1348,'M2'!$A:$C,Q$2,FALSE)),"NOT PRESENT",VLOOKUP(DATA!$P1348,'M2'!$A:$C,Q$2,FALSE)),IF($N1348=0,IF(ISERROR(VLOOKUP($P1348,'M1'!$A:$C,Q$2,FALSE)),IF(ISERROR(VLOOKUP(DATA!$P1348,'M2'!$A:$C,Q$2,FALSE)),"NOT PRESENT",VLOOKUP(DATA!$P1348,'M2'!$A:$C,Q$2,FALSE)),VLOOKUP($P1348,'M1'!$A:$C,Q$2,FALSE)),"SPECIFY METHOD")))</f>
        <v>Artedius harringtoni</v>
      </c>
      <c r="R1348" s="12" t="str">
        <f>IF($N1348=1,IF(ISERROR(VLOOKUP($P1348,'M1'!$A:$C,R$2,FALSE)),"NOT PRESENT",VLOOKUP($P1348,'M1'!$A:$C,R$2,FALSE)),IF($N1348=2,IF(ISERROR(VLOOKUP(DATA!$P1348,'M2'!$A:$C,R$2,FALSE)),"NOT PRESENT",VLOOKUP(DATA!$P1348,'M2'!$A:$C,R$2,FALSE)),IF($N1348=0,IF(ISERROR(VLOOKUP($P1348,'M1'!$A:$C,R$2,FALSE)),IF(ISERROR(VLOOKUP(DATA!$P1348,'M2'!$A:$C,R$2,FALSE)),"NOT PRESENT",VLOOKUP(DATA!$P1348,'M2'!$A:$C,R$2,FALSE)),VLOOKUP($P1348,'M1'!$A:$C,R$2,FALSE)),"SPECIFY METHOD")))</f>
        <v>Scalyhead sculpin</v>
      </c>
      <c r="S1348" s="21">
        <f t="shared" si="2521"/>
        <v>4</v>
      </c>
      <c r="T1348" s="11">
        <v>0</v>
      </c>
      <c r="U1348" s="11"/>
      <c r="V1348" s="11">
        <v>3</v>
      </c>
      <c r="W1348" s="11">
        <v>1</v>
      </c>
      <c r="X1348" s="11"/>
      <c r="Y1348" s="11"/>
      <c r="Z1348" s="11"/>
      <c r="AA1348" s="11"/>
      <c r="AB1348" s="11"/>
      <c r="AC1348" s="11"/>
      <c r="AD1348" s="11"/>
      <c r="AE1348" s="11"/>
      <c r="AF1348" s="11"/>
      <c r="AG1348" s="11"/>
      <c r="AH1348" s="11"/>
      <c r="AI1348" s="11"/>
      <c r="AJ1348" s="11"/>
      <c r="AK1348" s="11"/>
      <c r="AL1348" s="11"/>
      <c r="AM1348" s="11"/>
      <c r="AN1348" s="11"/>
      <c r="AO1348" s="11"/>
      <c r="AP1348" s="11"/>
      <c r="AQ1348" s="11"/>
      <c r="AR1348" s="11"/>
      <c r="AS1348" s="11"/>
      <c r="AT1348" s="11"/>
      <c r="AU1348" s="11"/>
      <c r="AV1348" s="11"/>
      <c r="AW1348" s="11"/>
      <c r="AX1348" s="11"/>
      <c r="AY1348" s="11"/>
      <c r="AZ1348" s="11"/>
      <c r="BA1348" s="11"/>
      <c r="BB1348" s="11"/>
      <c r="BC1348" s="11"/>
      <c r="BD1348" s="11"/>
      <c r="BE1348" s="11"/>
      <c r="BF1348" s="11"/>
      <c r="BG1348" s="11"/>
      <c r="BH1348" s="11"/>
      <c r="BI1348" s="11"/>
      <c r="BJ1348" s="11"/>
      <c r="BK1348" s="11"/>
      <c r="BL1348" s="11"/>
      <c r="BM1348" s="11"/>
      <c r="BN1348" s="11"/>
      <c r="BO1348" s="11"/>
      <c r="BP1348" s="11"/>
    </row>
    <row r="1349" spans="1:68" ht="12.75" customHeight="1">
      <c r="A1349" s="12">
        <f t="shared" si="2239"/>
        <v>1346</v>
      </c>
      <c r="B1349" s="11" t="str">
        <f t="shared" ref="B1349:D1349" si="2570">IF(ISERROR(B1348),IF(ISERROR(B1347),IF(ISERROR(B1346),"BLANK",B1346),B1347),B1348)</f>
        <v>Tomas Bird</v>
      </c>
      <c r="C1349" s="11" t="str">
        <f t="shared" si="2570"/>
        <v>Jasmin Schuster</v>
      </c>
      <c r="D1349" s="11" t="str">
        <f t="shared" si="2570"/>
        <v>BMSC5</v>
      </c>
      <c r="E1349" s="12" t="str">
        <f>IF(ISERROR(VLOOKUP($D1349,SITES!$A:$E,2,FALSE)),"",VLOOKUP($D1349,SITES!$A:$E,2,FALSE))</f>
        <v>Taylor Rock</v>
      </c>
      <c r="F1349" s="10">
        <f>IF(ISERROR(VLOOKUP($D1349,SITES!$A:$E,3,FALSE)),"",VLOOKUP($D1349,SITES!$A:$E,3,FALSE))</f>
        <v>48.8273315429687</v>
      </c>
      <c r="G1349" s="13">
        <f>IF(ISERROR(VLOOKUP($D1349,SITES!$A:$E,4,FALSE)),"",VLOOKUP($D1349,SITES!$A:$E,4,FALSE))</f>
        <v>-125.196601867675</v>
      </c>
      <c r="H1349" s="14" t="str">
        <f t="shared" ref="H1349:O1349" si="2571">IF(ISERROR(H1348),IF(ISERROR(H1347),IF(ISERROR(H1346),"BLANK",H1346),H1347),H1348)</f>
        <v>23/04/2024</v>
      </c>
      <c r="I1349" s="11">
        <f t="shared" si="2571"/>
        <v>1.5</v>
      </c>
      <c r="J1349" s="11" t="str">
        <f t="shared" si="2571"/>
        <v>NW</v>
      </c>
      <c r="K1349" s="18">
        <f t="shared" si="2571"/>
        <v>0.40833333333333333</v>
      </c>
      <c r="L1349" s="11" t="str">
        <f t="shared" si="2571"/>
        <v>TB</v>
      </c>
      <c r="M1349" s="11">
        <f t="shared" si="2571"/>
        <v>6</v>
      </c>
      <c r="N1349" s="11">
        <f t="shared" si="2571"/>
        <v>2</v>
      </c>
      <c r="O1349" s="11">
        <f t="shared" si="2571"/>
        <v>2</v>
      </c>
      <c r="P1349" s="11" t="s">
        <v>38</v>
      </c>
      <c r="Q1349" s="19" t="str">
        <f>IF($N1349=1,IF(ISERROR(VLOOKUP($P1349,'M1'!$A:$C,Q$2,FALSE)),"NOT PRESENT",VLOOKUP($P1349,'M1'!$A:$C,Q$2,FALSE)),IF($N1349=2,IF(ISERROR(VLOOKUP(DATA!$P1349,'M2'!$A:$C,Q$2,FALSE)),"NOT PRESENT",VLOOKUP(DATA!$P1349,'M2'!$A:$C,Q$2,FALSE)),IF($N1349=0,IF(ISERROR(VLOOKUP($P1349,'M1'!$A:$C,Q$2,FALSE)),IF(ISERROR(VLOOKUP(DATA!$P1349,'M2'!$A:$C,Q$2,FALSE)),"NOT PRESENT",VLOOKUP(DATA!$P1349,'M2'!$A:$C,Q$2,FALSE)),VLOOKUP($P1349,'M1'!$A:$C,Q$2,FALSE)),"SPECIFY METHOD")))</f>
        <v>Crassadoma gigantea</v>
      </c>
      <c r="R1349" s="12" t="str">
        <f>IF($N1349=1,IF(ISERROR(VLOOKUP($P1349,'M1'!$A:$C,R$2,FALSE)),"NOT PRESENT",VLOOKUP($P1349,'M1'!$A:$C,R$2,FALSE)),IF($N1349=2,IF(ISERROR(VLOOKUP(DATA!$P1349,'M2'!$A:$C,R$2,FALSE)),"NOT PRESENT",VLOOKUP(DATA!$P1349,'M2'!$A:$C,R$2,FALSE)),IF($N1349=0,IF(ISERROR(VLOOKUP($P1349,'M1'!$A:$C,R$2,FALSE)),IF(ISERROR(VLOOKUP(DATA!$P1349,'M2'!$A:$C,R$2,FALSE)),"NOT PRESENT",VLOOKUP(DATA!$P1349,'M2'!$A:$C,R$2,FALSE)),VLOOKUP($P1349,'M1'!$A:$C,R$2,FALSE)),"SPECIFY METHOD")))</f>
        <v>Purple-hinged rock scallop</v>
      </c>
      <c r="S1349" s="21">
        <f t="shared" si="2521"/>
        <v>1</v>
      </c>
      <c r="T1349" s="11">
        <v>0</v>
      </c>
      <c r="U1349" s="11"/>
      <c r="V1349" s="11"/>
      <c r="W1349" s="11"/>
      <c r="X1349" s="11"/>
      <c r="Y1349" s="11"/>
      <c r="Z1349" s="11">
        <v>1</v>
      </c>
      <c r="AA1349" s="11"/>
      <c r="AB1349" s="11"/>
      <c r="AC1349" s="11"/>
      <c r="AD1349" s="11"/>
      <c r="AE1349" s="11"/>
      <c r="AF1349" s="11"/>
      <c r="AG1349" s="11"/>
      <c r="AH1349" s="11"/>
      <c r="AI1349" s="11"/>
      <c r="AJ1349" s="11"/>
      <c r="AK1349" s="11"/>
      <c r="AL1349" s="11"/>
      <c r="AM1349" s="11"/>
      <c r="AN1349" s="11"/>
      <c r="AO1349" s="11"/>
      <c r="AP1349" s="11"/>
      <c r="AQ1349" s="11"/>
      <c r="AR1349" s="11"/>
      <c r="AS1349" s="11"/>
      <c r="AT1349" s="11"/>
      <c r="AU1349" s="11"/>
      <c r="AV1349" s="11"/>
      <c r="AW1349" s="11"/>
      <c r="AX1349" s="11"/>
      <c r="AY1349" s="11"/>
      <c r="AZ1349" s="11"/>
      <c r="BA1349" s="11"/>
      <c r="BB1349" s="11"/>
      <c r="BC1349" s="11"/>
      <c r="BD1349" s="11"/>
      <c r="BE1349" s="11"/>
      <c r="BF1349" s="11"/>
      <c r="BG1349" s="11"/>
      <c r="BH1349" s="11"/>
      <c r="BI1349" s="11"/>
      <c r="BJ1349" s="11"/>
      <c r="BK1349" s="11"/>
      <c r="BL1349" s="11"/>
      <c r="BM1349" s="11"/>
      <c r="BN1349" s="11"/>
      <c r="BO1349" s="11"/>
      <c r="BP1349" s="11"/>
    </row>
    <row r="1350" spans="1:68" ht="12.75" customHeight="1">
      <c r="A1350" s="12">
        <f t="shared" si="2239"/>
        <v>1347</v>
      </c>
      <c r="B1350" s="11" t="str">
        <f t="shared" ref="B1350:D1350" si="2572">IF(ISERROR(B1349),IF(ISERROR(B1348),IF(ISERROR(B1347),"BLANK",B1347),B1348),B1349)</f>
        <v>Tomas Bird</v>
      </c>
      <c r="C1350" s="11" t="str">
        <f t="shared" si="2572"/>
        <v>Jasmin Schuster</v>
      </c>
      <c r="D1350" s="11" t="str">
        <f t="shared" si="2572"/>
        <v>BMSC5</v>
      </c>
      <c r="E1350" s="12" t="str">
        <f>IF(ISERROR(VLOOKUP($D1350,SITES!$A:$E,2,FALSE)),"",VLOOKUP($D1350,SITES!$A:$E,2,FALSE))</f>
        <v>Taylor Rock</v>
      </c>
      <c r="F1350" s="10">
        <f>IF(ISERROR(VLOOKUP($D1350,SITES!$A:$E,3,FALSE)),"",VLOOKUP($D1350,SITES!$A:$E,3,FALSE))</f>
        <v>48.8273315429687</v>
      </c>
      <c r="G1350" s="13">
        <f>IF(ISERROR(VLOOKUP($D1350,SITES!$A:$E,4,FALSE)),"",VLOOKUP($D1350,SITES!$A:$E,4,FALSE))</f>
        <v>-125.196601867675</v>
      </c>
      <c r="H1350" s="14" t="str">
        <f t="shared" ref="H1350:O1350" si="2573">IF(ISERROR(H1349),IF(ISERROR(H1348),IF(ISERROR(H1347),"BLANK",H1347),H1348),H1349)</f>
        <v>23/04/2024</v>
      </c>
      <c r="I1350" s="11">
        <f t="shared" si="2573"/>
        <v>1.5</v>
      </c>
      <c r="J1350" s="11" t="str">
        <f t="shared" si="2573"/>
        <v>NW</v>
      </c>
      <c r="K1350" s="18">
        <f t="shared" si="2573"/>
        <v>0.40833333333333333</v>
      </c>
      <c r="L1350" s="11" t="str">
        <f t="shared" si="2573"/>
        <v>TB</v>
      </c>
      <c r="M1350" s="11">
        <f t="shared" si="2573"/>
        <v>6</v>
      </c>
      <c r="N1350" s="11">
        <f t="shared" si="2573"/>
        <v>2</v>
      </c>
      <c r="O1350" s="11">
        <f t="shared" si="2573"/>
        <v>2</v>
      </c>
      <c r="P1350" s="24" t="s">
        <v>58</v>
      </c>
      <c r="Q1350" s="19" t="str">
        <f>IF($N1350=1,IF(ISERROR(VLOOKUP($P1350,'M1'!$A:$C,Q$2,FALSE)),"NOT PRESENT",VLOOKUP($P1350,'M1'!$A:$C,Q$2,FALSE)),IF($N1350=2,IF(ISERROR(VLOOKUP(DATA!$P1350,'M2'!$A:$C,Q$2,FALSE)),"NOT PRESENT",VLOOKUP(DATA!$P1350,'M2'!$A:$C,Q$2,FALSE)),IF($N1350=0,IF(ISERROR(VLOOKUP($P1350,'M1'!$A:$C,Q$2,FALSE)),IF(ISERROR(VLOOKUP(DATA!$P1350,'M2'!$A:$C,Q$2,FALSE)),"NOT PRESENT",VLOOKUP(DATA!$P1350,'M2'!$A:$C,Q$2,FALSE)),VLOOKUP($P1350,'M1'!$A:$C,Q$2,FALSE)),"SPECIFY METHOD")))</f>
        <v>Jordania zonope</v>
      </c>
      <c r="R1350" s="12" t="str">
        <f>IF($N1350=1,IF(ISERROR(VLOOKUP($P1350,'M1'!$A:$C,R$2,FALSE)),"NOT PRESENT",VLOOKUP($P1350,'M1'!$A:$C,R$2,FALSE)),IF($N1350=2,IF(ISERROR(VLOOKUP(DATA!$P1350,'M2'!$A:$C,R$2,FALSE)),"NOT PRESENT",VLOOKUP(DATA!$P1350,'M2'!$A:$C,R$2,FALSE)),IF($N1350=0,IF(ISERROR(VLOOKUP($P1350,'M1'!$A:$C,R$2,FALSE)),IF(ISERROR(VLOOKUP(DATA!$P1350,'M2'!$A:$C,R$2,FALSE)),"NOT PRESENT",VLOOKUP(DATA!$P1350,'M2'!$A:$C,R$2,FALSE)),VLOOKUP($P1350,'M1'!$A:$C,R$2,FALSE)),"SPECIFY METHOD")))</f>
        <v>Longfin sculpin</v>
      </c>
      <c r="S1350" s="27">
        <v>2</v>
      </c>
      <c r="T1350" s="24">
        <v>0</v>
      </c>
      <c r="U1350" s="11"/>
      <c r="V1350" s="11">
        <v>2</v>
      </c>
      <c r="W1350" s="11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  <c r="AT1350" s="11"/>
      <c r="AU1350" s="11"/>
      <c r="AV1350" s="11"/>
      <c r="AW1350" s="11"/>
      <c r="AX1350" s="11"/>
      <c r="AY1350" s="11"/>
      <c r="AZ1350" s="11"/>
      <c r="BA1350" s="11"/>
      <c r="BB1350" s="11"/>
      <c r="BC1350" s="11"/>
      <c r="BD1350" s="11"/>
      <c r="BE1350" s="11"/>
      <c r="BF1350" s="11"/>
      <c r="BG1350" s="11"/>
      <c r="BH1350" s="11"/>
      <c r="BI1350" s="11"/>
      <c r="BJ1350" s="11"/>
      <c r="BK1350" s="11"/>
      <c r="BL1350" s="11"/>
      <c r="BM1350" s="11"/>
      <c r="BN1350" s="11"/>
      <c r="BO1350" s="11"/>
      <c r="BP1350" s="11"/>
    </row>
    <row r="1351" spans="1:68" ht="12.75" customHeight="1">
      <c r="A1351" s="12">
        <f t="shared" si="2239"/>
        <v>1348</v>
      </c>
      <c r="B1351" s="11" t="str">
        <f t="shared" ref="B1351:D1351" si="2574">IF(ISERROR(B1350),IF(ISERROR(B1349),IF(ISERROR(B1348),"BLANK",B1348),B1349),B1350)</f>
        <v>Tomas Bird</v>
      </c>
      <c r="C1351" s="11" t="str">
        <f t="shared" si="2574"/>
        <v>Jasmin Schuster</v>
      </c>
      <c r="D1351" s="11" t="str">
        <f t="shared" si="2574"/>
        <v>BMSC5</v>
      </c>
      <c r="E1351" s="12" t="str">
        <f>IF(ISERROR(VLOOKUP($D1351,SITES!$A:$E,2,FALSE)),"",VLOOKUP($D1351,SITES!$A:$E,2,FALSE))</f>
        <v>Taylor Rock</v>
      </c>
      <c r="F1351" s="10">
        <f>IF(ISERROR(VLOOKUP($D1351,SITES!$A:$E,3,FALSE)),"",VLOOKUP($D1351,SITES!$A:$E,3,FALSE))</f>
        <v>48.8273315429687</v>
      </c>
      <c r="G1351" s="13">
        <f>IF(ISERROR(VLOOKUP($D1351,SITES!$A:$E,4,FALSE)),"",VLOOKUP($D1351,SITES!$A:$E,4,FALSE))</f>
        <v>-125.196601867675</v>
      </c>
      <c r="H1351" s="14" t="str">
        <f t="shared" ref="H1351:O1351" si="2575">IF(ISERROR(H1350),IF(ISERROR(H1349),IF(ISERROR(H1348),"BLANK",H1348),H1349),H1350)</f>
        <v>23/04/2024</v>
      </c>
      <c r="I1351" s="11">
        <f t="shared" si="2575"/>
        <v>1.5</v>
      </c>
      <c r="J1351" s="11" t="str">
        <f t="shared" si="2575"/>
        <v>NW</v>
      </c>
      <c r="K1351" s="18">
        <f t="shared" si="2575"/>
        <v>0.40833333333333333</v>
      </c>
      <c r="L1351" s="11" t="str">
        <f t="shared" si="2575"/>
        <v>TB</v>
      </c>
      <c r="M1351" s="11">
        <f t="shared" si="2575"/>
        <v>6</v>
      </c>
      <c r="N1351" s="11">
        <f t="shared" si="2575"/>
        <v>2</v>
      </c>
      <c r="O1351" s="11">
        <f t="shared" si="2575"/>
        <v>2</v>
      </c>
      <c r="P1351" s="11" t="s">
        <v>93</v>
      </c>
      <c r="Q1351" s="19" t="str">
        <f>IF($N1351=1,IF(ISERROR(VLOOKUP($P1351,'M1'!$A:$C,Q$2,FALSE)),"NOT PRESENT",VLOOKUP($P1351,'M1'!$A:$C,Q$2,FALSE)),IF($N1351=2,IF(ISERROR(VLOOKUP(DATA!$P1351,'M2'!$A:$C,Q$2,FALSE)),"NOT PRESENT",VLOOKUP(DATA!$P1351,'M2'!$A:$C,Q$2,FALSE)),IF($N1351=0,IF(ISERROR(VLOOKUP($P1351,'M1'!$A:$C,Q$2,FALSE)),IF(ISERROR(VLOOKUP(DATA!$P1351,'M2'!$A:$C,Q$2,FALSE)),"NOT PRESENT",VLOOKUP(DATA!$P1351,'M2'!$A:$C,Q$2,FALSE)),VLOOKUP($P1351,'M1'!$A:$C,Q$2,FALSE)),"SPECIFY METHOD")))</f>
        <v>Pycnopodia helianthoides</v>
      </c>
      <c r="R1351" s="12" t="str">
        <f>IF($N1351=1,IF(ISERROR(VLOOKUP($P1351,'M1'!$A:$C,R$2,FALSE)),"NOT PRESENT",VLOOKUP($P1351,'M1'!$A:$C,R$2,FALSE)),IF($N1351=2,IF(ISERROR(VLOOKUP(DATA!$P1351,'M2'!$A:$C,R$2,FALSE)),"NOT PRESENT",VLOOKUP(DATA!$P1351,'M2'!$A:$C,R$2,FALSE)),IF($N1351=0,IF(ISERROR(VLOOKUP($P1351,'M1'!$A:$C,R$2,FALSE)),IF(ISERROR(VLOOKUP(DATA!$P1351,'M2'!$A:$C,R$2,FALSE)),"NOT PRESENT",VLOOKUP(DATA!$P1351,'M2'!$A:$C,R$2,FALSE)),VLOOKUP($P1351,'M1'!$A:$C,R$2,FALSE)),"SPECIFY METHOD")))</f>
        <v>Sunflower star</v>
      </c>
      <c r="S1351" s="21">
        <f t="shared" ref="S1351:S1356" si="2576">SUM(T1351:AV1351)</f>
        <v>8</v>
      </c>
      <c r="T1351" s="11">
        <v>0</v>
      </c>
      <c r="U1351" s="11">
        <v>2</v>
      </c>
      <c r="V1351" s="11">
        <v>5</v>
      </c>
      <c r="W1351" s="11">
        <v>1</v>
      </c>
      <c r="X1351" s="11"/>
      <c r="Y1351" s="11"/>
      <c r="Z1351" s="11"/>
      <c r="AA1351" s="11"/>
      <c r="AB1351" s="11"/>
      <c r="AC1351" s="11"/>
      <c r="AD1351" s="11"/>
      <c r="AE1351" s="11"/>
      <c r="AF1351" s="11"/>
      <c r="AG1351" s="11"/>
      <c r="AH1351" s="11"/>
      <c r="AI1351" s="11"/>
      <c r="AJ1351" s="11"/>
      <c r="AK1351" s="11"/>
      <c r="AL1351" s="11"/>
      <c r="AM1351" s="11"/>
      <c r="AN1351" s="11"/>
      <c r="AO1351" s="11"/>
      <c r="AP1351" s="11"/>
      <c r="AQ1351" s="11"/>
      <c r="AR1351" s="11"/>
      <c r="AS1351" s="11"/>
      <c r="AT1351" s="11"/>
      <c r="AU1351" s="11"/>
      <c r="AV1351" s="11"/>
      <c r="AW1351" s="11"/>
      <c r="AX1351" s="11"/>
      <c r="AY1351" s="11"/>
      <c r="AZ1351" s="11"/>
      <c r="BA1351" s="11"/>
      <c r="BB1351" s="11"/>
      <c r="BC1351" s="11"/>
      <c r="BD1351" s="11"/>
      <c r="BE1351" s="11"/>
      <c r="BF1351" s="11"/>
      <c r="BG1351" s="11"/>
      <c r="BH1351" s="11"/>
      <c r="BI1351" s="11"/>
      <c r="BJ1351" s="11"/>
      <c r="BK1351" s="11"/>
      <c r="BL1351" s="11"/>
      <c r="BM1351" s="11"/>
      <c r="BN1351" s="11"/>
      <c r="BO1351" s="11"/>
      <c r="BP1351" s="11"/>
    </row>
    <row r="1352" spans="1:68" ht="12.75" customHeight="1">
      <c r="A1352" s="12">
        <f t="shared" si="2239"/>
        <v>1349</v>
      </c>
      <c r="B1352" s="28" t="str">
        <f t="shared" ref="B1352:D1352" si="2577">IF(ISERROR(B1351),IF(ISERROR(B1350),IF(ISERROR(B1349),"BLANK",B1349),B1350),B1351)</f>
        <v>Tomas Bird</v>
      </c>
      <c r="C1352" s="28" t="str">
        <f t="shared" si="2577"/>
        <v>Jasmin Schuster</v>
      </c>
      <c r="D1352" s="28" t="str">
        <f t="shared" si="2577"/>
        <v>BMSC5</v>
      </c>
      <c r="E1352" s="12" t="str">
        <f>IF(ISERROR(VLOOKUP($D1352,SITES!$A:$E,2,FALSE)),"",VLOOKUP($D1352,SITES!$A:$E,2,FALSE))</f>
        <v>Taylor Rock</v>
      </c>
      <c r="F1352" s="10">
        <f>IF(ISERROR(VLOOKUP($D1352,SITES!$A:$E,3,FALSE)),"",VLOOKUP($D1352,SITES!$A:$E,3,FALSE))</f>
        <v>48.8273315429687</v>
      </c>
      <c r="G1352" s="13">
        <f>IF(ISERROR(VLOOKUP($D1352,SITES!$A:$E,4,FALSE)),"",VLOOKUP($D1352,SITES!$A:$E,4,FALSE))</f>
        <v>-125.196601867675</v>
      </c>
      <c r="H1352" s="29" t="str">
        <f t="shared" ref="H1352:O1352" si="2578">IF(ISERROR(H1351),IF(ISERROR(H1350),IF(ISERROR(H1349),"BLANK",H1349),H1350),H1351)</f>
        <v>23/04/2024</v>
      </c>
      <c r="I1352" s="28">
        <f t="shared" si="2578"/>
        <v>1.5</v>
      </c>
      <c r="J1352" s="28" t="str">
        <f t="shared" si="2578"/>
        <v>NW</v>
      </c>
      <c r="K1352" s="30">
        <f t="shared" si="2578"/>
        <v>0.40833333333333333</v>
      </c>
      <c r="L1352" s="28" t="str">
        <f t="shared" si="2578"/>
        <v>TB</v>
      </c>
      <c r="M1352" s="28">
        <f t="shared" si="2578"/>
        <v>6</v>
      </c>
      <c r="N1352" s="28">
        <f t="shared" si="2578"/>
        <v>2</v>
      </c>
      <c r="O1352" s="28">
        <f t="shared" si="2578"/>
        <v>2</v>
      </c>
      <c r="P1352" s="28" t="s">
        <v>177</v>
      </c>
      <c r="Q1352" s="31" t="str">
        <f>IF($N1352=1,IF(ISERROR(VLOOKUP($P1352,'M1'!$A:$C,Q$2,FALSE)),"NOT PRESENT",VLOOKUP($P1352,'M1'!$A:$C,Q$2,FALSE)),IF($N1352=2,IF(ISERROR(VLOOKUP(DATA!$P1352,'M2'!$A:$C,Q$2,FALSE)),"NOT PRESENT",VLOOKUP(DATA!$P1352,'M2'!$A:$C,Q$2,FALSE)),IF($N1352=0,IF(ISERROR(VLOOKUP($P1352,'M1'!$A:$C,Q$2,FALSE)),IF(ISERROR(VLOOKUP(DATA!$P1352,'M2'!$A:$C,Q$2,FALSE)),"NOT PRESENT",VLOOKUP(DATA!$P1352,'M2'!$A:$C,Q$2,FALSE)),VLOOKUP($P1352,'M1'!$A:$C,Q$2,FALSE)),"SPECIFY METHOD")))</f>
        <v>Cadlina luteomarginata</v>
      </c>
      <c r="R1352" s="31" t="str">
        <f>IF($N1352=1,IF(ISERROR(VLOOKUP($P1352,'M1'!$A:$C,R$2,FALSE)),"NOT PRESENT",VLOOKUP($P1352,'M1'!$A:$C,R$2,FALSE)),IF($N1352=2,IF(ISERROR(VLOOKUP(DATA!$P1352,'M2'!$A:$C,R$2,FALSE)),"NOT PRESENT",VLOOKUP(DATA!$P1352,'M2'!$A:$C,R$2,FALSE)),IF($N1352=0,IF(ISERROR(VLOOKUP($P1352,'M1'!$A:$C,R$2,FALSE)),IF(ISERROR(VLOOKUP(DATA!$P1352,'M2'!$A:$C,R$2,FALSE)),"NOT PRESENT",VLOOKUP(DATA!$P1352,'M2'!$A:$C,R$2,FALSE)),VLOOKUP($P1352,'M1'!$A:$C,R$2,FALSE)),"SPECIFY METHOD")))</f>
        <v>Yellow-edge cadlina</v>
      </c>
      <c r="S1352" s="32">
        <f t="shared" si="2576"/>
        <v>1</v>
      </c>
      <c r="T1352" s="28">
        <v>1</v>
      </c>
      <c r="U1352" s="28"/>
      <c r="V1352" s="28"/>
      <c r="W1352" s="28"/>
      <c r="X1352" s="28"/>
      <c r="Y1352" s="28"/>
      <c r="Z1352" s="28"/>
      <c r="AA1352" s="28"/>
      <c r="AB1352" s="28"/>
      <c r="AC1352" s="28"/>
      <c r="AD1352" s="28"/>
      <c r="AE1352" s="28"/>
      <c r="AF1352" s="28"/>
      <c r="AG1352" s="28"/>
      <c r="AH1352" s="28"/>
      <c r="AI1352" s="28"/>
      <c r="AJ1352" s="28"/>
      <c r="AK1352" s="28"/>
      <c r="AL1352" s="28"/>
      <c r="AM1352" s="28"/>
      <c r="AN1352" s="28"/>
      <c r="AO1352" s="28"/>
      <c r="AP1352" s="28"/>
      <c r="AQ1352" s="28"/>
      <c r="AR1352" s="28"/>
      <c r="AS1352" s="28"/>
      <c r="AT1352" s="28"/>
      <c r="AU1352" s="28"/>
      <c r="AV1352" s="28"/>
      <c r="AW1352" s="28"/>
      <c r="AX1352" s="28"/>
      <c r="AY1352" s="28"/>
      <c r="AZ1352" s="28"/>
      <c r="BA1352" s="28"/>
      <c r="BB1352" s="28"/>
      <c r="BC1352" s="28"/>
      <c r="BD1352" s="28"/>
      <c r="BE1352" s="28"/>
      <c r="BF1352" s="28"/>
      <c r="BG1352" s="28"/>
      <c r="BH1352" s="28"/>
      <c r="BI1352" s="28"/>
      <c r="BJ1352" s="28"/>
      <c r="BK1352" s="28"/>
      <c r="BL1352" s="28"/>
      <c r="BM1352" s="28"/>
      <c r="BN1352" s="28"/>
      <c r="BO1352" s="28"/>
      <c r="BP1352" s="28"/>
    </row>
    <row r="1353" spans="1:68" ht="12.75" customHeight="1">
      <c r="A1353" s="12">
        <f t="shared" si="2239"/>
        <v>1350</v>
      </c>
      <c r="B1353" s="11" t="str">
        <f t="shared" ref="B1353:B1373" si="2579">IF(ISERROR(B1352),IF(ISERROR(B1351),IF(ISERROR(B1350),"BLANK",B1350),B1351),B1352)</f>
        <v>Tomas Bird</v>
      </c>
      <c r="C1353" s="11" t="s">
        <v>21</v>
      </c>
      <c r="D1353" s="11" t="s">
        <v>98</v>
      </c>
      <c r="E1353" s="12" t="str">
        <f>IF(ISERROR(VLOOKUP($D1353,SITES!$A:$E,2,FALSE)),"",VLOOKUP($D1353,SITES!$A:$E,2,FALSE))</f>
        <v>Swiss Boy</v>
      </c>
      <c r="F1353" s="10">
        <f>IF(ISERROR(VLOOKUP($D1353,SITES!$A:$E,3,FALSE)),"",VLOOKUP($D1353,SITES!$A:$E,3,FALSE))</f>
        <v>48.916072999999997</v>
      </c>
      <c r="G1353" s="13">
        <f>IF(ISERROR(VLOOKUP($D1353,SITES!$A:$E,4,FALSE)),"",VLOOKUP($D1353,SITES!$A:$E,4,FALSE))</f>
        <v>-125.131174</v>
      </c>
      <c r="H1353" s="11" t="s">
        <v>87</v>
      </c>
      <c r="I1353" s="11">
        <v>4</v>
      </c>
      <c r="J1353" s="11" t="s">
        <v>99</v>
      </c>
      <c r="K1353" s="18">
        <v>0.54374999999999996</v>
      </c>
      <c r="L1353" s="11" t="str">
        <f>IF(ISERROR(L1352),IF(ISERROR(L1351),IF(ISERROR(L1350),"BLANK",L1350),L1351),L1352)</f>
        <v>TB</v>
      </c>
      <c r="M1353" s="11">
        <v>10.5</v>
      </c>
      <c r="N1353" s="11">
        <v>1</v>
      </c>
      <c r="O1353" s="11">
        <f t="shared" ref="O1353:O1355" si="2580">IF(ISERROR(O1352),IF(ISERROR(O1351),IF(ISERROR(O1350),"BLANK",O1350),O1351),O1352)</f>
        <v>2</v>
      </c>
      <c r="P1353" s="11" t="s">
        <v>27</v>
      </c>
      <c r="Q1353" s="19" t="str">
        <f>IF($N1353=1,IF(ISERROR(VLOOKUP($P1353,'M1'!$A:$C,Q$2,FALSE)),"NOT PRESENT",VLOOKUP($P1353,'M1'!$A:$C,Q$2,FALSE)),IF($N1353=2,IF(ISERROR(VLOOKUP(DATA!$P1353,'M2'!$A:$C,Q$2,FALSE)),"NOT PRESENT",VLOOKUP(DATA!$P1353,'M2'!$A:$C,Q$2,FALSE)),IF($N1353=0,IF(ISERROR(VLOOKUP($P1353,'M1'!$A:$C,Q$2,FALSE)),IF(ISERROR(VLOOKUP(DATA!$P1353,'M2'!$A:$C,Q$2,FALSE)),"NOT PRESENT",VLOOKUP(DATA!$P1353,'M2'!$A:$C,Q$2,FALSE)),VLOOKUP($P1353,'M1'!$A:$C,Q$2,FALSE)),"SPECIFY METHOD")))</f>
        <v>Hexagrammos decagrammus</v>
      </c>
      <c r="R1353" s="12" t="str">
        <f>IF($N1353=1,IF(ISERROR(VLOOKUP($P1353,'M1'!$A:$C,R$2,FALSE)),"NOT PRESENT",VLOOKUP($P1353,'M1'!$A:$C,R$2,FALSE)),IF($N1353=2,IF(ISERROR(VLOOKUP(DATA!$P1353,'M2'!$A:$C,R$2,FALSE)),"NOT PRESENT",VLOOKUP(DATA!$P1353,'M2'!$A:$C,R$2,FALSE)),IF($N1353=0,IF(ISERROR(VLOOKUP($P1353,'M1'!$A:$C,R$2,FALSE)),IF(ISERROR(VLOOKUP(DATA!$P1353,'M2'!$A:$C,R$2,FALSE)),"NOT PRESENT",VLOOKUP(DATA!$P1353,'M2'!$A:$C,R$2,FALSE)),VLOOKUP($P1353,'M1'!$A:$C,R$2,FALSE)),"SPECIFY METHOD")))</f>
        <v>Kelp greenling</v>
      </c>
      <c r="S1353" s="21">
        <f t="shared" si="2576"/>
        <v>6</v>
      </c>
      <c r="T1353" s="11">
        <v>0</v>
      </c>
      <c r="U1353" s="11"/>
      <c r="V1353" s="11"/>
      <c r="W1353" s="11"/>
      <c r="X1353" s="11"/>
      <c r="Y1353" s="11"/>
      <c r="Z1353" s="11"/>
      <c r="AA1353" s="11">
        <v>1</v>
      </c>
      <c r="AB1353" s="11">
        <v>1</v>
      </c>
      <c r="AC1353" s="11">
        <v>2</v>
      </c>
      <c r="AD1353" s="11">
        <v>2</v>
      </c>
      <c r="AE1353" s="11"/>
      <c r="AF1353" s="11"/>
      <c r="AG1353" s="11"/>
      <c r="AH1353" s="11"/>
      <c r="AI1353" s="11"/>
      <c r="AJ1353" s="11"/>
      <c r="AK1353" s="11"/>
      <c r="AL1353" s="11"/>
      <c r="AM1353" s="11"/>
      <c r="AN1353" s="11"/>
      <c r="AO1353" s="11"/>
      <c r="AP1353" s="11"/>
      <c r="AQ1353" s="11"/>
      <c r="AR1353" s="11"/>
      <c r="AS1353" s="11"/>
      <c r="AT1353" s="11"/>
      <c r="AU1353" s="11"/>
      <c r="AV1353" s="11"/>
      <c r="AW1353" s="11"/>
      <c r="AX1353" s="11"/>
      <c r="AY1353" s="11"/>
      <c r="AZ1353" s="11"/>
      <c r="BA1353" s="11"/>
      <c r="BB1353" s="11"/>
      <c r="BC1353" s="11"/>
      <c r="BD1353" s="11"/>
      <c r="BE1353" s="11"/>
      <c r="BF1353" s="11"/>
      <c r="BG1353" s="11"/>
      <c r="BH1353" s="11"/>
      <c r="BI1353" s="11"/>
      <c r="BJ1353" s="11"/>
      <c r="BK1353" s="11"/>
      <c r="BL1353" s="11"/>
      <c r="BM1353" s="11"/>
      <c r="BN1353" s="11"/>
      <c r="BO1353" s="11"/>
      <c r="BP1353" s="11"/>
    </row>
    <row r="1354" spans="1:68" ht="12.75" customHeight="1">
      <c r="A1354" s="12">
        <f t="shared" si="2239"/>
        <v>1351</v>
      </c>
      <c r="B1354" s="11" t="str">
        <f t="shared" si="2579"/>
        <v>Tomas Bird</v>
      </c>
      <c r="C1354" s="11" t="str">
        <f t="shared" ref="C1354:D1354" si="2581">IF(ISERROR(C1353),IF(ISERROR(C1352),IF(ISERROR(C1351),"BLANK",C1351),C1352),C1353)</f>
        <v>Em Lim</v>
      </c>
      <c r="D1354" s="11" t="str">
        <f t="shared" si="2581"/>
        <v>BMSC24</v>
      </c>
      <c r="E1354" s="12" t="str">
        <f>IF(ISERROR(VLOOKUP($D1354,SITES!$A:$E,2,FALSE)),"",VLOOKUP($D1354,SITES!$A:$E,2,FALSE))</f>
        <v>Swiss Boy</v>
      </c>
      <c r="F1354" s="10">
        <f>IF(ISERROR(VLOOKUP($D1354,SITES!$A:$E,3,FALSE)),"",VLOOKUP($D1354,SITES!$A:$E,3,FALSE))</f>
        <v>48.916072999999997</v>
      </c>
      <c r="G1354" s="13">
        <f>IF(ISERROR(VLOOKUP($D1354,SITES!$A:$E,4,FALSE)),"",VLOOKUP($D1354,SITES!$A:$E,4,FALSE))</f>
        <v>-125.131174</v>
      </c>
      <c r="H1354" s="14" t="str">
        <f t="shared" ref="H1354:M1354" si="2582">IF(ISERROR(H1353),IF(ISERROR(H1352),IF(ISERROR(H1351),"BLANK",H1351),H1352),H1353)</f>
        <v>24/04/2024</v>
      </c>
      <c r="I1354" s="11">
        <f t="shared" si="2582"/>
        <v>4</v>
      </c>
      <c r="J1354" s="11" t="str">
        <f t="shared" si="2582"/>
        <v>NE</v>
      </c>
      <c r="K1354" s="18">
        <f t="shared" si="2582"/>
        <v>0.54374999999999996</v>
      </c>
      <c r="L1354" s="11" t="str">
        <f t="shared" si="2582"/>
        <v>TB</v>
      </c>
      <c r="M1354" s="11">
        <f t="shared" si="2582"/>
        <v>10.5</v>
      </c>
      <c r="N1354" s="11">
        <v>1</v>
      </c>
      <c r="O1354" s="11">
        <f t="shared" si="2580"/>
        <v>2</v>
      </c>
      <c r="P1354" s="11" t="s">
        <v>54</v>
      </c>
      <c r="Q1354" s="19" t="str">
        <f>IF($N1354=1,IF(ISERROR(VLOOKUP($P1354,'M1'!$A:$C,Q$2,FALSE)),"NOT PRESENT",VLOOKUP($P1354,'M1'!$A:$C,Q$2,FALSE)),IF($N1354=2,IF(ISERROR(VLOOKUP(DATA!$P1354,'M2'!$A:$C,Q$2,FALSE)),"NOT PRESENT",VLOOKUP(DATA!$P1354,'M2'!$A:$C,Q$2,FALSE)),IF($N1354=0,IF(ISERROR(VLOOKUP($P1354,'M1'!$A:$C,Q$2,FALSE)),IF(ISERROR(VLOOKUP(DATA!$P1354,'M2'!$A:$C,Q$2,FALSE)),"NOT PRESENT",VLOOKUP(DATA!$P1354,'M2'!$A:$C,Q$2,FALSE)),VLOOKUP($P1354,'M1'!$A:$C,Q$2,FALSE)),"SPECIFY METHOD")))</f>
        <v>Ophiodon elongatus</v>
      </c>
      <c r="R1354" s="12" t="str">
        <f>IF($N1354=1,IF(ISERROR(VLOOKUP($P1354,'M1'!$A:$C,R$2,FALSE)),"NOT PRESENT",VLOOKUP($P1354,'M1'!$A:$C,R$2,FALSE)),IF($N1354=2,IF(ISERROR(VLOOKUP(DATA!$P1354,'M2'!$A:$C,R$2,FALSE)),"NOT PRESENT",VLOOKUP(DATA!$P1354,'M2'!$A:$C,R$2,FALSE)),IF($N1354=0,IF(ISERROR(VLOOKUP($P1354,'M1'!$A:$C,R$2,FALSE)),IF(ISERROR(VLOOKUP(DATA!$P1354,'M2'!$A:$C,R$2,FALSE)),"NOT PRESENT",VLOOKUP(DATA!$P1354,'M2'!$A:$C,R$2,FALSE)),VLOOKUP($P1354,'M1'!$A:$C,R$2,FALSE)),"SPECIFY METHOD")))</f>
        <v>Lingcod</v>
      </c>
      <c r="S1354" s="21">
        <f t="shared" si="2576"/>
        <v>1</v>
      </c>
      <c r="T1354" s="11">
        <v>0</v>
      </c>
      <c r="U1354" s="11"/>
      <c r="V1354" s="11"/>
      <c r="W1354" s="11"/>
      <c r="X1354" s="11"/>
      <c r="Y1354" s="11"/>
      <c r="Z1354" s="11"/>
      <c r="AA1354" s="11"/>
      <c r="AB1354" s="11"/>
      <c r="AC1354" s="11"/>
      <c r="AD1354" s="11"/>
      <c r="AE1354" s="11"/>
      <c r="AF1354" s="11"/>
      <c r="AG1354" s="11">
        <v>1</v>
      </c>
      <c r="AH1354" s="11"/>
      <c r="AI1354" s="11"/>
      <c r="AJ1354" s="11"/>
      <c r="AK1354" s="11"/>
      <c r="AL1354" s="11"/>
      <c r="AM1354" s="11"/>
      <c r="AN1354" s="11"/>
      <c r="AO1354" s="11"/>
      <c r="AP1354" s="11"/>
      <c r="AQ1354" s="11"/>
      <c r="AR1354" s="11"/>
      <c r="AS1354" s="11"/>
      <c r="AT1354" s="11"/>
      <c r="AU1354" s="11"/>
      <c r="AV1354" s="11"/>
      <c r="AW1354" s="11"/>
      <c r="AX1354" s="11"/>
      <c r="AY1354" s="11"/>
      <c r="AZ1354" s="11"/>
      <c r="BA1354" s="11"/>
      <c r="BB1354" s="11"/>
      <c r="BC1354" s="11"/>
      <c r="BD1354" s="11"/>
      <c r="BE1354" s="11"/>
      <c r="BF1354" s="11"/>
      <c r="BG1354" s="11"/>
      <c r="BH1354" s="11"/>
      <c r="BI1354" s="11"/>
      <c r="BJ1354" s="11"/>
      <c r="BK1354" s="11"/>
      <c r="BL1354" s="11"/>
      <c r="BM1354" s="11"/>
      <c r="BN1354" s="11"/>
      <c r="BO1354" s="11"/>
      <c r="BP1354" s="11"/>
    </row>
    <row r="1355" spans="1:68" ht="12.75" customHeight="1">
      <c r="A1355" s="12">
        <f t="shared" si="2239"/>
        <v>1352</v>
      </c>
      <c r="B1355" s="11" t="str">
        <f t="shared" si="2579"/>
        <v>Tomas Bird</v>
      </c>
      <c r="C1355" s="11" t="str">
        <f t="shared" ref="C1355:D1355" si="2583">IF(ISERROR(C1354),IF(ISERROR(C1353),IF(ISERROR(C1352),"BLANK",C1352),C1353),C1354)</f>
        <v>Em Lim</v>
      </c>
      <c r="D1355" s="11" t="str">
        <f t="shared" si="2583"/>
        <v>BMSC24</v>
      </c>
      <c r="E1355" s="12" t="str">
        <f>IF(ISERROR(VLOOKUP($D1355,SITES!$A:$E,2,FALSE)),"",VLOOKUP($D1355,SITES!$A:$E,2,FALSE))</f>
        <v>Swiss Boy</v>
      </c>
      <c r="F1355" s="10">
        <f>IF(ISERROR(VLOOKUP($D1355,SITES!$A:$E,3,FALSE)),"",VLOOKUP($D1355,SITES!$A:$E,3,FALSE))</f>
        <v>48.916072999999997</v>
      </c>
      <c r="G1355" s="13">
        <f>IF(ISERROR(VLOOKUP($D1355,SITES!$A:$E,4,FALSE)),"",VLOOKUP($D1355,SITES!$A:$E,4,FALSE))</f>
        <v>-125.131174</v>
      </c>
      <c r="H1355" s="14" t="str">
        <f t="shared" ref="H1355:M1355" si="2584">IF(ISERROR(H1354),IF(ISERROR(H1353),IF(ISERROR(H1352),"BLANK",H1352),H1353),H1354)</f>
        <v>24/04/2024</v>
      </c>
      <c r="I1355" s="11">
        <f t="shared" si="2584"/>
        <v>4</v>
      </c>
      <c r="J1355" s="11" t="str">
        <f t="shared" si="2584"/>
        <v>NE</v>
      </c>
      <c r="K1355" s="18">
        <f t="shared" si="2584"/>
        <v>0.54374999999999996</v>
      </c>
      <c r="L1355" s="11" t="str">
        <f t="shared" si="2584"/>
        <v>TB</v>
      </c>
      <c r="M1355" s="11">
        <f t="shared" si="2584"/>
        <v>10.5</v>
      </c>
      <c r="N1355" s="11">
        <v>2</v>
      </c>
      <c r="O1355" s="11">
        <f t="shared" si="2580"/>
        <v>2</v>
      </c>
      <c r="P1355" s="11" t="s">
        <v>29</v>
      </c>
      <c r="Q1355" s="19" t="str">
        <f>IF($N1355=1,IF(ISERROR(VLOOKUP($P1355,'M1'!$A:$C,Q$2,FALSE)),"NOT PRESENT",VLOOKUP($P1355,'M1'!$A:$C,Q$2,FALSE)),IF($N1355=2,IF(ISERROR(VLOOKUP(DATA!$P1355,'M2'!$A:$C,Q$2,FALSE)),"NOT PRESENT",VLOOKUP(DATA!$P1355,'M2'!$A:$C,Q$2,FALSE)),IF($N1355=0,IF(ISERROR(VLOOKUP($P1355,'M1'!$A:$C,Q$2,FALSE)),IF(ISERROR(VLOOKUP(DATA!$P1355,'M2'!$A:$C,Q$2,FALSE)),"NOT PRESENT",VLOOKUP(DATA!$P1355,'M2'!$A:$C,Q$2,FALSE)),VLOOKUP($P1355,'M1'!$A:$C,Q$2,FALSE)),"SPECIFY METHOD")))</f>
        <v>Mesocentrotus franciscanus</v>
      </c>
      <c r="R1355" s="12" t="str">
        <f>IF($N1355=1,IF(ISERROR(VLOOKUP($P1355,'M1'!$A:$C,R$2,FALSE)),"NOT PRESENT",VLOOKUP($P1355,'M1'!$A:$C,R$2,FALSE)),IF($N1355=2,IF(ISERROR(VLOOKUP(DATA!$P1355,'M2'!$A:$C,R$2,FALSE)),"NOT PRESENT",VLOOKUP(DATA!$P1355,'M2'!$A:$C,R$2,FALSE)),IF($N1355=0,IF(ISERROR(VLOOKUP($P1355,'M1'!$A:$C,R$2,FALSE)),IF(ISERROR(VLOOKUP(DATA!$P1355,'M2'!$A:$C,R$2,FALSE)),"NOT PRESENT",VLOOKUP(DATA!$P1355,'M2'!$A:$C,R$2,FALSE)),VLOOKUP($P1355,'M1'!$A:$C,R$2,FALSE)),"SPECIFY METHOD")))</f>
        <v>Red sea urchin</v>
      </c>
      <c r="S1355" s="21">
        <f t="shared" si="2576"/>
        <v>102</v>
      </c>
      <c r="T1355" s="11">
        <v>102</v>
      </c>
      <c r="U1355" s="11"/>
      <c r="V1355" s="11"/>
      <c r="W1355" s="11"/>
      <c r="X1355" s="11"/>
      <c r="Y1355" s="11"/>
      <c r="Z1355" s="11"/>
      <c r="AA1355" s="11"/>
      <c r="AB1355" s="11"/>
      <c r="AC1355" s="11"/>
      <c r="AD1355" s="11"/>
      <c r="AE1355" s="11"/>
      <c r="AF1355" s="11"/>
      <c r="AG1355" s="11"/>
      <c r="AH1355" s="11"/>
      <c r="AI1355" s="11"/>
      <c r="AJ1355" s="11"/>
      <c r="AK1355" s="11"/>
      <c r="AL1355" s="11"/>
      <c r="AM1355" s="11"/>
      <c r="AN1355" s="11"/>
      <c r="AO1355" s="11"/>
      <c r="AP1355" s="11"/>
      <c r="AQ1355" s="11"/>
      <c r="AR1355" s="11"/>
      <c r="AS1355" s="11"/>
      <c r="AT1355" s="11"/>
      <c r="AU1355" s="11"/>
      <c r="AV1355" s="11"/>
      <c r="AW1355" s="11"/>
      <c r="AX1355" s="11"/>
      <c r="AY1355" s="11"/>
      <c r="AZ1355" s="11"/>
      <c r="BA1355" s="11"/>
      <c r="BB1355" s="11"/>
      <c r="BC1355" s="11"/>
      <c r="BD1355" s="11"/>
      <c r="BE1355" s="11"/>
      <c r="BF1355" s="11"/>
      <c r="BG1355" s="11"/>
      <c r="BH1355" s="11"/>
      <c r="BI1355" s="11"/>
      <c r="BJ1355" s="11"/>
      <c r="BK1355" s="11"/>
      <c r="BL1355" s="11"/>
      <c r="BM1355" s="11"/>
      <c r="BN1355" s="11"/>
      <c r="BO1355" s="11"/>
      <c r="BP1355" s="11"/>
    </row>
    <row r="1356" spans="1:68" ht="12.75" customHeight="1">
      <c r="A1356" s="12">
        <f t="shared" si="2239"/>
        <v>1353</v>
      </c>
      <c r="B1356" s="11" t="str">
        <f t="shared" si="2579"/>
        <v>Tomas Bird</v>
      </c>
      <c r="C1356" s="11" t="str">
        <f t="shared" ref="C1356:D1356" si="2585">IF(ISERROR(C1355),IF(ISERROR(C1354),IF(ISERROR(C1353),"BLANK",C1353),C1354),C1355)</f>
        <v>Em Lim</v>
      </c>
      <c r="D1356" s="11" t="str">
        <f t="shared" si="2585"/>
        <v>BMSC24</v>
      </c>
      <c r="E1356" s="12" t="str">
        <f>IF(ISERROR(VLOOKUP($D1356,SITES!$A:$E,2,FALSE)),"",VLOOKUP($D1356,SITES!$A:$E,2,FALSE))</f>
        <v>Swiss Boy</v>
      </c>
      <c r="F1356" s="10">
        <f>IF(ISERROR(VLOOKUP($D1356,SITES!$A:$E,3,FALSE)),"",VLOOKUP($D1356,SITES!$A:$E,3,FALSE))</f>
        <v>48.916072999999997</v>
      </c>
      <c r="G1356" s="13">
        <f>IF(ISERROR(VLOOKUP($D1356,SITES!$A:$E,4,FALSE)),"",VLOOKUP($D1356,SITES!$A:$E,4,FALSE))</f>
        <v>-125.131174</v>
      </c>
      <c r="H1356" s="14" t="str">
        <f t="shared" ref="H1356:O1356" si="2586">IF(ISERROR(H1355),IF(ISERROR(H1354),IF(ISERROR(H1353),"BLANK",H1353),H1354),H1355)</f>
        <v>24/04/2024</v>
      </c>
      <c r="I1356" s="11">
        <f t="shared" si="2586"/>
        <v>4</v>
      </c>
      <c r="J1356" s="11" t="str">
        <f t="shared" si="2586"/>
        <v>NE</v>
      </c>
      <c r="K1356" s="18">
        <f t="shared" si="2586"/>
        <v>0.54374999999999996</v>
      </c>
      <c r="L1356" s="11" t="str">
        <f t="shared" si="2586"/>
        <v>TB</v>
      </c>
      <c r="M1356" s="11">
        <f t="shared" si="2586"/>
        <v>10.5</v>
      </c>
      <c r="N1356" s="11">
        <f t="shared" si="2586"/>
        <v>2</v>
      </c>
      <c r="O1356" s="11">
        <f t="shared" si="2586"/>
        <v>2</v>
      </c>
      <c r="P1356" s="11" t="s">
        <v>36</v>
      </c>
      <c r="Q1356" s="19" t="str">
        <f>IF($N1356=1,IF(ISERROR(VLOOKUP($P1356,'M1'!$A:$C,Q$2,FALSE)),"NOT PRESENT",VLOOKUP($P1356,'M1'!$A:$C,Q$2,FALSE)),IF($N1356=2,IF(ISERROR(VLOOKUP(DATA!$P1356,'M2'!$A:$C,Q$2,FALSE)),"NOT PRESENT",VLOOKUP(DATA!$P1356,'M2'!$A:$C,Q$2,FALSE)),IF($N1356=0,IF(ISERROR(VLOOKUP($P1356,'M1'!$A:$C,Q$2,FALSE)),IF(ISERROR(VLOOKUP(DATA!$P1356,'M2'!$A:$C,Q$2,FALSE)),"NOT PRESENT",VLOOKUP(DATA!$P1356,'M2'!$A:$C,Q$2,FALSE)),VLOOKUP($P1356,'M1'!$A:$C,Q$2,FALSE)),"SPECIFY METHOD")))</f>
        <v>Haliotis kamtschatkana</v>
      </c>
      <c r="R1356" s="12" t="str">
        <f>IF($N1356=1,IF(ISERROR(VLOOKUP($P1356,'M1'!$A:$C,R$2,FALSE)),"NOT PRESENT",VLOOKUP($P1356,'M1'!$A:$C,R$2,FALSE)),IF($N1356=2,IF(ISERROR(VLOOKUP(DATA!$P1356,'M2'!$A:$C,R$2,FALSE)),"NOT PRESENT",VLOOKUP(DATA!$P1356,'M2'!$A:$C,R$2,FALSE)),IF($N1356=0,IF(ISERROR(VLOOKUP($P1356,'M1'!$A:$C,R$2,FALSE)),IF(ISERROR(VLOOKUP(DATA!$P1356,'M2'!$A:$C,R$2,FALSE)),"NOT PRESENT",VLOOKUP(DATA!$P1356,'M2'!$A:$C,R$2,FALSE)),VLOOKUP($P1356,'M1'!$A:$C,R$2,FALSE)),"SPECIFY METHOD")))</f>
        <v>Pinto abalone</v>
      </c>
      <c r="S1356" s="21">
        <f t="shared" si="2576"/>
        <v>78</v>
      </c>
      <c r="T1356" s="11">
        <v>0</v>
      </c>
      <c r="U1356" s="11">
        <v>5</v>
      </c>
      <c r="V1356" s="11">
        <v>29</v>
      </c>
      <c r="W1356" s="11">
        <v>38</v>
      </c>
      <c r="X1356" s="11">
        <v>6</v>
      </c>
      <c r="Y1356" s="11"/>
      <c r="Z1356" s="11"/>
      <c r="AA1356" s="11"/>
      <c r="AB1356" s="11"/>
      <c r="AC1356" s="11"/>
      <c r="AD1356" s="11"/>
      <c r="AE1356" s="11"/>
      <c r="AF1356" s="11"/>
      <c r="AG1356" s="11"/>
      <c r="AH1356" s="11"/>
      <c r="AI1356" s="11"/>
      <c r="AJ1356" s="11"/>
      <c r="AK1356" s="11"/>
      <c r="AL1356" s="11"/>
      <c r="AM1356" s="11"/>
      <c r="AN1356" s="11"/>
      <c r="AO1356" s="11"/>
      <c r="AP1356" s="11"/>
      <c r="AQ1356" s="11"/>
      <c r="AR1356" s="11"/>
      <c r="AS1356" s="11"/>
      <c r="AT1356" s="11"/>
      <c r="AU1356" s="11"/>
      <c r="AV1356" s="11"/>
      <c r="AW1356" s="11"/>
      <c r="AX1356" s="11"/>
      <c r="AY1356" s="11"/>
      <c r="AZ1356" s="11"/>
      <c r="BA1356" s="11"/>
      <c r="BB1356" s="11"/>
      <c r="BC1356" s="11"/>
      <c r="BD1356" s="11"/>
      <c r="BE1356" s="11"/>
      <c r="BF1356" s="11"/>
      <c r="BG1356" s="11"/>
      <c r="BH1356" s="11"/>
      <c r="BI1356" s="11"/>
      <c r="BJ1356" s="11"/>
      <c r="BK1356" s="11"/>
      <c r="BL1356" s="11"/>
      <c r="BM1356" s="11"/>
      <c r="BN1356" s="11"/>
      <c r="BO1356" s="11"/>
      <c r="BP1356" s="11"/>
    </row>
    <row r="1357" spans="1:68" ht="12.75" customHeight="1">
      <c r="A1357" s="12">
        <f t="shared" si="2239"/>
        <v>1354</v>
      </c>
      <c r="B1357" s="11" t="str">
        <f t="shared" si="2579"/>
        <v>Tomas Bird</v>
      </c>
      <c r="C1357" s="11" t="str">
        <f t="shared" ref="C1357:D1357" si="2587">IF(ISERROR(C1356),IF(ISERROR(C1355),IF(ISERROR(C1354),"BLANK",C1354),C1355),C1356)</f>
        <v>Em Lim</v>
      </c>
      <c r="D1357" s="11" t="str">
        <f t="shared" si="2587"/>
        <v>BMSC24</v>
      </c>
      <c r="E1357" s="12" t="str">
        <f>IF(ISERROR(VLOOKUP($D1357,SITES!$A:$E,2,FALSE)),"",VLOOKUP($D1357,SITES!$A:$E,2,FALSE))</f>
        <v>Swiss Boy</v>
      </c>
      <c r="F1357" s="10">
        <f>IF(ISERROR(VLOOKUP($D1357,SITES!$A:$E,3,FALSE)),"",VLOOKUP($D1357,SITES!$A:$E,3,FALSE))</f>
        <v>48.916072999999997</v>
      </c>
      <c r="G1357" s="13">
        <f>IF(ISERROR(VLOOKUP($D1357,SITES!$A:$E,4,FALSE)),"",VLOOKUP($D1357,SITES!$A:$E,4,FALSE))</f>
        <v>-125.131174</v>
      </c>
      <c r="H1357" s="14" t="str">
        <f t="shared" ref="H1357:O1357" si="2588">IF(ISERROR(H1356),IF(ISERROR(H1355),IF(ISERROR(H1354),"BLANK",H1354),H1355),H1356)</f>
        <v>24/04/2024</v>
      </c>
      <c r="I1357" s="11">
        <f t="shared" si="2588"/>
        <v>4</v>
      </c>
      <c r="J1357" s="11" t="str">
        <f t="shared" si="2588"/>
        <v>NE</v>
      </c>
      <c r="K1357" s="18">
        <f t="shared" si="2588"/>
        <v>0.54374999999999996</v>
      </c>
      <c r="L1357" s="11" t="str">
        <f t="shared" si="2588"/>
        <v>TB</v>
      </c>
      <c r="M1357" s="11">
        <f t="shared" si="2588"/>
        <v>10.5</v>
      </c>
      <c r="N1357" s="11">
        <f t="shared" si="2588"/>
        <v>2</v>
      </c>
      <c r="O1357" s="11">
        <f t="shared" si="2588"/>
        <v>2</v>
      </c>
      <c r="P1357" s="11" t="s">
        <v>37</v>
      </c>
      <c r="Q1357" s="19" t="str">
        <f>IF($N1357=1,IF(ISERROR(VLOOKUP($P1357,'M1'!$A:$C,Q$2,FALSE)),"NOT PRESENT",VLOOKUP($P1357,'M1'!$A:$C,Q$2,FALSE)),IF($N1357=2,IF(ISERROR(VLOOKUP(DATA!$P1357,'M2'!$A:$C,Q$2,FALSE)),"NOT PRESENT",VLOOKUP(DATA!$P1357,'M2'!$A:$C,Q$2,FALSE)),IF($N1357=0,IF(ISERROR(VLOOKUP($P1357,'M1'!$A:$C,Q$2,FALSE)),IF(ISERROR(VLOOKUP(DATA!$P1357,'M2'!$A:$C,Q$2,FALSE)),"NOT PRESENT",VLOOKUP(DATA!$P1357,'M2'!$A:$C,Q$2,FALSE)),VLOOKUP($P1357,'M1'!$A:$C,Q$2,FALSE)),"SPECIFY METHOD")))</f>
        <v>Ceratostoma foliatum</v>
      </c>
      <c r="R1357" s="12" t="str">
        <f>IF($N1357=1,IF(ISERROR(VLOOKUP($P1357,'M1'!$A:$C,R$2,FALSE)),"NOT PRESENT",VLOOKUP($P1357,'M1'!$A:$C,R$2,FALSE)),IF($N1357=2,IF(ISERROR(VLOOKUP(DATA!$P1357,'M2'!$A:$C,R$2,FALSE)),"NOT PRESENT",VLOOKUP(DATA!$P1357,'M2'!$A:$C,R$2,FALSE)),IF($N1357=0,IF(ISERROR(VLOOKUP($P1357,'M1'!$A:$C,R$2,FALSE)),IF(ISERROR(VLOOKUP(DATA!$P1357,'M2'!$A:$C,R$2,FALSE)),"NOT PRESENT",VLOOKUP(DATA!$P1357,'M2'!$A:$C,R$2,FALSE)),VLOOKUP($P1357,'M1'!$A:$C,R$2,FALSE)),"SPECIFY METHOD")))</f>
        <v>Leafy hornmouth</v>
      </c>
      <c r="S1357" s="21">
        <v>16</v>
      </c>
      <c r="T1357" s="11">
        <v>16</v>
      </c>
      <c r="U1357" s="11"/>
      <c r="V1357" s="11"/>
      <c r="W1357" s="11"/>
      <c r="X1357" s="11"/>
      <c r="Y1357" s="11"/>
      <c r="Z1357" s="11"/>
      <c r="AA1357" s="11"/>
      <c r="AB1357" s="11"/>
      <c r="AC1357" s="11"/>
      <c r="AD1357" s="11"/>
      <c r="AE1357" s="11"/>
      <c r="AF1357" s="11"/>
      <c r="AG1357" s="11"/>
      <c r="AH1357" s="11"/>
      <c r="AI1357" s="11"/>
      <c r="AJ1357" s="11"/>
      <c r="AK1357" s="11"/>
      <c r="AL1357" s="11"/>
      <c r="AM1357" s="11"/>
      <c r="AN1357" s="11"/>
      <c r="AO1357" s="11"/>
      <c r="AP1357" s="11"/>
      <c r="AQ1357" s="11"/>
      <c r="AR1357" s="11"/>
      <c r="AS1357" s="11"/>
      <c r="AT1357" s="11"/>
      <c r="AU1357" s="11"/>
      <c r="AV1357" s="11"/>
      <c r="AW1357" s="11"/>
      <c r="AX1357" s="11"/>
      <c r="AY1357" s="11"/>
      <c r="AZ1357" s="11"/>
      <c r="BA1357" s="11"/>
      <c r="BB1357" s="11"/>
      <c r="BC1357" s="11"/>
      <c r="BD1357" s="11"/>
      <c r="BE1357" s="11"/>
      <c r="BF1357" s="11"/>
      <c r="BG1357" s="11"/>
      <c r="BH1357" s="11"/>
      <c r="BI1357" s="11"/>
      <c r="BJ1357" s="11"/>
      <c r="BK1357" s="11"/>
      <c r="BL1357" s="11"/>
      <c r="BM1357" s="11"/>
      <c r="BN1357" s="11"/>
      <c r="BO1357" s="11"/>
      <c r="BP1357" s="11"/>
    </row>
    <row r="1358" spans="1:68" ht="12.75" customHeight="1">
      <c r="A1358" s="12">
        <f t="shared" si="2239"/>
        <v>1355</v>
      </c>
      <c r="B1358" s="11" t="str">
        <f t="shared" si="2579"/>
        <v>Tomas Bird</v>
      </c>
      <c r="C1358" s="11" t="str">
        <f t="shared" ref="C1358:D1358" si="2589">IF(ISERROR(C1357),IF(ISERROR(C1356),IF(ISERROR(C1355),"BLANK",C1355),C1356),C1357)</f>
        <v>Em Lim</v>
      </c>
      <c r="D1358" s="11" t="str">
        <f t="shared" si="2589"/>
        <v>BMSC24</v>
      </c>
      <c r="E1358" s="12" t="str">
        <f>IF(ISERROR(VLOOKUP($D1358,SITES!$A:$E,2,FALSE)),"",VLOOKUP($D1358,SITES!$A:$E,2,FALSE))</f>
        <v>Swiss Boy</v>
      </c>
      <c r="F1358" s="10">
        <f>IF(ISERROR(VLOOKUP($D1358,SITES!$A:$E,3,FALSE)),"",VLOOKUP($D1358,SITES!$A:$E,3,FALSE))</f>
        <v>48.916072999999997</v>
      </c>
      <c r="G1358" s="13">
        <f>IF(ISERROR(VLOOKUP($D1358,SITES!$A:$E,4,FALSE)),"",VLOOKUP($D1358,SITES!$A:$E,4,FALSE))</f>
        <v>-125.131174</v>
      </c>
      <c r="H1358" s="14" t="str">
        <f t="shared" ref="H1358:O1358" si="2590">IF(ISERROR(H1357),IF(ISERROR(H1356),IF(ISERROR(H1355),"BLANK",H1355),H1356),H1357)</f>
        <v>24/04/2024</v>
      </c>
      <c r="I1358" s="11">
        <f t="shared" si="2590"/>
        <v>4</v>
      </c>
      <c r="J1358" s="11" t="str">
        <f t="shared" si="2590"/>
        <v>NE</v>
      </c>
      <c r="K1358" s="18">
        <f t="shared" si="2590"/>
        <v>0.54374999999999996</v>
      </c>
      <c r="L1358" s="11" t="str">
        <f t="shared" si="2590"/>
        <v>TB</v>
      </c>
      <c r="M1358" s="11">
        <f t="shared" si="2590"/>
        <v>10.5</v>
      </c>
      <c r="N1358" s="11">
        <f t="shared" si="2590"/>
        <v>2</v>
      </c>
      <c r="O1358" s="11">
        <f t="shared" si="2590"/>
        <v>2</v>
      </c>
      <c r="P1358" s="11" t="s">
        <v>32</v>
      </c>
      <c r="Q1358" s="19" t="str">
        <f>IF($N1358=1,IF(ISERROR(VLOOKUP($P1358,'M1'!$A:$C,Q$2,FALSE)),"NOT PRESENT",VLOOKUP($P1358,'M1'!$A:$C,Q$2,FALSE)),IF($N1358=2,IF(ISERROR(VLOOKUP(DATA!$P1358,'M2'!$A:$C,Q$2,FALSE)),"NOT PRESENT",VLOOKUP(DATA!$P1358,'M2'!$A:$C,Q$2,FALSE)),IF($N1358=0,IF(ISERROR(VLOOKUP($P1358,'M1'!$A:$C,Q$2,FALSE)),IF(ISERROR(VLOOKUP(DATA!$P1358,'M2'!$A:$C,Q$2,FALSE)),"NOT PRESENT",VLOOKUP(DATA!$P1358,'M2'!$A:$C,Q$2,FALSE)),VLOOKUP($P1358,'M1'!$A:$C,Q$2,FALSE)),"SPECIFY METHOD")))</f>
        <v>Acmaea mitra</v>
      </c>
      <c r="R1358" s="12" t="str">
        <f>IF($N1358=1,IF(ISERROR(VLOOKUP($P1358,'M1'!$A:$C,R$2,FALSE)),"NOT PRESENT",VLOOKUP($P1358,'M1'!$A:$C,R$2,FALSE)),IF($N1358=2,IF(ISERROR(VLOOKUP(DATA!$P1358,'M2'!$A:$C,R$2,FALSE)),"NOT PRESENT",VLOOKUP(DATA!$P1358,'M2'!$A:$C,R$2,FALSE)),IF($N1358=0,IF(ISERROR(VLOOKUP($P1358,'M1'!$A:$C,R$2,FALSE)),IF(ISERROR(VLOOKUP(DATA!$P1358,'M2'!$A:$C,R$2,FALSE)),"NOT PRESENT",VLOOKUP(DATA!$P1358,'M2'!$A:$C,R$2,FALSE)),VLOOKUP($P1358,'M1'!$A:$C,R$2,FALSE)),"SPECIFY METHOD")))</f>
        <v>Whitecap limpet</v>
      </c>
      <c r="S1358" s="21">
        <v>7</v>
      </c>
      <c r="T1358" s="11">
        <v>7</v>
      </c>
      <c r="U1358" s="11"/>
      <c r="V1358" s="11"/>
      <c r="W1358" s="11"/>
      <c r="X1358" s="11"/>
      <c r="Y1358" s="11"/>
      <c r="Z1358" s="11"/>
      <c r="AA1358" s="11"/>
      <c r="AB1358" s="11"/>
      <c r="AC1358" s="11"/>
      <c r="AD1358" s="11"/>
      <c r="AE1358" s="11"/>
      <c r="AF1358" s="11"/>
      <c r="AG1358" s="11"/>
      <c r="AH1358" s="11"/>
      <c r="AI1358" s="11"/>
      <c r="AJ1358" s="11"/>
      <c r="AK1358" s="11"/>
      <c r="AL1358" s="11"/>
      <c r="AM1358" s="11"/>
      <c r="AN1358" s="11"/>
      <c r="AO1358" s="11"/>
      <c r="AP1358" s="11"/>
      <c r="AQ1358" s="11"/>
      <c r="AR1358" s="11"/>
      <c r="AS1358" s="11"/>
      <c r="AT1358" s="11"/>
      <c r="AU1358" s="11"/>
      <c r="AV1358" s="11"/>
      <c r="AW1358" s="11"/>
      <c r="AX1358" s="11"/>
      <c r="AY1358" s="11"/>
      <c r="AZ1358" s="11"/>
      <c r="BA1358" s="11"/>
      <c r="BB1358" s="11"/>
      <c r="BC1358" s="11"/>
      <c r="BD1358" s="11"/>
      <c r="BE1358" s="11"/>
      <c r="BF1358" s="11"/>
      <c r="BG1358" s="11"/>
      <c r="BH1358" s="11"/>
      <c r="BI1358" s="11"/>
      <c r="BJ1358" s="11"/>
      <c r="BK1358" s="11"/>
      <c r="BL1358" s="11"/>
      <c r="BM1358" s="11"/>
      <c r="BN1358" s="11"/>
      <c r="BO1358" s="11"/>
      <c r="BP1358" s="11"/>
    </row>
    <row r="1359" spans="1:68" ht="12.75" customHeight="1">
      <c r="A1359" s="12">
        <f t="shared" si="2239"/>
        <v>1356</v>
      </c>
      <c r="B1359" s="11" t="str">
        <f t="shared" si="2579"/>
        <v>Tomas Bird</v>
      </c>
      <c r="C1359" s="11" t="str">
        <f t="shared" ref="C1359:D1359" si="2591">IF(ISERROR(C1358),IF(ISERROR(C1357),IF(ISERROR(C1356),"BLANK",C1356),C1357),C1358)</f>
        <v>Em Lim</v>
      </c>
      <c r="D1359" s="11" t="str">
        <f t="shared" si="2591"/>
        <v>BMSC24</v>
      </c>
      <c r="E1359" s="12" t="str">
        <f>IF(ISERROR(VLOOKUP($D1359,SITES!$A:$E,2,FALSE)),"",VLOOKUP($D1359,SITES!$A:$E,2,FALSE))</f>
        <v>Swiss Boy</v>
      </c>
      <c r="F1359" s="10">
        <f>IF(ISERROR(VLOOKUP($D1359,SITES!$A:$E,3,FALSE)),"",VLOOKUP($D1359,SITES!$A:$E,3,FALSE))</f>
        <v>48.916072999999997</v>
      </c>
      <c r="G1359" s="13">
        <f>IF(ISERROR(VLOOKUP($D1359,SITES!$A:$E,4,FALSE)),"",VLOOKUP($D1359,SITES!$A:$E,4,FALSE))</f>
        <v>-125.131174</v>
      </c>
      <c r="H1359" s="14" t="str">
        <f t="shared" ref="H1359:O1359" si="2592">IF(ISERROR(H1358),IF(ISERROR(H1357),IF(ISERROR(H1356),"BLANK",H1356),H1357),H1358)</f>
        <v>24/04/2024</v>
      </c>
      <c r="I1359" s="11">
        <f t="shared" si="2592"/>
        <v>4</v>
      </c>
      <c r="J1359" s="11" t="str">
        <f t="shared" si="2592"/>
        <v>NE</v>
      </c>
      <c r="K1359" s="18">
        <f t="shared" si="2592"/>
        <v>0.54374999999999996</v>
      </c>
      <c r="L1359" s="11" t="str">
        <f t="shared" si="2592"/>
        <v>TB</v>
      </c>
      <c r="M1359" s="11">
        <f t="shared" si="2592"/>
        <v>10.5</v>
      </c>
      <c r="N1359" s="11">
        <f t="shared" si="2592"/>
        <v>2</v>
      </c>
      <c r="O1359" s="11">
        <f t="shared" si="2592"/>
        <v>2</v>
      </c>
      <c r="P1359" s="11" t="s">
        <v>42</v>
      </c>
      <c r="Q1359" s="19" t="str">
        <f>IF($N1359=1,IF(ISERROR(VLOOKUP($P1359,'M1'!$A:$C,Q$2,FALSE)),"NOT PRESENT",VLOOKUP($P1359,'M1'!$A:$C,Q$2,FALSE)),IF($N1359=2,IF(ISERROR(VLOOKUP(DATA!$P1359,'M2'!$A:$C,Q$2,FALSE)),"NOT PRESENT",VLOOKUP(DATA!$P1359,'M2'!$A:$C,Q$2,FALSE)),IF($N1359=0,IF(ISERROR(VLOOKUP($P1359,'M1'!$A:$C,Q$2,FALSE)),IF(ISERROR(VLOOKUP(DATA!$P1359,'M2'!$A:$C,Q$2,FALSE)),"NOT PRESENT",VLOOKUP(DATA!$P1359,'M2'!$A:$C,Q$2,FALSE)),VLOOKUP($P1359,'M1'!$A:$C,Q$2,FALSE)),"SPECIFY METHOD")))</f>
        <v>Dermasterias imbricata</v>
      </c>
      <c r="R1359" s="12" t="str">
        <f>IF($N1359=1,IF(ISERROR(VLOOKUP($P1359,'M1'!$A:$C,R$2,FALSE)),"NOT PRESENT",VLOOKUP($P1359,'M1'!$A:$C,R$2,FALSE)),IF($N1359=2,IF(ISERROR(VLOOKUP(DATA!$P1359,'M2'!$A:$C,R$2,FALSE)),"NOT PRESENT",VLOOKUP(DATA!$P1359,'M2'!$A:$C,R$2,FALSE)),IF($N1359=0,IF(ISERROR(VLOOKUP($P1359,'M1'!$A:$C,R$2,FALSE)),IF(ISERROR(VLOOKUP(DATA!$P1359,'M2'!$A:$C,R$2,FALSE)),"NOT PRESENT",VLOOKUP(DATA!$P1359,'M2'!$A:$C,R$2,FALSE)),VLOOKUP($P1359,'M1'!$A:$C,R$2,FALSE)),"SPECIFY METHOD")))</f>
        <v>Leather star</v>
      </c>
      <c r="S1359" s="21">
        <v>10</v>
      </c>
      <c r="T1359" s="11">
        <v>10</v>
      </c>
      <c r="U1359" s="11"/>
      <c r="V1359" s="11"/>
      <c r="W1359" s="11"/>
      <c r="X1359" s="11"/>
      <c r="Y1359" s="11"/>
      <c r="Z1359" s="11"/>
      <c r="AA1359" s="11"/>
      <c r="AB1359" s="11"/>
      <c r="AC1359" s="11"/>
      <c r="AD1359" s="11"/>
      <c r="AE1359" s="11"/>
      <c r="AF1359" s="11"/>
      <c r="AG1359" s="11"/>
      <c r="AH1359" s="11"/>
      <c r="AI1359" s="11"/>
      <c r="AJ1359" s="11"/>
      <c r="AK1359" s="11"/>
      <c r="AL1359" s="11"/>
      <c r="AM1359" s="11"/>
      <c r="AN1359" s="11"/>
      <c r="AO1359" s="11"/>
      <c r="AP1359" s="11"/>
      <c r="AQ1359" s="11"/>
      <c r="AR1359" s="11"/>
      <c r="AS1359" s="11"/>
      <c r="AT1359" s="11"/>
      <c r="AU1359" s="11"/>
      <c r="AV1359" s="11"/>
      <c r="AW1359" s="11"/>
      <c r="AX1359" s="11"/>
      <c r="AY1359" s="11"/>
      <c r="AZ1359" s="11"/>
      <c r="BA1359" s="11"/>
      <c r="BB1359" s="11"/>
      <c r="BC1359" s="11"/>
      <c r="BD1359" s="11"/>
      <c r="BE1359" s="11"/>
      <c r="BF1359" s="11"/>
      <c r="BG1359" s="11"/>
      <c r="BH1359" s="11"/>
      <c r="BI1359" s="11"/>
      <c r="BJ1359" s="11"/>
      <c r="BK1359" s="11"/>
      <c r="BL1359" s="11"/>
      <c r="BM1359" s="11"/>
      <c r="BN1359" s="11"/>
      <c r="BO1359" s="11"/>
      <c r="BP1359" s="11"/>
    </row>
    <row r="1360" spans="1:68" ht="12.75" customHeight="1">
      <c r="A1360" s="12">
        <f t="shared" si="2239"/>
        <v>1357</v>
      </c>
      <c r="B1360" s="11" t="str">
        <f t="shared" si="2579"/>
        <v>Tomas Bird</v>
      </c>
      <c r="C1360" s="11" t="str">
        <f t="shared" ref="C1360:D1360" si="2593">IF(ISERROR(C1359),IF(ISERROR(C1358),IF(ISERROR(C1357),"BLANK",C1357),C1358),C1359)</f>
        <v>Em Lim</v>
      </c>
      <c r="D1360" s="11" t="str">
        <f t="shared" si="2593"/>
        <v>BMSC24</v>
      </c>
      <c r="E1360" s="12" t="str">
        <f>IF(ISERROR(VLOOKUP($D1360,SITES!$A:$E,2,FALSE)),"",VLOOKUP($D1360,SITES!$A:$E,2,FALSE))</f>
        <v>Swiss Boy</v>
      </c>
      <c r="F1360" s="10">
        <f>IF(ISERROR(VLOOKUP($D1360,SITES!$A:$E,3,FALSE)),"",VLOOKUP($D1360,SITES!$A:$E,3,FALSE))</f>
        <v>48.916072999999997</v>
      </c>
      <c r="G1360" s="13">
        <f>IF(ISERROR(VLOOKUP($D1360,SITES!$A:$E,4,FALSE)),"",VLOOKUP($D1360,SITES!$A:$E,4,FALSE))</f>
        <v>-125.131174</v>
      </c>
      <c r="H1360" s="14" t="str">
        <f t="shared" ref="H1360:O1360" si="2594">IF(ISERROR(H1359),IF(ISERROR(H1358),IF(ISERROR(H1357),"BLANK",H1357),H1358),H1359)</f>
        <v>24/04/2024</v>
      </c>
      <c r="I1360" s="11">
        <f t="shared" si="2594"/>
        <v>4</v>
      </c>
      <c r="J1360" s="11" t="str">
        <f t="shared" si="2594"/>
        <v>NE</v>
      </c>
      <c r="K1360" s="18">
        <f t="shared" si="2594"/>
        <v>0.54374999999999996</v>
      </c>
      <c r="L1360" s="11" t="str">
        <f t="shared" si="2594"/>
        <v>TB</v>
      </c>
      <c r="M1360" s="11">
        <f t="shared" si="2594"/>
        <v>10.5</v>
      </c>
      <c r="N1360" s="11">
        <f t="shared" si="2594"/>
        <v>2</v>
      </c>
      <c r="O1360" s="11">
        <f t="shared" si="2594"/>
        <v>2</v>
      </c>
      <c r="P1360" s="11" t="s">
        <v>38</v>
      </c>
      <c r="Q1360" s="19" t="str">
        <f>IF($N1360=1,IF(ISERROR(VLOOKUP($P1360,'M1'!$A:$C,Q$2,FALSE)),"NOT PRESENT",VLOOKUP($P1360,'M1'!$A:$C,Q$2,FALSE)),IF($N1360=2,IF(ISERROR(VLOOKUP(DATA!$P1360,'M2'!$A:$C,Q$2,FALSE)),"NOT PRESENT",VLOOKUP(DATA!$P1360,'M2'!$A:$C,Q$2,FALSE)),IF($N1360=0,IF(ISERROR(VLOOKUP($P1360,'M1'!$A:$C,Q$2,FALSE)),IF(ISERROR(VLOOKUP(DATA!$P1360,'M2'!$A:$C,Q$2,FALSE)),"NOT PRESENT",VLOOKUP(DATA!$P1360,'M2'!$A:$C,Q$2,FALSE)),VLOOKUP($P1360,'M1'!$A:$C,Q$2,FALSE)),"SPECIFY METHOD")))</f>
        <v>Crassadoma gigantea</v>
      </c>
      <c r="R1360" s="12" t="str">
        <f>IF($N1360=1,IF(ISERROR(VLOOKUP($P1360,'M1'!$A:$C,R$2,FALSE)),"NOT PRESENT",VLOOKUP($P1360,'M1'!$A:$C,R$2,FALSE)),IF($N1360=2,IF(ISERROR(VLOOKUP(DATA!$P1360,'M2'!$A:$C,R$2,FALSE)),"NOT PRESENT",VLOOKUP(DATA!$P1360,'M2'!$A:$C,R$2,FALSE)),IF($N1360=0,IF(ISERROR(VLOOKUP($P1360,'M1'!$A:$C,R$2,FALSE)),IF(ISERROR(VLOOKUP(DATA!$P1360,'M2'!$A:$C,R$2,FALSE)),"NOT PRESENT",VLOOKUP(DATA!$P1360,'M2'!$A:$C,R$2,FALSE)),VLOOKUP($P1360,'M1'!$A:$C,R$2,FALSE)),"SPECIFY METHOD")))</f>
        <v>Purple-hinged rock scallop</v>
      </c>
      <c r="S1360" s="21">
        <v>3</v>
      </c>
      <c r="T1360" s="11">
        <v>0</v>
      </c>
      <c r="U1360" s="11"/>
      <c r="V1360" s="11"/>
      <c r="W1360" s="11"/>
      <c r="X1360" s="11"/>
      <c r="Y1360" s="11">
        <v>2</v>
      </c>
      <c r="Z1360" s="11"/>
      <c r="AA1360" s="11"/>
      <c r="AB1360" s="11">
        <v>1</v>
      </c>
      <c r="AC1360" s="11"/>
      <c r="AD1360" s="11"/>
      <c r="AE1360" s="11"/>
      <c r="AF1360" s="11"/>
      <c r="AG1360" s="11"/>
      <c r="AH1360" s="11"/>
      <c r="AI1360" s="11"/>
      <c r="AJ1360" s="11"/>
      <c r="AK1360" s="11"/>
      <c r="AL1360" s="11"/>
      <c r="AM1360" s="11"/>
      <c r="AN1360" s="11"/>
      <c r="AO1360" s="11"/>
      <c r="AP1360" s="11"/>
      <c r="AQ1360" s="11"/>
      <c r="AR1360" s="11"/>
      <c r="AS1360" s="11"/>
      <c r="AT1360" s="11"/>
      <c r="AU1360" s="11"/>
      <c r="AV1360" s="11"/>
      <c r="AW1360" s="11"/>
      <c r="AX1360" s="11"/>
      <c r="AY1360" s="11"/>
      <c r="AZ1360" s="11"/>
      <c r="BA1360" s="11"/>
      <c r="BB1360" s="11"/>
      <c r="BC1360" s="11"/>
      <c r="BD1360" s="11"/>
      <c r="BE1360" s="11"/>
      <c r="BF1360" s="11"/>
      <c r="BG1360" s="11"/>
      <c r="BH1360" s="11"/>
      <c r="BI1360" s="11"/>
      <c r="BJ1360" s="11"/>
      <c r="BK1360" s="11"/>
      <c r="BL1360" s="11"/>
      <c r="BM1360" s="11"/>
      <c r="BN1360" s="11"/>
      <c r="BO1360" s="11"/>
      <c r="BP1360" s="11"/>
    </row>
    <row r="1361" spans="1:68" ht="12.75" customHeight="1">
      <c r="A1361" s="12">
        <f t="shared" si="2239"/>
        <v>1358</v>
      </c>
      <c r="B1361" s="11" t="str">
        <f t="shared" si="2579"/>
        <v>Tomas Bird</v>
      </c>
      <c r="C1361" s="11" t="str">
        <f t="shared" ref="C1361:D1361" si="2595">IF(ISERROR(C1360),IF(ISERROR(C1359),IF(ISERROR(C1358),"BLANK",C1358),C1359),C1360)</f>
        <v>Em Lim</v>
      </c>
      <c r="D1361" s="11" t="str">
        <f t="shared" si="2595"/>
        <v>BMSC24</v>
      </c>
      <c r="E1361" s="12" t="str">
        <f>IF(ISERROR(VLOOKUP($D1361,SITES!$A:$E,2,FALSE)),"",VLOOKUP($D1361,SITES!$A:$E,2,FALSE))</f>
        <v>Swiss Boy</v>
      </c>
      <c r="F1361" s="10">
        <f>IF(ISERROR(VLOOKUP($D1361,SITES!$A:$E,3,FALSE)),"",VLOOKUP($D1361,SITES!$A:$E,3,FALSE))</f>
        <v>48.916072999999997</v>
      </c>
      <c r="G1361" s="13">
        <f>IF(ISERROR(VLOOKUP($D1361,SITES!$A:$E,4,FALSE)),"",VLOOKUP($D1361,SITES!$A:$E,4,FALSE))</f>
        <v>-125.131174</v>
      </c>
      <c r="H1361" s="14" t="str">
        <f t="shared" ref="H1361:O1361" si="2596">IF(ISERROR(H1360),IF(ISERROR(H1359),IF(ISERROR(H1358),"BLANK",H1358),H1359),H1360)</f>
        <v>24/04/2024</v>
      </c>
      <c r="I1361" s="11">
        <f t="shared" si="2596"/>
        <v>4</v>
      </c>
      <c r="J1361" s="11" t="str">
        <f t="shared" si="2596"/>
        <v>NE</v>
      </c>
      <c r="K1361" s="18">
        <f t="shared" si="2596"/>
        <v>0.54374999999999996</v>
      </c>
      <c r="L1361" s="11" t="str">
        <f t="shared" si="2596"/>
        <v>TB</v>
      </c>
      <c r="M1361" s="11">
        <f t="shared" si="2596"/>
        <v>10.5</v>
      </c>
      <c r="N1361" s="11">
        <f t="shared" si="2596"/>
        <v>2</v>
      </c>
      <c r="O1361" s="11">
        <f t="shared" si="2596"/>
        <v>2</v>
      </c>
      <c r="P1361" s="11" t="s">
        <v>76</v>
      </c>
      <c r="Q1361" s="19" t="str">
        <f>IF($N1361=1,IF(ISERROR(VLOOKUP($P1361,'M1'!$A:$C,Q$2,FALSE)),"NOT PRESENT",VLOOKUP($P1361,'M1'!$A:$C,Q$2,FALSE)),IF($N1361=2,IF(ISERROR(VLOOKUP(DATA!$P1361,'M2'!$A:$C,Q$2,FALSE)),"NOT PRESENT",VLOOKUP(DATA!$P1361,'M2'!$A:$C,Q$2,FALSE)),IF($N1361=0,IF(ISERROR(VLOOKUP($P1361,'M1'!$A:$C,Q$2,FALSE)),IF(ISERROR(VLOOKUP(DATA!$P1361,'M2'!$A:$C,Q$2,FALSE)),"NOT PRESENT",VLOOKUP(DATA!$P1361,'M2'!$A:$C,Q$2,FALSE)),VLOOKUP($P1361,'M1'!$A:$C,Q$2,FALSE)),"SPECIFY METHOD")))</f>
        <v>Diaulula sandiegensis</v>
      </c>
      <c r="R1361" s="12" t="str">
        <f>IF($N1361=1,IF(ISERROR(VLOOKUP($P1361,'M1'!$A:$C,R$2,FALSE)),"NOT PRESENT",VLOOKUP($P1361,'M1'!$A:$C,R$2,FALSE)),IF($N1361=2,IF(ISERROR(VLOOKUP(DATA!$P1361,'M2'!$A:$C,R$2,FALSE)),"NOT PRESENT",VLOOKUP(DATA!$P1361,'M2'!$A:$C,R$2,FALSE)),IF($N1361=0,IF(ISERROR(VLOOKUP($P1361,'M1'!$A:$C,R$2,FALSE)),IF(ISERROR(VLOOKUP(DATA!$P1361,'M2'!$A:$C,R$2,FALSE)),"NOT PRESENT",VLOOKUP(DATA!$P1361,'M2'!$A:$C,R$2,FALSE)),VLOOKUP($P1361,'M1'!$A:$C,R$2,FALSE)),"SPECIFY METHOD")))</f>
        <v>Ringed doris</v>
      </c>
      <c r="S1361" s="21">
        <f t="shared" ref="S1361:S1451" si="2597">SUM(T1361:AV1361)</f>
        <v>2</v>
      </c>
      <c r="T1361" s="11">
        <v>2</v>
      </c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1"/>
      <c r="BA1361" s="11"/>
      <c r="BB1361" s="11"/>
      <c r="BC1361" s="11"/>
      <c r="BD1361" s="11"/>
      <c r="BE1361" s="11"/>
      <c r="BF1361" s="11"/>
      <c r="BG1361" s="11"/>
      <c r="BH1361" s="11"/>
      <c r="BI1361" s="11"/>
      <c r="BJ1361" s="11"/>
      <c r="BK1361" s="11"/>
      <c r="BL1361" s="11"/>
      <c r="BM1361" s="11"/>
      <c r="BN1361" s="11"/>
      <c r="BO1361" s="11"/>
      <c r="BP1361" s="11"/>
    </row>
    <row r="1362" spans="1:68" ht="12.75" customHeight="1">
      <c r="A1362" s="12">
        <f t="shared" si="2239"/>
        <v>1359</v>
      </c>
      <c r="B1362" s="11" t="str">
        <f t="shared" si="2579"/>
        <v>Tomas Bird</v>
      </c>
      <c r="C1362" s="11" t="str">
        <f t="shared" ref="C1362:D1362" si="2598">IF(ISERROR(C1361),IF(ISERROR(C1360),IF(ISERROR(C1359),"BLANK",C1359),C1360),C1361)</f>
        <v>Em Lim</v>
      </c>
      <c r="D1362" s="11" t="str">
        <f t="shared" si="2598"/>
        <v>BMSC24</v>
      </c>
      <c r="E1362" s="12" t="str">
        <f>IF(ISERROR(VLOOKUP($D1362,SITES!$A:$E,2,FALSE)),"",VLOOKUP($D1362,SITES!$A:$E,2,FALSE))</f>
        <v>Swiss Boy</v>
      </c>
      <c r="F1362" s="10">
        <f>IF(ISERROR(VLOOKUP($D1362,SITES!$A:$E,3,FALSE)),"",VLOOKUP($D1362,SITES!$A:$E,3,FALSE))</f>
        <v>48.916072999999997</v>
      </c>
      <c r="G1362" s="13">
        <f>IF(ISERROR(VLOOKUP($D1362,SITES!$A:$E,4,FALSE)),"",VLOOKUP($D1362,SITES!$A:$E,4,FALSE))</f>
        <v>-125.131174</v>
      </c>
      <c r="H1362" s="14" t="str">
        <f t="shared" ref="H1362:O1362" si="2599">IF(ISERROR(H1361),IF(ISERROR(H1360),IF(ISERROR(H1359),"BLANK",H1359),H1360),H1361)</f>
        <v>24/04/2024</v>
      </c>
      <c r="I1362" s="11">
        <f t="shared" si="2599"/>
        <v>4</v>
      </c>
      <c r="J1362" s="11" t="str">
        <f t="shared" si="2599"/>
        <v>NE</v>
      </c>
      <c r="K1362" s="18">
        <f t="shared" si="2599"/>
        <v>0.54374999999999996</v>
      </c>
      <c r="L1362" s="11" t="str">
        <f t="shared" si="2599"/>
        <v>TB</v>
      </c>
      <c r="M1362" s="11">
        <f t="shared" si="2599"/>
        <v>10.5</v>
      </c>
      <c r="N1362" s="11">
        <f t="shared" si="2599"/>
        <v>2</v>
      </c>
      <c r="O1362" s="11">
        <f t="shared" si="2599"/>
        <v>2</v>
      </c>
      <c r="P1362" s="11" t="s">
        <v>39</v>
      </c>
      <c r="Q1362" s="19" t="str">
        <f>IF($N1362=1,IF(ISERROR(VLOOKUP($P1362,'M1'!$A:$C,Q$2,FALSE)),"NOT PRESENT",VLOOKUP($P1362,'M1'!$A:$C,Q$2,FALSE)),IF($N1362=2,IF(ISERROR(VLOOKUP(DATA!$P1362,'M2'!$A:$C,Q$2,FALSE)),"NOT PRESENT",VLOOKUP(DATA!$P1362,'M2'!$A:$C,Q$2,FALSE)),IF($N1362=0,IF(ISERROR(VLOOKUP($P1362,'M1'!$A:$C,Q$2,FALSE)),IF(ISERROR(VLOOKUP(DATA!$P1362,'M2'!$A:$C,Q$2,FALSE)),"NOT PRESENT",VLOOKUP(DATA!$P1362,'M2'!$A:$C,Q$2,FALSE)),VLOOKUP($P1362,'M1'!$A:$C,Q$2,FALSE)),"SPECIFY METHOD")))</f>
        <v>Hermissenda crassicornis</v>
      </c>
      <c r="R1362" s="12" t="str">
        <f>IF($N1362=1,IF(ISERROR(VLOOKUP($P1362,'M1'!$A:$C,R$2,FALSE)),"NOT PRESENT",VLOOKUP($P1362,'M1'!$A:$C,R$2,FALSE)),IF($N1362=2,IF(ISERROR(VLOOKUP(DATA!$P1362,'M2'!$A:$C,R$2,FALSE)),"NOT PRESENT",VLOOKUP(DATA!$P1362,'M2'!$A:$C,R$2,FALSE)),IF($N1362=0,IF(ISERROR(VLOOKUP($P1362,'M1'!$A:$C,R$2,FALSE)),IF(ISERROR(VLOOKUP(DATA!$P1362,'M2'!$A:$C,R$2,FALSE)),"NOT PRESENT",VLOOKUP(DATA!$P1362,'M2'!$A:$C,R$2,FALSE)),VLOOKUP($P1362,'M1'!$A:$C,R$2,FALSE)),"SPECIFY METHOD")))</f>
        <v>Opalescent nudibranch</v>
      </c>
      <c r="S1362" s="21">
        <f t="shared" si="2597"/>
        <v>1</v>
      </c>
      <c r="T1362" s="11">
        <v>1</v>
      </c>
      <c r="U1362" s="11"/>
      <c r="V1362" s="11"/>
      <c r="W1362" s="11"/>
      <c r="X1362" s="11"/>
      <c r="Y1362" s="11"/>
      <c r="Z1362" s="11"/>
      <c r="AA1362" s="11"/>
      <c r="AB1362" s="11"/>
      <c r="AC1362" s="11"/>
      <c r="AD1362" s="11"/>
      <c r="AE1362" s="11"/>
      <c r="AF1362" s="11"/>
      <c r="AG1362" s="11"/>
      <c r="AH1362" s="11"/>
      <c r="AI1362" s="11"/>
      <c r="AJ1362" s="11"/>
      <c r="AK1362" s="11"/>
      <c r="AL1362" s="11"/>
      <c r="AM1362" s="11"/>
      <c r="AN1362" s="11"/>
      <c r="AO1362" s="11"/>
      <c r="AP1362" s="11"/>
      <c r="AQ1362" s="11"/>
      <c r="AR1362" s="11"/>
      <c r="AS1362" s="11"/>
      <c r="AT1362" s="11"/>
      <c r="AU1362" s="11"/>
      <c r="AV1362" s="11"/>
      <c r="AW1362" s="11"/>
      <c r="AX1362" s="11"/>
      <c r="AY1362" s="11"/>
      <c r="AZ1362" s="11"/>
      <c r="BA1362" s="11"/>
      <c r="BB1362" s="11"/>
      <c r="BC1362" s="11"/>
      <c r="BD1362" s="11"/>
      <c r="BE1362" s="11"/>
      <c r="BF1362" s="11"/>
      <c r="BG1362" s="11"/>
      <c r="BH1362" s="11"/>
      <c r="BI1362" s="11"/>
      <c r="BJ1362" s="11"/>
      <c r="BK1362" s="11"/>
      <c r="BL1362" s="11"/>
      <c r="BM1362" s="11"/>
      <c r="BN1362" s="11"/>
      <c r="BO1362" s="11"/>
      <c r="BP1362" s="11"/>
    </row>
    <row r="1363" spans="1:68" ht="12.75" customHeight="1">
      <c r="A1363" s="12">
        <f t="shared" si="2239"/>
        <v>1360</v>
      </c>
      <c r="B1363" s="11" t="str">
        <f t="shared" si="2579"/>
        <v>Tomas Bird</v>
      </c>
      <c r="C1363" s="11" t="str">
        <f t="shared" ref="C1363:D1363" si="2600">IF(ISERROR(C1362),IF(ISERROR(C1361),IF(ISERROR(C1360),"BLANK",C1360),C1361),C1362)</f>
        <v>Em Lim</v>
      </c>
      <c r="D1363" s="11" t="str">
        <f t="shared" si="2600"/>
        <v>BMSC24</v>
      </c>
      <c r="E1363" s="12" t="str">
        <f>IF(ISERROR(VLOOKUP($D1363,SITES!$A:$E,2,FALSE)),"",VLOOKUP($D1363,SITES!$A:$E,2,FALSE))</f>
        <v>Swiss Boy</v>
      </c>
      <c r="F1363" s="10">
        <f>IF(ISERROR(VLOOKUP($D1363,SITES!$A:$E,3,FALSE)),"",VLOOKUP($D1363,SITES!$A:$E,3,FALSE))</f>
        <v>48.916072999999997</v>
      </c>
      <c r="G1363" s="13">
        <f>IF(ISERROR(VLOOKUP($D1363,SITES!$A:$E,4,FALSE)),"",VLOOKUP($D1363,SITES!$A:$E,4,FALSE))</f>
        <v>-125.131174</v>
      </c>
      <c r="H1363" s="14" t="str">
        <f t="shared" ref="H1363:O1363" si="2601">IF(ISERROR(H1362),IF(ISERROR(H1361),IF(ISERROR(H1360),"BLANK",H1360),H1361),H1362)</f>
        <v>24/04/2024</v>
      </c>
      <c r="I1363" s="11">
        <f t="shared" si="2601"/>
        <v>4</v>
      </c>
      <c r="J1363" s="11" t="str">
        <f t="shared" si="2601"/>
        <v>NE</v>
      </c>
      <c r="K1363" s="18">
        <f t="shared" si="2601"/>
        <v>0.54374999999999996</v>
      </c>
      <c r="L1363" s="11" t="str">
        <f t="shared" si="2601"/>
        <v>TB</v>
      </c>
      <c r="M1363" s="11">
        <f t="shared" si="2601"/>
        <v>10.5</v>
      </c>
      <c r="N1363" s="11">
        <f t="shared" si="2601"/>
        <v>2</v>
      </c>
      <c r="O1363" s="11">
        <f t="shared" si="2601"/>
        <v>2</v>
      </c>
      <c r="P1363" s="11" t="s">
        <v>35</v>
      </c>
      <c r="Q1363" s="19" t="str">
        <f>IF($N1363=1,IF(ISERROR(VLOOKUP($P1363,'M1'!$A:$C,Q$2,FALSE)),"NOT PRESENT",VLOOKUP($P1363,'M1'!$A:$C,Q$2,FALSE)),IF($N1363=2,IF(ISERROR(VLOOKUP(DATA!$P1363,'M2'!$A:$C,Q$2,FALSE)),"NOT PRESENT",VLOOKUP(DATA!$P1363,'M2'!$A:$C,Q$2,FALSE)),IF($N1363=0,IF(ISERROR(VLOOKUP($P1363,'M1'!$A:$C,Q$2,FALSE)),IF(ISERROR(VLOOKUP(DATA!$P1363,'M2'!$A:$C,Q$2,FALSE)),"NOT PRESENT",VLOOKUP(DATA!$P1363,'M2'!$A:$C,Q$2,FALSE)),VLOOKUP($P1363,'M1'!$A:$C,Q$2,FALSE)),"SPECIFY METHOD")))</f>
        <v>Orthasterias koehleri</v>
      </c>
      <c r="R1363" s="12" t="str">
        <f>IF($N1363=1,IF(ISERROR(VLOOKUP($P1363,'M1'!$A:$C,R$2,FALSE)),"NOT PRESENT",VLOOKUP($P1363,'M1'!$A:$C,R$2,FALSE)),IF($N1363=2,IF(ISERROR(VLOOKUP(DATA!$P1363,'M2'!$A:$C,R$2,FALSE)),"NOT PRESENT",VLOOKUP(DATA!$P1363,'M2'!$A:$C,R$2,FALSE)),IF($N1363=0,IF(ISERROR(VLOOKUP($P1363,'M1'!$A:$C,R$2,FALSE)),IF(ISERROR(VLOOKUP(DATA!$P1363,'M2'!$A:$C,R$2,FALSE)),"NOT PRESENT",VLOOKUP(DATA!$P1363,'M2'!$A:$C,R$2,FALSE)),VLOOKUP($P1363,'M1'!$A:$C,R$2,FALSE)),"SPECIFY METHOD")))</f>
        <v>Rainbow star</v>
      </c>
      <c r="S1363" s="21">
        <f t="shared" si="2597"/>
        <v>2</v>
      </c>
      <c r="T1363" s="11">
        <v>2</v>
      </c>
      <c r="U1363" s="11"/>
      <c r="V1363" s="11"/>
      <c r="W1363" s="11"/>
      <c r="X1363" s="11"/>
      <c r="Y1363" s="11"/>
      <c r="Z1363" s="11"/>
      <c r="AA1363" s="11"/>
      <c r="AB1363" s="11"/>
      <c r="AC1363" s="11"/>
      <c r="AD1363" s="11"/>
      <c r="AE1363" s="11"/>
      <c r="AF1363" s="11"/>
      <c r="AG1363" s="11"/>
      <c r="AH1363" s="11"/>
      <c r="AI1363" s="11"/>
      <c r="AJ1363" s="11"/>
      <c r="AK1363" s="11"/>
      <c r="AL1363" s="11"/>
      <c r="AM1363" s="11"/>
      <c r="AN1363" s="11"/>
      <c r="AO1363" s="11"/>
      <c r="AP1363" s="11"/>
      <c r="AQ1363" s="11"/>
      <c r="AR1363" s="11"/>
      <c r="AS1363" s="11"/>
      <c r="AT1363" s="11"/>
      <c r="AU1363" s="11"/>
      <c r="AV1363" s="11"/>
      <c r="AW1363" s="11"/>
      <c r="AX1363" s="11"/>
      <c r="AY1363" s="11"/>
      <c r="AZ1363" s="11"/>
      <c r="BA1363" s="11"/>
      <c r="BB1363" s="11"/>
      <c r="BC1363" s="11"/>
      <c r="BD1363" s="11"/>
      <c r="BE1363" s="11"/>
      <c r="BF1363" s="11"/>
      <c r="BG1363" s="11"/>
      <c r="BH1363" s="11"/>
      <c r="BI1363" s="11"/>
      <c r="BJ1363" s="11"/>
      <c r="BK1363" s="11"/>
      <c r="BL1363" s="11"/>
      <c r="BM1363" s="11"/>
      <c r="BN1363" s="11"/>
      <c r="BO1363" s="11"/>
      <c r="BP1363" s="11"/>
    </row>
    <row r="1364" spans="1:68" ht="12.75" customHeight="1">
      <c r="A1364" s="12">
        <f t="shared" si="2239"/>
        <v>1361</v>
      </c>
      <c r="B1364" s="11" t="str">
        <f t="shared" si="2579"/>
        <v>Tomas Bird</v>
      </c>
      <c r="C1364" s="11" t="str">
        <f t="shared" ref="C1364:D1364" si="2602">IF(ISERROR(C1363),IF(ISERROR(C1362),IF(ISERROR(C1361),"BLANK",C1361),C1362),C1363)</f>
        <v>Em Lim</v>
      </c>
      <c r="D1364" s="11" t="str">
        <f t="shared" si="2602"/>
        <v>BMSC24</v>
      </c>
      <c r="E1364" s="12" t="str">
        <f>IF(ISERROR(VLOOKUP($D1364,SITES!$A:$E,2,FALSE)),"",VLOOKUP($D1364,SITES!$A:$E,2,FALSE))</f>
        <v>Swiss Boy</v>
      </c>
      <c r="F1364" s="10">
        <f>IF(ISERROR(VLOOKUP($D1364,SITES!$A:$E,3,FALSE)),"",VLOOKUP($D1364,SITES!$A:$E,3,FALSE))</f>
        <v>48.916072999999997</v>
      </c>
      <c r="G1364" s="13">
        <f>IF(ISERROR(VLOOKUP($D1364,SITES!$A:$E,4,FALSE)),"",VLOOKUP($D1364,SITES!$A:$E,4,FALSE))</f>
        <v>-125.131174</v>
      </c>
      <c r="H1364" s="14" t="str">
        <f t="shared" ref="H1364:O1364" si="2603">IF(ISERROR(H1363),IF(ISERROR(H1362),IF(ISERROR(H1361),"BLANK",H1361),H1362),H1363)</f>
        <v>24/04/2024</v>
      </c>
      <c r="I1364" s="11">
        <f t="shared" si="2603"/>
        <v>4</v>
      </c>
      <c r="J1364" s="11" t="str">
        <f t="shared" si="2603"/>
        <v>NE</v>
      </c>
      <c r="K1364" s="18">
        <f t="shared" si="2603"/>
        <v>0.54374999999999996</v>
      </c>
      <c r="L1364" s="11" t="str">
        <f t="shared" si="2603"/>
        <v>TB</v>
      </c>
      <c r="M1364" s="11">
        <f t="shared" si="2603"/>
        <v>10.5</v>
      </c>
      <c r="N1364" s="11">
        <f t="shared" si="2603"/>
        <v>2</v>
      </c>
      <c r="O1364" s="11">
        <f t="shared" si="2603"/>
        <v>2</v>
      </c>
      <c r="P1364" s="11" t="s">
        <v>30</v>
      </c>
      <c r="Q1364" s="19" t="str">
        <f>IF($N1364=1,IF(ISERROR(VLOOKUP($P1364,'M1'!$A:$C,Q$2,FALSE)),"NOT PRESENT",VLOOKUP($P1364,'M1'!$A:$C,Q$2,FALSE)),IF($N1364=2,IF(ISERROR(VLOOKUP(DATA!$P1364,'M2'!$A:$C,Q$2,FALSE)),"NOT PRESENT",VLOOKUP(DATA!$P1364,'M2'!$A:$C,Q$2,FALSE)),IF($N1364=0,IF(ISERROR(VLOOKUP($P1364,'M1'!$A:$C,Q$2,FALSE)),IF(ISERROR(VLOOKUP(DATA!$P1364,'M2'!$A:$C,Q$2,FALSE)),"NOT PRESENT",VLOOKUP(DATA!$P1364,'M2'!$A:$C,Q$2,FALSE)),VLOOKUP($P1364,'M1'!$A:$C,Q$2,FALSE)),"SPECIFY METHOD")))</f>
        <v>Pomaulax gibberosus</v>
      </c>
      <c r="R1364" s="12" t="str">
        <f>IF($N1364=1,IF(ISERROR(VLOOKUP($P1364,'M1'!$A:$C,R$2,FALSE)),"NOT PRESENT",VLOOKUP($P1364,'M1'!$A:$C,R$2,FALSE)),IF($N1364=2,IF(ISERROR(VLOOKUP(DATA!$P1364,'M2'!$A:$C,R$2,FALSE)),"NOT PRESENT",VLOOKUP(DATA!$P1364,'M2'!$A:$C,R$2,FALSE)),IF($N1364=0,IF(ISERROR(VLOOKUP($P1364,'M1'!$A:$C,R$2,FALSE)),IF(ISERROR(VLOOKUP(DATA!$P1364,'M2'!$A:$C,R$2,FALSE)),"NOT PRESENT",VLOOKUP(DATA!$P1364,'M2'!$A:$C,R$2,FALSE)),VLOOKUP($P1364,'M1'!$A:$C,R$2,FALSE)),"SPECIFY METHOD")))</f>
        <v>Red turban shell</v>
      </c>
      <c r="S1364" s="21">
        <f t="shared" si="2597"/>
        <v>21</v>
      </c>
      <c r="T1364" s="11">
        <v>21</v>
      </c>
      <c r="U1364" s="11"/>
      <c r="V1364" s="11"/>
      <c r="W1364" s="11"/>
      <c r="X1364" s="11"/>
      <c r="Y1364" s="11"/>
      <c r="Z1364" s="11"/>
      <c r="AA1364" s="11"/>
      <c r="AB1364" s="11"/>
      <c r="AC1364" s="11"/>
      <c r="AD1364" s="11"/>
      <c r="AE1364" s="11"/>
      <c r="AF1364" s="11"/>
      <c r="AG1364" s="11"/>
      <c r="AH1364" s="11"/>
      <c r="AI1364" s="11"/>
      <c r="AJ1364" s="11"/>
      <c r="AK1364" s="11"/>
      <c r="AL1364" s="11"/>
      <c r="AM1364" s="11"/>
      <c r="AN1364" s="11"/>
      <c r="AO1364" s="11"/>
      <c r="AP1364" s="11"/>
      <c r="AQ1364" s="11"/>
      <c r="AR1364" s="11"/>
      <c r="AS1364" s="11"/>
      <c r="AT1364" s="11"/>
      <c r="AU1364" s="11"/>
      <c r="AV1364" s="11"/>
      <c r="AW1364" s="11"/>
      <c r="AX1364" s="11"/>
      <c r="AY1364" s="11"/>
      <c r="AZ1364" s="11"/>
      <c r="BA1364" s="11"/>
      <c r="BB1364" s="11"/>
      <c r="BC1364" s="11"/>
      <c r="BD1364" s="11"/>
      <c r="BE1364" s="11"/>
      <c r="BF1364" s="11"/>
      <c r="BG1364" s="11"/>
      <c r="BH1364" s="11"/>
      <c r="BI1364" s="11"/>
      <c r="BJ1364" s="11"/>
      <c r="BK1364" s="11"/>
      <c r="BL1364" s="11"/>
      <c r="BM1364" s="11"/>
      <c r="BN1364" s="11"/>
      <c r="BO1364" s="11"/>
      <c r="BP1364" s="11"/>
    </row>
    <row r="1365" spans="1:68" ht="12.75" customHeight="1">
      <c r="A1365" s="12">
        <f t="shared" si="2239"/>
        <v>1362</v>
      </c>
      <c r="B1365" s="11" t="str">
        <f t="shared" si="2579"/>
        <v>Tomas Bird</v>
      </c>
      <c r="C1365" s="11" t="str">
        <f t="shared" ref="C1365:D1365" si="2604">IF(ISERROR(C1364),IF(ISERROR(C1363),IF(ISERROR(C1362),"BLANK",C1362),C1363),C1364)</f>
        <v>Em Lim</v>
      </c>
      <c r="D1365" s="11" t="str">
        <f t="shared" si="2604"/>
        <v>BMSC24</v>
      </c>
      <c r="E1365" s="12" t="str">
        <f>IF(ISERROR(VLOOKUP($D1365,SITES!$A:$E,2,FALSE)),"",VLOOKUP($D1365,SITES!$A:$E,2,FALSE))</f>
        <v>Swiss Boy</v>
      </c>
      <c r="F1365" s="10">
        <f>IF(ISERROR(VLOOKUP($D1365,SITES!$A:$E,3,FALSE)),"",VLOOKUP($D1365,SITES!$A:$E,3,FALSE))</f>
        <v>48.916072999999997</v>
      </c>
      <c r="G1365" s="13">
        <f>IF(ISERROR(VLOOKUP($D1365,SITES!$A:$E,4,FALSE)),"",VLOOKUP($D1365,SITES!$A:$E,4,FALSE))</f>
        <v>-125.131174</v>
      </c>
      <c r="H1365" s="14" t="str">
        <f t="shared" ref="H1365:O1365" si="2605">IF(ISERROR(H1364),IF(ISERROR(H1363),IF(ISERROR(H1362),"BLANK",H1362),H1363),H1364)</f>
        <v>24/04/2024</v>
      </c>
      <c r="I1365" s="11">
        <f t="shared" si="2605"/>
        <v>4</v>
      </c>
      <c r="J1365" s="11" t="str">
        <f t="shared" si="2605"/>
        <v>NE</v>
      </c>
      <c r="K1365" s="18">
        <f t="shared" si="2605"/>
        <v>0.54374999999999996</v>
      </c>
      <c r="L1365" s="11" t="str">
        <f t="shared" si="2605"/>
        <v>TB</v>
      </c>
      <c r="M1365" s="11">
        <f t="shared" si="2605"/>
        <v>10.5</v>
      </c>
      <c r="N1365" s="11">
        <f t="shared" si="2605"/>
        <v>2</v>
      </c>
      <c r="O1365" s="11">
        <f t="shared" si="2605"/>
        <v>2</v>
      </c>
      <c r="P1365" s="11" t="s">
        <v>31</v>
      </c>
      <c r="Q1365" s="19" t="str">
        <f>IF($N1365=1,IF(ISERROR(VLOOKUP($P1365,'M1'!$A:$C,Q$2,FALSE)),"NOT PRESENT",VLOOKUP($P1365,'M1'!$A:$C,Q$2,FALSE)),IF($N1365=2,IF(ISERROR(VLOOKUP(DATA!$P1365,'M2'!$A:$C,Q$2,FALSE)),"NOT PRESENT",VLOOKUP(DATA!$P1365,'M2'!$A:$C,Q$2,FALSE)),IF($N1365=0,IF(ISERROR(VLOOKUP($P1365,'M1'!$A:$C,Q$2,FALSE)),IF(ISERROR(VLOOKUP(DATA!$P1365,'M2'!$A:$C,Q$2,FALSE)),"NOT PRESENT",VLOOKUP(DATA!$P1365,'M2'!$A:$C,Q$2,FALSE)),VLOOKUP($P1365,'M1'!$A:$C,Q$2,FALSE)),"SPECIFY METHOD")))</f>
        <v>Patiria miniata</v>
      </c>
      <c r="R1365" s="12" t="str">
        <f>IF($N1365=1,IF(ISERROR(VLOOKUP($P1365,'M1'!$A:$C,R$2,FALSE)),"NOT PRESENT",VLOOKUP($P1365,'M1'!$A:$C,R$2,FALSE)),IF($N1365=2,IF(ISERROR(VLOOKUP(DATA!$P1365,'M2'!$A:$C,R$2,FALSE)),"NOT PRESENT",VLOOKUP(DATA!$P1365,'M2'!$A:$C,R$2,FALSE)),IF($N1365=0,IF(ISERROR(VLOOKUP($P1365,'M1'!$A:$C,R$2,FALSE)),IF(ISERROR(VLOOKUP(DATA!$P1365,'M2'!$A:$C,R$2,FALSE)),"NOT PRESENT",VLOOKUP(DATA!$P1365,'M2'!$A:$C,R$2,FALSE)),VLOOKUP($P1365,'M1'!$A:$C,R$2,FALSE)),"SPECIFY METHOD")))</f>
        <v>Bat star</v>
      </c>
      <c r="S1365" s="21">
        <f t="shared" si="2597"/>
        <v>9</v>
      </c>
      <c r="T1365" s="11">
        <v>9</v>
      </c>
      <c r="U1365" s="11"/>
      <c r="V1365" s="11"/>
      <c r="W1365" s="11"/>
      <c r="X1365" s="11"/>
      <c r="Y1365" s="11"/>
      <c r="Z1365" s="11"/>
      <c r="AA1365" s="11"/>
      <c r="AB1365" s="11"/>
      <c r="AC1365" s="11"/>
      <c r="AD1365" s="11"/>
      <c r="AE1365" s="11"/>
      <c r="AF1365" s="11"/>
      <c r="AG1365" s="11"/>
      <c r="AH1365" s="11"/>
      <c r="AI1365" s="11"/>
      <c r="AJ1365" s="11"/>
      <c r="AK1365" s="11"/>
      <c r="AL1365" s="11"/>
      <c r="AM1365" s="11"/>
      <c r="AN1365" s="11"/>
      <c r="AO1365" s="11"/>
      <c r="AP1365" s="11"/>
      <c r="AQ1365" s="11"/>
      <c r="AR1365" s="11"/>
      <c r="AS1365" s="11"/>
      <c r="AT1365" s="11"/>
      <c r="AU1365" s="11"/>
      <c r="AV1365" s="11"/>
      <c r="AW1365" s="11"/>
      <c r="AX1365" s="11"/>
      <c r="AY1365" s="11"/>
      <c r="AZ1365" s="11"/>
      <c r="BA1365" s="11"/>
      <c r="BB1365" s="11"/>
      <c r="BC1365" s="11"/>
      <c r="BD1365" s="11"/>
      <c r="BE1365" s="11"/>
      <c r="BF1365" s="11"/>
      <c r="BG1365" s="11"/>
      <c r="BH1365" s="11"/>
      <c r="BI1365" s="11"/>
      <c r="BJ1365" s="11"/>
      <c r="BK1365" s="11"/>
      <c r="BL1365" s="11"/>
      <c r="BM1365" s="11"/>
      <c r="BN1365" s="11"/>
      <c r="BO1365" s="11"/>
      <c r="BP1365" s="11"/>
    </row>
    <row r="1366" spans="1:68" ht="12.75" customHeight="1">
      <c r="A1366" s="12">
        <f t="shared" si="2239"/>
        <v>1363</v>
      </c>
      <c r="B1366" s="11" t="str">
        <f t="shared" si="2579"/>
        <v>Tomas Bird</v>
      </c>
      <c r="C1366" s="11" t="str">
        <f t="shared" ref="C1366:D1366" si="2606">IF(ISERROR(C1365),IF(ISERROR(C1364),IF(ISERROR(C1363),"BLANK",C1363),C1364),C1365)</f>
        <v>Em Lim</v>
      </c>
      <c r="D1366" s="11" t="str">
        <f t="shared" si="2606"/>
        <v>BMSC24</v>
      </c>
      <c r="E1366" s="12" t="str">
        <f>IF(ISERROR(VLOOKUP($D1366,SITES!$A:$E,2,FALSE)),"",VLOOKUP($D1366,SITES!$A:$E,2,FALSE))</f>
        <v>Swiss Boy</v>
      </c>
      <c r="F1366" s="10">
        <f>IF(ISERROR(VLOOKUP($D1366,SITES!$A:$E,3,FALSE)),"",VLOOKUP($D1366,SITES!$A:$E,3,FALSE))</f>
        <v>48.916072999999997</v>
      </c>
      <c r="G1366" s="13">
        <f>IF(ISERROR(VLOOKUP($D1366,SITES!$A:$E,4,FALSE)),"",VLOOKUP($D1366,SITES!$A:$E,4,FALSE))</f>
        <v>-125.131174</v>
      </c>
      <c r="H1366" s="14" t="str">
        <f t="shared" ref="H1366:O1366" si="2607">IF(ISERROR(H1365),IF(ISERROR(H1364),IF(ISERROR(H1363),"BLANK",H1363),H1364),H1365)</f>
        <v>24/04/2024</v>
      </c>
      <c r="I1366" s="11">
        <f t="shared" si="2607"/>
        <v>4</v>
      </c>
      <c r="J1366" s="11" t="str">
        <f t="shared" si="2607"/>
        <v>NE</v>
      </c>
      <c r="K1366" s="18">
        <f t="shared" si="2607"/>
        <v>0.54374999999999996</v>
      </c>
      <c r="L1366" s="11" t="str">
        <f t="shared" si="2607"/>
        <v>TB</v>
      </c>
      <c r="M1366" s="11">
        <f t="shared" si="2607"/>
        <v>10.5</v>
      </c>
      <c r="N1366" s="11">
        <f t="shared" si="2607"/>
        <v>2</v>
      </c>
      <c r="O1366" s="11">
        <f t="shared" si="2607"/>
        <v>2</v>
      </c>
      <c r="P1366" s="11" t="s">
        <v>63</v>
      </c>
      <c r="Q1366" s="19" t="str">
        <f>IF($N1366=1,IF(ISERROR(VLOOKUP($P1366,'M1'!$A:$C,Q$2,FALSE)),"NOT PRESENT",VLOOKUP($P1366,'M1'!$A:$C,Q$2,FALSE)),IF($N1366=2,IF(ISERROR(VLOOKUP(DATA!$P1366,'M2'!$A:$C,Q$2,FALSE)),"NOT PRESENT",VLOOKUP(DATA!$P1366,'M2'!$A:$C,Q$2,FALSE)),IF($N1366=0,IF(ISERROR(VLOOKUP($P1366,'M1'!$A:$C,Q$2,FALSE)),IF(ISERROR(VLOOKUP(DATA!$P1366,'M2'!$A:$C,Q$2,FALSE)),"NOT PRESENT",VLOOKUP(DATA!$P1366,'M2'!$A:$C,Q$2,FALSE)),VLOOKUP($P1366,'M1'!$A:$C,Q$2,FALSE)),"SPECIFY METHOD")))</f>
        <v>Paguroidea spp.</v>
      </c>
      <c r="R1366" s="12" t="str">
        <f>IF($N1366=1,IF(ISERROR(VLOOKUP($P1366,'M1'!$A:$C,R$2,FALSE)),"NOT PRESENT",VLOOKUP($P1366,'M1'!$A:$C,R$2,FALSE)),IF($N1366=2,IF(ISERROR(VLOOKUP(DATA!$P1366,'M2'!$A:$C,R$2,FALSE)),"NOT PRESENT",VLOOKUP(DATA!$P1366,'M2'!$A:$C,R$2,FALSE)),IF($N1366=0,IF(ISERROR(VLOOKUP($P1366,'M1'!$A:$C,R$2,FALSE)),IF(ISERROR(VLOOKUP(DATA!$P1366,'M2'!$A:$C,R$2,FALSE)),"NOT PRESENT",VLOOKUP(DATA!$P1366,'M2'!$A:$C,R$2,FALSE)),VLOOKUP($P1366,'M1'!$A:$C,R$2,FALSE)),"SPECIFY METHOD")))</f>
        <v>Unidentified hermit crab</v>
      </c>
      <c r="S1366" s="21">
        <f t="shared" si="2597"/>
        <v>7</v>
      </c>
      <c r="T1366" s="24">
        <v>7</v>
      </c>
      <c r="U1366" s="11"/>
      <c r="V1366" s="11"/>
      <c r="W1366" s="11"/>
      <c r="X1366" s="11"/>
      <c r="Y1366" s="11"/>
      <c r="Z1366" s="11"/>
      <c r="AA1366" s="11"/>
      <c r="AB1366" s="11"/>
      <c r="AC1366" s="11"/>
      <c r="AD1366" s="11"/>
      <c r="AE1366" s="11"/>
      <c r="AF1366" s="11"/>
      <c r="AG1366" s="11"/>
      <c r="AH1366" s="11"/>
      <c r="AI1366" s="11"/>
      <c r="AJ1366" s="11"/>
      <c r="AK1366" s="11"/>
      <c r="AL1366" s="11"/>
      <c r="AM1366" s="11"/>
      <c r="AN1366" s="11"/>
      <c r="AO1366" s="11"/>
      <c r="AP1366" s="11"/>
      <c r="AQ1366" s="11"/>
      <c r="AR1366" s="11"/>
      <c r="AS1366" s="11"/>
      <c r="AT1366" s="11"/>
      <c r="AU1366" s="11"/>
      <c r="AV1366" s="11"/>
      <c r="AW1366" s="11"/>
      <c r="AX1366" s="11"/>
      <c r="AY1366" s="11"/>
      <c r="AZ1366" s="11"/>
      <c r="BA1366" s="11"/>
      <c r="BB1366" s="11"/>
      <c r="BC1366" s="11"/>
      <c r="BD1366" s="11"/>
      <c r="BE1366" s="11"/>
      <c r="BF1366" s="11"/>
      <c r="BG1366" s="11"/>
      <c r="BH1366" s="11"/>
      <c r="BI1366" s="11"/>
      <c r="BJ1366" s="11"/>
      <c r="BK1366" s="11"/>
      <c r="BL1366" s="11"/>
      <c r="BM1366" s="11"/>
      <c r="BN1366" s="11"/>
      <c r="BO1366" s="11"/>
      <c r="BP1366" s="11"/>
    </row>
    <row r="1367" spans="1:68" ht="12.75" customHeight="1">
      <c r="A1367" s="12">
        <f t="shared" si="2239"/>
        <v>1364</v>
      </c>
      <c r="B1367" s="11" t="str">
        <f t="shared" si="2579"/>
        <v>Tomas Bird</v>
      </c>
      <c r="C1367" s="11" t="str">
        <f t="shared" ref="C1367:D1367" si="2608">IF(ISERROR(C1366),IF(ISERROR(C1365),IF(ISERROR(C1364),"BLANK",C1364),C1365),C1366)</f>
        <v>Em Lim</v>
      </c>
      <c r="D1367" s="11" t="str">
        <f t="shared" si="2608"/>
        <v>BMSC24</v>
      </c>
      <c r="E1367" s="12" t="str">
        <f>IF(ISERROR(VLOOKUP($D1367,SITES!$A:$E,2,FALSE)),"",VLOOKUP($D1367,SITES!$A:$E,2,FALSE))</f>
        <v>Swiss Boy</v>
      </c>
      <c r="F1367" s="10">
        <f>IF(ISERROR(VLOOKUP($D1367,SITES!$A:$E,3,FALSE)),"",VLOOKUP($D1367,SITES!$A:$E,3,FALSE))</f>
        <v>48.916072999999997</v>
      </c>
      <c r="G1367" s="13">
        <f>IF(ISERROR(VLOOKUP($D1367,SITES!$A:$E,4,FALSE)),"",VLOOKUP($D1367,SITES!$A:$E,4,FALSE))</f>
        <v>-125.131174</v>
      </c>
      <c r="H1367" s="14" t="str">
        <f t="shared" ref="H1367:O1367" si="2609">IF(ISERROR(H1366),IF(ISERROR(H1365),IF(ISERROR(H1364),"BLANK",H1364),H1365),H1366)</f>
        <v>24/04/2024</v>
      </c>
      <c r="I1367" s="11">
        <f t="shared" si="2609"/>
        <v>4</v>
      </c>
      <c r="J1367" s="11" t="str">
        <f t="shared" si="2609"/>
        <v>NE</v>
      </c>
      <c r="K1367" s="18">
        <f t="shared" si="2609"/>
        <v>0.54374999999999996</v>
      </c>
      <c r="L1367" s="11" t="str">
        <f t="shared" si="2609"/>
        <v>TB</v>
      </c>
      <c r="M1367" s="11">
        <f t="shared" si="2609"/>
        <v>10.5</v>
      </c>
      <c r="N1367" s="11">
        <f t="shared" si="2609"/>
        <v>2</v>
      </c>
      <c r="O1367" s="11">
        <f t="shared" si="2609"/>
        <v>2</v>
      </c>
      <c r="P1367" s="11" t="s">
        <v>58</v>
      </c>
      <c r="Q1367" s="19" t="str">
        <f>IF($N1367=1,IF(ISERROR(VLOOKUP($P1367,'M1'!$A:$C,Q$2,FALSE)),"NOT PRESENT",VLOOKUP($P1367,'M1'!$A:$C,Q$2,FALSE)),IF($N1367=2,IF(ISERROR(VLOOKUP(DATA!$P1367,'M2'!$A:$C,Q$2,FALSE)),"NOT PRESENT",VLOOKUP(DATA!$P1367,'M2'!$A:$C,Q$2,FALSE)),IF($N1367=0,IF(ISERROR(VLOOKUP($P1367,'M1'!$A:$C,Q$2,FALSE)),IF(ISERROR(VLOOKUP(DATA!$P1367,'M2'!$A:$C,Q$2,FALSE)),"NOT PRESENT",VLOOKUP(DATA!$P1367,'M2'!$A:$C,Q$2,FALSE)),VLOOKUP($P1367,'M1'!$A:$C,Q$2,FALSE)),"SPECIFY METHOD")))</f>
        <v>Jordania zonope</v>
      </c>
      <c r="R1367" s="12" t="str">
        <f>IF($N1367=1,IF(ISERROR(VLOOKUP($P1367,'M1'!$A:$C,R$2,FALSE)),"NOT PRESENT",VLOOKUP($P1367,'M1'!$A:$C,R$2,FALSE)),IF($N1367=2,IF(ISERROR(VLOOKUP(DATA!$P1367,'M2'!$A:$C,R$2,FALSE)),"NOT PRESENT",VLOOKUP(DATA!$P1367,'M2'!$A:$C,R$2,FALSE)),IF($N1367=0,IF(ISERROR(VLOOKUP($P1367,'M1'!$A:$C,R$2,FALSE)),IF(ISERROR(VLOOKUP(DATA!$P1367,'M2'!$A:$C,R$2,FALSE)),"NOT PRESENT",VLOOKUP(DATA!$P1367,'M2'!$A:$C,R$2,FALSE)),VLOOKUP($P1367,'M1'!$A:$C,R$2,FALSE)),"SPECIFY METHOD")))</f>
        <v>Longfin sculpin</v>
      </c>
      <c r="S1367" s="21">
        <f t="shared" si="2597"/>
        <v>3</v>
      </c>
      <c r="T1367" s="11">
        <v>0</v>
      </c>
      <c r="U1367" s="11">
        <v>3</v>
      </c>
      <c r="V1367" s="11"/>
      <c r="W1367" s="11"/>
      <c r="X1367" s="11"/>
      <c r="Y1367" s="11"/>
      <c r="Z1367" s="11"/>
      <c r="AA1367" s="11"/>
      <c r="AB1367" s="11"/>
      <c r="AC1367" s="11"/>
      <c r="AD1367" s="11"/>
      <c r="AE1367" s="11"/>
      <c r="AF1367" s="11"/>
      <c r="AG1367" s="11"/>
      <c r="AH1367" s="11"/>
      <c r="AI1367" s="11"/>
      <c r="AJ1367" s="11"/>
      <c r="AK1367" s="11"/>
      <c r="AL1367" s="11"/>
      <c r="AM1367" s="11"/>
      <c r="AN1367" s="11"/>
      <c r="AO1367" s="11"/>
      <c r="AP1367" s="11"/>
      <c r="AQ1367" s="11"/>
      <c r="AR1367" s="11"/>
      <c r="AS1367" s="11"/>
      <c r="AT1367" s="11"/>
      <c r="AU1367" s="11"/>
      <c r="AV1367" s="11"/>
      <c r="AW1367" s="11"/>
      <c r="AX1367" s="11"/>
      <c r="AY1367" s="11"/>
      <c r="AZ1367" s="11"/>
      <c r="BA1367" s="11"/>
      <c r="BB1367" s="11"/>
      <c r="BC1367" s="11"/>
      <c r="BD1367" s="11"/>
      <c r="BE1367" s="11"/>
      <c r="BF1367" s="11"/>
      <c r="BG1367" s="11"/>
      <c r="BH1367" s="11"/>
      <c r="BI1367" s="11"/>
      <c r="BJ1367" s="11"/>
      <c r="BK1367" s="11"/>
      <c r="BL1367" s="11"/>
      <c r="BM1367" s="11"/>
      <c r="BN1367" s="11"/>
      <c r="BO1367" s="11"/>
      <c r="BP1367" s="11"/>
    </row>
    <row r="1368" spans="1:68" ht="12.75" customHeight="1">
      <c r="A1368" s="12">
        <f t="shared" si="2239"/>
        <v>1365</v>
      </c>
      <c r="B1368" s="11" t="str">
        <f t="shared" si="2579"/>
        <v>Tomas Bird</v>
      </c>
      <c r="C1368" s="11" t="str">
        <f t="shared" ref="C1368:D1368" si="2610">IF(ISERROR(C1367),IF(ISERROR(C1366),IF(ISERROR(C1365),"BLANK",C1365),C1366),C1367)</f>
        <v>Em Lim</v>
      </c>
      <c r="D1368" s="11" t="str">
        <f t="shared" si="2610"/>
        <v>BMSC24</v>
      </c>
      <c r="E1368" s="12" t="str">
        <f>IF(ISERROR(VLOOKUP($D1368,SITES!$A:$E,2,FALSE)),"",VLOOKUP($D1368,SITES!$A:$E,2,FALSE))</f>
        <v>Swiss Boy</v>
      </c>
      <c r="F1368" s="10">
        <f>IF(ISERROR(VLOOKUP($D1368,SITES!$A:$E,3,FALSE)),"",VLOOKUP($D1368,SITES!$A:$E,3,FALSE))</f>
        <v>48.916072999999997</v>
      </c>
      <c r="G1368" s="13">
        <f>IF(ISERROR(VLOOKUP($D1368,SITES!$A:$E,4,FALSE)),"",VLOOKUP($D1368,SITES!$A:$E,4,FALSE))</f>
        <v>-125.131174</v>
      </c>
      <c r="H1368" s="14" t="str">
        <f t="shared" ref="H1368:O1368" si="2611">IF(ISERROR(H1367),IF(ISERROR(H1366),IF(ISERROR(H1365),"BLANK",H1365),H1366),H1367)</f>
        <v>24/04/2024</v>
      </c>
      <c r="I1368" s="11">
        <f t="shared" si="2611"/>
        <v>4</v>
      </c>
      <c r="J1368" s="11" t="str">
        <f t="shared" si="2611"/>
        <v>NE</v>
      </c>
      <c r="K1368" s="18">
        <f t="shared" si="2611"/>
        <v>0.54374999999999996</v>
      </c>
      <c r="L1368" s="11" t="str">
        <f t="shared" si="2611"/>
        <v>TB</v>
      </c>
      <c r="M1368" s="11">
        <f t="shared" si="2611"/>
        <v>10.5</v>
      </c>
      <c r="N1368" s="11">
        <f t="shared" si="2611"/>
        <v>2</v>
      </c>
      <c r="O1368" s="11">
        <f t="shared" si="2611"/>
        <v>2</v>
      </c>
      <c r="P1368" s="11" t="s">
        <v>101</v>
      </c>
      <c r="Q1368" s="19" t="str">
        <f>IF($N1368=1,IF(ISERROR(VLOOKUP($P1368,'M1'!$A:$C,Q$2,FALSE)),"NOT PRESENT",VLOOKUP($P1368,'M1'!$A:$C,Q$2,FALSE)),IF($N1368=2,IF(ISERROR(VLOOKUP(DATA!$P1368,'M2'!$A:$C,Q$2,FALSE)),"NOT PRESENT",VLOOKUP(DATA!$P1368,'M2'!$A:$C,Q$2,FALSE)),IF($N1368=0,IF(ISERROR(VLOOKUP($P1368,'M1'!$A:$C,Q$2,FALSE)),IF(ISERROR(VLOOKUP(DATA!$P1368,'M2'!$A:$C,Q$2,FALSE)),"NOT PRESENT",VLOOKUP(DATA!$P1368,'M2'!$A:$C,Q$2,FALSE)),VLOOKUP($P1368,'M1'!$A:$C,Q$2,FALSE)),"SPECIFY METHOD")))</f>
        <v>Doris odhneri</v>
      </c>
      <c r="R1368" s="12" t="str">
        <f>IF($N1368=1,IF(ISERROR(VLOOKUP($P1368,'M1'!$A:$C,R$2,FALSE)),"NOT PRESENT",VLOOKUP($P1368,'M1'!$A:$C,R$2,FALSE)),IF($N1368=2,IF(ISERROR(VLOOKUP(DATA!$P1368,'M2'!$A:$C,R$2,FALSE)),"NOT PRESENT",VLOOKUP(DATA!$P1368,'M2'!$A:$C,R$2,FALSE)),IF($N1368=0,IF(ISERROR(VLOOKUP($P1368,'M1'!$A:$C,R$2,FALSE)),IF(ISERROR(VLOOKUP(DATA!$P1368,'M2'!$A:$C,R$2,FALSE)),"NOT PRESENT",VLOOKUP(DATA!$P1368,'M2'!$A:$C,R$2,FALSE)),VLOOKUP($P1368,'M1'!$A:$C,R$2,FALSE)),"SPECIFY METHOD")))</f>
        <v>White night doris</v>
      </c>
      <c r="S1368" s="21">
        <f t="shared" si="2597"/>
        <v>2</v>
      </c>
      <c r="T1368" s="11">
        <v>2</v>
      </c>
      <c r="U1368" s="11"/>
      <c r="V1368" s="11"/>
      <c r="W1368" s="11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  <c r="AT1368" s="11"/>
      <c r="AU1368" s="11"/>
      <c r="AV1368" s="11"/>
      <c r="AW1368" s="11"/>
      <c r="AX1368" s="11"/>
      <c r="AY1368" s="11"/>
      <c r="AZ1368" s="11"/>
      <c r="BA1368" s="11"/>
      <c r="BB1368" s="11"/>
      <c r="BC1368" s="11"/>
      <c r="BD1368" s="11"/>
      <c r="BE1368" s="11"/>
      <c r="BF1368" s="11"/>
      <c r="BG1368" s="11"/>
      <c r="BH1368" s="11"/>
      <c r="BI1368" s="11"/>
      <c r="BJ1368" s="11"/>
      <c r="BK1368" s="11"/>
      <c r="BL1368" s="11"/>
      <c r="BM1368" s="11"/>
      <c r="BN1368" s="11"/>
      <c r="BO1368" s="11"/>
      <c r="BP1368" s="11"/>
    </row>
    <row r="1369" spans="1:68" ht="12.75" customHeight="1">
      <c r="A1369" s="12">
        <f t="shared" si="2239"/>
        <v>1366</v>
      </c>
      <c r="B1369" s="11" t="str">
        <f t="shared" si="2579"/>
        <v>Tomas Bird</v>
      </c>
      <c r="C1369" s="11" t="str">
        <f t="shared" ref="C1369:D1369" si="2612">IF(ISERROR(C1368),IF(ISERROR(C1367),IF(ISERROR(C1366),"BLANK",C1366),C1367),C1368)</f>
        <v>Em Lim</v>
      </c>
      <c r="D1369" s="11" t="str">
        <f t="shared" si="2612"/>
        <v>BMSC24</v>
      </c>
      <c r="E1369" s="12" t="str">
        <f>IF(ISERROR(VLOOKUP($D1369,SITES!$A:$E,2,FALSE)),"",VLOOKUP($D1369,SITES!$A:$E,2,FALSE))</f>
        <v>Swiss Boy</v>
      </c>
      <c r="F1369" s="10">
        <f>IF(ISERROR(VLOOKUP($D1369,SITES!$A:$E,3,FALSE)),"",VLOOKUP($D1369,SITES!$A:$E,3,FALSE))</f>
        <v>48.916072999999997</v>
      </c>
      <c r="G1369" s="13">
        <f>IF(ISERROR(VLOOKUP($D1369,SITES!$A:$E,4,FALSE)),"",VLOOKUP($D1369,SITES!$A:$E,4,FALSE))</f>
        <v>-125.131174</v>
      </c>
      <c r="H1369" s="14" t="str">
        <f t="shared" ref="H1369:O1369" si="2613">IF(ISERROR(H1368),IF(ISERROR(H1367),IF(ISERROR(H1366),"BLANK",H1366),H1367),H1368)</f>
        <v>24/04/2024</v>
      </c>
      <c r="I1369" s="11">
        <f t="shared" si="2613"/>
        <v>4</v>
      </c>
      <c r="J1369" s="11" t="str">
        <f t="shared" si="2613"/>
        <v>NE</v>
      </c>
      <c r="K1369" s="18">
        <f t="shared" si="2613"/>
        <v>0.54374999999999996</v>
      </c>
      <c r="L1369" s="11" t="str">
        <f t="shared" si="2613"/>
        <v>TB</v>
      </c>
      <c r="M1369" s="11">
        <f t="shared" si="2613"/>
        <v>10.5</v>
      </c>
      <c r="N1369" s="11">
        <f t="shared" si="2613"/>
        <v>2</v>
      </c>
      <c r="O1369" s="11">
        <f t="shared" si="2613"/>
        <v>2</v>
      </c>
      <c r="P1369" s="11" t="s">
        <v>59</v>
      </c>
      <c r="Q1369" s="19" t="str">
        <f>IF($N1369=1,IF(ISERROR(VLOOKUP($P1369,'M1'!$A:$C,Q$2,FALSE)),"NOT PRESENT",VLOOKUP($P1369,'M1'!$A:$C,Q$2,FALSE)),IF($N1369=2,IF(ISERROR(VLOOKUP(DATA!$P1369,'M2'!$A:$C,Q$2,FALSE)),"NOT PRESENT",VLOOKUP(DATA!$P1369,'M2'!$A:$C,Q$2,FALSE)),IF($N1369=0,IF(ISERROR(VLOOKUP($P1369,'M1'!$A:$C,Q$2,FALSE)),IF(ISERROR(VLOOKUP(DATA!$P1369,'M2'!$A:$C,Q$2,FALSE)),"NOT PRESENT",VLOOKUP(DATA!$P1369,'M2'!$A:$C,Q$2,FALSE)),VLOOKUP($P1369,'M1'!$A:$C,Q$2,FALSE)),"SPECIFY METHOD")))</f>
        <v>Scyra acutifrons</v>
      </c>
      <c r="R1369" s="12" t="str">
        <f>IF($N1369=1,IF(ISERROR(VLOOKUP($P1369,'M1'!$A:$C,R$2,FALSE)),"NOT PRESENT",VLOOKUP($P1369,'M1'!$A:$C,R$2,FALSE)),IF($N1369=2,IF(ISERROR(VLOOKUP(DATA!$P1369,'M2'!$A:$C,R$2,FALSE)),"NOT PRESENT",VLOOKUP(DATA!$P1369,'M2'!$A:$C,R$2,FALSE)),IF($N1369=0,IF(ISERROR(VLOOKUP($P1369,'M1'!$A:$C,R$2,FALSE)),IF(ISERROR(VLOOKUP(DATA!$P1369,'M2'!$A:$C,R$2,FALSE)),"NOT PRESENT",VLOOKUP(DATA!$P1369,'M2'!$A:$C,R$2,FALSE)),VLOOKUP($P1369,'M1'!$A:$C,R$2,FALSE)),"SPECIFY METHOD")))</f>
        <v>Sharpnose crab</v>
      </c>
      <c r="S1369" s="21">
        <f t="shared" si="2597"/>
        <v>4</v>
      </c>
      <c r="T1369" s="11">
        <v>4</v>
      </c>
      <c r="U1369" s="11"/>
      <c r="V1369" s="11"/>
      <c r="W1369" s="11"/>
      <c r="X1369" s="11"/>
      <c r="Y1369" s="11"/>
      <c r="Z1369" s="11"/>
      <c r="AA1369" s="11"/>
      <c r="AB1369" s="11"/>
      <c r="AC1369" s="11"/>
      <c r="AD1369" s="11"/>
      <c r="AE1369" s="11"/>
      <c r="AF1369" s="11"/>
      <c r="AG1369" s="11"/>
      <c r="AH1369" s="11"/>
      <c r="AI1369" s="11"/>
      <c r="AJ1369" s="11"/>
      <c r="AK1369" s="11"/>
      <c r="AL1369" s="11"/>
      <c r="AM1369" s="11"/>
      <c r="AN1369" s="11"/>
      <c r="AO1369" s="11"/>
      <c r="AP1369" s="11"/>
      <c r="AQ1369" s="11"/>
      <c r="AR1369" s="11"/>
      <c r="AS1369" s="11"/>
      <c r="AT1369" s="11"/>
      <c r="AU1369" s="11"/>
      <c r="AV1369" s="11"/>
      <c r="AW1369" s="11"/>
      <c r="AX1369" s="11"/>
      <c r="AY1369" s="11"/>
      <c r="AZ1369" s="11"/>
      <c r="BA1369" s="11"/>
      <c r="BB1369" s="11"/>
      <c r="BC1369" s="11"/>
      <c r="BD1369" s="11"/>
      <c r="BE1369" s="11"/>
      <c r="BF1369" s="11"/>
      <c r="BG1369" s="11"/>
      <c r="BH1369" s="11"/>
      <c r="BI1369" s="11"/>
      <c r="BJ1369" s="11"/>
      <c r="BK1369" s="11"/>
      <c r="BL1369" s="11"/>
      <c r="BM1369" s="11"/>
      <c r="BN1369" s="11"/>
      <c r="BO1369" s="11"/>
      <c r="BP1369" s="11"/>
    </row>
    <row r="1370" spans="1:68" ht="12.75" customHeight="1">
      <c r="A1370" s="12">
        <f t="shared" si="2239"/>
        <v>1367</v>
      </c>
      <c r="B1370" s="11" t="str">
        <f t="shared" si="2579"/>
        <v>Tomas Bird</v>
      </c>
      <c r="C1370" s="11" t="str">
        <f t="shared" ref="C1370:D1370" si="2614">IF(ISERROR(C1369),IF(ISERROR(C1368),IF(ISERROR(C1367),"BLANK",C1367),C1368),C1369)</f>
        <v>Em Lim</v>
      </c>
      <c r="D1370" s="11" t="str">
        <f t="shared" si="2614"/>
        <v>BMSC24</v>
      </c>
      <c r="E1370" s="12" t="str">
        <f>IF(ISERROR(VLOOKUP($D1370,SITES!$A:$E,2,FALSE)),"",VLOOKUP($D1370,SITES!$A:$E,2,FALSE))</f>
        <v>Swiss Boy</v>
      </c>
      <c r="F1370" s="10">
        <f>IF(ISERROR(VLOOKUP($D1370,SITES!$A:$E,3,FALSE)),"",VLOOKUP($D1370,SITES!$A:$E,3,FALSE))</f>
        <v>48.916072999999997</v>
      </c>
      <c r="G1370" s="13">
        <f>IF(ISERROR(VLOOKUP($D1370,SITES!$A:$E,4,FALSE)),"",VLOOKUP($D1370,SITES!$A:$E,4,FALSE))</f>
        <v>-125.131174</v>
      </c>
      <c r="H1370" s="14" t="str">
        <f t="shared" ref="H1370:O1370" si="2615">IF(ISERROR(H1369),IF(ISERROR(H1368),IF(ISERROR(H1367),"BLANK",H1367),H1368),H1369)</f>
        <v>24/04/2024</v>
      </c>
      <c r="I1370" s="11">
        <f t="shared" si="2615"/>
        <v>4</v>
      </c>
      <c r="J1370" s="11" t="str">
        <f t="shared" si="2615"/>
        <v>NE</v>
      </c>
      <c r="K1370" s="18">
        <f t="shared" si="2615"/>
        <v>0.54374999999999996</v>
      </c>
      <c r="L1370" s="11" t="str">
        <f t="shared" si="2615"/>
        <v>TB</v>
      </c>
      <c r="M1370" s="11">
        <f t="shared" si="2615"/>
        <v>10.5</v>
      </c>
      <c r="N1370" s="11">
        <f t="shared" si="2615"/>
        <v>2</v>
      </c>
      <c r="O1370" s="11">
        <f t="shared" si="2615"/>
        <v>2</v>
      </c>
      <c r="P1370" s="11" t="s">
        <v>33</v>
      </c>
      <c r="Q1370" s="19" t="str">
        <f>IF($N1370=1,IF(ISERROR(VLOOKUP($P1370,'M1'!$A:$C,Q$2,FALSE)),"NOT PRESENT",VLOOKUP($P1370,'M1'!$A:$C,Q$2,FALSE)),IF($N1370=2,IF(ISERROR(VLOOKUP(DATA!$P1370,'M2'!$A:$C,Q$2,FALSE)),"NOT PRESENT",VLOOKUP(DATA!$P1370,'M2'!$A:$C,Q$2,FALSE)),IF($N1370=0,IF(ISERROR(VLOOKUP($P1370,'M1'!$A:$C,Q$2,FALSE)),IF(ISERROR(VLOOKUP(DATA!$P1370,'M2'!$A:$C,Q$2,FALSE)),"NOT PRESENT",VLOOKUP(DATA!$P1370,'M2'!$A:$C,Q$2,FALSE)),VLOOKUP($P1370,'M1'!$A:$C,Q$2,FALSE)),"SPECIFY METHOD")))</f>
        <v>Apostichopus californicus</v>
      </c>
      <c r="R1370" s="12" t="str">
        <f>IF($N1370=1,IF(ISERROR(VLOOKUP($P1370,'M1'!$A:$C,R$2,FALSE)),"NOT PRESENT",VLOOKUP($P1370,'M1'!$A:$C,R$2,FALSE)),IF($N1370=2,IF(ISERROR(VLOOKUP(DATA!$P1370,'M2'!$A:$C,R$2,FALSE)),"NOT PRESENT",VLOOKUP(DATA!$P1370,'M2'!$A:$C,R$2,FALSE)),IF($N1370=0,IF(ISERROR(VLOOKUP($P1370,'M1'!$A:$C,R$2,FALSE)),IF(ISERROR(VLOOKUP(DATA!$P1370,'M2'!$A:$C,R$2,FALSE)),"NOT PRESENT",VLOOKUP(DATA!$P1370,'M2'!$A:$C,R$2,FALSE)),VLOOKUP($P1370,'M1'!$A:$C,R$2,FALSE)),"SPECIFY METHOD")))</f>
        <v>California sea cucumber</v>
      </c>
      <c r="S1370" s="21">
        <f t="shared" si="2597"/>
        <v>9</v>
      </c>
      <c r="T1370" s="11">
        <v>9</v>
      </c>
      <c r="U1370" s="11"/>
      <c r="V1370" s="11"/>
      <c r="W1370" s="11"/>
      <c r="X1370" s="11"/>
      <c r="Y1370" s="11"/>
      <c r="Z1370" s="11"/>
      <c r="AA1370" s="11"/>
      <c r="AB1370" s="11"/>
      <c r="AC1370" s="11"/>
      <c r="AD1370" s="11"/>
      <c r="AE1370" s="11"/>
      <c r="AF1370" s="11"/>
      <c r="AG1370" s="11"/>
      <c r="AH1370" s="11"/>
      <c r="AI1370" s="11"/>
      <c r="AJ1370" s="11"/>
      <c r="AK1370" s="11"/>
      <c r="AL1370" s="11"/>
      <c r="AM1370" s="11"/>
      <c r="AN1370" s="11"/>
      <c r="AO1370" s="11"/>
      <c r="AP1370" s="11"/>
      <c r="AQ1370" s="11"/>
      <c r="AR1370" s="11"/>
      <c r="AS1370" s="11"/>
      <c r="AT1370" s="11"/>
      <c r="AU1370" s="11"/>
      <c r="AV1370" s="11"/>
      <c r="AW1370" s="11"/>
      <c r="AX1370" s="11"/>
      <c r="AY1370" s="11"/>
      <c r="AZ1370" s="11"/>
      <c r="BA1370" s="11"/>
      <c r="BB1370" s="11"/>
      <c r="BC1370" s="11"/>
      <c r="BD1370" s="11"/>
      <c r="BE1370" s="11"/>
      <c r="BF1370" s="11"/>
      <c r="BG1370" s="11"/>
      <c r="BH1370" s="11"/>
      <c r="BI1370" s="11"/>
      <c r="BJ1370" s="11"/>
      <c r="BK1370" s="11"/>
      <c r="BL1370" s="11"/>
      <c r="BM1370" s="11"/>
      <c r="BN1370" s="11"/>
      <c r="BO1370" s="11"/>
      <c r="BP1370" s="11"/>
    </row>
    <row r="1371" spans="1:68" ht="12.75" customHeight="1">
      <c r="A1371" s="12">
        <f t="shared" si="2239"/>
        <v>1368</v>
      </c>
      <c r="B1371" s="11" t="str">
        <f t="shared" si="2579"/>
        <v>Tomas Bird</v>
      </c>
      <c r="C1371" s="11" t="str">
        <f t="shared" ref="C1371:D1371" si="2616">IF(ISERROR(C1370),IF(ISERROR(C1369),IF(ISERROR(C1368),"BLANK",C1368),C1369),C1370)</f>
        <v>Em Lim</v>
      </c>
      <c r="D1371" s="11" t="str">
        <f t="shared" si="2616"/>
        <v>BMSC24</v>
      </c>
      <c r="E1371" s="12" t="str">
        <f>IF(ISERROR(VLOOKUP($D1371,SITES!$A:$E,2,FALSE)),"",VLOOKUP($D1371,SITES!$A:$E,2,FALSE))</f>
        <v>Swiss Boy</v>
      </c>
      <c r="F1371" s="10">
        <f>IF(ISERROR(VLOOKUP($D1371,SITES!$A:$E,3,FALSE)),"",VLOOKUP($D1371,SITES!$A:$E,3,FALSE))</f>
        <v>48.916072999999997</v>
      </c>
      <c r="G1371" s="13">
        <f>IF(ISERROR(VLOOKUP($D1371,SITES!$A:$E,4,FALSE)),"",VLOOKUP($D1371,SITES!$A:$E,4,FALSE))</f>
        <v>-125.131174</v>
      </c>
      <c r="H1371" s="14" t="str">
        <f t="shared" ref="H1371:O1371" si="2617">IF(ISERROR(H1370),IF(ISERROR(H1369),IF(ISERROR(H1368),"BLANK",H1368),H1369),H1370)</f>
        <v>24/04/2024</v>
      </c>
      <c r="I1371" s="11">
        <f t="shared" si="2617"/>
        <v>4</v>
      </c>
      <c r="J1371" s="11" t="str">
        <f t="shared" si="2617"/>
        <v>NE</v>
      </c>
      <c r="K1371" s="18">
        <f t="shared" si="2617"/>
        <v>0.54374999999999996</v>
      </c>
      <c r="L1371" s="11" t="str">
        <f t="shared" si="2617"/>
        <v>TB</v>
      </c>
      <c r="M1371" s="11">
        <f t="shared" si="2617"/>
        <v>10.5</v>
      </c>
      <c r="N1371" s="11">
        <f t="shared" si="2617"/>
        <v>2</v>
      </c>
      <c r="O1371" s="11">
        <f t="shared" si="2617"/>
        <v>2</v>
      </c>
      <c r="P1371" s="11" t="s">
        <v>106</v>
      </c>
      <c r="Q1371" s="19" t="str">
        <f>IF($N1371=1,IF(ISERROR(VLOOKUP($P1371,'M1'!$A:$C,Q$2,FALSE)),"NOT PRESENT",VLOOKUP($P1371,'M1'!$A:$C,Q$2,FALSE)),IF($N1371=2,IF(ISERROR(VLOOKUP(DATA!$P1371,'M2'!$A:$C,Q$2,FALSE)),"NOT PRESENT",VLOOKUP(DATA!$P1371,'M2'!$A:$C,Q$2,FALSE)),IF($N1371=0,IF(ISERROR(VLOOKUP($P1371,'M1'!$A:$C,Q$2,FALSE)),IF(ISERROR(VLOOKUP(DATA!$P1371,'M2'!$A:$C,Q$2,FALSE)),"NOT PRESENT",VLOOKUP(DATA!$P1371,'M2'!$A:$C,Q$2,FALSE)),VLOOKUP($P1371,'M1'!$A:$C,Q$2,FALSE)),"SPECIFY METHOD")))</f>
        <v>Peltodoris nobilis</v>
      </c>
      <c r="R1371" s="12" t="str">
        <f>IF($N1371=1,IF(ISERROR(VLOOKUP($P1371,'M1'!$A:$C,R$2,FALSE)),"NOT PRESENT",VLOOKUP($P1371,'M1'!$A:$C,R$2,FALSE)),IF($N1371=2,IF(ISERROR(VLOOKUP(DATA!$P1371,'M2'!$A:$C,R$2,FALSE)),"NOT PRESENT",VLOOKUP(DATA!$P1371,'M2'!$A:$C,R$2,FALSE)),IF($N1371=0,IF(ISERROR(VLOOKUP($P1371,'M1'!$A:$C,R$2,FALSE)),IF(ISERROR(VLOOKUP(DATA!$P1371,'M2'!$A:$C,R$2,FALSE)),"NOT PRESENT",VLOOKUP(DATA!$P1371,'M2'!$A:$C,R$2,FALSE)),VLOOKUP($P1371,'M1'!$A:$C,R$2,FALSE)),"SPECIFY METHOD")))</f>
        <v>Noble sea lemon</v>
      </c>
      <c r="S1371" s="21">
        <f t="shared" si="2597"/>
        <v>2</v>
      </c>
      <c r="T1371" s="11">
        <v>2</v>
      </c>
      <c r="U1371" s="11"/>
      <c r="V1371" s="11"/>
      <c r="W1371" s="11"/>
      <c r="X1371" s="11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1"/>
      <c r="AJ1371" s="11"/>
      <c r="AK1371" s="11"/>
      <c r="AL1371" s="11"/>
      <c r="AM1371" s="11"/>
      <c r="AN1371" s="11"/>
      <c r="AO1371" s="11"/>
      <c r="AP1371" s="11"/>
      <c r="AQ1371" s="11"/>
      <c r="AR1371" s="11"/>
      <c r="AS1371" s="11"/>
      <c r="AT1371" s="11"/>
      <c r="AU1371" s="11"/>
      <c r="AV1371" s="11"/>
      <c r="AW1371" s="11"/>
      <c r="AX1371" s="11"/>
      <c r="AY1371" s="11"/>
      <c r="AZ1371" s="11"/>
      <c r="BA1371" s="11"/>
      <c r="BB1371" s="11"/>
      <c r="BC1371" s="11"/>
      <c r="BD1371" s="11"/>
      <c r="BE1371" s="11"/>
      <c r="BF1371" s="11"/>
      <c r="BG1371" s="11"/>
      <c r="BH1371" s="11"/>
      <c r="BI1371" s="11"/>
      <c r="BJ1371" s="11"/>
      <c r="BK1371" s="11"/>
      <c r="BL1371" s="11"/>
      <c r="BM1371" s="11"/>
      <c r="BN1371" s="11"/>
      <c r="BO1371" s="11"/>
      <c r="BP1371" s="11"/>
    </row>
    <row r="1372" spans="1:68" ht="12.75" customHeight="1">
      <c r="A1372" s="12">
        <f t="shared" si="2239"/>
        <v>1369</v>
      </c>
      <c r="B1372" s="11" t="str">
        <f t="shared" si="2579"/>
        <v>Tomas Bird</v>
      </c>
      <c r="C1372" s="11" t="str">
        <f t="shared" ref="C1372:D1372" si="2618">IF(ISERROR(C1371),IF(ISERROR(C1370),IF(ISERROR(C1369),"BLANK",C1369),C1370),C1371)</f>
        <v>Em Lim</v>
      </c>
      <c r="D1372" s="11" t="str">
        <f t="shared" si="2618"/>
        <v>BMSC24</v>
      </c>
      <c r="E1372" s="12" t="str">
        <f>IF(ISERROR(VLOOKUP($D1372,SITES!$A:$E,2,FALSE)),"",VLOOKUP($D1372,SITES!$A:$E,2,FALSE))</f>
        <v>Swiss Boy</v>
      </c>
      <c r="F1372" s="10">
        <f>IF(ISERROR(VLOOKUP($D1372,SITES!$A:$E,3,FALSE)),"",VLOOKUP($D1372,SITES!$A:$E,3,FALSE))</f>
        <v>48.916072999999997</v>
      </c>
      <c r="G1372" s="13">
        <f>IF(ISERROR(VLOOKUP($D1372,SITES!$A:$E,4,FALSE)),"",VLOOKUP($D1372,SITES!$A:$E,4,FALSE))</f>
        <v>-125.131174</v>
      </c>
      <c r="H1372" s="14" t="str">
        <f t="shared" ref="H1372:M1372" si="2619">IF(ISERROR(H1371),IF(ISERROR(H1370),IF(ISERROR(H1369),"BLANK",H1369),H1370),H1371)</f>
        <v>24/04/2024</v>
      </c>
      <c r="I1372" s="11">
        <f t="shared" si="2619"/>
        <v>4</v>
      </c>
      <c r="J1372" s="11" t="str">
        <f t="shared" si="2619"/>
        <v>NE</v>
      </c>
      <c r="K1372" s="18">
        <f t="shared" si="2619"/>
        <v>0.54374999999999996</v>
      </c>
      <c r="L1372" s="11" t="str">
        <f t="shared" si="2619"/>
        <v>TB</v>
      </c>
      <c r="M1372" s="11">
        <f t="shared" si="2619"/>
        <v>10.5</v>
      </c>
      <c r="N1372" s="11">
        <v>0</v>
      </c>
      <c r="O1372" s="11">
        <f t="shared" ref="O1372:O1373" si="2620">IF(ISERROR(O1371),IF(ISERROR(O1370),IF(ISERROR(O1369),"BLANK",O1369),O1370),O1371)</f>
        <v>2</v>
      </c>
      <c r="P1372" s="11" t="s">
        <v>52</v>
      </c>
      <c r="Q1372" s="19" t="str">
        <f>IF($N1372=1,IF(ISERROR(VLOOKUP($P1372,'M1'!$A:$C,Q$2,FALSE)),"NOT PRESENT",VLOOKUP($P1372,'M1'!$A:$C,Q$2,FALSE)),IF($N1372=2,IF(ISERROR(VLOOKUP(DATA!$P1372,'M2'!$A:$C,Q$2,FALSE)),"NOT PRESENT",VLOOKUP(DATA!$P1372,'M2'!$A:$C,Q$2,FALSE)),IF($N1372=0,IF(ISERROR(VLOOKUP($P1372,'M1'!$A:$C,Q$2,FALSE)),IF(ISERROR(VLOOKUP(DATA!$P1372,'M2'!$A:$C,Q$2,FALSE)),"NOT PRESENT",VLOOKUP(DATA!$P1372,'M2'!$A:$C,Q$2,FALSE)),VLOOKUP($P1372,'M1'!$A:$C,Q$2,FALSE)),"SPECIFY METHOD")))</f>
        <v>Sebastes caurinus</v>
      </c>
      <c r="R1372" s="12" t="str">
        <f>IF($N1372=1,IF(ISERROR(VLOOKUP($P1372,'M1'!$A:$C,R$2,FALSE)),"NOT PRESENT",VLOOKUP($P1372,'M1'!$A:$C,R$2,FALSE)),IF($N1372=2,IF(ISERROR(VLOOKUP(DATA!$P1372,'M2'!$A:$C,R$2,FALSE)),"NOT PRESENT",VLOOKUP(DATA!$P1372,'M2'!$A:$C,R$2,FALSE)),IF($N1372=0,IF(ISERROR(VLOOKUP($P1372,'M1'!$A:$C,R$2,FALSE)),IF(ISERROR(VLOOKUP(DATA!$P1372,'M2'!$A:$C,R$2,FALSE)),"NOT PRESENT",VLOOKUP(DATA!$P1372,'M2'!$A:$C,R$2,FALSE)),VLOOKUP($P1372,'M1'!$A:$C,R$2,FALSE)),"SPECIFY METHOD")))</f>
        <v>Copper rockfish</v>
      </c>
      <c r="S1372" s="21">
        <f t="shared" si="2597"/>
        <v>1</v>
      </c>
      <c r="T1372" s="11">
        <v>0</v>
      </c>
      <c r="U1372" s="11"/>
      <c r="V1372" s="11"/>
      <c r="W1372" s="11"/>
      <c r="X1372" s="11"/>
      <c r="Y1372" s="11"/>
      <c r="Z1372" s="11"/>
      <c r="AA1372" s="11">
        <v>1</v>
      </c>
      <c r="AB1372" s="11"/>
      <c r="AC1372" s="11"/>
      <c r="AD1372" s="11"/>
      <c r="AE1372" s="11"/>
      <c r="AF1372" s="11"/>
      <c r="AG1372" s="11"/>
      <c r="AH1372" s="11"/>
      <c r="AI1372" s="11"/>
      <c r="AJ1372" s="11"/>
      <c r="AK1372" s="11"/>
      <c r="AL1372" s="11"/>
      <c r="AM1372" s="11"/>
      <c r="AN1372" s="11"/>
      <c r="AO1372" s="11"/>
      <c r="AP1372" s="11"/>
      <c r="AQ1372" s="11"/>
      <c r="AR1372" s="11"/>
      <c r="AS1372" s="11"/>
      <c r="AT1372" s="11"/>
      <c r="AU1372" s="11"/>
      <c r="AV1372" s="11"/>
      <c r="AW1372" s="11"/>
      <c r="AX1372" s="11"/>
      <c r="AY1372" s="11"/>
      <c r="AZ1372" s="11"/>
      <c r="BA1372" s="11"/>
      <c r="BB1372" s="11"/>
      <c r="BC1372" s="11"/>
      <c r="BD1372" s="11"/>
      <c r="BE1372" s="11"/>
      <c r="BF1372" s="11"/>
      <c r="BG1372" s="11"/>
      <c r="BH1372" s="11"/>
      <c r="BI1372" s="11"/>
      <c r="BJ1372" s="11"/>
      <c r="BK1372" s="11"/>
      <c r="BL1372" s="11"/>
      <c r="BM1372" s="11"/>
      <c r="BN1372" s="11"/>
      <c r="BO1372" s="11"/>
      <c r="BP1372" s="11"/>
    </row>
    <row r="1373" spans="1:68" ht="12.75" customHeight="1">
      <c r="A1373" s="12">
        <f t="shared" si="2239"/>
        <v>1370</v>
      </c>
      <c r="B1373" s="10" t="str">
        <f t="shared" si="2579"/>
        <v>Tomas Bird</v>
      </c>
      <c r="C1373" s="10" t="str">
        <f t="shared" ref="C1373:D1373" si="2621">IF(ISERROR(C1372),IF(ISERROR(C1371),IF(ISERROR(C1370),"BLANK",C1370),C1371),C1372)</f>
        <v>Em Lim</v>
      </c>
      <c r="D1373" s="10" t="str">
        <f t="shared" si="2621"/>
        <v>BMSC24</v>
      </c>
      <c r="E1373" s="12" t="str">
        <f>IF(ISERROR(VLOOKUP($D1373,SITES!$A:$E,2,FALSE)),"",VLOOKUP($D1373,SITES!$A:$E,2,FALSE))</f>
        <v>Swiss Boy</v>
      </c>
      <c r="F1373" s="10">
        <f>IF(ISERROR(VLOOKUP($D1373,SITES!$A:$E,3,FALSE)),"",VLOOKUP($D1373,SITES!$A:$E,3,FALSE))</f>
        <v>48.916072999999997</v>
      </c>
      <c r="G1373" s="13">
        <f>IF(ISERROR(VLOOKUP($D1373,SITES!$A:$E,4,FALSE)),"",VLOOKUP($D1373,SITES!$A:$E,4,FALSE))</f>
        <v>-125.131174</v>
      </c>
      <c r="H1373" s="22" t="str">
        <f t="shared" ref="H1373:M1373" si="2622">IF(ISERROR(H1372),IF(ISERROR(H1371),IF(ISERROR(H1370),"BLANK",H1370),H1371),H1372)</f>
        <v>24/04/2024</v>
      </c>
      <c r="I1373" s="10">
        <f t="shared" si="2622"/>
        <v>4</v>
      </c>
      <c r="J1373" s="10" t="str">
        <f t="shared" si="2622"/>
        <v>NE</v>
      </c>
      <c r="K1373" s="23">
        <f t="shared" si="2622"/>
        <v>0.54374999999999996</v>
      </c>
      <c r="L1373" s="10" t="str">
        <f t="shared" si="2622"/>
        <v>TB</v>
      </c>
      <c r="M1373" s="10">
        <f t="shared" si="2622"/>
        <v>10.5</v>
      </c>
      <c r="N1373" s="10">
        <v>2</v>
      </c>
      <c r="O1373" s="10">
        <f t="shared" si="2620"/>
        <v>2</v>
      </c>
      <c r="P1373" s="10" t="s">
        <v>106</v>
      </c>
      <c r="Q1373" s="12" t="str">
        <f>IF($N1373=1,IF(ISERROR(VLOOKUP($P1373,'M1'!$A:$C,Q$2,FALSE)),"NOT PRESENT",VLOOKUP($P1373,'M1'!$A:$C,Q$2,FALSE)),IF($N1373=2,IF(ISERROR(VLOOKUP(DATA!$P1373,'M2'!$A:$C,Q$2,FALSE)),"NOT PRESENT",VLOOKUP(DATA!$P1373,'M2'!$A:$C,Q$2,FALSE)),IF($N1373=0,IF(ISERROR(VLOOKUP($P1373,'M1'!$A:$C,Q$2,FALSE)),IF(ISERROR(VLOOKUP(DATA!$P1373,'M2'!$A:$C,Q$2,FALSE)),"NOT PRESENT",VLOOKUP(DATA!$P1373,'M2'!$A:$C,Q$2,FALSE)),VLOOKUP($P1373,'M1'!$A:$C,Q$2,FALSE)),"SPECIFY METHOD")))</f>
        <v>Peltodoris nobilis</v>
      </c>
      <c r="R1373" s="12" t="str">
        <f>IF($N1373=1,IF(ISERROR(VLOOKUP($P1373,'M1'!$A:$C,R$2,FALSE)),"NOT PRESENT",VLOOKUP($P1373,'M1'!$A:$C,R$2,FALSE)),IF($N1373=2,IF(ISERROR(VLOOKUP(DATA!$P1373,'M2'!$A:$C,R$2,FALSE)),"NOT PRESENT",VLOOKUP(DATA!$P1373,'M2'!$A:$C,R$2,FALSE)),IF($N1373=0,IF(ISERROR(VLOOKUP($P1373,'M1'!$A:$C,R$2,FALSE)),IF(ISERROR(VLOOKUP(DATA!$P1373,'M2'!$A:$C,R$2,FALSE)),"NOT PRESENT",VLOOKUP(DATA!$P1373,'M2'!$A:$C,R$2,FALSE)),VLOOKUP($P1373,'M1'!$A:$C,R$2,FALSE)),"SPECIFY METHOD")))</f>
        <v>Noble sea lemon</v>
      </c>
      <c r="S1373" s="21">
        <f t="shared" si="2597"/>
        <v>2</v>
      </c>
      <c r="T1373" s="10">
        <v>2</v>
      </c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0"/>
      <c r="BC1373" s="10"/>
      <c r="BD1373" s="10"/>
      <c r="BE1373" s="10"/>
      <c r="BF1373" s="10"/>
      <c r="BG1373" s="10"/>
      <c r="BH1373" s="10"/>
      <c r="BI1373" s="10"/>
      <c r="BJ1373" s="10"/>
      <c r="BK1373" s="10"/>
      <c r="BL1373" s="10"/>
      <c r="BM1373" s="10"/>
      <c r="BN1373" s="10"/>
      <c r="BO1373" s="10"/>
      <c r="BP1373" s="10"/>
    </row>
    <row r="1374" spans="1:68" ht="12.75" customHeight="1">
      <c r="A1374" s="12">
        <f t="shared" si="2239"/>
        <v>1371</v>
      </c>
      <c r="B1374" s="11" t="str">
        <f t="shared" ref="B1374:D1374" si="2623">IF(ISERROR(B1372),IF(ISERROR(B1371),IF(ISERROR(B1370),"BLANK",B1370),B1371),B1372)</f>
        <v>Tomas Bird</v>
      </c>
      <c r="C1374" s="11" t="str">
        <f t="shared" si="2623"/>
        <v>Em Lim</v>
      </c>
      <c r="D1374" s="11" t="str">
        <f t="shared" si="2623"/>
        <v>BMSC24</v>
      </c>
      <c r="E1374" s="12" t="str">
        <f>IF(ISERROR(VLOOKUP($D1374,SITES!$A:$E,2,FALSE)),"",VLOOKUP($D1374,SITES!$A:$E,2,FALSE))</f>
        <v>Swiss Boy</v>
      </c>
      <c r="F1374" s="10">
        <f>IF(ISERROR(VLOOKUP($D1374,SITES!$A:$E,3,FALSE)),"",VLOOKUP($D1374,SITES!$A:$E,3,FALSE))</f>
        <v>48.916072999999997</v>
      </c>
      <c r="G1374" s="13">
        <f>IF(ISERROR(VLOOKUP($D1374,SITES!$A:$E,4,FALSE)),"",VLOOKUP($D1374,SITES!$A:$E,4,FALSE))</f>
        <v>-125.131174</v>
      </c>
      <c r="H1374" s="14" t="str">
        <f t="shared" ref="H1374:M1374" si="2624">IF(ISERROR(H1372),IF(ISERROR(H1371),IF(ISERROR(H1370),"BLANK",H1370),H1371),H1372)</f>
        <v>24/04/2024</v>
      </c>
      <c r="I1374" s="11">
        <f t="shared" si="2624"/>
        <v>4</v>
      </c>
      <c r="J1374" s="11" t="str">
        <f t="shared" si="2624"/>
        <v>NE</v>
      </c>
      <c r="K1374" s="18">
        <f t="shared" si="2624"/>
        <v>0.54374999999999996</v>
      </c>
      <c r="L1374" s="11" t="str">
        <f t="shared" si="2624"/>
        <v>TB</v>
      </c>
      <c r="M1374" s="11">
        <f t="shared" si="2624"/>
        <v>10.5</v>
      </c>
      <c r="N1374" s="11">
        <v>2</v>
      </c>
      <c r="O1374" s="11">
        <f>IF(ISERROR(O1372),IF(ISERROR(O1371),IF(ISERROR(O1370),"BLANK",O1370),O1371),O1372)</f>
        <v>2</v>
      </c>
      <c r="P1374" s="11" t="s">
        <v>41</v>
      </c>
      <c r="Q1374" s="19" t="str">
        <f>IF($N1374=1,IF(ISERROR(VLOOKUP($P1374,'M1'!$A:$C,Q$2,FALSE)),"NOT PRESENT",VLOOKUP($P1374,'M1'!$A:$C,Q$2,FALSE)),IF($N1374=2,IF(ISERROR(VLOOKUP(DATA!$P1374,'M2'!$A:$C,Q$2,FALSE)),"NOT PRESENT",VLOOKUP(DATA!$P1374,'M2'!$A:$C,Q$2,FALSE)),IF($N1374=0,IF(ISERROR(VLOOKUP($P1374,'M1'!$A:$C,Q$2,FALSE)),IF(ISERROR(VLOOKUP(DATA!$P1374,'M2'!$A:$C,Q$2,FALSE)),"NOT PRESENT",VLOOKUP(DATA!$P1374,'M2'!$A:$C,Q$2,FALSE)),VLOOKUP($P1374,'M1'!$A:$C,Q$2,FALSE)),"SPECIFY METHOD")))</f>
        <v>Pisaster ochraceus</v>
      </c>
      <c r="R1374" s="12" t="str">
        <f>IF($N1374=1,IF(ISERROR(VLOOKUP($P1374,'M1'!$A:$C,R$2,FALSE)),"NOT PRESENT",VLOOKUP($P1374,'M1'!$A:$C,R$2,FALSE)),IF($N1374=2,IF(ISERROR(VLOOKUP(DATA!$P1374,'M2'!$A:$C,R$2,FALSE)),"NOT PRESENT",VLOOKUP(DATA!$P1374,'M2'!$A:$C,R$2,FALSE)),IF($N1374=0,IF(ISERROR(VLOOKUP($P1374,'M1'!$A:$C,R$2,FALSE)),IF(ISERROR(VLOOKUP(DATA!$P1374,'M2'!$A:$C,R$2,FALSE)),"NOT PRESENT",VLOOKUP(DATA!$P1374,'M2'!$A:$C,R$2,FALSE)),VLOOKUP($P1374,'M1'!$A:$C,R$2,FALSE)),"SPECIFY METHOD")))</f>
        <v>Purple sea star</v>
      </c>
      <c r="S1374" s="21">
        <f t="shared" si="2597"/>
        <v>7</v>
      </c>
      <c r="T1374" s="11">
        <v>7</v>
      </c>
      <c r="U1374" s="11"/>
      <c r="V1374" s="11"/>
      <c r="W1374" s="11"/>
      <c r="X1374" s="11"/>
      <c r="Y1374" s="11"/>
      <c r="Z1374" s="11"/>
      <c r="AA1374" s="11"/>
      <c r="AB1374" s="11"/>
      <c r="AC1374" s="11"/>
      <c r="AD1374" s="11"/>
      <c r="AE1374" s="11"/>
      <c r="AF1374" s="11"/>
      <c r="AG1374" s="11"/>
      <c r="AH1374" s="11"/>
      <c r="AI1374" s="11"/>
      <c r="AJ1374" s="11"/>
      <c r="AK1374" s="11"/>
      <c r="AL1374" s="11"/>
      <c r="AM1374" s="11"/>
      <c r="AN1374" s="11"/>
      <c r="AO1374" s="11"/>
      <c r="AP1374" s="11"/>
      <c r="AQ1374" s="11"/>
      <c r="AR1374" s="11"/>
      <c r="AS1374" s="11"/>
      <c r="AT1374" s="11"/>
      <c r="AU1374" s="11"/>
      <c r="AV1374" s="11"/>
      <c r="AW1374" s="11"/>
      <c r="AX1374" s="11"/>
      <c r="AY1374" s="11"/>
      <c r="AZ1374" s="11"/>
      <c r="BA1374" s="11"/>
      <c r="BB1374" s="11"/>
      <c r="BC1374" s="11"/>
      <c r="BD1374" s="11"/>
      <c r="BE1374" s="11"/>
      <c r="BF1374" s="11"/>
      <c r="BG1374" s="11"/>
      <c r="BH1374" s="11"/>
      <c r="BI1374" s="11"/>
      <c r="BJ1374" s="11"/>
      <c r="BK1374" s="11"/>
      <c r="BL1374" s="11"/>
      <c r="BM1374" s="11"/>
      <c r="BN1374" s="11"/>
      <c r="BO1374" s="11"/>
      <c r="BP1374" s="11"/>
    </row>
    <row r="1375" spans="1:68" ht="12.75" customHeight="1">
      <c r="A1375" s="12">
        <f t="shared" si="2239"/>
        <v>1372</v>
      </c>
      <c r="B1375" s="11" t="str">
        <f t="shared" ref="B1375:D1375" si="2625">IF(ISERROR(B1374),IF(ISERROR(B1372),IF(ISERROR(B1371),"BLANK",B1371),B1372),B1374)</f>
        <v>Tomas Bird</v>
      </c>
      <c r="C1375" s="11" t="str">
        <f t="shared" si="2625"/>
        <v>Em Lim</v>
      </c>
      <c r="D1375" s="11" t="str">
        <f t="shared" si="2625"/>
        <v>BMSC24</v>
      </c>
      <c r="E1375" s="12" t="str">
        <f>IF(ISERROR(VLOOKUP($D1375,SITES!$A:$E,2,FALSE)),"",VLOOKUP($D1375,SITES!$A:$E,2,FALSE))</f>
        <v>Swiss Boy</v>
      </c>
      <c r="F1375" s="10">
        <f>IF(ISERROR(VLOOKUP($D1375,SITES!$A:$E,3,FALSE)),"",VLOOKUP($D1375,SITES!$A:$E,3,FALSE))</f>
        <v>48.916072999999997</v>
      </c>
      <c r="G1375" s="13">
        <f>IF(ISERROR(VLOOKUP($D1375,SITES!$A:$E,4,FALSE)),"",VLOOKUP($D1375,SITES!$A:$E,4,FALSE))</f>
        <v>-125.131174</v>
      </c>
      <c r="H1375" s="14" t="str">
        <f t="shared" ref="H1375:O1375" si="2626">IF(ISERROR(H1374),IF(ISERROR(H1372),IF(ISERROR(H1371),"BLANK",H1371),H1372),H1374)</f>
        <v>24/04/2024</v>
      </c>
      <c r="I1375" s="11">
        <f t="shared" si="2626"/>
        <v>4</v>
      </c>
      <c r="J1375" s="11" t="str">
        <f t="shared" si="2626"/>
        <v>NE</v>
      </c>
      <c r="K1375" s="18">
        <f t="shared" si="2626"/>
        <v>0.54374999999999996</v>
      </c>
      <c r="L1375" s="11" t="str">
        <f t="shared" si="2626"/>
        <v>TB</v>
      </c>
      <c r="M1375" s="11">
        <f t="shared" si="2626"/>
        <v>10.5</v>
      </c>
      <c r="N1375" s="11">
        <f t="shared" si="2626"/>
        <v>2</v>
      </c>
      <c r="O1375" s="11">
        <f t="shared" si="2626"/>
        <v>2</v>
      </c>
      <c r="P1375" s="11" t="s">
        <v>43</v>
      </c>
      <c r="Q1375" s="19" t="str">
        <f>IF($N1375=1,IF(ISERROR(VLOOKUP($P1375,'M1'!$A:$C,Q$2,FALSE)),"NOT PRESENT",VLOOKUP($P1375,'M1'!$A:$C,Q$2,FALSE)),IF($N1375=2,IF(ISERROR(VLOOKUP(DATA!$P1375,'M2'!$A:$C,Q$2,FALSE)),"NOT PRESENT",VLOOKUP(DATA!$P1375,'M2'!$A:$C,Q$2,FALSE)),IF($N1375=0,IF(ISERROR(VLOOKUP($P1375,'M1'!$A:$C,Q$2,FALSE)),IF(ISERROR(VLOOKUP(DATA!$P1375,'M2'!$A:$C,Q$2,FALSE)),"NOT PRESENT",VLOOKUP(DATA!$P1375,'M2'!$A:$C,Q$2,FALSE)),VLOOKUP($P1375,'M1'!$A:$C,Q$2,FALSE)),"SPECIFY METHOD")))</f>
        <v>Strongylocentrotus droebachiensis</v>
      </c>
      <c r="R1375" s="12" t="str">
        <f>IF($N1375=1,IF(ISERROR(VLOOKUP($P1375,'M1'!$A:$C,R$2,FALSE)),"NOT PRESENT",VLOOKUP($P1375,'M1'!$A:$C,R$2,FALSE)),IF($N1375=2,IF(ISERROR(VLOOKUP(DATA!$P1375,'M2'!$A:$C,R$2,FALSE)),"NOT PRESENT",VLOOKUP(DATA!$P1375,'M2'!$A:$C,R$2,FALSE)),IF($N1375=0,IF(ISERROR(VLOOKUP($P1375,'M1'!$A:$C,R$2,FALSE)),IF(ISERROR(VLOOKUP(DATA!$P1375,'M2'!$A:$C,R$2,FALSE)),"NOT PRESENT",VLOOKUP(DATA!$P1375,'M2'!$A:$C,R$2,FALSE)),VLOOKUP($P1375,'M1'!$A:$C,R$2,FALSE)),"SPECIFY METHOD")))</f>
        <v>Northern sea urchin</v>
      </c>
      <c r="S1375" s="21">
        <f t="shared" si="2597"/>
        <v>1</v>
      </c>
      <c r="T1375" s="11">
        <v>1</v>
      </c>
      <c r="U1375" s="11"/>
      <c r="V1375" s="11"/>
      <c r="W1375" s="11"/>
      <c r="X1375" s="11"/>
      <c r="Y1375" s="11"/>
      <c r="Z1375" s="11"/>
      <c r="AA1375" s="11"/>
      <c r="AB1375" s="11"/>
      <c r="AC1375" s="11"/>
      <c r="AD1375" s="11"/>
      <c r="AE1375" s="11"/>
      <c r="AF1375" s="11"/>
      <c r="AG1375" s="11"/>
      <c r="AH1375" s="11"/>
      <c r="AI1375" s="11"/>
      <c r="AJ1375" s="11"/>
      <c r="AK1375" s="11"/>
      <c r="AL1375" s="11"/>
      <c r="AM1375" s="11"/>
      <c r="AN1375" s="11"/>
      <c r="AO1375" s="11"/>
      <c r="AP1375" s="11"/>
      <c r="AQ1375" s="11"/>
      <c r="AR1375" s="11"/>
      <c r="AS1375" s="11"/>
      <c r="AT1375" s="11"/>
      <c r="AU1375" s="11"/>
      <c r="AV1375" s="11"/>
      <c r="AW1375" s="11"/>
      <c r="AX1375" s="11"/>
      <c r="AY1375" s="11"/>
      <c r="AZ1375" s="11"/>
      <c r="BA1375" s="11"/>
      <c r="BB1375" s="11"/>
      <c r="BC1375" s="11"/>
      <c r="BD1375" s="11"/>
      <c r="BE1375" s="11"/>
      <c r="BF1375" s="11"/>
      <c r="BG1375" s="11"/>
      <c r="BH1375" s="11"/>
      <c r="BI1375" s="11"/>
      <c r="BJ1375" s="11"/>
      <c r="BK1375" s="11"/>
      <c r="BL1375" s="11"/>
      <c r="BM1375" s="11"/>
      <c r="BN1375" s="11"/>
      <c r="BO1375" s="11"/>
      <c r="BP1375" s="11"/>
    </row>
    <row r="1376" spans="1:68" ht="12.75" customHeight="1">
      <c r="A1376" s="12">
        <f t="shared" si="2239"/>
        <v>1373</v>
      </c>
      <c r="B1376" s="11" t="str">
        <f t="shared" ref="B1376:D1376" si="2627">IF(ISERROR(B1375),IF(ISERROR(B1374),IF(ISERROR(B1372),"BLANK",B1372),B1374),B1375)</f>
        <v>Tomas Bird</v>
      </c>
      <c r="C1376" s="11" t="str">
        <f t="shared" si="2627"/>
        <v>Em Lim</v>
      </c>
      <c r="D1376" s="11" t="str">
        <f t="shared" si="2627"/>
        <v>BMSC24</v>
      </c>
      <c r="E1376" s="12" t="str">
        <f>IF(ISERROR(VLOOKUP($D1376,SITES!$A:$E,2,FALSE)),"",VLOOKUP($D1376,SITES!$A:$E,2,FALSE))</f>
        <v>Swiss Boy</v>
      </c>
      <c r="F1376" s="10">
        <f>IF(ISERROR(VLOOKUP($D1376,SITES!$A:$E,3,FALSE)),"",VLOOKUP($D1376,SITES!$A:$E,3,FALSE))</f>
        <v>48.916072999999997</v>
      </c>
      <c r="G1376" s="13">
        <f>IF(ISERROR(VLOOKUP($D1376,SITES!$A:$E,4,FALSE)),"",VLOOKUP($D1376,SITES!$A:$E,4,FALSE))</f>
        <v>-125.131174</v>
      </c>
      <c r="H1376" s="14" t="str">
        <f t="shared" ref="H1376:O1376" si="2628">IF(ISERROR(H1375),IF(ISERROR(H1374),IF(ISERROR(H1372),"BLANK",H1372),H1374),H1375)</f>
        <v>24/04/2024</v>
      </c>
      <c r="I1376" s="11">
        <f t="shared" si="2628"/>
        <v>4</v>
      </c>
      <c r="J1376" s="11" t="str">
        <f t="shared" si="2628"/>
        <v>NE</v>
      </c>
      <c r="K1376" s="18">
        <f t="shared" si="2628"/>
        <v>0.54374999999999996</v>
      </c>
      <c r="L1376" s="11" t="str">
        <f t="shared" si="2628"/>
        <v>TB</v>
      </c>
      <c r="M1376" s="11">
        <f t="shared" si="2628"/>
        <v>10.5</v>
      </c>
      <c r="N1376" s="11">
        <f t="shared" si="2628"/>
        <v>2</v>
      </c>
      <c r="O1376" s="11">
        <f t="shared" si="2628"/>
        <v>2</v>
      </c>
      <c r="P1376" s="11" t="s">
        <v>28</v>
      </c>
      <c r="Q1376" s="19" t="str">
        <f>IF($N1376=1,IF(ISERROR(VLOOKUP($P1376,'M1'!$A:$C,Q$2,FALSE)),"NOT PRESENT",VLOOKUP($P1376,'M1'!$A:$C,Q$2,FALSE)),IF($N1376=2,IF(ISERROR(VLOOKUP(DATA!$P1376,'M2'!$A:$C,Q$2,FALSE)),"NOT PRESENT",VLOOKUP(DATA!$P1376,'M2'!$A:$C,Q$2,FALSE)),IF($N1376=0,IF(ISERROR(VLOOKUP($P1376,'M1'!$A:$C,Q$2,FALSE)),IF(ISERROR(VLOOKUP(DATA!$P1376,'M2'!$A:$C,Q$2,FALSE)),"NOT PRESENT",VLOOKUP(DATA!$P1376,'M2'!$A:$C,Q$2,FALSE)),VLOOKUP($P1376,'M1'!$A:$C,Q$2,FALSE)),"SPECIFY METHOD")))</f>
        <v>Artedius harringtoni</v>
      </c>
      <c r="R1376" s="12" t="str">
        <f>IF($N1376=1,IF(ISERROR(VLOOKUP($P1376,'M1'!$A:$C,R$2,FALSE)),"NOT PRESENT",VLOOKUP($P1376,'M1'!$A:$C,R$2,FALSE)),IF($N1376=2,IF(ISERROR(VLOOKUP(DATA!$P1376,'M2'!$A:$C,R$2,FALSE)),"NOT PRESENT",VLOOKUP(DATA!$P1376,'M2'!$A:$C,R$2,FALSE)),IF($N1376=0,IF(ISERROR(VLOOKUP($P1376,'M1'!$A:$C,R$2,FALSE)),IF(ISERROR(VLOOKUP(DATA!$P1376,'M2'!$A:$C,R$2,FALSE)),"NOT PRESENT",VLOOKUP(DATA!$P1376,'M2'!$A:$C,R$2,FALSE)),VLOOKUP($P1376,'M1'!$A:$C,R$2,FALSE)),"SPECIFY METHOD")))</f>
        <v>Scalyhead sculpin</v>
      </c>
      <c r="S1376" s="21">
        <f t="shared" si="2597"/>
        <v>1</v>
      </c>
      <c r="T1376" s="11">
        <v>0</v>
      </c>
      <c r="U1376" s="11">
        <v>1</v>
      </c>
      <c r="V1376" s="11"/>
      <c r="W1376" s="11"/>
      <c r="X1376" s="11"/>
      <c r="Y1376" s="11"/>
      <c r="Z1376" s="11"/>
      <c r="AA1376" s="11"/>
      <c r="AB1376" s="11"/>
      <c r="AC1376" s="11"/>
      <c r="AD1376" s="11"/>
      <c r="AE1376" s="11"/>
      <c r="AF1376" s="11"/>
      <c r="AG1376" s="11"/>
      <c r="AH1376" s="11"/>
      <c r="AI1376" s="11"/>
      <c r="AJ1376" s="11"/>
      <c r="AK1376" s="11"/>
      <c r="AL1376" s="11"/>
      <c r="AM1376" s="11"/>
      <c r="AN1376" s="11"/>
      <c r="AO1376" s="11"/>
      <c r="AP1376" s="11"/>
      <c r="AQ1376" s="11"/>
      <c r="AR1376" s="11"/>
      <c r="AS1376" s="11"/>
      <c r="AT1376" s="11"/>
      <c r="AU1376" s="11"/>
      <c r="AV1376" s="11"/>
      <c r="AW1376" s="11"/>
      <c r="AX1376" s="11"/>
      <c r="AY1376" s="11"/>
      <c r="AZ1376" s="11"/>
      <c r="BA1376" s="11"/>
      <c r="BB1376" s="11"/>
      <c r="BC1376" s="11"/>
      <c r="BD1376" s="11"/>
      <c r="BE1376" s="11"/>
      <c r="BF1376" s="11"/>
      <c r="BG1376" s="11"/>
      <c r="BH1376" s="11"/>
      <c r="BI1376" s="11"/>
      <c r="BJ1376" s="11"/>
      <c r="BK1376" s="11"/>
      <c r="BL1376" s="11"/>
      <c r="BM1376" s="11"/>
      <c r="BN1376" s="11"/>
      <c r="BO1376" s="11"/>
      <c r="BP1376" s="11"/>
    </row>
    <row r="1377" spans="1:68" ht="12.75" customHeight="1">
      <c r="A1377" s="12">
        <f t="shared" si="2239"/>
        <v>1374</v>
      </c>
      <c r="B1377" s="11" t="str">
        <f t="shared" ref="B1377:D1377" si="2629">IF(ISERROR(B1374),IF(ISERROR(B1373),IF(ISERROR(B1371),"BLANK",B1371),B1373),B1374)</f>
        <v>Tomas Bird</v>
      </c>
      <c r="C1377" s="11" t="str">
        <f t="shared" si="2629"/>
        <v>Em Lim</v>
      </c>
      <c r="D1377" s="11" t="str">
        <f t="shared" si="2629"/>
        <v>BMSC24</v>
      </c>
      <c r="E1377" s="12" t="str">
        <f>IF(ISERROR(VLOOKUP($D1377,SITES!$A:$E,2,FALSE)),"",VLOOKUP($D1377,SITES!$A:$E,2,FALSE))</f>
        <v>Swiss Boy</v>
      </c>
      <c r="F1377" s="10">
        <f>IF(ISERROR(VLOOKUP($D1377,SITES!$A:$E,3,FALSE)),"",VLOOKUP($D1377,SITES!$A:$E,3,FALSE))</f>
        <v>48.916072999999997</v>
      </c>
      <c r="G1377" s="13">
        <f>IF(ISERROR(VLOOKUP($D1377,SITES!$A:$E,4,FALSE)),"",VLOOKUP($D1377,SITES!$A:$E,4,FALSE))</f>
        <v>-125.131174</v>
      </c>
      <c r="H1377" s="14" t="str">
        <f t="shared" ref="H1377:M1377" si="2630">IF(ISERROR(H1374),IF(ISERROR(H1373),IF(ISERROR(H1371),"BLANK",H1371),H1373),H1374)</f>
        <v>24/04/2024</v>
      </c>
      <c r="I1377" s="11">
        <f t="shared" si="2630"/>
        <v>4</v>
      </c>
      <c r="J1377" s="11" t="str">
        <f t="shared" si="2630"/>
        <v>NE</v>
      </c>
      <c r="K1377" s="18">
        <f t="shared" si="2630"/>
        <v>0.54374999999999996</v>
      </c>
      <c r="L1377" s="11" t="str">
        <f t="shared" si="2630"/>
        <v>TB</v>
      </c>
      <c r="M1377" s="11">
        <f t="shared" si="2630"/>
        <v>10.5</v>
      </c>
      <c r="N1377" s="11">
        <v>0</v>
      </c>
      <c r="O1377" s="11">
        <f t="shared" ref="O1377:O1378" si="2631">IF(ISERROR(O1374),IF(ISERROR(O1373),IF(ISERROR(O1371),"BLANK",O1371),O1373),O1374)</f>
        <v>2</v>
      </c>
      <c r="P1377" s="11" t="s">
        <v>203</v>
      </c>
      <c r="Q1377" s="19" t="str">
        <f>IF($N1377=1,IF(ISERROR(VLOOKUP($P1377,'M1'!$A:$C,Q$2,FALSE)),"NOT PRESENT",VLOOKUP($P1377,'M1'!$A:$C,Q$2,FALSE)),IF($N1377=2,IF(ISERROR(VLOOKUP(DATA!$P1377,'M2'!$A:$C,Q$2,FALSE)),"NOT PRESENT",VLOOKUP(DATA!$P1377,'M2'!$A:$C,Q$2,FALSE)),IF($N1377=0,IF(ISERROR(VLOOKUP($P1377,'M1'!$A:$C,Q$2,FALSE)),IF(ISERROR(VLOOKUP(DATA!$P1377,'M2'!$A:$C,Q$2,FALSE)),"NOT PRESENT",VLOOKUP(DATA!$P1377,'M2'!$A:$C,Q$2,FALSE)),VLOOKUP($P1377,'M1'!$A:$C,Q$2,FALSE)),"SPECIFY METHOD")))</f>
        <v>Hexagrammos decagrammus</v>
      </c>
      <c r="R1377" s="12" t="str">
        <f>IF($N1377=1,IF(ISERROR(VLOOKUP($P1377,'M1'!$A:$C,R$2,FALSE)),"NOT PRESENT",VLOOKUP($P1377,'M1'!$A:$C,R$2,FALSE)),IF($N1377=2,IF(ISERROR(VLOOKUP(DATA!$P1377,'M2'!$A:$C,R$2,FALSE)),"NOT PRESENT",VLOOKUP(DATA!$P1377,'M2'!$A:$C,R$2,FALSE)),IF($N1377=0,IF(ISERROR(VLOOKUP($P1377,'M1'!$A:$C,R$2,FALSE)),IF(ISERROR(VLOOKUP(DATA!$P1377,'M2'!$A:$C,R$2,FALSE)),"NOT PRESENT",VLOOKUP(DATA!$P1377,'M2'!$A:$C,R$2,FALSE)),VLOOKUP($P1377,'M1'!$A:$C,R$2,FALSE)),"SPECIFY METHOD")))</f>
        <v>Kelp greenling</v>
      </c>
      <c r="S1377" s="21">
        <f t="shared" si="2597"/>
        <v>1</v>
      </c>
      <c r="T1377" s="11">
        <v>0</v>
      </c>
      <c r="U1377" s="11"/>
      <c r="V1377" s="11"/>
      <c r="W1377" s="11"/>
      <c r="X1377" s="11"/>
      <c r="Y1377" s="11"/>
      <c r="Z1377" s="11"/>
      <c r="AA1377" s="11"/>
      <c r="AB1377" s="11"/>
      <c r="AC1377" s="11"/>
      <c r="AD1377" s="11">
        <v>1</v>
      </c>
      <c r="AE1377" s="11"/>
      <c r="AF1377" s="11"/>
      <c r="AG1377" s="11"/>
      <c r="AH1377" s="11"/>
      <c r="AI1377" s="11"/>
      <c r="AJ1377" s="11"/>
      <c r="AK1377" s="11"/>
      <c r="AL1377" s="11"/>
      <c r="AM1377" s="11"/>
      <c r="AN1377" s="11"/>
      <c r="AO1377" s="11"/>
      <c r="AP1377" s="11"/>
      <c r="AQ1377" s="11"/>
      <c r="AR1377" s="11"/>
      <c r="AS1377" s="11"/>
      <c r="AT1377" s="11"/>
      <c r="AU1377" s="11"/>
      <c r="AV1377" s="11"/>
      <c r="AW1377" s="11"/>
      <c r="AX1377" s="11"/>
      <c r="AY1377" s="11"/>
      <c r="AZ1377" s="11"/>
      <c r="BA1377" s="11"/>
      <c r="BB1377" s="11"/>
      <c r="BC1377" s="11"/>
      <c r="BD1377" s="11"/>
      <c r="BE1377" s="11"/>
      <c r="BF1377" s="11"/>
      <c r="BG1377" s="11"/>
      <c r="BH1377" s="11"/>
      <c r="BI1377" s="11"/>
      <c r="BJ1377" s="11"/>
      <c r="BK1377" s="11"/>
      <c r="BL1377" s="11"/>
      <c r="BM1377" s="11"/>
      <c r="BN1377" s="11"/>
      <c r="BO1377" s="11"/>
      <c r="BP1377" s="11"/>
    </row>
    <row r="1378" spans="1:68" ht="12.75" customHeight="1">
      <c r="A1378" s="12">
        <f t="shared" si="2239"/>
        <v>1375</v>
      </c>
      <c r="B1378" s="11" t="str">
        <f t="shared" ref="B1378:D1378" si="2632">IF(ISERROR(B1375),IF(ISERROR(B1374),IF(ISERROR(B1372),"BLANK",B1372),B1374),B1375)</f>
        <v>Tomas Bird</v>
      </c>
      <c r="C1378" s="11" t="str">
        <f t="shared" si="2632"/>
        <v>Em Lim</v>
      </c>
      <c r="D1378" s="11" t="str">
        <f t="shared" si="2632"/>
        <v>BMSC24</v>
      </c>
      <c r="E1378" s="12" t="str">
        <f>IF(ISERROR(VLOOKUP($D1378,SITES!$A:$E,2,FALSE)),"",VLOOKUP($D1378,SITES!$A:$E,2,FALSE))</f>
        <v>Swiss Boy</v>
      </c>
      <c r="F1378" s="10">
        <f>IF(ISERROR(VLOOKUP($D1378,SITES!$A:$E,3,FALSE)),"",VLOOKUP($D1378,SITES!$A:$E,3,FALSE))</f>
        <v>48.916072999999997</v>
      </c>
      <c r="G1378" s="13">
        <f>IF(ISERROR(VLOOKUP($D1378,SITES!$A:$E,4,FALSE)),"",VLOOKUP($D1378,SITES!$A:$E,4,FALSE))</f>
        <v>-125.131174</v>
      </c>
      <c r="H1378" s="14" t="str">
        <f t="shared" ref="H1378:M1378" si="2633">IF(ISERROR(H1375),IF(ISERROR(H1374),IF(ISERROR(H1372),"BLANK",H1372),H1374),H1375)</f>
        <v>24/04/2024</v>
      </c>
      <c r="I1378" s="11">
        <f t="shared" si="2633"/>
        <v>4</v>
      </c>
      <c r="J1378" s="11" t="str">
        <f t="shared" si="2633"/>
        <v>NE</v>
      </c>
      <c r="K1378" s="18">
        <f t="shared" si="2633"/>
        <v>0.54374999999999996</v>
      </c>
      <c r="L1378" s="11" t="str">
        <f t="shared" si="2633"/>
        <v>TB</v>
      </c>
      <c r="M1378" s="11">
        <f t="shared" si="2633"/>
        <v>10.5</v>
      </c>
      <c r="N1378" s="11">
        <v>0</v>
      </c>
      <c r="O1378" s="11">
        <f t="shared" si="2631"/>
        <v>2</v>
      </c>
      <c r="P1378" s="11" t="s">
        <v>46</v>
      </c>
      <c r="Q1378" s="19" t="str">
        <f>IF($N1378=1,IF(ISERROR(VLOOKUP($P1378,'M1'!$A:$C,Q$2,FALSE)),"NOT PRESENT",VLOOKUP($P1378,'M1'!$A:$C,Q$2,FALSE)),IF($N1378=2,IF(ISERROR(VLOOKUP(DATA!$P1378,'M2'!$A:$C,Q$2,FALSE)),"NOT PRESENT",VLOOKUP(DATA!$P1378,'M2'!$A:$C,Q$2,FALSE)),IF($N1378=0,IF(ISERROR(VLOOKUP($P1378,'M1'!$A:$C,Q$2,FALSE)),IF(ISERROR(VLOOKUP(DATA!$P1378,'M2'!$A:$C,Q$2,FALSE)),"NOT PRESENT",VLOOKUP(DATA!$P1378,'M2'!$A:$C,Q$2,FALSE)),VLOOKUP($P1378,'M1'!$A:$C,Q$2,FALSE)),"SPECIFY METHOD")))</f>
        <v>Oxylebius pictus</v>
      </c>
      <c r="R1378" s="12" t="str">
        <f>IF($N1378=1,IF(ISERROR(VLOOKUP($P1378,'M1'!$A:$C,R$2,FALSE)),"NOT PRESENT",VLOOKUP($P1378,'M1'!$A:$C,R$2,FALSE)),IF($N1378=2,IF(ISERROR(VLOOKUP(DATA!$P1378,'M2'!$A:$C,R$2,FALSE)),"NOT PRESENT",VLOOKUP(DATA!$P1378,'M2'!$A:$C,R$2,FALSE)),IF($N1378=0,IF(ISERROR(VLOOKUP($P1378,'M1'!$A:$C,R$2,FALSE)),IF(ISERROR(VLOOKUP(DATA!$P1378,'M2'!$A:$C,R$2,FALSE)),"NOT PRESENT",VLOOKUP(DATA!$P1378,'M2'!$A:$C,R$2,FALSE)),VLOOKUP($P1378,'M1'!$A:$C,R$2,FALSE)),"SPECIFY METHOD")))</f>
        <v>Painted greenling</v>
      </c>
      <c r="S1378" s="21">
        <f t="shared" si="2597"/>
        <v>1</v>
      </c>
      <c r="T1378" s="11">
        <v>0</v>
      </c>
      <c r="U1378" s="11"/>
      <c r="V1378" s="11"/>
      <c r="W1378" s="11"/>
      <c r="X1378" s="11">
        <v>1</v>
      </c>
      <c r="Y1378" s="11"/>
      <c r="Z1378" s="11"/>
      <c r="AA1378" s="11"/>
      <c r="AB1378" s="11"/>
      <c r="AC1378" s="11"/>
      <c r="AD1378" s="11"/>
      <c r="AE1378" s="11"/>
      <c r="AF1378" s="11"/>
      <c r="AG1378" s="11"/>
      <c r="AH1378" s="11"/>
      <c r="AI1378" s="11"/>
      <c r="AJ1378" s="11"/>
      <c r="AK1378" s="11"/>
      <c r="AL1378" s="11"/>
      <c r="AM1378" s="11"/>
      <c r="AN1378" s="11"/>
      <c r="AO1378" s="11"/>
      <c r="AP1378" s="11"/>
      <c r="AQ1378" s="11"/>
      <c r="AR1378" s="11"/>
      <c r="AS1378" s="11"/>
      <c r="AT1378" s="11"/>
      <c r="AU1378" s="11"/>
      <c r="AV1378" s="11"/>
      <c r="AW1378" s="11"/>
      <c r="AX1378" s="11"/>
      <c r="AY1378" s="11"/>
      <c r="AZ1378" s="11"/>
      <c r="BA1378" s="11"/>
      <c r="BB1378" s="11"/>
      <c r="BC1378" s="11"/>
      <c r="BD1378" s="11"/>
      <c r="BE1378" s="11"/>
      <c r="BF1378" s="11"/>
      <c r="BG1378" s="11"/>
      <c r="BH1378" s="11"/>
      <c r="BI1378" s="11"/>
      <c r="BJ1378" s="11"/>
      <c r="BK1378" s="11"/>
      <c r="BL1378" s="11"/>
      <c r="BM1378" s="11"/>
      <c r="BN1378" s="11"/>
      <c r="BO1378" s="11"/>
      <c r="BP1378" s="11"/>
    </row>
    <row r="1379" spans="1:68" ht="12.75" customHeight="1">
      <c r="A1379" s="12">
        <f t="shared" si="2239"/>
        <v>1376</v>
      </c>
      <c r="B1379" s="11" t="str">
        <f t="shared" ref="B1379:C1379" si="2634">IF(ISERROR(B1378),IF(ISERROR(B1375),IF(ISERROR(B1374),"BLANK",B1374),B1375),B1378)</f>
        <v>Tomas Bird</v>
      </c>
      <c r="C1379" s="11" t="str">
        <f t="shared" si="2634"/>
        <v>Em Lim</v>
      </c>
      <c r="D1379" s="11" t="s">
        <v>86</v>
      </c>
      <c r="E1379" s="12" t="str">
        <f>IF(ISERROR(VLOOKUP($D1379,SITES!$A:$E,2,FALSE)),"",VLOOKUP($D1379,SITES!$A:$E,2,FALSE))</f>
        <v>Hosie South</v>
      </c>
      <c r="F1379" s="10">
        <f>IF(ISERROR(VLOOKUP($D1379,SITES!$A:$E,3,FALSE)),"",VLOOKUP($D1379,SITES!$A:$E,3,FALSE))</f>
        <v>48.9071</v>
      </c>
      <c r="G1379" s="13">
        <f>IF(ISERROR(VLOOKUP($D1379,SITES!$A:$E,4,FALSE)),"",VLOOKUP($D1379,SITES!$A:$E,4,FALSE))</f>
        <v>-125.03701700000001</v>
      </c>
      <c r="H1379" s="14" t="str">
        <f>IF(ISERROR(H1378),IF(ISERROR(H1375),IF(ISERROR(H1374),"BLANK",H1374),H1375),H1378)</f>
        <v>24/04/2024</v>
      </c>
      <c r="I1379" s="11">
        <v>1.5</v>
      </c>
      <c r="J1379" s="11" t="s">
        <v>51</v>
      </c>
      <c r="K1379" s="18">
        <v>0.42083333333333334</v>
      </c>
      <c r="L1379" s="11" t="str">
        <f>IF(ISERROR(L1378),IF(ISERROR(L1375),IF(ISERROR(L1374),"BLANK",L1374),L1375),L1378)</f>
        <v>TB</v>
      </c>
      <c r="M1379" s="11">
        <v>8</v>
      </c>
      <c r="N1379" s="11">
        <v>1</v>
      </c>
      <c r="O1379" s="11">
        <f>IF(ISERROR(O1378),IF(ISERROR(O1375),IF(ISERROR(O1374),"BLANK",O1374),O1375),O1378)</f>
        <v>2</v>
      </c>
      <c r="P1379" s="24" t="s">
        <v>27</v>
      </c>
      <c r="Q1379" s="19" t="str">
        <f>IF($N1379=1,IF(ISERROR(VLOOKUP($P1379,'M1'!$A:$C,Q$2,FALSE)),"NOT PRESENT",VLOOKUP($P1379,'M1'!$A:$C,Q$2,FALSE)),IF($N1379=2,IF(ISERROR(VLOOKUP(DATA!$P1379,'M2'!$A:$C,Q$2,FALSE)),"NOT PRESENT",VLOOKUP(DATA!$P1379,'M2'!$A:$C,Q$2,FALSE)),IF($N1379=0,IF(ISERROR(VLOOKUP($P1379,'M1'!$A:$C,Q$2,FALSE)),IF(ISERROR(VLOOKUP(DATA!$P1379,'M2'!$A:$C,Q$2,FALSE)),"NOT PRESENT",VLOOKUP(DATA!$P1379,'M2'!$A:$C,Q$2,FALSE)),VLOOKUP($P1379,'M1'!$A:$C,Q$2,FALSE)),"SPECIFY METHOD")))</f>
        <v>Hexagrammos decagrammus</v>
      </c>
      <c r="R1379" s="12" t="str">
        <f>IF($N1379=1,IF(ISERROR(VLOOKUP($P1379,'M1'!$A:$C,R$2,FALSE)),"NOT PRESENT",VLOOKUP($P1379,'M1'!$A:$C,R$2,FALSE)),IF($N1379=2,IF(ISERROR(VLOOKUP(DATA!$P1379,'M2'!$A:$C,R$2,FALSE)),"NOT PRESENT",VLOOKUP(DATA!$P1379,'M2'!$A:$C,R$2,FALSE)),IF($N1379=0,IF(ISERROR(VLOOKUP($P1379,'M1'!$A:$C,R$2,FALSE)),IF(ISERROR(VLOOKUP(DATA!$P1379,'M2'!$A:$C,R$2,FALSE)),"NOT PRESENT",VLOOKUP(DATA!$P1379,'M2'!$A:$C,R$2,FALSE)),VLOOKUP($P1379,'M1'!$A:$C,R$2,FALSE)),"SPECIFY METHOD")))</f>
        <v>Kelp greenling</v>
      </c>
      <c r="S1379" s="27">
        <f t="shared" si="2597"/>
        <v>1</v>
      </c>
      <c r="T1379" s="24">
        <v>0</v>
      </c>
      <c r="U1379" s="24"/>
      <c r="V1379" s="24"/>
      <c r="W1379" s="24"/>
      <c r="X1379" s="24"/>
      <c r="Y1379" s="24"/>
      <c r="Z1379" s="24"/>
      <c r="AA1379" s="24"/>
      <c r="AB1379" s="24"/>
      <c r="AC1379" s="24"/>
      <c r="AD1379" s="11">
        <v>1</v>
      </c>
      <c r="AE1379" s="11"/>
      <c r="AF1379" s="11"/>
      <c r="AG1379" s="11"/>
      <c r="AH1379" s="11"/>
      <c r="AI1379" s="11"/>
      <c r="AJ1379" s="11"/>
      <c r="AK1379" s="11"/>
      <c r="AL1379" s="11"/>
      <c r="AM1379" s="11"/>
      <c r="AN1379" s="11"/>
      <c r="AO1379" s="11"/>
      <c r="AP1379" s="11"/>
      <c r="AQ1379" s="11"/>
      <c r="AR1379" s="11"/>
      <c r="AS1379" s="11"/>
      <c r="AT1379" s="11"/>
      <c r="AU1379" s="11"/>
      <c r="AV1379" s="11"/>
      <c r="AW1379" s="11"/>
      <c r="AX1379" s="11"/>
      <c r="AY1379" s="11"/>
      <c r="AZ1379" s="11"/>
      <c r="BA1379" s="11"/>
      <c r="BB1379" s="11"/>
      <c r="BC1379" s="11"/>
      <c r="BD1379" s="11"/>
      <c r="BE1379" s="11"/>
      <c r="BF1379" s="11"/>
      <c r="BG1379" s="11"/>
      <c r="BH1379" s="11"/>
      <c r="BI1379" s="11"/>
      <c r="BJ1379" s="11"/>
      <c r="BK1379" s="11"/>
      <c r="BL1379" s="11"/>
      <c r="BM1379" s="11"/>
      <c r="BN1379" s="11"/>
      <c r="BO1379" s="11"/>
      <c r="BP1379" s="11"/>
    </row>
    <row r="1380" spans="1:68" ht="12.75" customHeight="1">
      <c r="A1380" s="12">
        <f t="shared" si="2239"/>
        <v>1377</v>
      </c>
      <c r="B1380" s="11" t="str">
        <f t="shared" ref="B1380:D1380" si="2635">IF(ISERROR(B1379),IF(ISERROR(B1378),IF(ISERROR(B1375),"BLANK",B1375),B1378),B1379)</f>
        <v>Tomas Bird</v>
      </c>
      <c r="C1380" s="11" t="str">
        <f t="shared" si="2635"/>
        <v>Em Lim</v>
      </c>
      <c r="D1380" s="11" t="str">
        <f t="shared" si="2635"/>
        <v>BMSC26</v>
      </c>
      <c r="E1380" s="12" t="str">
        <f>IF(ISERROR(VLOOKUP($D1380,SITES!$A:$E,2,FALSE)),"",VLOOKUP($D1380,SITES!$A:$E,2,FALSE))</f>
        <v>Hosie South</v>
      </c>
      <c r="F1380" s="10">
        <f>IF(ISERROR(VLOOKUP($D1380,SITES!$A:$E,3,FALSE)),"",VLOOKUP($D1380,SITES!$A:$E,3,FALSE))</f>
        <v>48.9071</v>
      </c>
      <c r="G1380" s="13">
        <f>IF(ISERROR(VLOOKUP($D1380,SITES!$A:$E,4,FALSE)),"",VLOOKUP($D1380,SITES!$A:$E,4,FALSE))</f>
        <v>-125.03701700000001</v>
      </c>
      <c r="H1380" s="14" t="str">
        <f t="shared" ref="H1380:O1380" si="2636">IF(ISERROR(H1379),IF(ISERROR(H1378),IF(ISERROR(H1375),"BLANK",H1375),H1378),H1379)</f>
        <v>24/04/2024</v>
      </c>
      <c r="I1380" s="11">
        <f t="shared" si="2636"/>
        <v>1.5</v>
      </c>
      <c r="J1380" s="11" t="str">
        <f t="shared" si="2636"/>
        <v>SW</v>
      </c>
      <c r="K1380" s="18">
        <f t="shared" si="2636"/>
        <v>0.42083333333333334</v>
      </c>
      <c r="L1380" s="11" t="str">
        <f t="shared" si="2636"/>
        <v>TB</v>
      </c>
      <c r="M1380" s="11">
        <f t="shared" si="2636"/>
        <v>8</v>
      </c>
      <c r="N1380" s="11">
        <f t="shared" si="2636"/>
        <v>1</v>
      </c>
      <c r="O1380" s="11">
        <f t="shared" si="2636"/>
        <v>2</v>
      </c>
      <c r="P1380" s="24" t="s">
        <v>161</v>
      </c>
      <c r="Q1380" s="19" t="str">
        <f>IF($N1380=1,IF(ISERROR(VLOOKUP($P1380,'M1'!$A:$C,Q$2,FALSE)),"NOT PRESENT",VLOOKUP($P1380,'M1'!$A:$C,Q$2,FALSE)),IF($N1380=2,IF(ISERROR(VLOOKUP(DATA!$P1380,'M2'!$A:$C,Q$2,FALSE)),"NOT PRESENT",VLOOKUP(DATA!$P1380,'M2'!$A:$C,Q$2,FALSE)),IF($N1380=0,IF(ISERROR(VLOOKUP($P1380,'M1'!$A:$C,Q$2,FALSE)),IF(ISERROR(VLOOKUP(DATA!$P1380,'M2'!$A:$C,Q$2,FALSE)),"NOT PRESENT",VLOOKUP(DATA!$P1380,'M2'!$A:$C,Q$2,FALSE)),VLOOKUP($P1380,'M1'!$A:$C,Q$2,FALSE)),"SPECIFY METHOD")))</f>
        <v>Brachyistius frenatus</v>
      </c>
      <c r="R1380" s="12" t="str">
        <f>IF($N1380=1,IF(ISERROR(VLOOKUP($P1380,'M1'!$A:$C,R$2,FALSE)),"NOT PRESENT",VLOOKUP($P1380,'M1'!$A:$C,R$2,FALSE)),IF($N1380=2,IF(ISERROR(VLOOKUP(DATA!$P1380,'M2'!$A:$C,R$2,FALSE)),"NOT PRESENT",VLOOKUP(DATA!$P1380,'M2'!$A:$C,R$2,FALSE)),IF($N1380=0,IF(ISERROR(VLOOKUP($P1380,'M1'!$A:$C,R$2,FALSE)),IF(ISERROR(VLOOKUP(DATA!$P1380,'M2'!$A:$C,R$2,FALSE)),"NOT PRESENT",VLOOKUP(DATA!$P1380,'M2'!$A:$C,R$2,FALSE)),VLOOKUP($P1380,'M1'!$A:$C,R$2,FALSE)),"SPECIFY METHOD")))</f>
        <v>Kelp perch</v>
      </c>
      <c r="S1380" s="27">
        <f t="shared" si="2597"/>
        <v>1</v>
      </c>
      <c r="T1380" s="24">
        <v>0</v>
      </c>
      <c r="U1380" s="24"/>
      <c r="V1380" s="24">
        <v>1</v>
      </c>
      <c r="W1380" s="24"/>
      <c r="X1380" s="24"/>
      <c r="Y1380" s="24"/>
      <c r="Z1380" s="24"/>
      <c r="AA1380" s="24"/>
      <c r="AB1380" s="24"/>
      <c r="AC1380" s="24"/>
      <c r="AD1380" s="11"/>
      <c r="AE1380" s="11"/>
      <c r="AF1380" s="11"/>
      <c r="AG1380" s="11"/>
      <c r="AH1380" s="11"/>
      <c r="AI1380" s="11"/>
      <c r="AJ1380" s="11"/>
      <c r="AK1380" s="11"/>
      <c r="AL1380" s="11"/>
      <c r="AM1380" s="11"/>
      <c r="AN1380" s="11"/>
      <c r="AO1380" s="11"/>
      <c r="AP1380" s="11"/>
      <c r="AQ1380" s="11"/>
      <c r="AR1380" s="11"/>
      <c r="AS1380" s="11"/>
      <c r="AT1380" s="11"/>
      <c r="AU1380" s="11"/>
      <c r="AV1380" s="11"/>
      <c r="AW1380" s="11"/>
      <c r="AX1380" s="11"/>
      <c r="AY1380" s="11"/>
      <c r="AZ1380" s="11"/>
      <c r="BA1380" s="11"/>
      <c r="BB1380" s="11"/>
      <c r="BC1380" s="11"/>
      <c r="BD1380" s="11"/>
      <c r="BE1380" s="11"/>
      <c r="BF1380" s="11"/>
      <c r="BG1380" s="11"/>
      <c r="BH1380" s="11"/>
      <c r="BI1380" s="11"/>
      <c r="BJ1380" s="11"/>
      <c r="BK1380" s="11"/>
      <c r="BL1380" s="11"/>
      <c r="BM1380" s="11"/>
      <c r="BN1380" s="11"/>
      <c r="BO1380" s="11"/>
      <c r="BP1380" s="11"/>
    </row>
    <row r="1381" spans="1:68" ht="12.75" customHeight="1">
      <c r="A1381" s="12">
        <f t="shared" si="2239"/>
        <v>1378</v>
      </c>
      <c r="B1381" s="11" t="str">
        <f t="shared" ref="B1381:D1381" si="2637">IF(ISERROR(B1380),IF(ISERROR(B1379),IF(ISERROR(B1378),"BLANK",B1378),B1379),B1380)</f>
        <v>Tomas Bird</v>
      </c>
      <c r="C1381" s="11" t="str">
        <f t="shared" si="2637"/>
        <v>Em Lim</v>
      </c>
      <c r="D1381" s="11" t="str">
        <f t="shared" si="2637"/>
        <v>BMSC26</v>
      </c>
      <c r="E1381" s="12" t="str">
        <f>IF(ISERROR(VLOOKUP($D1381,SITES!$A:$E,2,FALSE)),"",VLOOKUP($D1381,SITES!$A:$E,2,FALSE))</f>
        <v>Hosie South</v>
      </c>
      <c r="F1381" s="10">
        <f>IF(ISERROR(VLOOKUP($D1381,SITES!$A:$E,3,FALSE)),"",VLOOKUP($D1381,SITES!$A:$E,3,FALSE))</f>
        <v>48.9071</v>
      </c>
      <c r="G1381" s="13">
        <f>IF(ISERROR(VLOOKUP($D1381,SITES!$A:$E,4,FALSE)),"",VLOOKUP($D1381,SITES!$A:$E,4,FALSE))</f>
        <v>-125.03701700000001</v>
      </c>
      <c r="H1381" s="14" t="str">
        <f t="shared" ref="H1381:O1381" si="2638">IF(ISERROR(H1380),IF(ISERROR(H1379),IF(ISERROR(H1378),"BLANK",H1378),H1379),H1380)</f>
        <v>24/04/2024</v>
      </c>
      <c r="I1381" s="11">
        <f t="shared" si="2638"/>
        <v>1.5</v>
      </c>
      <c r="J1381" s="11" t="str">
        <f t="shared" si="2638"/>
        <v>SW</v>
      </c>
      <c r="K1381" s="18">
        <f t="shared" si="2638"/>
        <v>0.42083333333333334</v>
      </c>
      <c r="L1381" s="11" t="str">
        <f t="shared" si="2638"/>
        <v>TB</v>
      </c>
      <c r="M1381" s="11">
        <f t="shared" si="2638"/>
        <v>8</v>
      </c>
      <c r="N1381" s="11">
        <f t="shared" si="2638"/>
        <v>1</v>
      </c>
      <c r="O1381" s="11">
        <f t="shared" si="2638"/>
        <v>2</v>
      </c>
      <c r="P1381" s="24" t="s">
        <v>56</v>
      </c>
      <c r="Q1381" s="19" t="str">
        <f>IF($N1381=1,IF(ISERROR(VLOOKUP($P1381,'M1'!$A:$C,Q$2,FALSE)),"NOT PRESENT",VLOOKUP($P1381,'M1'!$A:$C,Q$2,FALSE)),IF($N1381=2,IF(ISERROR(VLOOKUP(DATA!$P1381,'M2'!$A:$C,Q$2,FALSE)),"NOT PRESENT",VLOOKUP(DATA!$P1381,'M2'!$A:$C,Q$2,FALSE)),IF($N1381=0,IF(ISERROR(VLOOKUP($P1381,'M1'!$A:$C,Q$2,FALSE)),IF(ISERROR(VLOOKUP(DATA!$P1381,'M2'!$A:$C,Q$2,FALSE)),"NOT PRESENT",VLOOKUP(DATA!$P1381,'M2'!$A:$C,Q$2,FALSE)),VLOOKUP($P1381,'M1'!$A:$C,Q$2,FALSE)),"SPECIFY METHOD")))</f>
        <v>Sebastes maliger</v>
      </c>
      <c r="R1381" s="12" t="str">
        <f>IF($N1381=1,IF(ISERROR(VLOOKUP($P1381,'M1'!$A:$C,R$2,FALSE)),"NOT PRESENT",VLOOKUP($P1381,'M1'!$A:$C,R$2,FALSE)),IF($N1381=2,IF(ISERROR(VLOOKUP(DATA!$P1381,'M2'!$A:$C,R$2,FALSE)),"NOT PRESENT",VLOOKUP(DATA!$P1381,'M2'!$A:$C,R$2,FALSE)),IF($N1381=0,IF(ISERROR(VLOOKUP($P1381,'M1'!$A:$C,R$2,FALSE)),IF(ISERROR(VLOOKUP(DATA!$P1381,'M2'!$A:$C,R$2,FALSE)),"NOT PRESENT",VLOOKUP(DATA!$P1381,'M2'!$A:$C,R$2,FALSE)),VLOOKUP($P1381,'M1'!$A:$C,R$2,FALSE)),"SPECIFY METHOD")))</f>
        <v>Quillback rockfish</v>
      </c>
      <c r="S1381" s="27">
        <f t="shared" si="2597"/>
        <v>2</v>
      </c>
      <c r="T1381" s="24">
        <v>0</v>
      </c>
      <c r="U1381" s="24"/>
      <c r="V1381" s="24"/>
      <c r="W1381" s="24"/>
      <c r="X1381" s="24"/>
      <c r="Y1381" s="24"/>
      <c r="Z1381" s="24"/>
      <c r="AA1381" s="24"/>
      <c r="AB1381" s="24">
        <v>1</v>
      </c>
      <c r="AC1381" s="24"/>
      <c r="AD1381" s="11"/>
      <c r="AE1381" s="11">
        <v>1</v>
      </c>
      <c r="AF1381" s="11"/>
      <c r="AG1381" s="11"/>
      <c r="AH1381" s="11"/>
      <c r="AI1381" s="11"/>
      <c r="AJ1381" s="11"/>
      <c r="AK1381" s="11"/>
      <c r="AL1381" s="11"/>
      <c r="AM1381" s="11"/>
      <c r="AN1381" s="11"/>
      <c r="AO1381" s="11"/>
      <c r="AP1381" s="11"/>
      <c r="AQ1381" s="11"/>
      <c r="AR1381" s="11"/>
      <c r="AS1381" s="11"/>
      <c r="AT1381" s="11"/>
      <c r="AU1381" s="11"/>
      <c r="AV1381" s="11"/>
      <c r="AW1381" s="11"/>
      <c r="AX1381" s="11"/>
      <c r="AY1381" s="11"/>
      <c r="AZ1381" s="11"/>
      <c r="BA1381" s="11"/>
      <c r="BB1381" s="11"/>
      <c r="BC1381" s="11"/>
      <c r="BD1381" s="11"/>
      <c r="BE1381" s="11"/>
      <c r="BF1381" s="11"/>
      <c r="BG1381" s="11"/>
      <c r="BH1381" s="11"/>
      <c r="BI1381" s="11"/>
      <c r="BJ1381" s="11"/>
      <c r="BK1381" s="11"/>
      <c r="BL1381" s="11"/>
      <c r="BM1381" s="11"/>
      <c r="BN1381" s="11"/>
      <c r="BO1381" s="11"/>
      <c r="BP1381" s="11"/>
    </row>
    <row r="1382" spans="1:68" ht="12.75" customHeight="1">
      <c r="A1382" s="12">
        <f t="shared" si="2239"/>
        <v>1379</v>
      </c>
      <c r="B1382" s="11" t="str">
        <f t="shared" ref="B1382:D1382" si="2639">IF(ISERROR(B1381),IF(ISERROR(B1380),IF(ISERROR(B1379),"BLANK",B1379),B1380),B1381)</f>
        <v>Tomas Bird</v>
      </c>
      <c r="C1382" s="11" t="str">
        <f t="shared" si="2639"/>
        <v>Em Lim</v>
      </c>
      <c r="D1382" s="11" t="str">
        <f t="shared" si="2639"/>
        <v>BMSC26</v>
      </c>
      <c r="E1382" s="12" t="str">
        <f>IF(ISERROR(VLOOKUP($D1382,SITES!$A:$E,2,FALSE)),"",VLOOKUP($D1382,SITES!$A:$E,2,FALSE))</f>
        <v>Hosie South</v>
      </c>
      <c r="F1382" s="10">
        <f>IF(ISERROR(VLOOKUP($D1382,SITES!$A:$E,3,FALSE)),"",VLOOKUP($D1382,SITES!$A:$E,3,FALSE))</f>
        <v>48.9071</v>
      </c>
      <c r="G1382" s="13">
        <f>IF(ISERROR(VLOOKUP($D1382,SITES!$A:$E,4,FALSE)),"",VLOOKUP($D1382,SITES!$A:$E,4,FALSE))</f>
        <v>-125.03701700000001</v>
      </c>
      <c r="H1382" s="14" t="str">
        <f t="shared" ref="H1382:O1382" si="2640">IF(ISERROR(H1381),IF(ISERROR(H1380),IF(ISERROR(H1379),"BLANK",H1379),H1380),H1381)</f>
        <v>24/04/2024</v>
      </c>
      <c r="I1382" s="11">
        <f t="shared" si="2640"/>
        <v>1.5</v>
      </c>
      <c r="J1382" s="11" t="str">
        <f t="shared" si="2640"/>
        <v>SW</v>
      </c>
      <c r="K1382" s="18">
        <f t="shared" si="2640"/>
        <v>0.42083333333333334</v>
      </c>
      <c r="L1382" s="11" t="str">
        <f t="shared" si="2640"/>
        <v>TB</v>
      </c>
      <c r="M1382" s="11">
        <f t="shared" si="2640"/>
        <v>8</v>
      </c>
      <c r="N1382" s="11">
        <f t="shared" si="2640"/>
        <v>1</v>
      </c>
      <c r="O1382" s="11">
        <f t="shared" si="2640"/>
        <v>2</v>
      </c>
      <c r="P1382" s="11" t="s">
        <v>53</v>
      </c>
      <c r="Q1382" s="19" t="str">
        <f>IF($N1382=1,IF(ISERROR(VLOOKUP($P1382,'M1'!$A:$C,Q$2,FALSE)),"NOT PRESENT",VLOOKUP($P1382,'M1'!$A:$C,Q$2,FALSE)),IF($N1382=2,IF(ISERROR(VLOOKUP(DATA!$P1382,'M2'!$A:$C,Q$2,FALSE)),"NOT PRESENT",VLOOKUP(DATA!$P1382,'M2'!$A:$C,Q$2,FALSE)),IF($N1382=0,IF(ISERROR(VLOOKUP($P1382,'M1'!$A:$C,Q$2,FALSE)),IF(ISERROR(VLOOKUP(DATA!$P1382,'M2'!$A:$C,Q$2,FALSE)),"NOT PRESENT",VLOOKUP(DATA!$P1382,'M2'!$A:$C,Q$2,FALSE)),VLOOKUP($P1382,'M1'!$A:$C,Q$2,FALSE)),"SPECIFY METHOD")))</f>
        <v>Rhinogobiops nicholsii</v>
      </c>
      <c r="R1382" s="12" t="str">
        <f>IF($N1382=1,IF(ISERROR(VLOOKUP($P1382,'M1'!$A:$C,R$2,FALSE)),"NOT PRESENT",VLOOKUP($P1382,'M1'!$A:$C,R$2,FALSE)),IF($N1382=2,IF(ISERROR(VLOOKUP(DATA!$P1382,'M2'!$A:$C,R$2,FALSE)),"NOT PRESENT",VLOOKUP(DATA!$P1382,'M2'!$A:$C,R$2,FALSE)),IF($N1382=0,IF(ISERROR(VLOOKUP($P1382,'M1'!$A:$C,R$2,FALSE)),IF(ISERROR(VLOOKUP(DATA!$P1382,'M2'!$A:$C,R$2,FALSE)),"NOT PRESENT",VLOOKUP(DATA!$P1382,'M2'!$A:$C,R$2,FALSE)),VLOOKUP($P1382,'M1'!$A:$C,R$2,FALSE)),"SPECIFY METHOD")))</f>
        <v>Blackeye goby</v>
      </c>
      <c r="S1382" s="21">
        <f t="shared" si="2597"/>
        <v>5</v>
      </c>
      <c r="T1382" s="11">
        <v>0</v>
      </c>
      <c r="U1382" s="11"/>
      <c r="V1382" s="11">
        <v>5</v>
      </c>
      <c r="W1382" s="11"/>
      <c r="X1382" s="11"/>
      <c r="Y1382" s="11"/>
      <c r="Z1382" s="11"/>
      <c r="AA1382" s="11"/>
      <c r="AB1382" s="11"/>
      <c r="AC1382" s="11"/>
      <c r="AD1382" s="11"/>
      <c r="AE1382" s="11"/>
      <c r="AF1382" s="11"/>
      <c r="AG1382" s="11"/>
      <c r="AH1382" s="11"/>
      <c r="AI1382" s="11"/>
      <c r="AJ1382" s="11"/>
      <c r="AK1382" s="11"/>
      <c r="AL1382" s="11"/>
      <c r="AM1382" s="11"/>
      <c r="AN1382" s="11"/>
      <c r="AO1382" s="11"/>
      <c r="AP1382" s="11"/>
      <c r="AQ1382" s="11"/>
      <c r="AR1382" s="11"/>
      <c r="AS1382" s="11"/>
      <c r="AT1382" s="11"/>
      <c r="AU1382" s="11"/>
      <c r="AV1382" s="11"/>
      <c r="AW1382" s="11"/>
      <c r="AX1382" s="11"/>
      <c r="AY1382" s="11"/>
      <c r="AZ1382" s="11"/>
      <c r="BA1382" s="11"/>
      <c r="BB1382" s="11"/>
      <c r="BC1382" s="11"/>
      <c r="BD1382" s="11"/>
      <c r="BE1382" s="11"/>
      <c r="BF1382" s="11"/>
      <c r="BG1382" s="11"/>
      <c r="BH1382" s="11"/>
      <c r="BI1382" s="11"/>
      <c r="BJ1382" s="11"/>
      <c r="BK1382" s="11"/>
      <c r="BL1382" s="11"/>
      <c r="BM1382" s="11"/>
      <c r="BN1382" s="11"/>
      <c r="BO1382" s="11"/>
      <c r="BP1382" s="11"/>
    </row>
    <row r="1383" spans="1:68" ht="12.75" customHeight="1">
      <c r="A1383" s="12">
        <f t="shared" si="2239"/>
        <v>1380</v>
      </c>
      <c r="B1383" s="11" t="str">
        <f t="shared" ref="B1383:D1383" si="2641">IF(ISERROR(B1382),IF(ISERROR(B1381),IF(ISERROR(B1380),"BLANK",B1380),B1381),B1382)</f>
        <v>Tomas Bird</v>
      </c>
      <c r="C1383" s="11" t="str">
        <f t="shared" si="2641"/>
        <v>Em Lim</v>
      </c>
      <c r="D1383" s="11" t="str">
        <f t="shared" si="2641"/>
        <v>BMSC26</v>
      </c>
      <c r="E1383" s="12" t="str">
        <f>IF(ISERROR(VLOOKUP($D1383,SITES!$A:$E,2,FALSE)),"",VLOOKUP($D1383,SITES!$A:$E,2,FALSE))</f>
        <v>Hosie South</v>
      </c>
      <c r="F1383" s="10">
        <f>IF(ISERROR(VLOOKUP($D1383,SITES!$A:$E,3,FALSE)),"",VLOOKUP($D1383,SITES!$A:$E,3,FALSE))</f>
        <v>48.9071</v>
      </c>
      <c r="G1383" s="13">
        <f>IF(ISERROR(VLOOKUP($D1383,SITES!$A:$E,4,FALSE)),"",VLOOKUP($D1383,SITES!$A:$E,4,FALSE))</f>
        <v>-125.03701700000001</v>
      </c>
      <c r="H1383" s="14" t="str">
        <f t="shared" ref="H1383:M1383" si="2642">IF(ISERROR(H1382),IF(ISERROR(H1381),IF(ISERROR(H1380),"BLANK",H1380),H1381),H1382)</f>
        <v>24/04/2024</v>
      </c>
      <c r="I1383" s="11">
        <f t="shared" si="2642"/>
        <v>1.5</v>
      </c>
      <c r="J1383" s="11" t="str">
        <f t="shared" si="2642"/>
        <v>SW</v>
      </c>
      <c r="K1383" s="18">
        <f t="shared" si="2642"/>
        <v>0.42083333333333334</v>
      </c>
      <c r="L1383" s="11" t="str">
        <f t="shared" si="2642"/>
        <v>TB</v>
      </c>
      <c r="M1383" s="11">
        <f t="shared" si="2642"/>
        <v>8</v>
      </c>
      <c r="N1383" s="11">
        <v>2</v>
      </c>
      <c r="O1383" s="11">
        <v>2</v>
      </c>
      <c r="P1383" s="11" t="s">
        <v>30</v>
      </c>
      <c r="Q1383" s="19" t="str">
        <f>IF($N1383=1,IF(ISERROR(VLOOKUP($P1383,'M1'!$A:$C,Q$2,FALSE)),"NOT PRESENT",VLOOKUP($P1383,'M1'!$A:$C,Q$2,FALSE)),IF($N1383=2,IF(ISERROR(VLOOKUP(DATA!$P1383,'M2'!$A:$C,Q$2,FALSE)),"NOT PRESENT",VLOOKUP(DATA!$P1383,'M2'!$A:$C,Q$2,FALSE)),IF($N1383=0,IF(ISERROR(VLOOKUP($P1383,'M1'!$A:$C,Q$2,FALSE)),IF(ISERROR(VLOOKUP(DATA!$P1383,'M2'!$A:$C,Q$2,FALSE)),"NOT PRESENT",VLOOKUP(DATA!$P1383,'M2'!$A:$C,Q$2,FALSE)),VLOOKUP($P1383,'M1'!$A:$C,Q$2,FALSE)),"SPECIFY METHOD")))</f>
        <v>Pomaulax gibberosus</v>
      </c>
      <c r="R1383" s="12" t="str">
        <f>IF($N1383=1,IF(ISERROR(VLOOKUP($P1383,'M1'!$A:$C,R$2,FALSE)),"NOT PRESENT",VLOOKUP($P1383,'M1'!$A:$C,R$2,FALSE)),IF($N1383=2,IF(ISERROR(VLOOKUP(DATA!$P1383,'M2'!$A:$C,R$2,FALSE)),"NOT PRESENT",VLOOKUP(DATA!$P1383,'M2'!$A:$C,R$2,FALSE)),IF($N1383=0,IF(ISERROR(VLOOKUP($P1383,'M1'!$A:$C,R$2,FALSE)),IF(ISERROR(VLOOKUP(DATA!$P1383,'M2'!$A:$C,R$2,FALSE)),"NOT PRESENT",VLOOKUP(DATA!$P1383,'M2'!$A:$C,R$2,FALSE)),VLOOKUP($P1383,'M1'!$A:$C,R$2,FALSE)),"SPECIFY METHOD")))</f>
        <v>Red turban shell</v>
      </c>
      <c r="S1383" s="21">
        <f t="shared" si="2597"/>
        <v>135</v>
      </c>
      <c r="T1383" s="11">
        <v>135</v>
      </c>
      <c r="U1383" s="11"/>
      <c r="V1383" s="11"/>
      <c r="W1383" s="11"/>
      <c r="X1383" s="11"/>
      <c r="Y1383" s="11"/>
      <c r="Z1383" s="11"/>
      <c r="AA1383" s="11"/>
      <c r="AB1383" s="11"/>
      <c r="AC1383" s="11"/>
      <c r="AD1383" s="11"/>
      <c r="AE1383" s="11"/>
      <c r="AF1383" s="11"/>
      <c r="AG1383" s="11"/>
      <c r="AH1383" s="11"/>
      <c r="AI1383" s="11"/>
      <c r="AJ1383" s="11"/>
      <c r="AK1383" s="11"/>
      <c r="AL1383" s="11"/>
      <c r="AM1383" s="11"/>
      <c r="AN1383" s="11"/>
      <c r="AO1383" s="11"/>
      <c r="AP1383" s="11"/>
      <c r="AQ1383" s="11"/>
      <c r="AR1383" s="11"/>
      <c r="AS1383" s="11"/>
      <c r="AT1383" s="11"/>
      <c r="AU1383" s="11"/>
      <c r="AV1383" s="11"/>
      <c r="AW1383" s="11"/>
      <c r="AX1383" s="11"/>
      <c r="AY1383" s="11"/>
      <c r="AZ1383" s="11"/>
      <c r="BA1383" s="11"/>
      <c r="BB1383" s="11"/>
      <c r="BC1383" s="11"/>
      <c r="BD1383" s="11"/>
      <c r="BE1383" s="11"/>
      <c r="BF1383" s="11"/>
      <c r="BG1383" s="11"/>
      <c r="BH1383" s="11"/>
      <c r="BI1383" s="11"/>
      <c r="BJ1383" s="11"/>
      <c r="BK1383" s="11"/>
      <c r="BL1383" s="11"/>
      <c r="BM1383" s="11"/>
      <c r="BN1383" s="11"/>
      <c r="BO1383" s="11"/>
      <c r="BP1383" s="11"/>
    </row>
    <row r="1384" spans="1:68" ht="12.75" customHeight="1">
      <c r="A1384" s="12">
        <f t="shared" si="2239"/>
        <v>1381</v>
      </c>
      <c r="B1384" s="11" t="str">
        <f t="shared" ref="B1384:D1384" si="2643">IF(ISERROR(B1383),IF(ISERROR(B1382),IF(ISERROR(B1381),"BLANK",B1381),B1382),B1383)</f>
        <v>Tomas Bird</v>
      </c>
      <c r="C1384" s="11" t="str">
        <f t="shared" si="2643"/>
        <v>Em Lim</v>
      </c>
      <c r="D1384" s="11" t="str">
        <f t="shared" si="2643"/>
        <v>BMSC26</v>
      </c>
      <c r="E1384" s="12" t="str">
        <f>IF(ISERROR(VLOOKUP($D1384,SITES!$A:$E,2,FALSE)),"",VLOOKUP($D1384,SITES!$A:$E,2,FALSE))</f>
        <v>Hosie South</v>
      </c>
      <c r="F1384" s="10">
        <f>IF(ISERROR(VLOOKUP($D1384,SITES!$A:$E,3,FALSE)),"",VLOOKUP($D1384,SITES!$A:$E,3,FALSE))</f>
        <v>48.9071</v>
      </c>
      <c r="G1384" s="13">
        <f>IF(ISERROR(VLOOKUP($D1384,SITES!$A:$E,4,FALSE)),"",VLOOKUP($D1384,SITES!$A:$E,4,FALSE))</f>
        <v>-125.03701700000001</v>
      </c>
      <c r="H1384" s="14" t="str">
        <f t="shared" ref="H1384:O1384" si="2644">IF(ISERROR(H1383),IF(ISERROR(H1382),IF(ISERROR(H1381),"BLANK",H1381),H1382),H1383)</f>
        <v>24/04/2024</v>
      </c>
      <c r="I1384" s="11">
        <f t="shared" si="2644"/>
        <v>1.5</v>
      </c>
      <c r="J1384" s="11" t="str">
        <f t="shared" si="2644"/>
        <v>SW</v>
      </c>
      <c r="K1384" s="18">
        <f t="shared" si="2644"/>
        <v>0.42083333333333334</v>
      </c>
      <c r="L1384" s="11" t="str">
        <f t="shared" si="2644"/>
        <v>TB</v>
      </c>
      <c r="M1384" s="11">
        <f t="shared" si="2644"/>
        <v>8</v>
      </c>
      <c r="N1384" s="11">
        <f t="shared" si="2644"/>
        <v>2</v>
      </c>
      <c r="O1384" s="11">
        <f t="shared" si="2644"/>
        <v>2</v>
      </c>
      <c r="P1384" s="11" t="s">
        <v>31</v>
      </c>
      <c r="Q1384" s="19" t="str">
        <f>IF($N1384=1,IF(ISERROR(VLOOKUP($P1384,'M1'!$A:$C,Q$2,FALSE)),"NOT PRESENT",VLOOKUP($P1384,'M1'!$A:$C,Q$2,FALSE)),IF($N1384=2,IF(ISERROR(VLOOKUP(DATA!$P1384,'M2'!$A:$C,Q$2,FALSE)),"NOT PRESENT",VLOOKUP(DATA!$P1384,'M2'!$A:$C,Q$2,FALSE)),IF($N1384=0,IF(ISERROR(VLOOKUP($P1384,'M1'!$A:$C,Q$2,FALSE)),IF(ISERROR(VLOOKUP(DATA!$P1384,'M2'!$A:$C,Q$2,FALSE)),"NOT PRESENT",VLOOKUP(DATA!$P1384,'M2'!$A:$C,Q$2,FALSE)),VLOOKUP($P1384,'M1'!$A:$C,Q$2,FALSE)),"SPECIFY METHOD")))</f>
        <v>Patiria miniata</v>
      </c>
      <c r="R1384" s="12" t="str">
        <f>IF($N1384=1,IF(ISERROR(VLOOKUP($P1384,'M1'!$A:$C,R$2,FALSE)),"NOT PRESENT",VLOOKUP($P1384,'M1'!$A:$C,R$2,FALSE)),IF($N1384=2,IF(ISERROR(VLOOKUP(DATA!$P1384,'M2'!$A:$C,R$2,FALSE)),"NOT PRESENT",VLOOKUP(DATA!$P1384,'M2'!$A:$C,R$2,FALSE)),IF($N1384=0,IF(ISERROR(VLOOKUP($P1384,'M1'!$A:$C,R$2,FALSE)),IF(ISERROR(VLOOKUP(DATA!$P1384,'M2'!$A:$C,R$2,FALSE)),"NOT PRESENT",VLOOKUP(DATA!$P1384,'M2'!$A:$C,R$2,FALSE)),VLOOKUP($P1384,'M1'!$A:$C,R$2,FALSE)),"SPECIFY METHOD")))</f>
        <v>Bat star</v>
      </c>
      <c r="S1384" s="21">
        <f t="shared" si="2597"/>
        <v>1</v>
      </c>
      <c r="T1384" s="11">
        <v>1</v>
      </c>
      <c r="U1384" s="11"/>
      <c r="V1384" s="11"/>
      <c r="W1384" s="11"/>
      <c r="X1384" s="11"/>
      <c r="Y1384" s="11"/>
      <c r="Z1384" s="11"/>
      <c r="AA1384" s="11"/>
      <c r="AB1384" s="11"/>
      <c r="AC1384" s="11"/>
      <c r="AD1384" s="11"/>
      <c r="AE1384" s="11"/>
      <c r="AF1384" s="11"/>
      <c r="AG1384" s="11"/>
      <c r="AH1384" s="11"/>
      <c r="AI1384" s="11"/>
      <c r="AJ1384" s="11"/>
      <c r="AK1384" s="11"/>
      <c r="AL1384" s="11"/>
      <c r="AM1384" s="11"/>
      <c r="AN1384" s="11"/>
      <c r="AO1384" s="11"/>
      <c r="AP1384" s="11"/>
      <c r="AQ1384" s="11"/>
      <c r="AR1384" s="11"/>
      <c r="AS1384" s="11"/>
      <c r="AT1384" s="11"/>
      <c r="AU1384" s="11"/>
      <c r="AV1384" s="11"/>
      <c r="AW1384" s="11"/>
      <c r="AX1384" s="11"/>
      <c r="AY1384" s="11"/>
      <c r="AZ1384" s="11"/>
      <c r="BA1384" s="11"/>
      <c r="BB1384" s="11"/>
      <c r="BC1384" s="11"/>
      <c r="BD1384" s="11"/>
      <c r="BE1384" s="11"/>
      <c r="BF1384" s="11"/>
      <c r="BG1384" s="11"/>
      <c r="BH1384" s="11"/>
      <c r="BI1384" s="11"/>
      <c r="BJ1384" s="11"/>
      <c r="BK1384" s="11"/>
      <c r="BL1384" s="11"/>
      <c r="BM1384" s="11"/>
      <c r="BN1384" s="11"/>
      <c r="BO1384" s="11"/>
      <c r="BP1384" s="11"/>
    </row>
    <row r="1385" spans="1:68" ht="12.75" customHeight="1">
      <c r="A1385" s="12">
        <f t="shared" si="2239"/>
        <v>1382</v>
      </c>
      <c r="B1385" s="11" t="str">
        <f t="shared" ref="B1385:D1385" si="2645">IF(ISERROR(B1384),IF(ISERROR(B1383),IF(ISERROR(B1382),"BLANK",B1382),B1383),B1384)</f>
        <v>Tomas Bird</v>
      </c>
      <c r="C1385" s="11" t="str">
        <f t="shared" si="2645"/>
        <v>Em Lim</v>
      </c>
      <c r="D1385" s="11" t="str">
        <f t="shared" si="2645"/>
        <v>BMSC26</v>
      </c>
      <c r="E1385" s="12" t="str">
        <f>IF(ISERROR(VLOOKUP($D1385,SITES!$A:$E,2,FALSE)),"",VLOOKUP($D1385,SITES!$A:$E,2,FALSE))</f>
        <v>Hosie South</v>
      </c>
      <c r="F1385" s="10">
        <f>IF(ISERROR(VLOOKUP($D1385,SITES!$A:$E,3,FALSE)),"",VLOOKUP($D1385,SITES!$A:$E,3,FALSE))</f>
        <v>48.9071</v>
      </c>
      <c r="G1385" s="13">
        <f>IF(ISERROR(VLOOKUP($D1385,SITES!$A:$E,4,FALSE)),"",VLOOKUP($D1385,SITES!$A:$E,4,FALSE))</f>
        <v>-125.03701700000001</v>
      </c>
      <c r="H1385" s="14" t="str">
        <f t="shared" ref="H1385:O1385" si="2646">IF(ISERROR(H1384),IF(ISERROR(H1383),IF(ISERROR(H1382),"BLANK",H1382),H1383),H1384)</f>
        <v>24/04/2024</v>
      </c>
      <c r="I1385" s="11">
        <f t="shared" si="2646"/>
        <v>1.5</v>
      </c>
      <c r="J1385" s="11" t="str">
        <f t="shared" si="2646"/>
        <v>SW</v>
      </c>
      <c r="K1385" s="18">
        <f t="shared" si="2646"/>
        <v>0.42083333333333334</v>
      </c>
      <c r="L1385" s="11" t="str">
        <f t="shared" si="2646"/>
        <v>TB</v>
      </c>
      <c r="M1385" s="11">
        <f t="shared" si="2646"/>
        <v>8</v>
      </c>
      <c r="N1385" s="11">
        <f t="shared" si="2646"/>
        <v>2</v>
      </c>
      <c r="O1385" s="11">
        <f t="shared" si="2646"/>
        <v>2</v>
      </c>
      <c r="P1385" s="24" t="s">
        <v>36</v>
      </c>
      <c r="Q1385" s="19" t="str">
        <f>IF($N1385=1,IF(ISERROR(VLOOKUP($P1385,'M1'!$A:$C,Q$2,FALSE)),"NOT PRESENT",VLOOKUP($P1385,'M1'!$A:$C,Q$2,FALSE)),IF($N1385=2,IF(ISERROR(VLOOKUP(DATA!$P1385,'M2'!$A:$C,Q$2,FALSE)),"NOT PRESENT",VLOOKUP(DATA!$P1385,'M2'!$A:$C,Q$2,FALSE)),IF($N1385=0,IF(ISERROR(VLOOKUP($P1385,'M1'!$A:$C,Q$2,FALSE)),IF(ISERROR(VLOOKUP(DATA!$P1385,'M2'!$A:$C,Q$2,FALSE)),"NOT PRESENT",VLOOKUP(DATA!$P1385,'M2'!$A:$C,Q$2,FALSE)),VLOOKUP($P1385,'M1'!$A:$C,Q$2,FALSE)),"SPECIFY METHOD")))</f>
        <v>Haliotis kamtschatkana</v>
      </c>
      <c r="R1385" s="12" t="str">
        <f>IF($N1385=1,IF(ISERROR(VLOOKUP($P1385,'M1'!$A:$C,R$2,FALSE)),"NOT PRESENT",VLOOKUP($P1385,'M1'!$A:$C,R$2,FALSE)),IF($N1385=2,IF(ISERROR(VLOOKUP(DATA!$P1385,'M2'!$A:$C,R$2,FALSE)),"NOT PRESENT",VLOOKUP(DATA!$P1385,'M2'!$A:$C,R$2,FALSE)),IF($N1385=0,IF(ISERROR(VLOOKUP($P1385,'M1'!$A:$C,R$2,FALSE)),IF(ISERROR(VLOOKUP(DATA!$P1385,'M2'!$A:$C,R$2,FALSE)),"NOT PRESENT",VLOOKUP(DATA!$P1385,'M2'!$A:$C,R$2,FALSE)),VLOOKUP($P1385,'M1'!$A:$C,R$2,FALSE)),"SPECIFY METHOD")))</f>
        <v>Pinto abalone</v>
      </c>
      <c r="S1385" s="27">
        <f t="shared" si="2597"/>
        <v>7</v>
      </c>
      <c r="T1385" s="24">
        <v>0</v>
      </c>
      <c r="U1385" s="24"/>
      <c r="V1385" s="24"/>
      <c r="W1385" s="24"/>
      <c r="X1385" s="24">
        <v>4</v>
      </c>
      <c r="Y1385" s="35">
        <v>3</v>
      </c>
      <c r="Z1385" s="11"/>
      <c r="AA1385" s="11"/>
      <c r="AB1385" s="11"/>
      <c r="AC1385" s="11"/>
      <c r="AD1385" s="11"/>
      <c r="AE1385" s="11"/>
      <c r="AF1385" s="11"/>
      <c r="AG1385" s="11"/>
      <c r="AH1385" s="11"/>
      <c r="AI1385" s="11"/>
      <c r="AJ1385" s="11"/>
      <c r="AK1385" s="11"/>
      <c r="AL1385" s="11"/>
      <c r="AM1385" s="11"/>
      <c r="AN1385" s="11"/>
      <c r="AO1385" s="11"/>
      <c r="AP1385" s="11"/>
      <c r="AQ1385" s="11"/>
      <c r="AR1385" s="11"/>
      <c r="AS1385" s="11"/>
      <c r="AT1385" s="11"/>
      <c r="AU1385" s="11"/>
      <c r="AV1385" s="11"/>
      <c r="AW1385" s="11"/>
      <c r="AX1385" s="11"/>
      <c r="AY1385" s="11"/>
      <c r="AZ1385" s="11"/>
      <c r="BA1385" s="11"/>
      <c r="BB1385" s="11"/>
      <c r="BC1385" s="11"/>
      <c r="BD1385" s="11"/>
      <c r="BE1385" s="11"/>
      <c r="BF1385" s="11"/>
      <c r="BG1385" s="11"/>
      <c r="BH1385" s="11"/>
      <c r="BI1385" s="11"/>
      <c r="BJ1385" s="11"/>
      <c r="BK1385" s="11"/>
      <c r="BL1385" s="11"/>
      <c r="BM1385" s="11"/>
      <c r="BN1385" s="11"/>
      <c r="BO1385" s="11"/>
      <c r="BP1385" s="11"/>
    </row>
    <row r="1386" spans="1:68" ht="12.75" customHeight="1">
      <c r="A1386" s="12">
        <f t="shared" si="2239"/>
        <v>1383</v>
      </c>
      <c r="B1386" s="11" t="str">
        <f t="shared" ref="B1386:D1386" si="2647">IF(ISERROR(B1385),IF(ISERROR(B1384),IF(ISERROR(B1383),"BLANK",B1383),B1384),B1385)</f>
        <v>Tomas Bird</v>
      </c>
      <c r="C1386" s="11" t="str">
        <f t="shared" si="2647"/>
        <v>Em Lim</v>
      </c>
      <c r="D1386" s="11" t="str">
        <f t="shared" si="2647"/>
        <v>BMSC26</v>
      </c>
      <c r="E1386" s="12" t="str">
        <f>IF(ISERROR(VLOOKUP($D1386,SITES!$A:$E,2,FALSE)),"",VLOOKUP($D1386,SITES!$A:$E,2,FALSE))</f>
        <v>Hosie South</v>
      </c>
      <c r="F1386" s="10">
        <f>IF(ISERROR(VLOOKUP($D1386,SITES!$A:$E,3,FALSE)),"",VLOOKUP($D1386,SITES!$A:$E,3,FALSE))</f>
        <v>48.9071</v>
      </c>
      <c r="G1386" s="13">
        <f>IF(ISERROR(VLOOKUP($D1386,SITES!$A:$E,4,FALSE)),"",VLOOKUP($D1386,SITES!$A:$E,4,FALSE))</f>
        <v>-125.03701700000001</v>
      </c>
      <c r="H1386" s="14" t="str">
        <f t="shared" ref="H1386:O1386" si="2648">IF(ISERROR(H1385),IF(ISERROR(H1384),IF(ISERROR(H1383),"BLANK",H1383),H1384),H1385)</f>
        <v>24/04/2024</v>
      </c>
      <c r="I1386" s="11">
        <f t="shared" si="2648"/>
        <v>1.5</v>
      </c>
      <c r="J1386" s="11" t="str">
        <f t="shared" si="2648"/>
        <v>SW</v>
      </c>
      <c r="K1386" s="18">
        <f t="shared" si="2648"/>
        <v>0.42083333333333334</v>
      </c>
      <c r="L1386" s="11" t="str">
        <f t="shared" si="2648"/>
        <v>TB</v>
      </c>
      <c r="M1386" s="11">
        <f t="shared" si="2648"/>
        <v>8</v>
      </c>
      <c r="N1386" s="11">
        <f t="shared" si="2648"/>
        <v>2</v>
      </c>
      <c r="O1386" s="11">
        <f t="shared" si="2648"/>
        <v>2</v>
      </c>
      <c r="P1386" s="11" t="s">
        <v>90</v>
      </c>
      <c r="Q1386" s="19" t="str">
        <f>IF($N1386=1,IF(ISERROR(VLOOKUP($P1386,'M1'!$A:$C,Q$2,FALSE)),"NOT PRESENT",VLOOKUP($P1386,'M1'!$A:$C,Q$2,FALSE)),IF($N1386=2,IF(ISERROR(VLOOKUP(DATA!$P1386,'M2'!$A:$C,Q$2,FALSE)),"NOT PRESENT",VLOOKUP(DATA!$P1386,'M2'!$A:$C,Q$2,FALSE)),IF($N1386=0,IF(ISERROR(VLOOKUP($P1386,'M1'!$A:$C,Q$2,FALSE)),IF(ISERROR(VLOOKUP(DATA!$P1386,'M2'!$A:$C,Q$2,FALSE)),"NOT PRESENT",VLOOKUP(DATA!$P1386,'M2'!$A:$C,Q$2,FALSE)),VLOOKUP($P1386,'M1'!$A:$C,Q$2,FALSE)),"SPECIFY METHOD")))</f>
        <v>Polycera tricolor</v>
      </c>
      <c r="R1386" s="12" t="str">
        <f>IF($N1386=1,IF(ISERROR(VLOOKUP($P1386,'M1'!$A:$C,R$2,FALSE)),"NOT PRESENT",VLOOKUP($P1386,'M1'!$A:$C,R$2,FALSE)),IF($N1386=2,IF(ISERROR(VLOOKUP(DATA!$P1386,'M2'!$A:$C,R$2,FALSE)),"NOT PRESENT",VLOOKUP(DATA!$P1386,'M2'!$A:$C,R$2,FALSE)),IF($N1386=0,IF(ISERROR(VLOOKUP($P1386,'M1'!$A:$C,R$2,FALSE)),IF(ISERROR(VLOOKUP(DATA!$P1386,'M2'!$A:$C,R$2,FALSE)),"NOT PRESENT",VLOOKUP(DATA!$P1386,'M2'!$A:$C,R$2,FALSE)),VLOOKUP($P1386,'M1'!$A:$C,R$2,FALSE)),"SPECIFY METHOD")))</f>
        <v>Tricolour nudibranch</v>
      </c>
      <c r="S1386" s="21">
        <f t="shared" si="2597"/>
        <v>7</v>
      </c>
      <c r="T1386" s="11">
        <v>7</v>
      </c>
      <c r="U1386" s="11"/>
      <c r="V1386" s="11"/>
      <c r="W1386" s="11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  <c r="AT1386" s="11"/>
      <c r="AU1386" s="11"/>
      <c r="AV1386" s="11"/>
      <c r="AW1386" s="11"/>
      <c r="AX1386" s="11"/>
      <c r="AY1386" s="11"/>
      <c r="AZ1386" s="11"/>
      <c r="BA1386" s="11"/>
      <c r="BB1386" s="11"/>
      <c r="BC1386" s="11"/>
      <c r="BD1386" s="11"/>
      <c r="BE1386" s="11"/>
      <c r="BF1386" s="11"/>
      <c r="BG1386" s="11"/>
      <c r="BH1386" s="11"/>
      <c r="BI1386" s="11"/>
      <c r="BJ1386" s="11"/>
      <c r="BK1386" s="11"/>
      <c r="BL1386" s="11"/>
      <c r="BM1386" s="11"/>
      <c r="BN1386" s="11"/>
      <c r="BO1386" s="11"/>
      <c r="BP1386" s="11"/>
    </row>
    <row r="1387" spans="1:68" ht="12.75" customHeight="1">
      <c r="A1387" s="12">
        <f t="shared" si="2239"/>
        <v>1384</v>
      </c>
      <c r="B1387" s="11" t="str">
        <f t="shared" ref="B1387:D1387" si="2649">IF(ISERROR(B1386),IF(ISERROR(B1385),IF(ISERROR(B1384),"BLANK",B1384),B1385),B1386)</f>
        <v>Tomas Bird</v>
      </c>
      <c r="C1387" s="11" t="str">
        <f t="shared" si="2649"/>
        <v>Em Lim</v>
      </c>
      <c r="D1387" s="11" t="str">
        <f t="shared" si="2649"/>
        <v>BMSC26</v>
      </c>
      <c r="E1387" s="12" t="str">
        <f>IF(ISERROR(VLOOKUP($D1387,SITES!$A:$E,2,FALSE)),"",VLOOKUP($D1387,SITES!$A:$E,2,FALSE))</f>
        <v>Hosie South</v>
      </c>
      <c r="F1387" s="10">
        <f>IF(ISERROR(VLOOKUP($D1387,SITES!$A:$E,3,FALSE)),"",VLOOKUP($D1387,SITES!$A:$E,3,FALSE))</f>
        <v>48.9071</v>
      </c>
      <c r="G1387" s="13">
        <f>IF(ISERROR(VLOOKUP($D1387,SITES!$A:$E,4,FALSE)),"",VLOOKUP($D1387,SITES!$A:$E,4,FALSE))</f>
        <v>-125.03701700000001</v>
      </c>
      <c r="H1387" s="14" t="str">
        <f t="shared" ref="H1387:O1387" si="2650">IF(ISERROR(H1386),IF(ISERROR(H1385),IF(ISERROR(H1384),"BLANK",H1384),H1385),H1386)</f>
        <v>24/04/2024</v>
      </c>
      <c r="I1387" s="11">
        <f t="shared" si="2650"/>
        <v>1.5</v>
      </c>
      <c r="J1387" s="11" t="str">
        <f t="shared" si="2650"/>
        <v>SW</v>
      </c>
      <c r="K1387" s="18">
        <f t="shared" si="2650"/>
        <v>0.42083333333333334</v>
      </c>
      <c r="L1387" s="11" t="str">
        <f t="shared" si="2650"/>
        <v>TB</v>
      </c>
      <c r="M1387" s="11">
        <f t="shared" si="2650"/>
        <v>8</v>
      </c>
      <c r="N1387" s="11">
        <f t="shared" si="2650"/>
        <v>2</v>
      </c>
      <c r="O1387" s="11">
        <f t="shared" si="2650"/>
        <v>2</v>
      </c>
      <c r="P1387" s="11" t="s">
        <v>61</v>
      </c>
      <c r="Q1387" s="19" t="str">
        <f>IF($N1387=1,IF(ISERROR(VLOOKUP($P1387,'M1'!$A:$C,Q$2,FALSE)),"NOT PRESENT",VLOOKUP($P1387,'M1'!$A:$C,Q$2,FALSE)),IF($N1387=2,IF(ISERROR(VLOOKUP(DATA!$P1387,'M2'!$A:$C,Q$2,FALSE)),"NOT PRESENT",VLOOKUP(DATA!$P1387,'M2'!$A:$C,Q$2,FALSE)),IF($N1387=0,IF(ISERROR(VLOOKUP($P1387,'M1'!$A:$C,Q$2,FALSE)),IF(ISERROR(VLOOKUP(DATA!$P1387,'M2'!$A:$C,Q$2,FALSE)),"NOT PRESENT",VLOOKUP(DATA!$P1387,'M2'!$A:$C,Q$2,FALSE)),VLOOKUP($P1387,'M1'!$A:$C,Q$2,FALSE)),"SPECIFY METHOD")))</f>
        <v>Henricia spp.</v>
      </c>
      <c r="R1387" s="12" t="str">
        <f>IF($N1387=1,IF(ISERROR(VLOOKUP($P1387,'M1'!$A:$C,R$2,FALSE)),"NOT PRESENT",VLOOKUP($P1387,'M1'!$A:$C,R$2,FALSE)),IF($N1387=2,IF(ISERROR(VLOOKUP(DATA!$P1387,'M2'!$A:$C,R$2,FALSE)),"NOT PRESENT",VLOOKUP(DATA!$P1387,'M2'!$A:$C,R$2,FALSE)),IF($N1387=0,IF(ISERROR(VLOOKUP($P1387,'M1'!$A:$C,R$2,FALSE)),IF(ISERROR(VLOOKUP(DATA!$P1387,'M2'!$A:$C,R$2,FALSE)),"NOT PRESENT",VLOOKUP(DATA!$P1387,'M2'!$A:$C,R$2,FALSE)),VLOOKUP($P1387,'M1'!$A:$C,R$2,FALSE)),"SPECIFY METHOD")))</f>
        <v>Unidentified blood star</v>
      </c>
      <c r="S1387" s="21">
        <f t="shared" si="2597"/>
        <v>12</v>
      </c>
      <c r="T1387" s="11">
        <v>12</v>
      </c>
      <c r="U1387" s="11"/>
      <c r="V1387" s="11"/>
      <c r="W1387" s="11"/>
      <c r="X1387" s="11"/>
      <c r="Y1387" s="11"/>
      <c r="Z1387" s="11"/>
      <c r="AA1387" s="11"/>
      <c r="AB1387" s="11"/>
      <c r="AC1387" s="11"/>
      <c r="AD1387" s="11"/>
      <c r="AE1387" s="11"/>
      <c r="AF1387" s="11"/>
      <c r="AG1387" s="11"/>
      <c r="AH1387" s="11"/>
      <c r="AI1387" s="11"/>
      <c r="AJ1387" s="11"/>
      <c r="AK1387" s="11"/>
      <c r="AL1387" s="11"/>
      <c r="AM1387" s="11"/>
      <c r="AN1387" s="11"/>
      <c r="AO1387" s="11"/>
      <c r="AP1387" s="11"/>
      <c r="AQ1387" s="11"/>
      <c r="AR1387" s="11"/>
      <c r="AS1387" s="11"/>
      <c r="AT1387" s="11"/>
      <c r="AU1387" s="11"/>
      <c r="AV1387" s="11"/>
      <c r="AW1387" s="11"/>
      <c r="AX1387" s="11"/>
      <c r="AY1387" s="11"/>
      <c r="AZ1387" s="11"/>
      <c r="BA1387" s="11"/>
      <c r="BB1387" s="11"/>
      <c r="BC1387" s="11"/>
      <c r="BD1387" s="11"/>
      <c r="BE1387" s="11"/>
      <c r="BF1387" s="11"/>
      <c r="BG1387" s="11"/>
      <c r="BH1387" s="11"/>
      <c r="BI1387" s="11"/>
      <c r="BJ1387" s="11"/>
      <c r="BK1387" s="11"/>
      <c r="BL1387" s="11"/>
      <c r="BM1387" s="11"/>
      <c r="BN1387" s="11"/>
      <c r="BO1387" s="11"/>
      <c r="BP1387" s="11"/>
    </row>
    <row r="1388" spans="1:68" ht="12.75" customHeight="1">
      <c r="A1388" s="12">
        <f t="shared" si="2239"/>
        <v>1385</v>
      </c>
      <c r="B1388" s="11" t="str">
        <f t="shared" ref="B1388:D1388" si="2651">IF(ISERROR(B1387),IF(ISERROR(B1386),IF(ISERROR(B1385),"BLANK",B1385),B1386),B1387)</f>
        <v>Tomas Bird</v>
      </c>
      <c r="C1388" s="11" t="str">
        <f t="shared" si="2651"/>
        <v>Em Lim</v>
      </c>
      <c r="D1388" s="11" t="str">
        <f t="shared" si="2651"/>
        <v>BMSC26</v>
      </c>
      <c r="E1388" s="12" t="str">
        <f>IF(ISERROR(VLOOKUP($D1388,SITES!$A:$E,2,FALSE)),"",VLOOKUP($D1388,SITES!$A:$E,2,FALSE))</f>
        <v>Hosie South</v>
      </c>
      <c r="F1388" s="10">
        <f>IF(ISERROR(VLOOKUP($D1388,SITES!$A:$E,3,FALSE)),"",VLOOKUP($D1388,SITES!$A:$E,3,FALSE))</f>
        <v>48.9071</v>
      </c>
      <c r="G1388" s="13">
        <f>IF(ISERROR(VLOOKUP($D1388,SITES!$A:$E,4,FALSE)),"",VLOOKUP($D1388,SITES!$A:$E,4,FALSE))</f>
        <v>-125.03701700000001</v>
      </c>
      <c r="H1388" s="14" t="str">
        <f t="shared" ref="H1388:O1388" si="2652">IF(ISERROR(H1387),IF(ISERROR(H1386),IF(ISERROR(H1385),"BLANK",H1385),H1386),H1387)</f>
        <v>24/04/2024</v>
      </c>
      <c r="I1388" s="11">
        <f t="shared" si="2652"/>
        <v>1.5</v>
      </c>
      <c r="J1388" s="11" t="str">
        <f t="shared" si="2652"/>
        <v>SW</v>
      </c>
      <c r="K1388" s="18">
        <f t="shared" si="2652"/>
        <v>0.42083333333333334</v>
      </c>
      <c r="L1388" s="11" t="str">
        <f t="shared" si="2652"/>
        <v>TB</v>
      </c>
      <c r="M1388" s="11">
        <f t="shared" si="2652"/>
        <v>8</v>
      </c>
      <c r="N1388" s="11">
        <f t="shared" si="2652"/>
        <v>2</v>
      </c>
      <c r="O1388" s="11">
        <f t="shared" si="2652"/>
        <v>2</v>
      </c>
      <c r="P1388" s="11" t="s">
        <v>177</v>
      </c>
      <c r="Q1388" s="19" t="str">
        <f>IF($N1388=1,IF(ISERROR(VLOOKUP($P1388,'M1'!$A:$C,Q$2,FALSE)),"NOT PRESENT",VLOOKUP($P1388,'M1'!$A:$C,Q$2,FALSE)),IF($N1388=2,IF(ISERROR(VLOOKUP(DATA!$P1388,'M2'!$A:$C,Q$2,FALSE)),"NOT PRESENT",VLOOKUP(DATA!$P1388,'M2'!$A:$C,Q$2,FALSE)),IF($N1388=0,IF(ISERROR(VLOOKUP($P1388,'M1'!$A:$C,Q$2,FALSE)),IF(ISERROR(VLOOKUP(DATA!$P1388,'M2'!$A:$C,Q$2,FALSE)),"NOT PRESENT",VLOOKUP(DATA!$P1388,'M2'!$A:$C,Q$2,FALSE)),VLOOKUP($P1388,'M1'!$A:$C,Q$2,FALSE)),"SPECIFY METHOD")))</f>
        <v>Cadlina luteomarginata</v>
      </c>
      <c r="R1388" s="12" t="str">
        <f>IF($N1388=1,IF(ISERROR(VLOOKUP($P1388,'M1'!$A:$C,R$2,FALSE)),"NOT PRESENT",VLOOKUP($P1388,'M1'!$A:$C,R$2,FALSE)),IF($N1388=2,IF(ISERROR(VLOOKUP(DATA!$P1388,'M2'!$A:$C,R$2,FALSE)),"NOT PRESENT",VLOOKUP(DATA!$P1388,'M2'!$A:$C,R$2,FALSE)),IF($N1388=0,IF(ISERROR(VLOOKUP($P1388,'M1'!$A:$C,R$2,FALSE)),IF(ISERROR(VLOOKUP(DATA!$P1388,'M2'!$A:$C,R$2,FALSE)),"NOT PRESENT",VLOOKUP(DATA!$P1388,'M2'!$A:$C,R$2,FALSE)),VLOOKUP($P1388,'M1'!$A:$C,R$2,FALSE)),"SPECIFY METHOD")))</f>
        <v>Yellow-edge cadlina</v>
      </c>
      <c r="S1388" s="21">
        <f t="shared" si="2597"/>
        <v>3</v>
      </c>
      <c r="T1388" s="11">
        <v>3</v>
      </c>
      <c r="U1388" s="11"/>
      <c r="V1388" s="11"/>
      <c r="W1388" s="11"/>
      <c r="X1388" s="11"/>
      <c r="Y1388" s="11"/>
      <c r="Z1388" s="11"/>
      <c r="AA1388" s="11"/>
      <c r="AB1388" s="11"/>
      <c r="AC1388" s="11"/>
      <c r="AD1388" s="11"/>
      <c r="AE1388" s="11"/>
      <c r="AF1388" s="11"/>
      <c r="AG1388" s="11"/>
      <c r="AH1388" s="11"/>
      <c r="AI1388" s="11"/>
      <c r="AJ1388" s="11"/>
      <c r="AK1388" s="11"/>
      <c r="AL1388" s="11"/>
      <c r="AM1388" s="11"/>
      <c r="AN1388" s="11"/>
      <c r="AO1388" s="11"/>
      <c r="AP1388" s="11"/>
      <c r="AQ1388" s="11"/>
      <c r="AR1388" s="11"/>
      <c r="AS1388" s="11"/>
      <c r="AT1388" s="11"/>
      <c r="AU1388" s="11"/>
      <c r="AV1388" s="11"/>
      <c r="AW1388" s="11"/>
      <c r="AX1388" s="11"/>
      <c r="AY1388" s="11"/>
      <c r="AZ1388" s="11"/>
      <c r="BA1388" s="11"/>
      <c r="BB1388" s="11"/>
      <c r="BC1388" s="11"/>
      <c r="BD1388" s="11"/>
      <c r="BE1388" s="11"/>
      <c r="BF1388" s="11"/>
      <c r="BG1388" s="11"/>
      <c r="BH1388" s="11"/>
      <c r="BI1388" s="11"/>
      <c r="BJ1388" s="11"/>
      <c r="BK1388" s="11"/>
      <c r="BL1388" s="11"/>
      <c r="BM1388" s="11"/>
      <c r="BN1388" s="11"/>
      <c r="BO1388" s="11"/>
      <c r="BP1388" s="11"/>
    </row>
    <row r="1389" spans="1:68" ht="12.75" customHeight="1">
      <c r="A1389" s="12">
        <f t="shared" si="2239"/>
        <v>1386</v>
      </c>
      <c r="B1389" s="11" t="str">
        <f t="shared" ref="B1389:D1389" si="2653">IF(ISERROR(B1388),IF(ISERROR(B1387),IF(ISERROR(B1386),"BLANK",B1386),B1387),B1388)</f>
        <v>Tomas Bird</v>
      </c>
      <c r="C1389" s="11" t="str">
        <f t="shared" si="2653"/>
        <v>Em Lim</v>
      </c>
      <c r="D1389" s="11" t="str">
        <f t="shared" si="2653"/>
        <v>BMSC26</v>
      </c>
      <c r="E1389" s="12" t="str">
        <f>IF(ISERROR(VLOOKUP($D1389,SITES!$A:$E,2,FALSE)),"",VLOOKUP($D1389,SITES!$A:$E,2,FALSE))</f>
        <v>Hosie South</v>
      </c>
      <c r="F1389" s="10">
        <f>IF(ISERROR(VLOOKUP($D1389,SITES!$A:$E,3,FALSE)),"",VLOOKUP($D1389,SITES!$A:$E,3,FALSE))</f>
        <v>48.9071</v>
      </c>
      <c r="G1389" s="13">
        <f>IF(ISERROR(VLOOKUP($D1389,SITES!$A:$E,4,FALSE)),"",VLOOKUP($D1389,SITES!$A:$E,4,FALSE))</f>
        <v>-125.03701700000001</v>
      </c>
      <c r="H1389" s="14" t="str">
        <f t="shared" ref="H1389:O1389" si="2654">IF(ISERROR(H1388),IF(ISERROR(H1387),IF(ISERROR(H1386),"BLANK",H1386),H1387),H1388)</f>
        <v>24/04/2024</v>
      </c>
      <c r="I1389" s="11">
        <f t="shared" si="2654"/>
        <v>1.5</v>
      </c>
      <c r="J1389" s="11" t="str">
        <f t="shared" si="2654"/>
        <v>SW</v>
      </c>
      <c r="K1389" s="18">
        <f t="shared" si="2654"/>
        <v>0.42083333333333334</v>
      </c>
      <c r="L1389" s="11" t="str">
        <f t="shared" si="2654"/>
        <v>TB</v>
      </c>
      <c r="M1389" s="11">
        <f t="shared" si="2654"/>
        <v>8</v>
      </c>
      <c r="N1389" s="11">
        <f t="shared" si="2654"/>
        <v>2</v>
      </c>
      <c r="O1389" s="11">
        <f t="shared" si="2654"/>
        <v>2</v>
      </c>
      <c r="P1389" s="11" t="s">
        <v>42</v>
      </c>
      <c r="Q1389" s="19" t="str">
        <f>IF($N1389=1,IF(ISERROR(VLOOKUP($P1389,'M1'!$A:$C,Q$2,FALSE)),"NOT PRESENT",VLOOKUP($P1389,'M1'!$A:$C,Q$2,FALSE)),IF($N1389=2,IF(ISERROR(VLOOKUP(DATA!$P1389,'M2'!$A:$C,Q$2,FALSE)),"NOT PRESENT",VLOOKUP(DATA!$P1389,'M2'!$A:$C,Q$2,FALSE)),IF($N1389=0,IF(ISERROR(VLOOKUP($P1389,'M1'!$A:$C,Q$2,FALSE)),IF(ISERROR(VLOOKUP(DATA!$P1389,'M2'!$A:$C,Q$2,FALSE)),"NOT PRESENT",VLOOKUP(DATA!$P1389,'M2'!$A:$C,Q$2,FALSE)),VLOOKUP($P1389,'M1'!$A:$C,Q$2,FALSE)),"SPECIFY METHOD")))</f>
        <v>Dermasterias imbricata</v>
      </c>
      <c r="R1389" s="12" t="str">
        <f>IF($N1389=1,IF(ISERROR(VLOOKUP($P1389,'M1'!$A:$C,R$2,FALSE)),"NOT PRESENT",VLOOKUP($P1389,'M1'!$A:$C,R$2,FALSE)),IF($N1389=2,IF(ISERROR(VLOOKUP(DATA!$P1389,'M2'!$A:$C,R$2,FALSE)),"NOT PRESENT",VLOOKUP(DATA!$P1389,'M2'!$A:$C,R$2,FALSE)),IF($N1389=0,IF(ISERROR(VLOOKUP($P1389,'M1'!$A:$C,R$2,FALSE)),IF(ISERROR(VLOOKUP(DATA!$P1389,'M2'!$A:$C,R$2,FALSE)),"NOT PRESENT",VLOOKUP(DATA!$P1389,'M2'!$A:$C,R$2,FALSE)),VLOOKUP($P1389,'M1'!$A:$C,R$2,FALSE)),"SPECIFY METHOD")))</f>
        <v>Leather star</v>
      </c>
      <c r="S1389" s="21">
        <f t="shared" si="2597"/>
        <v>17</v>
      </c>
      <c r="T1389" s="11">
        <v>17</v>
      </c>
      <c r="U1389" s="11"/>
      <c r="V1389" s="11"/>
      <c r="W1389" s="11"/>
      <c r="X1389" s="11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1"/>
      <c r="AJ1389" s="11"/>
      <c r="AK1389" s="11"/>
      <c r="AL1389" s="11"/>
      <c r="AM1389" s="11"/>
      <c r="AN1389" s="11"/>
      <c r="AO1389" s="11"/>
      <c r="AP1389" s="11"/>
      <c r="AQ1389" s="11"/>
      <c r="AR1389" s="11"/>
      <c r="AS1389" s="11"/>
      <c r="AT1389" s="11"/>
      <c r="AU1389" s="11"/>
      <c r="AV1389" s="11"/>
      <c r="AW1389" s="11"/>
      <c r="AX1389" s="11"/>
      <c r="AY1389" s="11"/>
      <c r="AZ1389" s="11"/>
      <c r="BA1389" s="11"/>
      <c r="BB1389" s="11"/>
      <c r="BC1389" s="11"/>
      <c r="BD1389" s="11"/>
      <c r="BE1389" s="11"/>
      <c r="BF1389" s="11"/>
      <c r="BG1389" s="11"/>
      <c r="BH1389" s="11"/>
      <c r="BI1389" s="11"/>
      <c r="BJ1389" s="11"/>
      <c r="BK1389" s="11"/>
      <c r="BL1389" s="11"/>
      <c r="BM1389" s="11"/>
      <c r="BN1389" s="11"/>
      <c r="BO1389" s="11"/>
      <c r="BP1389" s="11"/>
    </row>
    <row r="1390" spans="1:68" ht="12.75" customHeight="1">
      <c r="A1390" s="12">
        <f t="shared" si="2239"/>
        <v>1387</v>
      </c>
      <c r="B1390" s="11" t="str">
        <f t="shared" ref="B1390:D1390" si="2655">IF(ISERROR(B1388),IF(ISERROR(B1387),IF(ISERROR(B1386),"BLANK",B1386),B1387),B1388)</f>
        <v>Tomas Bird</v>
      </c>
      <c r="C1390" s="11" t="str">
        <f t="shared" si="2655"/>
        <v>Em Lim</v>
      </c>
      <c r="D1390" s="11" t="str">
        <f t="shared" si="2655"/>
        <v>BMSC26</v>
      </c>
      <c r="E1390" s="12" t="str">
        <f>IF(ISERROR(VLOOKUP($D1390,SITES!$A:$E,2,FALSE)),"",VLOOKUP($D1390,SITES!$A:$E,2,FALSE))</f>
        <v>Hosie South</v>
      </c>
      <c r="F1390" s="10">
        <f>IF(ISERROR(VLOOKUP($D1390,SITES!$A:$E,3,FALSE)),"",VLOOKUP($D1390,SITES!$A:$E,3,FALSE))</f>
        <v>48.9071</v>
      </c>
      <c r="G1390" s="13">
        <f>IF(ISERROR(VLOOKUP($D1390,SITES!$A:$E,4,FALSE)),"",VLOOKUP($D1390,SITES!$A:$E,4,FALSE))</f>
        <v>-125.03701700000001</v>
      </c>
      <c r="H1390" s="14" t="str">
        <f t="shared" ref="H1390:O1390" si="2656">IF(ISERROR(H1388),IF(ISERROR(H1387),IF(ISERROR(H1386),"BLANK",H1386),H1387),H1388)</f>
        <v>24/04/2024</v>
      </c>
      <c r="I1390" s="11">
        <f t="shared" si="2656"/>
        <v>1.5</v>
      </c>
      <c r="J1390" s="11" t="str">
        <f t="shared" si="2656"/>
        <v>SW</v>
      </c>
      <c r="K1390" s="18">
        <f t="shared" si="2656"/>
        <v>0.42083333333333334</v>
      </c>
      <c r="L1390" s="11" t="str">
        <f t="shared" si="2656"/>
        <v>TB</v>
      </c>
      <c r="M1390" s="11">
        <f t="shared" si="2656"/>
        <v>8</v>
      </c>
      <c r="N1390" s="11">
        <f t="shared" si="2656"/>
        <v>2</v>
      </c>
      <c r="O1390" s="11">
        <f t="shared" si="2656"/>
        <v>2</v>
      </c>
      <c r="P1390" s="11" t="s">
        <v>38</v>
      </c>
      <c r="Q1390" s="19" t="str">
        <f>IF($N1390=1,IF(ISERROR(VLOOKUP($P1390,'M1'!$A:$C,Q$2,FALSE)),"NOT PRESENT",VLOOKUP($P1390,'M1'!$A:$C,Q$2,FALSE)),IF($N1390=2,IF(ISERROR(VLOOKUP(DATA!$P1390,'M2'!$A:$C,Q$2,FALSE)),"NOT PRESENT",VLOOKUP(DATA!$P1390,'M2'!$A:$C,Q$2,FALSE)),IF($N1390=0,IF(ISERROR(VLOOKUP($P1390,'M1'!$A:$C,Q$2,FALSE)),IF(ISERROR(VLOOKUP(DATA!$P1390,'M2'!$A:$C,Q$2,FALSE)),"NOT PRESENT",VLOOKUP(DATA!$P1390,'M2'!$A:$C,Q$2,FALSE)),VLOOKUP($P1390,'M1'!$A:$C,Q$2,FALSE)),"SPECIFY METHOD")))</f>
        <v>Crassadoma gigantea</v>
      </c>
      <c r="R1390" s="12" t="str">
        <f>IF($N1390=1,IF(ISERROR(VLOOKUP($P1390,'M1'!$A:$C,R$2,FALSE)),"NOT PRESENT",VLOOKUP($P1390,'M1'!$A:$C,R$2,FALSE)),IF($N1390=2,IF(ISERROR(VLOOKUP(DATA!$P1390,'M2'!$A:$C,R$2,FALSE)),"NOT PRESENT",VLOOKUP(DATA!$P1390,'M2'!$A:$C,R$2,FALSE)),IF($N1390=0,IF(ISERROR(VLOOKUP($P1390,'M1'!$A:$C,R$2,FALSE)),IF(ISERROR(VLOOKUP(DATA!$P1390,'M2'!$A:$C,R$2,FALSE)),"NOT PRESENT",VLOOKUP(DATA!$P1390,'M2'!$A:$C,R$2,FALSE)),VLOOKUP($P1390,'M1'!$A:$C,R$2,FALSE)),"SPECIFY METHOD")))</f>
        <v>Purple-hinged rock scallop</v>
      </c>
      <c r="S1390" s="21">
        <f t="shared" si="2597"/>
        <v>25</v>
      </c>
      <c r="T1390" s="11">
        <v>0</v>
      </c>
      <c r="U1390" s="11"/>
      <c r="V1390" s="11">
        <v>3</v>
      </c>
      <c r="W1390" s="11">
        <v>6</v>
      </c>
      <c r="X1390" s="11">
        <v>5</v>
      </c>
      <c r="Y1390" s="11">
        <v>6</v>
      </c>
      <c r="Z1390" s="11">
        <v>4</v>
      </c>
      <c r="AA1390" s="11">
        <v>1</v>
      </c>
      <c r="AB1390" s="11"/>
      <c r="AC1390" s="11"/>
      <c r="AD1390" s="11"/>
      <c r="AE1390" s="11"/>
      <c r="AF1390" s="11"/>
      <c r="AG1390" s="11"/>
      <c r="AH1390" s="11"/>
      <c r="AI1390" s="11"/>
      <c r="AJ1390" s="11"/>
      <c r="AK1390" s="11"/>
      <c r="AL1390" s="11"/>
      <c r="AM1390" s="11"/>
      <c r="AN1390" s="11"/>
      <c r="AO1390" s="11"/>
      <c r="AP1390" s="11"/>
      <c r="AQ1390" s="11"/>
      <c r="AR1390" s="11"/>
      <c r="AS1390" s="11"/>
      <c r="AT1390" s="11"/>
      <c r="AU1390" s="11"/>
      <c r="AV1390" s="11"/>
      <c r="AW1390" s="11"/>
      <c r="AX1390" s="11"/>
      <c r="AY1390" s="11"/>
      <c r="AZ1390" s="11"/>
      <c r="BA1390" s="11"/>
      <c r="BB1390" s="11"/>
      <c r="BC1390" s="11"/>
      <c r="BD1390" s="11"/>
      <c r="BE1390" s="11"/>
      <c r="BF1390" s="11"/>
      <c r="BG1390" s="11"/>
      <c r="BH1390" s="11"/>
      <c r="BI1390" s="11"/>
      <c r="BJ1390" s="11"/>
      <c r="BK1390" s="11"/>
      <c r="BL1390" s="11"/>
      <c r="BM1390" s="11"/>
      <c r="BN1390" s="11"/>
      <c r="BO1390" s="11"/>
      <c r="BP1390" s="11"/>
    </row>
    <row r="1391" spans="1:68" ht="12.75" customHeight="1">
      <c r="A1391" s="12">
        <f t="shared" si="2239"/>
        <v>1388</v>
      </c>
      <c r="B1391" s="11" t="str">
        <f t="shared" ref="B1391:D1391" si="2657">IF(ISERROR(B1390),IF(ISERROR(B1388),IF(ISERROR(B1387),"BLANK",B1387),B1388),B1390)</f>
        <v>Tomas Bird</v>
      </c>
      <c r="C1391" s="11" t="str">
        <f t="shared" si="2657"/>
        <v>Em Lim</v>
      </c>
      <c r="D1391" s="11" t="str">
        <f t="shared" si="2657"/>
        <v>BMSC26</v>
      </c>
      <c r="E1391" s="12" t="str">
        <f>IF(ISERROR(VLOOKUP($D1391,SITES!$A:$E,2,FALSE)),"",VLOOKUP($D1391,SITES!$A:$E,2,FALSE))</f>
        <v>Hosie South</v>
      </c>
      <c r="F1391" s="10">
        <f>IF(ISERROR(VLOOKUP($D1391,SITES!$A:$E,3,FALSE)),"",VLOOKUP($D1391,SITES!$A:$E,3,FALSE))</f>
        <v>48.9071</v>
      </c>
      <c r="G1391" s="13">
        <f>IF(ISERROR(VLOOKUP($D1391,SITES!$A:$E,4,FALSE)),"",VLOOKUP($D1391,SITES!$A:$E,4,FALSE))</f>
        <v>-125.03701700000001</v>
      </c>
      <c r="H1391" s="14" t="str">
        <f t="shared" ref="H1391:O1391" si="2658">IF(ISERROR(H1390),IF(ISERROR(H1388),IF(ISERROR(H1387),"BLANK",H1387),H1388),H1390)</f>
        <v>24/04/2024</v>
      </c>
      <c r="I1391" s="11">
        <f t="shared" si="2658"/>
        <v>1.5</v>
      </c>
      <c r="J1391" s="11" t="str">
        <f t="shared" si="2658"/>
        <v>SW</v>
      </c>
      <c r="K1391" s="18">
        <f t="shared" si="2658"/>
        <v>0.42083333333333334</v>
      </c>
      <c r="L1391" s="11" t="str">
        <f t="shared" si="2658"/>
        <v>TB</v>
      </c>
      <c r="M1391" s="11">
        <f t="shared" si="2658"/>
        <v>8</v>
      </c>
      <c r="N1391" s="11">
        <f t="shared" si="2658"/>
        <v>2</v>
      </c>
      <c r="O1391" s="11">
        <f t="shared" si="2658"/>
        <v>2</v>
      </c>
      <c r="P1391" s="11" t="s">
        <v>204</v>
      </c>
      <c r="Q1391" s="19" t="str">
        <f>IF($N1391=1,IF(ISERROR(VLOOKUP($P1391,'M1'!$A:$C,Q$2,FALSE)),"NOT PRESENT",VLOOKUP($P1391,'M1'!$A:$C,Q$2,FALSE)),IF($N1391=2,IF(ISERROR(VLOOKUP(DATA!$P1391,'M2'!$A:$C,Q$2,FALSE)),"NOT PRESENT",VLOOKUP(DATA!$P1391,'M2'!$A:$C,Q$2,FALSE)),IF($N1391=0,IF(ISERROR(VLOOKUP($P1391,'M1'!$A:$C,Q$2,FALSE)),IF(ISERROR(VLOOKUP(DATA!$P1391,'M2'!$A:$C,Q$2,FALSE)),"NOT PRESENT",VLOOKUP(DATA!$P1391,'M2'!$A:$C,Q$2,FALSE)),VLOOKUP($P1391,'M1'!$A:$C,Q$2,FALSE)),"SPECIFY METHOD")))</f>
        <v>Chlamys rubida</v>
      </c>
      <c r="R1391" s="12" t="str">
        <f>IF($N1391=1,IF(ISERROR(VLOOKUP($P1391,'M1'!$A:$C,R$2,FALSE)),"NOT PRESENT",VLOOKUP($P1391,'M1'!$A:$C,R$2,FALSE)),IF($N1391=2,IF(ISERROR(VLOOKUP(DATA!$P1391,'M2'!$A:$C,R$2,FALSE)),"NOT PRESENT",VLOOKUP(DATA!$P1391,'M2'!$A:$C,R$2,FALSE)),IF($N1391=0,IF(ISERROR(VLOOKUP($P1391,'M1'!$A:$C,R$2,FALSE)),IF(ISERROR(VLOOKUP(DATA!$P1391,'M2'!$A:$C,R$2,FALSE)),"NOT PRESENT",VLOOKUP(DATA!$P1391,'M2'!$A:$C,R$2,FALSE)),VLOOKUP($P1391,'M1'!$A:$C,R$2,FALSE)),"SPECIFY METHOD")))</f>
        <v>Reddish scallop</v>
      </c>
      <c r="S1391" s="21">
        <f t="shared" si="2597"/>
        <v>1</v>
      </c>
      <c r="T1391" s="11">
        <v>1</v>
      </c>
      <c r="U1391" s="11"/>
      <c r="V1391" s="11"/>
      <c r="W1391" s="11"/>
      <c r="X1391" s="11"/>
      <c r="Y1391" s="11"/>
      <c r="Z1391" s="11"/>
      <c r="AA1391" s="11"/>
      <c r="AB1391" s="11"/>
      <c r="AC1391" s="11"/>
      <c r="AD1391" s="11"/>
      <c r="AE1391" s="11"/>
      <c r="AF1391" s="11"/>
      <c r="AG1391" s="11"/>
      <c r="AH1391" s="11"/>
      <c r="AI1391" s="11"/>
      <c r="AJ1391" s="11"/>
      <c r="AK1391" s="11"/>
      <c r="AL1391" s="11"/>
      <c r="AM1391" s="11"/>
      <c r="AN1391" s="11"/>
      <c r="AO1391" s="11"/>
      <c r="AP1391" s="11"/>
      <c r="AQ1391" s="11"/>
      <c r="AR1391" s="11"/>
      <c r="AS1391" s="11"/>
      <c r="AT1391" s="11"/>
      <c r="AU1391" s="11"/>
      <c r="AV1391" s="11"/>
      <c r="AW1391" s="11"/>
      <c r="AX1391" s="11"/>
      <c r="AY1391" s="11"/>
      <c r="AZ1391" s="11"/>
      <c r="BA1391" s="11"/>
      <c r="BB1391" s="11"/>
      <c r="BC1391" s="11"/>
      <c r="BD1391" s="11"/>
      <c r="BE1391" s="11"/>
      <c r="BF1391" s="11"/>
      <c r="BG1391" s="11"/>
      <c r="BH1391" s="11"/>
      <c r="BI1391" s="11"/>
      <c r="BJ1391" s="11"/>
      <c r="BK1391" s="11"/>
      <c r="BL1391" s="11"/>
      <c r="BM1391" s="11"/>
      <c r="BN1391" s="11"/>
      <c r="BO1391" s="11"/>
      <c r="BP1391" s="11"/>
    </row>
    <row r="1392" spans="1:68" ht="12.75" customHeight="1">
      <c r="A1392" s="12">
        <f t="shared" si="2239"/>
        <v>1389</v>
      </c>
      <c r="B1392" s="11" t="str">
        <f t="shared" ref="B1392:D1392" si="2659">IF(ISERROR(B1390),IF(ISERROR(B1389),IF(ISERROR(B1387),"BLANK",B1387),B1389),B1390)</f>
        <v>Tomas Bird</v>
      </c>
      <c r="C1392" s="11" t="str">
        <f t="shared" si="2659"/>
        <v>Em Lim</v>
      </c>
      <c r="D1392" s="11" t="str">
        <f t="shared" si="2659"/>
        <v>BMSC26</v>
      </c>
      <c r="E1392" s="12" t="str">
        <f>IF(ISERROR(VLOOKUP($D1392,SITES!$A:$E,2,FALSE)),"",VLOOKUP($D1392,SITES!$A:$E,2,FALSE))</f>
        <v>Hosie South</v>
      </c>
      <c r="F1392" s="10">
        <f>IF(ISERROR(VLOOKUP($D1392,SITES!$A:$E,3,FALSE)),"",VLOOKUP($D1392,SITES!$A:$E,3,FALSE))</f>
        <v>48.9071</v>
      </c>
      <c r="G1392" s="13">
        <f>IF(ISERROR(VLOOKUP($D1392,SITES!$A:$E,4,FALSE)),"",VLOOKUP($D1392,SITES!$A:$E,4,FALSE))</f>
        <v>-125.03701700000001</v>
      </c>
      <c r="H1392" s="14" t="str">
        <f t="shared" ref="H1392:O1392" si="2660">IF(ISERROR(H1390),IF(ISERROR(H1389),IF(ISERROR(H1387),"BLANK",H1387),H1389),H1390)</f>
        <v>24/04/2024</v>
      </c>
      <c r="I1392" s="11">
        <f t="shared" si="2660"/>
        <v>1.5</v>
      </c>
      <c r="J1392" s="11" t="str">
        <f t="shared" si="2660"/>
        <v>SW</v>
      </c>
      <c r="K1392" s="18">
        <f t="shared" si="2660"/>
        <v>0.42083333333333334</v>
      </c>
      <c r="L1392" s="11" t="str">
        <f t="shared" si="2660"/>
        <v>TB</v>
      </c>
      <c r="M1392" s="11">
        <f t="shared" si="2660"/>
        <v>8</v>
      </c>
      <c r="N1392" s="11">
        <f t="shared" si="2660"/>
        <v>2</v>
      </c>
      <c r="O1392" s="11">
        <f t="shared" si="2660"/>
        <v>2</v>
      </c>
      <c r="P1392" s="11" t="s">
        <v>33</v>
      </c>
      <c r="Q1392" s="19" t="str">
        <f>IF($N1392=1,IF(ISERROR(VLOOKUP($P1392,'M1'!$A:$C,Q$2,FALSE)),"NOT PRESENT",VLOOKUP($P1392,'M1'!$A:$C,Q$2,FALSE)),IF($N1392=2,IF(ISERROR(VLOOKUP(DATA!$P1392,'M2'!$A:$C,Q$2,FALSE)),"NOT PRESENT",VLOOKUP(DATA!$P1392,'M2'!$A:$C,Q$2,FALSE)),IF($N1392=0,IF(ISERROR(VLOOKUP($P1392,'M1'!$A:$C,Q$2,FALSE)),IF(ISERROR(VLOOKUP(DATA!$P1392,'M2'!$A:$C,Q$2,FALSE)),"NOT PRESENT",VLOOKUP(DATA!$P1392,'M2'!$A:$C,Q$2,FALSE)),VLOOKUP($P1392,'M1'!$A:$C,Q$2,FALSE)),"SPECIFY METHOD")))</f>
        <v>Apostichopus californicus</v>
      </c>
      <c r="R1392" s="12" t="str">
        <f>IF($N1392=1,IF(ISERROR(VLOOKUP($P1392,'M1'!$A:$C,R$2,FALSE)),"NOT PRESENT",VLOOKUP($P1392,'M1'!$A:$C,R$2,FALSE)),IF($N1392=2,IF(ISERROR(VLOOKUP(DATA!$P1392,'M2'!$A:$C,R$2,FALSE)),"NOT PRESENT",VLOOKUP(DATA!$P1392,'M2'!$A:$C,R$2,FALSE)),IF($N1392=0,IF(ISERROR(VLOOKUP($P1392,'M1'!$A:$C,R$2,FALSE)),IF(ISERROR(VLOOKUP(DATA!$P1392,'M2'!$A:$C,R$2,FALSE)),"NOT PRESENT",VLOOKUP(DATA!$P1392,'M2'!$A:$C,R$2,FALSE)),VLOOKUP($P1392,'M1'!$A:$C,R$2,FALSE)),"SPECIFY METHOD")))</f>
        <v>California sea cucumber</v>
      </c>
      <c r="S1392" s="21">
        <f t="shared" si="2597"/>
        <v>3</v>
      </c>
      <c r="T1392" s="11">
        <v>3</v>
      </c>
      <c r="U1392" s="11"/>
      <c r="V1392" s="11"/>
      <c r="W1392" s="11"/>
      <c r="X1392" s="11"/>
      <c r="Y1392" s="11"/>
      <c r="Z1392" s="11"/>
      <c r="AA1392" s="11"/>
      <c r="AB1392" s="11"/>
      <c r="AC1392" s="11"/>
      <c r="AD1392" s="11"/>
      <c r="AE1392" s="11"/>
      <c r="AF1392" s="11"/>
      <c r="AG1392" s="11"/>
      <c r="AH1392" s="11"/>
      <c r="AI1392" s="11"/>
      <c r="AJ1392" s="11"/>
      <c r="AK1392" s="11"/>
      <c r="AL1392" s="11"/>
      <c r="AM1392" s="11"/>
      <c r="AN1392" s="11"/>
      <c r="AO1392" s="11"/>
      <c r="AP1392" s="11"/>
      <c r="AQ1392" s="11"/>
      <c r="AR1392" s="11"/>
      <c r="AS1392" s="11"/>
      <c r="AT1392" s="11"/>
      <c r="AU1392" s="11"/>
      <c r="AV1392" s="11"/>
      <c r="AW1392" s="11"/>
      <c r="AX1392" s="11"/>
      <c r="AY1392" s="11"/>
      <c r="AZ1392" s="11"/>
      <c r="BA1392" s="11"/>
      <c r="BB1392" s="11"/>
      <c r="BC1392" s="11"/>
      <c r="BD1392" s="11"/>
      <c r="BE1392" s="11"/>
      <c r="BF1392" s="11"/>
      <c r="BG1392" s="11"/>
      <c r="BH1392" s="11"/>
      <c r="BI1392" s="11"/>
      <c r="BJ1392" s="11"/>
      <c r="BK1392" s="11"/>
      <c r="BL1392" s="11"/>
      <c r="BM1392" s="11"/>
      <c r="BN1392" s="11"/>
      <c r="BO1392" s="11"/>
      <c r="BP1392" s="11"/>
    </row>
    <row r="1393" spans="1:68" ht="12.75" customHeight="1">
      <c r="A1393" s="12">
        <f t="shared" si="2239"/>
        <v>1390</v>
      </c>
      <c r="B1393" s="11" t="str">
        <f t="shared" ref="B1393:D1393" si="2661">IF(ISERROR(B1391),IF(ISERROR(B1390),IF(ISERROR(B1388),"BLANK",B1388),B1390),B1391)</f>
        <v>Tomas Bird</v>
      </c>
      <c r="C1393" s="11" t="str">
        <f t="shared" si="2661"/>
        <v>Em Lim</v>
      </c>
      <c r="D1393" s="11" t="str">
        <f t="shared" si="2661"/>
        <v>BMSC26</v>
      </c>
      <c r="E1393" s="12" t="str">
        <f>IF(ISERROR(VLOOKUP($D1393,SITES!$A:$E,2,FALSE)),"",VLOOKUP($D1393,SITES!$A:$E,2,FALSE))</f>
        <v>Hosie South</v>
      </c>
      <c r="F1393" s="10">
        <f>IF(ISERROR(VLOOKUP($D1393,SITES!$A:$E,3,FALSE)),"",VLOOKUP($D1393,SITES!$A:$E,3,FALSE))</f>
        <v>48.9071</v>
      </c>
      <c r="G1393" s="13">
        <f>IF(ISERROR(VLOOKUP($D1393,SITES!$A:$E,4,FALSE)),"",VLOOKUP($D1393,SITES!$A:$E,4,FALSE))</f>
        <v>-125.03701700000001</v>
      </c>
      <c r="H1393" s="14" t="str">
        <f t="shared" ref="H1393:O1393" si="2662">IF(ISERROR(H1391),IF(ISERROR(H1390),IF(ISERROR(H1388),"BLANK",H1388),H1390),H1391)</f>
        <v>24/04/2024</v>
      </c>
      <c r="I1393" s="11">
        <f t="shared" si="2662"/>
        <v>1.5</v>
      </c>
      <c r="J1393" s="11" t="str">
        <f t="shared" si="2662"/>
        <v>SW</v>
      </c>
      <c r="K1393" s="18">
        <f t="shared" si="2662"/>
        <v>0.42083333333333334</v>
      </c>
      <c r="L1393" s="11" t="str">
        <f t="shared" si="2662"/>
        <v>TB</v>
      </c>
      <c r="M1393" s="11">
        <f t="shared" si="2662"/>
        <v>8</v>
      </c>
      <c r="N1393" s="11">
        <f t="shared" si="2662"/>
        <v>2</v>
      </c>
      <c r="O1393" s="11">
        <f t="shared" si="2662"/>
        <v>2</v>
      </c>
      <c r="P1393" s="11" t="s">
        <v>179</v>
      </c>
      <c r="Q1393" s="19" t="str">
        <f>IF($N1393=1,IF(ISERROR(VLOOKUP($P1393,'M1'!$A:$C,Q$2,FALSE)),"NOT PRESENT",VLOOKUP($P1393,'M1'!$A:$C,Q$2,FALSE)),IF($N1393=2,IF(ISERROR(VLOOKUP(DATA!$P1393,'M2'!$A:$C,Q$2,FALSE)),"NOT PRESENT",VLOOKUP(DATA!$P1393,'M2'!$A:$C,Q$2,FALSE)),IF($N1393=0,IF(ISERROR(VLOOKUP($P1393,'M1'!$A:$C,Q$2,FALSE)),IF(ISERROR(VLOOKUP(DATA!$P1393,'M2'!$A:$C,Q$2,FALSE)),"NOT PRESENT",VLOOKUP(DATA!$P1393,'M2'!$A:$C,Q$2,FALSE)),VLOOKUP($P1393,'M1'!$A:$C,Q$2,FALSE)),"SPECIFY METHOD")))</f>
        <v>Oregonia gracilis</v>
      </c>
      <c r="R1393" s="12" t="str">
        <f>IF($N1393=1,IF(ISERROR(VLOOKUP($P1393,'M1'!$A:$C,R$2,FALSE)),"NOT PRESENT",VLOOKUP($P1393,'M1'!$A:$C,R$2,FALSE)),IF($N1393=2,IF(ISERROR(VLOOKUP(DATA!$P1393,'M2'!$A:$C,R$2,FALSE)),"NOT PRESENT",VLOOKUP(DATA!$P1393,'M2'!$A:$C,R$2,FALSE)),IF($N1393=0,IF(ISERROR(VLOOKUP($P1393,'M1'!$A:$C,R$2,FALSE)),IF(ISERROR(VLOOKUP(DATA!$P1393,'M2'!$A:$C,R$2,FALSE)),"NOT PRESENT",VLOOKUP(DATA!$P1393,'M2'!$A:$C,R$2,FALSE)),VLOOKUP($P1393,'M1'!$A:$C,R$2,FALSE)),"SPECIFY METHOD")))</f>
        <v>Graceful decorator crab</v>
      </c>
      <c r="S1393" s="21">
        <f t="shared" si="2597"/>
        <v>1</v>
      </c>
      <c r="T1393" s="11">
        <v>1</v>
      </c>
      <c r="U1393" s="11"/>
      <c r="V1393" s="11"/>
      <c r="W1393" s="11"/>
      <c r="X1393" s="11"/>
      <c r="Y1393" s="11"/>
      <c r="Z1393" s="11"/>
      <c r="AA1393" s="11"/>
      <c r="AB1393" s="11"/>
      <c r="AC1393" s="11"/>
      <c r="AD1393" s="11"/>
      <c r="AE1393" s="11"/>
      <c r="AF1393" s="11"/>
      <c r="AG1393" s="11"/>
      <c r="AH1393" s="11"/>
      <c r="AI1393" s="11"/>
      <c r="AJ1393" s="11"/>
      <c r="AK1393" s="11"/>
      <c r="AL1393" s="11"/>
      <c r="AM1393" s="11"/>
      <c r="AN1393" s="11"/>
      <c r="AO1393" s="11"/>
      <c r="AP1393" s="11"/>
      <c r="AQ1393" s="11"/>
      <c r="AR1393" s="11"/>
      <c r="AS1393" s="11"/>
      <c r="AT1393" s="11"/>
      <c r="AU1393" s="11"/>
      <c r="AV1393" s="11"/>
      <c r="AW1393" s="11"/>
      <c r="AX1393" s="11"/>
      <c r="AY1393" s="11"/>
      <c r="AZ1393" s="11"/>
      <c r="BA1393" s="11"/>
      <c r="BB1393" s="11"/>
      <c r="BC1393" s="11"/>
      <c r="BD1393" s="11"/>
      <c r="BE1393" s="11"/>
      <c r="BF1393" s="11"/>
      <c r="BG1393" s="11"/>
      <c r="BH1393" s="11"/>
      <c r="BI1393" s="11"/>
      <c r="BJ1393" s="11"/>
      <c r="BK1393" s="11"/>
      <c r="BL1393" s="11"/>
      <c r="BM1393" s="11"/>
      <c r="BN1393" s="11"/>
      <c r="BO1393" s="11"/>
      <c r="BP1393" s="11"/>
    </row>
    <row r="1394" spans="1:68" ht="12.75" customHeight="1">
      <c r="A1394" s="12">
        <f t="shared" si="2239"/>
        <v>1391</v>
      </c>
      <c r="B1394" s="11" t="str">
        <f t="shared" ref="B1394:D1394" si="2663">IF(ISERROR(B1393),IF(ISERROR(B1391),IF(ISERROR(B1390),"BLANK",B1390),B1391),B1393)</f>
        <v>Tomas Bird</v>
      </c>
      <c r="C1394" s="11" t="str">
        <f t="shared" si="2663"/>
        <v>Em Lim</v>
      </c>
      <c r="D1394" s="11" t="str">
        <f t="shared" si="2663"/>
        <v>BMSC26</v>
      </c>
      <c r="E1394" s="12" t="str">
        <f>IF(ISERROR(VLOOKUP($D1394,SITES!$A:$E,2,FALSE)),"",VLOOKUP($D1394,SITES!$A:$E,2,FALSE))</f>
        <v>Hosie South</v>
      </c>
      <c r="F1394" s="10">
        <f>IF(ISERROR(VLOOKUP($D1394,SITES!$A:$E,3,FALSE)),"",VLOOKUP($D1394,SITES!$A:$E,3,FALSE))</f>
        <v>48.9071</v>
      </c>
      <c r="G1394" s="13">
        <f>IF(ISERROR(VLOOKUP($D1394,SITES!$A:$E,4,FALSE)),"",VLOOKUP($D1394,SITES!$A:$E,4,FALSE))</f>
        <v>-125.03701700000001</v>
      </c>
      <c r="H1394" s="14" t="str">
        <f t="shared" ref="H1394:O1394" si="2664">IF(ISERROR(H1393),IF(ISERROR(H1391),IF(ISERROR(H1390),"BLANK",H1390),H1391),H1393)</f>
        <v>24/04/2024</v>
      </c>
      <c r="I1394" s="11">
        <f t="shared" si="2664"/>
        <v>1.5</v>
      </c>
      <c r="J1394" s="11" t="str">
        <f t="shared" si="2664"/>
        <v>SW</v>
      </c>
      <c r="K1394" s="18">
        <f t="shared" si="2664"/>
        <v>0.42083333333333334</v>
      </c>
      <c r="L1394" s="11" t="str">
        <f t="shared" si="2664"/>
        <v>TB</v>
      </c>
      <c r="M1394" s="11">
        <f t="shared" si="2664"/>
        <v>8</v>
      </c>
      <c r="N1394" s="11">
        <f t="shared" si="2664"/>
        <v>2</v>
      </c>
      <c r="O1394" s="11">
        <f t="shared" si="2664"/>
        <v>2</v>
      </c>
      <c r="P1394" s="24" t="s">
        <v>63</v>
      </c>
      <c r="Q1394" s="19" t="str">
        <f>IF($N1394=1,IF(ISERROR(VLOOKUP($P1394,'M1'!$A:$C,Q$2,FALSE)),"NOT PRESENT",VLOOKUP($P1394,'M1'!$A:$C,Q$2,FALSE)),IF($N1394=2,IF(ISERROR(VLOOKUP(DATA!$P1394,'M2'!$A:$C,Q$2,FALSE)),"NOT PRESENT",VLOOKUP(DATA!$P1394,'M2'!$A:$C,Q$2,FALSE)),IF($N1394=0,IF(ISERROR(VLOOKUP($P1394,'M1'!$A:$C,Q$2,FALSE)),IF(ISERROR(VLOOKUP(DATA!$P1394,'M2'!$A:$C,Q$2,FALSE)),"NOT PRESENT",VLOOKUP(DATA!$P1394,'M2'!$A:$C,Q$2,FALSE)),VLOOKUP($P1394,'M1'!$A:$C,Q$2,FALSE)),"SPECIFY METHOD")))</f>
        <v>Paguroidea spp.</v>
      </c>
      <c r="R1394" s="12" t="str">
        <f>IF($N1394=1,IF(ISERROR(VLOOKUP($P1394,'M1'!$A:$C,R$2,FALSE)),"NOT PRESENT",VLOOKUP($P1394,'M1'!$A:$C,R$2,FALSE)),IF($N1394=2,IF(ISERROR(VLOOKUP(DATA!$P1394,'M2'!$A:$C,R$2,FALSE)),"NOT PRESENT",VLOOKUP(DATA!$P1394,'M2'!$A:$C,R$2,FALSE)),IF($N1394=0,IF(ISERROR(VLOOKUP($P1394,'M1'!$A:$C,R$2,FALSE)),IF(ISERROR(VLOOKUP(DATA!$P1394,'M2'!$A:$C,R$2,FALSE)),"NOT PRESENT",VLOOKUP(DATA!$P1394,'M2'!$A:$C,R$2,FALSE)),VLOOKUP($P1394,'M1'!$A:$C,R$2,FALSE)),"SPECIFY METHOD")))</f>
        <v>Unidentified hermit crab</v>
      </c>
      <c r="S1394" s="27">
        <f t="shared" si="2597"/>
        <v>7</v>
      </c>
      <c r="T1394" s="24">
        <v>7</v>
      </c>
      <c r="U1394" s="11"/>
      <c r="V1394" s="11"/>
      <c r="W1394" s="11"/>
      <c r="X1394" s="11"/>
      <c r="Y1394" s="11"/>
      <c r="Z1394" s="11"/>
      <c r="AA1394" s="11"/>
      <c r="AB1394" s="11"/>
      <c r="AC1394" s="11"/>
      <c r="AD1394" s="11"/>
      <c r="AE1394" s="11"/>
      <c r="AF1394" s="11"/>
      <c r="AG1394" s="11"/>
      <c r="AH1394" s="11"/>
      <c r="AI1394" s="11"/>
      <c r="AJ1394" s="11"/>
      <c r="AK1394" s="11"/>
      <c r="AL1394" s="11"/>
      <c r="AM1394" s="11"/>
      <c r="AN1394" s="11"/>
      <c r="AO1394" s="11"/>
      <c r="AP1394" s="11"/>
      <c r="AQ1394" s="11"/>
      <c r="AR1394" s="11"/>
      <c r="AS1394" s="11"/>
      <c r="AT1394" s="11"/>
      <c r="AU1394" s="11"/>
      <c r="AV1394" s="11"/>
      <c r="AW1394" s="11"/>
      <c r="AX1394" s="11"/>
      <c r="AY1394" s="11"/>
      <c r="AZ1394" s="11"/>
      <c r="BA1394" s="11"/>
      <c r="BB1394" s="11"/>
      <c r="BC1394" s="11"/>
      <c r="BD1394" s="11"/>
      <c r="BE1394" s="11"/>
      <c r="BF1394" s="11"/>
      <c r="BG1394" s="11"/>
      <c r="BH1394" s="11"/>
      <c r="BI1394" s="11"/>
      <c r="BJ1394" s="11"/>
      <c r="BK1394" s="11"/>
      <c r="BL1394" s="11"/>
      <c r="BM1394" s="11"/>
      <c r="BN1394" s="11"/>
      <c r="BO1394" s="11"/>
      <c r="BP1394" s="11"/>
    </row>
    <row r="1395" spans="1:68" ht="12.75" customHeight="1">
      <c r="A1395" s="12">
        <f t="shared" si="2239"/>
        <v>1392</v>
      </c>
      <c r="B1395" s="11" t="str">
        <f t="shared" ref="B1395:D1395" si="2665">IF(ISERROR(B1394),IF(ISERROR(B1393),IF(ISERROR(B1391),"BLANK",B1391),B1393),B1394)</f>
        <v>Tomas Bird</v>
      </c>
      <c r="C1395" s="11" t="str">
        <f t="shared" si="2665"/>
        <v>Em Lim</v>
      </c>
      <c r="D1395" s="11" t="str">
        <f t="shared" si="2665"/>
        <v>BMSC26</v>
      </c>
      <c r="E1395" s="12" t="str">
        <f>IF(ISERROR(VLOOKUP($D1395,SITES!$A:$E,2,FALSE)),"",VLOOKUP($D1395,SITES!$A:$E,2,FALSE))</f>
        <v>Hosie South</v>
      </c>
      <c r="F1395" s="10">
        <f>IF(ISERROR(VLOOKUP($D1395,SITES!$A:$E,3,FALSE)),"",VLOOKUP($D1395,SITES!$A:$E,3,FALSE))</f>
        <v>48.9071</v>
      </c>
      <c r="G1395" s="13">
        <f>IF(ISERROR(VLOOKUP($D1395,SITES!$A:$E,4,FALSE)),"",VLOOKUP($D1395,SITES!$A:$E,4,FALSE))</f>
        <v>-125.03701700000001</v>
      </c>
      <c r="H1395" s="14" t="str">
        <f t="shared" ref="H1395:O1395" si="2666">IF(ISERROR(H1394),IF(ISERROR(H1393),IF(ISERROR(H1391),"BLANK",H1391),H1393),H1394)</f>
        <v>24/04/2024</v>
      </c>
      <c r="I1395" s="11">
        <f t="shared" si="2666"/>
        <v>1.5</v>
      </c>
      <c r="J1395" s="11" t="str">
        <f t="shared" si="2666"/>
        <v>SW</v>
      </c>
      <c r="K1395" s="18">
        <f t="shared" si="2666"/>
        <v>0.42083333333333334</v>
      </c>
      <c r="L1395" s="11" t="str">
        <f t="shared" si="2666"/>
        <v>TB</v>
      </c>
      <c r="M1395" s="11">
        <f t="shared" si="2666"/>
        <v>8</v>
      </c>
      <c r="N1395" s="11">
        <f t="shared" si="2666"/>
        <v>2</v>
      </c>
      <c r="O1395" s="11">
        <f t="shared" si="2666"/>
        <v>2</v>
      </c>
      <c r="P1395" s="11" t="s">
        <v>97</v>
      </c>
      <c r="Q1395" s="19" t="str">
        <f>IF($N1395=1,IF(ISERROR(VLOOKUP($P1395,'M1'!$A:$C,Q$2,FALSE)),"NOT PRESENT",VLOOKUP($P1395,'M1'!$A:$C,Q$2,FALSE)),IF($N1395=2,IF(ISERROR(VLOOKUP(DATA!$P1395,'M2'!$A:$C,Q$2,FALSE)),"NOT PRESENT",VLOOKUP(DATA!$P1395,'M2'!$A:$C,Q$2,FALSE)),IF($N1395=0,IF(ISERROR(VLOOKUP($P1395,'M1'!$A:$C,Q$2,FALSE)),IF(ISERROR(VLOOKUP(DATA!$P1395,'M2'!$A:$C,Q$2,FALSE)),"NOT PRESENT",VLOOKUP(DATA!$P1395,'M2'!$A:$C,Q$2,FALSE)),VLOOKUP($P1395,'M1'!$A:$C,Q$2,FALSE)),"SPECIFY METHOD")))</f>
        <v>Mediaster aequalis</v>
      </c>
      <c r="R1395" s="12" t="str">
        <f>IF($N1395=1,IF(ISERROR(VLOOKUP($P1395,'M1'!$A:$C,R$2,FALSE)),"NOT PRESENT",VLOOKUP($P1395,'M1'!$A:$C,R$2,FALSE)),IF($N1395=2,IF(ISERROR(VLOOKUP(DATA!$P1395,'M2'!$A:$C,R$2,FALSE)),"NOT PRESENT",VLOOKUP(DATA!$P1395,'M2'!$A:$C,R$2,FALSE)),IF($N1395=0,IF(ISERROR(VLOOKUP($P1395,'M1'!$A:$C,R$2,FALSE)),IF(ISERROR(VLOOKUP(DATA!$P1395,'M2'!$A:$C,R$2,FALSE)),"NOT PRESENT",VLOOKUP(DATA!$P1395,'M2'!$A:$C,R$2,FALSE)),VLOOKUP($P1395,'M1'!$A:$C,R$2,FALSE)),"SPECIFY METHOD")))</f>
        <v>Vermillion sea star</v>
      </c>
      <c r="S1395" s="21">
        <f t="shared" si="2597"/>
        <v>1</v>
      </c>
      <c r="T1395" s="11">
        <v>1</v>
      </c>
      <c r="U1395" s="11"/>
      <c r="V1395" s="11"/>
      <c r="W1395" s="11"/>
      <c r="X1395" s="11"/>
      <c r="Y1395" s="11"/>
      <c r="Z1395" s="11"/>
      <c r="AA1395" s="11"/>
      <c r="AB1395" s="11"/>
      <c r="AC1395" s="11"/>
      <c r="AD1395" s="11"/>
      <c r="AE1395" s="11"/>
      <c r="AF1395" s="11"/>
      <c r="AG1395" s="11"/>
      <c r="AH1395" s="11"/>
      <c r="AI1395" s="11"/>
      <c r="AJ1395" s="11"/>
      <c r="AK1395" s="11"/>
      <c r="AL1395" s="11"/>
      <c r="AM1395" s="11"/>
      <c r="AN1395" s="11"/>
      <c r="AO1395" s="11"/>
      <c r="AP1395" s="11"/>
      <c r="AQ1395" s="11"/>
      <c r="AR1395" s="11"/>
      <c r="AS1395" s="11"/>
      <c r="AT1395" s="11"/>
      <c r="AU1395" s="11"/>
      <c r="AV1395" s="11"/>
      <c r="AW1395" s="11"/>
      <c r="AX1395" s="11"/>
      <c r="AY1395" s="11"/>
      <c r="AZ1395" s="11"/>
      <c r="BA1395" s="11"/>
      <c r="BB1395" s="11"/>
      <c r="BC1395" s="11"/>
      <c r="BD1395" s="11"/>
      <c r="BE1395" s="11"/>
      <c r="BF1395" s="11"/>
      <c r="BG1395" s="11"/>
      <c r="BH1395" s="11"/>
      <c r="BI1395" s="11"/>
      <c r="BJ1395" s="11"/>
      <c r="BK1395" s="11"/>
      <c r="BL1395" s="11"/>
      <c r="BM1395" s="11"/>
      <c r="BN1395" s="11"/>
      <c r="BO1395" s="11"/>
      <c r="BP1395" s="11"/>
    </row>
    <row r="1396" spans="1:68" ht="12.75" customHeight="1">
      <c r="A1396" s="12">
        <f t="shared" si="2239"/>
        <v>1393</v>
      </c>
      <c r="B1396" s="28" t="str">
        <f t="shared" ref="B1396:D1396" si="2667">IF(ISERROR(B1395),IF(ISERROR(B1394),IF(ISERROR(B1393),"BLANK",B1393),B1394),B1395)</f>
        <v>Tomas Bird</v>
      </c>
      <c r="C1396" s="28" t="str">
        <f t="shared" si="2667"/>
        <v>Em Lim</v>
      </c>
      <c r="D1396" s="28" t="str">
        <f t="shared" si="2667"/>
        <v>BMSC26</v>
      </c>
      <c r="E1396" s="12" t="str">
        <f>IF(ISERROR(VLOOKUP($D1396,SITES!$A:$E,2,FALSE)),"",VLOOKUP($D1396,SITES!$A:$E,2,FALSE))</f>
        <v>Hosie South</v>
      </c>
      <c r="F1396" s="10">
        <f>IF(ISERROR(VLOOKUP($D1396,SITES!$A:$E,3,FALSE)),"",VLOOKUP($D1396,SITES!$A:$E,3,FALSE))</f>
        <v>48.9071</v>
      </c>
      <c r="G1396" s="13">
        <f>IF(ISERROR(VLOOKUP($D1396,SITES!$A:$E,4,FALSE)),"",VLOOKUP($D1396,SITES!$A:$E,4,FALSE))</f>
        <v>-125.03701700000001</v>
      </c>
      <c r="H1396" s="29" t="str">
        <f t="shared" ref="H1396:O1396" si="2668">IF(ISERROR(H1395),IF(ISERROR(H1394),IF(ISERROR(H1393),"BLANK",H1393),H1394),H1395)</f>
        <v>24/04/2024</v>
      </c>
      <c r="I1396" s="28">
        <f t="shared" si="2668"/>
        <v>1.5</v>
      </c>
      <c r="J1396" s="28" t="str">
        <f t="shared" si="2668"/>
        <v>SW</v>
      </c>
      <c r="K1396" s="30">
        <f t="shared" si="2668"/>
        <v>0.42083333333333334</v>
      </c>
      <c r="L1396" s="28" t="str">
        <f t="shared" si="2668"/>
        <v>TB</v>
      </c>
      <c r="M1396" s="28">
        <f t="shared" si="2668"/>
        <v>8</v>
      </c>
      <c r="N1396" s="28">
        <f t="shared" si="2668"/>
        <v>2</v>
      </c>
      <c r="O1396" s="28">
        <f t="shared" si="2668"/>
        <v>2</v>
      </c>
      <c r="P1396" s="28" t="s">
        <v>53</v>
      </c>
      <c r="Q1396" s="31" t="str">
        <f>IF($N1396=1,IF(ISERROR(VLOOKUP($P1396,'M1'!$A:$C,Q$2,FALSE)),"NOT PRESENT",VLOOKUP($P1396,'M1'!$A:$C,Q$2,FALSE)),IF($N1396=2,IF(ISERROR(VLOOKUP(DATA!$P1396,'M2'!$A:$C,Q$2,FALSE)),"NOT PRESENT",VLOOKUP(DATA!$P1396,'M2'!$A:$C,Q$2,FALSE)),IF($N1396=0,IF(ISERROR(VLOOKUP($P1396,'M1'!$A:$C,Q$2,FALSE)),IF(ISERROR(VLOOKUP(DATA!$P1396,'M2'!$A:$C,Q$2,FALSE)),"NOT PRESENT",VLOOKUP(DATA!$P1396,'M2'!$A:$C,Q$2,FALSE)),VLOOKUP($P1396,'M1'!$A:$C,Q$2,FALSE)),"SPECIFY METHOD")))</f>
        <v>Rhinogobiops nicholsii</v>
      </c>
      <c r="R1396" s="31" t="str">
        <f>IF($N1396=1,IF(ISERROR(VLOOKUP($P1396,'M1'!$A:$C,R$2,FALSE)),"NOT PRESENT",VLOOKUP($P1396,'M1'!$A:$C,R$2,FALSE)),IF($N1396=2,IF(ISERROR(VLOOKUP(DATA!$P1396,'M2'!$A:$C,R$2,FALSE)),"NOT PRESENT",VLOOKUP(DATA!$P1396,'M2'!$A:$C,R$2,FALSE)),IF($N1396=0,IF(ISERROR(VLOOKUP($P1396,'M1'!$A:$C,R$2,FALSE)),IF(ISERROR(VLOOKUP(DATA!$P1396,'M2'!$A:$C,R$2,FALSE)),"NOT PRESENT",VLOOKUP(DATA!$P1396,'M2'!$A:$C,R$2,FALSE)),VLOOKUP($P1396,'M1'!$A:$C,R$2,FALSE)),"SPECIFY METHOD")))</f>
        <v>Blackeye goby</v>
      </c>
      <c r="S1396" s="32">
        <f t="shared" si="2597"/>
        <v>32</v>
      </c>
      <c r="T1396" s="28">
        <v>0</v>
      </c>
      <c r="U1396" s="28"/>
      <c r="V1396" s="28">
        <v>10</v>
      </c>
      <c r="W1396" s="28">
        <v>22</v>
      </c>
      <c r="X1396" s="28"/>
      <c r="Y1396" s="28"/>
      <c r="Z1396" s="28"/>
      <c r="AA1396" s="28"/>
      <c r="AB1396" s="28"/>
      <c r="AC1396" s="28"/>
      <c r="AD1396" s="28"/>
      <c r="AE1396" s="28"/>
      <c r="AF1396" s="28"/>
      <c r="AG1396" s="28"/>
      <c r="AH1396" s="28"/>
      <c r="AI1396" s="28"/>
      <c r="AJ1396" s="28"/>
      <c r="AK1396" s="28"/>
      <c r="AL1396" s="28"/>
      <c r="AM1396" s="28"/>
      <c r="AN1396" s="28"/>
      <c r="AO1396" s="28"/>
      <c r="AP1396" s="28"/>
      <c r="AQ1396" s="28"/>
      <c r="AR1396" s="28"/>
      <c r="AS1396" s="28"/>
      <c r="AT1396" s="28"/>
      <c r="AU1396" s="28"/>
      <c r="AV1396" s="28"/>
      <c r="AW1396" s="28"/>
      <c r="AX1396" s="28"/>
      <c r="AY1396" s="28"/>
      <c r="AZ1396" s="28"/>
      <c r="BA1396" s="28"/>
      <c r="BB1396" s="28"/>
      <c r="BC1396" s="28"/>
      <c r="BD1396" s="28"/>
      <c r="BE1396" s="28"/>
      <c r="BF1396" s="28"/>
      <c r="BG1396" s="28"/>
      <c r="BH1396" s="28"/>
      <c r="BI1396" s="28"/>
      <c r="BJ1396" s="28"/>
      <c r="BK1396" s="28"/>
      <c r="BL1396" s="28"/>
      <c r="BM1396" s="28"/>
      <c r="BN1396" s="28"/>
      <c r="BO1396" s="28"/>
      <c r="BP1396" s="28"/>
    </row>
    <row r="1397" spans="1:68" ht="12.75" customHeight="1">
      <c r="A1397" s="12">
        <f t="shared" si="2239"/>
        <v>1394</v>
      </c>
      <c r="B1397" s="11" t="str">
        <f t="shared" ref="B1397:B1426" si="2669">IF(ISERROR(B1396),IF(ISERROR(B1395),IF(ISERROR(B1394),"BLANK",B1394),B1395),B1396)</f>
        <v>Tomas Bird</v>
      </c>
      <c r="C1397" s="11" t="s">
        <v>175</v>
      </c>
      <c r="D1397" s="11" t="s">
        <v>111</v>
      </c>
      <c r="E1397" s="12" t="str">
        <f>IF(ISERROR(VLOOKUP($D1397,SITES!$A:$E,2,FALSE)),"",VLOOKUP($D1397,SITES!$A:$E,2,FALSE))</f>
        <v>Dodger Channel</v>
      </c>
      <c r="F1397" s="10">
        <f>IF(ISERROR(VLOOKUP($D1397,SITES!$A:$E,3,FALSE)),"",VLOOKUP($D1397,SITES!$A:$E,3,FALSE))</f>
        <v>48.828948974609297</v>
      </c>
      <c r="G1397" s="13">
        <f>IF(ISERROR(VLOOKUP($D1397,SITES!$A:$E,4,FALSE)),"",VLOOKUP($D1397,SITES!$A:$E,4,FALSE))</f>
        <v>-125.19757080078099</v>
      </c>
      <c r="H1397" s="11" t="s">
        <v>104</v>
      </c>
      <c r="I1397" s="11">
        <v>3</v>
      </c>
      <c r="J1397" s="11" t="s">
        <v>99</v>
      </c>
      <c r="K1397" s="18">
        <v>0.59513888888888888</v>
      </c>
      <c r="L1397" s="11" t="str">
        <f>IF(ISERROR(L1396),IF(ISERROR(L1395),IF(ISERROR(L1394),"BLANK",L1394),L1395),L1396)</f>
        <v>TB</v>
      </c>
      <c r="M1397" s="11">
        <v>6.5</v>
      </c>
      <c r="N1397" s="11">
        <v>1</v>
      </c>
      <c r="O1397" s="11">
        <f>IF(ISERROR(O1396),IF(ISERROR(O1395),IF(ISERROR(O1394),"BLANK",O1394),O1395),O1396)</f>
        <v>2</v>
      </c>
      <c r="P1397" s="11" t="s">
        <v>28</v>
      </c>
      <c r="Q1397" s="19" t="str">
        <f>IF($N1397=1,IF(ISERROR(VLOOKUP($P1397,'M1'!$A:$C,Q$2,FALSE)),"NOT PRESENT",VLOOKUP($P1397,'M1'!$A:$C,Q$2,FALSE)),IF($N1397=2,IF(ISERROR(VLOOKUP(DATA!$P1397,'M2'!$A:$C,Q$2,FALSE)),"NOT PRESENT",VLOOKUP(DATA!$P1397,'M2'!$A:$C,Q$2,FALSE)),IF($N1397=0,IF(ISERROR(VLOOKUP($P1397,'M1'!$A:$C,Q$2,FALSE)),IF(ISERROR(VLOOKUP(DATA!$P1397,'M2'!$A:$C,Q$2,FALSE)),"NOT PRESENT",VLOOKUP(DATA!$P1397,'M2'!$A:$C,Q$2,FALSE)),VLOOKUP($P1397,'M1'!$A:$C,Q$2,FALSE)),"SPECIFY METHOD")))</f>
        <v>Artedius harringtoni</v>
      </c>
      <c r="R1397" s="12" t="str">
        <f>IF($N1397=1,IF(ISERROR(VLOOKUP($P1397,'M1'!$A:$C,R$2,FALSE)),"NOT PRESENT",VLOOKUP($P1397,'M1'!$A:$C,R$2,FALSE)),IF($N1397=2,IF(ISERROR(VLOOKUP(DATA!$P1397,'M2'!$A:$C,R$2,FALSE)),"NOT PRESENT",VLOOKUP(DATA!$P1397,'M2'!$A:$C,R$2,FALSE)),IF($N1397=0,IF(ISERROR(VLOOKUP($P1397,'M1'!$A:$C,R$2,FALSE)),IF(ISERROR(VLOOKUP(DATA!$P1397,'M2'!$A:$C,R$2,FALSE)),"NOT PRESENT",VLOOKUP(DATA!$P1397,'M2'!$A:$C,R$2,FALSE)),VLOOKUP($P1397,'M1'!$A:$C,R$2,FALSE)),"SPECIFY METHOD")))</f>
        <v>Scalyhead sculpin</v>
      </c>
      <c r="S1397" s="21">
        <f t="shared" si="2597"/>
        <v>1</v>
      </c>
      <c r="T1397" s="11">
        <v>0</v>
      </c>
      <c r="U1397" s="11"/>
      <c r="V1397" s="11">
        <v>1</v>
      </c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1"/>
      <c r="BA1397" s="11"/>
      <c r="BB1397" s="11"/>
      <c r="BC1397" s="11"/>
      <c r="BD1397" s="11"/>
      <c r="BE1397" s="11"/>
      <c r="BF1397" s="11"/>
      <c r="BG1397" s="11"/>
      <c r="BH1397" s="11"/>
      <c r="BI1397" s="11"/>
      <c r="BJ1397" s="11"/>
      <c r="BK1397" s="11"/>
      <c r="BL1397" s="11"/>
      <c r="BM1397" s="11"/>
      <c r="BN1397" s="11"/>
      <c r="BO1397" s="11"/>
      <c r="BP1397" s="11"/>
    </row>
    <row r="1398" spans="1:68" ht="12.75" customHeight="1">
      <c r="A1398" s="12">
        <f t="shared" si="2239"/>
        <v>1395</v>
      </c>
      <c r="B1398" s="11" t="str">
        <f t="shared" si="2669"/>
        <v>Tomas Bird</v>
      </c>
      <c r="C1398" s="11" t="str">
        <f t="shared" ref="C1398:D1398" si="2670">IF(ISERROR(C1397),IF(ISERROR(C1396),IF(ISERROR(C1395),"BLANK",C1395),C1396),C1397)</f>
        <v>Isabelle Cote</v>
      </c>
      <c r="D1398" s="11" t="str">
        <f t="shared" si="2670"/>
        <v>BMSC1</v>
      </c>
      <c r="E1398" s="12" t="str">
        <f>IF(ISERROR(VLOOKUP($D1398,SITES!$A:$E,2,FALSE)),"",VLOOKUP($D1398,SITES!$A:$E,2,FALSE))</f>
        <v>Dodger Channel</v>
      </c>
      <c r="F1398" s="10">
        <f>IF(ISERROR(VLOOKUP($D1398,SITES!$A:$E,3,FALSE)),"",VLOOKUP($D1398,SITES!$A:$E,3,FALSE))</f>
        <v>48.828948974609297</v>
      </c>
      <c r="G1398" s="13">
        <f>IF(ISERROR(VLOOKUP($D1398,SITES!$A:$E,4,FALSE)),"",VLOOKUP($D1398,SITES!$A:$E,4,FALSE))</f>
        <v>-125.19757080078099</v>
      </c>
      <c r="H1398" s="14" t="str">
        <f t="shared" ref="H1398:O1398" si="2671">IF(ISERROR(H1397),IF(ISERROR(H1396),IF(ISERROR(H1395),"BLANK",H1395),H1396),H1397)</f>
        <v>25/04/2024</v>
      </c>
      <c r="I1398" s="11">
        <f t="shared" si="2671"/>
        <v>3</v>
      </c>
      <c r="J1398" s="11" t="str">
        <f t="shared" si="2671"/>
        <v>NE</v>
      </c>
      <c r="K1398" s="18">
        <f t="shared" si="2671"/>
        <v>0.59513888888888888</v>
      </c>
      <c r="L1398" s="11" t="str">
        <f t="shared" si="2671"/>
        <v>TB</v>
      </c>
      <c r="M1398" s="11">
        <f t="shared" si="2671"/>
        <v>6.5</v>
      </c>
      <c r="N1398" s="11">
        <f t="shared" si="2671"/>
        <v>1</v>
      </c>
      <c r="O1398" s="11">
        <f t="shared" si="2671"/>
        <v>2</v>
      </c>
      <c r="P1398" s="11" t="s">
        <v>27</v>
      </c>
      <c r="Q1398" s="19" t="str">
        <f>IF($N1398=1,IF(ISERROR(VLOOKUP($P1398,'M1'!$A:$C,Q$2,FALSE)),"NOT PRESENT",VLOOKUP($P1398,'M1'!$A:$C,Q$2,FALSE)),IF($N1398=2,IF(ISERROR(VLOOKUP(DATA!$P1398,'M2'!$A:$C,Q$2,FALSE)),"NOT PRESENT",VLOOKUP(DATA!$P1398,'M2'!$A:$C,Q$2,FALSE)),IF($N1398=0,IF(ISERROR(VLOOKUP($P1398,'M1'!$A:$C,Q$2,FALSE)),IF(ISERROR(VLOOKUP(DATA!$P1398,'M2'!$A:$C,Q$2,FALSE)),"NOT PRESENT",VLOOKUP(DATA!$P1398,'M2'!$A:$C,Q$2,FALSE)),VLOOKUP($P1398,'M1'!$A:$C,Q$2,FALSE)),"SPECIFY METHOD")))</f>
        <v>Hexagrammos decagrammus</v>
      </c>
      <c r="R1398" s="12" t="str">
        <f>IF($N1398=1,IF(ISERROR(VLOOKUP($P1398,'M1'!$A:$C,R$2,FALSE)),"NOT PRESENT",VLOOKUP($P1398,'M1'!$A:$C,R$2,FALSE)),IF($N1398=2,IF(ISERROR(VLOOKUP(DATA!$P1398,'M2'!$A:$C,R$2,FALSE)),"NOT PRESENT",VLOOKUP(DATA!$P1398,'M2'!$A:$C,R$2,FALSE)),IF($N1398=0,IF(ISERROR(VLOOKUP($P1398,'M1'!$A:$C,R$2,FALSE)),IF(ISERROR(VLOOKUP(DATA!$P1398,'M2'!$A:$C,R$2,FALSE)),"NOT PRESENT",VLOOKUP(DATA!$P1398,'M2'!$A:$C,R$2,FALSE)),VLOOKUP($P1398,'M1'!$A:$C,R$2,FALSE)),"SPECIFY METHOD")))</f>
        <v>Kelp greenling</v>
      </c>
      <c r="S1398" s="21">
        <f t="shared" si="2597"/>
        <v>1</v>
      </c>
      <c r="T1398" s="11">
        <v>0</v>
      </c>
      <c r="U1398" s="11"/>
      <c r="V1398" s="11"/>
      <c r="W1398" s="11"/>
      <c r="X1398" s="11"/>
      <c r="Y1398" s="11"/>
      <c r="Z1398" s="11"/>
      <c r="AA1398" s="11"/>
      <c r="AB1398" s="11"/>
      <c r="AC1398" s="11">
        <v>1</v>
      </c>
      <c r="AD1398" s="11"/>
      <c r="AE1398" s="11"/>
      <c r="AF1398" s="11"/>
      <c r="AG1398" s="11"/>
      <c r="AH1398" s="11"/>
      <c r="AI1398" s="11"/>
      <c r="AJ1398" s="11"/>
      <c r="AK1398" s="11"/>
      <c r="AL1398" s="11"/>
      <c r="AM1398" s="11"/>
      <c r="AN1398" s="11"/>
      <c r="AO1398" s="11"/>
      <c r="AP1398" s="11"/>
      <c r="AQ1398" s="11"/>
      <c r="AR1398" s="11"/>
      <c r="AS1398" s="11"/>
      <c r="AT1398" s="11"/>
      <c r="AU1398" s="11"/>
      <c r="AV1398" s="11"/>
      <c r="AW1398" s="11"/>
      <c r="AX1398" s="11"/>
      <c r="AY1398" s="11"/>
      <c r="AZ1398" s="11"/>
      <c r="BA1398" s="11"/>
      <c r="BB1398" s="11"/>
      <c r="BC1398" s="11"/>
      <c r="BD1398" s="11"/>
      <c r="BE1398" s="11"/>
      <c r="BF1398" s="11"/>
      <c r="BG1398" s="11"/>
      <c r="BH1398" s="11"/>
      <c r="BI1398" s="11"/>
      <c r="BJ1398" s="11"/>
      <c r="BK1398" s="11"/>
      <c r="BL1398" s="11"/>
      <c r="BM1398" s="11"/>
      <c r="BN1398" s="11"/>
      <c r="BO1398" s="11"/>
      <c r="BP1398" s="11"/>
    </row>
    <row r="1399" spans="1:68" ht="12.75" customHeight="1">
      <c r="A1399" s="12">
        <f t="shared" si="2239"/>
        <v>1396</v>
      </c>
      <c r="B1399" s="11" t="str">
        <f t="shared" si="2669"/>
        <v>Tomas Bird</v>
      </c>
      <c r="C1399" s="11" t="str">
        <f t="shared" ref="C1399:D1399" si="2672">IF(ISERROR(C1398),IF(ISERROR(C1397),IF(ISERROR(C1396),"BLANK",C1396),C1397),C1398)</f>
        <v>Isabelle Cote</v>
      </c>
      <c r="D1399" s="11" t="str">
        <f t="shared" si="2672"/>
        <v>BMSC1</v>
      </c>
      <c r="E1399" s="12" t="str">
        <f>IF(ISERROR(VLOOKUP($D1399,SITES!$A:$E,2,FALSE)),"",VLOOKUP($D1399,SITES!$A:$E,2,FALSE))</f>
        <v>Dodger Channel</v>
      </c>
      <c r="F1399" s="10">
        <f>IF(ISERROR(VLOOKUP($D1399,SITES!$A:$E,3,FALSE)),"",VLOOKUP($D1399,SITES!$A:$E,3,FALSE))</f>
        <v>48.828948974609297</v>
      </c>
      <c r="G1399" s="13">
        <f>IF(ISERROR(VLOOKUP($D1399,SITES!$A:$E,4,FALSE)),"",VLOOKUP($D1399,SITES!$A:$E,4,FALSE))</f>
        <v>-125.19757080078099</v>
      </c>
      <c r="H1399" s="14" t="str">
        <f t="shared" ref="H1399:M1399" si="2673">IF(ISERROR(H1398),IF(ISERROR(H1397),IF(ISERROR(H1396),"BLANK",H1396),H1397),H1398)</f>
        <v>25/04/2024</v>
      </c>
      <c r="I1399" s="11">
        <f t="shared" si="2673"/>
        <v>3</v>
      </c>
      <c r="J1399" s="11" t="str">
        <f t="shared" si="2673"/>
        <v>NE</v>
      </c>
      <c r="K1399" s="18">
        <f t="shared" si="2673"/>
        <v>0.59513888888888888</v>
      </c>
      <c r="L1399" s="11" t="str">
        <f t="shared" si="2673"/>
        <v>TB</v>
      </c>
      <c r="M1399" s="11">
        <f t="shared" si="2673"/>
        <v>6.5</v>
      </c>
      <c r="N1399" s="11">
        <v>2</v>
      </c>
      <c r="O1399" s="11">
        <f>IF(ISERROR(O1398),IF(ISERROR(O1397),IF(ISERROR(O1396),"BLANK",O1396),O1397),O1398)</f>
        <v>2</v>
      </c>
      <c r="P1399" s="11" t="s">
        <v>30</v>
      </c>
      <c r="Q1399" s="19" t="str">
        <f>IF($N1399=1,IF(ISERROR(VLOOKUP($P1399,'M1'!$A:$C,Q$2,FALSE)),"NOT PRESENT",VLOOKUP($P1399,'M1'!$A:$C,Q$2,FALSE)),IF($N1399=2,IF(ISERROR(VLOOKUP(DATA!$P1399,'M2'!$A:$C,Q$2,FALSE)),"NOT PRESENT",VLOOKUP(DATA!$P1399,'M2'!$A:$C,Q$2,FALSE)),IF($N1399=0,IF(ISERROR(VLOOKUP($P1399,'M1'!$A:$C,Q$2,FALSE)),IF(ISERROR(VLOOKUP(DATA!$P1399,'M2'!$A:$C,Q$2,FALSE)),"NOT PRESENT",VLOOKUP(DATA!$P1399,'M2'!$A:$C,Q$2,FALSE)),VLOOKUP($P1399,'M1'!$A:$C,Q$2,FALSE)),"SPECIFY METHOD")))</f>
        <v>Pomaulax gibberosus</v>
      </c>
      <c r="R1399" s="12" t="str">
        <f>IF($N1399=1,IF(ISERROR(VLOOKUP($P1399,'M1'!$A:$C,R$2,FALSE)),"NOT PRESENT",VLOOKUP($P1399,'M1'!$A:$C,R$2,FALSE)),IF($N1399=2,IF(ISERROR(VLOOKUP(DATA!$P1399,'M2'!$A:$C,R$2,FALSE)),"NOT PRESENT",VLOOKUP(DATA!$P1399,'M2'!$A:$C,R$2,FALSE)),IF($N1399=0,IF(ISERROR(VLOOKUP($P1399,'M1'!$A:$C,R$2,FALSE)),IF(ISERROR(VLOOKUP(DATA!$P1399,'M2'!$A:$C,R$2,FALSE)),"NOT PRESENT",VLOOKUP(DATA!$P1399,'M2'!$A:$C,R$2,FALSE)),VLOOKUP($P1399,'M1'!$A:$C,R$2,FALSE)),"SPECIFY METHOD")))</f>
        <v>Red turban shell</v>
      </c>
      <c r="S1399" s="21">
        <f t="shared" si="2597"/>
        <v>161</v>
      </c>
      <c r="T1399" s="11">
        <v>161</v>
      </c>
      <c r="U1399" s="11"/>
      <c r="V1399" s="11"/>
      <c r="W1399" s="11"/>
      <c r="X1399" s="11"/>
      <c r="Y1399" s="11"/>
      <c r="Z1399" s="11"/>
      <c r="AA1399" s="11"/>
      <c r="AB1399" s="11"/>
      <c r="AC1399" s="11"/>
      <c r="AD1399" s="11"/>
      <c r="AE1399" s="11"/>
      <c r="AF1399" s="11"/>
      <c r="AG1399" s="11"/>
      <c r="AH1399" s="11"/>
      <c r="AI1399" s="11"/>
      <c r="AJ1399" s="11"/>
      <c r="AK1399" s="11"/>
      <c r="AL1399" s="11"/>
      <c r="AM1399" s="11"/>
      <c r="AN1399" s="11"/>
      <c r="AO1399" s="11"/>
      <c r="AP1399" s="11"/>
      <c r="AQ1399" s="11"/>
      <c r="AR1399" s="11"/>
      <c r="AS1399" s="11"/>
      <c r="AT1399" s="11"/>
      <c r="AU1399" s="11"/>
      <c r="AV1399" s="11"/>
      <c r="AW1399" s="11"/>
      <c r="AX1399" s="11"/>
      <c r="AY1399" s="11"/>
      <c r="AZ1399" s="11"/>
      <c r="BA1399" s="11"/>
      <c r="BB1399" s="11"/>
      <c r="BC1399" s="11"/>
      <c r="BD1399" s="11"/>
      <c r="BE1399" s="11"/>
      <c r="BF1399" s="11"/>
      <c r="BG1399" s="11"/>
      <c r="BH1399" s="11"/>
      <c r="BI1399" s="11"/>
      <c r="BJ1399" s="11"/>
      <c r="BK1399" s="11"/>
      <c r="BL1399" s="11"/>
      <c r="BM1399" s="11"/>
      <c r="BN1399" s="11"/>
      <c r="BO1399" s="11"/>
      <c r="BP1399" s="11"/>
    </row>
    <row r="1400" spans="1:68" ht="12.75" customHeight="1">
      <c r="A1400" s="12">
        <f t="shared" si="2239"/>
        <v>1397</v>
      </c>
      <c r="B1400" s="11" t="str">
        <f t="shared" si="2669"/>
        <v>Tomas Bird</v>
      </c>
      <c r="C1400" s="11" t="str">
        <f t="shared" ref="C1400:D1400" si="2674">IF(ISERROR(C1399),IF(ISERROR(C1398),IF(ISERROR(C1397),"BLANK",C1397),C1398),C1399)</f>
        <v>Isabelle Cote</v>
      </c>
      <c r="D1400" s="11" t="str">
        <f t="shared" si="2674"/>
        <v>BMSC1</v>
      </c>
      <c r="E1400" s="12" t="str">
        <f>IF(ISERROR(VLOOKUP($D1400,SITES!$A:$E,2,FALSE)),"",VLOOKUP($D1400,SITES!$A:$E,2,FALSE))</f>
        <v>Dodger Channel</v>
      </c>
      <c r="F1400" s="10">
        <f>IF(ISERROR(VLOOKUP($D1400,SITES!$A:$E,3,FALSE)),"",VLOOKUP($D1400,SITES!$A:$E,3,FALSE))</f>
        <v>48.828948974609297</v>
      </c>
      <c r="G1400" s="13">
        <f>IF(ISERROR(VLOOKUP($D1400,SITES!$A:$E,4,FALSE)),"",VLOOKUP($D1400,SITES!$A:$E,4,FALSE))</f>
        <v>-125.19757080078099</v>
      </c>
      <c r="H1400" s="14" t="str">
        <f t="shared" ref="H1400:O1400" si="2675">IF(ISERROR(H1399),IF(ISERROR(H1398),IF(ISERROR(H1397),"BLANK",H1397),H1398),H1399)</f>
        <v>25/04/2024</v>
      </c>
      <c r="I1400" s="11">
        <f t="shared" si="2675"/>
        <v>3</v>
      </c>
      <c r="J1400" s="11" t="str">
        <f t="shared" si="2675"/>
        <v>NE</v>
      </c>
      <c r="K1400" s="18">
        <f t="shared" si="2675"/>
        <v>0.59513888888888888</v>
      </c>
      <c r="L1400" s="11" t="str">
        <f t="shared" si="2675"/>
        <v>TB</v>
      </c>
      <c r="M1400" s="11">
        <f t="shared" si="2675"/>
        <v>6.5</v>
      </c>
      <c r="N1400" s="11">
        <f t="shared" si="2675"/>
        <v>2</v>
      </c>
      <c r="O1400" s="11">
        <f t="shared" si="2675"/>
        <v>2</v>
      </c>
      <c r="P1400" s="11" t="s">
        <v>28</v>
      </c>
      <c r="Q1400" s="19" t="str">
        <f>IF($N1400=1,IF(ISERROR(VLOOKUP($P1400,'M1'!$A:$C,Q$2,FALSE)),"NOT PRESENT",VLOOKUP($P1400,'M1'!$A:$C,Q$2,FALSE)),IF($N1400=2,IF(ISERROR(VLOOKUP(DATA!$P1400,'M2'!$A:$C,Q$2,FALSE)),"NOT PRESENT",VLOOKUP(DATA!$P1400,'M2'!$A:$C,Q$2,FALSE)),IF($N1400=0,IF(ISERROR(VLOOKUP($P1400,'M1'!$A:$C,Q$2,FALSE)),IF(ISERROR(VLOOKUP(DATA!$P1400,'M2'!$A:$C,Q$2,FALSE)),"NOT PRESENT",VLOOKUP(DATA!$P1400,'M2'!$A:$C,Q$2,FALSE)),VLOOKUP($P1400,'M1'!$A:$C,Q$2,FALSE)),"SPECIFY METHOD")))</f>
        <v>Artedius harringtoni</v>
      </c>
      <c r="R1400" s="12" t="str">
        <f>IF($N1400=1,IF(ISERROR(VLOOKUP($P1400,'M1'!$A:$C,R$2,FALSE)),"NOT PRESENT",VLOOKUP($P1400,'M1'!$A:$C,R$2,FALSE)),IF($N1400=2,IF(ISERROR(VLOOKUP(DATA!$P1400,'M2'!$A:$C,R$2,FALSE)),"NOT PRESENT",VLOOKUP(DATA!$P1400,'M2'!$A:$C,R$2,FALSE)),IF($N1400=0,IF(ISERROR(VLOOKUP($P1400,'M1'!$A:$C,R$2,FALSE)),IF(ISERROR(VLOOKUP(DATA!$P1400,'M2'!$A:$C,R$2,FALSE)),"NOT PRESENT",VLOOKUP(DATA!$P1400,'M2'!$A:$C,R$2,FALSE)),VLOOKUP($P1400,'M1'!$A:$C,R$2,FALSE)),"SPECIFY METHOD")))</f>
        <v>Scalyhead sculpin</v>
      </c>
      <c r="S1400" s="21">
        <f t="shared" si="2597"/>
        <v>1</v>
      </c>
      <c r="T1400" s="11">
        <v>0</v>
      </c>
      <c r="U1400" s="11"/>
      <c r="V1400" s="11">
        <v>1</v>
      </c>
      <c r="W1400" s="11"/>
      <c r="X1400" s="11"/>
      <c r="Y1400" s="11"/>
      <c r="Z1400" s="11"/>
      <c r="AA1400" s="11"/>
      <c r="AB1400" s="11"/>
      <c r="AC1400" s="11"/>
      <c r="AD1400" s="11"/>
      <c r="AE1400" s="11"/>
      <c r="AF1400" s="11"/>
      <c r="AG1400" s="11"/>
      <c r="AH1400" s="11"/>
      <c r="AI1400" s="11"/>
      <c r="AJ1400" s="11"/>
      <c r="AK1400" s="11"/>
      <c r="AL1400" s="11"/>
      <c r="AM1400" s="11"/>
      <c r="AN1400" s="11"/>
      <c r="AO1400" s="11"/>
      <c r="AP1400" s="11"/>
      <c r="AQ1400" s="11"/>
      <c r="AR1400" s="11"/>
      <c r="AS1400" s="11"/>
      <c r="AT1400" s="11"/>
      <c r="AU1400" s="11"/>
      <c r="AV1400" s="11"/>
      <c r="AW1400" s="11"/>
      <c r="AX1400" s="11"/>
      <c r="AY1400" s="11"/>
      <c r="AZ1400" s="11"/>
      <c r="BA1400" s="11"/>
      <c r="BB1400" s="11"/>
      <c r="BC1400" s="11"/>
      <c r="BD1400" s="11"/>
      <c r="BE1400" s="11"/>
      <c r="BF1400" s="11"/>
      <c r="BG1400" s="11"/>
      <c r="BH1400" s="11"/>
      <c r="BI1400" s="11"/>
      <c r="BJ1400" s="11"/>
      <c r="BK1400" s="11"/>
      <c r="BL1400" s="11"/>
      <c r="BM1400" s="11"/>
      <c r="BN1400" s="11"/>
      <c r="BO1400" s="11"/>
      <c r="BP1400" s="11"/>
    </row>
    <row r="1401" spans="1:68" ht="12.75" customHeight="1">
      <c r="A1401" s="12">
        <f t="shared" si="2239"/>
        <v>1398</v>
      </c>
      <c r="B1401" s="11" t="str">
        <f t="shared" si="2669"/>
        <v>Tomas Bird</v>
      </c>
      <c r="C1401" s="11" t="str">
        <f t="shared" ref="C1401:D1401" si="2676">IF(ISERROR(C1400),IF(ISERROR(C1399),IF(ISERROR(C1398),"BLANK",C1398),C1399),C1400)</f>
        <v>Isabelle Cote</v>
      </c>
      <c r="D1401" s="11" t="str">
        <f t="shared" si="2676"/>
        <v>BMSC1</v>
      </c>
      <c r="E1401" s="12" t="str">
        <f>IF(ISERROR(VLOOKUP($D1401,SITES!$A:$E,2,FALSE)),"",VLOOKUP($D1401,SITES!$A:$E,2,FALSE))</f>
        <v>Dodger Channel</v>
      </c>
      <c r="F1401" s="10">
        <f>IF(ISERROR(VLOOKUP($D1401,SITES!$A:$E,3,FALSE)),"",VLOOKUP($D1401,SITES!$A:$E,3,FALSE))</f>
        <v>48.828948974609297</v>
      </c>
      <c r="G1401" s="13">
        <f>IF(ISERROR(VLOOKUP($D1401,SITES!$A:$E,4,FALSE)),"",VLOOKUP($D1401,SITES!$A:$E,4,FALSE))</f>
        <v>-125.19757080078099</v>
      </c>
      <c r="H1401" s="14" t="str">
        <f t="shared" ref="H1401:O1401" si="2677">IF(ISERROR(H1400),IF(ISERROR(H1399),IF(ISERROR(H1398),"BLANK",H1398),H1399),H1400)</f>
        <v>25/04/2024</v>
      </c>
      <c r="I1401" s="11">
        <f t="shared" si="2677"/>
        <v>3</v>
      </c>
      <c r="J1401" s="11" t="str">
        <f t="shared" si="2677"/>
        <v>NE</v>
      </c>
      <c r="K1401" s="18">
        <f t="shared" si="2677"/>
        <v>0.59513888888888888</v>
      </c>
      <c r="L1401" s="11" t="str">
        <f t="shared" si="2677"/>
        <v>TB</v>
      </c>
      <c r="M1401" s="11">
        <f t="shared" si="2677"/>
        <v>6.5</v>
      </c>
      <c r="N1401" s="11">
        <f t="shared" si="2677"/>
        <v>2</v>
      </c>
      <c r="O1401" s="11">
        <f t="shared" si="2677"/>
        <v>2</v>
      </c>
      <c r="P1401" s="11" t="s">
        <v>37</v>
      </c>
      <c r="Q1401" s="19" t="str">
        <f>IF($N1401=1,IF(ISERROR(VLOOKUP($P1401,'M1'!$A:$C,Q$2,FALSE)),"NOT PRESENT",VLOOKUP($P1401,'M1'!$A:$C,Q$2,FALSE)),IF($N1401=2,IF(ISERROR(VLOOKUP(DATA!$P1401,'M2'!$A:$C,Q$2,FALSE)),"NOT PRESENT",VLOOKUP(DATA!$P1401,'M2'!$A:$C,Q$2,FALSE)),IF($N1401=0,IF(ISERROR(VLOOKUP($P1401,'M1'!$A:$C,Q$2,FALSE)),IF(ISERROR(VLOOKUP(DATA!$P1401,'M2'!$A:$C,Q$2,FALSE)),"NOT PRESENT",VLOOKUP(DATA!$P1401,'M2'!$A:$C,Q$2,FALSE)),VLOOKUP($P1401,'M1'!$A:$C,Q$2,FALSE)),"SPECIFY METHOD")))</f>
        <v>Ceratostoma foliatum</v>
      </c>
      <c r="R1401" s="12" t="str">
        <f>IF($N1401=1,IF(ISERROR(VLOOKUP($P1401,'M1'!$A:$C,R$2,FALSE)),"NOT PRESENT",VLOOKUP($P1401,'M1'!$A:$C,R$2,FALSE)),IF($N1401=2,IF(ISERROR(VLOOKUP(DATA!$P1401,'M2'!$A:$C,R$2,FALSE)),"NOT PRESENT",VLOOKUP(DATA!$P1401,'M2'!$A:$C,R$2,FALSE)),IF($N1401=0,IF(ISERROR(VLOOKUP($P1401,'M1'!$A:$C,R$2,FALSE)),IF(ISERROR(VLOOKUP(DATA!$P1401,'M2'!$A:$C,R$2,FALSE)),"NOT PRESENT",VLOOKUP(DATA!$P1401,'M2'!$A:$C,R$2,FALSE)),VLOOKUP($P1401,'M1'!$A:$C,R$2,FALSE)),"SPECIFY METHOD")))</f>
        <v>Leafy hornmouth</v>
      </c>
      <c r="S1401" s="21">
        <f t="shared" si="2597"/>
        <v>101</v>
      </c>
      <c r="T1401" s="11">
        <v>101</v>
      </c>
      <c r="U1401" s="11"/>
      <c r="V1401" s="11"/>
      <c r="W1401" s="11"/>
      <c r="X1401" s="11"/>
      <c r="Y1401" s="11"/>
      <c r="Z1401" s="11"/>
      <c r="AA1401" s="11"/>
      <c r="AB1401" s="11"/>
      <c r="AC1401" s="11"/>
      <c r="AD1401" s="11"/>
      <c r="AE1401" s="11"/>
      <c r="AF1401" s="11"/>
      <c r="AG1401" s="11"/>
      <c r="AH1401" s="11"/>
      <c r="AI1401" s="11"/>
      <c r="AJ1401" s="11"/>
      <c r="AK1401" s="11"/>
      <c r="AL1401" s="11"/>
      <c r="AM1401" s="11"/>
      <c r="AN1401" s="11"/>
      <c r="AO1401" s="11"/>
      <c r="AP1401" s="11"/>
      <c r="AQ1401" s="11"/>
      <c r="AR1401" s="11"/>
      <c r="AS1401" s="11"/>
      <c r="AT1401" s="11"/>
      <c r="AU1401" s="11"/>
      <c r="AV1401" s="11"/>
      <c r="AW1401" s="11"/>
      <c r="AX1401" s="11"/>
      <c r="AY1401" s="11"/>
      <c r="AZ1401" s="11"/>
      <c r="BA1401" s="11"/>
      <c r="BB1401" s="11"/>
      <c r="BC1401" s="11"/>
      <c r="BD1401" s="11"/>
      <c r="BE1401" s="11"/>
      <c r="BF1401" s="11"/>
      <c r="BG1401" s="11"/>
      <c r="BH1401" s="11"/>
      <c r="BI1401" s="11"/>
      <c r="BJ1401" s="11"/>
      <c r="BK1401" s="11"/>
      <c r="BL1401" s="11"/>
      <c r="BM1401" s="11"/>
      <c r="BN1401" s="11"/>
      <c r="BO1401" s="11"/>
      <c r="BP1401" s="11"/>
    </row>
    <row r="1402" spans="1:68" ht="12.75" customHeight="1">
      <c r="A1402" s="12">
        <f t="shared" si="2239"/>
        <v>1399</v>
      </c>
      <c r="B1402" s="11" t="str">
        <f t="shared" si="2669"/>
        <v>Tomas Bird</v>
      </c>
      <c r="C1402" s="11" t="str">
        <f t="shared" ref="C1402:D1402" si="2678">IF(ISERROR(C1401),IF(ISERROR(C1400),IF(ISERROR(C1399),"BLANK",C1399),C1400),C1401)</f>
        <v>Isabelle Cote</v>
      </c>
      <c r="D1402" s="11" t="str">
        <f t="shared" si="2678"/>
        <v>BMSC1</v>
      </c>
      <c r="E1402" s="12" t="str">
        <f>IF(ISERROR(VLOOKUP($D1402,SITES!$A:$E,2,FALSE)),"",VLOOKUP($D1402,SITES!$A:$E,2,FALSE))</f>
        <v>Dodger Channel</v>
      </c>
      <c r="F1402" s="10">
        <f>IF(ISERROR(VLOOKUP($D1402,SITES!$A:$E,3,FALSE)),"",VLOOKUP($D1402,SITES!$A:$E,3,FALSE))</f>
        <v>48.828948974609297</v>
      </c>
      <c r="G1402" s="13">
        <f>IF(ISERROR(VLOOKUP($D1402,SITES!$A:$E,4,FALSE)),"",VLOOKUP($D1402,SITES!$A:$E,4,FALSE))</f>
        <v>-125.19757080078099</v>
      </c>
      <c r="H1402" s="14" t="str">
        <f t="shared" ref="H1402:O1402" si="2679">IF(ISERROR(H1401),IF(ISERROR(H1400),IF(ISERROR(H1399),"BLANK",H1399),H1400),H1401)</f>
        <v>25/04/2024</v>
      </c>
      <c r="I1402" s="11">
        <f t="shared" si="2679"/>
        <v>3</v>
      </c>
      <c r="J1402" s="11" t="str">
        <f t="shared" si="2679"/>
        <v>NE</v>
      </c>
      <c r="K1402" s="18">
        <f t="shared" si="2679"/>
        <v>0.59513888888888888</v>
      </c>
      <c r="L1402" s="11" t="str">
        <f t="shared" si="2679"/>
        <v>TB</v>
      </c>
      <c r="M1402" s="11">
        <f t="shared" si="2679"/>
        <v>6.5</v>
      </c>
      <c r="N1402" s="11">
        <f t="shared" si="2679"/>
        <v>2</v>
      </c>
      <c r="O1402" s="11">
        <f t="shared" si="2679"/>
        <v>2</v>
      </c>
      <c r="P1402" s="11" t="s">
        <v>53</v>
      </c>
      <c r="Q1402" s="19" t="str">
        <f>IF($N1402=1,IF(ISERROR(VLOOKUP($P1402,'M1'!$A:$C,Q$2,FALSE)),"NOT PRESENT",VLOOKUP($P1402,'M1'!$A:$C,Q$2,FALSE)),IF($N1402=2,IF(ISERROR(VLOOKUP(DATA!$P1402,'M2'!$A:$C,Q$2,FALSE)),"NOT PRESENT",VLOOKUP(DATA!$P1402,'M2'!$A:$C,Q$2,FALSE)),IF($N1402=0,IF(ISERROR(VLOOKUP($P1402,'M1'!$A:$C,Q$2,FALSE)),IF(ISERROR(VLOOKUP(DATA!$P1402,'M2'!$A:$C,Q$2,FALSE)),"NOT PRESENT",VLOOKUP(DATA!$P1402,'M2'!$A:$C,Q$2,FALSE)),VLOOKUP($P1402,'M1'!$A:$C,Q$2,FALSE)),"SPECIFY METHOD")))</f>
        <v>Rhinogobiops nicholsii</v>
      </c>
      <c r="R1402" s="12" t="str">
        <f>IF($N1402=1,IF(ISERROR(VLOOKUP($P1402,'M1'!$A:$C,R$2,FALSE)),"NOT PRESENT",VLOOKUP($P1402,'M1'!$A:$C,R$2,FALSE)),IF($N1402=2,IF(ISERROR(VLOOKUP(DATA!$P1402,'M2'!$A:$C,R$2,FALSE)),"NOT PRESENT",VLOOKUP(DATA!$P1402,'M2'!$A:$C,R$2,FALSE)),IF($N1402=0,IF(ISERROR(VLOOKUP($P1402,'M1'!$A:$C,R$2,FALSE)),IF(ISERROR(VLOOKUP(DATA!$P1402,'M2'!$A:$C,R$2,FALSE)),"NOT PRESENT",VLOOKUP(DATA!$P1402,'M2'!$A:$C,R$2,FALSE)),VLOOKUP($P1402,'M1'!$A:$C,R$2,FALSE)),"SPECIFY METHOD")))</f>
        <v>Blackeye goby</v>
      </c>
      <c r="S1402" s="21">
        <f t="shared" si="2597"/>
        <v>2</v>
      </c>
      <c r="T1402" s="11">
        <v>0</v>
      </c>
      <c r="U1402" s="11"/>
      <c r="V1402" s="11"/>
      <c r="W1402" s="11">
        <v>2</v>
      </c>
      <c r="X1402" s="11"/>
      <c r="Y1402" s="11"/>
      <c r="Z1402" s="11"/>
      <c r="AA1402" s="11"/>
      <c r="AB1402" s="11"/>
      <c r="AC1402" s="11"/>
      <c r="AD1402" s="11"/>
      <c r="AE1402" s="11"/>
      <c r="AF1402" s="11"/>
      <c r="AG1402" s="11"/>
      <c r="AH1402" s="11"/>
      <c r="AI1402" s="11"/>
      <c r="AJ1402" s="11"/>
      <c r="AK1402" s="11"/>
      <c r="AL1402" s="11"/>
      <c r="AM1402" s="11"/>
      <c r="AN1402" s="11"/>
      <c r="AO1402" s="11"/>
      <c r="AP1402" s="11"/>
      <c r="AQ1402" s="11"/>
      <c r="AR1402" s="11"/>
      <c r="AS1402" s="11"/>
      <c r="AT1402" s="11"/>
      <c r="AU1402" s="11"/>
      <c r="AV1402" s="11"/>
      <c r="AW1402" s="11"/>
      <c r="AX1402" s="11"/>
      <c r="AY1402" s="11"/>
      <c r="AZ1402" s="11"/>
      <c r="BA1402" s="11"/>
      <c r="BB1402" s="11"/>
      <c r="BC1402" s="11"/>
      <c r="BD1402" s="11"/>
      <c r="BE1402" s="11"/>
      <c r="BF1402" s="11"/>
      <c r="BG1402" s="11"/>
      <c r="BH1402" s="11"/>
      <c r="BI1402" s="11"/>
      <c r="BJ1402" s="11"/>
      <c r="BK1402" s="11"/>
      <c r="BL1402" s="11"/>
      <c r="BM1402" s="11"/>
      <c r="BN1402" s="11"/>
      <c r="BO1402" s="11"/>
      <c r="BP1402" s="11"/>
    </row>
    <row r="1403" spans="1:68" ht="12.75" customHeight="1">
      <c r="A1403" s="12">
        <f t="shared" si="2239"/>
        <v>1400</v>
      </c>
      <c r="B1403" s="11" t="str">
        <f t="shared" si="2669"/>
        <v>Tomas Bird</v>
      </c>
      <c r="C1403" s="11" t="str">
        <f t="shared" ref="C1403:D1403" si="2680">IF(ISERROR(C1402),IF(ISERROR(C1401),IF(ISERROR(C1400),"BLANK",C1400),C1401),C1402)</f>
        <v>Isabelle Cote</v>
      </c>
      <c r="D1403" s="11" t="str">
        <f t="shared" si="2680"/>
        <v>BMSC1</v>
      </c>
      <c r="E1403" s="12" t="str">
        <f>IF(ISERROR(VLOOKUP($D1403,SITES!$A:$E,2,FALSE)),"",VLOOKUP($D1403,SITES!$A:$E,2,FALSE))</f>
        <v>Dodger Channel</v>
      </c>
      <c r="F1403" s="10">
        <f>IF(ISERROR(VLOOKUP($D1403,SITES!$A:$E,3,FALSE)),"",VLOOKUP($D1403,SITES!$A:$E,3,FALSE))</f>
        <v>48.828948974609297</v>
      </c>
      <c r="G1403" s="13">
        <f>IF(ISERROR(VLOOKUP($D1403,SITES!$A:$E,4,FALSE)),"",VLOOKUP($D1403,SITES!$A:$E,4,FALSE))</f>
        <v>-125.19757080078099</v>
      </c>
      <c r="H1403" s="14" t="str">
        <f t="shared" ref="H1403:O1403" si="2681">IF(ISERROR(H1402),IF(ISERROR(H1401),IF(ISERROR(H1400),"BLANK",H1400),H1401),H1402)</f>
        <v>25/04/2024</v>
      </c>
      <c r="I1403" s="11">
        <f t="shared" si="2681"/>
        <v>3</v>
      </c>
      <c r="J1403" s="11" t="str">
        <f t="shared" si="2681"/>
        <v>NE</v>
      </c>
      <c r="K1403" s="18">
        <f t="shared" si="2681"/>
        <v>0.59513888888888888</v>
      </c>
      <c r="L1403" s="11" t="str">
        <f t="shared" si="2681"/>
        <v>TB</v>
      </c>
      <c r="M1403" s="11">
        <f t="shared" si="2681"/>
        <v>6.5</v>
      </c>
      <c r="N1403" s="11">
        <f t="shared" si="2681"/>
        <v>2</v>
      </c>
      <c r="O1403" s="11">
        <f t="shared" si="2681"/>
        <v>2</v>
      </c>
      <c r="P1403" s="11" t="s">
        <v>29</v>
      </c>
      <c r="Q1403" s="19" t="str">
        <f>IF($N1403=1,IF(ISERROR(VLOOKUP($P1403,'M1'!$A:$C,Q$2,FALSE)),"NOT PRESENT",VLOOKUP($P1403,'M1'!$A:$C,Q$2,FALSE)),IF($N1403=2,IF(ISERROR(VLOOKUP(DATA!$P1403,'M2'!$A:$C,Q$2,FALSE)),"NOT PRESENT",VLOOKUP(DATA!$P1403,'M2'!$A:$C,Q$2,FALSE)),IF($N1403=0,IF(ISERROR(VLOOKUP($P1403,'M1'!$A:$C,Q$2,FALSE)),IF(ISERROR(VLOOKUP(DATA!$P1403,'M2'!$A:$C,Q$2,FALSE)),"NOT PRESENT",VLOOKUP(DATA!$P1403,'M2'!$A:$C,Q$2,FALSE)),VLOOKUP($P1403,'M1'!$A:$C,Q$2,FALSE)),"SPECIFY METHOD")))</f>
        <v>Mesocentrotus franciscanus</v>
      </c>
      <c r="R1403" s="12" t="str">
        <f>IF($N1403=1,IF(ISERROR(VLOOKUP($P1403,'M1'!$A:$C,R$2,FALSE)),"NOT PRESENT",VLOOKUP($P1403,'M1'!$A:$C,R$2,FALSE)),IF($N1403=2,IF(ISERROR(VLOOKUP(DATA!$P1403,'M2'!$A:$C,R$2,FALSE)),"NOT PRESENT",VLOOKUP(DATA!$P1403,'M2'!$A:$C,R$2,FALSE)),IF($N1403=0,IF(ISERROR(VLOOKUP($P1403,'M1'!$A:$C,R$2,FALSE)),IF(ISERROR(VLOOKUP(DATA!$P1403,'M2'!$A:$C,R$2,FALSE)),"NOT PRESENT",VLOOKUP(DATA!$P1403,'M2'!$A:$C,R$2,FALSE)),VLOOKUP($P1403,'M1'!$A:$C,R$2,FALSE)),"SPECIFY METHOD")))</f>
        <v>Red sea urchin</v>
      </c>
      <c r="S1403" s="21">
        <f t="shared" si="2597"/>
        <v>160</v>
      </c>
      <c r="T1403" s="11">
        <v>160</v>
      </c>
      <c r="U1403" s="11"/>
      <c r="V1403" s="11"/>
      <c r="W1403" s="11"/>
      <c r="X1403" s="11"/>
      <c r="Y1403" s="11"/>
      <c r="Z1403" s="11"/>
      <c r="AA1403" s="11"/>
      <c r="AB1403" s="11"/>
      <c r="AC1403" s="11"/>
      <c r="AD1403" s="11"/>
      <c r="AE1403" s="11"/>
      <c r="AF1403" s="11"/>
      <c r="AG1403" s="11"/>
      <c r="AH1403" s="11"/>
      <c r="AI1403" s="11"/>
      <c r="AJ1403" s="11"/>
      <c r="AK1403" s="11"/>
      <c r="AL1403" s="11"/>
      <c r="AM1403" s="11"/>
      <c r="AN1403" s="11"/>
      <c r="AO1403" s="11"/>
      <c r="AP1403" s="11"/>
      <c r="AQ1403" s="11"/>
      <c r="AR1403" s="11"/>
      <c r="AS1403" s="11"/>
      <c r="AT1403" s="11"/>
      <c r="AU1403" s="11"/>
      <c r="AV1403" s="11"/>
      <c r="AW1403" s="11"/>
      <c r="AX1403" s="11"/>
      <c r="AY1403" s="11"/>
      <c r="AZ1403" s="11"/>
      <c r="BA1403" s="11"/>
      <c r="BB1403" s="11"/>
      <c r="BC1403" s="11"/>
      <c r="BD1403" s="11"/>
      <c r="BE1403" s="11"/>
      <c r="BF1403" s="11"/>
      <c r="BG1403" s="11"/>
      <c r="BH1403" s="11"/>
      <c r="BI1403" s="11"/>
      <c r="BJ1403" s="11"/>
      <c r="BK1403" s="11"/>
      <c r="BL1403" s="11"/>
      <c r="BM1403" s="11"/>
      <c r="BN1403" s="11"/>
      <c r="BO1403" s="11"/>
      <c r="BP1403" s="11"/>
    </row>
    <row r="1404" spans="1:68" ht="12.75" customHeight="1">
      <c r="A1404" s="12">
        <f t="shared" si="2239"/>
        <v>1401</v>
      </c>
      <c r="B1404" s="11" t="str">
        <f t="shared" si="2669"/>
        <v>Tomas Bird</v>
      </c>
      <c r="C1404" s="11" t="str">
        <f t="shared" ref="C1404:D1404" si="2682">IF(ISERROR(C1403),IF(ISERROR(C1402),IF(ISERROR(C1401),"BLANK",C1401),C1402),C1403)</f>
        <v>Isabelle Cote</v>
      </c>
      <c r="D1404" s="11" t="str">
        <f t="shared" si="2682"/>
        <v>BMSC1</v>
      </c>
      <c r="E1404" s="12" t="str">
        <f>IF(ISERROR(VLOOKUP($D1404,SITES!$A:$E,2,FALSE)),"",VLOOKUP($D1404,SITES!$A:$E,2,FALSE))</f>
        <v>Dodger Channel</v>
      </c>
      <c r="F1404" s="10">
        <f>IF(ISERROR(VLOOKUP($D1404,SITES!$A:$E,3,FALSE)),"",VLOOKUP($D1404,SITES!$A:$E,3,FALSE))</f>
        <v>48.828948974609297</v>
      </c>
      <c r="G1404" s="13">
        <f>IF(ISERROR(VLOOKUP($D1404,SITES!$A:$E,4,FALSE)),"",VLOOKUP($D1404,SITES!$A:$E,4,FALSE))</f>
        <v>-125.19757080078099</v>
      </c>
      <c r="H1404" s="14" t="str">
        <f t="shared" ref="H1404:O1404" si="2683">IF(ISERROR(H1403),IF(ISERROR(H1402),IF(ISERROR(H1401),"BLANK",H1401),H1402),H1403)</f>
        <v>25/04/2024</v>
      </c>
      <c r="I1404" s="11">
        <f t="shared" si="2683"/>
        <v>3</v>
      </c>
      <c r="J1404" s="11" t="str">
        <f t="shared" si="2683"/>
        <v>NE</v>
      </c>
      <c r="K1404" s="18">
        <f t="shared" si="2683"/>
        <v>0.59513888888888888</v>
      </c>
      <c r="L1404" s="11" t="str">
        <f t="shared" si="2683"/>
        <v>TB</v>
      </c>
      <c r="M1404" s="11">
        <f t="shared" si="2683"/>
        <v>6.5</v>
      </c>
      <c r="N1404" s="11">
        <f t="shared" si="2683"/>
        <v>2</v>
      </c>
      <c r="O1404" s="11">
        <f t="shared" si="2683"/>
        <v>2</v>
      </c>
      <c r="P1404" s="11" t="s">
        <v>157</v>
      </c>
      <c r="Q1404" s="19" t="str">
        <f>IF($N1404=1,IF(ISERROR(VLOOKUP($P1404,'M1'!$A:$C,Q$2,FALSE)),"NOT PRESENT",VLOOKUP($P1404,'M1'!$A:$C,Q$2,FALSE)),IF($N1404=2,IF(ISERROR(VLOOKUP(DATA!$P1404,'M2'!$A:$C,Q$2,FALSE)),"NOT PRESENT",VLOOKUP(DATA!$P1404,'M2'!$A:$C,Q$2,FALSE)),IF($N1404=0,IF(ISERROR(VLOOKUP($P1404,'M1'!$A:$C,Q$2,FALSE)),IF(ISERROR(VLOOKUP(DATA!$P1404,'M2'!$A:$C,Q$2,FALSE)),"NOT PRESENT",VLOOKUP(DATA!$P1404,'M2'!$A:$C,Q$2,FALSE)),VLOOKUP($P1404,'M1'!$A:$C,Q$2,FALSE)),"SPECIFY METHOD")))</f>
        <v>Pugettia producta</v>
      </c>
      <c r="R1404" s="12" t="str">
        <f>IF($N1404=1,IF(ISERROR(VLOOKUP($P1404,'M1'!$A:$C,R$2,FALSE)),"NOT PRESENT",VLOOKUP($P1404,'M1'!$A:$C,R$2,FALSE)),IF($N1404=2,IF(ISERROR(VLOOKUP(DATA!$P1404,'M2'!$A:$C,R$2,FALSE)),"NOT PRESENT",VLOOKUP(DATA!$P1404,'M2'!$A:$C,R$2,FALSE)),IF($N1404=0,IF(ISERROR(VLOOKUP($P1404,'M1'!$A:$C,R$2,FALSE)),IF(ISERROR(VLOOKUP(DATA!$P1404,'M2'!$A:$C,R$2,FALSE)),"NOT PRESENT",VLOOKUP(DATA!$P1404,'M2'!$A:$C,R$2,FALSE)),VLOOKUP($P1404,'M1'!$A:$C,R$2,FALSE)),"SPECIFY METHOD")))</f>
        <v>Northern kelp crab</v>
      </c>
      <c r="S1404" s="21">
        <f t="shared" si="2597"/>
        <v>1</v>
      </c>
      <c r="T1404" s="11">
        <v>1</v>
      </c>
      <c r="U1404" s="11"/>
      <c r="V1404" s="11"/>
      <c r="W1404" s="11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  <c r="AT1404" s="11"/>
      <c r="AU1404" s="11"/>
      <c r="AV1404" s="11"/>
      <c r="AW1404" s="11"/>
      <c r="AX1404" s="11"/>
      <c r="AY1404" s="11"/>
      <c r="AZ1404" s="11"/>
      <c r="BA1404" s="11"/>
      <c r="BB1404" s="11"/>
      <c r="BC1404" s="11"/>
      <c r="BD1404" s="11"/>
      <c r="BE1404" s="11"/>
      <c r="BF1404" s="11"/>
      <c r="BG1404" s="11"/>
      <c r="BH1404" s="11"/>
      <c r="BI1404" s="11"/>
      <c r="BJ1404" s="11"/>
      <c r="BK1404" s="11"/>
      <c r="BL1404" s="11"/>
      <c r="BM1404" s="11"/>
      <c r="BN1404" s="11"/>
      <c r="BO1404" s="11"/>
      <c r="BP1404" s="11"/>
    </row>
    <row r="1405" spans="1:68" ht="12.75" customHeight="1">
      <c r="A1405" s="12">
        <f t="shared" si="2239"/>
        <v>1402</v>
      </c>
      <c r="B1405" s="11" t="str">
        <f t="shared" si="2669"/>
        <v>Tomas Bird</v>
      </c>
      <c r="C1405" s="11" t="str">
        <f t="shared" ref="C1405:D1405" si="2684">IF(ISERROR(C1404),IF(ISERROR(C1403),IF(ISERROR(C1402),"BLANK",C1402),C1403),C1404)</f>
        <v>Isabelle Cote</v>
      </c>
      <c r="D1405" s="11" t="str">
        <f t="shared" si="2684"/>
        <v>BMSC1</v>
      </c>
      <c r="E1405" s="12" t="str">
        <f>IF(ISERROR(VLOOKUP($D1405,SITES!$A:$E,2,FALSE)),"",VLOOKUP($D1405,SITES!$A:$E,2,FALSE))</f>
        <v>Dodger Channel</v>
      </c>
      <c r="F1405" s="10">
        <f>IF(ISERROR(VLOOKUP($D1405,SITES!$A:$E,3,FALSE)),"",VLOOKUP($D1405,SITES!$A:$E,3,FALSE))</f>
        <v>48.828948974609297</v>
      </c>
      <c r="G1405" s="13">
        <f>IF(ISERROR(VLOOKUP($D1405,SITES!$A:$E,4,FALSE)),"",VLOOKUP($D1405,SITES!$A:$E,4,FALSE))</f>
        <v>-125.19757080078099</v>
      </c>
      <c r="H1405" s="14" t="str">
        <f t="shared" ref="H1405:O1405" si="2685">IF(ISERROR(H1404),IF(ISERROR(H1403),IF(ISERROR(H1402),"BLANK",H1402),H1403),H1404)</f>
        <v>25/04/2024</v>
      </c>
      <c r="I1405" s="11">
        <f t="shared" si="2685"/>
        <v>3</v>
      </c>
      <c r="J1405" s="11" t="str">
        <f t="shared" si="2685"/>
        <v>NE</v>
      </c>
      <c r="K1405" s="18">
        <f t="shared" si="2685"/>
        <v>0.59513888888888888</v>
      </c>
      <c r="L1405" s="11" t="str">
        <f t="shared" si="2685"/>
        <v>TB</v>
      </c>
      <c r="M1405" s="11">
        <f t="shared" si="2685"/>
        <v>6.5</v>
      </c>
      <c r="N1405" s="11">
        <f t="shared" si="2685"/>
        <v>2</v>
      </c>
      <c r="O1405" s="11">
        <f t="shared" si="2685"/>
        <v>2</v>
      </c>
      <c r="P1405" s="11" t="s">
        <v>42</v>
      </c>
      <c r="Q1405" s="19" t="str">
        <f>IF($N1405=1,IF(ISERROR(VLOOKUP($P1405,'M1'!$A:$C,Q$2,FALSE)),"NOT PRESENT",VLOOKUP($P1405,'M1'!$A:$C,Q$2,FALSE)),IF($N1405=2,IF(ISERROR(VLOOKUP(DATA!$P1405,'M2'!$A:$C,Q$2,FALSE)),"NOT PRESENT",VLOOKUP(DATA!$P1405,'M2'!$A:$C,Q$2,FALSE)),IF($N1405=0,IF(ISERROR(VLOOKUP($P1405,'M1'!$A:$C,Q$2,FALSE)),IF(ISERROR(VLOOKUP(DATA!$P1405,'M2'!$A:$C,Q$2,FALSE)),"NOT PRESENT",VLOOKUP(DATA!$P1405,'M2'!$A:$C,Q$2,FALSE)),VLOOKUP($P1405,'M1'!$A:$C,Q$2,FALSE)),"SPECIFY METHOD")))</f>
        <v>Dermasterias imbricata</v>
      </c>
      <c r="R1405" s="12" t="str">
        <f>IF($N1405=1,IF(ISERROR(VLOOKUP($P1405,'M1'!$A:$C,R$2,FALSE)),"NOT PRESENT",VLOOKUP($P1405,'M1'!$A:$C,R$2,FALSE)),IF($N1405=2,IF(ISERROR(VLOOKUP(DATA!$P1405,'M2'!$A:$C,R$2,FALSE)),"NOT PRESENT",VLOOKUP(DATA!$P1405,'M2'!$A:$C,R$2,FALSE)),IF($N1405=0,IF(ISERROR(VLOOKUP($P1405,'M1'!$A:$C,R$2,FALSE)),IF(ISERROR(VLOOKUP(DATA!$P1405,'M2'!$A:$C,R$2,FALSE)),"NOT PRESENT",VLOOKUP(DATA!$P1405,'M2'!$A:$C,R$2,FALSE)),VLOOKUP($P1405,'M1'!$A:$C,R$2,FALSE)),"SPECIFY METHOD")))</f>
        <v>Leather star</v>
      </c>
      <c r="S1405" s="21">
        <f t="shared" si="2597"/>
        <v>14</v>
      </c>
      <c r="T1405" s="11">
        <v>14</v>
      </c>
      <c r="U1405" s="11"/>
      <c r="V1405" s="11"/>
      <c r="W1405" s="11"/>
      <c r="X1405" s="11"/>
      <c r="Y1405" s="11"/>
      <c r="Z1405" s="11"/>
      <c r="AA1405" s="11"/>
      <c r="AB1405" s="11"/>
      <c r="AC1405" s="11"/>
      <c r="AD1405" s="11"/>
      <c r="AE1405" s="11"/>
      <c r="AF1405" s="11"/>
      <c r="AG1405" s="11"/>
      <c r="AH1405" s="11"/>
      <c r="AI1405" s="11"/>
      <c r="AJ1405" s="11"/>
      <c r="AK1405" s="11"/>
      <c r="AL1405" s="11"/>
      <c r="AM1405" s="11"/>
      <c r="AN1405" s="11"/>
      <c r="AO1405" s="11"/>
      <c r="AP1405" s="11"/>
      <c r="AQ1405" s="11"/>
      <c r="AR1405" s="11"/>
      <c r="AS1405" s="11"/>
      <c r="AT1405" s="11"/>
      <c r="AU1405" s="11"/>
      <c r="AV1405" s="11"/>
      <c r="AW1405" s="11"/>
      <c r="AX1405" s="11"/>
      <c r="AY1405" s="11"/>
      <c r="AZ1405" s="11"/>
      <c r="BA1405" s="11"/>
      <c r="BB1405" s="11"/>
      <c r="BC1405" s="11"/>
      <c r="BD1405" s="11"/>
      <c r="BE1405" s="11"/>
      <c r="BF1405" s="11"/>
      <c r="BG1405" s="11"/>
      <c r="BH1405" s="11"/>
      <c r="BI1405" s="11"/>
      <c r="BJ1405" s="11"/>
      <c r="BK1405" s="11"/>
      <c r="BL1405" s="11"/>
      <c r="BM1405" s="11"/>
      <c r="BN1405" s="11"/>
      <c r="BO1405" s="11"/>
      <c r="BP1405" s="11"/>
    </row>
    <row r="1406" spans="1:68" ht="12.75" customHeight="1">
      <c r="A1406" s="12">
        <f t="shared" si="2239"/>
        <v>1403</v>
      </c>
      <c r="B1406" s="11" t="str">
        <f t="shared" si="2669"/>
        <v>Tomas Bird</v>
      </c>
      <c r="C1406" s="11" t="str">
        <f t="shared" ref="C1406:D1406" si="2686">IF(ISERROR(C1405),IF(ISERROR(C1404),IF(ISERROR(C1403),"BLANK",C1403),C1404),C1405)</f>
        <v>Isabelle Cote</v>
      </c>
      <c r="D1406" s="11" t="str">
        <f t="shared" si="2686"/>
        <v>BMSC1</v>
      </c>
      <c r="E1406" s="12" t="str">
        <f>IF(ISERROR(VLOOKUP($D1406,SITES!$A:$E,2,FALSE)),"",VLOOKUP($D1406,SITES!$A:$E,2,FALSE))</f>
        <v>Dodger Channel</v>
      </c>
      <c r="F1406" s="10">
        <f>IF(ISERROR(VLOOKUP($D1406,SITES!$A:$E,3,FALSE)),"",VLOOKUP($D1406,SITES!$A:$E,3,FALSE))</f>
        <v>48.828948974609297</v>
      </c>
      <c r="G1406" s="13">
        <f>IF(ISERROR(VLOOKUP($D1406,SITES!$A:$E,4,FALSE)),"",VLOOKUP($D1406,SITES!$A:$E,4,FALSE))</f>
        <v>-125.19757080078099</v>
      </c>
      <c r="H1406" s="14" t="str">
        <f t="shared" ref="H1406:O1406" si="2687">IF(ISERROR(H1405),IF(ISERROR(H1404),IF(ISERROR(H1403),"BLANK",H1403),H1404),H1405)</f>
        <v>25/04/2024</v>
      </c>
      <c r="I1406" s="11">
        <f t="shared" si="2687"/>
        <v>3</v>
      </c>
      <c r="J1406" s="11" t="str">
        <f t="shared" si="2687"/>
        <v>NE</v>
      </c>
      <c r="K1406" s="18">
        <f t="shared" si="2687"/>
        <v>0.59513888888888888</v>
      </c>
      <c r="L1406" s="11" t="str">
        <f t="shared" si="2687"/>
        <v>TB</v>
      </c>
      <c r="M1406" s="11">
        <f t="shared" si="2687"/>
        <v>6.5</v>
      </c>
      <c r="N1406" s="11">
        <f t="shared" si="2687"/>
        <v>2</v>
      </c>
      <c r="O1406" s="11">
        <f t="shared" si="2687"/>
        <v>2</v>
      </c>
      <c r="P1406" s="11" t="s">
        <v>47</v>
      </c>
      <c r="Q1406" s="19" t="str">
        <f>IF($N1406=1,IF(ISERROR(VLOOKUP($P1406,'M1'!$A:$C,Q$2,FALSE)),"NOT PRESENT",VLOOKUP($P1406,'M1'!$A:$C,Q$2,FALSE)),IF($N1406=2,IF(ISERROR(VLOOKUP(DATA!$P1406,'M2'!$A:$C,Q$2,FALSE)),"NOT PRESENT",VLOOKUP(DATA!$P1406,'M2'!$A:$C,Q$2,FALSE)),IF($N1406=0,IF(ISERROR(VLOOKUP($P1406,'M1'!$A:$C,Q$2,FALSE)),IF(ISERROR(VLOOKUP(DATA!$P1406,'M2'!$A:$C,Q$2,FALSE)),"NOT PRESENT",VLOOKUP(DATA!$P1406,'M2'!$A:$C,Q$2,FALSE)),VLOOKUP($P1406,'M1'!$A:$C,Q$2,FALSE)),"SPECIFY METHOD")))</f>
        <v>Glebocarcinus oregonensis</v>
      </c>
      <c r="R1406" s="12" t="str">
        <f>IF($N1406=1,IF(ISERROR(VLOOKUP($P1406,'M1'!$A:$C,R$2,FALSE)),"NOT PRESENT",VLOOKUP($P1406,'M1'!$A:$C,R$2,FALSE)),IF($N1406=2,IF(ISERROR(VLOOKUP(DATA!$P1406,'M2'!$A:$C,R$2,FALSE)),"NOT PRESENT",VLOOKUP(DATA!$P1406,'M2'!$A:$C,R$2,FALSE)),IF($N1406=0,IF(ISERROR(VLOOKUP($P1406,'M1'!$A:$C,R$2,FALSE)),IF(ISERROR(VLOOKUP(DATA!$P1406,'M2'!$A:$C,R$2,FALSE)),"NOT PRESENT",VLOOKUP(DATA!$P1406,'M2'!$A:$C,R$2,FALSE)),VLOOKUP($P1406,'M1'!$A:$C,R$2,FALSE)),"SPECIFY METHOD")))</f>
        <v>Pygmy rock crab</v>
      </c>
      <c r="S1406" s="21">
        <f t="shared" si="2597"/>
        <v>5</v>
      </c>
      <c r="T1406" s="11">
        <v>5</v>
      </c>
      <c r="U1406" s="11"/>
      <c r="V1406" s="11"/>
      <c r="W1406" s="11"/>
      <c r="X1406" s="11"/>
      <c r="Y1406" s="11"/>
      <c r="Z1406" s="11"/>
      <c r="AA1406" s="11"/>
      <c r="AB1406" s="11"/>
      <c r="AC1406" s="11"/>
      <c r="AD1406" s="11"/>
      <c r="AE1406" s="11"/>
      <c r="AF1406" s="11"/>
      <c r="AG1406" s="11"/>
      <c r="AH1406" s="11"/>
      <c r="AI1406" s="11"/>
      <c r="AJ1406" s="11"/>
      <c r="AK1406" s="11"/>
      <c r="AL1406" s="11"/>
      <c r="AM1406" s="11"/>
      <c r="AN1406" s="11"/>
      <c r="AO1406" s="11"/>
      <c r="AP1406" s="11"/>
      <c r="AQ1406" s="11"/>
      <c r="AR1406" s="11"/>
      <c r="AS1406" s="11"/>
      <c r="AT1406" s="11"/>
      <c r="AU1406" s="11"/>
      <c r="AV1406" s="11"/>
      <c r="AW1406" s="11"/>
      <c r="AX1406" s="11"/>
      <c r="AY1406" s="11"/>
      <c r="AZ1406" s="11"/>
      <c r="BA1406" s="11"/>
      <c r="BB1406" s="11"/>
      <c r="BC1406" s="11"/>
      <c r="BD1406" s="11"/>
      <c r="BE1406" s="11"/>
      <c r="BF1406" s="11"/>
      <c r="BG1406" s="11"/>
      <c r="BH1406" s="11"/>
      <c r="BI1406" s="11"/>
      <c r="BJ1406" s="11"/>
      <c r="BK1406" s="11"/>
      <c r="BL1406" s="11"/>
      <c r="BM1406" s="11"/>
      <c r="BN1406" s="11"/>
      <c r="BO1406" s="11"/>
      <c r="BP1406" s="11"/>
    </row>
    <row r="1407" spans="1:68" ht="12.75" customHeight="1">
      <c r="A1407" s="12">
        <f t="shared" si="2239"/>
        <v>1404</v>
      </c>
      <c r="B1407" s="11" t="str">
        <f t="shared" si="2669"/>
        <v>Tomas Bird</v>
      </c>
      <c r="C1407" s="11" t="str">
        <f t="shared" ref="C1407:D1407" si="2688">IF(ISERROR(C1406),IF(ISERROR(C1405),IF(ISERROR(C1404),"BLANK",C1404),C1405),C1406)</f>
        <v>Isabelle Cote</v>
      </c>
      <c r="D1407" s="11" t="str">
        <f t="shared" si="2688"/>
        <v>BMSC1</v>
      </c>
      <c r="E1407" s="12" t="str">
        <f>IF(ISERROR(VLOOKUP($D1407,SITES!$A:$E,2,FALSE)),"",VLOOKUP($D1407,SITES!$A:$E,2,FALSE))</f>
        <v>Dodger Channel</v>
      </c>
      <c r="F1407" s="10">
        <f>IF(ISERROR(VLOOKUP($D1407,SITES!$A:$E,3,FALSE)),"",VLOOKUP($D1407,SITES!$A:$E,3,FALSE))</f>
        <v>48.828948974609297</v>
      </c>
      <c r="G1407" s="13">
        <f>IF(ISERROR(VLOOKUP($D1407,SITES!$A:$E,4,FALSE)),"",VLOOKUP($D1407,SITES!$A:$E,4,FALSE))</f>
        <v>-125.19757080078099</v>
      </c>
      <c r="H1407" s="14" t="str">
        <f t="shared" ref="H1407:O1407" si="2689">IF(ISERROR(H1406),IF(ISERROR(H1405),IF(ISERROR(H1404),"BLANK",H1404),H1405),H1406)</f>
        <v>25/04/2024</v>
      </c>
      <c r="I1407" s="11">
        <f t="shared" si="2689"/>
        <v>3</v>
      </c>
      <c r="J1407" s="11" t="str">
        <f t="shared" si="2689"/>
        <v>NE</v>
      </c>
      <c r="K1407" s="18">
        <f t="shared" si="2689"/>
        <v>0.59513888888888888</v>
      </c>
      <c r="L1407" s="11" t="str">
        <f t="shared" si="2689"/>
        <v>TB</v>
      </c>
      <c r="M1407" s="11">
        <f t="shared" si="2689"/>
        <v>6.5</v>
      </c>
      <c r="N1407" s="11">
        <f t="shared" si="2689"/>
        <v>2</v>
      </c>
      <c r="O1407" s="11">
        <f t="shared" si="2689"/>
        <v>2</v>
      </c>
      <c r="P1407" s="11" t="s">
        <v>41</v>
      </c>
      <c r="Q1407" s="19" t="str">
        <f>IF($N1407=1,IF(ISERROR(VLOOKUP($P1407,'M1'!$A:$C,Q$2,FALSE)),"NOT PRESENT",VLOOKUP($P1407,'M1'!$A:$C,Q$2,FALSE)),IF($N1407=2,IF(ISERROR(VLOOKUP(DATA!$P1407,'M2'!$A:$C,Q$2,FALSE)),"NOT PRESENT",VLOOKUP(DATA!$P1407,'M2'!$A:$C,Q$2,FALSE)),IF($N1407=0,IF(ISERROR(VLOOKUP($P1407,'M1'!$A:$C,Q$2,FALSE)),IF(ISERROR(VLOOKUP(DATA!$P1407,'M2'!$A:$C,Q$2,FALSE)),"NOT PRESENT",VLOOKUP(DATA!$P1407,'M2'!$A:$C,Q$2,FALSE)),VLOOKUP($P1407,'M1'!$A:$C,Q$2,FALSE)),"SPECIFY METHOD")))</f>
        <v>Pisaster ochraceus</v>
      </c>
      <c r="R1407" s="12" t="str">
        <f>IF($N1407=1,IF(ISERROR(VLOOKUP($P1407,'M1'!$A:$C,R$2,FALSE)),"NOT PRESENT",VLOOKUP($P1407,'M1'!$A:$C,R$2,FALSE)),IF($N1407=2,IF(ISERROR(VLOOKUP(DATA!$P1407,'M2'!$A:$C,R$2,FALSE)),"NOT PRESENT",VLOOKUP(DATA!$P1407,'M2'!$A:$C,R$2,FALSE)),IF($N1407=0,IF(ISERROR(VLOOKUP($P1407,'M1'!$A:$C,R$2,FALSE)),IF(ISERROR(VLOOKUP(DATA!$P1407,'M2'!$A:$C,R$2,FALSE)),"NOT PRESENT",VLOOKUP(DATA!$P1407,'M2'!$A:$C,R$2,FALSE)),VLOOKUP($P1407,'M1'!$A:$C,R$2,FALSE)),"SPECIFY METHOD")))</f>
        <v>Purple sea star</v>
      </c>
      <c r="S1407" s="21">
        <f t="shared" si="2597"/>
        <v>9</v>
      </c>
      <c r="T1407" s="11">
        <v>9</v>
      </c>
      <c r="U1407" s="11"/>
      <c r="V1407" s="11"/>
      <c r="W1407" s="11"/>
      <c r="X1407" s="11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1"/>
      <c r="AJ1407" s="11"/>
      <c r="AK1407" s="11"/>
      <c r="AL1407" s="11"/>
      <c r="AM1407" s="11"/>
      <c r="AN1407" s="11"/>
      <c r="AO1407" s="11"/>
      <c r="AP1407" s="11"/>
      <c r="AQ1407" s="11"/>
      <c r="AR1407" s="11"/>
      <c r="AS1407" s="11"/>
      <c r="AT1407" s="11"/>
      <c r="AU1407" s="11"/>
      <c r="AV1407" s="11"/>
      <c r="AW1407" s="11"/>
      <c r="AX1407" s="11"/>
      <c r="AY1407" s="11"/>
      <c r="AZ1407" s="11"/>
      <c r="BA1407" s="11"/>
      <c r="BB1407" s="11"/>
      <c r="BC1407" s="11"/>
      <c r="BD1407" s="11"/>
      <c r="BE1407" s="11"/>
      <c r="BF1407" s="11"/>
      <c r="BG1407" s="11"/>
      <c r="BH1407" s="11"/>
      <c r="BI1407" s="11"/>
      <c r="BJ1407" s="11"/>
      <c r="BK1407" s="11"/>
      <c r="BL1407" s="11"/>
      <c r="BM1407" s="11"/>
      <c r="BN1407" s="11"/>
      <c r="BO1407" s="11"/>
      <c r="BP1407" s="11"/>
    </row>
    <row r="1408" spans="1:68" ht="12.75" customHeight="1">
      <c r="A1408" s="12">
        <f t="shared" si="2239"/>
        <v>1405</v>
      </c>
      <c r="B1408" s="11" t="str">
        <f t="shared" si="2669"/>
        <v>Tomas Bird</v>
      </c>
      <c r="C1408" s="11" t="str">
        <f t="shared" ref="C1408:D1408" si="2690">IF(ISERROR(C1407),IF(ISERROR(C1406),IF(ISERROR(C1405),"BLANK",C1405),C1406),C1407)</f>
        <v>Isabelle Cote</v>
      </c>
      <c r="D1408" s="11" t="str">
        <f t="shared" si="2690"/>
        <v>BMSC1</v>
      </c>
      <c r="E1408" s="12" t="str">
        <f>IF(ISERROR(VLOOKUP($D1408,SITES!$A:$E,2,FALSE)),"",VLOOKUP($D1408,SITES!$A:$E,2,FALSE))</f>
        <v>Dodger Channel</v>
      </c>
      <c r="F1408" s="10">
        <f>IF(ISERROR(VLOOKUP($D1408,SITES!$A:$E,3,FALSE)),"",VLOOKUP($D1408,SITES!$A:$E,3,FALSE))</f>
        <v>48.828948974609297</v>
      </c>
      <c r="G1408" s="13">
        <f>IF(ISERROR(VLOOKUP($D1408,SITES!$A:$E,4,FALSE)),"",VLOOKUP($D1408,SITES!$A:$E,4,FALSE))</f>
        <v>-125.19757080078099</v>
      </c>
      <c r="H1408" s="14" t="str">
        <f t="shared" ref="H1408:O1408" si="2691">IF(ISERROR(H1407),IF(ISERROR(H1406),IF(ISERROR(H1405),"BLANK",H1405),H1406),H1407)</f>
        <v>25/04/2024</v>
      </c>
      <c r="I1408" s="11">
        <f t="shared" si="2691"/>
        <v>3</v>
      </c>
      <c r="J1408" s="11" t="str">
        <f t="shared" si="2691"/>
        <v>NE</v>
      </c>
      <c r="K1408" s="18">
        <f t="shared" si="2691"/>
        <v>0.59513888888888888</v>
      </c>
      <c r="L1408" s="11" t="str">
        <f t="shared" si="2691"/>
        <v>TB</v>
      </c>
      <c r="M1408" s="11">
        <f t="shared" si="2691"/>
        <v>6.5</v>
      </c>
      <c r="N1408" s="11">
        <f t="shared" si="2691"/>
        <v>2</v>
      </c>
      <c r="O1408" s="11">
        <f t="shared" si="2691"/>
        <v>2</v>
      </c>
      <c r="P1408" s="11" t="s">
        <v>39</v>
      </c>
      <c r="Q1408" s="19" t="str">
        <f>IF($N1408=1,IF(ISERROR(VLOOKUP($P1408,'M1'!$A:$C,Q$2,FALSE)),"NOT PRESENT",VLOOKUP($P1408,'M1'!$A:$C,Q$2,FALSE)),IF($N1408=2,IF(ISERROR(VLOOKUP(DATA!$P1408,'M2'!$A:$C,Q$2,FALSE)),"NOT PRESENT",VLOOKUP(DATA!$P1408,'M2'!$A:$C,Q$2,FALSE)),IF($N1408=0,IF(ISERROR(VLOOKUP($P1408,'M1'!$A:$C,Q$2,FALSE)),IF(ISERROR(VLOOKUP(DATA!$P1408,'M2'!$A:$C,Q$2,FALSE)),"NOT PRESENT",VLOOKUP(DATA!$P1408,'M2'!$A:$C,Q$2,FALSE)),VLOOKUP($P1408,'M1'!$A:$C,Q$2,FALSE)),"SPECIFY METHOD")))</f>
        <v>Hermissenda crassicornis</v>
      </c>
      <c r="R1408" s="12" t="str">
        <f>IF($N1408=1,IF(ISERROR(VLOOKUP($P1408,'M1'!$A:$C,R$2,FALSE)),"NOT PRESENT",VLOOKUP($P1408,'M1'!$A:$C,R$2,FALSE)),IF($N1408=2,IF(ISERROR(VLOOKUP(DATA!$P1408,'M2'!$A:$C,R$2,FALSE)),"NOT PRESENT",VLOOKUP(DATA!$P1408,'M2'!$A:$C,R$2,FALSE)),IF($N1408=0,IF(ISERROR(VLOOKUP($P1408,'M1'!$A:$C,R$2,FALSE)),IF(ISERROR(VLOOKUP(DATA!$P1408,'M2'!$A:$C,R$2,FALSE)),"NOT PRESENT",VLOOKUP(DATA!$P1408,'M2'!$A:$C,R$2,FALSE)),VLOOKUP($P1408,'M1'!$A:$C,R$2,FALSE)),"SPECIFY METHOD")))</f>
        <v>Opalescent nudibranch</v>
      </c>
      <c r="S1408" s="21">
        <f t="shared" si="2597"/>
        <v>12</v>
      </c>
      <c r="T1408" s="11">
        <v>12</v>
      </c>
      <c r="U1408" s="11"/>
      <c r="V1408" s="11"/>
      <c r="W1408" s="11"/>
      <c r="X1408" s="11"/>
      <c r="Y1408" s="11"/>
      <c r="Z1408" s="11"/>
      <c r="AA1408" s="11"/>
      <c r="AB1408" s="11"/>
      <c r="AC1408" s="11"/>
      <c r="AD1408" s="11"/>
      <c r="AE1408" s="11"/>
      <c r="AF1408" s="11"/>
      <c r="AG1408" s="11"/>
      <c r="AH1408" s="11"/>
      <c r="AI1408" s="11"/>
      <c r="AJ1408" s="11"/>
      <c r="AK1408" s="11"/>
      <c r="AL1408" s="11"/>
      <c r="AM1408" s="11"/>
      <c r="AN1408" s="11"/>
      <c r="AO1408" s="11"/>
      <c r="AP1408" s="11"/>
      <c r="AQ1408" s="11"/>
      <c r="AR1408" s="11"/>
      <c r="AS1408" s="11"/>
      <c r="AT1408" s="11"/>
      <c r="AU1408" s="11"/>
      <c r="AV1408" s="11"/>
      <c r="AW1408" s="11"/>
      <c r="AX1408" s="11"/>
      <c r="AY1408" s="11"/>
      <c r="AZ1408" s="11"/>
      <c r="BA1408" s="11"/>
      <c r="BB1408" s="11"/>
      <c r="BC1408" s="11"/>
      <c r="BD1408" s="11"/>
      <c r="BE1408" s="11"/>
      <c r="BF1408" s="11"/>
      <c r="BG1408" s="11"/>
      <c r="BH1408" s="11"/>
      <c r="BI1408" s="11"/>
      <c r="BJ1408" s="11"/>
      <c r="BK1408" s="11"/>
      <c r="BL1408" s="11"/>
      <c r="BM1408" s="11"/>
      <c r="BN1408" s="11"/>
      <c r="BO1408" s="11"/>
      <c r="BP1408" s="11"/>
    </row>
    <row r="1409" spans="1:68" ht="12.75" customHeight="1">
      <c r="A1409" s="12">
        <f t="shared" si="2239"/>
        <v>1406</v>
      </c>
      <c r="B1409" s="11" t="str">
        <f t="shared" si="2669"/>
        <v>Tomas Bird</v>
      </c>
      <c r="C1409" s="11" t="str">
        <f t="shared" ref="C1409:D1409" si="2692">IF(ISERROR(C1408),IF(ISERROR(C1407),IF(ISERROR(C1406),"BLANK",C1406),C1407),C1408)</f>
        <v>Isabelle Cote</v>
      </c>
      <c r="D1409" s="11" t="str">
        <f t="shared" si="2692"/>
        <v>BMSC1</v>
      </c>
      <c r="E1409" s="12" t="str">
        <f>IF(ISERROR(VLOOKUP($D1409,SITES!$A:$E,2,FALSE)),"",VLOOKUP($D1409,SITES!$A:$E,2,FALSE))</f>
        <v>Dodger Channel</v>
      </c>
      <c r="F1409" s="10">
        <f>IF(ISERROR(VLOOKUP($D1409,SITES!$A:$E,3,FALSE)),"",VLOOKUP($D1409,SITES!$A:$E,3,FALSE))</f>
        <v>48.828948974609297</v>
      </c>
      <c r="G1409" s="13">
        <f>IF(ISERROR(VLOOKUP($D1409,SITES!$A:$E,4,FALSE)),"",VLOOKUP($D1409,SITES!$A:$E,4,FALSE))</f>
        <v>-125.19757080078099</v>
      </c>
      <c r="H1409" s="14" t="str">
        <f t="shared" ref="H1409:O1409" si="2693">IF(ISERROR(H1408),IF(ISERROR(H1407),IF(ISERROR(H1406),"BLANK",H1406),H1407),H1408)</f>
        <v>25/04/2024</v>
      </c>
      <c r="I1409" s="11">
        <f t="shared" si="2693"/>
        <v>3</v>
      </c>
      <c r="J1409" s="11" t="str">
        <f t="shared" si="2693"/>
        <v>NE</v>
      </c>
      <c r="K1409" s="18">
        <f t="shared" si="2693"/>
        <v>0.59513888888888888</v>
      </c>
      <c r="L1409" s="11" t="str">
        <f t="shared" si="2693"/>
        <v>TB</v>
      </c>
      <c r="M1409" s="11">
        <f t="shared" si="2693"/>
        <v>6.5</v>
      </c>
      <c r="N1409" s="11">
        <f t="shared" si="2693"/>
        <v>2</v>
      </c>
      <c r="O1409" s="11">
        <f t="shared" si="2693"/>
        <v>2</v>
      </c>
      <c r="P1409" s="11" t="s">
        <v>31</v>
      </c>
      <c r="Q1409" s="19" t="str">
        <f>IF($N1409=1,IF(ISERROR(VLOOKUP($P1409,'M1'!$A:$C,Q$2,FALSE)),"NOT PRESENT",VLOOKUP($P1409,'M1'!$A:$C,Q$2,FALSE)),IF($N1409=2,IF(ISERROR(VLOOKUP(DATA!$P1409,'M2'!$A:$C,Q$2,FALSE)),"NOT PRESENT",VLOOKUP(DATA!$P1409,'M2'!$A:$C,Q$2,FALSE)),IF($N1409=0,IF(ISERROR(VLOOKUP($P1409,'M1'!$A:$C,Q$2,FALSE)),IF(ISERROR(VLOOKUP(DATA!$P1409,'M2'!$A:$C,Q$2,FALSE)),"NOT PRESENT",VLOOKUP(DATA!$P1409,'M2'!$A:$C,Q$2,FALSE)),VLOOKUP($P1409,'M1'!$A:$C,Q$2,FALSE)),"SPECIFY METHOD")))</f>
        <v>Patiria miniata</v>
      </c>
      <c r="R1409" s="12" t="str">
        <f>IF($N1409=1,IF(ISERROR(VLOOKUP($P1409,'M1'!$A:$C,R$2,FALSE)),"NOT PRESENT",VLOOKUP($P1409,'M1'!$A:$C,R$2,FALSE)),IF($N1409=2,IF(ISERROR(VLOOKUP(DATA!$P1409,'M2'!$A:$C,R$2,FALSE)),"NOT PRESENT",VLOOKUP(DATA!$P1409,'M2'!$A:$C,R$2,FALSE)),IF($N1409=0,IF(ISERROR(VLOOKUP($P1409,'M1'!$A:$C,R$2,FALSE)),IF(ISERROR(VLOOKUP(DATA!$P1409,'M2'!$A:$C,R$2,FALSE)),"NOT PRESENT",VLOOKUP(DATA!$P1409,'M2'!$A:$C,R$2,FALSE)),VLOOKUP($P1409,'M1'!$A:$C,R$2,FALSE)),"SPECIFY METHOD")))</f>
        <v>Bat star</v>
      </c>
      <c r="S1409" s="21">
        <f t="shared" si="2597"/>
        <v>6</v>
      </c>
      <c r="T1409" s="11">
        <v>6</v>
      </c>
      <c r="U1409" s="11"/>
      <c r="V1409" s="11"/>
      <c r="W1409" s="11"/>
      <c r="X1409" s="11"/>
      <c r="Y1409" s="11"/>
      <c r="Z1409" s="11"/>
      <c r="AA1409" s="11"/>
      <c r="AB1409" s="11"/>
      <c r="AC1409" s="11"/>
      <c r="AD1409" s="11"/>
      <c r="AE1409" s="11"/>
      <c r="AF1409" s="11"/>
      <c r="AG1409" s="11"/>
      <c r="AH1409" s="11"/>
      <c r="AI1409" s="11"/>
      <c r="AJ1409" s="11"/>
      <c r="AK1409" s="11"/>
      <c r="AL1409" s="11"/>
      <c r="AM1409" s="11"/>
      <c r="AN1409" s="11"/>
      <c r="AO1409" s="11"/>
      <c r="AP1409" s="11"/>
      <c r="AQ1409" s="11"/>
      <c r="AR1409" s="11"/>
      <c r="AS1409" s="11"/>
      <c r="AT1409" s="11"/>
      <c r="AU1409" s="11"/>
      <c r="AV1409" s="11"/>
      <c r="AW1409" s="11"/>
      <c r="AX1409" s="11"/>
      <c r="AY1409" s="11"/>
      <c r="AZ1409" s="11"/>
      <c r="BA1409" s="11"/>
      <c r="BB1409" s="11"/>
      <c r="BC1409" s="11"/>
      <c r="BD1409" s="11"/>
      <c r="BE1409" s="11"/>
      <c r="BF1409" s="11"/>
      <c r="BG1409" s="11"/>
      <c r="BH1409" s="11"/>
      <c r="BI1409" s="11"/>
      <c r="BJ1409" s="11"/>
      <c r="BK1409" s="11"/>
      <c r="BL1409" s="11"/>
      <c r="BM1409" s="11"/>
      <c r="BN1409" s="11"/>
      <c r="BO1409" s="11"/>
      <c r="BP1409" s="11"/>
    </row>
    <row r="1410" spans="1:68" ht="12.75" customHeight="1">
      <c r="A1410" s="12">
        <f t="shared" si="2239"/>
        <v>1407</v>
      </c>
      <c r="B1410" s="11" t="str">
        <f t="shared" si="2669"/>
        <v>Tomas Bird</v>
      </c>
      <c r="C1410" s="11" t="str">
        <f t="shared" ref="C1410:D1410" si="2694">IF(ISERROR(C1409),IF(ISERROR(C1408),IF(ISERROR(C1407),"BLANK",C1407),C1408),C1409)</f>
        <v>Isabelle Cote</v>
      </c>
      <c r="D1410" s="11" t="str">
        <f t="shared" si="2694"/>
        <v>BMSC1</v>
      </c>
      <c r="E1410" s="12" t="str">
        <f>IF(ISERROR(VLOOKUP($D1410,SITES!$A:$E,2,FALSE)),"",VLOOKUP($D1410,SITES!$A:$E,2,FALSE))</f>
        <v>Dodger Channel</v>
      </c>
      <c r="F1410" s="10">
        <f>IF(ISERROR(VLOOKUP($D1410,SITES!$A:$E,3,FALSE)),"",VLOOKUP($D1410,SITES!$A:$E,3,FALSE))</f>
        <v>48.828948974609297</v>
      </c>
      <c r="G1410" s="13">
        <f>IF(ISERROR(VLOOKUP($D1410,SITES!$A:$E,4,FALSE)),"",VLOOKUP($D1410,SITES!$A:$E,4,FALSE))</f>
        <v>-125.19757080078099</v>
      </c>
      <c r="H1410" s="14" t="str">
        <f t="shared" ref="H1410:O1410" si="2695">IF(ISERROR(H1409),IF(ISERROR(H1408),IF(ISERROR(H1407),"BLANK",H1407),H1408),H1409)</f>
        <v>25/04/2024</v>
      </c>
      <c r="I1410" s="11">
        <f t="shared" si="2695"/>
        <v>3</v>
      </c>
      <c r="J1410" s="11" t="str">
        <f t="shared" si="2695"/>
        <v>NE</v>
      </c>
      <c r="K1410" s="18">
        <f t="shared" si="2695"/>
        <v>0.59513888888888888</v>
      </c>
      <c r="L1410" s="11" t="str">
        <f t="shared" si="2695"/>
        <v>TB</v>
      </c>
      <c r="M1410" s="11">
        <f t="shared" si="2695"/>
        <v>6.5</v>
      </c>
      <c r="N1410" s="11">
        <f t="shared" si="2695"/>
        <v>2</v>
      </c>
      <c r="O1410" s="11">
        <f t="shared" si="2695"/>
        <v>2</v>
      </c>
      <c r="P1410" s="11" t="s">
        <v>34</v>
      </c>
      <c r="Q1410" s="19" t="str">
        <f>IF($N1410=1,IF(ISERROR(VLOOKUP($P1410,'M1'!$A:$C,Q$2,FALSE)),"NOT PRESENT",VLOOKUP($P1410,'M1'!$A:$C,Q$2,FALSE)),IF($N1410=2,IF(ISERROR(VLOOKUP(DATA!$P1410,'M2'!$A:$C,Q$2,FALSE)),"NOT PRESENT",VLOOKUP(DATA!$P1410,'M2'!$A:$C,Q$2,FALSE)),IF($N1410=0,IF(ISERROR(VLOOKUP($P1410,'M1'!$A:$C,Q$2,FALSE)),IF(ISERROR(VLOOKUP(DATA!$P1410,'M2'!$A:$C,Q$2,FALSE)),"NOT PRESENT",VLOOKUP(DATA!$P1410,'M2'!$A:$C,Q$2,FALSE)),VLOOKUP($P1410,'M1'!$A:$C,Q$2,FALSE)),"SPECIFY METHOD")))</f>
        <v>Pagurus hemphilli</v>
      </c>
      <c r="R1410" s="12" t="str">
        <f>IF($N1410=1,IF(ISERROR(VLOOKUP($P1410,'M1'!$A:$C,R$2,FALSE)),"NOT PRESENT",VLOOKUP($P1410,'M1'!$A:$C,R$2,FALSE)),IF($N1410=2,IF(ISERROR(VLOOKUP(DATA!$P1410,'M2'!$A:$C,R$2,FALSE)),"NOT PRESENT",VLOOKUP(DATA!$P1410,'M2'!$A:$C,R$2,FALSE)),IF($N1410=0,IF(ISERROR(VLOOKUP($P1410,'M1'!$A:$C,R$2,FALSE)),IF(ISERROR(VLOOKUP(DATA!$P1410,'M2'!$A:$C,R$2,FALSE)),"NOT PRESENT",VLOOKUP(DATA!$P1410,'M2'!$A:$C,R$2,FALSE)),VLOOKUP($P1410,'M1'!$A:$C,R$2,FALSE)),"SPECIFY METHOD")))</f>
        <v>Maroon hermit</v>
      </c>
      <c r="S1410" s="21">
        <f t="shared" si="2597"/>
        <v>41</v>
      </c>
      <c r="T1410" s="11">
        <v>41</v>
      </c>
      <c r="U1410" s="11"/>
      <c r="V1410" s="11"/>
      <c r="W1410" s="11"/>
      <c r="X1410" s="11"/>
      <c r="Y1410" s="11"/>
      <c r="Z1410" s="11"/>
      <c r="AA1410" s="11"/>
      <c r="AB1410" s="11"/>
      <c r="AC1410" s="11"/>
      <c r="AD1410" s="11"/>
      <c r="AE1410" s="11"/>
      <c r="AF1410" s="11"/>
      <c r="AG1410" s="11"/>
      <c r="AH1410" s="11"/>
      <c r="AI1410" s="11"/>
      <c r="AJ1410" s="11"/>
      <c r="AK1410" s="11"/>
      <c r="AL1410" s="11"/>
      <c r="AM1410" s="11"/>
      <c r="AN1410" s="11"/>
      <c r="AO1410" s="11"/>
      <c r="AP1410" s="11"/>
      <c r="AQ1410" s="11"/>
      <c r="AR1410" s="11"/>
      <c r="AS1410" s="11"/>
      <c r="AT1410" s="11"/>
      <c r="AU1410" s="11"/>
      <c r="AV1410" s="11"/>
      <c r="AW1410" s="11"/>
      <c r="AX1410" s="11"/>
      <c r="AY1410" s="11"/>
      <c r="AZ1410" s="11"/>
      <c r="BA1410" s="11"/>
      <c r="BB1410" s="11"/>
      <c r="BC1410" s="11"/>
      <c r="BD1410" s="11"/>
      <c r="BE1410" s="11"/>
      <c r="BF1410" s="11"/>
      <c r="BG1410" s="11"/>
      <c r="BH1410" s="11"/>
      <c r="BI1410" s="11"/>
      <c r="BJ1410" s="11"/>
      <c r="BK1410" s="11"/>
      <c r="BL1410" s="11"/>
      <c r="BM1410" s="11"/>
      <c r="BN1410" s="11"/>
      <c r="BO1410" s="11"/>
      <c r="BP1410" s="11"/>
    </row>
    <row r="1411" spans="1:68" ht="12.75" customHeight="1">
      <c r="A1411" s="12">
        <f t="shared" si="2239"/>
        <v>1408</v>
      </c>
      <c r="B1411" s="11" t="str">
        <f t="shared" si="2669"/>
        <v>Tomas Bird</v>
      </c>
      <c r="C1411" s="11" t="str">
        <f t="shared" ref="C1411:D1411" si="2696">IF(ISERROR(C1410),IF(ISERROR(C1409),IF(ISERROR(C1408),"BLANK",C1408),C1409),C1410)</f>
        <v>Isabelle Cote</v>
      </c>
      <c r="D1411" s="11" t="str">
        <f t="shared" si="2696"/>
        <v>BMSC1</v>
      </c>
      <c r="E1411" s="12" t="str">
        <f>IF(ISERROR(VLOOKUP($D1411,SITES!$A:$E,2,FALSE)),"",VLOOKUP($D1411,SITES!$A:$E,2,FALSE))</f>
        <v>Dodger Channel</v>
      </c>
      <c r="F1411" s="10">
        <f>IF(ISERROR(VLOOKUP($D1411,SITES!$A:$E,3,FALSE)),"",VLOOKUP($D1411,SITES!$A:$E,3,FALSE))</f>
        <v>48.828948974609297</v>
      </c>
      <c r="G1411" s="13">
        <f>IF(ISERROR(VLOOKUP($D1411,SITES!$A:$E,4,FALSE)),"",VLOOKUP($D1411,SITES!$A:$E,4,FALSE))</f>
        <v>-125.19757080078099</v>
      </c>
      <c r="H1411" s="14" t="str">
        <f t="shared" ref="H1411:O1411" si="2697">IF(ISERROR(H1410),IF(ISERROR(H1409),IF(ISERROR(H1408),"BLANK",H1408),H1409),H1410)</f>
        <v>25/04/2024</v>
      </c>
      <c r="I1411" s="11">
        <f t="shared" si="2697"/>
        <v>3</v>
      </c>
      <c r="J1411" s="11" t="str">
        <f t="shared" si="2697"/>
        <v>NE</v>
      </c>
      <c r="K1411" s="18">
        <f t="shared" si="2697"/>
        <v>0.59513888888888888</v>
      </c>
      <c r="L1411" s="11" t="str">
        <f t="shared" si="2697"/>
        <v>TB</v>
      </c>
      <c r="M1411" s="11">
        <f t="shared" si="2697"/>
        <v>6.5</v>
      </c>
      <c r="N1411" s="11">
        <f t="shared" si="2697"/>
        <v>2</v>
      </c>
      <c r="O1411" s="11">
        <f t="shared" si="2697"/>
        <v>2</v>
      </c>
      <c r="P1411" s="11" t="s">
        <v>36</v>
      </c>
      <c r="Q1411" s="19" t="str">
        <f>IF($N1411=1,IF(ISERROR(VLOOKUP($P1411,'M1'!$A:$C,Q$2,FALSE)),"NOT PRESENT",VLOOKUP($P1411,'M1'!$A:$C,Q$2,FALSE)),IF($N1411=2,IF(ISERROR(VLOOKUP(DATA!$P1411,'M2'!$A:$C,Q$2,FALSE)),"NOT PRESENT",VLOOKUP(DATA!$P1411,'M2'!$A:$C,Q$2,FALSE)),IF($N1411=0,IF(ISERROR(VLOOKUP($P1411,'M1'!$A:$C,Q$2,FALSE)),IF(ISERROR(VLOOKUP(DATA!$P1411,'M2'!$A:$C,Q$2,FALSE)),"NOT PRESENT",VLOOKUP(DATA!$P1411,'M2'!$A:$C,Q$2,FALSE)),VLOOKUP($P1411,'M1'!$A:$C,Q$2,FALSE)),"SPECIFY METHOD")))</f>
        <v>Haliotis kamtschatkana</v>
      </c>
      <c r="R1411" s="12" t="str">
        <f>IF($N1411=1,IF(ISERROR(VLOOKUP($P1411,'M1'!$A:$C,R$2,FALSE)),"NOT PRESENT",VLOOKUP($P1411,'M1'!$A:$C,R$2,FALSE)),IF($N1411=2,IF(ISERROR(VLOOKUP(DATA!$P1411,'M2'!$A:$C,R$2,FALSE)),"NOT PRESENT",VLOOKUP(DATA!$P1411,'M2'!$A:$C,R$2,FALSE)),IF($N1411=0,IF(ISERROR(VLOOKUP($P1411,'M1'!$A:$C,R$2,FALSE)),IF(ISERROR(VLOOKUP(DATA!$P1411,'M2'!$A:$C,R$2,FALSE)),"NOT PRESENT",VLOOKUP(DATA!$P1411,'M2'!$A:$C,R$2,FALSE)),VLOOKUP($P1411,'M1'!$A:$C,R$2,FALSE)),"SPECIFY METHOD")))</f>
        <v>Pinto abalone</v>
      </c>
      <c r="S1411" s="21">
        <f t="shared" si="2597"/>
        <v>13</v>
      </c>
      <c r="T1411" s="11">
        <v>0</v>
      </c>
      <c r="U1411" s="11"/>
      <c r="V1411" s="11">
        <v>6</v>
      </c>
      <c r="W1411" s="11">
        <v>7</v>
      </c>
      <c r="X1411" s="11"/>
      <c r="Y1411" s="11"/>
      <c r="Z1411" s="11"/>
      <c r="AA1411" s="11"/>
      <c r="AB1411" s="11"/>
      <c r="AC1411" s="11"/>
      <c r="AD1411" s="11"/>
      <c r="AE1411" s="11"/>
      <c r="AF1411" s="11"/>
      <c r="AG1411" s="11"/>
      <c r="AH1411" s="11"/>
      <c r="AI1411" s="11"/>
      <c r="AJ1411" s="11"/>
      <c r="AK1411" s="11"/>
      <c r="AL1411" s="11"/>
      <c r="AM1411" s="11"/>
      <c r="AN1411" s="11"/>
      <c r="AO1411" s="11"/>
      <c r="AP1411" s="11"/>
      <c r="AQ1411" s="11"/>
      <c r="AR1411" s="11"/>
      <c r="AS1411" s="11"/>
      <c r="AT1411" s="11"/>
      <c r="AU1411" s="11"/>
      <c r="AV1411" s="11"/>
      <c r="AW1411" s="11"/>
      <c r="AX1411" s="11"/>
      <c r="AY1411" s="11"/>
      <c r="AZ1411" s="11"/>
      <c r="BA1411" s="11"/>
      <c r="BB1411" s="11"/>
      <c r="BC1411" s="11"/>
      <c r="BD1411" s="11"/>
      <c r="BE1411" s="11"/>
      <c r="BF1411" s="11"/>
      <c r="BG1411" s="11"/>
      <c r="BH1411" s="11"/>
      <c r="BI1411" s="11"/>
      <c r="BJ1411" s="11"/>
      <c r="BK1411" s="11"/>
      <c r="BL1411" s="11"/>
      <c r="BM1411" s="11"/>
      <c r="BN1411" s="11"/>
      <c r="BO1411" s="11"/>
      <c r="BP1411" s="11"/>
    </row>
    <row r="1412" spans="1:68" ht="12.75" customHeight="1">
      <c r="A1412" s="12">
        <f t="shared" si="2239"/>
        <v>1409</v>
      </c>
      <c r="B1412" s="11" t="str">
        <f t="shared" si="2669"/>
        <v>Tomas Bird</v>
      </c>
      <c r="C1412" s="11" t="str">
        <f t="shared" ref="C1412:D1412" si="2698">IF(ISERROR(C1411),IF(ISERROR(C1410),IF(ISERROR(C1409),"BLANK",C1409),C1410),C1411)</f>
        <v>Isabelle Cote</v>
      </c>
      <c r="D1412" s="11" t="str">
        <f t="shared" si="2698"/>
        <v>BMSC1</v>
      </c>
      <c r="E1412" s="12" t="str">
        <f>IF(ISERROR(VLOOKUP($D1412,SITES!$A:$E,2,FALSE)),"",VLOOKUP($D1412,SITES!$A:$E,2,FALSE))</f>
        <v>Dodger Channel</v>
      </c>
      <c r="F1412" s="10">
        <f>IF(ISERROR(VLOOKUP($D1412,SITES!$A:$E,3,FALSE)),"",VLOOKUP($D1412,SITES!$A:$E,3,FALSE))</f>
        <v>48.828948974609297</v>
      </c>
      <c r="G1412" s="13">
        <f>IF(ISERROR(VLOOKUP($D1412,SITES!$A:$E,4,FALSE)),"",VLOOKUP($D1412,SITES!$A:$E,4,FALSE))</f>
        <v>-125.19757080078099</v>
      </c>
      <c r="H1412" s="14" t="str">
        <f t="shared" ref="H1412:O1412" si="2699">IF(ISERROR(H1411),IF(ISERROR(H1410),IF(ISERROR(H1409),"BLANK",H1409),H1410),H1411)</f>
        <v>25/04/2024</v>
      </c>
      <c r="I1412" s="11">
        <f t="shared" si="2699"/>
        <v>3</v>
      </c>
      <c r="J1412" s="11" t="str">
        <f t="shared" si="2699"/>
        <v>NE</v>
      </c>
      <c r="K1412" s="18">
        <f t="shared" si="2699"/>
        <v>0.59513888888888888</v>
      </c>
      <c r="L1412" s="11" t="str">
        <f t="shared" si="2699"/>
        <v>TB</v>
      </c>
      <c r="M1412" s="11">
        <f t="shared" si="2699"/>
        <v>6.5</v>
      </c>
      <c r="N1412" s="11">
        <f t="shared" si="2699"/>
        <v>2</v>
      </c>
      <c r="O1412" s="11">
        <f t="shared" si="2699"/>
        <v>2</v>
      </c>
      <c r="P1412" s="11" t="s">
        <v>61</v>
      </c>
      <c r="Q1412" s="19" t="str">
        <f>IF($N1412=1,IF(ISERROR(VLOOKUP($P1412,'M1'!$A:$C,Q$2,FALSE)),"NOT PRESENT",VLOOKUP($P1412,'M1'!$A:$C,Q$2,FALSE)),IF($N1412=2,IF(ISERROR(VLOOKUP(DATA!$P1412,'M2'!$A:$C,Q$2,FALSE)),"NOT PRESENT",VLOOKUP(DATA!$P1412,'M2'!$A:$C,Q$2,FALSE)),IF($N1412=0,IF(ISERROR(VLOOKUP($P1412,'M1'!$A:$C,Q$2,FALSE)),IF(ISERROR(VLOOKUP(DATA!$P1412,'M2'!$A:$C,Q$2,FALSE)),"NOT PRESENT",VLOOKUP(DATA!$P1412,'M2'!$A:$C,Q$2,FALSE)),VLOOKUP($P1412,'M1'!$A:$C,Q$2,FALSE)),"SPECIFY METHOD")))</f>
        <v>Henricia spp.</v>
      </c>
      <c r="R1412" s="12" t="str">
        <f>IF($N1412=1,IF(ISERROR(VLOOKUP($P1412,'M1'!$A:$C,R$2,FALSE)),"NOT PRESENT",VLOOKUP($P1412,'M1'!$A:$C,R$2,FALSE)),IF($N1412=2,IF(ISERROR(VLOOKUP(DATA!$P1412,'M2'!$A:$C,R$2,FALSE)),"NOT PRESENT",VLOOKUP(DATA!$P1412,'M2'!$A:$C,R$2,FALSE)),IF($N1412=0,IF(ISERROR(VLOOKUP($P1412,'M1'!$A:$C,R$2,FALSE)),IF(ISERROR(VLOOKUP(DATA!$P1412,'M2'!$A:$C,R$2,FALSE)),"NOT PRESENT",VLOOKUP(DATA!$P1412,'M2'!$A:$C,R$2,FALSE)),VLOOKUP($P1412,'M1'!$A:$C,R$2,FALSE)),"SPECIFY METHOD")))</f>
        <v>Unidentified blood star</v>
      </c>
      <c r="S1412" s="21">
        <f t="shared" si="2597"/>
        <v>2</v>
      </c>
      <c r="T1412" s="11">
        <v>2</v>
      </c>
      <c r="U1412" s="11"/>
      <c r="V1412" s="11"/>
      <c r="W1412" s="11"/>
      <c r="X1412" s="11"/>
      <c r="Y1412" s="11"/>
      <c r="Z1412" s="11"/>
      <c r="AA1412" s="11"/>
      <c r="AB1412" s="11"/>
      <c r="AC1412" s="11"/>
      <c r="AD1412" s="11"/>
      <c r="AE1412" s="11"/>
      <c r="AF1412" s="11"/>
      <c r="AG1412" s="11"/>
      <c r="AH1412" s="11"/>
      <c r="AI1412" s="11"/>
      <c r="AJ1412" s="11"/>
      <c r="AK1412" s="11"/>
      <c r="AL1412" s="11"/>
      <c r="AM1412" s="11"/>
      <c r="AN1412" s="11"/>
      <c r="AO1412" s="11"/>
      <c r="AP1412" s="11"/>
      <c r="AQ1412" s="11"/>
      <c r="AR1412" s="11"/>
      <c r="AS1412" s="11"/>
      <c r="AT1412" s="11"/>
      <c r="AU1412" s="11"/>
      <c r="AV1412" s="11"/>
      <c r="AW1412" s="11"/>
      <c r="AX1412" s="11"/>
      <c r="AY1412" s="11"/>
      <c r="AZ1412" s="11"/>
      <c r="BA1412" s="11"/>
      <c r="BB1412" s="11"/>
      <c r="BC1412" s="11"/>
      <c r="BD1412" s="11"/>
      <c r="BE1412" s="11"/>
      <c r="BF1412" s="11"/>
      <c r="BG1412" s="11"/>
      <c r="BH1412" s="11"/>
      <c r="BI1412" s="11"/>
      <c r="BJ1412" s="11"/>
      <c r="BK1412" s="11"/>
      <c r="BL1412" s="11"/>
      <c r="BM1412" s="11"/>
      <c r="BN1412" s="11"/>
      <c r="BO1412" s="11"/>
      <c r="BP1412" s="11"/>
    </row>
    <row r="1413" spans="1:68" ht="12.75" customHeight="1">
      <c r="A1413" s="12">
        <f t="shared" si="2239"/>
        <v>1410</v>
      </c>
      <c r="B1413" s="11" t="str">
        <f t="shared" si="2669"/>
        <v>Tomas Bird</v>
      </c>
      <c r="C1413" s="11" t="str">
        <f t="shared" ref="C1413:D1413" si="2700">IF(ISERROR(C1412),IF(ISERROR(C1411),IF(ISERROR(C1410),"BLANK",C1410),C1411),C1412)</f>
        <v>Isabelle Cote</v>
      </c>
      <c r="D1413" s="11" t="str">
        <f t="shared" si="2700"/>
        <v>BMSC1</v>
      </c>
      <c r="E1413" s="12" t="str">
        <f>IF(ISERROR(VLOOKUP($D1413,SITES!$A:$E,2,FALSE)),"",VLOOKUP($D1413,SITES!$A:$E,2,FALSE))</f>
        <v>Dodger Channel</v>
      </c>
      <c r="F1413" s="10">
        <f>IF(ISERROR(VLOOKUP($D1413,SITES!$A:$E,3,FALSE)),"",VLOOKUP($D1413,SITES!$A:$E,3,FALSE))</f>
        <v>48.828948974609297</v>
      </c>
      <c r="G1413" s="13">
        <f>IF(ISERROR(VLOOKUP($D1413,SITES!$A:$E,4,FALSE)),"",VLOOKUP($D1413,SITES!$A:$E,4,FALSE))</f>
        <v>-125.19757080078099</v>
      </c>
      <c r="H1413" s="14" t="str">
        <f t="shared" ref="H1413:M1413" si="2701">IF(ISERROR(H1412),IF(ISERROR(H1411),IF(ISERROR(H1410),"BLANK",H1410),H1411),H1412)</f>
        <v>25/04/2024</v>
      </c>
      <c r="I1413" s="11">
        <f t="shared" si="2701"/>
        <v>3</v>
      </c>
      <c r="J1413" s="11" t="str">
        <f t="shared" si="2701"/>
        <v>NE</v>
      </c>
      <c r="K1413" s="18">
        <f t="shared" si="2701"/>
        <v>0.59513888888888888</v>
      </c>
      <c r="L1413" s="11" t="str">
        <f t="shared" si="2701"/>
        <v>TB</v>
      </c>
      <c r="M1413" s="11">
        <f t="shared" si="2701"/>
        <v>6.5</v>
      </c>
      <c r="N1413" s="11">
        <v>0</v>
      </c>
      <c r="O1413" s="11">
        <f t="shared" ref="O1413:O1414" si="2702">IF(ISERROR(O1412),IF(ISERROR(O1411),IF(ISERROR(O1410),"BLANK",O1410),O1411),O1412)</f>
        <v>2</v>
      </c>
      <c r="P1413" s="11" t="s">
        <v>56</v>
      </c>
      <c r="Q1413" s="19" t="str">
        <f>IF($N1413=1,IF(ISERROR(VLOOKUP($P1413,'M1'!$A:$C,Q$2,FALSE)),"NOT PRESENT",VLOOKUP($P1413,'M1'!$A:$C,Q$2,FALSE)),IF($N1413=2,IF(ISERROR(VLOOKUP(DATA!$P1413,'M2'!$A:$C,Q$2,FALSE)),"NOT PRESENT",VLOOKUP(DATA!$P1413,'M2'!$A:$C,Q$2,FALSE)),IF($N1413=0,IF(ISERROR(VLOOKUP($P1413,'M1'!$A:$C,Q$2,FALSE)),IF(ISERROR(VLOOKUP(DATA!$P1413,'M2'!$A:$C,Q$2,FALSE)),"NOT PRESENT",VLOOKUP(DATA!$P1413,'M2'!$A:$C,Q$2,FALSE)),VLOOKUP($P1413,'M1'!$A:$C,Q$2,FALSE)),"SPECIFY METHOD")))</f>
        <v>Sebastes maliger</v>
      </c>
      <c r="R1413" s="12" t="str">
        <f>IF($N1413=1,IF(ISERROR(VLOOKUP($P1413,'M1'!$A:$C,R$2,FALSE)),"NOT PRESENT",VLOOKUP($P1413,'M1'!$A:$C,R$2,FALSE)),IF($N1413=2,IF(ISERROR(VLOOKUP(DATA!$P1413,'M2'!$A:$C,R$2,FALSE)),"NOT PRESENT",VLOOKUP(DATA!$P1413,'M2'!$A:$C,R$2,FALSE)),IF($N1413=0,IF(ISERROR(VLOOKUP($P1413,'M1'!$A:$C,R$2,FALSE)),IF(ISERROR(VLOOKUP(DATA!$P1413,'M2'!$A:$C,R$2,FALSE)),"NOT PRESENT",VLOOKUP(DATA!$P1413,'M2'!$A:$C,R$2,FALSE)),VLOOKUP($P1413,'M1'!$A:$C,R$2,FALSE)),"SPECIFY METHOD")))</f>
        <v>Quillback rockfish</v>
      </c>
      <c r="S1413" s="21">
        <f t="shared" si="2597"/>
        <v>2</v>
      </c>
      <c r="T1413" s="11">
        <v>0</v>
      </c>
      <c r="U1413" s="11"/>
      <c r="V1413" s="11"/>
      <c r="W1413" s="11"/>
      <c r="X1413" s="11"/>
      <c r="Y1413" s="11"/>
      <c r="Z1413" s="11"/>
      <c r="AA1413" s="11"/>
      <c r="AB1413" s="11">
        <v>2</v>
      </c>
      <c r="AC1413" s="11"/>
      <c r="AD1413" s="11"/>
      <c r="AE1413" s="11"/>
      <c r="AF1413" s="11"/>
      <c r="AG1413" s="11"/>
      <c r="AH1413" s="11"/>
      <c r="AI1413" s="11"/>
      <c r="AJ1413" s="11"/>
      <c r="AK1413" s="11"/>
      <c r="AL1413" s="11"/>
      <c r="AM1413" s="11"/>
      <c r="AN1413" s="11"/>
      <c r="AO1413" s="11"/>
      <c r="AP1413" s="11"/>
      <c r="AQ1413" s="11"/>
      <c r="AR1413" s="11"/>
      <c r="AS1413" s="11"/>
      <c r="AT1413" s="11"/>
      <c r="AU1413" s="11"/>
      <c r="AV1413" s="11"/>
      <c r="AW1413" s="11"/>
      <c r="AX1413" s="11"/>
      <c r="AY1413" s="11"/>
      <c r="AZ1413" s="11"/>
      <c r="BA1413" s="11"/>
      <c r="BB1413" s="11"/>
      <c r="BC1413" s="11"/>
      <c r="BD1413" s="11"/>
      <c r="BE1413" s="11"/>
      <c r="BF1413" s="11"/>
      <c r="BG1413" s="11"/>
      <c r="BH1413" s="11"/>
      <c r="BI1413" s="11"/>
      <c r="BJ1413" s="11"/>
      <c r="BK1413" s="11"/>
      <c r="BL1413" s="11"/>
      <c r="BM1413" s="11"/>
      <c r="BN1413" s="11"/>
      <c r="BO1413" s="11"/>
      <c r="BP1413" s="11"/>
    </row>
    <row r="1414" spans="1:68" ht="12.75" customHeight="1">
      <c r="A1414" s="12">
        <f t="shared" si="2239"/>
        <v>1411</v>
      </c>
      <c r="B1414" s="11" t="str">
        <f t="shared" si="2669"/>
        <v>Tomas Bird</v>
      </c>
      <c r="C1414" s="11" t="str">
        <f t="shared" ref="C1414:D1414" si="2703">IF(ISERROR(C1413),IF(ISERROR(C1412),IF(ISERROR(C1411),"BLANK",C1411),C1412),C1413)</f>
        <v>Isabelle Cote</v>
      </c>
      <c r="D1414" s="11" t="str">
        <f t="shared" si="2703"/>
        <v>BMSC1</v>
      </c>
      <c r="E1414" s="12" t="str">
        <f>IF(ISERROR(VLOOKUP($D1414,SITES!$A:$E,2,FALSE)),"",VLOOKUP($D1414,SITES!$A:$E,2,FALSE))</f>
        <v>Dodger Channel</v>
      </c>
      <c r="F1414" s="10">
        <f>IF(ISERROR(VLOOKUP($D1414,SITES!$A:$E,3,FALSE)),"",VLOOKUP($D1414,SITES!$A:$E,3,FALSE))</f>
        <v>48.828948974609297</v>
      </c>
      <c r="G1414" s="13">
        <f>IF(ISERROR(VLOOKUP($D1414,SITES!$A:$E,4,FALSE)),"",VLOOKUP($D1414,SITES!$A:$E,4,FALSE))</f>
        <v>-125.19757080078099</v>
      </c>
      <c r="H1414" s="14" t="str">
        <f t="shared" ref="H1414:M1414" si="2704">IF(ISERROR(H1413),IF(ISERROR(H1412),IF(ISERROR(H1411),"BLANK",H1411),H1412),H1413)</f>
        <v>25/04/2024</v>
      </c>
      <c r="I1414" s="11">
        <f t="shared" si="2704"/>
        <v>3</v>
      </c>
      <c r="J1414" s="11" t="str">
        <f t="shared" si="2704"/>
        <v>NE</v>
      </c>
      <c r="K1414" s="18">
        <f t="shared" si="2704"/>
        <v>0.59513888888888888</v>
      </c>
      <c r="L1414" s="11" t="str">
        <f t="shared" si="2704"/>
        <v>TB</v>
      </c>
      <c r="M1414" s="11">
        <f t="shared" si="2704"/>
        <v>6.5</v>
      </c>
      <c r="N1414" s="11">
        <v>2</v>
      </c>
      <c r="O1414" s="11">
        <f t="shared" si="2702"/>
        <v>2</v>
      </c>
      <c r="P1414" s="11" t="s">
        <v>32</v>
      </c>
      <c r="Q1414" s="19" t="str">
        <f>IF($N1414=1,IF(ISERROR(VLOOKUP($P1414,'M1'!$A:$C,Q$2,FALSE)),"NOT PRESENT",VLOOKUP($P1414,'M1'!$A:$C,Q$2,FALSE)),IF($N1414=2,IF(ISERROR(VLOOKUP(DATA!$P1414,'M2'!$A:$C,Q$2,FALSE)),"NOT PRESENT",VLOOKUP(DATA!$P1414,'M2'!$A:$C,Q$2,FALSE)),IF($N1414=0,IF(ISERROR(VLOOKUP($P1414,'M1'!$A:$C,Q$2,FALSE)),IF(ISERROR(VLOOKUP(DATA!$P1414,'M2'!$A:$C,Q$2,FALSE)),"NOT PRESENT",VLOOKUP(DATA!$P1414,'M2'!$A:$C,Q$2,FALSE)),VLOOKUP($P1414,'M1'!$A:$C,Q$2,FALSE)),"SPECIFY METHOD")))</f>
        <v>Acmaea mitra</v>
      </c>
      <c r="R1414" s="12" t="str">
        <f>IF($N1414=1,IF(ISERROR(VLOOKUP($P1414,'M1'!$A:$C,R$2,FALSE)),"NOT PRESENT",VLOOKUP($P1414,'M1'!$A:$C,R$2,FALSE)),IF($N1414=2,IF(ISERROR(VLOOKUP(DATA!$P1414,'M2'!$A:$C,R$2,FALSE)),"NOT PRESENT",VLOOKUP(DATA!$P1414,'M2'!$A:$C,R$2,FALSE)),IF($N1414=0,IF(ISERROR(VLOOKUP($P1414,'M1'!$A:$C,R$2,FALSE)),IF(ISERROR(VLOOKUP(DATA!$P1414,'M2'!$A:$C,R$2,FALSE)),"NOT PRESENT",VLOOKUP(DATA!$P1414,'M2'!$A:$C,R$2,FALSE)),VLOOKUP($P1414,'M1'!$A:$C,R$2,FALSE)),"SPECIFY METHOD")))</f>
        <v>Whitecap limpet</v>
      </c>
      <c r="S1414" s="21">
        <f t="shared" si="2597"/>
        <v>28</v>
      </c>
      <c r="T1414" s="11">
        <v>28</v>
      </c>
      <c r="U1414" s="11"/>
      <c r="V1414" s="11"/>
      <c r="W1414" s="11"/>
      <c r="X1414" s="11"/>
      <c r="Y1414" s="11"/>
      <c r="Z1414" s="11"/>
      <c r="AA1414" s="11"/>
      <c r="AB1414" s="11"/>
      <c r="AC1414" s="11"/>
      <c r="AD1414" s="11"/>
      <c r="AE1414" s="11"/>
      <c r="AF1414" s="11"/>
      <c r="AG1414" s="11"/>
      <c r="AH1414" s="11"/>
      <c r="AI1414" s="11"/>
      <c r="AJ1414" s="11"/>
      <c r="AK1414" s="11"/>
      <c r="AL1414" s="11"/>
      <c r="AM1414" s="11"/>
      <c r="AN1414" s="11"/>
      <c r="AO1414" s="11"/>
      <c r="AP1414" s="11"/>
      <c r="AQ1414" s="11"/>
      <c r="AR1414" s="11"/>
      <c r="AS1414" s="11"/>
      <c r="AT1414" s="11"/>
      <c r="AU1414" s="11"/>
      <c r="AV1414" s="11"/>
      <c r="AW1414" s="11"/>
      <c r="AX1414" s="11"/>
      <c r="AY1414" s="11"/>
      <c r="AZ1414" s="11"/>
      <c r="BA1414" s="11"/>
      <c r="BB1414" s="11"/>
      <c r="BC1414" s="11"/>
      <c r="BD1414" s="11"/>
      <c r="BE1414" s="11"/>
      <c r="BF1414" s="11"/>
      <c r="BG1414" s="11"/>
      <c r="BH1414" s="11"/>
      <c r="BI1414" s="11"/>
      <c r="BJ1414" s="11"/>
      <c r="BK1414" s="11"/>
      <c r="BL1414" s="11"/>
      <c r="BM1414" s="11"/>
      <c r="BN1414" s="11"/>
      <c r="BO1414" s="11"/>
      <c r="BP1414" s="11"/>
    </row>
    <row r="1415" spans="1:68" ht="12.75" customHeight="1">
      <c r="A1415" s="12">
        <f t="shared" si="2239"/>
        <v>1412</v>
      </c>
      <c r="B1415" s="11" t="str">
        <f t="shared" si="2669"/>
        <v>Tomas Bird</v>
      </c>
      <c r="C1415" s="11" t="str">
        <f t="shared" ref="C1415:D1415" si="2705">IF(ISERROR(C1414),IF(ISERROR(C1413),IF(ISERROR(C1412),"BLANK",C1412),C1413),C1414)</f>
        <v>Isabelle Cote</v>
      </c>
      <c r="D1415" s="11" t="str">
        <f t="shared" si="2705"/>
        <v>BMSC1</v>
      </c>
      <c r="E1415" s="12" t="str">
        <f>IF(ISERROR(VLOOKUP($D1415,SITES!$A:$E,2,FALSE)),"",VLOOKUP($D1415,SITES!$A:$E,2,FALSE))</f>
        <v>Dodger Channel</v>
      </c>
      <c r="F1415" s="10">
        <f>IF(ISERROR(VLOOKUP($D1415,SITES!$A:$E,3,FALSE)),"",VLOOKUP($D1415,SITES!$A:$E,3,FALSE))</f>
        <v>48.828948974609297</v>
      </c>
      <c r="G1415" s="13">
        <f>IF(ISERROR(VLOOKUP($D1415,SITES!$A:$E,4,FALSE)),"",VLOOKUP($D1415,SITES!$A:$E,4,FALSE))</f>
        <v>-125.19757080078099</v>
      </c>
      <c r="H1415" s="14" t="str">
        <f t="shared" ref="H1415:O1415" si="2706">IF(ISERROR(H1414),IF(ISERROR(H1413),IF(ISERROR(H1412),"BLANK",H1412),H1413),H1414)</f>
        <v>25/04/2024</v>
      </c>
      <c r="I1415" s="11">
        <f t="shared" si="2706"/>
        <v>3</v>
      </c>
      <c r="J1415" s="11" t="str">
        <f t="shared" si="2706"/>
        <v>NE</v>
      </c>
      <c r="K1415" s="18">
        <f t="shared" si="2706"/>
        <v>0.59513888888888888</v>
      </c>
      <c r="L1415" s="11" t="str">
        <f t="shared" si="2706"/>
        <v>TB</v>
      </c>
      <c r="M1415" s="11">
        <f t="shared" si="2706"/>
        <v>6.5</v>
      </c>
      <c r="N1415" s="11">
        <f t="shared" si="2706"/>
        <v>2</v>
      </c>
      <c r="O1415" s="11">
        <f t="shared" si="2706"/>
        <v>2</v>
      </c>
      <c r="P1415" s="11" t="s">
        <v>59</v>
      </c>
      <c r="Q1415" s="19" t="str">
        <f>IF($N1415=1,IF(ISERROR(VLOOKUP($P1415,'M1'!$A:$C,Q$2,FALSE)),"NOT PRESENT",VLOOKUP($P1415,'M1'!$A:$C,Q$2,FALSE)),IF($N1415=2,IF(ISERROR(VLOOKUP(DATA!$P1415,'M2'!$A:$C,Q$2,FALSE)),"NOT PRESENT",VLOOKUP(DATA!$P1415,'M2'!$A:$C,Q$2,FALSE)),IF($N1415=0,IF(ISERROR(VLOOKUP($P1415,'M1'!$A:$C,Q$2,FALSE)),IF(ISERROR(VLOOKUP(DATA!$P1415,'M2'!$A:$C,Q$2,FALSE)),"NOT PRESENT",VLOOKUP(DATA!$P1415,'M2'!$A:$C,Q$2,FALSE)),VLOOKUP($P1415,'M1'!$A:$C,Q$2,FALSE)),"SPECIFY METHOD")))</f>
        <v>Scyra acutifrons</v>
      </c>
      <c r="R1415" s="12" t="str">
        <f>IF($N1415=1,IF(ISERROR(VLOOKUP($P1415,'M1'!$A:$C,R$2,FALSE)),"NOT PRESENT",VLOOKUP($P1415,'M1'!$A:$C,R$2,FALSE)),IF($N1415=2,IF(ISERROR(VLOOKUP(DATA!$P1415,'M2'!$A:$C,R$2,FALSE)),"NOT PRESENT",VLOOKUP(DATA!$P1415,'M2'!$A:$C,R$2,FALSE)),IF($N1415=0,IF(ISERROR(VLOOKUP($P1415,'M1'!$A:$C,R$2,FALSE)),IF(ISERROR(VLOOKUP(DATA!$P1415,'M2'!$A:$C,R$2,FALSE)),"NOT PRESENT",VLOOKUP(DATA!$P1415,'M2'!$A:$C,R$2,FALSE)),VLOOKUP($P1415,'M1'!$A:$C,R$2,FALSE)),"SPECIFY METHOD")))</f>
        <v>Sharpnose crab</v>
      </c>
      <c r="S1415" s="21">
        <f t="shared" si="2597"/>
        <v>2</v>
      </c>
      <c r="T1415" s="11">
        <v>2</v>
      </c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1"/>
      <c r="BA1415" s="11"/>
      <c r="BB1415" s="11"/>
      <c r="BC1415" s="11"/>
      <c r="BD1415" s="11"/>
      <c r="BE1415" s="11"/>
      <c r="BF1415" s="11"/>
      <c r="BG1415" s="11"/>
      <c r="BH1415" s="11"/>
      <c r="BI1415" s="11"/>
      <c r="BJ1415" s="11"/>
      <c r="BK1415" s="11"/>
      <c r="BL1415" s="11"/>
      <c r="BM1415" s="11"/>
      <c r="BN1415" s="11"/>
      <c r="BO1415" s="11"/>
      <c r="BP1415" s="11"/>
    </row>
    <row r="1416" spans="1:68" ht="12.75" customHeight="1">
      <c r="A1416" s="12">
        <f t="shared" si="2239"/>
        <v>1413</v>
      </c>
      <c r="B1416" s="11" t="str">
        <f t="shared" si="2669"/>
        <v>Tomas Bird</v>
      </c>
      <c r="C1416" s="11" t="str">
        <f t="shared" ref="C1416:D1416" si="2707">IF(ISERROR(C1415),IF(ISERROR(C1414),IF(ISERROR(C1413),"BLANK",C1413),C1414),C1415)</f>
        <v>Isabelle Cote</v>
      </c>
      <c r="D1416" s="11" t="str">
        <f t="shared" si="2707"/>
        <v>BMSC1</v>
      </c>
      <c r="E1416" s="12" t="str">
        <f>IF(ISERROR(VLOOKUP($D1416,SITES!$A:$E,2,FALSE)),"",VLOOKUP($D1416,SITES!$A:$E,2,FALSE))</f>
        <v>Dodger Channel</v>
      </c>
      <c r="F1416" s="10">
        <f>IF(ISERROR(VLOOKUP($D1416,SITES!$A:$E,3,FALSE)),"",VLOOKUP($D1416,SITES!$A:$E,3,FALSE))</f>
        <v>48.828948974609297</v>
      </c>
      <c r="G1416" s="13">
        <f>IF(ISERROR(VLOOKUP($D1416,SITES!$A:$E,4,FALSE)),"",VLOOKUP($D1416,SITES!$A:$E,4,FALSE))</f>
        <v>-125.19757080078099</v>
      </c>
      <c r="H1416" s="14" t="str">
        <f t="shared" ref="H1416:O1416" si="2708">IF(ISERROR(H1415),IF(ISERROR(H1414),IF(ISERROR(H1413),"BLANK",H1413),H1414),H1415)</f>
        <v>25/04/2024</v>
      </c>
      <c r="I1416" s="11">
        <f t="shared" si="2708"/>
        <v>3</v>
      </c>
      <c r="J1416" s="11" t="str">
        <f t="shared" si="2708"/>
        <v>NE</v>
      </c>
      <c r="K1416" s="18">
        <f t="shared" si="2708"/>
        <v>0.59513888888888888</v>
      </c>
      <c r="L1416" s="11" t="str">
        <f t="shared" si="2708"/>
        <v>TB</v>
      </c>
      <c r="M1416" s="11">
        <f t="shared" si="2708"/>
        <v>6.5</v>
      </c>
      <c r="N1416" s="11">
        <f t="shared" si="2708"/>
        <v>2</v>
      </c>
      <c r="O1416" s="11">
        <f t="shared" si="2708"/>
        <v>2</v>
      </c>
      <c r="P1416" s="11" t="s">
        <v>182</v>
      </c>
      <c r="Q1416" s="19" t="str">
        <f>IF($N1416=1,IF(ISERROR(VLOOKUP($P1416,'M1'!$A:$C,Q$2,FALSE)),"NOT PRESENT",VLOOKUP($P1416,'M1'!$A:$C,Q$2,FALSE)),IF($N1416=2,IF(ISERROR(VLOOKUP(DATA!$P1416,'M2'!$A:$C,Q$2,FALSE)),"NOT PRESENT",VLOOKUP(DATA!$P1416,'M2'!$A:$C,Q$2,FALSE)),IF($N1416=0,IF(ISERROR(VLOOKUP($P1416,'M1'!$A:$C,Q$2,FALSE)),IF(ISERROR(VLOOKUP(DATA!$P1416,'M2'!$A:$C,Q$2,FALSE)),"NOT PRESENT",VLOOKUP(DATA!$P1416,'M2'!$A:$C,Q$2,FALSE)),VLOOKUP($P1416,'M1'!$A:$C,Q$2,FALSE)),"SPECIFY METHOD")))</f>
        <v>Hemilepidotus hemilepidotus</v>
      </c>
      <c r="R1416" s="12" t="str">
        <f>IF($N1416=1,IF(ISERROR(VLOOKUP($P1416,'M1'!$A:$C,R$2,FALSE)),"NOT PRESENT",VLOOKUP($P1416,'M1'!$A:$C,R$2,FALSE)),IF($N1416=2,IF(ISERROR(VLOOKUP(DATA!$P1416,'M2'!$A:$C,R$2,FALSE)),"NOT PRESENT",VLOOKUP(DATA!$P1416,'M2'!$A:$C,R$2,FALSE)),IF($N1416=0,IF(ISERROR(VLOOKUP($P1416,'M1'!$A:$C,R$2,FALSE)),IF(ISERROR(VLOOKUP(DATA!$P1416,'M2'!$A:$C,R$2,FALSE)),"NOT PRESENT",VLOOKUP(DATA!$P1416,'M2'!$A:$C,R$2,FALSE)),VLOOKUP($P1416,'M1'!$A:$C,R$2,FALSE)),"SPECIFY METHOD")))</f>
        <v>Red Irish lord</v>
      </c>
      <c r="S1416" s="21">
        <f t="shared" si="2597"/>
        <v>1</v>
      </c>
      <c r="T1416" s="11">
        <v>0</v>
      </c>
      <c r="U1416" s="11"/>
      <c r="V1416" s="11"/>
      <c r="W1416" s="11"/>
      <c r="X1416" s="11">
        <v>1</v>
      </c>
      <c r="Y1416" s="11"/>
      <c r="Z1416" s="11"/>
      <c r="AA1416" s="11"/>
      <c r="AB1416" s="11"/>
      <c r="AC1416" s="11"/>
      <c r="AD1416" s="11"/>
      <c r="AE1416" s="11"/>
      <c r="AF1416" s="11"/>
      <c r="AG1416" s="11"/>
      <c r="AH1416" s="11"/>
      <c r="AI1416" s="11"/>
      <c r="AJ1416" s="11"/>
      <c r="AK1416" s="11"/>
      <c r="AL1416" s="11"/>
      <c r="AM1416" s="11"/>
      <c r="AN1416" s="11"/>
      <c r="AO1416" s="11"/>
      <c r="AP1416" s="11"/>
      <c r="AQ1416" s="11"/>
      <c r="AR1416" s="11"/>
      <c r="AS1416" s="11"/>
      <c r="AT1416" s="11"/>
      <c r="AU1416" s="11"/>
      <c r="AV1416" s="11"/>
      <c r="AW1416" s="11"/>
      <c r="AX1416" s="11"/>
      <c r="AY1416" s="11"/>
      <c r="AZ1416" s="11"/>
      <c r="BA1416" s="11"/>
      <c r="BB1416" s="11"/>
      <c r="BC1416" s="11"/>
      <c r="BD1416" s="11"/>
      <c r="BE1416" s="11"/>
      <c r="BF1416" s="11"/>
      <c r="BG1416" s="11"/>
      <c r="BH1416" s="11"/>
      <c r="BI1416" s="11"/>
      <c r="BJ1416" s="11"/>
      <c r="BK1416" s="11"/>
      <c r="BL1416" s="11"/>
      <c r="BM1416" s="11"/>
      <c r="BN1416" s="11"/>
      <c r="BO1416" s="11"/>
      <c r="BP1416" s="11"/>
    </row>
    <row r="1417" spans="1:68" ht="12.75" customHeight="1">
      <c r="A1417" s="12">
        <f t="shared" si="2239"/>
        <v>1414</v>
      </c>
      <c r="B1417" s="11" t="str">
        <f t="shared" si="2669"/>
        <v>Tomas Bird</v>
      </c>
      <c r="C1417" s="11" t="str">
        <f t="shared" ref="C1417:D1417" si="2709">IF(ISERROR(C1416),IF(ISERROR(C1415),IF(ISERROR(C1414),"BLANK",C1414),C1415),C1416)</f>
        <v>Isabelle Cote</v>
      </c>
      <c r="D1417" s="11" t="str">
        <f t="shared" si="2709"/>
        <v>BMSC1</v>
      </c>
      <c r="E1417" s="12" t="str">
        <f>IF(ISERROR(VLOOKUP($D1417,SITES!$A:$E,2,FALSE)),"",VLOOKUP($D1417,SITES!$A:$E,2,FALSE))</f>
        <v>Dodger Channel</v>
      </c>
      <c r="F1417" s="10">
        <f>IF(ISERROR(VLOOKUP($D1417,SITES!$A:$E,3,FALSE)),"",VLOOKUP($D1417,SITES!$A:$E,3,FALSE))</f>
        <v>48.828948974609297</v>
      </c>
      <c r="G1417" s="13">
        <f>IF(ISERROR(VLOOKUP($D1417,SITES!$A:$E,4,FALSE)),"",VLOOKUP($D1417,SITES!$A:$E,4,FALSE))</f>
        <v>-125.19757080078099</v>
      </c>
      <c r="H1417" s="14" t="str">
        <f t="shared" ref="H1417:O1417" si="2710">IF(ISERROR(H1416),IF(ISERROR(H1415),IF(ISERROR(H1414),"BLANK",H1414),H1415),H1416)</f>
        <v>25/04/2024</v>
      </c>
      <c r="I1417" s="11">
        <f t="shared" si="2710"/>
        <v>3</v>
      </c>
      <c r="J1417" s="11" t="str">
        <f t="shared" si="2710"/>
        <v>NE</v>
      </c>
      <c r="K1417" s="18">
        <f t="shared" si="2710"/>
        <v>0.59513888888888888</v>
      </c>
      <c r="L1417" s="11" t="str">
        <f t="shared" si="2710"/>
        <v>TB</v>
      </c>
      <c r="M1417" s="11">
        <f t="shared" si="2710"/>
        <v>6.5</v>
      </c>
      <c r="N1417" s="11">
        <f t="shared" si="2710"/>
        <v>2</v>
      </c>
      <c r="O1417" s="11">
        <f t="shared" si="2710"/>
        <v>2</v>
      </c>
      <c r="P1417" s="11" t="s">
        <v>128</v>
      </c>
      <c r="Q1417" s="19" t="str">
        <f>IF($N1417=1,IF(ISERROR(VLOOKUP($P1417,'M1'!$A:$C,Q$2,FALSE)),"NOT PRESENT",VLOOKUP($P1417,'M1'!$A:$C,Q$2,FALSE)),IF($N1417=2,IF(ISERROR(VLOOKUP(DATA!$P1417,'M2'!$A:$C,Q$2,FALSE)),"NOT PRESENT",VLOOKUP(DATA!$P1417,'M2'!$A:$C,Q$2,FALSE)),IF($N1417=0,IF(ISERROR(VLOOKUP($P1417,'M1'!$A:$C,Q$2,FALSE)),IF(ISERROR(VLOOKUP(DATA!$P1417,'M2'!$A:$C,Q$2,FALSE)),"NOT PRESENT",VLOOKUP(DATA!$P1417,'M2'!$A:$C,Q$2,FALSE)),VLOOKUP($P1417,'M1'!$A:$C,Q$2,FALSE)),"SPECIFY METHOD")))</f>
        <v>Enteroctopus dofleini</v>
      </c>
      <c r="R1417" s="12" t="str">
        <f>IF($N1417=1,IF(ISERROR(VLOOKUP($P1417,'M1'!$A:$C,R$2,FALSE)),"NOT PRESENT",VLOOKUP($P1417,'M1'!$A:$C,R$2,FALSE)),IF($N1417=2,IF(ISERROR(VLOOKUP(DATA!$P1417,'M2'!$A:$C,R$2,FALSE)),"NOT PRESENT",VLOOKUP(DATA!$P1417,'M2'!$A:$C,R$2,FALSE)),IF($N1417=0,IF(ISERROR(VLOOKUP($P1417,'M1'!$A:$C,R$2,FALSE)),IF(ISERROR(VLOOKUP(DATA!$P1417,'M2'!$A:$C,R$2,FALSE)),"NOT PRESENT",VLOOKUP(DATA!$P1417,'M2'!$A:$C,R$2,FALSE)),VLOOKUP($P1417,'M1'!$A:$C,R$2,FALSE)),"SPECIFY METHOD")))</f>
        <v>Giant pacific octopus</v>
      </c>
      <c r="S1417" s="21">
        <f t="shared" si="2597"/>
        <v>1</v>
      </c>
      <c r="T1417" s="11">
        <v>1</v>
      </c>
      <c r="U1417" s="11"/>
      <c r="V1417" s="11"/>
      <c r="W1417" s="11"/>
      <c r="X1417" s="11"/>
      <c r="Y1417" s="11"/>
      <c r="Z1417" s="11"/>
      <c r="AA1417" s="11"/>
      <c r="AB1417" s="11"/>
      <c r="AC1417" s="11"/>
      <c r="AD1417" s="11"/>
      <c r="AE1417" s="11"/>
      <c r="AF1417" s="11"/>
      <c r="AG1417" s="11"/>
      <c r="AH1417" s="11"/>
      <c r="AI1417" s="11"/>
      <c r="AJ1417" s="11"/>
      <c r="AK1417" s="11"/>
      <c r="AL1417" s="11"/>
      <c r="AM1417" s="11"/>
      <c r="AN1417" s="11"/>
      <c r="AO1417" s="11"/>
      <c r="AP1417" s="11"/>
      <c r="AQ1417" s="11"/>
      <c r="AR1417" s="11"/>
      <c r="AS1417" s="11"/>
      <c r="AT1417" s="11"/>
      <c r="AU1417" s="11"/>
      <c r="AV1417" s="11"/>
      <c r="AW1417" s="11"/>
      <c r="AX1417" s="11"/>
      <c r="AY1417" s="11"/>
      <c r="AZ1417" s="11"/>
      <c r="BA1417" s="11"/>
      <c r="BB1417" s="11"/>
      <c r="BC1417" s="11"/>
      <c r="BD1417" s="11"/>
      <c r="BE1417" s="11"/>
      <c r="BF1417" s="11"/>
      <c r="BG1417" s="11"/>
      <c r="BH1417" s="11"/>
      <c r="BI1417" s="11"/>
      <c r="BJ1417" s="11"/>
      <c r="BK1417" s="11"/>
      <c r="BL1417" s="11"/>
      <c r="BM1417" s="11"/>
      <c r="BN1417" s="11"/>
      <c r="BO1417" s="11"/>
      <c r="BP1417" s="11"/>
    </row>
    <row r="1418" spans="1:68" ht="12.75" customHeight="1">
      <c r="A1418" s="12">
        <f t="shared" si="2239"/>
        <v>1415</v>
      </c>
      <c r="B1418" s="11" t="str">
        <f t="shared" si="2669"/>
        <v>Tomas Bird</v>
      </c>
      <c r="C1418" s="11" t="str">
        <f t="shared" ref="C1418:D1418" si="2711">IF(ISERROR(C1417),IF(ISERROR(C1416),IF(ISERROR(C1415),"BLANK",C1415),C1416),C1417)</f>
        <v>Isabelle Cote</v>
      </c>
      <c r="D1418" s="11" t="str">
        <f t="shared" si="2711"/>
        <v>BMSC1</v>
      </c>
      <c r="E1418" s="12" t="str">
        <f>IF(ISERROR(VLOOKUP($D1418,SITES!$A:$E,2,FALSE)),"",VLOOKUP($D1418,SITES!$A:$E,2,FALSE))</f>
        <v>Dodger Channel</v>
      </c>
      <c r="F1418" s="10">
        <f>IF(ISERROR(VLOOKUP($D1418,SITES!$A:$E,3,FALSE)),"",VLOOKUP($D1418,SITES!$A:$E,3,FALSE))</f>
        <v>48.828948974609297</v>
      </c>
      <c r="G1418" s="13">
        <f>IF(ISERROR(VLOOKUP($D1418,SITES!$A:$E,4,FALSE)),"",VLOOKUP($D1418,SITES!$A:$E,4,FALSE))</f>
        <v>-125.19757080078099</v>
      </c>
      <c r="H1418" s="14" t="str">
        <f t="shared" ref="H1418:M1418" si="2712">IF(ISERROR(H1417),IF(ISERROR(H1416),IF(ISERROR(H1415),"BLANK",H1415),H1416),H1417)</f>
        <v>25/04/2024</v>
      </c>
      <c r="I1418" s="11">
        <f t="shared" si="2712"/>
        <v>3</v>
      </c>
      <c r="J1418" s="11" t="str">
        <f t="shared" si="2712"/>
        <v>NE</v>
      </c>
      <c r="K1418" s="18">
        <f t="shared" si="2712"/>
        <v>0.59513888888888888</v>
      </c>
      <c r="L1418" s="11" t="str">
        <f t="shared" si="2712"/>
        <v>TB</v>
      </c>
      <c r="M1418" s="11">
        <f t="shared" si="2712"/>
        <v>6.5</v>
      </c>
      <c r="N1418" s="11">
        <v>0</v>
      </c>
      <c r="O1418" s="11">
        <f t="shared" ref="O1418:O1419" si="2713">IF(ISERROR(O1417),IF(ISERROR(O1416),IF(ISERROR(O1415),"BLANK",O1415),O1416),O1417)</f>
        <v>2</v>
      </c>
      <c r="P1418" s="11" t="s">
        <v>27</v>
      </c>
      <c r="Q1418" s="19" t="str">
        <f>IF($N1418=1,IF(ISERROR(VLOOKUP($P1418,'M1'!$A:$C,Q$2,FALSE)),"NOT PRESENT",VLOOKUP($P1418,'M1'!$A:$C,Q$2,FALSE)),IF($N1418=2,IF(ISERROR(VLOOKUP(DATA!$P1418,'M2'!$A:$C,Q$2,FALSE)),"NOT PRESENT",VLOOKUP(DATA!$P1418,'M2'!$A:$C,Q$2,FALSE)),IF($N1418=0,IF(ISERROR(VLOOKUP($P1418,'M1'!$A:$C,Q$2,FALSE)),IF(ISERROR(VLOOKUP(DATA!$P1418,'M2'!$A:$C,Q$2,FALSE)),"NOT PRESENT",VLOOKUP(DATA!$P1418,'M2'!$A:$C,Q$2,FALSE)),VLOOKUP($P1418,'M1'!$A:$C,Q$2,FALSE)),"SPECIFY METHOD")))</f>
        <v>Hexagrammos decagrammus</v>
      </c>
      <c r="R1418" s="12" t="str">
        <f>IF($N1418=1,IF(ISERROR(VLOOKUP($P1418,'M1'!$A:$C,R$2,FALSE)),"NOT PRESENT",VLOOKUP($P1418,'M1'!$A:$C,R$2,FALSE)),IF($N1418=2,IF(ISERROR(VLOOKUP(DATA!$P1418,'M2'!$A:$C,R$2,FALSE)),"NOT PRESENT",VLOOKUP(DATA!$P1418,'M2'!$A:$C,R$2,FALSE)),IF($N1418=0,IF(ISERROR(VLOOKUP($P1418,'M1'!$A:$C,R$2,FALSE)),IF(ISERROR(VLOOKUP(DATA!$P1418,'M2'!$A:$C,R$2,FALSE)),"NOT PRESENT",VLOOKUP(DATA!$P1418,'M2'!$A:$C,R$2,FALSE)),VLOOKUP($P1418,'M1'!$A:$C,R$2,FALSE)),"SPECIFY METHOD")))</f>
        <v>Kelp greenling</v>
      </c>
      <c r="S1418" s="21">
        <f t="shared" si="2597"/>
        <v>1</v>
      </c>
      <c r="T1418" s="11">
        <v>0</v>
      </c>
      <c r="U1418" s="11"/>
      <c r="V1418" s="11"/>
      <c r="W1418" s="11"/>
      <c r="X1418" s="11"/>
      <c r="Y1418" s="11">
        <v>1</v>
      </c>
      <c r="Z1418" s="11"/>
      <c r="AA1418" s="11"/>
      <c r="AB1418" s="11"/>
      <c r="AC1418" s="11"/>
      <c r="AD1418" s="11"/>
      <c r="AE1418" s="11"/>
      <c r="AF1418" s="11"/>
      <c r="AG1418" s="11"/>
      <c r="AH1418" s="11"/>
      <c r="AI1418" s="11"/>
      <c r="AJ1418" s="11"/>
      <c r="AK1418" s="11"/>
      <c r="AL1418" s="11"/>
      <c r="AM1418" s="11"/>
      <c r="AN1418" s="11"/>
      <c r="AO1418" s="11"/>
      <c r="AP1418" s="11"/>
      <c r="AQ1418" s="11"/>
      <c r="AR1418" s="11"/>
      <c r="AS1418" s="11"/>
      <c r="AT1418" s="11"/>
      <c r="AU1418" s="11"/>
      <c r="AV1418" s="11"/>
      <c r="AW1418" s="11"/>
      <c r="AX1418" s="11"/>
      <c r="AY1418" s="11"/>
      <c r="AZ1418" s="11"/>
      <c r="BA1418" s="11"/>
      <c r="BB1418" s="11"/>
      <c r="BC1418" s="11"/>
      <c r="BD1418" s="11"/>
      <c r="BE1418" s="11"/>
      <c r="BF1418" s="11"/>
      <c r="BG1418" s="11"/>
      <c r="BH1418" s="11"/>
      <c r="BI1418" s="11"/>
      <c r="BJ1418" s="11"/>
      <c r="BK1418" s="11"/>
      <c r="BL1418" s="11"/>
      <c r="BM1418" s="11"/>
      <c r="BN1418" s="11"/>
      <c r="BO1418" s="11"/>
      <c r="BP1418" s="11"/>
    </row>
    <row r="1419" spans="1:68" ht="12.75" customHeight="1">
      <c r="A1419" s="12">
        <f t="shared" si="2239"/>
        <v>1416</v>
      </c>
      <c r="B1419" s="11" t="str">
        <f t="shared" si="2669"/>
        <v>Tomas Bird</v>
      </c>
      <c r="C1419" s="11" t="str">
        <f t="shared" ref="C1419:D1419" si="2714">IF(ISERROR(C1418),IF(ISERROR(C1417),IF(ISERROR(C1416),"BLANK",C1416),C1417),C1418)</f>
        <v>Isabelle Cote</v>
      </c>
      <c r="D1419" s="11" t="str">
        <f t="shared" si="2714"/>
        <v>BMSC1</v>
      </c>
      <c r="E1419" s="12" t="str">
        <f>IF(ISERROR(VLOOKUP($D1419,SITES!$A:$E,2,FALSE)),"",VLOOKUP($D1419,SITES!$A:$E,2,FALSE))</f>
        <v>Dodger Channel</v>
      </c>
      <c r="F1419" s="10">
        <f>IF(ISERROR(VLOOKUP($D1419,SITES!$A:$E,3,FALSE)),"",VLOOKUP($D1419,SITES!$A:$E,3,FALSE))</f>
        <v>48.828948974609297</v>
      </c>
      <c r="G1419" s="13">
        <f>IF(ISERROR(VLOOKUP($D1419,SITES!$A:$E,4,FALSE)),"",VLOOKUP($D1419,SITES!$A:$E,4,FALSE))</f>
        <v>-125.19757080078099</v>
      </c>
      <c r="H1419" s="14" t="str">
        <f t="shared" ref="H1419:M1419" si="2715">IF(ISERROR(H1418),IF(ISERROR(H1417),IF(ISERROR(H1416),"BLANK",H1416),H1417),H1418)</f>
        <v>25/04/2024</v>
      </c>
      <c r="I1419" s="11">
        <f t="shared" si="2715"/>
        <v>3</v>
      </c>
      <c r="J1419" s="11" t="str">
        <f t="shared" si="2715"/>
        <v>NE</v>
      </c>
      <c r="K1419" s="18">
        <f t="shared" si="2715"/>
        <v>0.59513888888888888</v>
      </c>
      <c r="L1419" s="11" t="str">
        <f t="shared" si="2715"/>
        <v>TB</v>
      </c>
      <c r="M1419" s="11">
        <f t="shared" si="2715"/>
        <v>6.5</v>
      </c>
      <c r="N1419" s="11">
        <v>2</v>
      </c>
      <c r="O1419" s="11">
        <f t="shared" si="2713"/>
        <v>2</v>
      </c>
      <c r="P1419" s="11" t="s">
        <v>68</v>
      </c>
      <c r="Q1419" s="19" t="str">
        <f>IF($N1419=1,IF(ISERROR(VLOOKUP($P1419,'M1'!$A:$C,Q$2,FALSE)),"NOT PRESENT",VLOOKUP($P1419,'M1'!$A:$C,Q$2,FALSE)),IF($N1419=2,IF(ISERROR(VLOOKUP(DATA!$P1419,'M2'!$A:$C,Q$2,FALSE)),"NOT PRESENT",VLOOKUP(DATA!$P1419,'M2'!$A:$C,Q$2,FALSE)),IF($N1419=0,IF(ISERROR(VLOOKUP($P1419,'M1'!$A:$C,Q$2,FALSE)),IF(ISERROR(VLOOKUP(DATA!$P1419,'M2'!$A:$C,Q$2,FALSE)),"NOT PRESENT",VLOOKUP(DATA!$P1419,'M2'!$A:$C,Q$2,FALSE)),VLOOKUP($P1419,'M1'!$A:$C,Q$2,FALSE)),"SPECIFY METHOD")))</f>
        <v>Evasterias troschelii</v>
      </c>
      <c r="R1419" s="12" t="str">
        <f>IF($N1419=1,IF(ISERROR(VLOOKUP($P1419,'M1'!$A:$C,R$2,FALSE)),"NOT PRESENT",VLOOKUP($P1419,'M1'!$A:$C,R$2,FALSE)),IF($N1419=2,IF(ISERROR(VLOOKUP(DATA!$P1419,'M2'!$A:$C,R$2,FALSE)),"NOT PRESENT",VLOOKUP(DATA!$P1419,'M2'!$A:$C,R$2,FALSE)),IF($N1419=0,IF(ISERROR(VLOOKUP($P1419,'M1'!$A:$C,R$2,FALSE)),IF(ISERROR(VLOOKUP(DATA!$P1419,'M2'!$A:$C,R$2,FALSE)),"NOT PRESENT",VLOOKUP(DATA!$P1419,'M2'!$A:$C,R$2,FALSE)),VLOOKUP($P1419,'M1'!$A:$C,R$2,FALSE)),"SPECIFY METHOD")))</f>
        <v>Mottled starfish</v>
      </c>
      <c r="S1419" s="21">
        <f t="shared" si="2597"/>
        <v>3</v>
      </c>
      <c r="T1419" s="11">
        <v>3</v>
      </c>
      <c r="U1419" s="11"/>
      <c r="V1419" s="11"/>
      <c r="W1419" s="11"/>
      <c r="X1419" s="11"/>
      <c r="Y1419" s="11"/>
      <c r="Z1419" s="11"/>
      <c r="AA1419" s="11"/>
      <c r="AB1419" s="11"/>
      <c r="AC1419" s="11"/>
      <c r="AD1419" s="11"/>
      <c r="AE1419" s="11"/>
      <c r="AF1419" s="11"/>
      <c r="AG1419" s="11"/>
      <c r="AH1419" s="11"/>
      <c r="AI1419" s="11"/>
      <c r="AJ1419" s="11"/>
      <c r="AK1419" s="11"/>
      <c r="AL1419" s="11"/>
      <c r="AM1419" s="11"/>
      <c r="AN1419" s="11"/>
      <c r="AO1419" s="11"/>
      <c r="AP1419" s="11"/>
      <c r="AQ1419" s="11"/>
      <c r="AR1419" s="11"/>
      <c r="AS1419" s="11"/>
      <c r="AT1419" s="11"/>
      <c r="AU1419" s="11"/>
      <c r="AV1419" s="11"/>
      <c r="AW1419" s="11"/>
      <c r="AX1419" s="11"/>
      <c r="AY1419" s="11"/>
      <c r="AZ1419" s="11"/>
      <c r="BA1419" s="11"/>
      <c r="BB1419" s="11"/>
      <c r="BC1419" s="11"/>
      <c r="BD1419" s="11"/>
      <c r="BE1419" s="11"/>
      <c r="BF1419" s="11"/>
      <c r="BG1419" s="11"/>
      <c r="BH1419" s="11"/>
      <c r="BI1419" s="11"/>
      <c r="BJ1419" s="11"/>
      <c r="BK1419" s="11"/>
      <c r="BL1419" s="11"/>
      <c r="BM1419" s="11"/>
      <c r="BN1419" s="11"/>
      <c r="BO1419" s="11"/>
      <c r="BP1419" s="11"/>
    </row>
    <row r="1420" spans="1:68" ht="12.75" customHeight="1">
      <c r="A1420" s="12">
        <f t="shared" si="2239"/>
        <v>1417</v>
      </c>
      <c r="B1420" s="11" t="str">
        <f t="shared" si="2669"/>
        <v>Tomas Bird</v>
      </c>
      <c r="C1420" s="11" t="str">
        <f t="shared" ref="C1420:D1420" si="2716">IF(ISERROR(C1419),IF(ISERROR(C1418),IF(ISERROR(C1417),"BLANK",C1417),C1418),C1419)</f>
        <v>Isabelle Cote</v>
      </c>
      <c r="D1420" s="11" t="str">
        <f t="shared" si="2716"/>
        <v>BMSC1</v>
      </c>
      <c r="E1420" s="12" t="str">
        <f>IF(ISERROR(VLOOKUP($D1420,SITES!$A:$E,2,FALSE)),"",VLOOKUP($D1420,SITES!$A:$E,2,FALSE))</f>
        <v>Dodger Channel</v>
      </c>
      <c r="F1420" s="10">
        <f>IF(ISERROR(VLOOKUP($D1420,SITES!$A:$E,3,FALSE)),"",VLOOKUP($D1420,SITES!$A:$E,3,FALSE))</f>
        <v>48.828948974609297</v>
      </c>
      <c r="G1420" s="13">
        <f>IF(ISERROR(VLOOKUP($D1420,SITES!$A:$E,4,FALSE)),"",VLOOKUP($D1420,SITES!$A:$E,4,FALSE))</f>
        <v>-125.19757080078099</v>
      </c>
      <c r="H1420" s="14" t="str">
        <f t="shared" ref="H1420:O1420" si="2717">IF(ISERROR(H1419),IF(ISERROR(H1418),IF(ISERROR(H1417),"BLANK",H1417),H1418),H1419)</f>
        <v>25/04/2024</v>
      </c>
      <c r="I1420" s="11">
        <f t="shared" si="2717"/>
        <v>3</v>
      </c>
      <c r="J1420" s="11" t="str">
        <f t="shared" si="2717"/>
        <v>NE</v>
      </c>
      <c r="K1420" s="18">
        <f t="shared" si="2717"/>
        <v>0.59513888888888888</v>
      </c>
      <c r="L1420" s="11" t="str">
        <f t="shared" si="2717"/>
        <v>TB</v>
      </c>
      <c r="M1420" s="11">
        <f t="shared" si="2717"/>
        <v>6.5</v>
      </c>
      <c r="N1420" s="11">
        <f t="shared" si="2717"/>
        <v>2</v>
      </c>
      <c r="O1420" s="11">
        <f t="shared" si="2717"/>
        <v>2</v>
      </c>
      <c r="P1420" s="11" t="s">
        <v>91</v>
      </c>
      <c r="Q1420" s="19" t="str">
        <f>IF($N1420=1,IF(ISERROR(VLOOKUP($P1420,'M1'!$A:$C,Q$2,FALSE)),"NOT PRESENT",VLOOKUP($P1420,'M1'!$A:$C,Q$2,FALSE)),IF($N1420=2,IF(ISERROR(VLOOKUP(DATA!$P1420,'M2'!$A:$C,Q$2,FALSE)),"NOT PRESENT",VLOOKUP(DATA!$P1420,'M2'!$A:$C,Q$2,FALSE)),IF($N1420=0,IF(ISERROR(VLOOKUP($P1420,'M1'!$A:$C,Q$2,FALSE)),IF(ISERROR(VLOOKUP(DATA!$P1420,'M2'!$A:$C,Q$2,FALSE)),"NOT PRESENT",VLOOKUP(DATA!$P1420,'M2'!$A:$C,Q$2,FALSE)),VLOOKUP($P1420,'M1'!$A:$C,Q$2,FALSE)),"SPECIFY METHOD")))</f>
        <v>Stylasterias forreri</v>
      </c>
      <c r="R1420" s="12" t="str">
        <f>IF($N1420=1,IF(ISERROR(VLOOKUP($P1420,'M1'!$A:$C,R$2,FALSE)),"NOT PRESENT",VLOOKUP($P1420,'M1'!$A:$C,R$2,FALSE)),IF($N1420=2,IF(ISERROR(VLOOKUP(DATA!$P1420,'M2'!$A:$C,R$2,FALSE)),"NOT PRESENT",VLOOKUP(DATA!$P1420,'M2'!$A:$C,R$2,FALSE)),IF($N1420=0,IF(ISERROR(VLOOKUP($P1420,'M1'!$A:$C,R$2,FALSE)),IF(ISERROR(VLOOKUP(DATA!$P1420,'M2'!$A:$C,R$2,FALSE)),"NOT PRESENT",VLOOKUP(DATA!$P1420,'M2'!$A:$C,R$2,FALSE)),VLOOKUP($P1420,'M1'!$A:$C,R$2,FALSE)),"SPECIFY METHOD")))</f>
        <v>Velcro seastar</v>
      </c>
      <c r="S1420" s="21">
        <f t="shared" si="2597"/>
        <v>1</v>
      </c>
      <c r="T1420" s="11">
        <v>1</v>
      </c>
      <c r="U1420" s="11"/>
      <c r="V1420" s="11"/>
      <c r="W1420" s="11"/>
      <c r="X1420" s="11"/>
      <c r="Y1420" s="11"/>
      <c r="Z1420" s="11"/>
      <c r="AA1420" s="11"/>
      <c r="AB1420" s="11"/>
      <c r="AC1420" s="11"/>
      <c r="AD1420" s="11"/>
      <c r="AE1420" s="11"/>
      <c r="AF1420" s="11"/>
      <c r="AG1420" s="11"/>
      <c r="AH1420" s="11"/>
      <c r="AI1420" s="11"/>
      <c r="AJ1420" s="11"/>
      <c r="AK1420" s="11"/>
      <c r="AL1420" s="11"/>
      <c r="AM1420" s="11"/>
      <c r="AN1420" s="11"/>
      <c r="AO1420" s="11"/>
      <c r="AP1420" s="11"/>
      <c r="AQ1420" s="11"/>
      <c r="AR1420" s="11"/>
      <c r="AS1420" s="11"/>
      <c r="AT1420" s="11"/>
      <c r="AU1420" s="11"/>
      <c r="AV1420" s="11"/>
      <c r="AW1420" s="11"/>
      <c r="AX1420" s="11"/>
      <c r="AY1420" s="11"/>
      <c r="AZ1420" s="11"/>
      <c r="BA1420" s="11"/>
      <c r="BB1420" s="11"/>
      <c r="BC1420" s="11"/>
      <c r="BD1420" s="11"/>
      <c r="BE1420" s="11"/>
      <c r="BF1420" s="11"/>
      <c r="BG1420" s="11"/>
      <c r="BH1420" s="11"/>
      <c r="BI1420" s="11"/>
      <c r="BJ1420" s="11"/>
      <c r="BK1420" s="11"/>
      <c r="BL1420" s="11"/>
      <c r="BM1420" s="11"/>
      <c r="BN1420" s="11"/>
      <c r="BO1420" s="11"/>
      <c r="BP1420" s="11"/>
    </row>
    <row r="1421" spans="1:68" ht="12.75" customHeight="1">
      <c r="A1421" s="12">
        <f t="shared" si="2239"/>
        <v>1418</v>
      </c>
      <c r="B1421" s="11" t="str">
        <f t="shared" si="2669"/>
        <v>Tomas Bird</v>
      </c>
      <c r="C1421" s="11" t="str">
        <f t="shared" ref="C1421:D1421" si="2718">IF(ISERROR(C1420),IF(ISERROR(C1419),IF(ISERROR(C1418),"BLANK",C1418),C1419),C1420)</f>
        <v>Isabelle Cote</v>
      </c>
      <c r="D1421" s="11" t="str">
        <f t="shared" si="2718"/>
        <v>BMSC1</v>
      </c>
      <c r="E1421" s="12" t="str">
        <f>IF(ISERROR(VLOOKUP($D1421,SITES!$A:$E,2,FALSE)),"",VLOOKUP($D1421,SITES!$A:$E,2,FALSE))</f>
        <v>Dodger Channel</v>
      </c>
      <c r="F1421" s="10">
        <f>IF(ISERROR(VLOOKUP($D1421,SITES!$A:$E,3,FALSE)),"",VLOOKUP($D1421,SITES!$A:$E,3,FALSE))</f>
        <v>48.828948974609297</v>
      </c>
      <c r="G1421" s="13">
        <f>IF(ISERROR(VLOOKUP($D1421,SITES!$A:$E,4,FALSE)),"",VLOOKUP($D1421,SITES!$A:$E,4,FALSE))</f>
        <v>-125.19757080078099</v>
      </c>
      <c r="H1421" s="14" t="str">
        <f t="shared" ref="H1421:O1421" si="2719">IF(ISERROR(H1420),IF(ISERROR(H1419),IF(ISERROR(H1418),"BLANK",H1418),H1419),H1420)</f>
        <v>25/04/2024</v>
      </c>
      <c r="I1421" s="11">
        <f t="shared" si="2719"/>
        <v>3</v>
      </c>
      <c r="J1421" s="11" t="str">
        <f t="shared" si="2719"/>
        <v>NE</v>
      </c>
      <c r="K1421" s="18">
        <f t="shared" si="2719"/>
        <v>0.59513888888888888</v>
      </c>
      <c r="L1421" s="11" t="str">
        <f t="shared" si="2719"/>
        <v>TB</v>
      </c>
      <c r="M1421" s="11">
        <f t="shared" si="2719"/>
        <v>6.5</v>
      </c>
      <c r="N1421" s="11">
        <f t="shared" si="2719"/>
        <v>2</v>
      </c>
      <c r="O1421" s="11">
        <f t="shared" si="2719"/>
        <v>2</v>
      </c>
      <c r="P1421" s="11" t="s">
        <v>189</v>
      </c>
      <c r="Q1421" s="19" t="str">
        <f>IF($N1421=1,IF(ISERROR(VLOOKUP($P1421,'M1'!$A:$C,Q$2,FALSE)),"NOT PRESENT",VLOOKUP($P1421,'M1'!$A:$C,Q$2,FALSE)),IF($N1421=2,IF(ISERROR(VLOOKUP(DATA!$P1421,'M2'!$A:$C,Q$2,FALSE)),"NOT PRESENT",VLOOKUP(DATA!$P1421,'M2'!$A:$C,Q$2,FALSE)),IF($N1421=0,IF(ISERROR(VLOOKUP($P1421,'M1'!$A:$C,Q$2,FALSE)),IF(ISERROR(VLOOKUP(DATA!$P1421,'M2'!$A:$C,Q$2,FALSE)),"NOT PRESENT",VLOOKUP(DATA!$P1421,'M2'!$A:$C,Q$2,FALSE)),VLOOKUP($P1421,'M1'!$A:$C,Q$2,FALSE)),"SPECIFY METHOD")))</f>
        <v>Geitodoris heathi</v>
      </c>
      <c r="R1421" s="12" t="str">
        <f>IF($N1421=1,IF(ISERROR(VLOOKUP($P1421,'M1'!$A:$C,R$2,FALSE)),"NOT PRESENT",VLOOKUP($P1421,'M1'!$A:$C,R$2,FALSE)),IF($N1421=2,IF(ISERROR(VLOOKUP(DATA!$P1421,'M2'!$A:$C,R$2,FALSE)),"NOT PRESENT",VLOOKUP(DATA!$P1421,'M2'!$A:$C,R$2,FALSE)),IF($N1421=0,IF(ISERROR(VLOOKUP($P1421,'M1'!$A:$C,R$2,FALSE)),IF(ISERROR(VLOOKUP(DATA!$P1421,'M2'!$A:$C,R$2,FALSE)),"NOT PRESENT",VLOOKUP(DATA!$P1421,'M2'!$A:$C,R$2,FALSE)),VLOOKUP($P1421,'M1'!$A:$C,R$2,FALSE)),"SPECIFY METHOD")))</f>
        <v>Heath's dorid</v>
      </c>
      <c r="S1421" s="21">
        <f t="shared" si="2597"/>
        <v>1</v>
      </c>
      <c r="T1421" s="11">
        <v>1</v>
      </c>
      <c r="U1421" s="11"/>
      <c r="V1421" s="11"/>
      <c r="W1421" s="11"/>
      <c r="X1421" s="11"/>
      <c r="Y1421" s="11"/>
      <c r="Z1421" s="11"/>
      <c r="AA1421" s="11"/>
      <c r="AB1421" s="11"/>
      <c r="AC1421" s="11"/>
      <c r="AD1421" s="11"/>
      <c r="AE1421" s="11"/>
      <c r="AF1421" s="11"/>
      <c r="AG1421" s="11"/>
      <c r="AH1421" s="11"/>
      <c r="AI1421" s="11"/>
      <c r="AJ1421" s="11"/>
      <c r="AK1421" s="11"/>
      <c r="AL1421" s="11"/>
      <c r="AM1421" s="11"/>
      <c r="AN1421" s="11"/>
      <c r="AO1421" s="11"/>
      <c r="AP1421" s="11"/>
      <c r="AQ1421" s="11"/>
      <c r="AR1421" s="11"/>
      <c r="AS1421" s="11"/>
      <c r="AT1421" s="11"/>
      <c r="AU1421" s="11"/>
      <c r="AV1421" s="11"/>
      <c r="AW1421" s="11"/>
      <c r="AX1421" s="11"/>
      <c r="AY1421" s="11"/>
      <c r="AZ1421" s="11"/>
      <c r="BA1421" s="11"/>
      <c r="BB1421" s="11"/>
      <c r="BC1421" s="11"/>
      <c r="BD1421" s="11"/>
      <c r="BE1421" s="11"/>
      <c r="BF1421" s="11"/>
      <c r="BG1421" s="11"/>
      <c r="BH1421" s="11"/>
      <c r="BI1421" s="11"/>
      <c r="BJ1421" s="11"/>
      <c r="BK1421" s="11"/>
      <c r="BL1421" s="11"/>
      <c r="BM1421" s="11"/>
      <c r="BN1421" s="11"/>
      <c r="BO1421" s="11"/>
      <c r="BP1421" s="11"/>
    </row>
    <row r="1422" spans="1:68" ht="12.75" customHeight="1">
      <c r="A1422" s="12">
        <f t="shared" si="2239"/>
        <v>1419</v>
      </c>
      <c r="B1422" s="11" t="str">
        <f t="shared" si="2669"/>
        <v>Tomas Bird</v>
      </c>
      <c r="C1422" s="11" t="str">
        <f t="shared" ref="C1422:D1422" si="2720">IF(ISERROR(C1421),IF(ISERROR(C1420),IF(ISERROR(C1419),"BLANK",C1419),C1420),C1421)</f>
        <v>Isabelle Cote</v>
      </c>
      <c r="D1422" s="11" t="str">
        <f t="shared" si="2720"/>
        <v>BMSC1</v>
      </c>
      <c r="E1422" s="12" t="str">
        <f>IF(ISERROR(VLOOKUP($D1422,SITES!$A:$E,2,FALSE)),"",VLOOKUP($D1422,SITES!$A:$E,2,FALSE))</f>
        <v>Dodger Channel</v>
      </c>
      <c r="F1422" s="10">
        <f>IF(ISERROR(VLOOKUP($D1422,SITES!$A:$E,3,FALSE)),"",VLOOKUP($D1422,SITES!$A:$E,3,FALSE))</f>
        <v>48.828948974609297</v>
      </c>
      <c r="G1422" s="13">
        <f>IF(ISERROR(VLOOKUP($D1422,SITES!$A:$E,4,FALSE)),"",VLOOKUP($D1422,SITES!$A:$E,4,FALSE))</f>
        <v>-125.19757080078099</v>
      </c>
      <c r="H1422" s="14" t="str">
        <f t="shared" ref="H1422:M1422" si="2721">IF(ISERROR(H1421),IF(ISERROR(H1420),IF(ISERROR(H1419),"BLANK",H1419),H1420),H1421)</f>
        <v>25/04/2024</v>
      </c>
      <c r="I1422" s="11">
        <f t="shared" si="2721"/>
        <v>3</v>
      </c>
      <c r="J1422" s="11" t="str">
        <f t="shared" si="2721"/>
        <v>NE</v>
      </c>
      <c r="K1422" s="18">
        <f t="shared" si="2721"/>
        <v>0.59513888888888888</v>
      </c>
      <c r="L1422" s="11" t="str">
        <f t="shared" si="2721"/>
        <v>TB</v>
      </c>
      <c r="M1422" s="11">
        <f t="shared" si="2721"/>
        <v>6.5</v>
      </c>
      <c r="N1422" s="11">
        <v>0</v>
      </c>
      <c r="O1422" s="11">
        <f t="shared" ref="O1422:O1423" si="2722">IF(ISERROR(O1421),IF(ISERROR(O1420),IF(ISERROR(O1419),"BLANK",O1419),O1420),O1421)</f>
        <v>2</v>
      </c>
      <c r="P1422" s="11" t="s">
        <v>46</v>
      </c>
      <c r="Q1422" s="19" t="str">
        <f>IF($N1422=1,IF(ISERROR(VLOOKUP($P1422,'M1'!$A:$C,Q$2,FALSE)),"NOT PRESENT",VLOOKUP($P1422,'M1'!$A:$C,Q$2,FALSE)),IF($N1422=2,IF(ISERROR(VLOOKUP(DATA!$P1422,'M2'!$A:$C,Q$2,FALSE)),"NOT PRESENT",VLOOKUP(DATA!$P1422,'M2'!$A:$C,Q$2,FALSE)),IF($N1422=0,IF(ISERROR(VLOOKUP($P1422,'M1'!$A:$C,Q$2,FALSE)),IF(ISERROR(VLOOKUP(DATA!$P1422,'M2'!$A:$C,Q$2,FALSE)),"NOT PRESENT",VLOOKUP(DATA!$P1422,'M2'!$A:$C,Q$2,FALSE)),VLOOKUP($P1422,'M1'!$A:$C,Q$2,FALSE)),"SPECIFY METHOD")))</f>
        <v>Oxylebius pictus</v>
      </c>
      <c r="R1422" s="12" t="str">
        <f>IF($N1422=1,IF(ISERROR(VLOOKUP($P1422,'M1'!$A:$C,R$2,FALSE)),"NOT PRESENT",VLOOKUP($P1422,'M1'!$A:$C,R$2,FALSE)),IF($N1422=2,IF(ISERROR(VLOOKUP(DATA!$P1422,'M2'!$A:$C,R$2,FALSE)),"NOT PRESENT",VLOOKUP(DATA!$P1422,'M2'!$A:$C,R$2,FALSE)),IF($N1422=0,IF(ISERROR(VLOOKUP($P1422,'M1'!$A:$C,R$2,FALSE)),IF(ISERROR(VLOOKUP(DATA!$P1422,'M2'!$A:$C,R$2,FALSE)),"NOT PRESENT",VLOOKUP(DATA!$P1422,'M2'!$A:$C,R$2,FALSE)),VLOOKUP($P1422,'M1'!$A:$C,R$2,FALSE)),"SPECIFY METHOD")))</f>
        <v>Painted greenling</v>
      </c>
      <c r="S1422" s="21">
        <f t="shared" si="2597"/>
        <v>1</v>
      </c>
      <c r="T1422" s="11">
        <v>0</v>
      </c>
      <c r="U1422" s="11"/>
      <c r="V1422" s="11"/>
      <c r="W1422" s="11"/>
      <c r="X1422" s="11"/>
      <c r="Y1422" s="11">
        <v>1</v>
      </c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  <c r="AT1422" s="11"/>
      <c r="AU1422" s="11"/>
      <c r="AV1422" s="11"/>
      <c r="AW1422" s="11"/>
      <c r="AX1422" s="11"/>
      <c r="AY1422" s="11"/>
      <c r="AZ1422" s="11"/>
      <c r="BA1422" s="11"/>
      <c r="BB1422" s="11"/>
      <c r="BC1422" s="11"/>
      <c r="BD1422" s="11"/>
      <c r="BE1422" s="11"/>
      <c r="BF1422" s="11"/>
      <c r="BG1422" s="11"/>
      <c r="BH1422" s="11"/>
      <c r="BI1422" s="11"/>
      <c r="BJ1422" s="11"/>
      <c r="BK1422" s="11"/>
      <c r="BL1422" s="11"/>
      <c r="BM1422" s="11"/>
      <c r="BN1422" s="11"/>
      <c r="BO1422" s="11"/>
      <c r="BP1422" s="11"/>
    </row>
    <row r="1423" spans="1:68" ht="12.75" customHeight="1">
      <c r="A1423" s="12">
        <f t="shared" si="2239"/>
        <v>1420</v>
      </c>
      <c r="B1423" s="11" t="str">
        <f t="shared" si="2669"/>
        <v>Tomas Bird</v>
      </c>
      <c r="C1423" s="11" t="str">
        <f t="shared" ref="C1423:D1423" si="2723">IF(ISERROR(C1422),IF(ISERROR(C1421),IF(ISERROR(C1420),"BLANK",C1420),C1421),C1422)</f>
        <v>Isabelle Cote</v>
      </c>
      <c r="D1423" s="11" t="str">
        <f t="shared" si="2723"/>
        <v>BMSC1</v>
      </c>
      <c r="E1423" s="12" t="str">
        <f>IF(ISERROR(VLOOKUP($D1423,SITES!$A:$E,2,FALSE)),"",VLOOKUP($D1423,SITES!$A:$E,2,FALSE))</f>
        <v>Dodger Channel</v>
      </c>
      <c r="F1423" s="10">
        <f>IF(ISERROR(VLOOKUP($D1423,SITES!$A:$E,3,FALSE)),"",VLOOKUP($D1423,SITES!$A:$E,3,FALSE))</f>
        <v>48.828948974609297</v>
      </c>
      <c r="G1423" s="13">
        <f>IF(ISERROR(VLOOKUP($D1423,SITES!$A:$E,4,FALSE)),"",VLOOKUP($D1423,SITES!$A:$E,4,FALSE))</f>
        <v>-125.19757080078099</v>
      </c>
      <c r="H1423" s="14" t="str">
        <f t="shared" ref="H1423:M1423" si="2724">IF(ISERROR(H1422),IF(ISERROR(H1421),IF(ISERROR(H1420),"BLANK",H1420),H1421),H1422)</f>
        <v>25/04/2024</v>
      </c>
      <c r="I1423" s="11">
        <f t="shared" si="2724"/>
        <v>3</v>
      </c>
      <c r="J1423" s="11" t="str">
        <f t="shared" si="2724"/>
        <v>NE</v>
      </c>
      <c r="K1423" s="18">
        <f t="shared" si="2724"/>
        <v>0.59513888888888888</v>
      </c>
      <c r="L1423" s="11" t="str">
        <f t="shared" si="2724"/>
        <v>TB</v>
      </c>
      <c r="M1423" s="11">
        <f t="shared" si="2724"/>
        <v>6.5</v>
      </c>
      <c r="N1423" s="11">
        <v>2</v>
      </c>
      <c r="O1423" s="11">
        <f t="shared" si="2722"/>
        <v>2</v>
      </c>
      <c r="P1423" s="11" t="s">
        <v>118</v>
      </c>
      <c r="Q1423" s="19" t="str">
        <f>IF($N1423=1,IF(ISERROR(VLOOKUP($P1423,'M1'!$A:$C,Q$2,FALSE)),"NOT PRESENT",VLOOKUP($P1423,'M1'!$A:$C,Q$2,FALSE)),IF($N1423=2,IF(ISERROR(VLOOKUP(DATA!$P1423,'M2'!$A:$C,Q$2,FALSE)),"NOT PRESENT",VLOOKUP(DATA!$P1423,'M2'!$A:$C,Q$2,FALSE)),IF($N1423=0,IF(ISERROR(VLOOKUP($P1423,'M1'!$A:$C,Q$2,FALSE)),IF(ISERROR(VLOOKUP(DATA!$P1423,'M2'!$A:$C,Q$2,FALSE)),"NOT PRESENT",VLOOKUP(DATA!$P1423,'M2'!$A:$C,Q$2,FALSE)),VLOOKUP($P1423,'M1'!$A:$C,Q$2,FALSE)),"SPECIFY METHOD")))</f>
        <v>Pachycheles pubescens</v>
      </c>
      <c r="R1423" s="12" t="str">
        <f>IF($N1423=1,IF(ISERROR(VLOOKUP($P1423,'M1'!$A:$C,R$2,FALSE)),"NOT PRESENT",VLOOKUP($P1423,'M1'!$A:$C,R$2,FALSE)),IF($N1423=2,IF(ISERROR(VLOOKUP(DATA!$P1423,'M2'!$A:$C,R$2,FALSE)),"NOT PRESENT",VLOOKUP(DATA!$P1423,'M2'!$A:$C,R$2,FALSE)),IF($N1423=0,IF(ISERROR(VLOOKUP($P1423,'M1'!$A:$C,R$2,FALSE)),IF(ISERROR(VLOOKUP(DATA!$P1423,'M2'!$A:$C,R$2,FALSE)),"NOT PRESENT",VLOOKUP(DATA!$P1423,'M2'!$A:$C,R$2,FALSE)),VLOOKUP($P1423,'M1'!$A:$C,R$2,FALSE)),"SPECIFY METHOD")))</f>
        <v>Pubescent porcelain crab</v>
      </c>
      <c r="S1423" s="21">
        <f t="shared" si="2597"/>
        <v>1</v>
      </c>
      <c r="T1423" s="11">
        <v>1</v>
      </c>
      <c r="U1423" s="11"/>
      <c r="V1423" s="11"/>
      <c r="W1423" s="11"/>
      <c r="X1423" s="11"/>
      <c r="Y1423" s="11"/>
      <c r="Z1423" s="11"/>
      <c r="AA1423" s="11"/>
      <c r="AB1423" s="11"/>
      <c r="AC1423" s="11"/>
      <c r="AD1423" s="11"/>
      <c r="AE1423" s="11"/>
      <c r="AF1423" s="11"/>
      <c r="AG1423" s="11"/>
      <c r="AH1423" s="11"/>
      <c r="AI1423" s="11"/>
      <c r="AJ1423" s="11"/>
      <c r="AK1423" s="11"/>
      <c r="AL1423" s="11"/>
      <c r="AM1423" s="11"/>
      <c r="AN1423" s="11"/>
      <c r="AO1423" s="11"/>
      <c r="AP1423" s="11"/>
      <c r="AQ1423" s="11"/>
      <c r="AR1423" s="11"/>
      <c r="AS1423" s="11"/>
      <c r="AT1423" s="11"/>
      <c r="AU1423" s="11"/>
      <c r="AV1423" s="11"/>
      <c r="AW1423" s="11"/>
      <c r="AX1423" s="11"/>
      <c r="AY1423" s="11"/>
      <c r="AZ1423" s="11"/>
      <c r="BA1423" s="11"/>
      <c r="BB1423" s="11"/>
      <c r="BC1423" s="11"/>
      <c r="BD1423" s="11"/>
      <c r="BE1423" s="11"/>
      <c r="BF1423" s="11"/>
      <c r="BG1423" s="11"/>
      <c r="BH1423" s="11"/>
      <c r="BI1423" s="11"/>
      <c r="BJ1423" s="11"/>
      <c r="BK1423" s="11"/>
      <c r="BL1423" s="11"/>
      <c r="BM1423" s="11"/>
      <c r="BN1423" s="11"/>
      <c r="BO1423" s="11"/>
      <c r="BP1423" s="11"/>
    </row>
    <row r="1424" spans="1:68" ht="12.75" customHeight="1">
      <c r="A1424" s="12">
        <f t="shared" si="2239"/>
        <v>1421</v>
      </c>
      <c r="B1424" s="11" t="str">
        <f t="shared" si="2669"/>
        <v>Tomas Bird</v>
      </c>
      <c r="C1424" s="11" t="str">
        <f t="shared" ref="C1424:D1424" si="2725">IF(ISERROR(C1423),IF(ISERROR(C1422),IF(ISERROR(C1421),"BLANK",C1421),C1422),C1423)</f>
        <v>Isabelle Cote</v>
      </c>
      <c r="D1424" s="11" t="str">
        <f t="shared" si="2725"/>
        <v>BMSC1</v>
      </c>
      <c r="E1424" s="12" t="str">
        <f>IF(ISERROR(VLOOKUP($D1424,SITES!$A:$E,2,FALSE)),"",VLOOKUP($D1424,SITES!$A:$E,2,FALSE))</f>
        <v>Dodger Channel</v>
      </c>
      <c r="F1424" s="10">
        <f>IF(ISERROR(VLOOKUP($D1424,SITES!$A:$E,3,FALSE)),"",VLOOKUP($D1424,SITES!$A:$E,3,FALSE))</f>
        <v>48.828948974609297</v>
      </c>
      <c r="G1424" s="13">
        <f>IF(ISERROR(VLOOKUP($D1424,SITES!$A:$E,4,FALSE)),"",VLOOKUP($D1424,SITES!$A:$E,4,FALSE))</f>
        <v>-125.19757080078099</v>
      </c>
      <c r="H1424" s="14" t="str">
        <f t="shared" ref="H1424:O1424" si="2726">IF(ISERROR(H1423),IF(ISERROR(H1422),IF(ISERROR(H1421),"BLANK",H1421),H1422),H1423)</f>
        <v>25/04/2024</v>
      </c>
      <c r="I1424" s="11">
        <f t="shared" si="2726"/>
        <v>3</v>
      </c>
      <c r="J1424" s="11" t="str">
        <f t="shared" si="2726"/>
        <v>NE</v>
      </c>
      <c r="K1424" s="18">
        <f t="shared" si="2726"/>
        <v>0.59513888888888888</v>
      </c>
      <c r="L1424" s="11" t="str">
        <f t="shared" si="2726"/>
        <v>TB</v>
      </c>
      <c r="M1424" s="11">
        <f t="shared" si="2726"/>
        <v>6.5</v>
      </c>
      <c r="N1424" s="11">
        <f t="shared" si="2726"/>
        <v>2</v>
      </c>
      <c r="O1424" s="11">
        <f t="shared" si="2726"/>
        <v>2</v>
      </c>
      <c r="P1424" s="11" t="s">
        <v>177</v>
      </c>
      <c r="Q1424" s="19" t="str">
        <f>IF($N1424=1,IF(ISERROR(VLOOKUP($P1424,'M1'!$A:$C,Q$2,FALSE)),"NOT PRESENT",VLOOKUP($P1424,'M1'!$A:$C,Q$2,FALSE)),IF($N1424=2,IF(ISERROR(VLOOKUP(DATA!$P1424,'M2'!$A:$C,Q$2,FALSE)),"NOT PRESENT",VLOOKUP(DATA!$P1424,'M2'!$A:$C,Q$2,FALSE)),IF($N1424=0,IF(ISERROR(VLOOKUP($P1424,'M1'!$A:$C,Q$2,FALSE)),IF(ISERROR(VLOOKUP(DATA!$P1424,'M2'!$A:$C,Q$2,FALSE)),"NOT PRESENT",VLOOKUP(DATA!$P1424,'M2'!$A:$C,Q$2,FALSE)),VLOOKUP($P1424,'M1'!$A:$C,Q$2,FALSE)),"SPECIFY METHOD")))</f>
        <v>Cadlina luteomarginata</v>
      </c>
      <c r="R1424" s="12" t="str">
        <f>IF($N1424=1,IF(ISERROR(VLOOKUP($P1424,'M1'!$A:$C,R$2,FALSE)),"NOT PRESENT",VLOOKUP($P1424,'M1'!$A:$C,R$2,FALSE)),IF($N1424=2,IF(ISERROR(VLOOKUP(DATA!$P1424,'M2'!$A:$C,R$2,FALSE)),"NOT PRESENT",VLOOKUP(DATA!$P1424,'M2'!$A:$C,R$2,FALSE)),IF($N1424=0,IF(ISERROR(VLOOKUP($P1424,'M1'!$A:$C,R$2,FALSE)),IF(ISERROR(VLOOKUP(DATA!$P1424,'M2'!$A:$C,R$2,FALSE)),"NOT PRESENT",VLOOKUP(DATA!$P1424,'M2'!$A:$C,R$2,FALSE)),VLOOKUP($P1424,'M1'!$A:$C,R$2,FALSE)),"SPECIFY METHOD")))</f>
        <v>Yellow-edge cadlina</v>
      </c>
      <c r="S1424" s="21">
        <f t="shared" si="2597"/>
        <v>1</v>
      </c>
      <c r="T1424" s="11">
        <v>1</v>
      </c>
      <c r="U1424" s="11"/>
      <c r="V1424" s="11"/>
      <c r="W1424" s="11"/>
      <c r="X1424" s="11"/>
      <c r="Y1424" s="11"/>
      <c r="Z1424" s="11"/>
      <c r="AA1424" s="11"/>
      <c r="AB1424" s="11"/>
      <c r="AC1424" s="11"/>
      <c r="AD1424" s="11"/>
      <c r="AE1424" s="11"/>
      <c r="AF1424" s="11"/>
      <c r="AG1424" s="11"/>
      <c r="AH1424" s="11"/>
      <c r="AI1424" s="11"/>
      <c r="AJ1424" s="11"/>
      <c r="AK1424" s="11"/>
      <c r="AL1424" s="11"/>
      <c r="AM1424" s="11"/>
      <c r="AN1424" s="11"/>
      <c r="AO1424" s="11"/>
      <c r="AP1424" s="11"/>
      <c r="AQ1424" s="11"/>
      <c r="AR1424" s="11"/>
      <c r="AS1424" s="11"/>
      <c r="AT1424" s="11"/>
      <c r="AU1424" s="11"/>
      <c r="AV1424" s="11"/>
      <c r="AW1424" s="11"/>
      <c r="AX1424" s="11"/>
      <c r="AY1424" s="11"/>
      <c r="AZ1424" s="11"/>
      <c r="BA1424" s="11"/>
      <c r="BB1424" s="11"/>
      <c r="BC1424" s="11"/>
      <c r="BD1424" s="11"/>
      <c r="BE1424" s="11"/>
      <c r="BF1424" s="11"/>
      <c r="BG1424" s="11"/>
      <c r="BH1424" s="11"/>
      <c r="BI1424" s="11"/>
      <c r="BJ1424" s="11"/>
      <c r="BK1424" s="11"/>
      <c r="BL1424" s="11"/>
      <c r="BM1424" s="11"/>
      <c r="BN1424" s="11"/>
      <c r="BO1424" s="11"/>
      <c r="BP1424" s="11"/>
    </row>
    <row r="1425" spans="1:68" ht="12.75" customHeight="1">
      <c r="A1425" s="12">
        <f t="shared" si="2239"/>
        <v>1422</v>
      </c>
      <c r="B1425" s="11" t="str">
        <f t="shared" si="2669"/>
        <v>Tomas Bird</v>
      </c>
      <c r="C1425" s="11" t="str">
        <f t="shared" ref="C1425:D1425" si="2727">IF(ISERROR(C1424),IF(ISERROR(C1423),IF(ISERROR(C1422),"BLANK",C1422),C1423),C1424)</f>
        <v>Isabelle Cote</v>
      </c>
      <c r="D1425" s="11" t="str">
        <f t="shared" si="2727"/>
        <v>BMSC1</v>
      </c>
      <c r="E1425" s="12" t="str">
        <f>IF(ISERROR(VLOOKUP($D1425,SITES!$A:$E,2,FALSE)),"",VLOOKUP($D1425,SITES!$A:$E,2,FALSE))</f>
        <v>Dodger Channel</v>
      </c>
      <c r="F1425" s="10">
        <f>IF(ISERROR(VLOOKUP($D1425,SITES!$A:$E,3,FALSE)),"",VLOOKUP($D1425,SITES!$A:$E,3,FALSE))</f>
        <v>48.828948974609297</v>
      </c>
      <c r="G1425" s="13">
        <f>IF(ISERROR(VLOOKUP($D1425,SITES!$A:$E,4,FALSE)),"",VLOOKUP($D1425,SITES!$A:$E,4,FALSE))</f>
        <v>-125.19757080078099</v>
      </c>
      <c r="H1425" s="14" t="str">
        <f t="shared" ref="H1425:O1425" si="2728">IF(ISERROR(H1424),IF(ISERROR(H1423),IF(ISERROR(H1422),"BLANK",H1422),H1423),H1424)</f>
        <v>25/04/2024</v>
      </c>
      <c r="I1425" s="11">
        <f t="shared" si="2728"/>
        <v>3</v>
      </c>
      <c r="J1425" s="11" t="str">
        <f t="shared" si="2728"/>
        <v>NE</v>
      </c>
      <c r="K1425" s="18">
        <f t="shared" si="2728"/>
        <v>0.59513888888888888</v>
      </c>
      <c r="L1425" s="11" t="str">
        <f t="shared" si="2728"/>
        <v>TB</v>
      </c>
      <c r="M1425" s="11">
        <f t="shared" si="2728"/>
        <v>6.5</v>
      </c>
      <c r="N1425" s="11">
        <f t="shared" si="2728"/>
        <v>2</v>
      </c>
      <c r="O1425" s="11">
        <f t="shared" si="2728"/>
        <v>2</v>
      </c>
      <c r="P1425" s="11" t="s">
        <v>33</v>
      </c>
      <c r="Q1425" s="19" t="str">
        <f>IF($N1425=1,IF(ISERROR(VLOOKUP($P1425,'M1'!$A:$C,Q$2,FALSE)),"NOT PRESENT",VLOOKUP($P1425,'M1'!$A:$C,Q$2,FALSE)),IF($N1425=2,IF(ISERROR(VLOOKUP(DATA!$P1425,'M2'!$A:$C,Q$2,FALSE)),"NOT PRESENT",VLOOKUP(DATA!$P1425,'M2'!$A:$C,Q$2,FALSE)),IF($N1425=0,IF(ISERROR(VLOOKUP($P1425,'M1'!$A:$C,Q$2,FALSE)),IF(ISERROR(VLOOKUP(DATA!$P1425,'M2'!$A:$C,Q$2,FALSE)),"NOT PRESENT",VLOOKUP(DATA!$P1425,'M2'!$A:$C,Q$2,FALSE)),VLOOKUP($P1425,'M1'!$A:$C,Q$2,FALSE)),"SPECIFY METHOD")))</f>
        <v>Apostichopus californicus</v>
      </c>
      <c r="R1425" s="12" t="str">
        <f>IF($N1425=1,IF(ISERROR(VLOOKUP($P1425,'M1'!$A:$C,R$2,FALSE)),"NOT PRESENT",VLOOKUP($P1425,'M1'!$A:$C,R$2,FALSE)),IF($N1425=2,IF(ISERROR(VLOOKUP(DATA!$P1425,'M2'!$A:$C,R$2,FALSE)),"NOT PRESENT",VLOOKUP(DATA!$P1425,'M2'!$A:$C,R$2,FALSE)),IF($N1425=0,IF(ISERROR(VLOOKUP($P1425,'M1'!$A:$C,R$2,FALSE)),IF(ISERROR(VLOOKUP(DATA!$P1425,'M2'!$A:$C,R$2,FALSE)),"NOT PRESENT",VLOOKUP(DATA!$P1425,'M2'!$A:$C,R$2,FALSE)),VLOOKUP($P1425,'M1'!$A:$C,R$2,FALSE)),"SPECIFY METHOD")))</f>
        <v>California sea cucumber</v>
      </c>
      <c r="S1425" s="21">
        <f t="shared" si="2597"/>
        <v>4</v>
      </c>
      <c r="T1425" s="11">
        <v>4</v>
      </c>
      <c r="U1425" s="11"/>
      <c r="V1425" s="11"/>
      <c r="W1425" s="11"/>
      <c r="X1425" s="11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1"/>
      <c r="AJ1425" s="11"/>
      <c r="AK1425" s="11"/>
      <c r="AL1425" s="11"/>
      <c r="AM1425" s="11"/>
      <c r="AN1425" s="11"/>
      <c r="AO1425" s="11"/>
      <c r="AP1425" s="11"/>
      <c r="AQ1425" s="11"/>
      <c r="AR1425" s="11"/>
      <c r="AS1425" s="11"/>
      <c r="AT1425" s="11"/>
      <c r="AU1425" s="11"/>
      <c r="AV1425" s="11"/>
      <c r="AW1425" s="11"/>
      <c r="AX1425" s="11"/>
      <c r="AY1425" s="11"/>
      <c r="AZ1425" s="11"/>
      <c r="BA1425" s="11"/>
      <c r="BB1425" s="11"/>
      <c r="BC1425" s="11"/>
      <c r="BD1425" s="11"/>
      <c r="BE1425" s="11"/>
      <c r="BF1425" s="11"/>
      <c r="BG1425" s="11"/>
      <c r="BH1425" s="11"/>
      <c r="BI1425" s="11"/>
      <c r="BJ1425" s="11"/>
      <c r="BK1425" s="11"/>
      <c r="BL1425" s="11"/>
      <c r="BM1425" s="11"/>
      <c r="BN1425" s="11"/>
      <c r="BO1425" s="11"/>
      <c r="BP1425" s="11"/>
    </row>
    <row r="1426" spans="1:68" ht="12.75" customHeight="1">
      <c r="A1426" s="12">
        <f t="shared" si="2239"/>
        <v>1423</v>
      </c>
      <c r="B1426" s="28" t="str">
        <f t="shared" si="2669"/>
        <v>Tomas Bird</v>
      </c>
      <c r="C1426" s="28" t="str">
        <f t="shared" ref="C1426:D1426" si="2729">IF(ISERROR(C1425),IF(ISERROR(C1424),IF(ISERROR(C1423),"BLANK",C1423),C1424),C1425)</f>
        <v>Isabelle Cote</v>
      </c>
      <c r="D1426" s="28" t="str">
        <f t="shared" si="2729"/>
        <v>BMSC1</v>
      </c>
      <c r="E1426" s="12" t="str">
        <f>IF(ISERROR(VLOOKUP($D1426,SITES!$A:$E,2,FALSE)),"",VLOOKUP($D1426,SITES!$A:$E,2,FALSE))</f>
        <v>Dodger Channel</v>
      </c>
      <c r="F1426" s="10">
        <f>IF(ISERROR(VLOOKUP($D1426,SITES!$A:$E,3,FALSE)),"",VLOOKUP($D1426,SITES!$A:$E,3,FALSE))</f>
        <v>48.828948974609297</v>
      </c>
      <c r="G1426" s="13">
        <f>IF(ISERROR(VLOOKUP($D1426,SITES!$A:$E,4,FALSE)),"",VLOOKUP($D1426,SITES!$A:$E,4,FALSE))</f>
        <v>-125.19757080078099</v>
      </c>
      <c r="H1426" s="29" t="str">
        <f t="shared" ref="H1426:O1426" si="2730">IF(ISERROR(H1425),IF(ISERROR(H1424),IF(ISERROR(H1423),"BLANK",H1423),H1424),H1425)</f>
        <v>25/04/2024</v>
      </c>
      <c r="I1426" s="28">
        <f t="shared" si="2730"/>
        <v>3</v>
      </c>
      <c r="J1426" s="28" t="str">
        <f t="shared" si="2730"/>
        <v>NE</v>
      </c>
      <c r="K1426" s="30">
        <f t="shared" si="2730"/>
        <v>0.59513888888888888</v>
      </c>
      <c r="L1426" s="28" t="str">
        <f t="shared" si="2730"/>
        <v>TB</v>
      </c>
      <c r="M1426" s="28">
        <f t="shared" si="2730"/>
        <v>6.5</v>
      </c>
      <c r="N1426" s="28">
        <f t="shared" si="2730"/>
        <v>2</v>
      </c>
      <c r="O1426" s="28">
        <f t="shared" si="2730"/>
        <v>2</v>
      </c>
      <c r="P1426" s="28" t="s">
        <v>38</v>
      </c>
      <c r="Q1426" s="31" t="str">
        <f>IF($N1426=1,IF(ISERROR(VLOOKUP($P1426,'M1'!$A:$C,Q$2,FALSE)),"NOT PRESENT",VLOOKUP($P1426,'M1'!$A:$C,Q$2,FALSE)),IF($N1426=2,IF(ISERROR(VLOOKUP(DATA!$P1426,'M2'!$A:$C,Q$2,FALSE)),"NOT PRESENT",VLOOKUP(DATA!$P1426,'M2'!$A:$C,Q$2,FALSE)),IF($N1426=0,IF(ISERROR(VLOOKUP($P1426,'M1'!$A:$C,Q$2,FALSE)),IF(ISERROR(VLOOKUP(DATA!$P1426,'M2'!$A:$C,Q$2,FALSE)),"NOT PRESENT",VLOOKUP(DATA!$P1426,'M2'!$A:$C,Q$2,FALSE)),VLOOKUP($P1426,'M1'!$A:$C,Q$2,FALSE)),"SPECIFY METHOD")))</f>
        <v>Crassadoma gigantea</v>
      </c>
      <c r="R1426" s="31" t="str">
        <f>IF($N1426=1,IF(ISERROR(VLOOKUP($P1426,'M1'!$A:$C,R$2,FALSE)),"NOT PRESENT",VLOOKUP($P1426,'M1'!$A:$C,R$2,FALSE)),IF($N1426=2,IF(ISERROR(VLOOKUP(DATA!$P1426,'M2'!$A:$C,R$2,FALSE)),"NOT PRESENT",VLOOKUP(DATA!$P1426,'M2'!$A:$C,R$2,FALSE)),IF($N1426=0,IF(ISERROR(VLOOKUP($P1426,'M1'!$A:$C,R$2,FALSE)),IF(ISERROR(VLOOKUP(DATA!$P1426,'M2'!$A:$C,R$2,FALSE)),"NOT PRESENT",VLOOKUP(DATA!$P1426,'M2'!$A:$C,R$2,FALSE)),VLOOKUP($P1426,'M1'!$A:$C,R$2,FALSE)),"SPECIFY METHOD")))</f>
        <v>Purple-hinged rock scallop</v>
      </c>
      <c r="S1426" s="32">
        <f t="shared" si="2597"/>
        <v>1</v>
      </c>
      <c r="T1426" s="28">
        <v>0</v>
      </c>
      <c r="U1426" s="28"/>
      <c r="V1426" s="28"/>
      <c r="W1426" s="28"/>
      <c r="X1426" s="28">
        <v>1</v>
      </c>
      <c r="Y1426" s="28"/>
      <c r="Z1426" s="28"/>
      <c r="AA1426" s="28"/>
      <c r="AB1426" s="28"/>
      <c r="AC1426" s="28"/>
      <c r="AD1426" s="28"/>
      <c r="AE1426" s="28"/>
      <c r="AF1426" s="28"/>
      <c r="AG1426" s="28"/>
      <c r="AH1426" s="28"/>
      <c r="AI1426" s="28"/>
      <c r="AJ1426" s="28"/>
      <c r="AK1426" s="28"/>
      <c r="AL1426" s="28"/>
      <c r="AM1426" s="28"/>
      <c r="AN1426" s="28"/>
      <c r="AO1426" s="28"/>
      <c r="AP1426" s="28"/>
      <c r="AQ1426" s="28"/>
      <c r="AR1426" s="28"/>
      <c r="AS1426" s="28"/>
      <c r="AT1426" s="28"/>
      <c r="AU1426" s="28"/>
      <c r="AV1426" s="28"/>
      <c r="AW1426" s="28"/>
      <c r="AX1426" s="28"/>
      <c r="AY1426" s="28"/>
      <c r="AZ1426" s="28"/>
      <c r="BA1426" s="28"/>
      <c r="BB1426" s="28"/>
      <c r="BC1426" s="28"/>
      <c r="BD1426" s="28"/>
      <c r="BE1426" s="28"/>
      <c r="BF1426" s="28"/>
      <c r="BG1426" s="28"/>
      <c r="BH1426" s="28"/>
      <c r="BI1426" s="28"/>
      <c r="BJ1426" s="28"/>
      <c r="BK1426" s="28"/>
      <c r="BL1426" s="28"/>
      <c r="BM1426" s="28"/>
      <c r="BN1426" s="28"/>
      <c r="BO1426" s="28"/>
      <c r="BP1426" s="28"/>
    </row>
    <row r="1427" spans="1:68" ht="12.75" customHeight="1">
      <c r="A1427" s="12">
        <f t="shared" ref="A1427:A1428" si="2731">MAX($A$1:$A1425)+1</f>
        <v>1423</v>
      </c>
      <c r="B1427" s="11" t="str">
        <f t="shared" ref="B1427:C1427" si="2732">IF(ISERROR(B1424),IF(ISERROR(B1423),IF(ISERROR(B1422),"BLANK",B1422),B1423),B1424)</f>
        <v>Tomas Bird</v>
      </c>
      <c r="C1427" s="11" t="str">
        <f t="shared" si="2732"/>
        <v>Isabelle Cote</v>
      </c>
      <c r="D1427" s="11" t="s">
        <v>115</v>
      </c>
      <c r="E1427" s="12" t="str">
        <f>IF(ISERROR(VLOOKUP($D1427,SITES!$A:$E,2,FALSE)),"",VLOOKUP($D1427,SITES!$A:$E,2,FALSE))</f>
        <v>Wizard Island North</v>
      </c>
      <c r="F1427" s="10">
        <f>IF(ISERROR(VLOOKUP($D1427,SITES!$A:$E,3,FALSE)),"",VLOOKUP($D1427,SITES!$A:$E,3,FALSE))</f>
        <v>48.858283996582003</v>
      </c>
      <c r="G1427" s="13">
        <f>IF(ISERROR(VLOOKUP($D1427,SITES!$A:$E,4,FALSE)),"",VLOOKUP($D1427,SITES!$A:$E,4,FALSE))</f>
        <v>-125.160919189453</v>
      </c>
      <c r="H1427" s="11" t="s">
        <v>116</v>
      </c>
      <c r="I1427" s="11">
        <v>2</v>
      </c>
      <c r="J1427" s="11" t="s">
        <v>51</v>
      </c>
      <c r="K1427" s="18">
        <v>0.39513888888888887</v>
      </c>
      <c r="L1427" s="11" t="str">
        <f t="shared" ref="L1427:L1429" si="2733">IF(ISERROR(L1424),IF(ISERROR(L1423),IF(ISERROR(L1422),"BLANK",L1422),L1423),L1424)</f>
        <v>TB</v>
      </c>
      <c r="M1427" s="11">
        <v>7</v>
      </c>
      <c r="N1427" s="11">
        <v>1</v>
      </c>
      <c r="O1427" s="11">
        <f t="shared" ref="O1427:O1428" si="2734">IF(ISERROR(O1424),IF(ISERROR(O1423),IF(ISERROR(O1422),"BLANK",O1422),O1423),O1424)</f>
        <v>2</v>
      </c>
      <c r="P1427" s="11" t="s">
        <v>188</v>
      </c>
      <c r="Q1427" s="19" t="str">
        <f>IF($N1427=1,IF(ISERROR(VLOOKUP($P1427,'M1'!$A:$C,Q$2,FALSE)),"NOT PRESENT",VLOOKUP($P1427,'M1'!$A:$C,Q$2,FALSE)),IF($N1427=2,IF(ISERROR(VLOOKUP(DATA!$P1427,'M2'!$A:$C,Q$2,FALSE)),"NOT PRESENT",VLOOKUP(DATA!$P1427,'M2'!$A:$C,Q$2,FALSE)),IF($N1427=0,IF(ISERROR(VLOOKUP($P1427,'M1'!$A:$C,Q$2,FALSE)),IF(ISERROR(VLOOKUP(DATA!$P1427,'M2'!$A:$C,Q$2,FALSE)),"NOT PRESENT",VLOOKUP(DATA!$P1427,'M2'!$A:$C,Q$2,FALSE)),VLOOKUP($P1427,'M1'!$A:$C,Q$2,FALSE)),"SPECIFY METHOD")))</f>
        <v>No species found</v>
      </c>
      <c r="R1427" s="12" t="str">
        <f>IF($N1427=1,IF(ISERROR(VLOOKUP($P1427,'M1'!$A:$C,R$2,FALSE)),"NOT PRESENT",VLOOKUP($P1427,'M1'!$A:$C,R$2,FALSE)),IF($N1427=2,IF(ISERROR(VLOOKUP(DATA!$P1427,'M2'!$A:$C,R$2,FALSE)),"NOT PRESENT",VLOOKUP(DATA!$P1427,'M2'!$A:$C,R$2,FALSE)),IF($N1427=0,IF(ISERROR(VLOOKUP($P1427,'M1'!$A:$C,R$2,FALSE)),IF(ISERROR(VLOOKUP(DATA!$P1427,'M2'!$A:$C,R$2,FALSE)),"NOT PRESENT",VLOOKUP(DATA!$P1427,'M2'!$A:$C,R$2,FALSE)),VLOOKUP($P1427,'M1'!$A:$C,R$2,FALSE)),"SPECIFY METHOD")))</f>
        <v>No species found</v>
      </c>
      <c r="S1427" s="21">
        <f t="shared" si="2597"/>
        <v>1</v>
      </c>
      <c r="T1427" s="11">
        <v>1</v>
      </c>
      <c r="U1427" s="11"/>
      <c r="V1427" s="11"/>
      <c r="W1427" s="11"/>
      <c r="X1427" s="11"/>
      <c r="Y1427" s="11"/>
      <c r="Z1427" s="11"/>
      <c r="AA1427" s="11"/>
      <c r="AB1427" s="11"/>
      <c r="AC1427" s="11"/>
      <c r="AD1427" s="11"/>
      <c r="AE1427" s="11"/>
      <c r="AF1427" s="11"/>
      <c r="AG1427" s="11"/>
      <c r="AH1427" s="11"/>
      <c r="AI1427" s="11"/>
      <c r="AJ1427" s="11"/>
      <c r="AK1427" s="11"/>
      <c r="AL1427" s="11"/>
      <c r="AM1427" s="11"/>
      <c r="AN1427" s="11"/>
      <c r="AO1427" s="11"/>
      <c r="AP1427" s="11"/>
      <c r="AQ1427" s="11"/>
      <c r="AR1427" s="11"/>
      <c r="AS1427" s="11"/>
      <c r="AT1427" s="11"/>
      <c r="AU1427" s="11"/>
      <c r="AV1427" s="11"/>
      <c r="AW1427" s="11"/>
      <c r="AX1427" s="11"/>
      <c r="AY1427" s="11"/>
      <c r="AZ1427" s="11"/>
      <c r="BA1427" s="11"/>
      <c r="BB1427" s="11"/>
      <c r="BC1427" s="11"/>
      <c r="BD1427" s="11"/>
      <c r="BE1427" s="11"/>
      <c r="BF1427" s="11"/>
      <c r="BG1427" s="11"/>
      <c r="BH1427" s="11"/>
      <c r="BI1427" s="11"/>
      <c r="BJ1427" s="11"/>
      <c r="BK1427" s="11"/>
      <c r="BL1427" s="11"/>
      <c r="BM1427" s="11"/>
      <c r="BN1427" s="11"/>
      <c r="BO1427" s="11"/>
      <c r="BP1427" s="11"/>
    </row>
    <row r="1428" spans="1:68" ht="12.75" customHeight="1">
      <c r="A1428" s="12">
        <f t="shared" si="2731"/>
        <v>1424</v>
      </c>
      <c r="B1428" s="11" t="str">
        <f t="shared" ref="B1428:C1428" si="2735">IF(ISERROR(B1425),IF(ISERROR(B1424),IF(ISERROR(B1423),"BLANK",B1423),B1424),B1425)</f>
        <v>Tomas Bird</v>
      </c>
      <c r="C1428" s="11" t="str">
        <f t="shared" si="2735"/>
        <v>Isabelle Cote</v>
      </c>
      <c r="D1428" s="11" t="s">
        <v>115</v>
      </c>
      <c r="E1428" s="12" t="str">
        <f>IF(ISERROR(VLOOKUP($D1428,SITES!$A:$E,2,FALSE)),"",VLOOKUP($D1428,SITES!$A:$E,2,FALSE))</f>
        <v>Wizard Island North</v>
      </c>
      <c r="F1428" s="10">
        <f>IF(ISERROR(VLOOKUP($D1428,SITES!$A:$E,3,FALSE)),"",VLOOKUP($D1428,SITES!$A:$E,3,FALSE))</f>
        <v>48.858283996582003</v>
      </c>
      <c r="G1428" s="13">
        <f>IF(ISERROR(VLOOKUP($D1428,SITES!$A:$E,4,FALSE)),"",VLOOKUP($D1428,SITES!$A:$E,4,FALSE))</f>
        <v>-125.160919189453</v>
      </c>
      <c r="H1428" s="11" t="s">
        <v>116</v>
      </c>
      <c r="I1428" s="11">
        <v>2</v>
      </c>
      <c r="J1428" s="11" t="s">
        <v>51</v>
      </c>
      <c r="K1428" s="18">
        <v>0.39513888888888887</v>
      </c>
      <c r="L1428" s="11" t="str">
        <f t="shared" si="2733"/>
        <v>TB</v>
      </c>
      <c r="M1428" s="11">
        <v>7</v>
      </c>
      <c r="N1428" s="11">
        <v>2</v>
      </c>
      <c r="O1428" s="11">
        <f t="shared" si="2734"/>
        <v>2</v>
      </c>
      <c r="P1428" s="11" t="s">
        <v>63</v>
      </c>
      <c r="Q1428" s="19" t="str">
        <f>IF($N1428=1,IF(ISERROR(VLOOKUP($P1428,'M1'!$A:$C,Q$2,FALSE)),"NOT PRESENT",VLOOKUP($P1428,'M1'!$A:$C,Q$2,FALSE)),IF($N1428=2,IF(ISERROR(VLOOKUP(DATA!$P1428,'M2'!$A:$C,Q$2,FALSE)),"NOT PRESENT",VLOOKUP(DATA!$P1428,'M2'!$A:$C,Q$2,FALSE)),IF($N1428=0,IF(ISERROR(VLOOKUP($P1428,'M1'!$A:$C,Q$2,FALSE)),IF(ISERROR(VLOOKUP(DATA!$P1428,'M2'!$A:$C,Q$2,FALSE)),"NOT PRESENT",VLOOKUP(DATA!$P1428,'M2'!$A:$C,Q$2,FALSE)),VLOOKUP($P1428,'M1'!$A:$C,Q$2,FALSE)),"SPECIFY METHOD")))</f>
        <v>Paguroidea spp.</v>
      </c>
      <c r="R1428" s="12" t="str">
        <f>IF($N1428=1,IF(ISERROR(VLOOKUP($P1428,'M1'!$A:$C,R$2,FALSE)),"NOT PRESENT",VLOOKUP($P1428,'M1'!$A:$C,R$2,FALSE)),IF($N1428=2,IF(ISERROR(VLOOKUP(DATA!$P1428,'M2'!$A:$C,R$2,FALSE)),"NOT PRESENT",VLOOKUP(DATA!$P1428,'M2'!$A:$C,R$2,FALSE)),IF($N1428=0,IF(ISERROR(VLOOKUP($P1428,'M1'!$A:$C,R$2,FALSE)),IF(ISERROR(VLOOKUP(DATA!$P1428,'M2'!$A:$C,R$2,FALSE)),"NOT PRESENT",VLOOKUP(DATA!$P1428,'M2'!$A:$C,R$2,FALSE)),VLOOKUP($P1428,'M1'!$A:$C,R$2,FALSE)),"SPECIFY METHOD")))</f>
        <v>Unidentified hermit crab</v>
      </c>
      <c r="S1428" s="21">
        <f t="shared" si="2597"/>
        <v>7</v>
      </c>
      <c r="T1428" s="11">
        <v>7</v>
      </c>
      <c r="U1428" s="11"/>
      <c r="V1428" s="11"/>
      <c r="W1428" s="11"/>
      <c r="X1428" s="11"/>
      <c r="Y1428" s="11"/>
      <c r="Z1428" s="11"/>
      <c r="AA1428" s="11"/>
      <c r="AB1428" s="11"/>
      <c r="AC1428" s="11"/>
      <c r="AD1428" s="11"/>
      <c r="AE1428" s="11"/>
      <c r="AF1428" s="11"/>
      <c r="AG1428" s="11"/>
      <c r="AH1428" s="11"/>
      <c r="AI1428" s="11"/>
      <c r="AJ1428" s="11"/>
      <c r="AK1428" s="11"/>
      <c r="AL1428" s="11"/>
      <c r="AM1428" s="11"/>
      <c r="AN1428" s="11"/>
      <c r="AO1428" s="11"/>
      <c r="AP1428" s="11"/>
      <c r="AQ1428" s="11"/>
      <c r="AR1428" s="11"/>
      <c r="AS1428" s="11"/>
      <c r="AT1428" s="11"/>
      <c r="AU1428" s="11"/>
      <c r="AV1428" s="11"/>
      <c r="AW1428" s="11"/>
      <c r="AX1428" s="11"/>
      <c r="AY1428" s="11"/>
      <c r="AZ1428" s="11"/>
      <c r="BA1428" s="11"/>
      <c r="BB1428" s="11"/>
      <c r="BC1428" s="11"/>
      <c r="BD1428" s="11"/>
      <c r="BE1428" s="11"/>
      <c r="BF1428" s="11"/>
      <c r="BG1428" s="11"/>
      <c r="BH1428" s="11"/>
      <c r="BI1428" s="11"/>
      <c r="BJ1428" s="11"/>
      <c r="BK1428" s="11"/>
      <c r="BL1428" s="11"/>
      <c r="BM1428" s="11"/>
      <c r="BN1428" s="11"/>
      <c r="BO1428" s="11"/>
      <c r="BP1428" s="11"/>
    </row>
    <row r="1429" spans="1:68" ht="12.75" customHeight="1">
      <c r="A1429" s="12">
        <f t="shared" ref="A1429:A1683" si="2736">MAX($A$1:$A1428)+1</f>
        <v>1425</v>
      </c>
      <c r="B1429" s="11" t="str">
        <f t="shared" ref="B1429:C1429" si="2737">IF(ISERROR(B1426),IF(ISERROR(B1425),IF(ISERROR(B1424),"BLANK",B1424),B1425),B1426)</f>
        <v>Tomas Bird</v>
      </c>
      <c r="C1429" s="11" t="str">
        <f t="shared" si="2737"/>
        <v>Isabelle Cote</v>
      </c>
      <c r="D1429" s="11" t="s">
        <v>115</v>
      </c>
      <c r="E1429" s="12" t="str">
        <f>IF(ISERROR(VLOOKUP($D1429,SITES!$A:$E,2,FALSE)),"",VLOOKUP($D1429,SITES!$A:$E,2,FALSE))</f>
        <v>Wizard Island North</v>
      </c>
      <c r="F1429" s="10">
        <f>IF(ISERROR(VLOOKUP($D1429,SITES!$A:$E,3,FALSE)),"",VLOOKUP($D1429,SITES!$A:$E,3,FALSE))</f>
        <v>48.858283996582003</v>
      </c>
      <c r="G1429" s="13">
        <f>IF(ISERROR(VLOOKUP($D1429,SITES!$A:$E,4,FALSE)),"",VLOOKUP($D1429,SITES!$A:$E,4,FALSE))</f>
        <v>-125.160919189453</v>
      </c>
      <c r="H1429" s="11" t="s">
        <v>116</v>
      </c>
      <c r="I1429" s="11">
        <v>2</v>
      </c>
      <c r="J1429" s="11" t="s">
        <v>51</v>
      </c>
      <c r="K1429" s="18">
        <v>0.39513888888888887</v>
      </c>
      <c r="L1429" s="11" t="str">
        <f t="shared" si="2733"/>
        <v>TB</v>
      </c>
      <c r="M1429" s="11">
        <v>7</v>
      </c>
      <c r="N1429" s="11">
        <f t="shared" ref="N1429:O1429" si="2738">IF(ISERROR(N1426),IF(ISERROR(N1425),IF(ISERROR(N1424),"BLANK",N1424),N1425),N1426)</f>
        <v>2</v>
      </c>
      <c r="O1429" s="11">
        <f t="shared" si="2738"/>
        <v>2</v>
      </c>
      <c r="P1429" s="11" t="s">
        <v>76</v>
      </c>
      <c r="Q1429" s="19" t="str">
        <f>IF($N1429=1,IF(ISERROR(VLOOKUP($P1429,'M1'!$A:$C,Q$2,FALSE)),"NOT PRESENT",VLOOKUP($P1429,'M1'!$A:$C,Q$2,FALSE)),IF($N1429=2,IF(ISERROR(VLOOKUP(DATA!$P1429,'M2'!$A:$C,Q$2,FALSE)),"NOT PRESENT",VLOOKUP(DATA!$P1429,'M2'!$A:$C,Q$2,FALSE)),IF($N1429=0,IF(ISERROR(VLOOKUP($P1429,'M1'!$A:$C,Q$2,FALSE)),IF(ISERROR(VLOOKUP(DATA!$P1429,'M2'!$A:$C,Q$2,FALSE)),"NOT PRESENT",VLOOKUP(DATA!$P1429,'M2'!$A:$C,Q$2,FALSE)),VLOOKUP($P1429,'M1'!$A:$C,Q$2,FALSE)),"SPECIFY METHOD")))</f>
        <v>Diaulula sandiegensis</v>
      </c>
      <c r="R1429" s="12" t="str">
        <f>IF($N1429=1,IF(ISERROR(VLOOKUP($P1429,'M1'!$A:$C,R$2,FALSE)),"NOT PRESENT",VLOOKUP($P1429,'M1'!$A:$C,R$2,FALSE)),IF($N1429=2,IF(ISERROR(VLOOKUP(DATA!$P1429,'M2'!$A:$C,R$2,FALSE)),"NOT PRESENT",VLOOKUP(DATA!$P1429,'M2'!$A:$C,R$2,FALSE)),IF($N1429=0,IF(ISERROR(VLOOKUP($P1429,'M1'!$A:$C,R$2,FALSE)),IF(ISERROR(VLOOKUP(DATA!$P1429,'M2'!$A:$C,R$2,FALSE)),"NOT PRESENT",VLOOKUP(DATA!$P1429,'M2'!$A:$C,R$2,FALSE)),VLOOKUP($P1429,'M1'!$A:$C,R$2,FALSE)),"SPECIFY METHOD")))</f>
        <v>Ringed doris</v>
      </c>
      <c r="S1429" s="21">
        <f t="shared" si="2597"/>
        <v>1</v>
      </c>
      <c r="T1429" s="11">
        <v>1</v>
      </c>
      <c r="U1429" s="11"/>
      <c r="V1429" s="11"/>
      <c r="W1429" s="11"/>
      <c r="X1429" s="11"/>
      <c r="Y1429" s="11"/>
      <c r="Z1429" s="11"/>
      <c r="AA1429" s="11"/>
      <c r="AB1429" s="11"/>
      <c r="AC1429" s="11"/>
      <c r="AD1429" s="11"/>
      <c r="AE1429" s="11"/>
      <c r="AF1429" s="11"/>
      <c r="AG1429" s="11"/>
      <c r="AH1429" s="11"/>
      <c r="AI1429" s="11"/>
      <c r="AJ1429" s="11"/>
      <c r="AK1429" s="11"/>
      <c r="AL1429" s="11"/>
      <c r="AM1429" s="11"/>
      <c r="AN1429" s="11"/>
      <c r="AO1429" s="11"/>
      <c r="AP1429" s="11"/>
      <c r="AQ1429" s="11"/>
      <c r="AR1429" s="11"/>
      <c r="AS1429" s="11"/>
      <c r="AT1429" s="11"/>
      <c r="AU1429" s="11"/>
      <c r="AV1429" s="11"/>
      <c r="AW1429" s="11"/>
      <c r="AX1429" s="11"/>
      <c r="AY1429" s="11"/>
      <c r="AZ1429" s="11"/>
      <c r="BA1429" s="11"/>
      <c r="BB1429" s="11"/>
      <c r="BC1429" s="11"/>
      <c r="BD1429" s="11"/>
      <c r="BE1429" s="11"/>
      <c r="BF1429" s="11"/>
      <c r="BG1429" s="11"/>
      <c r="BH1429" s="11"/>
      <c r="BI1429" s="11"/>
      <c r="BJ1429" s="11"/>
      <c r="BK1429" s="11"/>
      <c r="BL1429" s="11"/>
      <c r="BM1429" s="11"/>
      <c r="BN1429" s="11"/>
      <c r="BO1429" s="11"/>
      <c r="BP1429" s="11"/>
    </row>
    <row r="1430" spans="1:68" ht="12.75" customHeight="1">
      <c r="A1430" s="12">
        <f t="shared" si="2736"/>
        <v>1426</v>
      </c>
      <c r="B1430" s="11" t="str">
        <f t="shared" ref="B1430:D1430" si="2739">IF(ISERROR(B1429),IF(ISERROR(B1426),IF(ISERROR(B1425),"BLANK",B1425),B1426),B1429)</f>
        <v>Tomas Bird</v>
      </c>
      <c r="C1430" s="11" t="str">
        <f t="shared" si="2739"/>
        <v>Isabelle Cote</v>
      </c>
      <c r="D1430" s="11" t="str">
        <f t="shared" si="2739"/>
        <v>BMSC12</v>
      </c>
      <c r="E1430" s="12" t="str">
        <f>IF(ISERROR(VLOOKUP($D1430,SITES!$A:$E,2,FALSE)),"",VLOOKUP($D1430,SITES!$A:$E,2,FALSE))</f>
        <v>Wizard Island North</v>
      </c>
      <c r="F1430" s="10">
        <f>IF(ISERROR(VLOOKUP($D1430,SITES!$A:$E,3,FALSE)),"",VLOOKUP($D1430,SITES!$A:$E,3,FALSE))</f>
        <v>48.858283996582003</v>
      </c>
      <c r="G1430" s="13">
        <f>IF(ISERROR(VLOOKUP($D1430,SITES!$A:$E,4,FALSE)),"",VLOOKUP($D1430,SITES!$A:$E,4,FALSE))</f>
        <v>-125.160919189453</v>
      </c>
      <c r="H1430" s="14" t="str">
        <f t="shared" ref="H1430:O1430" si="2740">IF(ISERROR(H1429),IF(ISERROR(H1426),IF(ISERROR(H1425),"BLANK",H1425),H1426),H1429)</f>
        <v>26/04/2024</v>
      </c>
      <c r="I1430" s="11">
        <f t="shared" si="2740"/>
        <v>2</v>
      </c>
      <c r="J1430" s="11" t="str">
        <f t="shared" si="2740"/>
        <v>SW</v>
      </c>
      <c r="K1430" s="18">
        <f t="shared" si="2740"/>
        <v>0.39513888888888887</v>
      </c>
      <c r="L1430" s="11" t="str">
        <f t="shared" si="2740"/>
        <v>TB</v>
      </c>
      <c r="M1430" s="11">
        <f t="shared" si="2740"/>
        <v>7</v>
      </c>
      <c r="N1430" s="11">
        <f t="shared" si="2740"/>
        <v>2</v>
      </c>
      <c r="O1430" s="11">
        <f t="shared" si="2740"/>
        <v>2</v>
      </c>
      <c r="P1430" s="11" t="s">
        <v>29</v>
      </c>
      <c r="Q1430" s="19" t="str">
        <f>IF($N1430=1,IF(ISERROR(VLOOKUP($P1430,'M1'!$A:$C,Q$2,FALSE)),"NOT PRESENT",VLOOKUP($P1430,'M1'!$A:$C,Q$2,FALSE)),IF($N1430=2,IF(ISERROR(VLOOKUP(DATA!$P1430,'M2'!$A:$C,Q$2,FALSE)),"NOT PRESENT",VLOOKUP(DATA!$P1430,'M2'!$A:$C,Q$2,FALSE)),IF($N1430=0,IF(ISERROR(VLOOKUP($P1430,'M1'!$A:$C,Q$2,FALSE)),IF(ISERROR(VLOOKUP(DATA!$P1430,'M2'!$A:$C,Q$2,FALSE)),"NOT PRESENT",VLOOKUP(DATA!$P1430,'M2'!$A:$C,Q$2,FALSE)),VLOOKUP($P1430,'M1'!$A:$C,Q$2,FALSE)),"SPECIFY METHOD")))</f>
        <v>Mesocentrotus franciscanus</v>
      </c>
      <c r="R1430" s="12" t="str">
        <f>IF($N1430=1,IF(ISERROR(VLOOKUP($P1430,'M1'!$A:$C,R$2,FALSE)),"NOT PRESENT",VLOOKUP($P1430,'M1'!$A:$C,R$2,FALSE)),IF($N1430=2,IF(ISERROR(VLOOKUP(DATA!$P1430,'M2'!$A:$C,R$2,FALSE)),"NOT PRESENT",VLOOKUP(DATA!$P1430,'M2'!$A:$C,R$2,FALSE)),IF($N1430=0,IF(ISERROR(VLOOKUP($P1430,'M1'!$A:$C,R$2,FALSE)),IF(ISERROR(VLOOKUP(DATA!$P1430,'M2'!$A:$C,R$2,FALSE)),"NOT PRESENT",VLOOKUP(DATA!$P1430,'M2'!$A:$C,R$2,FALSE)),VLOOKUP($P1430,'M1'!$A:$C,R$2,FALSE)),"SPECIFY METHOD")))</f>
        <v>Red sea urchin</v>
      </c>
      <c r="S1430" s="21">
        <f t="shared" si="2597"/>
        <v>237</v>
      </c>
      <c r="T1430" s="11">
        <v>237</v>
      </c>
      <c r="U1430" s="11"/>
      <c r="V1430" s="11"/>
      <c r="W1430" s="11"/>
      <c r="X1430" s="11"/>
      <c r="Y1430" s="11"/>
      <c r="Z1430" s="11"/>
      <c r="AA1430" s="11"/>
      <c r="AB1430" s="11"/>
      <c r="AC1430" s="11"/>
      <c r="AD1430" s="11"/>
      <c r="AE1430" s="11"/>
      <c r="AF1430" s="11"/>
      <c r="AG1430" s="11"/>
      <c r="AH1430" s="11"/>
      <c r="AI1430" s="11"/>
      <c r="AJ1430" s="11"/>
      <c r="AK1430" s="11"/>
      <c r="AL1430" s="11"/>
      <c r="AM1430" s="11"/>
      <c r="AN1430" s="11"/>
      <c r="AO1430" s="11"/>
      <c r="AP1430" s="11"/>
      <c r="AQ1430" s="11"/>
      <c r="AR1430" s="11"/>
      <c r="AS1430" s="11"/>
      <c r="AT1430" s="11"/>
      <c r="AU1430" s="11"/>
      <c r="AV1430" s="11"/>
      <c r="AW1430" s="11"/>
      <c r="AX1430" s="11"/>
      <c r="AY1430" s="11"/>
      <c r="AZ1430" s="11"/>
      <c r="BA1430" s="11"/>
      <c r="BB1430" s="11"/>
      <c r="BC1430" s="11"/>
      <c r="BD1430" s="11"/>
      <c r="BE1430" s="11"/>
      <c r="BF1430" s="11"/>
      <c r="BG1430" s="11"/>
      <c r="BH1430" s="11"/>
      <c r="BI1430" s="11"/>
      <c r="BJ1430" s="11"/>
      <c r="BK1430" s="11"/>
      <c r="BL1430" s="11"/>
      <c r="BM1430" s="11"/>
      <c r="BN1430" s="11"/>
      <c r="BO1430" s="11"/>
      <c r="BP1430" s="11"/>
    </row>
    <row r="1431" spans="1:68" ht="12.75" customHeight="1">
      <c r="A1431" s="12">
        <f t="shared" si="2736"/>
        <v>1427</v>
      </c>
      <c r="B1431" s="11" t="str">
        <f t="shared" ref="B1431:D1431" si="2741">IF(ISERROR(B1430),IF(ISERROR(B1429),IF(ISERROR(B1426),"BLANK",B1426),B1429),B1430)</f>
        <v>Tomas Bird</v>
      </c>
      <c r="C1431" s="11" t="str">
        <f t="shared" si="2741"/>
        <v>Isabelle Cote</v>
      </c>
      <c r="D1431" s="11" t="str">
        <f t="shared" si="2741"/>
        <v>BMSC12</v>
      </c>
      <c r="E1431" s="12" t="str">
        <f>IF(ISERROR(VLOOKUP($D1431,SITES!$A:$E,2,FALSE)),"",VLOOKUP($D1431,SITES!$A:$E,2,FALSE))</f>
        <v>Wizard Island North</v>
      </c>
      <c r="F1431" s="10">
        <f>IF(ISERROR(VLOOKUP($D1431,SITES!$A:$E,3,FALSE)),"",VLOOKUP($D1431,SITES!$A:$E,3,FALSE))</f>
        <v>48.858283996582003</v>
      </c>
      <c r="G1431" s="13">
        <f>IF(ISERROR(VLOOKUP($D1431,SITES!$A:$E,4,FALSE)),"",VLOOKUP($D1431,SITES!$A:$E,4,FALSE))</f>
        <v>-125.160919189453</v>
      </c>
      <c r="H1431" s="14" t="str">
        <f t="shared" ref="H1431:O1431" si="2742">IF(ISERROR(H1430),IF(ISERROR(H1429),IF(ISERROR(H1426),"BLANK",H1426),H1429),H1430)</f>
        <v>26/04/2024</v>
      </c>
      <c r="I1431" s="11">
        <f t="shared" si="2742"/>
        <v>2</v>
      </c>
      <c r="J1431" s="11" t="str">
        <f t="shared" si="2742"/>
        <v>SW</v>
      </c>
      <c r="K1431" s="18">
        <f t="shared" si="2742"/>
        <v>0.39513888888888887</v>
      </c>
      <c r="L1431" s="11" t="str">
        <f t="shared" si="2742"/>
        <v>TB</v>
      </c>
      <c r="M1431" s="11">
        <f t="shared" si="2742"/>
        <v>7</v>
      </c>
      <c r="N1431" s="11">
        <f t="shared" si="2742"/>
        <v>2</v>
      </c>
      <c r="O1431" s="11">
        <f t="shared" si="2742"/>
        <v>2</v>
      </c>
      <c r="P1431" s="11" t="s">
        <v>182</v>
      </c>
      <c r="Q1431" s="19" t="str">
        <f>IF($N1431=1,IF(ISERROR(VLOOKUP($P1431,'M1'!$A:$C,Q$2,FALSE)),"NOT PRESENT",VLOOKUP($P1431,'M1'!$A:$C,Q$2,FALSE)),IF($N1431=2,IF(ISERROR(VLOOKUP(DATA!$P1431,'M2'!$A:$C,Q$2,FALSE)),"NOT PRESENT",VLOOKUP(DATA!$P1431,'M2'!$A:$C,Q$2,FALSE)),IF($N1431=0,IF(ISERROR(VLOOKUP($P1431,'M1'!$A:$C,Q$2,FALSE)),IF(ISERROR(VLOOKUP(DATA!$P1431,'M2'!$A:$C,Q$2,FALSE)),"NOT PRESENT",VLOOKUP(DATA!$P1431,'M2'!$A:$C,Q$2,FALSE)),VLOOKUP($P1431,'M1'!$A:$C,Q$2,FALSE)),"SPECIFY METHOD")))</f>
        <v>Hemilepidotus hemilepidotus</v>
      </c>
      <c r="R1431" s="12" t="str">
        <f>IF($N1431=1,IF(ISERROR(VLOOKUP($P1431,'M1'!$A:$C,R$2,FALSE)),"NOT PRESENT",VLOOKUP($P1431,'M1'!$A:$C,R$2,FALSE)),IF($N1431=2,IF(ISERROR(VLOOKUP(DATA!$P1431,'M2'!$A:$C,R$2,FALSE)),"NOT PRESENT",VLOOKUP(DATA!$P1431,'M2'!$A:$C,R$2,FALSE)),IF($N1431=0,IF(ISERROR(VLOOKUP($P1431,'M1'!$A:$C,R$2,FALSE)),IF(ISERROR(VLOOKUP(DATA!$P1431,'M2'!$A:$C,R$2,FALSE)),"NOT PRESENT",VLOOKUP(DATA!$P1431,'M2'!$A:$C,R$2,FALSE)),VLOOKUP($P1431,'M1'!$A:$C,R$2,FALSE)),"SPECIFY METHOD")))</f>
        <v>Red Irish lord</v>
      </c>
      <c r="S1431" s="21">
        <f t="shared" si="2597"/>
        <v>2</v>
      </c>
      <c r="T1431" s="11">
        <v>0</v>
      </c>
      <c r="U1431" s="11"/>
      <c r="V1431" s="11"/>
      <c r="W1431" s="11"/>
      <c r="X1431" s="11"/>
      <c r="Y1431" s="11"/>
      <c r="Z1431" s="11">
        <v>1</v>
      </c>
      <c r="AA1431" s="11">
        <v>1</v>
      </c>
      <c r="AB1431" s="11"/>
      <c r="AC1431" s="11"/>
      <c r="AD1431" s="11"/>
      <c r="AE1431" s="11"/>
      <c r="AF1431" s="11"/>
      <c r="AG1431" s="11"/>
      <c r="AH1431" s="11"/>
      <c r="AI1431" s="11"/>
      <c r="AJ1431" s="11"/>
      <c r="AK1431" s="11"/>
      <c r="AL1431" s="11"/>
      <c r="AM1431" s="11"/>
      <c r="AN1431" s="11"/>
      <c r="AO1431" s="11"/>
      <c r="AP1431" s="11"/>
      <c r="AQ1431" s="11"/>
      <c r="AR1431" s="11"/>
      <c r="AS1431" s="11"/>
      <c r="AT1431" s="11"/>
      <c r="AU1431" s="11"/>
      <c r="AV1431" s="11"/>
      <c r="AW1431" s="11"/>
      <c r="AX1431" s="11"/>
      <c r="AY1431" s="11"/>
      <c r="AZ1431" s="11"/>
      <c r="BA1431" s="11"/>
      <c r="BB1431" s="11"/>
      <c r="BC1431" s="11"/>
      <c r="BD1431" s="11"/>
      <c r="BE1431" s="11"/>
      <c r="BF1431" s="11"/>
      <c r="BG1431" s="11"/>
      <c r="BH1431" s="11"/>
      <c r="BI1431" s="11"/>
      <c r="BJ1431" s="11"/>
      <c r="BK1431" s="11"/>
      <c r="BL1431" s="11"/>
      <c r="BM1431" s="11"/>
      <c r="BN1431" s="11"/>
      <c r="BO1431" s="11"/>
      <c r="BP1431" s="11"/>
    </row>
    <row r="1432" spans="1:68" ht="12.75" customHeight="1">
      <c r="A1432" s="12">
        <f t="shared" si="2736"/>
        <v>1428</v>
      </c>
      <c r="B1432" s="11" t="str">
        <f t="shared" ref="B1432:D1432" si="2743">IF(ISERROR(B1431),IF(ISERROR(B1430),IF(ISERROR(B1429),"BLANK",B1429),B1430),B1431)</f>
        <v>Tomas Bird</v>
      </c>
      <c r="C1432" s="11" t="str">
        <f t="shared" si="2743"/>
        <v>Isabelle Cote</v>
      </c>
      <c r="D1432" s="11" t="str">
        <f t="shared" si="2743"/>
        <v>BMSC12</v>
      </c>
      <c r="E1432" s="12" t="str">
        <f>IF(ISERROR(VLOOKUP($D1432,SITES!$A:$E,2,FALSE)),"",VLOOKUP($D1432,SITES!$A:$E,2,FALSE))</f>
        <v>Wizard Island North</v>
      </c>
      <c r="F1432" s="10">
        <f>IF(ISERROR(VLOOKUP($D1432,SITES!$A:$E,3,FALSE)),"",VLOOKUP($D1432,SITES!$A:$E,3,FALSE))</f>
        <v>48.858283996582003</v>
      </c>
      <c r="G1432" s="13">
        <f>IF(ISERROR(VLOOKUP($D1432,SITES!$A:$E,4,FALSE)),"",VLOOKUP($D1432,SITES!$A:$E,4,FALSE))</f>
        <v>-125.160919189453</v>
      </c>
      <c r="H1432" s="14" t="str">
        <f t="shared" ref="H1432:O1432" si="2744">IF(ISERROR(H1431),IF(ISERROR(H1430),IF(ISERROR(H1429),"BLANK",H1429),H1430),H1431)</f>
        <v>26/04/2024</v>
      </c>
      <c r="I1432" s="11">
        <f t="shared" si="2744"/>
        <v>2</v>
      </c>
      <c r="J1432" s="11" t="str">
        <f t="shared" si="2744"/>
        <v>SW</v>
      </c>
      <c r="K1432" s="18">
        <f t="shared" si="2744"/>
        <v>0.39513888888888887</v>
      </c>
      <c r="L1432" s="11" t="str">
        <f t="shared" si="2744"/>
        <v>TB</v>
      </c>
      <c r="M1432" s="11">
        <f t="shared" si="2744"/>
        <v>7</v>
      </c>
      <c r="N1432" s="11">
        <f t="shared" si="2744"/>
        <v>2</v>
      </c>
      <c r="O1432" s="11">
        <f t="shared" si="2744"/>
        <v>2</v>
      </c>
      <c r="P1432" s="11" t="s">
        <v>28</v>
      </c>
      <c r="Q1432" s="19" t="str">
        <f>IF($N1432=1,IF(ISERROR(VLOOKUP($P1432,'M1'!$A:$C,Q$2,FALSE)),"NOT PRESENT",VLOOKUP($P1432,'M1'!$A:$C,Q$2,FALSE)),IF($N1432=2,IF(ISERROR(VLOOKUP(DATA!$P1432,'M2'!$A:$C,Q$2,FALSE)),"NOT PRESENT",VLOOKUP(DATA!$P1432,'M2'!$A:$C,Q$2,FALSE)),IF($N1432=0,IF(ISERROR(VLOOKUP($P1432,'M1'!$A:$C,Q$2,FALSE)),IF(ISERROR(VLOOKUP(DATA!$P1432,'M2'!$A:$C,Q$2,FALSE)),"NOT PRESENT",VLOOKUP(DATA!$P1432,'M2'!$A:$C,Q$2,FALSE)),VLOOKUP($P1432,'M1'!$A:$C,Q$2,FALSE)),"SPECIFY METHOD")))</f>
        <v>Artedius harringtoni</v>
      </c>
      <c r="R1432" s="12" t="str">
        <f>IF($N1432=1,IF(ISERROR(VLOOKUP($P1432,'M1'!$A:$C,R$2,FALSE)),"NOT PRESENT",VLOOKUP($P1432,'M1'!$A:$C,R$2,FALSE)),IF($N1432=2,IF(ISERROR(VLOOKUP(DATA!$P1432,'M2'!$A:$C,R$2,FALSE)),"NOT PRESENT",VLOOKUP(DATA!$P1432,'M2'!$A:$C,R$2,FALSE)),IF($N1432=0,IF(ISERROR(VLOOKUP($P1432,'M1'!$A:$C,R$2,FALSE)),IF(ISERROR(VLOOKUP(DATA!$P1432,'M2'!$A:$C,R$2,FALSE)),"NOT PRESENT",VLOOKUP(DATA!$P1432,'M2'!$A:$C,R$2,FALSE)),VLOOKUP($P1432,'M1'!$A:$C,R$2,FALSE)),"SPECIFY METHOD")))</f>
        <v>Scalyhead sculpin</v>
      </c>
      <c r="S1432" s="21">
        <f t="shared" si="2597"/>
        <v>1</v>
      </c>
      <c r="T1432" s="11">
        <v>0</v>
      </c>
      <c r="U1432" s="11">
        <v>1</v>
      </c>
      <c r="V1432" s="11"/>
      <c r="W1432" s="11"/>
      <c r="X1432" s="11"/>
      <c r="Y1432" s="11"/>
      <c r="Z1432" s="11"/>
      <c r="AA1432" s="11"/>
      <c r="AB1432" s="11"/>
      <c r="AC1432" s="11"/>
      <c r="AD1432" s="11"/>
      <c r="AE1432" s="11"/>
      <c r="AF1432" s="11"/>
      <c r="AG1432" s="11"/>
      <c r="AH1432" s="11"/>
      <c r="AI1432" s="11"/>
      <c r="AJ1432" s="11"/>
      <c r="AK1432" s="11"/>
      <c r="AL1432" s="11"/>
      <c r="AM1432" s="11"/>
      <c r="AN1432" s="11"/>
      <c r="AO1432" s="11"/>
      <c r="AP1432" s="11"/>
      <c r="AQ1432" s="11"/>
      <c r="AR1432" s="11"/>
      <c r="AS1432" s="11"/>
      <c r="AT1432" s="11"/>
      <c r="AU1432" s="11"/>
      <c r="AV1432" s="11"/>
      <c r="AW1432" s="11"/>
      <c r="AX1432" s="11"/>
      <c r="AY1432" s="11"/>
      <c r="AZ1432" s="11"/>
      <c r="BA1432" s="11"/>
      <c r="BB1432" s="11"/>
      <c r="BC1432" s="11"/>
      <c r="BD1432" s="11"/>
      <c r="BE1432" s="11"/>
      <c r="BF1432" s="11"/>
      <c r="BG1432" s="11"/>
      <c r="BH1432" s="11"/>
      <c r="BI1432" s="11"/>
      <c r="BJ1432" s="11"/>
      <c r="BK1432" s="11"/>
      <c r="BL1432" s="11"/>
      <c r="BM1432" s="11"/>
      <c r="BN1432" s="11"/>
      <c r="BO1432" s="11"/>
      <c r="BP1432" s="11"/>
    </row>
    <row r="1433" spans="1:68" ht="12.75" customHeight="1">
      <c r="A1433" s="12">
        <f t="shared" si="2736"/>
        <v>1429</v>
      </c>
      <c r="B1433" s="11" t="str">
        <f t="shared" ref="B1433:D1433" si="2745">IF(ISERROR(B1432),IF(ISERROR(B1431),IF(ISERROR(B1430),"BLANK",B1430),B1431),B1432)</f>
        <v>Tomas Bird</v>
      </c>
      <c r="C1433" s="11" t="str">
        <f t="shared" si="2745"/>
        <v>Isabelle Cote</v>
      </c>
      <c r="D1433" s="11" t="str">
        <f t="shared" si="2745"/>
        <v>BMSC12</v>
      </c>
      <c r="E1433" s="12" t="str">
        <f>IF(ISERROR(VLOOKUP($D1433,SITES!$A:$E,2,FALSE)),"",VLOOKUP($D1433,SITES!$A:$E,2,FALSE))</f>
        <v>Wizard Island North</v>
      </c>
      <c r="F1433" s="10">
        <f>IF(ISERROR(VLOOKUP($D1433,SITES!$A:$E,3,FALSE)),"",VLOOKUP($D1433,SITES!$A:$E,3,FALSE))</f>
        <v>48.858283996582003</v>
      </c>
      <c r="G1433" s="13">
        <f>IF(ISERROR(VLOOKUP($D1433,SITES!$A:$E,4,FALSE)),"",VLOOKUP($D1433,SITES!$A:$E,4,FALSE))</f>
        <v>-125.160919189453</v>
      </c>
      <c r="H1433" s="14" t="str">
        <f t="shared" ref="H1433:M1433" si="2746">IF(ISERROR(H1432),IF(ISERROR(H1431),IF(ISERROR(H1430),"BLANK",H1430),H1431),H1432)</f>
        <v>26/04/2024</v>
      </c>
      <c r="I1433" s="11">
        <f t="shared" si="2746"/>
        <v>2</v>
      </c>
      <c r="J1433" s="11" t="str">
        <f t="shared" si="2746"/>
        <v>SW</v>
      </c>
      <c r="K1433" s="18">
        <f t="shared" si="2746"/>
        <v>0.39513888888888887</v>
      </c>
      <c r="L1433" s="11" t="str">
        <f t="shared" si="2746"/>
        <v>TB</v>
      </c>
      <c r="M1433" s="11">
        <f t="shared" si="2746"/>
        <v>7</v>
      </c>
      <c r="N1433" s="11">
        <v>0</v>
      </c>
      <c r="O1433" s="11">
        <f t="shared" ref="O1433:O1434" si="2747">IF(ISERROR(O1432),IF(ISERROR(O1431),IF(ISERROR(O1430),"BLANK",O1430),O1431),O1432)</f>
        <v>2</v>
      </c>
      <c r="P1433" s="11" t="s">
        <v>46</v>
      </c>
      <c r="Q1433" s="19" t="str">
        <f>IF($N1433=1,IF(ISERROR(VLOOKUP($P1433,'M1'!$A:$C,Q$2,FALSE)),"NOT PRESENT",VLOOKUP($P1433,'M1'!$A:$C,Q$2,FALSE)),IF($N1433=2,IF(ISERROR(VLOOKUP(DATA!$P1433,'M2'!$A:$C,Q$2,FALSE)),"NOT PRESENT",VLOOKUP(DATA!$P1433,'M2'!$A:$C,Q$2,FALSE)),IF($N1433=0,IF(ISERROR(VLOOKUP($P1433,'M1'!$A:$C,Q$2,FALSE)),IF(ISERROR(VLOOKUP(DATA!$P1433,'M2'!$A:$C,Q$2,FALSE)),"NOT PRESENT",VLOOKUP(DATA!$P1433,'M2'!$A:$C,Q$2,FALSE)),VLOOKUP($P1433,'M1'!$A:$C,Q$2,FALSE)),"SPECIFY METHOD")))</f>
        <v>Oxylebius pictus</v>
      </c>
      <c r="R1433" s="12" t="str">
        <f>IF($N1433=1,IF(ISERROR(VLOOKUP($P1433,'M1'!$A:$C,R$2,FALSE)),"NOT PRESENT",VLOOKUP($P1433,'M1'!$A:$C,R$2,FALSE)),IF($N1433=2,IF(ISERROR(VLOOKUP(DATA!$P1433,'M2'!$A:$C,R$2,FALSE)),"NOT PRESENT",VLOOKUP(DATA!$P1433,'M2'!$A:$C,R$2,FALSE)),IF($N1433=0,IF(ISERROR(VLOOKUP($P1433,'M1'!$A:$C,R$2,FALSE)),IF(ISERROR(VLOOKUP(DATA!$P1433,'M2'!$A:$C,R$2,FALSE)),"NOT PRESENT",VLOOKUP(DATA!$P1433,'M2'!$A:$C,R$2,FALSE)),VLOOKUP($P1433,'M1'!$A:$C,R$2,FALSE)),"SPECIFY METHOD")))</f>
        <v>Painted greenling</v>
      </c>
      <c r="S1433" s="21">
        <f t="shared" si="2597"/>
        <v>1</v>
      </c>
      <c r="T1433" s="11">
        <v>0</v>
      </c>
      <c r="U1433" s="11"/>
      <c r="V1433" s="11"/>
      <c r="W1433" s="11"/>
      <c r="X1433" s="11"/>
      <c r="Y1433" s="11"/>
      <c r="Z1433" s="11">
        <v>1</v>
      </c>
      <c r="AA1433" s="11"/>
      <c r="AB1433" s="11"/>
      <c r="AC1433" s="11"/>
      <c r="AD1433" s="11"/>
      <c r="AE1433" s="11"/>
      <c r="AF1433" s="11"/>
      <c r="AG1433" s="11"/>
      <c r="AH1433" s="11"/>
      <c r="AI1433" s="11"/>
      <c r="AJ1433" s="11"/>
      <c r="AK1433" s="11"/>
      <c r="AL1433" s="11"/>
      <c r="AM1433" s="11"/>
      <c r="AN1433" s="11"/>
      <c r="AO1433" s="11"/>
      <c r="AP1433" s="11"/>
      <c r="AQ1433" s="11"/>
      <c r="AR1433" s="11"/>
      <c r="AS1433" s="11"/>
      <c r="AT1433" s="11"/>
      <c r="AU1433" s="11"/>
      <c r="AV1433" s="11"/>
      <c r="AW1433" s="11"/>
      <c r="AX1433" s="11"/>
      <c r="AY1433" s="11"/>
      <c r="AZ1433" s="11"/>
      <c r="BA1433" s="11"/>
      <c r="BB1433" s="11"/>
      <c r="BC1433" s="11"/>
      <c r="BD1433" s="11"/>
      <c r="BE1433" s="11"/>
      <c r="BF1433" s="11"/>
      <c r="BG1433" s="11"/>
      <c r="BH1433" s="11"/>
      <c r="BI1433" s="11"/>
      <c r="BJ1433" s="11"/>
      <c r="BK1433" s="11"/>
      <c r="BL1433" s="11"/>
      <c r="BM1433" s="11"/>
      <c r="BN1433" s="11"/>
      <c r="BO1433" s="11"/>
      <c r="BP1433" s="11"/>
    </row>
    <row r="1434" spans="1:68" ht="12.75" customHeight="1">
      <c r="A1434" s="12">
        <f t="shared" si="2736"/>
        <v>1430</v>
      </c>
      <c r="B1434" s="11" t="str">
        <f t="shared" ref="B1434:D1434" si="2748">IF(ISERROR(B1433),IF(ISERROR(B1432),IF(ISERROR(B1431),"BLANK",B1431),B1432),B1433)</f>
        <v>Tomas Bird</v>
      </c>
      <c r="C1434" s="11" t="str">
        <f t="shared" si="2748"/>
        <v>Isabelle Cote</v>
      </c>
      <c r="D1434" s="11" t="str">
        <f t="shared" si="2748"/>
        <v>BMSC12</v>
      </c>
      <c r="E1434" s="12" t="str">
        <f>IF(ISERROR(VLOOKUP($D1434,SITES!$A:$E,2,FALSE)),"",VLOOKUP($D1434,SITES!$A:$E,2,FALSE))</f>
        <v>Wizard Island North</v>
      </c>
      <c r="F1434" s="10">
        <f>IF(ISERROR(VLOOKUP($D1434,SITES!$A:$E,3,FALSE)),"",VLOOKUP($D1434,SITES!$A:$E,3,FALSE))</f>
        <v>48.858283996582003</v>
      </c>
      <c r="G1434" s="13">
        <f>IF(ISERROR(VLOOKUP($D1434,SITES!$A:$E,4,FALSE)),"",VLOOKUP($D1434,SITES!$A:$E,4,FALSE))</f>
        <v>-125.160919189453</v>
      </c>
      <c r="H1434" s="14" t="str">
        <f t="shared" ref="H1434:M1434" si="2749">IF(ISERROR(H1433),IF(ISERROR(H1432),IF(ISERROR(H1431),"BLANK",H1431),H1432),H1433)</f>
        <v>26/04/2024</v>
      </c>
      <c r="I1434" s="11">
        <f t="shared" si="2749"/>
        <v>2</v>
      </c>
      <c r="J1434" s="11" t="str">
        <f t="shared" si="2749"/>
        <v>SW</v>
      </c>
      <c r="K1434" s="18">
        <f t="shared" si="2749"/>
        <v>0.39513888888888887</v>
      </c>
      <c r="L1434" s="11" t="str">
        <f t="shared" si="2749"/>
        <v>TB</v>
      </c>
      <c r="M1434" s="11">
        <f t="shared" si="2749"/>
        <v>7</v>
      </c>
      <c r="N1434" s="11">
        <v>2</v>
      </c>
      <c r="O1434" s="11">
        <f t="shared" si="2747"/>
        <v>2</v>
      </c>
      <c r="P1434" s="11" t="s">
        <v>39</v>
      </c>
      <c r="Q1434" s="19" t="str">
        <f>IF($N1434=1,IF(ISERROR(VLOOKUP($P1434,'M1'!$A:$C,Q$2,FALSE)),"NOT PRESENT",VLOOKUP($P1434,'M1'!$A:$C,Q$2,FALSE)),IF($N1434=2,IF(ISERROR(VLOOKUP(DATA!$P1434,'M2'!$A:$C,Q$2,FALSE)),"NOT PRESENT",VLOOKUP(DATA!$P1434,'M2'!$A:$C,Q$2,FALSE)),IF($N1434=0,IF(ISERROR(VLOOKUP($P1434,'M1'!$A:$C,Q$2,FALSE)),IF(ISERROR(VLOOKUP(DATA!$P1434,'M2'!$A:$C,Q$2,FALSE)),"NOT PRESENT",VLOOKUP(DATA!$P1434,'M2'!$A:$C,Q$2,FALSE)),VLOOKUP($P1434,'M1'!$A:$C,Q$2,FALSE)),"SPECIFY METHOD")))</f>
        <v>Hermissenda crassicornis</v>
      </c>
      <c r="R1434" s="12" t="str">
        <f>IF($N1434=1,IF(ISERROR(VLOOKUP($P1434,'M1'!$A:$C,R$2,FALSE)),"NOT PRESENT",VLOOKUP($P1434,'M1'!$A:$C,R$2,FALSE)),IF($N1434=2,IF(ISERROR(VLOOKUP(DATA!$P1434,'M2'!$A:$C,R$2,FALSE)),"NOT PRESENT",VLOOKUP(DATA!$P1434,'M2'!$A:$C,R$2,FALSE)),IF($N1434=0,IF(ISERROR(VLOOKUP($P1434,'M1'!$A:$C,R$2,FALSE)),IF(ISERROR(VLOOKUP(DATA!$P1434,'M2'!$A:$C,R$2,FALSE)),"NOT PRESENT",VLOOKUP(DATA!$P1434,'M2'!$A:$C,R$2,FALSE)),VLOOKUP($P1434,'M1'!$A:$C,R$2,FALSE)),"SPECIFY METHOD")))</f>
        <v>Opalescent nudibranch</v>
      </c>
      <c r="S1434" s="21">
        <f t="shared" si="2597"/>
        <v>9</v>
      </c>
      <c r="T1434" s="11">
        <v>9</v>
      </c>
      <c r="U1434" s="11"/>
      <c r="V1434" s="11"/>
      <c r="W1434" s="11"/>
      <c r="X1434" s="11"/>
      <c r="Y1434" s="11"/>
      <c r="Z1434" s="11"/>
      <c r="AA1434" s="11"/>
      <c r="AB1434" s="11"/>
      <c r="AC1434" s="11"/>
      <c r="AD1434" s="11"/>
      <c r="AE1434" s="11"/>
      <c r="AF1434" s="11"/>
      <c r="AG1434" s="11"/>
      <c r="AH1434" s="11"/>
      <c r="AI1434" s="11"/>
      <c r="AJ1434" s="11"/>
      <c r="AK1434" s="11"/>
      <c r="AL1434" s="11"/>
      <c r="AM1434" s="11"/>
      <c r="AN1434" s="11"/>
      <c r="AO1434" s="11"/>
      <c r="AP1434" s="11"/>
      <c r="AQ1434" s="11"/>
      <c r="AR1434" s="11"/>
      <c r="AS1434" s="11"/>
      <c r="AT1434" s="11"/>
      <c r="AU1434" s="11"/>
      <c r="AV1434" s="11"/>
      <c r="AW1434" s="11"/>
      <c r="AX1434" s="11"/>
      <c r="AY1434" s="11"/>
      <c r="AZ1434" s="11"/>
      <c r="BA1434" s="11"/>
      <c r="BB1434" s="11"/>
      <c r="BC1434" s="11"/>
      <c r="BD1434" s="11"/>
      <c r="BE1434" s="11"/>
      <c r="BF1434" s="11"/>
      <c r="BG1434" s="11"/>
      <c r="BH1434" s="11"/>
      <c r="BI1434" s="11"/>
      <c r="BJ1434" s="11"/>
      <c r="BK1434" s="11"/>
      <c r="BL1434" s="11"/>
      <c r="BM1434" s="11"/>
      <c r="BN1434" s="11"/>
      <c r="BO1434" s="11"/>
      <c r="BP1434" s="11"/>
    </row>
    <row r="1435" spans="1:68" ht="12.75" customHeight="1">
      <c r="A1435" s="12">
        <f t="shared" si="2736"/>
        <v>1431</v>
      </c>
      <c r="B1435" s="11" t="str">
        <f t="shared" ref="B1435:D1435" si="2750">IF(ISERROR(B1434),IF(ISERROR(B1433),IF(ISERROR(B1432),"BLANK",B1432),B1433),B1434)</f>
        <v>Tomas Bird</v>
      </c>
      <c r="C1435" s="11" t="str">
        <f t="shared" si="2750"/>
        <v>Isabelle Cote</v>
      </c>
      <c r="D1435" s="11" t="str">
        <f t="shared" si="2750"/>
        <v>BMSC12</v>
      </c>
      <c r="E1435" s="12" t="str">
        <f>IF(ISERROR(VLOOKUP($D1435,SITES!$A:$E,2,FALSE)),"",VLOOKUP($D1435,SITES!$A:$E,2,FALSE))</f>
        <v>Wizard Island North</v>
      </c>
      <c r="F1435" s="10">
        <f>IF(ISERROR(VLOOKUP($D1435,SITES!$A:$E,3,FALSE)),"",VLOOKUP($D1435,SITES!$A:$E,3,FALSE))</f>
        <v>48.858283996582003</v>
      </c>
      <c r="G1435" s="13">
        <f>IF(ISERROR(VLOOKUP($D1435,SITES!$A:$E,4,FALSE)),"",VLOOKUP($D1435,SITES!$A:$E,4,FALSE))</f>
        <v>-125.160919189453</v>
      </c>
      <c r="H1435" s="14" t="str">
        <f t="shared" ref="H1435:O1435" si="2751">IF(ISERROR(H1434),IF(ISERROR(H1433),IF(ISERROR(H1432),"BLANK",H1432),H1433),H1434)</f>
        <v>26/04/2024</v>
      </c>
      <c r="I1435" s="11">
        <f t="shared" si="2751"/>
        <v>2</v>
      </c>
      <c r="J1435" s="11" t="str">
        <f t="shared" si="2751"/>
        <v>SW</v>
      </c>
      <c r="K1435" s="18">
        <f t="shared" si="2751"/>
        <v>0.39513888888888887</v>
      </c>
      <c r="L1435" s="11" t="str">
        <f t="shared" si="2751"/>
        <v>TB</v>
      </c>
      <c r="M1435" s="11">
        <f t="shared" si="2751"/>
        <v>7</v>
      </c>
      <c r="N1435" s="11">
        <f t="shared" si="2751"/>
        <v>2</v>
      </c>
      <c r="O1435" s="11">
        <f t="shared" si="2751"/>
        <v>2</v>
      </c>
      <c r="P1435" s="11" t="s">
        <v>33</v>
      </c>
      <c r="Q1435" s="19" t="str">
        <f>IF($N1435=1,IF(ISERROR(VLOOKUP($P1435,'M1'!$A:$C,Q$2,FALSE)),"NOT PRESENT",VLOOKUP($P1435,'M1'!$A:$C,Q$2,FALSE)),IF($N1435=2,IF(ISERROR(VLOOKUP(DATA!$P1435,'M2'!$A:$C,Q$2,FALSE)),"NOT PRESENT",VLOOKUP(DATA!$P1435,'M2'!$A:$C,Q$2,FALSE)),IF($N1435=0,IF(ISERROR(VLOOKUP($P1435,'M1'!$A:$C,Q$2,FALSE)),IF(ISERROR(VLOOKUP(DATA!$P1435,'M2'!$A:$C,Q$2,FALSE)),"NOT PRESENT",VLOOKUP(DATA!$P1435,'M2'!$A:$C,Q$2,FALSE)),VLOOKUP($P1435,'M1'!$A:$C,Q$2,FALSE)),"SPECIFY METHOD")))</f>
        <v>Apostichopus californicus</v>
      </c>
      <c r="R1435" s="12" t="str">
        <f>IF($N1435=1,IF(ISERROR(VLOOKUP($P1435,'M1'!$A:$C,R$2,FALSE)),"NOT PRESENT",VLOOKUP($P1435,'M1'!$A:$C,R$2,FALSE)),IF($N1435=2,IF(ISERROR(VLOOKUP(DATA!$P1435,'M2'!$A:$C,R$2,FALSE)),"NOT PRESENT",VLOOKUP(DATA!$P1435,'M2'!$A:$C,R$2,FALSE)),IF($N1435=0,IF(ISERROR(VLOOKUP($P1435,'M1'!$A:$C,R$2,FALSE)),IF(ISERROR(VLOOKUP(DATA!$P1435,'M2'!$A:$C,R$2,FALSE)),"NOT PRESENT",VLOOKUP(DATA!$P1435,'M2'!$A:$C,R$2,FALSE)),VLOOKUP($P1435,'M1'!$A:$C,R$2,FALSE)),"SPECIFY METHOD")))</f>
        <v>California sea cucumber</v>
      </c>
      <c r="S1435" s="21">
        <f t="shared" si="2597"/>
        <v>37</v>
      </c>
      <c r="T1435" s="11">
        <v>37</v>
      </c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1"/>
      <c r="AS1435" s="11"/>
      <c r="AT1435" s="11"/>
      <c r="AU1435" s="11"/>
      <c r="AV1435" s="11"/>
      <c r="AW1435" s="11"/>
      <c r="AX1435" s="11"/>
      <c r="AY1435" s="11"/>
      <c r="AZ1435" s="11"/>
      <c r="BA1435" s="11"/>
      <c r="BB1435" s="11"/>
      <c r="BC1435" s="11"/>
      <c r="BD1435" s="11"/>
      <c r="BE1435" s="11"/>
      <c r="BF1435" s="11"/>
      <c r="BG1435" s="11"/>
      <c r="BH1435" s="11"/>
      <c r="BI1435" s="11"/>
      <c r="BJ1435" s="11"/>
      <c r="BK1435" s="11"/>
      <c r="BL1435" s="11"/>
      <c r="BM1435" s="11"/>
      <c r="BN1435" s="11"/>
      <c r="BO1435" s="11"/>
      <c r="BP1435" s="11"/>
    </row>
    <row r="1436" spans="1:68" ht="12.75" customHeight="1">
      <c r="A1436" s="12">
        <f t="shared" si="2736"/>
        <v>1432</v>
      </c>
      <c r="B1436" s="11" t="str">
        <f t="shared" ref="B1436:D1436" si="2752">IF(ISERROR(#REF!),IF(ISERROR(B1435),IF(ISERROR(B1434),"BLANK",B1434),B1435),#REF!)</f>
        <v>Tomas Bird</v>
      </c>
      <c r="C1436" s="11" t="str">
        <f t="shared" si="2752"/>
        <v>Isabelle Cote</v>
      </c>
      <c r="D1436" s="11" t="str">
        <f t="shared" si="2752"/>
        <v>BMSC12</v>
      </c>
      <c r="E1436" s="12" t="str">
        <f>IF(ISERROR(VLOOKUP($D1436,SITES!$A:$E,2,FALSE)),"",VLOOKUP($D1436,SITES!$A:$E,2,FALSE))</f>
        <v>Wizard Island North</v>
      </c>
      <c r="F1436" s="10">
        <f>IF(ISERROR(VLOOKUP($D1436,SITES!$A:$E,3,FALSE)),"",VLOOKUP($D1436,SITES!$A:$E,3,FALSE))</f>
        <v>48.858283996582003</v>
      </c>
      <c r="G1436" s="13">
        <f>IF(ISERROR(VLOOKUP($D1436,SITES!$A:$E,4,FALSE)),"",VLOOKUP($D1436,SITES!$A:$E,4,FALSE))</f>
        <v>-125.160919189453</v>
      </c>
      <c r="H1436" s="14" t="str">
        <f t="shared" ref="H1436:O1436" si="2753">IF(ISERROR(#REF!),IF(ISERROR(H1435),IF(ISERROR(H1434),"BLANK",H1434),H1435),#REF!)</f>
        <v>26/04/2024</v>
      </c>
      <c r="I1436" s="11">
        <f t="shared" si="2753"/>
        <v>2</v>
      </c>
      <c r="J1436" s="11" t="str">
        <f t="shared" si="2753"/>
        <v>SW</v>
      </c>
      <c r="K1436" s="18">
        <f t="shared" si="2753"/>
        <v>0.39513888888888887</v>
      </c>
      <c r="L1436" s="11" t="str">
        <f t="shared" si="2753"/>
        <v>TB</v>
      </c>
      <c r="M1436" s="11">
        <f t="shared" si="2753"/>
        <v>7</v>
      </c>
      <c r="N1436" s="11">
        <f t="shared" si="2753"/>
        <v>2</v>
      </c>
      <c r="O1436" s="11">
        <f t="shared" si="2753"/>
        <v>2</v>
      </c>
      <c r="P1436" s="11" t="s">
        <v>30</v>
      </c>
      <c r="Q1436" s="19" t="str">
        <f>IF($N1436=1,IF(ISERROR(VLOOKUP($P1436,'M1'!$A:$C,Q$2,FALSE)),"NOT PRESENT",VLOOKUP($P1436,'M1'!$A:$C,Q$2,FALSE)),IF($N1436=2,IF(ISERROR(VLOOKUP(DATA!$P1436,'M2'!$A:$C,Q$2,FALSE)),"NOT PRESENT",VLOOKUP(DATA!$P1436,'M2'!$A:$C,Q$2,FALSE)),IF($N1436=0,IF(ISERROR(VLOOKUP($P1436,'M1'!$A:$C,Q$2,FALSE)),IF(ISERROR(VLOOKUP(DATA!$P1436,'M2'!$A:$C,Q$2,FALSE)),"NOT PRESENT",VLOOKUP(DATA!$P1436,'M2'!$A:$C,Q$2,FALSE)),VLOOKUP($P1436,'M1'!$A:$C,Q$2,FALSE)),"SPECIFY METHOD")))</f>
        <v>Pomaulax gibberosus</v>
      </c>
      <c r="R1436" s="12" t="str">
        <f>IF($N1436=1,IF(ISERROR(VLOOKUP($P1436,'M1'!$A:$C,R$2,FALSE)),"NOT PRESENT",VLOOKUP($P1436,'M1'!$A:$C,R$2,FALSE)),IF($N1436=2,IF(ISERROR(VLOOKUP(DATA!$P1436,'M2'!$A:$C,R$2,FALSE)),"NOT PRESENT",VLOOKUP(DATA!$P1436,'M2'!$A:$C,R$2,FALSE)),IF($N1436=0,IF(ISERROR(VLOOKUP($P1436,'M1'!$A:$C,R$2,FALSE)),IF(ISERROR(VLOOKUP(DATA!$P1436,'M2'!$A:$C,R$2,FALSE)),"NOT PRESENT",VLOOKUP(DATA!$P1436,'M2'!$A:$C,R$2,FALSE)),VLOOKUP($P1436,'M1'!$A:$C,R$2,FALSE)),"SPECIFY METHOD")))</f>
        <v>Red turban shell</v>
      </c>
      <c r="S1436" s="21">
        <f t="shared" si="2597"/>
        <v>21</v>
      </c>
      <c r="T1436" s="11">
        <v>21</v>
      </c>
      <c r="U1436" s="11"/>
      <c r="V1436" s="11"/>
      <c r="W1436" s="11"/>
      <c r="X1436" s="11"/>
      <c r="Y1436" s="11"/>
      <c r="Z1436" s="11"/>
      <c r="AA1436" s="11"/>
      <c r="AB1436" s="11"/>
      <c r="AC1436" s="11"/>
      <c r="AD1436" s="11"/>
      <c r="AE1436" s="11"/>
      <c r="AF1436" s="11"/>
      <c r="AG1436" s="11"/>
      <c r="AH1436" s="11"/>
      <c r="AI1436" s="11"/>
      <c r="AJ1436" s="11"/>
      <c r="AK1436" s="11"/>
      <c r="AL1436" s="11"/>
      <c r="AM1436" s="11"/>
      <c r="AN1436" s="11"/>
      <c r="AO1436" s="11"/>
      <c r="AP1436" s="11"/>
      <c r="AQ1436" s="11"/>
      <c r="AR1436" s="11"/>
      <c r="AS1436" s="11"/>
      <c r="AT1436" s="11"/>
      <c r="AU1436" s="11"/>
      <c r="AV1436" s="11"/>
      <c r="AW1436" s="11"/>
      <c r="AX1436" s="11"/>
      <c r="AY1436" s="11"/>
      <c r="AZ1436" s="11"/>
      <c r="BA1436" s="11"/>
      <c r="BB1436" s="11"/>
      <c r="BC1436" s="11"/>
      <c r="BD1436" s="11"/>
      <c r="BE1436" s="11"/>
      <c r="BF1436" s="11"/>
      <c r="BG1436" s="11"/>
      <c r="BH1436" s="11"/>
      <c r="BI1436" s="11"/>
      <c r="BJ1436" s="11"/>
      <c r="BK1436" s="11"/>
      <c r="BL1436" s="11"/>
      <c r="BM1436" s="11"/>
      <c r="BN1436" s="11"/>
      <c r="BO1436" s="11"/>
      <c r="BP1436" s="11"/>
    </row>
    <row r="1437" spans="1:68" ht="12.75" customHeight="1">
      <c r="A1437" s="12">
        <f t="shared" si="2736"/>
        <v>1433</v>
      </c>
      <c r="B1437" s="11" t="str">
        <f t="shared" ref="B1437:D1437" si="2754">IF(ISERROR(B1436),IF(ISERROR(#REF!),IF(ISERROR(B1435),"BLANK",B1435),#REF!),B1436)</f>
        <v>Tomas Bird</v>
      </c>
      <c r="C1437" s="11" t="str">
        <f t="shared" si="2754"/>
        <v>Isabelle Cote</v>
      </c>
      <c r="D1437" s="11" t="str">
        <f t="shared" si="2754"/>
        <v>BMSC12</v>
      </c>
      <c r="E1437" s="12" t="str">
        <f>IF(ISERROR(VLOOKUP($D1437,SITES!$A:$E,2,FALSE)),"",VLOOKUP($D1437,SITES!$A:$E,2,FALSE))</f>
        <v>Wizard Island North</v>
      </c>
      <c r="F1437" s="10">
        <f>IF(ISERROR(VLOOKUP($D1437,SITES!$A:$E,3,FALSE)),"",VLOOKUP($D1437,SITES!$A:$E,3,FALSE))</f>
        <v>48.858283996582003</v>
      </c>
      <c r="G1437" s="13">
        <f>IF(ISERROR(VLOOKUP($D1437,SITES!$A:$E,4,FALSE)),"",VLOOKUP($D1437,SITES!$A:$E,4,FALSE))</f>
        <v>-125.160919189453</v>
      </c>
      <c r="H1437" s="14" t="str">
        <f t="shared" ref="H1437:O1437" si="2755">IF(ISERROR(H1436),IF(ISERROR(#REF!),IF(ISERROR(H1435),"BLANK",H1435),#REF!),H1436)</f>
        <v>26/04/2024</v>
      </c>
      <c r="I1437" s="11">
        <f t="shared" si="2755"/>
        <v>2</v>
      </c>
      <c r="J1437" s="11" t="str">
        <f t="shared" si="2755"/>
        <v>SW</v>
      </c>
      <c r="K1437" s="18">
        <f t="shared" si="2755"/>
        <v>0.39513888888888887</v>
      </c>
      <c r="L1437" s="11" t="str">
        <f t="shared" si="2755"/>
        <v>TB</v>
      </c>
      <c r="M1437" s="11">
        <f t="shared" si="2755"/>
        <v>7</v>
      </c>
      <c r="N1437" s="11">
        <f t="shared" si="2755"/>
        <v>2</v>
      </c>
      <c r="O1437" s="11">
        <f t="shared" si="2755"/>
        <v>2</v>
      </c>
      <c r="P1437" s="11" t="s">
        <v>32</v>
      </c>
      <c r="Q1437" s="19" t="str">
        <f>IF($N1437=1,IF(ISERROR(VLOOKUP($P1437,'M1'!$A:$C,Q$2,FALSE)),"NOT PRESENT",VLOOKUP($P1437,'M1'!$A:$C,Q$2,FALSE)),IF($N1437=2,IF(ISERROR(VLOOKUP(DATA!$P1437,'M2'!$A:$C,Q$2,FALSE)),"NOT PRESENT",VLOOKUP(DATA!$P1437,'M2'!$A:$C,Q$2,FALSE)),IF($N1437=0,IF(ISERROR(VLOOKUP($P1437,'M1'!$A:$C,Q$2,FALSE)),IF(ISERROR(VLOOKUP(DATA!$P1437,'M2'!$A:$C,Q$2,FALSE)),"NOT PRESENT",VLOOKUP(DATA!$P1437,'M2'!$A:$C,Q$2,FALSE)),VLOOKUP($P1437,'M1'!$A:$C,Q$2,FALSE)),"SPECIFY METHOD")))</f>
        <v>Acmaea mitra</v>
      </c>
      <c r="R1437" s="12" t="str">
        <f>IF($N1437=1,IF(ISERROR(VLOOKUP($P1437,'M1'!$A:$C,R$2,FALSE)),"NOT PRESENT",VLOOKUP($P1437,'M1'!$A:$C,R$2,FALSE)),IF($N1437=2,IF(ISERROR(VLOOKUP(DATA!$P1437,'M2'!$A:$C,R$2,FALSE)),"NOT PRESENT",VLOOKUP(DATA!$P1437,'M2'!$A:$C,R$2,FALSE)),IF($N1437=0,IF(ISERROR(VLOOKUP($P1437,'M1'!$A:$C,R$2,FALSE)),IF(ISERROR(VLOOKUP(DATA!$P1437,'M2'!$A:$C,R$2,FALSE)),"NOT PRESENT",VLOOKUP(DATA!$P1437,'M2'!$A:$C,R$2,FALSE)),VLOOKUP($P1437,'M1'!$A:$C,R$2,FALSE)),"SPECIFY METHOD")))</f>
        <v>Whitecap limpet</v>
      </c>
      <c r="S1437" s="21">
        <f t="shared" si="2597"/>
        <v>5</v>
      </c>
      <c r="T1437" s="11">
        <v>5</v>
      </c>
      <c r="U1437" s="11"/>
      <c r="V1437" s="11"/>
      <c r="W1437" s="11"/>
      <c r="X1437" s="11"/>
      <c r="Y1437" s="11"/>
      <c r="Z1437" s="11"/>
      <c r="AA1437" s="11"/>
      <c r="AB1437" s="11"/>
      <c r="AC1437" s="11"/>
      <c r="AD1437" s="11"/>
      <c r="AE1437" s="11"/>
      <c r="AF1437" s="11"/>
      <c r="AG1437" s="11"/>
      <c r="AH1437" s="11"/>
      <c r="AI1437" s="11"/>
      <c r="AJ1437" s="11"/>
      <c r="AK1437" s="11"/>
      <c r="AL1437" s="11"/>
      <c r="AM1437" s="11"/>
      <c r="AN1437" s="11"/>
      <c r="AO1437" s="11"/>
      <c r="AP1437" s="11"/>
      <c r="AQ1437" s="11"/>
      <c r="AR1437" s="11"/>
      <c r="AS1437" s="11"/>
      <c r="AT1437" s="11"/>
      <c r="AU1437" s="11"/>
      <c r="AV1437" s="11"/>
      <c r="AW1437" s="11"/>
      <c r="AX1437" s="11"/>
      <c r="AY1437" s="11"/>
      <c r="AZ1437" s="11"/>
      <c r="BA1437" s="11"/>
      <c r="BB1437" s="11"/>
      <c r="BC1437" s="11"/>
      <c r="BD1437" s="11"/>
      <c r="BE1437" s="11"/>
      <c r="BF1437" s="11"/>
      <c r="BG1437" s="11"/>
      <c r="BH1437" s="11"/>
      <c r="BI1437" s="11"/>
      <c r="BJ1437" s="11"/>
      <c r="BK1437" s="11"/>
      <c r="BL1437" s="11"/>
      <c r="BM1437" s="11"/>
      <c r="BN1437" s="11"/>
      <c r="BO1437" s="11"/>
      <c r="BP1437" s="11"/>
    </row>
    <row r="1438" spans="1:68" ht="12.75" customHeight="1">
      <c r="A1438" s="12">
        <f t="shared" si="2736"/>
        <v>1434</v>
      </c>
      <c r="B1438" s="11" t="str">
        <f t="shared" ref="B1438:D1438" si="2756">IF(ISERROR(B1437),IF(ISERROR(B1436),IF(ISERROR(#REF!),"BLANK",#REF!),B1436),B1437)</f>
        <v>Tomas Bird</v>
      </c>
      <c r="C1438" s="11" t="str">
        <f t="shared" si="2756"/>
        <v>Isabelle Cote</v>
      </c>
      <c r="D1438" s="11" t="str">
        <f t="shared" si="2756"/>
        <v>BMSC12</v>
      </c>
      <c r="E1438" s="12" t="str">
        <f>IF(ISERROR(VLOOKUP($D1438,SITES!$A:$E,2,FALSE)),"",VLOOKUP($D1438,SITES!$A:$E,2,FALSE))</f>
        <v>Wizard Island North</v>
      </c>
      <c r="F1438" s="10">
        <f>IF(ISERROR(VLOOKUP($D1438,SITES!$A:$E,3,FALSE)),"",VLOOKUP($D1438,SITES!$A:$E,3,FALSE))</f>
        <v>48.858283996582003</v>
      </c>
      <c r="G1438" s="13">
        <f>IF(ISERROR(VLOOKUP($D1438,SITES!$A:$E,4,FALSE)),"",VLOOKUP($D1438,SITES!$A:$E,4,FALSE))</f>
        <v>-125.160919189453</v>
      </c>
      <c r="H1438" s="14" t="str">
        <f t="shared" ref="H1438:O1438" si="2757">IF(ISERROR(H1437),IF(ISERROR(H1436),IF(ISERROR(#REF!),"BLANK",#REF!),H1436),H1437)</f>
        <v>26/04/2024</v>
      </c>
      <c r="I1438" s="11">
        <f t="shared" si="2757"/>
        <v>2</v>
      </c>
      <c r="J1438" s="11" t="str">
        <f t="shared" si="2757"/>
        <v>SW</v>
      </c>
      <c r="K1438" s="18">
        <f t="shared" si="2757"/>
        <v>0.39513888888888887</v>
      </c>
      <c r="L1438" s="11" t="str">
        <f t="shared" si="2757"/>
        <v>TB</v>
      </c>
      <c r="M1438" s="11">
        <f t="shared" si="2757"/>
        <v>7</v>
      </c>
      <c r="N1438" s="11">
        <f t="shared" si="2757"/>
        <v>2</v>
      </c>
      <c r="O1438" s="11">
        <f t="shared" si="2757"/>
        <v>2</v>
      </c>
      <c r="P1438" s="11" t="s">
        <v>58</v>
      </c>
      <c r="Q1438" s="19" t="str">
        <f>IF($N1438=1,IF(ISERROR(VLOOKUP($P1438,'M1'!$A:$C,Q$2,FALSE)),"NOT PRESENT",VLOOKUP($P1438,'M1'!$A:$C,Q$2,FALSE)),IF($N1438=2,IF(ISERROR(VLOOKUP(DATA!$P1438,'M2'!$A:$C,Q$2,FALSE)),"NOT PRESENT",VLOOKUP(DATA!$P1438,'M2'!$A:$C,Q$2,FALSE)),IF($N1438=0,IF(ISERROR(VLOOKUP($P1438,'M1'!$A:$C,Q$2,FALSE)),IF(ISERROR(VLOOKUP(DATA!$P1438,'M2'!$A:$C,Q$2,FALSE)),"NOT PRESENT",VLOOKUP(DATA!$P1438,'M2'!$A:$C,Q$2,FALSE)),VLOOKUP($P1438,'M1'!$A:$C,Q$2,FALSE)),"SPECIFY METHOD")))</f>
        <v>Jordania zonope</v>
      </c>
      <c r="R1438" s="12" t="str">
        <f>IF($N1438=1,IF(ISERROR(VLOOKUP($P1438,'M1'!$A:$C,R$2,FALSE)),"NOT PRESENT",VLOOKUP($P1438,'M1'!$A:$C,R$2,FALSE)),IF($N1438=2,IF(ISERROR(VLOOKUP(DATA!$P1438,'M2'!$A:$C,R$2,FALSE)),"NOT PRESENT",VLOOKUP(DATA!$P1438,'M2'!$A:$C,R$2,FALSE)),IF($N1438=0,IF(ISERROR(VLOOKUP($P1438,'M1'!$A:$C,R$2,FALSE)),IF(ISERROR(VLOOKUP(DATA!$P1438,'M2'!$A:$C,R$2,FALSE)),"NOT PRESENT",VLOOKUP(DATA!$P1438,'M2'!$A:$C,R$2,FALSE)),VLOOKUP($P1438,'M1'!$A:$C,R$2,FALSE)),"SPECIFY METHOD")))</f>
        <v>Longfin sculpin</v>
      </c>
      <c r="S1438" s="21">
        <f t="shared" si="2597"/>
        <v>2</v>
      </c>
      <c r="T1438" s="11">
        <v>0</v>
      </c>
      <c r="U1438" s="11"/>
      <c r="V1438" s="11">
        <v>1</v>
      </c>
      <c r="W1438" s="11">
        <v>1</v>
      </c>
      <c r="X1438" s="11"/>
      <c r="Y1438" s="11"/>
      <c r="Z1438" s="11"/>
      <c r="AA1438" s="11"/>
      <c r="AB1438" s="11"/>
      <c r="AC1438" s="11"/>
      <c r="AD1438" s="11"/>
      <c r="AE1438" s="11"/>
      <c r="AF1438" s="11"/>
      <c r="AG1438" s="11"/>
      <c r="AH1438" s="11"/>
      <c r="AI1438" s="11"/>
      <c r="AJ1438" s="11"/>
      <c r="AK1438" s="11"/>
      <c r="AL1438" s="11"/>
      <c r="AM1438" s="11"/>
      <c r="AN1438" s="11"/>
      <c r="AO1438" s="11"/>
      <c r="AP1438" s="11"/>
      <c r="AQ1438" s="11"/>
      <c r="AR1438" s="11"/>
      <c r="AS1438" s="11"/>
      <c r="AT1438" s="11"/>
      <c r="AU1438" s="11"/>
      <c r="AV1438" s="11"/>
      <c r="AW1438" s="11"/>
      <c r="AX1438" s="11"/>
      <c r="AY1438" s="11"/>
      <c r="AZ1438" s="11"/>
      <c r="BA1438" s="11"/>
      <c r="BB1438" s="11"/>
      <c r="BC1438" s="11"/>
      <c r="BD1438" s="11"/>
      <c r="BE1438" s="11"/>
      <c r="BF1438" s="11"/>
      <c r="BG1438" s="11"/>
      <c r="BH1438" s="11"/>
      <c r="BI1438" s="11"/>
      <c r="BJ1438" s="11"/>
      <c r="BK1438" s="11"/>
      <c r="BL1438" s="11"/>
      <c r="BM1438" s="11"/>
      <c r="BN1438" s="11"/>
      <c r="BO1438" s="11"/>
      <c r="BP1438" s="11"/>
    </row>
    <row r="1439" spans="1:68" ht="12.75" customHeight="1">
      <c r="A1439" s="12">
        <f t="shared" si="2736"/>
        <v>1435</v>
      </c>
      <c r="B1439" s="11" t="str">
        <f t="shared" ref="B1439:D1439" si="2758">IF(ISERROR(B1438),IF(ISERROR(B1437),IF(ISERROR(B1436),"BLANK",B1436),B1437),B1438)</f>
        <v>Tomas Bird</v>
      </c>
      <c r="C1439" s="11" t="str">
        <f t="shared" si="2758"/>
        <v>Isabelle Cote</v>
      </c>
      <c r="D1439" s="11" t="str">
        <f t="shared" si="2758"/>
        <v>BMSC12</v>
      </c>
      <c r="E1439" s="12" t="str">
        <f>IF(ISERROR(VLOOKUP($D1439,SITES!$A:$E,2,FALSE)),"",VLOOKUP($D1439,SITES!$A:$E,2,FALSE))</f>
        <v>Wizard Island North</v>
      </c>
      <c r="F1439" s="10">
        <f>IF(ISERROR(VLOOKUP($D1439,SITES!$A:$E,3,FALSE)),"",VLOOKUP($D1439,SITES!$A:$E,3,FALSE))</f>
        <v>48.858283996582003</v>
      </c>
      <c r="G1439" s="13">
        <f>IF(ISERROR(VLOOKUP($D1439,SITES!$A:$E,4,FALSE)),"",VLOOKUP($D1439,SITES!$A:$E,4,FALSE))</f>
        <v>-125.160919189453</v>
      </c>
      <c r="H1439" s="14" t="str">
        <f t="shared" ref="H1439:O1439" si="2759">IF(ISERROR(H1438),IF(ISERROR(H1437),IF(ISERROR(H1436),"BLANK",H1436),H1437),H1438)</f>
        <v>26/04/2024</v>
      </c>
      <c r="I1439" s="11">
        <f t="shared" si="2759"/>
        <v>2</v>
      </c>
      <c r="J1439" s="11" t="str">
        <f t="shared" si="2759"/>
        <v>SW</v>
      </c>
      <c r="K1439" s="18">
        <f t="shared" si="2759"/>
        <v>0.39513888888888887</v>
      </c>
      <c r="L1439" s="11" t="str">
        <f t="shared" si="2759"/>
        <v>TB</v>
      </c>
      <c r="M1439" s="11">
        <f t="shared" si="2759"/>
        <v>7</v>
      </c>
      <c r="N1439" s="11">
        <f t="shared" si="2759"/>
        <v>2</v>
      </c>
      <c r="O1439" s="11">
        <f t="shared" si="2759"/>
        <v>2</v>
      </c>
      <c r="P1439" s="11" t="s">
        <v>42</v>
      </c>
      <c r="Q1439" s="19" t="str">
        <f>IF($N1439=1,IF(ISERROR(VLOOKUP($P1439,'M1'!$A:$C,Q$2,FALSE)),"NOT PRESENT",VLOOKUP($P1439,'M1'!$A:$C,Q$2,FALSE)),IF($N1439=2,IF(ISERROR(VLOOKUP(DATA!$P1439,'M2'!$A:$C,Q$2,FALSE)),"NOT PRESENT",VLOOKUP(DATA!$P1439,'M2'!$A:$C,Q$2,FALSE)),IF($N1439=0,IF(ISERROR(VLOOKUP($P1439,'M1'!$A:$C,Q$2,FALSE)),IF(ISERROR(VLOOKUP(DATA!$P1439,'M2'!$A:$C,Q$2,FALSE)),"NOT PRESENT",VLOOKUP(DATA!$P1439,'M2'!$A:$C,Q$2,FALSE)),VLOOKUP($P1439,'M1'!$A:$C,Q$2,FALSE)),"SPECIFY METHOD")))</f>
        <v>Dermasterias imbricata</v>
      </c>
      <c r="R1439" s="12" t="str">
        <f>IF($N1439=1,IF(ISERROR(VLOOKUP($P1439,'M1'!$A:$C,R$2,FALSE)),"NOT PRESENT",VLOOKUP($P1439,'M1'!$A:$C,R$2,FALSE)),IF($N1439=2,IF(ISERROR(VLOOKUP(DATA!$P1439,'M2'!$A:$C,R$2,FALSE)),"NOT PRESENT",VLOOKUP(DATA!$P1439,'M2'!$A:$C,R$2,FALSE)),IF($N1439=0,IF(ISERROR(VLOOKUP($P1439,'M1'!$A:$C,R$2,FALSE)),IF(ISERROR(VLOOKUP(DATA!$P1439,'M2'!$A:$C,R$2,FALSE)),"NOT PRESENT",VLOOKUP(DATA!$P1439,'M2'!$A:$C,R$2,FALSE)),VLOOKUP($P1439,'M1'!$A:$C,R$2,FALSE)),"SPECIFY METHOD")))</f>
        <v>Leather star</v>
      </c>
      <c r="S1439" s="21">
        <f t="shared" si="2597"/>
        <v>18</v>
      </c>
      <c r="T1439" s="11">
        <v>18</v>
      </c>
      <c r="U1439" s="11"/>
      <c r="V1439" s="11"/>
      <c r="W1439" s="11"/>
      <c r="X1439" s="11"/>
      <c r="Y1439" s="11"/>
      <c r="Z1439" s="11"/>
      <c r="AA1439" s="11"/>
      <c r="AB1439" s="11"/>
      <c r="AC1439" s="11"/>
      <c r="AD1439" s="11"/>
      <c r="AE1439" s="11"/>
      <c r="AF1439" s="11"/>
      <c r="AG1439" s="11"/>
      <c r="AH1439" s="11"/>
      <c r="AI1439" s="11"/>
      <c r="AJ1439" s="11"/>
      <c r="AK1439" s="11"/>
      <c r="AL1439" s="11"/>
      <c r="AM1439" s="11"/>
      <c r="AN1439" s="11"/>
      <c r="AO1439" s="11"/>
      <c r="AP1439" s="11"/>
      <c r="AQ1439" s="11"/>
      <c r="AR1439" s="11"/>
      <c r="AS1439" s="11"/>
      <c r="AT1439" s="11"/>
      <c r="AU1439" s="11"/>
      <c r="AV1439" s="11"/>
      <c r="AW1439" s="11"/>
      <c r="AX1439" s="11"/>
      <c r="AY1439" s="11"/>
      <c r="AZ1439" s="11"/>
      <c r="BA1439" s="11"/>
      <c r="BB1439" s="11"/>
      <c r="BC1439" s="11"/>
      <c r="BD1439" s="11"/>
      <c r="BE1439" s="11"/>
      <c r="BF1439" s="11"/>
      <c r="BG1439" s="11"/>
      <c r="BH1439" s="11"/>
      <c r="BI1439" s="11"/>
      <c r="BJ1439" s="11"/>
      <c r="BK1439" s="11"/>
      <c r="BL1439" s="11"/>
      <c r="BM1439" s="11"/>
      <c r="BN1439" s="11"/>
      <c r="BO1439" s="11"/>
      <c r="BP1439" s="11"/>
    </row>
    <row r="1440" spans="1:68" ht="12.75" customHeight="1">
      <c r="A1440" s="12">
        <f t="shared" si="2736"/>
        <v>1436</v>
      </c>
      <c r="B1440" s="11" t="str">
        <f t="shared" ref="B1440:D1440" si="2760">IF(ISERROR(B1439),IF(ISERROR(B1438),IF(ISERROR(B1437),"BLANK",B1437),B1438),B1439)</f>
        <v>Tomas Bird</v>
      </c>
      <c r="C1440" s="11" t="str">
        <f t="shared" si="2760"/>
        <v>Isabelle Cote</v>
      </c>
      <c r="D1440" s="11" t="str">
        <f t="shared" si="2760"/>
        <v>BMSC12</v>
      </c>
      <c r="E1440" s="12" t="str">
        <f>IF(ISERROR(VLOOKUP($D1440,SITES!$A:$E,2,FALSE)),"",VLOOKUP($D1440,SITES!$A:$E,2,FALSE))</f>
        <v>Wizard Island North</v>
      </c>
      <c r="F1440" s="10">
        <f>IF(ISERROR(VLOOKUP($D1440,SITES!$A:$E,3,FALSE)),"",VLOOKUP($D1440,SITES!$A:$E,3,FALSE))</f>
        <v>48.858283996582003</v>
      </c>
      <c r="G1440" s="13">
        <f>IF(ISERROR(VLOOKUP($D1440,SITES!$A:$E,4,FALSE)),"",VLOOKUP($D1440,SITES!$A:$E,4,FALSE))</f>
        <v>-125.160919189453</v>
      </c>
      <c r="H1440" s="14" t="str">
        <f t="shared" ref="H1440:O1440" si="2761">IF(ISERROR(H1439),IF(ISERROR(H1438),IF(ISERROR(H1437),"BLANK",H1437),H1438),H1439)</f>
        <v>26/04/2024</v>
      </c>
      <c r="I1440" s="11">
        <f t="shared" si="2761"/>
        <v>2</v>
      </c>
      <c r="J1440" s="11" t="str">
        <f t="shared" si="2761"/>
        <v>SW</v>
      </c>
      <c r="K1440" s="18">
        <f t="shared" si="2761"/>
        <v>0.39513888888888887</v>
      </c>
      <c r="L1440" s="11" t="str">
        <f t="shared" si="2761"/>
        <v>TB</v>
      </c>
      <c r="M1440" s="11">
        <f t="shared" si="2761"/>
        <v>7</v>
      </c>
      <c r="N1440" s="11">
        <f t="shared" si="2761"/>
        <v>2</v>
      </c>
      <c r="O1440" s="11">
        <f t="shared" si="2761"/>
        <v>2</v>
      </c>
      <c r="P1440" s="11" t="s">
        <v>61</v>
      </c>
      <c r="Q1440" s="19" t="str">
        <f>IF($N1440=1,IF(ISERROR(VLOOKUP($P1440,'M1'!$A:$C,Q$2,FALSE)),"NOT PRESENT",VLOOKUP($P1440,'M1'!$A:$C,Q$2,FALSE)),IF($N1440=2,IF(ISERROR(VLOOKUP(DATA!$P1440,'M2'!$A:$C,Q$2,FALSE)),"NOT PRESENT",VLOOKUP(DATA!$P1440,'M2'!$A:$C,Q$2,FALSE)),IF($N1440=0,IF(ISERROR(VLOOKUP($P1440,'M1'!$A:$C,Q$2,FALSE)),IF(ISERROR(VLOOKUP(DATA!$P1440,'M2'!$A:$C,Q$2,FALSE)),"NOT PRESENT",VLOOKUP(DATA!$P1440,'M2'!$A:$C,Q$2,FALSE)),VLOOKUP($P1440,'M1'!$A:$C,Q$2,FALSE)),"SPECIFY METHOD")))</f>
        <v>Henricia spp.</v>
      </c>
      <c r="R1440" s="12" t="str">
        <f>IF($N1440=1,IF(ISERROR(VLOOKUP($P1440,'M1'!$A:$C,R$2,FALSE)),"NOT PRESENT",VLOOKUP($P1440,'M1'!$A:$C,R$2,FALSE)),IF($N1440=2,IF(ISERROR(VLOOKUP(DATA!$P1440,'M2'!$A:$C,R$2,FALSE)),"NOT PRESENT",VLOOKUP(DATA!$P1440,'M2'!$A:$C,R$2,FALSE)),IF($N1440=0,IF(ISERROR(VLOOKUP($P1440,'M1'!$A:$C,R$2,FALSE)),IF(ISERROR(VLOOKUP(DATA!$P1440,'M2'!$A:$C,R$2,FALSE)),"NOT PRESENT",VLOOKUP(DATA!$P1440,'M2'!$A:$C,R$2,FALSE)),VLOOKUP($P1440,'M1'!$A:$C,R$2,FALSE)),"SPECIFY METHOD")))</f>
        <v>Unidentified blood star</v>
      </c>
      <c r="S1440" s="21">
        <f t="shared" si="2597"/>
        <v>5</v>
      </c>
      <c r="T1440" s="11">
        <v>5</v>
      </c>
      <c r="U1440" s="11"/>
      <c r="V1440" s="11"/>
      <c r="W1440" s="11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  <c r="AT1440" s="11"/>
      <c r="AU1440" s="11"/>
      <c r="AV1440" s="11"/>
      <c r="AW1440" s="11"/>
      <c r="AX1440" s="11"/>
      <c r="AY1440" s="11"/>
      <c r="AZ1440" s="11"/>
      <c r="BA1440" s="11"/>
      <c r="BB1440" s="11"/>
      <c r="BC1440" s="11"/>
      <c r="BD1440" s="11"/>
      <c r="BE1440" s="11"/>
      <c r="BF1440" s="11"/>
      <c r="BG1440" s="11"/>
      <c r="BH1440" s="11"/>
      <c r="BI1440" s="11"/>
      <c r="BJ1440" s="11"/>
      <c r="BK1440" s="11"/>
      <c r="BL1440" s="11"/>
      <c r="BM1440" s="11"/>
      <c r="BN1440" s="11"/>
      <c r="BO1440" s="11"/>
      <c r="BP1440" s="11"/>
    </row>
    <row r="1441" spans="1:68" ht="12.75" customHeight="1">
      <c r="A1441" s="12">
        <f t="shared" si="2736"/>
        <v>1437</v>
      </c>
      <c r="B1441" s="11" t="str">
        <f t="shared" ref="B1441:D1441" si="2762">IF(ISERROR(B1440),IF(ISERROR(B1439),IF(ISERROR(B1438),"BLANK",B1438),B1439),B1440)</f>
        <v>Tomas Bird</v>
      </c>
      <c r="C1441" s="11" t="str">
        <f t="shared" si="2762"/>
        <v>Isabelle Cote</v>
      </c>
      <c r="D1441" s="11" t="str">
        <f t="shared" si="2762"/>
        <v>BMSC12</v>
      </c>
      <c r="E1441" s="12" t="str">
        <f>IF(ISERROR(VLOOKUP($D1441,SITES!$A:$E,2,FALSE)),"",VLOOKUP($D1441,SITES!$A:$E,2,FALSE))</f>
        <v>Wizard Island North</v>
      </c>
      <c r="F1441" s="10">
        <f>IF(ISERROR(VLOOKUP($D1441,SITES!$A:$E,3,FALSE)),"",VLOOKUP($D1441,SITES!$A:$E,3,FALSE))</f>
        <v>48.858283996582003</v>
      </c>
      <c r="G1441" s="13">
        <f>IF(ISERROR(VLOOKUP($D1441,SITES!$A:$E,4,FALSE)),"",VLOOKUP($D1441,SITES!$A:$E,4,FALSE))</f>
        <v>-125.160919189453</v>
      </c>
      <c r="H1441" s="14" t="str">
        <f t="shared" ref="H1441:O1441" si="2763">IF(ISERROR(H1440),IF(ISERROR(H1439),IF(ISERROR(H1438),"BLANK",H1438),H1439),H1440)</f>
        <v>26/04/2024</v>
      </c>
      <c r="I1441" s="11">
        <f t="shared" si="2763"/>
        <v>2</v>
      </c>
      <c r="J1441" s="11" t="str">
        <f t="shared" si="2763"/>
        <v>SW</v>
      </c>
      <c r="K1441" s="18">
        <f t="shared" si="2763"/>
        <v>0.39513888888888887</v>
      </c>
      <c r="L1441" s="11" t="str">
        <f t="shared" si="2763"/>
        <v>TB</v>
      </c>
      <c r="M1441" s="11">
        <f t="shared" si="2763"/>
        <v>7</v>
      </c>
      <c r="N1441" s="11">
        <f t="shared" si="2763"/>
        <v>2</v>
      </c>
      <c r="O1441" s="11">
        <f t="shared" si="2763"/>
        <v>2</v>
      </c>
      <c r="P1441" s="11" t="s">
        <v>59</v>
      </c>
      <c r="Q1441" s="19" t="str">
        <f>IF($N1441=1,IF(ISERROR(VLOOKUP($P1441,'M1'!$A:$C,Q$2,FALSE)),"NOT PRESENT",VLOOKUP($P1441,'M1'!$A:$C,Q$2,FALSE)),IF($N1441=2,IF(ISERROR(VLOOKUP(DATA!$P1441,'M2'!$A:$C,Q$2,FALSE)),"NOT PRESENT",VLOOKUP(DATA!$P1441,'M2'!$A:$C,Q$2,FALSE)),IF($N1441=0,IF(ISERROR(VLOOKUP($P1441,'M1'!$A:$C,Q$2,FALSE)),IF(ISERROR(VLOOKUP(DATA!$P1441,'M2'!$A:$C,Q$2,FALSE)),"NOT PRESENT",VLOOKUP(DATA!$P1441,'M2'!$A:$C,Q$2,FALSE)),VLOOKUP($P1441,'M1'!$A:$C,Q$2,FALSE)),"SPECIFY METHOD")))</f>
        <v>Scyra acutifrons</v>
      </c>
      <c r="R1441" s="12" t="str">
        <f>IF($N1441=1,IF(ISERROR(VLOOKUP($P1441,'M1'!$A:$C,R$2,FALSE)),"NOT PRESENT",VLOOKUP($P1441,'M1'!$A:$C,R$2,FALSE)),IF($N1441=2,IF(ISERROR(VLOOKUP(DATA!$P1441,'M2'!$A:$C,R$2,FALSE)),"NOT PRESENT",VLOOKUP(DATA!$P1441,'M2'!$A:$C,R$2,FALSE)),IF($N1441=0,IF(ISERROR(VLOOKUP($P1441,'M1'!$A:$C,R$2,FALSE)),IF(ISERROR(VLOOKUP(DATA!$P1441,'M2'!$A:$C,R$2,FALSE)),"NOT PRESENT",VLOOKUP(DATA!$P1441,'M2'!$A:$C,R$2,FALSE)),VLOOKUP($P1441,'M1'!$A:$C,R$2,FALSE)),"SPECIFY METHOD")))</f>
        <v>Sharpnose crab</v>
      </c>
      <c r="S1441" s="21">
        <f t="shared" si="2597"/>
        <v>7</v>
      </c>
      <c r="T1441" s="11">
        <v>7</v>
      </c>
      <c r="U1441" s="11"/>
      <c r="V1441" s="11"/>
      <c r="W1441" s="11"/>
      <c r="X1441" s="11"/>
      <c r="Y1441" s="11"/>
      <c r="Z1441" s="11"/>
      <c r="AA1441" s="11"/>
      <c r="AB1441" s="11"/>
      <c r="AC1441" s="11"/>
      <c r="AD1441" s="11"/>
      <c r="AE1441" s="11"/>
      <c r="AF1441" s="11"/>
      <c r="AG1441" s="11"/>
      <c r="AH1441" s="11"/>
      <c r="AI1441" s="11"/>
      <c r="AJ1441" s="11"/>
      <c r="AK1441" s="11"/>
      <c r="AL1441" s="11"/>
      <c r="AM1441" s="11"/>
      <c r="AN1441" s="11"/>
      <c r="AO1441" s="11"/>
      <c r="AP1441" s="11"/>
      <c r="AQ1441" s="11"/>
      <c r="AR1441" s="11"/>
      <c r="AS1441" s="11"/>
      <c r="AT1441" s="11"/>
      <c r="AU1441" s="11"/>
      <c r="AV1441" s="11"/>
      <c r="AW1441" s="11"/>
      <c r="AX1441" s="11"/>
      <c r="AY1441" s="11"/>
      <c r="AZ1441" s="11"/>
      <c r="BA1441" s="11"/>
      <c r="BB1441" s="11"/>
      <c r="BC1441" s="11"/>
      <c r="BD1441" s="11"/>
      <c r="BE1441" s="11"/>
      <c r="BF1441" s="11"/>
      <c r="BG1441" s="11"/>
      <c r="BH1441" s="11"/>
      <c r="BI1441" s="11"/>
      <c r="BJ1441" s="11"/>
      <c r="BK1441" s="11"/>
      <c r="BL1441" s="11"/>
      <c r="BM1441" s="11"/>
      <c r="BN1441" s="11"/>
      <c r="BO1441" s="11"/>
      <c r="BP1441" s="11"/>
    </row>
    <row r="1442" spans="1:68" ht="12.75" customHeight="1">
      <c r="A1442" s="12">
        <f t="shared" si="2736"/>
        <v>1438</v>
      </c>
      <c r="B1442" s="11" t="str">
        <f t="shared" ref="B1442:D1442" si="2764">IF(ISERROR(B1441),IF(ISERROR(B1440),IF(ISERROR(B1439),"BLANK",B1439),B1440),B1441)</f>
        <v>Tomas Bird</v>
      </c>
      <c r="C1442" s="11" t="str">
        <f t="shared" si="2764"/>
        <v>Isabelle Cote</v>
      </c>
      <c r="D1442" s="11" t="str">
        <f t="shared" si="2764"/>
        <v>BMSC12</v>
      </c>
      <c r="E1442" s="12" t="str">
        <f>IF(ISERROR(VLOOKUP($D1442,SITES!$A:$E,2,FALSE)),"",VLOOKUP($D1442,SITES!$A:$E,2,FALSE))</f>
        <v>Wizard Island North</v>
      </c>
      <c r="F1442" s="10">
        <f>IF(ISERROR(VLOOKUP($D1442,SITES!$A:$E,3,FALSE)),"",VLOOKUP($D1442,SITES!$A:$E,3,FALSE))</f>
        <v>48.858283996582003</v>
      </c>
      <c r="G1442" s="13">
        <f>IF(ISERROR(VLOOKUP($D1442,SITES!$A:$E,4,FALSE)),"",VLOOKUP($D1442,SITES!$A:$E,4,FALSE))</f>
        <v>-125.160919189453</v>
      </c>
      <c r="H1442" s="14" t="str">
        <f t="shared" ref="H1442:O1442" si="2765">IF(ISERROR(H1441),IF(ISERROR(H1440),IF(ISERROR(H1439),"BLANK",H1439),H1440),H1441)</f>
        <v>26/04/2024</v>
      </c>
      <c r="I1442" s="11">
        <f t="shared" si="2765"/>
        <v>2</v>
      </c>
      <c r="J1442" s="11" t="str">
        <f t="shared" si="2765"/>
        <v>SW</v>
      </c>
      <c r="K1442" s="18">
        <f t="shared" si="2765"/>
        <v>0.39513888888888887</v>
      </c>
      <c r="L1442" s="11" t="str">
        <f t="shared" si="2765"/>
        <v>TB</v>
      </c>
      <c r="M1442" s="11">
        <f t="shared" si="2765"/>
        <v>7</v>
      </c>
      <c r="N1442" s="11">
        <f t="shared" si="2765"/>
        <v>2</v>
      </c>
      <c r="O1442" s="11">
        <f t="shared" si="2765"/>
        <v>2</v>
      </c>
      <c r="P1442" s="11" t="s">
        <v>43</v>
      </c>
      <c r="Q1442" s="19" t="str">
        <f>IF($N1442=1,IF(ISERROR(VLOOKUP($P1442,'M1'!$A:$C,Q$2,FALSE)),"NOT PRESENT",VLOOKUP($P1442,'M1'!$A:$C,Q$2,FALSE)),IF($N1442=2,IF(ISERROR(VLOOKUP(DATA!$P1442,'M2'!$A:$C,Q$2,FALSE)),"NOT PRESENT",VLOOKUP(DATA!$P1442,'M2'!$A:$C,Q$2,FALSE)),IF($N1442=0,IF(ISERROR(VLOOKUP($P1442,'M1'!$A:$C,Q$2,FALSE)),IF(ISERROR(VLOOKUP(DATA!$P1442,'M2'!$A:$C,Q$2,FALSE)),"NOT PRESENT",VLOOKUP(DATA!$P1442,'M2'!$A:$C,Q$2,FALSE)),VLOOKUP($P1442,'M1'!$A:$C,Q$2,FALSE)),"SPECIFY METHOD")))</f>
        <v>Strongylocentrotus droebachiensis</v>
      </c>
      <c r="R1442" s="12" t="str">
        <f>IF($N1442=1,IF(ISERROR(VLOOKUP($P1442,'M1'!$A:$C,R$2,FALSE)),"NOT PRESENT",VLOOKUP($P1442,'M1'!$A:$C,R$2,FALSE)),IF($N1442=2,IF(ISERROR(VLOOKUP(DATA!$P1442,'M2'!$A:$C,R$2,FALSE)),"NOT PRESENT",VLOOKUP(DATA!$P1442,'M2'!$A:$C,R$2,FALSE)),IF($N1442=0,IF(ISERROR(VLOOKUP($P1442,'M1'!$A:$C,R$2,FALSE)),IF(ISERROR(VLOOKUP(DATA!$P1442,'M2'!$A:$C,R$2,FALSE)),"NOT PRESENT",VLOOKUP(DATA!$P1442,'M2'!$A:$C,R$2,FALSE)),VLOOKUP($P1442,'M1'!$A:$C,R$2,FALSE)),"SPECIFY METHOD")))</f>
        <v>Northern sea urchin</v>
      </c>
      <c r="S1442" s="21">
        <f t="shared" si="2597"/>
        <v>2</v>
      </c>
      <c r="T1442" s="11">
        <v>2</v>
      </c>
      <c r="U1442" s="11"/>
      <c r="V1442" s="11"/>
      <c r="W1442" s="11"/>
      <c r="X1442" s="11"/>
      <c r="Y1442" s="11"/>
      <c r="Z1442" s="11"/>
      <c r="AA1442" s="11"/>
      <c r="AB1442" s="11"/>
      <c r="AC1442" s="11"/>
      <c r="AD1442" s="11"/>
      <c r="AE1442" s="11"/>
      <c r="AF1442" s="11"/>
      <c r="AG1442" s="11"/>
      <c r="AH1442" s="11"/>
      <c r="AI1442" s="11"/>
      <c r="AJ1442" s="11"/>
      <c r="AK1442" s="11"/>
      <c r="AL1442" s="11"/>
      <c r="AM1442" s="11"/>
      <c r="AN1442" s="11"/>
      <c r="AO1442" s="11"/>
      <c r="AP1442" s="11"/>
      <c r="AQ1442" s="11"/>
      <c r="AR1442" s="11"/>
      <c r="AS1442" s="11"/>
      <c r="AT1442" s="11"/>
      <c r="AU1442" s="11"/>
      <c r="AV1442" s="11"/>
      <c r="AW1442" s="11"/>
      <c r="AX1442" s="11"/>
      <c r="AY1442" s="11"/>
      <c r="AZ1442" s="11"/>
      <c r="BA1442" s="11"/>
      <c r="BB1442" s="11"/>
      <c r="BC1442" s="11"/>
      <c r="BD1442" s="11"/>
      <c r="BE1442" s="11"/>
      <c r="BF1442" s="11"/>
      <c r="BG1442" s="11"/>
      <c r="BH1442" s="11"/>
      <c r="BI1442" s="11"/>
      <c r="BJ1442" s="11"/>
      <c r="BK1442" s="11"/>
      <c r="BL1442" s="11"/>
      <c r="BM1442" s="11"/>
      <c r="BN1442" s="11"/>
      <c r="BO1442" s="11"/>
      <c r="BP1442" s="11"/>
    </row>
    <row r="1443" spans="1:68" ht="12.75" customHeight="1">
      <c r="A1443" s="12">
        <f t="shared" si="2736"/>
        <v>1439</v>
      </c>
      <c r="B1443" s="11" t="str">
        <f t="shared" ref="B1443:D1443" si="2766">IF(ISERROR(B1442),IF(ISERROR(B1441),IF(ISERROR(B1440),"BLANK",B1440),B1441),B1442)</f>
        <v>Tomas Bird</v>
      </c>
      <c r="C1443" s="11" t="str">
        <f t="shared" si="2766"/>
        <v>Isabelle Cote</v>
      </c>
      <c r="D1443" s="11" t="str">
        <f t="shared" si="2766"/>
        <v>BMSC12</v>
      </c>
      <c r="E1443" s="12" t="str">
        <f>IF(ISERROR(VLOOKUP($D1443,SITES!$A:$E,2,FALSE)),"",VLOOKUP($D1443,SITES!$A:$E,2,FALSE))</f>
        <v>Wizard Island North</v>
      </c>
      <c r="F1443" s="10">
        <f>IF(ISERROR(VLOOKUP($D1443,SITES!$A:$E,3,FALSE)),"",VLOOKUP($D1443,SITES!$A:$E,3,FALSE))</f>
        <v>48.858283996582003</v>
      </c>
      <c r="G1443" s="13">
        <f>IF(ISERROR(VLOOKUP($D1443,SITES!$A:$E,4,FALSE)),"",VLOOKUP($D1443,SITES!$A:$E,4,FALSE))</f>
        <v>-125.160919189453</v>
      </c>
      <c r="H1443" s="14" t="str">
        <f t="shared" ref="H1443:O1443" si="2767">IF(ISERROR(H1442),IF(ISERROR(H1441),IF(ISERROR(H1440),"BLANK",H1440),H1441),H1442)</f>
        <v>26/04/2024</v>
      </c>
      <c r="I1443" s="11">
        <f t="shared" si="2767"/>
        <v>2</v>
      </c>
      <c r="J1443" s="11" t="str">
        <f t="shared" si="2767"/>
        <v>SW</v>
      </c>
      <c r="K1443" s="18">
        <f t="shared" si="2767"/>
        <v>0.39513888888888887</v>
      </c>
      <c r="L1443" s="11" t="str">
        <f t="shared" si="2767"/>
        <v>TB</v>
      </c>
      <c r="M1443" s="11">
        <f t="shared" si="2767"/>
        <v>7</v>
      </c>
      <c r="N1443" s="11">
        <f t="shared" si="2767"/>
        <v>2</v>
      </c>
      <c r="O1443" s="11">
        <f t="shared" si="2767"/>
        <v>2</v>
      </c>
      <c r="P1443" s="11" t="s">
        <v>31</v>
      </c>
      <c r="Q1443" s="19" t="str">
        <f>IF($N1443=1,IF(ISERROR(VLOOKUP($P1443,'M1'!$A:$C,Q$2,FALSE)),"NOT PRESENT",VLOOKUP($P1443,'M1'!$A:$C,Q$2,FALSE)),IF($N1443=2,IF(ISERROR(VLOOKUP(DATA!$P1443,'M2'!$A:$C,Q$2,FALSE)),"NOT PRESENT",VLOOKUP(DATA!$P1443,'M2'!$A:$C,Q$2,FALSE)),IF($N1443=0,IF(ISERROR(VLOOKUP($P1443,'M1'!$A:$C,Q$2,FALSE)),IF(ISERROR(VLOOKUP(DATA!$P1443,'M2'!$A:$C,Q$2,FALSE)),"NOT PRESENT",VLOOKUP(DATA!$P1443,'M2'!$A:$C,Q$2,FALSE)),VLOOKUP($P1443,'M1'!$A:$C,Q$2,FALSE)),"SPECIFY METHOD")))</f>
        <v>Patiria miniata</v>
      </c>
      <c r="R1443" s="12" t="str">
        <f>IF($N1443=1,IF(ISERROR(VLOOKUP($P1443,'M1'!$A:$C,R$2,FALSE)),"NOT PRESENT",VLOOKUP($P1443,'M1'!$A:$C,R$2,FALSE)),IF($N1443=2,IF(ISERROR(VLOOKUP(DATA!$P1443,'M2'!$A:$C,R$2,FALSE)),"NOT PRESENT",VLOOKUP(DATA!$P1443,'M2'!$A:$C,R$2,FALSE)),IF($N1443=0,IF(ISERROR(VLOOKUP($P1443,'M1'!$A:$C,R$2,FALSE)),IF(ISERROR(VLOOKUP(DATA!$P1443,'M2'!$A:$C,R$2,FALSE)),"NOT PRESENT",VLOOKUP(DATA!$P1443,'M2'!$A:$C,R$2,FALSE)),VLOOKUP($P1443,'M1'!$A:$C,R$2,FALSE)),"SPECIFY METHOD")))</f>
        <v>Bat star</v>
      </c>
      <c r="S1443" s="21">
        <f t="shared" si="2597"/>
        <v>11</v>
      </c>
      <c r="T1443" s="11">
        <v>11</v>
      </c>
      <c r="U1443" s="11"/>
      <c r="V1443" s="11"/>
      <c r="W1443" s="11"/>
      <c r="X1443" s="11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1"/>
      <c r="AJ1443" s="11"/>
      <c r="AK1443" s="11"/>
      <c r="AL1443" s="11"/>
      <c r="AM1443" s="11"/>
      <c r="AN1443" s="11"/>
      <c r="AO1443" s="11"/>
      <c r="AP1443" s="11"/>
      <c r="AQ1443" s="11"/>
      <c r="AR1443" s="11"/>
      <c r="AS1443" s="11"/>
      <c r="AT1443" s="11"/>
      <c r="AU1443" s="11"/>
      <c r="AV1443" s="11"/>
      <c r="AW1443" s="11"/>
      <c r="AX1443" s="11"/>
      <c r="AY1443" s="11"/>
      <c r="AZ1443" s="11"/>
      <c r="BA1443" s="11"/>
      <c r="BB1443" s="11"/>
      <c r="BC1443" s="11"/>
      <c r="BD1443" s="11"/>
      <c r="BE1443" s="11"/>
      <c r="BF1443" s="11"/>
      <c r="BG1443" s="11"/>
      <c r="BH1443" s="11"/>
      <c r="BI1443" s="11"/>
      <c r="BJ1443" s="11"/>
      <c r="BK1443" s="11"/>
      <c r="BL1443" s="11"/>
      <c r="BM1443" s="11"/>
      <c r="BN1443" s="11"/>
      <c r="BO1443" s="11"/>
      <c r="BP1443" s="11"/>
    </row>
    <row r="1444" spans="1:68" ht="12.75" customHeight="1">
      <c r="A1444" s="12">
        <f t="shared" si="2736"/>
        <v>1440</v>
      </c>
      <c r="B1444" s="11" t="str">
        <f t="shared" ref="B1444:D1444" si="2768">IF(ISERROR(B1443),IF(ISERROR(B1442),IF(ISERROR(B1441),"BLANK",B1441),B1442),B1443)</f>
        <v>Tomas Bird</v>
      </c>
      <c r="C1444" s="11" t="str">
        <f t="shared" si="2768"/>
        <v>Isabelle Cote</v>
      </c>
      <c r="D1444" s="11" t="str">
        <f t="shared" si="2768"/>
        <v>BMSC12</v>
      </c>
      <c r="E1444" s="12" t="str">
        <f>IF(ISERROR(VLOOKUP($D1444,SITES!$A:$E,2,FALSE)),"",VLOOKUP($D1444,SITES!$A:$E,2,FALSE))</f>
        <v>Wizard Island North</v>
      </c>
      <c r="F1444" s="10">
        <f>IF(ISERROR(VLOOKUP($D1444,SITES!$A:$E,3,FALSE)),"",VLOOKUP($D1444,SITES!$A:$E,3,FALSE))</f>
        <v>48.858283996582003</v>
      </c>
      <c r="G1444" s="13">
        <f>IF(ISERROR(VLOOKUP($D1444,SITES!$A:$E,4,FALSE)),"",VLOOKUP($D1444,SITES!$A:$E,4,FALSE))</f>
        <v>-125.160919189453</v>
      </c>
      <c r="H1444" s="14" t="str">
        <f t="shared" ref="H1444:O1444" si="2769">IF(ISERROR(H1443),IF(ISERROR(H1442),IF(ISERROR(H1441),"BLANK",H1441),H1442),H1443)</f>
        <v>26/04/2024</v>
      </c>
      <c r="I1444" s="11">
        <f t="shared" si="2769"/>
        <v>2</v>
      </c>
      <c r="J1444" s="11" t="str">
        <f t="shared" si="2769"/>
        <v>SW</v>
      </c>
      <c r="K1444" s="18">
        <f t="shared" si="2769"/>
        <v>0.39513888888888887</v>
      </c>
      <c r="L1444" s="11" t="str">
        <f t="shared" si="2769"/>
        <v>TB</v>
      </c>
      <c r="M1444" s="11">
        <f t="shared" si="2769"/>
        <v>7</v>
      </c>
      <c r="N1444" s="11">
        <f t="shared" si="2769"/>
        <v>2</v>
      </c>
      <c r="O1444" s="11">
        <f t="shared" si="2769"/>
        <v>2</v>
      </c>
      <c r="P1444" s="11" t="s">
        <v>37</v>
      </c>
      <c r="Q1444" s="19" t="str">
        <f>IF($N1444=1,IF(ISERROR(VLOOKUP($P1444,'M1'!$A:$C,Q$2,FALSE)),"NOT PRESENT",VLOOKUP($P1444,'M1'!$A:$C,Q$2,FALSE)),IF($N1444=2,IF(ISERROR(VLOOKUP(DATA!$P1444,'M2'!$A:$C,Q$2,FALSE)),"NOT PRESENT",VLOOKUP(DATA!$P1444,'M2'!$A:$C,Q$2,FALSE)),IF($N1444=0,IF(ISERROR(VLOOKUP($P1444,'M1'!$A:$C,Q$2,FALSE)),IF(ISERROR(VLOOKUP(DATA!$P1444,'M2'!$A:$C,Q$2,FALSE)),"NOT PRESENT",VLOOKUP(DATA!$P1444,'M2'!$A:$C,Q$2,FALSE)),VLOOKUP($P1444,'M1'!$A:$C,Q$2,FALSE)),"SPECIFY METHOD")))</f>
        <v>Ceratostoma foliatum</v>
      </c>
      <c r="R1444" s="12" t="str">
        <f>IF($N1444=1,IF(ISERROR(VLOOKUP($P1444,'M1'!$A:$C,R$2,FALSE)),"NOT PRESENT",VLOOKUP($P1444,'M1'!$A:$C,R$2,FALSE)),IF($N1444=2,IF(ISERROR(VLOOKUP(DATA!$P1444,'M2'!$A:$C,R$2,FALSE)),"NOT PRESENT",VLOOKUP(DATA!$P1444,'M2'!$A:$C,R$2,FALSE)),IF($N1444=0,IF(ISERROR(VLOOKUP($P1444,'M1'!$A:$C,R$2,FALSE)),IF(ISERROR(VLOOKUP(DATA!$P1444,'M2'!$A:$C,R$2,FALSE)),"NOT PRESENT",VLOOKUP(DATA!$P1444,'M2'!$A:$C,R$2,FALSE)),VLOOKUP($P1444,'M1'!$A:$C,R$2,FALSE)),"SPECIFY METHOD")))</f>
        <v>Leafy hornmouth</v>
      </c>
      <c r="S1444" s="21">
        <f t="shared" si="2597"/>
        <v>23</v>
      </c>
      <c r="T1444" s="11">
        <v>23</v>
      </c>
      <c r="U1444" s="11"/>
      <c r="V1444" s="11"/>
      <c r="W1444" s="11"/>
      <c r="X1444" s="11"/>
      <c r="Y1444" s="11"/>
      <c r="Z1444" s="11"/>
      <c r="AA1444" s="11"/>
      <c r="AB1444" s="11"/>
      <c r="AC1444" s="11"/>
      <c r="AD1444" s="11"/>
      <c r="AE1444" s="11"/>
      <c r="AF1444" s="11"/>
      <c r="AG1444" s="11"/>
      <c r="AH1444" s="11"/>
      <c r="AI1444" s="11"/>
      <c r="AJ1444" s="11"/>
      <c r="AK1444" s="11"/>
      <c r="AL1444" s="11"/>
      <c r="AM1444" s="11"/>
      <c r="AN1444" s="11"/>
      <c r="AO1444" s="11"/>
      <c r="AP1444" s="11"/>
      <c r="AQ1444" s="11"/>
      <c r="AR1444" s="11"/>
      <c r="AS1444" s="11"/>
      <c r="AT1444" s="11"/>
      <c r="AU1444" s="11"/>
      <c r="AV1444" s="11"/>
      <c r="AW1444" s="11"/>
      <c r="AX1444" s="11"/>
      <c r="AY1444" s="11"/>
      <c r="AZ1444" s="11"/>
      <c r="BA1444" s="11"/>
      <c r="BB1444" s="11"/>
      <c r="BC1444" s="11"/>
      <c r="BD1444" s="11"/>
      <c r="BE1444" s="11"/>
      <c r="BF1444" s="11"/>
      <c r="BG1444" s="11"/>
      <c r="BH1444" s="11"/>
      <c r="BI1444" s="11"/>
      <c r="BJ1444" s="11"/>
      <c r="BK1444" s="11"/>
      <c r="BL1444" s="11"/>
      <c r="BM1444" s="11"/>
      <c r="BN1444" s="11"/>
      <c r="BO1444" s="11"/>
      <c r="BP1444" s="11"/>
    </row>
    <row r="1445" spans="1:68" ht="12.75" customHeight="1">
      <c r="A1445" s="12">
        <f t="shared" si="2736"/>
        <v>1441</v>
      </c>
      <c r="B1445" s="11" t="str">
        <f t="shared" ref="B1445:D1445" si="2770">IF(ISERROR(B1444),IF(ISERROR(B1443),IF(ISERROR(B1442),"BLANK",B1442),B1443),B1444)</f>
        <v>Tomas Bird</v>
      </c>
      <c r="C1445" s="11" t="str">
        <f t="shared" si="2770"/>
        <v>Isabelle Cote</v>
      </c>
      <c r="D1445" s="11" t="str">
        <f t="shared" si="2770"/>
        <v>BMSC12</v>
      </c>
      <c r="E1445" s="12" t="str">
        <f>IF(ISERROR(VLOOKUP($D1445,SITES!$A:$E,2,FALSE)),"",VLOOKUP($D1445,SITES!$A:$E,2,FALSE))</f>
        <v>Wizard Island North</v>
      </c>
      <c r="F1445" s="10">
        <f>IF(ISERROR(VLOOKUP($D1445,SITES!$A:$E,3,FALSE)),"",VLOOKUP($D1445,SITES!$A:$E,3,FALSE))</f>
        <v>48.858283996582003</v>
      </c>
      <c r="G1445" s="13">
        <f>IF(ISERROR(VLOOKUP($D1445,SITES!$A:$E,4,FALSE)),"",VLOOKUP($D1445,SITES!$A:$E,4,FALSE))</f>
        <v>-125.160919189453</v>
      </c>
      <c r="H1445" s="14" t="str">
        <f t="shared" ref="H1445:O1445" si="2771">IF(ISERROR(H1444),IF(ISERROR(H1443),IF(ISERROR(H1442),"BLANK",H1442),H1443),H1444)</f>
        <v>26/04/2024</v>
      </c>
      <c r="I1445" s="11">
        <f t="shared" si="2771"/>
        <v>2</v>
      </c>
      <c r="J1445" s="11" t="str">
        <f t="shared" si="2771"/>
        <v>SW</v>
      </c>
      <c r="K1445" s="18">
        <f t="shared" si="2771"/>
        <v>0.39513888888888887</v>
      </c>
      <c r="L1445" s="11" t="str">
        <f t="shared" si="2771"/>
        <v>TB</v>
      </c>
      <c r="M1445" s="11">
        <f t="shared" si="2771"/>
        <v>7</v>
      </c>
      <c r="N1445" s="11">
        <f t="shared" si="2771"/>
        <v>2</v>
      </c>
      <c r="O1445" s="11">
        <f t="shared" si="2771"/>
        <v>2</v>
      </c>
      <c r="P1445" s="11" t="s">
        <v>47</v>
      </c>
      <c r="Q1445" s="19" t="str">
        <f>IF($N1445=1,IF(ISERROR(VLOOKUP($P1445,'M1'!$A:$C,Q$2,FALSE)),"NOT PRESENT",VLOOKUP($P1445,'M1'!$A:$C,Q$2,FALSE)),IF($N1445=2,IF(ISERROR(VLOOKUP(DATA!$P1445,'M2'!$A:$C,Q$2,FALSE)),"NOT PRESENT",VLOOKUP(DATA!$P1445,'M2'!$A:$C,Q$2,FALSE)),IF($N1445=0,IF(ISERROR(VLOOKUP($P1445,'M1'!$A:$C,Q$2,FALSE)),IF(ISERROR(VLOOKUP(DATA!$P1445,'M2'!$A:$C,Q$2,FALSE)),"NOT PRESENT",VLOOKUP(DATA!$P1445,'M2'!$A:$C,Q$2,FALSE)),VLOOKUP($P1445,'M1'!$A:$C,Q$2,FALSE)),"SPECIFY METHOD")))</f>
        <v>Glebocarcinus oregonensis</v>
      </c>
      <c r="R1445" s="12" t="str">
        <f>IF($N1445=1,IF(ISERROR(VLOOKUP($P1445,'M1'!$A:$C,R$2,FALSE)),"NOT PRESENT",VLOOKUP($P1445,'M1'!$A:$C,R$2,FALSE)),IF($N1445=2,IF(ISERROR(VLOOKUP(DATA!$P1445,'M2'!$A:$C,R$2,FALSE)),"NOT PRESENT",VLOOKUP(DATA!$P1445,'M2'!$A:$C,R$2,FALSE)),IF($N1445=0,IF(ISERROR(VLOOKUP($P1445,'M1'!$A:$C,R$2,FALSE)),IF(ISERROR(VLOOKUP(DATA!$P1445,'M2'!$A:$C,R$2,FALSE)),"NOT PRESENT",VLOOKUP(DATA!$P1445,'M2'!$A:$C,R$2,FALSE)),VLOOKUP($P1445,'M1'!$A:$C,R$2,FALSE)),"SPECIFY METHOD")))</f>
        <v>Pygmy rock crab</v>
      </c>
      <c r="S1445" s="21">
        <f t="shared" si="2597"/>
        <v>7</v>
      </c>
      <c r="T1445" s="11">
        <v>7</v>
      </c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1"/>
      <c r="BA1445" s="11"/>
      <c r="BB1445" s="11"/>
      <c r="BC1445" s="11"/>
      <c r="BD1445" s="11"/>
      <c r="BE1445" s="11"/>
      <c r="BF1445" s="11"/>
      <c r="BG1445" s="11"/>
      <c r="BH1445" s="11"/>
      <c r="BI1445" s="11"/>
      <c r="BJ1445" s="11"/>
      <c r="BK1445" s="11"/>
      <c r="BL1445" s="11"/>
      <c r="BM1445" s="11"/>
      <c r="BN1445" s="11"/>
      <c r="BO1445" s="11"/>
      <c r="BP1445" s="11"/>
    </row>
    <row r="1446" spans="1:68" ht="12.75" customHeight="1">
      <c r="A1446" s="12">
        <f t="shared" si="2736"/>
        <v>1442</v>
      </c>
      <c r="B1446" s="11" t="str">
        <f t="shared" ref="B1446:D1446" si="2772">IF(ISERROR(B1445),IF(ISERROR(B1444),IF(ISERROR(B1443),"BLANK",B1443),B1444),B1445)</f>
        <v>Tomas Bird</v>
      </c>
      <c r="C1446" s="11" t="str">
        <f t="shared" si="2772"/>
        <v>Isabelle Cote</v>
      </c>
      <c r="D1446" s="11" t="str">
        <f t="shared" si="2772"/>
        <v>BMSC12</v>
      </c>
      <c r="E1446" s="12" t="str">
        <f>IF(ISERROR(VLOOKUP($D1446,SITES!$A:$E,2,FALSE)),"",VLOOKUP($D1446,SITES!$A:$E,2,FALSE))</f>
        <v>Wizard Island North</v>
      </c>
      <c r="F1446" s="10">
        <f>IF(ISERROR(VLOOKUP($D1446,SITES!$A:$E,3,FALSE)),"",VLOOKUP($D1446,SITES!$A:$E,3,FALSE))</f>
        <v>48.858283996582003</v>
      </c>
      <c r="G1446" s="13">
        <f>IF(ISERROR(VLOOKUP($D1446,SITES!$A:$E,4,FALSE)),"",VLOOKUP($D1446,SITES!$A:$E,4,FALSE))</f>
        <v>-125.160919189453</v>
      </c>
      <c r="H1446" s="14" t="str">
        <f t="shared" ref="H1446:O1446" si="2773">IF(ISERROR(H1445),IF(ISERROR(H1444),IF(ISERROR(H1443),"BLANK",H1443),H1444),H1445)</f>
        <v>26/04/2024</v>
      </c>
      <c r="I1446" s="11">
        <f t="shared" si="2773"/>
        <v>2</v>
      </c>
      <c r="J1446" s="11" t="str">
        <f t="shared" si="2773"/>
        <v>SW</v>
      </c>
      <c r="K1446" s="18">
        <f t="shared" si="2773"/>
        <v>0.39513888888888887</v>
      </c>
      <c r="L1446" s="11" t="str">
        <f t="shared" si="2773"/>
        <v>TB</v>
      </c>
      <c r="M1446" s="11">
        <f t="shared" si="2773"/>
        <v>7</v>
      </c>
      <c r="N1446" s="11">
        <f t="shared" si="2773"/>
        <v>2</v>
      </c>
      <c r="O1446" s="11">
        <f t="shared" si="2773"/>
        <v>2</v>
      </c>
      <c r="P1446" s="11" t="s">
        <v>118</v>
      </c>
      <c r="Q1446" s="19" t="str">
        <f>IF($N1446=1,IF(ISERROR(VLOOKUP($P1446,'M1'!$A:$C,Q$2,FALSE)),"NOT PRESENT",VLOOKUP($P1446,'M1'!$A:$C,Q$2,FALSE)),IF($N1446=2,IF(ISERROR(VLOOKUP(DATA!$P1446,'M2'!$A:$C,Q$2,FALSE)),"NOT PRESENT",VLOOKUP(DATA!$P1446,'M2'!$A:$C,Q$2,FALSE)),IF($N1446=0,IF(ISERROR(VLOOKUP($P1446,'M1'!$A:$C,Q$2,FALSE)),IF(ISERROR(VLOOKUP(DATA!$P1446,'M2'!$A:$C,Q$2,FALSE)),"NOT PRESENT",VLOOKUP(DATA!$P1446,'M2'!$A:$C,Q$2,FALSE)),VLOOKUP($P1446,'M1'!$A:$C,Q$2,FALSE)),"SPECIFY METHOD")))</f>
        <v>Pachycheles pubescens</v>
      </c>
      <c r="R1446" s="12" t="str">
        <f>IF($N1446=1,IF(ISERROR(VLOOKUP($P1446,'M1'!$A:$C,R$2,FALSE)),"NOT PRESENT",VLOOKUP($P1446,'M1'!$A:$C,R$2,FALSE)),IF($N1446=2,IF(ISERROR(VLOOKUP(DATA!$P1446,'M2'!$A:$C,R$2,FALSE)),"NOT PRESENT",VLOOKUP(DATA!$P1446,'M2'!$A:$C,R$2,FALSE)),IF($N1446=0,IF(ISERROR(VLOOKUP($P1446,'M1'!$A:$C,R$2,FALSE)),IF(ISERROR(VLOOKUP(DATA!$P1446,'M2'!$A:$C,R$2,FALSE)),"NOT PRESENT",VLOOKUP(DATA!$P1446,'M2'!$A:$C,R$2,FALSE)),VLOOKUP($P1446,'M1'!$A:$C,R$2,FALSE)),"SPECIFY METHOD")))</f>
        <v>Pubescent porcelain crab</v>
      </c>
      <c r="S1446" s="21">
        <f t="shared" si="2597"/>
        <v>2</v>
      </c>
      <c r="T1446" s="11">
        <v>2</v>
      </c>
      <c r="U1446" s="11"/>
      <c r="V1446" s="11"/>
      <c r="W1446" s="11"/>
      <c r="X1446" s="11"/>
      <c r="Y1446" s="11"/>
      <c r="Z1446" s="11"/>
      <c r="AA1446" s="11"/>
      <c r="AB1446" s="11"/>
      <c r="AC1446" s="11"/>
      <c r="AD1446" s="11"/>
      <c r="AE1446" s="11"/>
      <c r="AF1446" s="11"/>
      <c r="AG1446" s="11"/>
      <c r="AH1446" s="11"/>
      <c r="AI1446" s="11"/>
      <c r="AJ1446" s="11"/>
      <c r="AK1446" s="11"/>
      <c r="AL1446" s="11"/>
      <c r="AM1446" s="11"/>
      <c r="AN1446" s="11"/>
      <c r="AO1446" s="11"/>
      <c r="AP1446" s="11"/>
      <c r="AQ1446" s="11"/>
      <c r="AR1446" s="11"/>
      <c r="AS1446" s="11"/>
      <c r="AT1446" s="11"/>
      <c r="AU1446" s="11"/>
      <c r="AV1446" s="11"/>
      <c r="AW1446" s="11"/>
      <c r="AX1446" s="11"/>
      <c r="AY1446" s="11"/>
      <c r="AZ1446" s="11"/>
      <c r="BA1446" s="11"/>
      <c r="BB1446" s="11"/>
      <c r="BC1446" s="11"/>
      <c r="BD1446" s="11"/>
      <c r="BE1446" s="11"/>
      <c r="BF1446" s="11"/>
      <c r="BG1446" s="11"/>
      <c r="BH1446" s="11"/>
      <c r="BI1446" s="11"/>
      <c r="BJ1446" s="11"/>
      <c r="BK1446" s="11"/>
      <c r="BL1446" s="11"/>
      <c r="BM1446" s="11"/>
      <c r="BN1446" s="11"/>
      <c r="BO1446" s="11"/>
      <c r="BP1446" s="11"/>
    </row>
    <row r="1447" spans="1:68" ht="12.75" customHeight="1">
      <c r="A1447" s="12">
        <f t="shared" si="2736"/>
        <v>1443</v>
      </c>
      <c r="B1447" s="11" t="str">
        <f t="shared" ref="B1447:D1447" si="2774">IF(ISERROR(B1446),IF(ISERROR(B1445),IF(ISERROR(B1444),"BLANK",B1444),B1445),B1446)</f>
        <v>Tomas Bird</v>
      </c>
      <c r="C1447" s="11" t="str">
        <f t="shared" si="2774"/>
        <v>Isabelle Cote</v>
      </c>
      <c r="D1447" s="11" t="str">
        <f t="shared" si="2774"/>
        <v>BMSC12</v>
      </c>
      <c r="E1447" s="12" t="str">
        <f>IF(ISERROR(VLOOKUP($D1447,SITES!$A:$E,2,FALSE)),"",VLOOKUP($D1447,SITES!$A:$E,2,FALSE))</f>
        <v>Wizard Island North</v>
      </c>
      <c r="F1447" s="10">
        <f>IF(ISERROR(VLOOKUP($D1447,SITES!$A:$E,3,FALSE)),"",VLOOKUP($D1447,SITES!$A:$E,3,FALSE))</f>
        <v>48.858283996582003</v>
      </c>
      <c r="G1447" s="13">
        <f>IF(ISERROR(VLOOKUP($D1447,SITES!$A:$E,4,FALSE)),"",VLOOKUP($D1447,SITES!$A:$E,4,FALSE))</f>
        <v>-125.160919189453</v>
      </c>
      <c r="H1447" s="14" t="str">
        <f t="shared" ref="H1447:O1447" si="2775">IF(ISERROR(H1446),IF(ISERROR(H1445),IF(ISERROR(H1444),"BLANK",H1444),H1445),H1446)</f>
        <v>26/04/2024</v>
      </c>
      <c r="I1447" s="11">
        <f t="shared" si="2775"/>
        <v>2</v>
      </c>
      <c r="J1447" s="11" t="str">
        <f t="shared" si="2775"/>
        <v>SW</v>
      </c>
      <c r="K1447" s="18">
        <f t="shared" si="2775"/>
        <v>0.39513888888888887</v>
      </c>
      <c r="L1447" s="11" t="str">
        <f t="shared" si="2775"/>
        <v>TB</v>
      </c>
      <c r="M1447" s="11">
        <f t="shared" si="2775"/>
        <v>7</v>
      </c>
      <c r="N1447" s="11">
        <f t="shared" si="2775"/>
        <v>2</v>
      </c>
      <c r="O1447" s="11">
        <f t="shared" si="2775"/>
        <v>2</v>
      </c>
      <c r="P1447" s="11" t="s">
        <v>35</v>
      </c>
      <c r="Q1447" s="19" t="str">
        <f>IF($N1447=1,IF(ISERROR(VLOOKUP($P1447,'M1'!$A:$C,Q$2,FALSE)),"NOT PRESENT",VLOOKUP($P1447,'M1'!$A:$C,Q$2,FALSE)),IF($N1447=2,IF(ISERROR(VLOOKUP(DATA!$P1447,'M2'!$A:$C,Q$2,FALSE)),"NOT PRESENT",VLOOKUP(DATA!$P1447,'M2'!$A:$C,Q$2,FALSE)),IF($N1447=0,IF(ISERROR(VLOOKUP($P1447,'M1'!$A:$C,Q$2,FALSE)),IF(ISERROR(VLOOKUP(DATA!$P1447,'M2'!$A:$C,Q$2,FALSE)),"NOT PRESENT",VLOOKUP(DATA!$P1447,'M2'!$A:$C,Q$2,FALSE)),VLOOKUP($P1447,'M1'!$A:$C,Q$2,FALSE)),"SPECIFY METHOD")))</f>
        <v>Orthasterias koehleri</v>
      </c>
      <c r="R1447" s="12" t="str">
        <f>IF($N1447=1,IF(ISERROR(VLOOKUP($P1447,'M1'!$A:$C,R$2,FALSE)),"NOT PRESENT",VLOOKUP($P1447,'M1'!$A:$C,R$2,FALSE)),IF($N1447=2,IF(ISERROR(VLOOKUP(DATA!$P1447,'M2'!$A:$C,R$2,FALSE)),"NOT PRESENT",VLOOKUP(DATA!$P1447,'M2'!$A:$C,R$2,FALSE)),IF($N1447=0,IF(ISERROR(VLOOKUP($P1447,'M1'!$A:$C,R$2,FALSE)),IF(ISERROR(VLOOKUP(DATA!$P1447,'M2'!$A:$C,R$2,FALSE)),"NOT PRESENT",VLOOKUP(DATA!$P1447,'M2'!$A:$C,R$2,FALSE)),VLOOKUP($P1447,'M1'!$A:$C,R$2,FALSE)),"SPECIFY METHOD")))</f>
        <v>Rainbow star</v>
      </c>
      <c r="S1447" s="21">
        <f t="shared" si="2597"/>
        <v>8</v>
      </c>
      <c r="T1447" s="11">
        <v>8</v>
      </c>
      <c r="U1447" s="11"/>
      <c r="V1447" s="11"/>
      <c r="W1447" s="11"/>
      <c r="X1447" s="11"/>
      <c r="Y1447" s="11"/>
      <c r="Z1447" s="11"/>
      <c r="AA1447" s="11"/>
      <c r="AB1447" s="11"/>
      <c r="AC1447" s="11"/>
      <c r="AD1447" s="11"/>
      <c r="AE1447" s="11"/>
      <c r="AF1447" s="11"/>
      <c r="AG1447" s="11"/>
      <c r="AH1447" s="11"/>
      <c r="AI1447" s="11"/>
      <c r="AJ1447" s="11"/>
      <c r="AK1447" s="11"/>
      <c r="AL1447" s="11"/>
      <c r="AM1447" s="11"/>
      <c r="AN1447" s="11"/>
      <c r="AO1447" s="11"/>
      <c r="AP1447" s="11"/>
      <c r="AQ1447" s="11"/>
      <c r="AR1447" s="11"/>
      <c r="AS1447" s="11"/>
      <c r="AT1447" s="11"/>
      <c r="AU1447" s="11"/>
      <c r="AV1447" s="11"/>
      <c r="AW1447" s="11"/>
      <c r="AX1447" s="11"/>
      <c r="AY1447" s="11"/>
      <c r="AZ1447" s="11"/>
      <c r="BA1447" s="11"/>
      <c r="BB1447" s="11"/>
      <c r="BC1447" s="11"/>
      <c r="BD1447" s="11"/>
      <c r="BE1447" s="11"/>
      <c r="BF1447" s="11"/>
      <c r="BG1447" s="11"/>
      <c r="BH1447" s="11"/>
      <c r="BI1447" s="11"/>
      <c r="BJ1447" s="11"/>
      <c r="BK1447" s="11"/>
      <c r="BL1447" s="11"/>
      <c r="BM1447" s="11"/>
      <c r="BN1447" s="11"/>
      <c r="BO1447" s="11"/>
      <c r="BP1447" s="11"/>
    </row>
    <row r="1448" spans="1:68" ht="12.75" customHeight="1">
      <c r="A1448" s="12">
        <f t="shared" si="2736"/>
        <v>1444</v>
      </c>
      <c r="B1448" s="11" t="str">
        <f t="shared" ref="B1448:D1448" si="2776">IF(ISERROR(B1447),IF(ISERROR(B1446),IF(ISERROR(B1445),"BLANK",B1445),B1446),B1447)</f>
        <v>Tomas Bird</v>
      </c>
      <c r="C1448" s="11" t="str">
        <f t="shared" si="2776"/>
        <v>Isabelle Cote</v>
      </c>
      <c r="D1448" s="11" t="str">
        <f t="shared" si="2776"/>
        <v>BMSC12</v>
      </c>
      <c r="E1448" s="12" t="str">
        <f>IF(ISERROR(VLOOKUP($D1448,SITES!$A:$E,2,FALSE)),"",VLOOKUP($D1448,SITES!$A:$E,2,FALSE))</f>
        <v>Wizard Island North</v>
      </c>
      <c r="F1448" s="10">
        <f>IF(ISERROR(VLOOKUP($D1448,SITES!$A:$E,3,FALSE)),"",VLOOKUP($D1448,SITES!$A:$E,3,FALSE))</f>
        <v>48.858283996582003</v>
      </c>
      <c r="G1448" s="13">
        <f>IF(ISERROR(VLOOKUP($D1448,SITES!$A:$E,4,FALSE)),"",VLOOKUP($D1448,SITES!$A:$E,4,FALSE))</f>
        <v>-125.160919189453</v>
      </c>
      <c r="H1448" s="14" t="str">
        <f t="shared" ref="H1448:O1448" si="2777">IF(ISERROR(H1447),IF(ISERROR(H1446),IF(ISERROR(H1445),"BLANK",H1445),H1446),H1447)</f>
        <v>26/04/2024</v>
      </c>
      <c r="I1448" s="11">
        <f t="shared" si="2777"/>
        <v>2</v>
      </c>
      <c r="J1448" s="11" t="str">
        <f t="shared" si="2777"/>
        <v>SW</v>
      </c>
      <c r="K1448" s="18">
        <f t="shared" si="2777"/>
        <v>0.39513888888888887</v>
      </c>
      <c r="L1448" s="11" t="str">
        <f t="shared" si="2777"/>
        <v>TB</v>
      </c>
      <c r="M1448" s="11">
        <f t="shared" si="2777"/>
        <v>7</v>
      </c>
      <c r="N1448" s="11">
        <f t="shared" si="2777"/>
        <v>2</v>
      </c>
      <c r="O1448" s="11">
        <f t="shared" si="2777"/>
        <v>2</v>
      </c>
      <c r="P1448" s="11" t="s">
        <v>45</v>
      </c>
      <c r="Q1448" s="19" t="str">
        <f>IF($N1448=1,IF(ISERROR(VLOOKUP($P1448,'M1'!$A:$C,Q$2,FALSE)),"NOT PRESENT",VLOOKUP($P1448,'M1'!$A:$C,Q$2,FALSE)),IF($N1448=2,IF(ISERROR(VLOOKUP(DATA!$P1448,'M2'!$A:$C,Q$2,FALSE)),"NOT PRESENT",VLOOKUP(DATA!$P1448,'M2'!$A:$C,Q$2,FALSE)),IF($N1448=0,IF(ISERROR(VLOOKUP($P1448,'M1'!$A:$C,Q$2,FALSE)),IF(ISERROR(VLOOKUP(DATA!$P1448,'M2'!$A:$C,Q$2,FALSE)),"NOT PRESENT",VLOOKUP(DATA!$P1448,'M2'!$A:$C,Q$2,FALSE)),VLOOKUP($P1448,'M1'!$A:$C,Q$2,FALSE)),"SPECIFY METHOD")))</f>
        <v>Diodora aspera</v>
      </c>
      <c r="R1448" s="12" t="str">
        <f>IF($N1448=1,IF(ISERROR(VLOOKUP($P1448,'M1'!$A:$C,R$2,FALSE)),"NOT PRESENT",VLOOKUP($P1448,'M1'!$A:$C,R$2,FALSE)),IF($N1448=2,IF(ISERROR(VLOOKUP(DATA!$P1448,'M2'!$A:$C,R$2,FALSE)),"NOT PRESENT",VLOOKUP(DATA!$P1448,'M2'!$A:$C,R$2,FALSE)),IF($N1448=0,IF(ISERROR(VLOOKUP($P1448,'M1'!$A:$C,R$2,FALSE)),IF(ISERROR(VLOOKUP(DATA!$P1448,'M2'!$A:$C,R$2,FALSE)),"NOT PRESENT",VLOOKUP(DATA!$P1448,'M2'!$A:$C,R$2,FALSE)),VLOOKUP($P1448,'M1'!$A:$C,R$2,FALSE)),"SPECIFY METHOD")))</f>
        <v>Rough keyhole limpet</v>
      </c>
      <c r="S1448" s="21">
        <f t="shared" si="2597"/>
        <v>2</v>
      </c>
      <c r="T1448" s="11">
        <v>2</v>
      </c>
      <c r="U1448" s="11"/>
      <c r="V1448" s="11"/>
      <c r="W1448" s="11"/>
      <c r="X1448" s="11"/>
      <c r="Y1448" s="11"/>
      <c r="Z1448" s="11"/>
      <c r="AA1448" s="11"/>
      <c r="AB1448" s="11"/>
      <c r="AC1448" s="11"/>
      <c r="AD1448" s="11"/>
      <c r="AE1448" s="11"/>
      <c r="AF1448" s="11"/>
      <c r="AG1448" s="11"/>
      <c r="AH1448" s="11"/>
      <c r="AI1448" s="11"/>
      <c r="AJ1448" s="11"/>
      <c r="AK1448" s="11"/>
      <c r="AL1448" s="11"/>
      <c r="AM1448" s="11"/>
      <c r="AN1448" s="11"/>
      <c r="AO1448" s="11"/>
      <c r="AP1448" s="11"/>
      <c r="AQ1448" s="11"/>
      <c r="AR1448" s="11"/>
      <c r="AS1448" s="11"/>
      <c r="AT1448" s="11"/>
      <c r="AU1448" s="11"/>
      <c r="AV1448" s="11"/>
      <c r="AW1448" s="11"/>
      <c r="AX1448" s="11"/>
      <c r="AY1448" s="11"/>
      <c r="AZ1448" s="11"/>
      <c r="BA1448" s="11"/>
      <c r="BB1448" s="11"/>
      <c r="BC1448" s="11"/>
      <c r="BD1448" s="11"/>
      <c r="BE1448" s="11"/>
      <c r="BF1448" s="11"/>
      <c r="BG1448" s="11"/>
      <c r="BH1448" s="11"/>
      <c r="BI1448" s="11"/>
      <c r="BJ1448" s="11"/>
      <c r="BK1448" s="11"/>
      <c r="BL1448" s="11"/>
      <c r="BM1448" s="11"/>
      <c r="BN1448" s="11"/>
      <c r="BO1448" s="11"/>
      <c r="BP1448" s="11"/>
    </row>
    <row r="1449" spans="1:68" ht="12.75" customHeight="1">
      <c r="A1449" s="12">
        <f t="shared" si="2736"/>
        <v>1445</v>
      </c>
      <c r="B1449" s="11" t="str">
        <f t="shared" ref="B1449:D1449" si="2778">IF(ISERROR(B1448),IF(ISERROR(B1447),IF(ISERROR(B1446),"BLANK",B1446),B1447),B1448)</f>
        <v>Tomas Bird</v>
      </c>
      <c r="C1449" s="11" t="str">
        <f t="shared" si="2778"/>
        <v>Isabelle Cote</v>
      </c>
      <c r="D1449" s="11" t="str">
        <f t="shared" si="2778"/>
        <v>BMSC12</v>
      </c>
      <c r="E1449" s="12" t="str">
        <f>IF(ISERROR(VLOOKUP($D1449,SITES!$A:$E,2,FALSE)),"",VLOOKUP($D1449,SITES!$A:$E,2,FALSE))</f>
        <v>Wizard Island North</v>
      </c>
      <c r="F1449" s="10">
        <f>IF(ISERROR(VLOOKUP($D1449,SITES!$A:$E,3,FALSE)),"",VLOOKUP($D1449,SITES!$A:$E,3,FALSE))</f>
        <v>48.858283996582003</v>
      </c>
      <c r="G1449" s="13">
        <f>IF(ISERROR(VLOOKUP($D1449,SITES!$A:$E,4,FALSE)),"",VLOOKUP($D1449,SITES!$A:$E,4,FALSE))</f>
        <v>-125.160919189453</v>
      </c>
      <c r="H1449" s="14" t="str">
        <f t="shared" ref="H1449:O1449" si="2779">IF(ISERROR(H1448),IF(ISERROR(H1447),IF(ISERROR(H1446),"BLANK",H1446),H1447),H1448)</f>
        <v>26/04/2024</v>
      </c>
      <c r="I1449" s="11">
        <f t="shared" si="2779"/>
        <v>2</v>
      </c>
      <c r="J1449" s="11" t="str">
        <f t="shared" si="2779"/>
        <v>SW</v>
      </c>
      <c r="K1449" s="18">
        <f t="shared" si="2779"/>
        <v>0.39513888888888887</v>
      </c>
      <c r="L1449" s="11" t="str">
        <f t="shared" si="2779"/>
        <v>TB</v>
      </c>
      <c r="M1449" s="11">
        <f t="shared" si="2779"/>
        <v>7</v>
      </c>
      <c r="N1449" s="11">
        <f t="shared" si="2779"/>
        <v>2</v>
      </c>
      <c r="O1449" s="11">
        <f t="shared" si="2779"/>
        <v>2</v>
      </c>
      <c r="P1449" s="11" t="s">
        <v>97</v>
      </c>
      <c r="Q1449" s="19" t="str">
        <f>IF($N1449=1,IF(ISERROR(VLOOKUP($P1449,'M1'!$A:$C,Q$2,FALSE)),"NOT PRESENT",VLOOKUP($P1449,'M1'!$A:$C,Q$2,FALSE)),IF($N1449=2,IF(ISERROR(VLOOKUP(DATA!$P1449,'M2'!$A:$C,Q$2,FALSE)),"NOT PRESENT",VLOOKUP(DATA!$P1449,'M2'!$A:$C,Q$2,FALSE)),IF($N1449=0,IF(ISERROR(VLOOKUP($P1449,'M1'!$A:$C,Q$2,FALSE)),IF(ISERROR(VLOOKUP(DATA!$P1449,'M2'!$A:$C,Q$2,FALSE)),"NOT PRESENT",VLOOKUP(DATA!$P1449,'M2'!$A:$C,Q$2,FALSE)),VLOOKUP($P1449,'M1'!$A:$C,Q$2,FALSE)),"SPECIFY METHOD")))</f>
        <v>Mediaster aequalis</v>
      </c>
      <c r="R1449" s="12" t="str">
        <f>IF($N1449=1,IF(ISERROR(VLOOKUP($P1449,'M1'!$A:$C,R$2,FALSE)),"NOT PRESENT",VLOOKUP($P1449,'M1'!$A:$C,R$2,FALSE)),IF($N1449=2,IF(ISERROR(VLOOKUP(DATA!$P1449,'M2'!$A:$C,R$2,FALSE)),"NOT PRESENT",VLOOKUP(DATA!$P1449,'M2'!$A:$C,R$2,FALSE)),IF($N1449=0,IF(ISERROR(VLOOKUP($P1449,'M1'!$A:$C,R$2,FALSE)),IF(ISERROR(VLOOKUP(DATA!$P1449,'M2'!$A:$C,R$2,FALSE)),"NOT PRESENT",VLOOKUP(DATA!$P1449,'M2'!$A:$C,R$2,FALSE)),VLOOKUP($P1449,'M1'!$A:$C,R$2,FALSE)),"SPECIFY METHOD")))</f>
        <v>Vermillion sea star</v>
      </c>
      <c r="S1449" s="21">
        <f t="shared" si="2597"/>
        <v>1</v>
      </c>
      <c r="T1449" s="11">
        <v>1</v>
      </c>
      <c r="U1449" s="11"/>
      <c r="V1449" s="11"/>
      <c r="W1449" s="11"/>
      <c r="X1449" s="11"/>
      <c r="Y1449" s="11"/>
      <c r="Z1449" s="11"/>
      <c r="AA1449" s="11"/>
      <c r="AB1449" s="11"/>
      <c r="AC1449" s="11"/>
      <c r="AD1449" s="11"/>
      <c r="AE1449" s="11"/>
      <c r="AF1449" s="11"/>
      <c r="AG1449" s="11"/>
      <c r="AH1449" s="11"/>
      <c r="AI1449" s="11"/>
      <c r="AJ1449" s="11"/>
      <c r="AK1449" s="11"/>
      <c r="AL1449" s="11"/>
      <c r="AM1449" s="11"/>
      <c r="AN1449" s="11"/>
      <c r="AO1449" s="11"/>
      <c r="AP1449" s="11"/>
      <c r="AQ1449" s="11"/>
      <c r="AR1449" s="11"/>
      <c r="AS1449" s="11"/>
      <c r="AT1449" s="11"/>
      <c r="AU1449" s="11"/>
      <c r="AV1449" s="11"/>
      <c r="AW1449" s="11"/>
      <c r="AX1449" s="11"/>
      <c r="AY1449" s="11"/>
      <c r="AZ1449" s="11"/>
      <c r="BA1449" s="11"/>
      <c r="BB1449" s="11"/>
      <c r="BC1449" s="11"/>
      <c r="BD1449" s="11"/>
      <c r="BE1449" s="11"/>
      <c r="BF1449" s="11"/>
      <c r="BG1449" s="11"/>
      <c r="BH1449" s="11"/>
      <c r="BI1449" s="11"/>
      <c r="BJ1449" s="11"/>
      <c r="BK1449" s="11"/>
      <c r="BL1449" s="11"/>
      <c r="BM1449" s="11"/>
      <c r="BN1449" s="11"/>
      <c r="BO1449" s="11"/>
      <c r="BP1449" s="11"/>
    </row>
    <row r="1450" spans="1:68" ht="12.75" customHeight="1">
      <c r="A1450" s="12">
        <f t="shared" si="2736"/>
        <v>1446</v>
      </c>
      <c r="B1450" s="11" t="str">
        <f t="shared" ref="B1450:D1450" si="2780">IF(ISERROR(B1449),IF(ISERROR(B1448),IF(ISERROR(B1447),"BLANK",B1447),B1448),B1449)</f>
        <v>Tomas Bird</v>
      </c>
      <c r="C1450" s="11" t="str">
        <f t="shared" si="2780"/>
        <v>Isabelle Cote</v>
      </c>
      <c r="D1450" s="11" t="str">
        <f t="shared" si="2780"/>
        <v>BMSC12</v>
      </c>
      <c r="E1450" s="12" t="str">
        <f>IF(ISERROR(VLOOKUP($D1450,SITES!$A:$E,2,FALSE)),"",VLOOKUP($D1450,SITES!$A:$E,2,FALSE))</f>
        <v>Wizard Island North</v>
      </c>
      <c r="F1450" s="10">
        <f>IF(ISERROR(VLOOKUP($D1450,SITES!$A:$E,3,FALSE)),"",VLOOKUP($D1450,SITES!$A:$E,3,FALSE))</f>
        <v>48.858283996582003</v>
      </c>
      <c r="G1450" s="13">
        <f>IF(ISERROR(VLOOKUP($D1450,SITES!$A:$E,4,FALSE)),"",VLOOKUP($D1450,SITES!$A:$E,4,FALSE))</f>
        <v>-125.160919189453</v>
      </c>
      <c r="H1450" s="14" t="str">
        <f t="shared" ref="H1450:O1450" si="2781">IF(ISERROR(H1449),IF(ISERROR(H1448),IF(ISERROR(H1447),"BLANK",H1447),H1448),H1449)</f>
        <v>26/04/2024</v>
      </c>
      <c r="I1450" s="11">
        <f t="shared" si="2781"/>
        <v>2</v>
      </c>
      <c r="J1450" s="11" t="str">
        <f t="shared" si="2781"/>
        <v>SW</v>
      </c>
      <c r="K1450" s="18">
        <f t="shared" si="2781"/>
        <v>0.39513888888888887</v>
      </c>
      <c r="L1450" s="11" t="str">
        <f t="shared" si="2781"/>
        <v>TB</v>
      </c>
      <c r="M1450" s="11">
        <f t="shared" si="2781"/>
        <v>7</v>
      </c>
      <c r="N1450" s="11">
        <f t="shared" si="2781"/>
        <v>2</v>
      </c>
      <c r="O1450" s="11">
        <f t="shared" si="2781"/>
        <v>2</v>
      </c>
      <c r="P1450" s="11" t="s">
        <v>53</v>
      </c>
      <c r="Q1450" s="19" t="str">
        <f>IF($N1450=1,IF(ISERROR(VLOOKUP($P1450,'M1'!$A:$C,Q$2,FALSE)),"NOT PRESENT",VLOOKUP($P1450,'M1'!$A:$C,Q$2,FALSE)),IF($N1450=2,IF(ISERROR(VLOOKUP(DATA!$P1450,'M2'!$A:$C,Q$2,FALSE)),"NOT PRESENT",VLOOKUP(DATA!$P1450,'M2'!$A:$C,Q$2,FALSE)),IF($N1450=0,IF(ISERROR(VLOOKUP($P1450,'M1'!$A:$C,Q$2,FALSE)),IF(ISERROR(VLOOKUP(DATA!$P1450,'M2'!$A:$C,Q$2,FALSE)),"NOT PRESENT",VLOOKUP(DATA!$P1450,'M2'!$A:$C,Q$2,FALSE)),VLOOKUP($P1450,'M1'!$A:$C,Q$2,FALSE)),"SPECIFY METHOD")))</f>
        <v>Rhinogobiops nicholsii</v>
      </c>
      <c r="R1450" s="12" t="str">
        <f>IF($N1450=1,IF(ISERROR(VLOOKUP($P1450,'M1'!$A:$C,R$2,FALSE)),"NOT PRESENT",VLOOKUP($P1450,'M1'!$A:$C,R$2,FALSE)),IF($N1450=2,IF(ISERROR(VLOOKUP(DATA!$P1450,'M2'!$A:$C,R$2,FALSE)),"NOT PRESENT",VLOOKUP(DATA!$P1450,'M2'!$A:$C,R$2,FALSE)),IF($N1450=0,IF(ISERROR(VLOOKUP($P1450,'M1'!$A:$C,R$2,FALSE)),IF(ISERROR(VLOOKUP(DATA!$P1450,'M2'!$A:$C,R$2,FALSE)),"NOT PRESENT",VLOOKUP(DATA!$P1450,'M2'!$A:$C,R$2,FALSE)),VLOOKUP($P1450,'M1'!$A:$C,R$2,FALSE)),"SPECIFY METHOD")))</f>
        <v>Blackeye goby</v>
      </c>
      <c r="S1450" s="21">
        <f t="shared" si="2597"/>
        <v>14</v>
      </c>
      <c r="T1450" s="11">
        <v>0</v>
      </c>
      <c r="U1450" s="11"/>
      <c r="V1450" s="11">
        <v>4</v>
      </c>
      <c r="W1450" s="11">
        <v>6</v>
      </c>
      <c r="X1450" s="11">
        <v>4</v>
      </c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1"/>
      <c r="AR1450" s="11"/>
      <c r="AS1450" s="11"/>
      <c r="AT1450" s="11"/>
      <c r="AU1450" s="11"/>
      <c r="AV1450" s="11"/>
      <c r="AW1450" s="11"/>
      <c r="AX1450" s="11"/>
      <c r="AY1450" s="11"/>
      <c r="AZ1450" s="11"/>
      <c r="BA1450" s="11"/>
      <c r="BB1450" s="11"/>
      <c r="BC1450" s="11"/>
      <c r="BD1450" s="11"/>
      <c r="BE1450" s="11"/>
      <c r="BF1450" s="11"/>
      <c r="BG1450" s="11"/>
      <c r="BH1450" s="11"/>
      <c r="BI1450" s="11"/>
      <c r="BJ1450" s="11"/>
      <c r="BK1450" s="11"/>
      <c r="BL1450" s="11"/>
      <c r="BM1450" s="11"/>
      <c r="BN1450" s="11"/>
      <c r="BO1450" s="11"/>
      <c r="BP1450" s="11"/>
    </row>
    <row r="1451" spans="1:68" ht="12.75" customHeight="1">
      <c r="A1451" s="12">
        <f t="shared" si="2736"/>
        <v>1447</v>
      </c>
      <c r="B1451" s="11" t="str">
        <f t="shared" ref="B1451:D1451" si="2782">IF(ISERROR(B1450),IF(ISERROR(B1449),IF(ISERROR(B1448),"BLANK",B1448),B1449),B1450)</f>
        <v>Tomas Bird</v>
      </c>
      <c r="C1451" s="11" t="str">
        <f t="shared" si="2782"/>
        <v>Isabelle Cote</v>
      </c>
      <c r="D1451" s="11" t="str">
        <f t="shared" si="2782"/>
        <v>BMSC12</v>
      </c>
      <c r="E1451" s="12" t="str">
        <f>IF(ISERROR(VLOOKUP($D1451,SITES!$A:$E,2,FALSE)),"",VLOOKUP($D1451,SITES!$A:$E,2,FALSE))</f>
        <v>Wizard Island North</v>
      </c>
      <c r="F1451" s="10">
        <f>IF(ISERROR(VLOOKUP($D1451,SITES!$A:$E,3,FALSE)),"",VLOOKUP($D1451,SITES!$A:$E,3,FALSE))</f>
        <v>48.858283996582003</v>
      </c>
      <c r="G1451" s="13">
        <f>IF(ISERROR(VLOOKUP($D1451,SITES!$A:$E,4,FALSE)),"",VLOOKUP($D1451,SITES!$A:$E,4,FALSE))</f>
        <v>-125.160919189453</v>
      </c>
      <c r="H1451" s="14" t="str">
        <f t="shared" ref="H1451:O1451" si="2783">IF(ISERROR(H1450),IF(ISERROR(H1449),IF(ISERROR(H1448),"BLANK",H1448),H1449),H1450)</f>
        <v>26/04/2024</v>
      </c>
      <c r="I1451" s="11">
        <f t="shared" si="2783"/>
        <v>2</v>
      </c>
      <c r="J1451" s="11" t="str">
        <f t="shared" si="2783"/>
        <v>SW</v>
      </c>
      <c r="K1451" s="18">
        <f t="shared" si="2783"/>
        <v>0.39513888888888887</v>
      </c>
      <c r="L1451" s="11" t="str">
        <f t="shared" si="2783"/>
        <v>TB</v>
      </c>
      <c r="M1451" s="11">
        <f t="shared" si="2783"/>
        <v>7</v>
      </c>
      <c r="N1451" s="11">
        <f t="shared" si="2783"/>
        <v>2</v>
      </c>
      <c r="O1451" s="11">
        <f t="shared" si="2783"/>
        <v>2</v>
      </c>
      <c r="P1451" s="11" t="s">
        <v>179</v>
      </c>
      <c r="Q1451" s="19" t="str">
        <f>IF($N1451=1,IF(ISERROR(VLOOKUP($P1451,'M1'!$A:$C,Q$2,FALSE)),"NOT PRESENT",VLOOKUP($P1451,'M1'!$A:$C,Q$2,FALSE)),IF($N1451=2,IF(ISERROR(VLOOKUP(DATA!$P1451,'M2'!$A:$C,Q$2,FALSE)),"NOT PRESENT",VLOOKUP(DATA!$P1451,'M2'!$A:$C,Q$2,FALSE)),IF($N1451=0,IF(ISERROR(VLOOKUP($P1451,'M1'!$A:$C,Q$2,FALSE)),IF(ISERROR(VLOOKUP(DATA!$P1451,'M2'!$A:$C,Q$2,FALSE)),"NOT PRESENT",VLOOKUP(DATA!$P1451,'M2'!$A:$C,Q$2,FALSE)),VLOOKUP($P1451,'M1'!$A:$C,Q$2,FALSE)),"SPECIFY METHOD")))</f>
        <v>Oregonia gracilis</v>
      </c>
      <c r="R1451" s="12" t="str">
        <f>IF($N1451=1,IF(ISERROR(VLOOKUP($P1451,'M1'!$A:$C,R$2,FALSE)),"NOT PRESENT",VLOOKUP($P1451,'M1'!$A:$C,R$2,FALSE)),IF($N1451=2,IF(ISERROR(VLOOKUP(DATA!$P1451,'M2'!$A:$C,R$2,FALSE)),"NOT PRESENT",VLOOKUP(DATA!$P1451,'M2'!$A:$C,R$2,FALSE)),IF($N1451=0,IF(ISERROR(VLOOKUP($P1451,'M1'!$A:$C,R$2,FALSE)),IF(ISERROR(VLOOKUP(DATA!$P1451,'M2'!$A:$C,R$2,FALSE)),"NOT PRESENT",VLOOKUP(DATA!$P1451,'M2'!$A:$C,R$2,FALSE)),VLOOKUP($P1451,'M1'!$A:$C,R$2,FALSE)),"SPECIFY METHOD")))</f>
        <v>Graceful decorator crab</v>
      </c>
      <c r="S1451" s="21">
        <f t="shared" si="2597"/>
        <v>2</v>
      </c>
      <c r="T1451" s="11">
        <v>2</v>
      </c>
      <c r="U1451" s="11"/>
      <c r="V1451" s="11"/>
      <c r="W1451" s="11"/>
      <c r="X1451" s="11"/>
      <c r="Y1451" s="11"/>
      <c r="Z1451" s="11"/>
      <c r="AA1451" s="11"/>
      <c r="AB1451" s="11"/>
      <c r="AC1451" s="11"/>
      <c r="AD1451" s="11"/>
      <c r="AE1451" s="11"/>
      <c r="AF1451" s="11"/>
      <c r="AG1451" s="11"/>
      <c r="AH1451" s="11"/>
      <c r="AI1451" s="11"/>
      <c r="AJ1451" s="11"/>
      <c r="AK1451" s="11"/>
      <c r="AL1451" s="11"/>
      <c r="AM1451" s="11"/>
      <c r="AN1451" s="11"/>
      <c r="AO1451" s="11"/>
      <c r="AP1451" s="11"/>
      <c r="AQ1451" s="11"/>
      <c r="AR1451" s="11"/>
      <c r="AS1451" s="11"/>
      <c r="AT1451" s="11"/>
      <c r="AU1451" s="11"/>
      <c r="AV1451" s="11"/>
      <c r="AW1451" s="11"/>
      <c r="AX1451" s="11"/>
      <c r="AY1451" s="11"/>
      <c r="AZ1451" s="11"/>
      <c r="BA1451" s="11"/>
      <c r="BB1451" s="11"/>
      <c r="BC1451" s="11"/>
      <c r="BD1451" s="11"/>
      <c r="BE1451" s="11"/>
      <c r="BF1451" s="11"/>
      <c r="BG1451" s="11"/>
      <c r="BH1451" s="11"/>
      <c r="BI1451" s="11"/>
      <c r="BJ1451" s="11"/>
      <c r="BK1451" s="11"/>
      <c r="BL1451" s="11"/>
      <c r="BM1451" s="11"/>
      <c r="BN1451" s="11"/>
      <c r="BO1451" s="11"/>
      <c r="BP1451" s="11"/>
    </row>
    <row r="1452" spans="1:68" ht="12.75" customHeight="1">
      <c r="A1452" s="12">
        <f t="shared" si="2736"/>
        <v>1448</v>
      </c>
      <c r="B1452" s="11" t="str">
        <f t="shared" ref="B1452:D1452" si="2784">IF(ISERROR(B1451),IF(ISERROR(B1450),IF(ISERROR(B1449),"BLANK",B1449),B1450),B1451)</f>
        <v>Tomas Bird</v>
      </c>
      <c r="C1452" s="11" t="str">
        <f t="shared" si="2784"/>
        <v>Isabelle Cote</v>
      </c>
      <c r="D1452" s="11" t="str">
        <f t="shared" si="2784"/>
        <v>BMSC12</v>
      </c>
      <c r="E1452" s="12" t="str">
        <f>IF(ISERROR(VLOOKUP($D1452,SITES!$A:$E,2,FALSE)),"",VLOOKUP($D1452,SITES!$A:$E,2,FALSE))</f>
        <v>Wizard Island North</v>
      </c>
      <c r="F1452" s="10">
        <f>IF(ISERROR(VLOOKUP($D1452,SITES!$A:$E,3,FALSE)),"",VLOOKUP($D1452,SITES!$A:$E,3,FALSE))</f>
        <v>48.858283996582003</v>
      </c>
      <c r="G1452" s="13">
        <f>IF(ISERROR(VLOOKUP($D1452,SITES!$A:$E,4,FALSE)),"",VLOOKUP($D1452,SITES!$A:$E,4,FALSE))</f>
        <v>-125.160919189453</v>
      </c>
      <c r="H1452" s="14" t="str">
        <f t="shared" ref="H1452:O1452" si="2785">IF(ISERROR(H1451),IF(ISERROR(H1450),IF(ISERROR(H1449),"BLANK",H1449),H1450),H1451)</f>
        <v>26/04/2024</v>
      </c>
      <c r="I1452" s="11">
        <f t="shared" si="2785"/>
        <v>2</v>
      </c>
      <c r="J1452" s="11" t="str">
        <f t="shared" si="2785"/>
        <v>SW</v>
      </c>
      <c r="K1452" s="18">
        <f t="shared" si="2785"/>
        <v>0.39513888888888887</v>
      </c>
      <c r="L1452" s="11" t="str">
        <f t="shared" si="2785"/>
        <v>TB</v>
      </c>
      <c r="M1452" s="11">
        <f t="shared" si="2785"/>
        <v>7</v>
      </c>
      <c r="N1452" s="11">
        <f t="shared" si="2785"/>
        <v>2</v>
      </c>
      <c r="O1452" s="11">
        <f t="shared" si="2785"/>
        <v>2</v>
      </c>
      <c r="P1452" s="11" t="s">
        <v>34</v>
      </c>
      <c r="Q1452" s="19" t="str">
        <f>IF($N1452=1,IF(ISERROR(VLOOKUP($P1452,'M1'!$A:$C,Q$2,FALSE)),"NOT PRESENT",VLOOKUP($P1452,'M1'!$A:$C,Q$2,FALSE)),IF($N1452=2,IF(ISERROR(VLOOKUP(DATA!$P1452,'M2'!$A:$C,Q$2,FALSE)),"NOT PRESENT",VLOOKUP(DATA!$P1452,'M2'!$A:$C,Q$2,FALSE)),IF($N1452=0,IF(ISERROR(VLOOKUP($P1452,'M1'!$A:$C,Q$2,FALSE)),IF(ISERROR(VLOOKUP(DATA!$P1452,'M2'!$A:$C,Q$2,FALSE)),"NOT PRESENT",VLOOKUP(DATA!$P1452,'M2'!$A:$C,Q$2,FALSE)),VLOOKUP($P1452,'M1'!$A:$C,Q$2,FALSE)),"SPECIFY METHOD")))</f>
        <v>Pagurus hemphilli</v>
      </c>
      <c r="R1452" s="12" t="str">
        <f>IF($N1452=1,IF(ISERROR(VLOOKUP($P1452,'M1'!$A:$C,R$2,FALSE)),"NOT PRESENT",VLOOKUP($P1452,'M1'!$A:$C,R$2,FALSE)),IF($N1452=2,IF(ISERROR(VLOOKUP(DATA!$P1452,'M2'!$A:$C,R$2,FALSE)),"NOT PRESENT",VLOOKUP(DATA!$P1452,'M2'!$A:$C,R$2,FALSE)),IF($N1452=0,IF(ISERROR(VLOOKUP($P1452,'M1'!$A:$C,R$2,FALSE)),IF(ISERROR(VLOOKUP(DATA!$P1452,'M2'!$A:$C,R$2,FALSE)),"NOT PRESENT",VLOOKUP(DATA!$P1452,'M2'!$A:$C,R$2,FALSE)),VLOOKUP($P1452,'M1'!$A:$C,R$2,FALSE)),"SPECIFY METHOD")))</f>
        <v>Maroon hermit</v>
      </c>
      <c r="S1452" s="21">
        <v>4</v>
      </c>
      <c r="T1452" s="11">
        <v>4</v>
      </c>
      <c r="U1452" s="11"/>
      <c r="V1452" s="11"/>
      <c r="W1452" s="11"/>
      <c r="X1452" s="11"/>
      <c r="Y1452" s="11"/>
      <c r="Z1452" s="11"/>
      <c r="AA1452" s="11"/>
      <c r="AB1452" s="11"/>
      <c r="AC1452" s="11"/>
      <c r="AD1452" s="11"/>
      <c r="AE1452" s="11"/>
      <c r="AF1452" s="11"/>
      <c r="AG1452" s="11"/>
      <c r="AH1452" s="11"/>
      <c r="AI1452" s="11"/>
      <c r="AJ1452" s="11"/>
      <c r="AK1452" s="11"/>
      <c r="AL1452" s="11"/>
      <c r="AM1452" s="11"/>
      <c r="AN1452" s="11"/>
      <c r="AO1452" s="11"/>
      <c r="AP1452" s="11"/>
      <c r="AQ1452" s="11"/>
      <c r="AR1452" s="11"/>
      <c r="AS1452" s="11"/>
      <c r="AT1452" s="11"/>
      <c r="AU1452" s="11"/>
      <c r="AV1452" s="11"/>
      <c r="AW1452" s="11"/>
      <c r="AX1452" s="11"/>
      <c r="AY1452" s="11"/>
      <c r="AZ1452" s="11"/>
      <c r="BA1452" s="11"/>
      <c r="BB1452" s="11"/>
      <c r="BC1452" s="11"/>
      <c r="BD1452" s="11"/>
      <c r="BE1452" s="11"/>
      <c r="BF1452" s="11"/>
      <c r="BG1452" s="11"/>
      <c r="BH1452" s="11"/>
      <c r="BI1452" s="11"/>
      <c r="BJ1452" s="11"/>
      <c r="BK1452" s="11"/>
      <c r="BL1452" s="11"/>
      <c r="BM1452" s="11"/>
      <c r="BN1452" s="11"/>
      <c r="BO1452" s="11"/>
      <c r="BP1452" s="11"/>
    </row>
    <row r="1453" spans="1:68" ht="12.75" customHeight="1">
      <c r="A1453" s="12">
        <f t="shared" si="2736"/>
        <v>1449</v>
      </c>
      <c r="B1453" s="24" t="str">
        <f t="shared" ref="B1453:D1453" si="2786">IF(ISERROR(B1452),IF(ISERROR(B1451),IF(ISERROR(B1450),"BLANK",B1450),B1451),B1452)</f>
        <v>Tomas Bird</v>
      </c>
      <c r="C1453" s="24" t="str">
        <f t="shared" si="2786"/>
        <v>Isabelle Cote</v>
      </c>
      <c r="D1453" s="24" t="str">
        <f t="shared" si="2786"/>
        <v>BMSC12</v>
      </c>
      <c r="E1453" s="12" t="str">
        <f>IF(ISERROR(VLOOKUP($D1453,SITES!$A:$E,2,FALSE)),"",VLOOKUP($D1453,SITES!$A:$E,2,FALSE))</f>
        <v>Wizard Island North</v>
      </c>
      <c r="F1453" s="10">
        <f>IF(ISERROR(VLOOKUP($D1453,SITES!$A:$E,3,FALSE)),"",VLOOKUP($D1453,SITES!$A:$E,3,FALSE))</f>
        <v>48.858283996582003</v>
      </c>
      <c r="G1453" s="13">
        <f>IF(ISERROR(VLOOKUP($D1453,SITES!$A:$E,4,FALSE)),"",VLOOKUP($D1453,SITES!$A:$E,4,FALSE))</f>
        <v>-125.160919189453</v>
      </c>
      <c r="H1453" s="25" t="str">
        <f t="shared" ref="H1453:O1453" si="2787">IF(ISERROR(H1452),IF(ISERROR(H1451),IF(ISERROR(H1450),"BLANK",H1450),H1451),H1452)</f>
        <v>26/04/2024</v>
      </c>
      <c r="I1453" s="24">
        <f t="shared" si="2787"/>
        <v>2</v>
      </c>
      <c r="J1453" s="24" t="str">
        <f t="shared" si="2787"/>
        <v>SW</v>
      </c>
      <c r="K1453" s="26">
        <f t="shared" si="2787"/>
        <v>0.39513888888888887</v>
      </c>
      <c r="L1453" s="24" t="str">
        <f t="shared" si="2787"/>
        <v>TB</v>
      </c>
      <c r="M1453" s="24">
        <f t="shared" si="2787"/>
        <v>7</v>
      </c>
      <c r="N1453" s="24">
        <f t="shared" si="2787"/>
        <v>2</v>
      </c>
      <c r="O1453" s="24">
        <f t="shared" si="2787"/>
        <v>2</v>
      </c>
      <c r="P1453" s="24" t="s">
        <v>36</v>
      </c>
      <c r="Q1453" s="19" t="str">
        <f>IF($N1453=1,IF(ISERROR(VLOOKUP($P1453,'M1'!$A:$C,Q$2,FALSE)),"NOT PRESENT",VLOOKUP($P1453,'M1'!$A:$C,Q$2,FALSE)),IF($N1453=2,IF(ISERROR(VLOOKUP(DATA!$P1453,'M2'!$A:$C,Q$2,FALSE)),"NOT PRESENT",VLOOKUP(DATA!$P1453,'M2'!$A:$C,Q$2,FALSE)),IF($N1453=0,IF(ISERROR(VLOOKUP($P1453,'M1'!$A:$C,Q$2,FALSE)),IF(ISERROR(VLOOKUP(DATA!$P1453,'M2'!$A:$C,Q$2,FALSE)),"NOT PRESENT",VLOOKUP(DATA!$P1453,'M2'!$A:$C,Q$2,FALSE)),VLOOKUP($P1453,'M1'!$A:$C,Q$2,FALSE)),"SPECIFY METHOD")))</f>
        <v>Haliotis kamtschatkana</v>
      </c>
      <c r="R1453" s="12" t="str">
        <f>IF($N1453=1,IF(ISERROR(VLOOKUP($P1453,'M1'!$A:$C,R$2,FALSE)),"NOT PRESENT",VLOOKUP($P1453,'M1'!$A:$C,R$2,FALSE)),IF($N1453=2,IF(ISERROR(VLOOKUP(DATA!$P1453,'M2'!$A:$C,R$2,FALSE)),"NOT PRESENT",VLOOKUP(DATA!$P1453,'M2'!$A:$C,R$2,FALSE)),IF($N1453=0,IF(ISERROR(VLOOKUP($P1453,'M1'!$A:$C,R$2,FALSE)),IF(ISERROR(VLOOKUP(DATA!$P1453,'M2'!$A:$C,R$2,FALSE)),"NOT PRESENT",VLOOKUP(DATA!$P1453,'M2'!$A:$C,R$2,FALSE)),VLOOKUP($P1453,'M1'!$A:$C,R$2,FALSE)),"SPECIFY METHOD")))</f>
        <v>Pinto abalone</v>
      </c>
      <c r="S1453" s="27">
        <f t="shared" ref="S1453:S1472" si="2788">SUM(T1453:AV1453)</f>
        <v>22</v>
      </c>
      <c r="T1453" s="24">
        <v>0</v>
      </c>
      <c r="U1453" s="24">
        <v>1</v>
      </c>
      <c r="V1453" s="24">
        <v>9</v>
      </c>
      <c r="W1453" s="24">
        <v>9</v>
      </c>
      <c r="X1453" s="24">
        <v>3</v>
      </c>
      <c r="Y1453" s="24"/>
      <c r="Z1453" s="24"/>
      <c r="AA1453" s="24"/>
      <c r="AB1453" s="24"/>
      <c r="AC1453" s="24"/>
      <c r="AD1453" s="24"/>
      <c r="AE1453" s="24"/>
      <c r="AF1453" s="24"/>
      <c r="AG1453" s="24"/>
      <c r="AH1453" s="24"/>
      <c r="AI1453" s="24"/>
      <c r="AJ1453" s="24"/>
      <c r="AK1453" s="24"/>
      <c r="AL1453" s="24"/>
      <c r="AM1453" s="24"/>
      <c r="AN1453" s="24"/>
      <c r="AO1453" s="24"/>
      <c r="AP1453" s="24"/>
      <c r="AQ1453" s="24"/>
      <c r="AR1453" s="24"/>
      <c r="AS1453" s="24"/>
      <c r="AT1453" s="24"/>
      <c r="AU1453" s="24"/>
      <c r="AV1453" s="24"/>
      <c r="AW1453" s="24"/>
      <c r="AX1453" s="24"/>
      <c r="AY1453" s="24"/>
      <c r="AZ1453" s="24"/>
      <c r="BA1453" s="24"/>
      <c r="BB1453" s="24"/>
      <c r="BC1453" s="24"/>
      <c r="BD1453" s="24"/>
      <c r="BE1453" s="24"/>
      <c r="BF1453" s="24"/>
      <c r="BG1453" s="24"/>
      <c r="BH1453" s="24"/>
      <c r="BI1453" s="24"/>
      <c r="BJ1453" s="24"/>
      <c r="BK1453" s="24"/>
      <c r="BL1453" s="24"/>
      <c r="BM1453" s="24"/>
      <c r="BN1453" s="24"/>
      <c r="BO1453" s="24"/>
      <c r="BP1453" s="24"/>
    </row>
    <row r="1454" spans="1:68" ht="12.75" customHeight="1">
      <c r="A1454" s="12">
        <f t="shared" si="2736"/>
        <v>1450</v>
      </c>
      <c r="B1454" s="11" t="str">
        <f t="shared" ref="B1454:D1454" si="2789">IF(ISERROR(B1453),IF(ISERROR(B1452),IF(ISERROR(B1451),"BLANK",B1451),B1452),B1453)</f>
        <v>Tomas Bird</v>
      </c>
      <c r="C1454" s="11" t="str">
        <f t="shared" si="2789"/>
        <v>Isabelle Cote</v>
      </c>
      <c r="D1454" s="11" t="str">
        <f t="shared" si="2789"/>
        <v>BMSC12</v>
      </c>
      <c r="E1454" s="12" t="str">
        <f>IF(ISERROR(VLOOKUP($D1454,SITES!$A:$E,2,FALSE)),"",VLOOKUP($D1454,SITES!$A:$E,2,FALSE))</f>
        <v>Wizard Island North</v>
      </c>
      <c r="F1454" s="10">
        <f>IF(ISERROR(VLOOKUP($D1454,SITES!$A:$E,3,FALSE)),"",VLOOKUP($D1454,SITES!$A:$E,3,FALSE))</f>
        <v>48.858283996582003</v>
      </c>
      <c r="G1454" s="13">
        <f>IF(ISERROR(VLOOKUP($D1454,SITES!$A:$E,4,FALSE)),"",VLOOKUP($D1454,SITES!$A:$E,4,FALSE))</f>
        <v>-125.160919189453</v>
      </c>
      <c r="H1454" s="14" t="str">
        <f t="shared" ref="H1454:O1454" si="2790">IF(ISERROR(H1453),IF(ISERROR(H1452),IF(ISERROR(H1451),"BLANK",H1451),H1452),H1453)</f>
        <v>26/04/2024</v>
      </c>
      <c r="I1454" s="11">
        <f t="shared" si="2790"/>
        <v>2</v>
      </c>
      <c r="J1454" s="11" t="str">
        <f t="shared" si="2790"/>
        <v>SW</v>
      </c>
      <c r="K1454" s="18">
        <f t="shared" si="2790"/>
        <v>0.39513888888888887</v>
      </c>
      <c r="L1454" s="11" t="str">
        <f t="shared" si="2790"/>
        <v>TB</v>
      </c>
      <c r="M1454" s="11">
        <f t="shared" si="2790"/>
        <v>7</v>
      </c>
      <c r="N1454" s="11">
        <f t="shared" si="2790"/>
        <v>2</v>
      </c>
      <c r="O1454" s="11">
        <f t="shared" si="2790"/>
        <v>2</v>
      </c>
      <c r="P1454" s="11" t="s">
        <v>93</v>
      </c>
      <c r="Q1454" s="19" t="str">
        <f>IF($N1454=1,IF(ISERROR(VLOOKUP($P1454,'M1'!$A:$C,Q$2,FALSE)),"NOT PRESENT",VLOOKUP($P1454,'M1'!$A:$C,Q$2,FALSE)),IF($N1454=2,IF(ISERROR(VLOOKUP(DATA!$P1454,'M2'!$A:$C,Q$2,FALSE)),"NOT PRESENT",VLOOKUP(DATA!$P1454,'M2'!$A:$C,Q$2,FALSE)),IF($N1454=0,IF(ISERROR(VLOOKUP($P1454,'M1'!$A:$C,Q$2,FALSE)),IF(ISERROR(VLOOKUP(DATA!$P1454,'M2'!$A:$C,Q$2,FALSE)),"NOT PRESENT",VLOOKUP(DATA!$P1454,'M2'!$A:$C,Q$2,FALSE)),VLOOKUP($P1454,'M1'!$A:$C,Q$2,FALSE)),"SPECIFY METHOD")))</f>
        <v>Pycnopodia helianthoides</v>
      </c>
      <c r="R1454" s="12" t="str">
        <f>IF($N1454=1,IF(ISERROR(VLOOKUP($P1454,'M1'!$A:$C,R$2,FALSE)),"NOT PRESENT",VLOOKUP($P1454,'M1'!$A:$C,R$2,FALSE)),IF($N1454=2,IF(ISERROR(VLOOKUP(DATA!$P1454,'M2'!$A:$C,R$2,FALSE)),"NOT PRESENT",VLOOKUP(DATA!$P1454,'M2'!$A:$C,R$2,FALSE)),IF($N1454=0,IF(ISERROR(VLOOKUP($P1454,'M1'!$A:$C,R$2,FALSE)),IF(ISERROR(VLOOKUP(DATA!$P1454,'M2'!$A:$C,R$2,FALSE)),"NOT PRESENT",VLOOKUP(DATA!$P1454,'M2'!$A:$C,R$2,FALSE)),VLOOKUP($P1454,'M1'!$A:$C,R$2,FALSE)),"SPECIFY METHOD")))</f>
        <v>Sunflower star</v>
      </c>
      <c r="S1454" s="21">
        <f t="shared" si="2788"/>
        <v>1</v>
      </c>
      <c r="T1454" s="11">
        <v>0</v>
      </c>
      <c r="U1454" s="11">
        <v>1</v>
      </c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1"/>
      <c r="BA1454" s="11"/>
      <c r="BB1454" s="11"/>
      <c r="BC1454" s="11"/>
      <c r="BD1454" s="11"/>
      <c r="BE1454" s="11"/>
      <c r="BF1454" s="11"/>
      <c r="BG1454" s="11"/>
      <c r="BH1454" s="11"/>
      <c r="BI1454" s="11"/>
      <c r="BJ1454" s="11"/>
      <c r="BK1454" s="11"/>
      <c r="BL1454" s="11"/>
      <c r="BM1454" s="11"/>
      <c r="BN1454" s="11"/>
      <c r="BO1454" s="11"/>
      <c r="BP1454" s="11"/>
    </row>
    <row r="1455" spans="1:68" ht="12.75" customHeight="1">
      <c r="A1455" s="12">
        <f t="shared" si="2736"/>
        <v>1451</v>
      </c>
      <c r="B1455" s="11" t="str">
        <f t="shared" ref="B1455:D1455" si="2791">IF(ISERROR(B1454),IF(ISERROR(B1453),IF(ISERROR(B1452),"BLANK",B1452),B1453),B1454)</f>
        <v>Tomas Bird</v>
      </c>
      <c r="C1455" s="11" t="str">
        <f t="shared" si="2791"/>
        <v>Isabelle Cote</v>
      </c>
      <c r="D1455" s="11" t="str">
        <f t="shared" si="2791"/>
        <v>BMSC12</v>
      </c>
      <c r="E1455" s="12" t="str">
        <f>IF(ISERROR(VLOOKUP($D1455,SITES!$A:$E,2,FALSE)),"",VLOOKUP($D1455,SITES!$A:$E,2,FALSE))</f>
        <v>Wizard Island North</v>
      </c>
      <c r="F1455" s="10">
        <f>IF(ISERROR(VLOOKUP($D1455,SITES!$A:$E,3,FALSE)),"",VLOOKUP($D1455,SITES!$A:$E,3,FALSE))</f>
        <v>48.858283996582003</v>
      </c>
      <c r="G1455" s="13">
        <f>IF(ISERROR(VLOOKUP($D1455,SITES!$A:$E,4,FALSE)),"",VLOOKUP($D1455,SITES!$A:$E,4,FALSE))</f>
        <v>-125.160919189453</v>
      </c>
      <c r="H1455" s="14" t="str">
        <f t="shared" ref="H1455:O1455" si="2792">IF(ISERROR(H1454),IF(ISERROR(H1453),IF(ISERROR(H1452),"BLANK",H1452),H1453),H1454)</f>
        <v>26/04/2024</v>
      </c>
      <c r="I1455" s="11">
        <f t="shared" si="2792"/>
        <v>2</v>
      </c>
      <c r="J1455" s="11" t="str">
        <f t="shared" si="2792"/>
        <v>SW</v>
      </c>
      <c r="K1455" s="18">
        <f t="shared" si="2792"/>
        <v>0.39513888888888887</v>
      </c>
      <c r="L1455" s="11" t="str">
        <f t="shared" si="2792"/>
        <v>TB</v>
      </c>
      <c r="M1455" s="11">
        <f t="shared" si="2792"/>
        <v>7</v>
      </c>
      <c r="N1455" s="11">
        <f t="shared" si="2792"/>
        <v>2</v>
      </c>
      <c r="O1455" s="11">
        <f t="shared" si="2792"/>
        <v>2</v>
      </c>
      <c r="P1455" s="11" t="s">
        <v>38</v>
      </c>
      <c r="Q1455" s="19" t="str">
        <f>IF($N1455=1,IF(ISERROR(VLOOKUP($P1455,'M1'!$A:$C,Q$2,FALSE)),"NOT PRESENT",VLOOKUP($P1455,'M1'!$A:$C,Q$2,FALSE)),IF($N1455=2,IF(ISERROR(VLOOKUP(DATA!$P1455,'M2'!$A:$C,Q$2,FALSE)),"NOT PRESENT",VLOOKUP(DATA!$P1455,'M2'!$A:$C,Q$2,FALSE)),IF($N1455=0,IF(ISERROR(VLOOKUP($P1455,'M1'!$A:$C,Q$2,FALSE)),IF(ISERROR(VLOOKUP(DATA!$P1455,'M2'!$A:$C,Q$2,FALSE)),"NOT PRESENT",VLOOKUP(DATA!$P1455,'M2'!$A:$C,Q$2,FALSE)),VLOOKUP($P1455,'M1'!$A:$C,Q$2,FALSE)),"SPECIFY METHOD")))</f>
        <v>Crassadoma gigantea</v>
      </c>
      <c r="R1455" s="12" t="str">
        <f>IF($N1455=1,IF(ISERROR(VLOOKUP($P1455,'M1'!$A:$C,R$2,FALSE)),"NOT PRESENT",VLOOKUP($P1455,'M1'!$A:$C,R$2,FALSE)),IF($N1455=2,IF(ISERROR(VLOOKUP(DATA!$P1455,'M2'!$A:$C,R$2,FALSE)),"NOT PRESENT",VLOOKUP(DATA!$P1455,'M2'!$A:$C,R$2,FALSE)),IF($N1455=0,IF(ISERROR(VLOOKUP($P1455,'M1'!$A:$C,R$2,FALSE)),IF(ISERROR(VLOOKUP(DATA!$P1455,'M2'!$A:$C,R$2,FALSE)),"NOT PRESENT",VLOOKUP(DATA!$P1455,'M2'!$A:$C,R$2,FALSE)),VLOOKUP($P1455,'M1'!$A:$C,R$2,FALSE)),"SPECIFY METHOD")))</f>
        <v>Purple-hinged rock scallop</v>
      </c>
      <c r="S1455" s="21">
        <f t="shared" si="2788"/>
        <v>13</v>
      </c>
      <c r="T1455" s="11">
        <v>0</v>
      </c>
      <c r="U1455" s="11"/>
      <c r="V1455" s="11">
        <v>1</v>
      </c>
      <c r="W1455" s="11">
        <v>3</v>
      </c>
      <c r="X1455" s="11">
        <v>4</v>
      </c>
      <c r="Y1455" s="11">
        <v>3</v>
      </c>
      <c r="Z1455" s="11">
        <v>2</v>
      </c>
      <c r="AA1455" s="11"/>
      <c r="AB1455" s="11"/>
      <c r="AC1455" s="11"/>
      <c r="AD1455" s="11"/>
      <c r="AE1455" s="11"/>
      <c r="AF1455" s="11"/>
      <c r="AG1455" s="11"/>
      <c r="AH1455" s="11"/>
      <c r="AI1455" s="11"/>
      <c r="AJ1455" s="11"/>
      <c r="AK1455" s="11"/>
      <c r="AL1455" s="11"/>
      <c r="AM1455" s="11"/>
      <c r="AN1455" s="11"/>
      <c r="AO1455" s="11"/>
      <c r="AP1455" s="11"/>
      <c r="AQ1455" s="11"/>
      <c r="AR1455" s="11"/>
      <c r="AS1455" s="11"/>
      <c r="AT1455" s="11"/>
      <c r="AU1455" s="11"/>
      <c r="AV1455" s="11"/>
      <c r="AW1455" s="11"/>
      <c r="AX1455" s="11"/>
      <c r="AY1455" s="11"/>
      <c r="AZ1455" s="11"/>
      <c r="BA1455" s="11"/>
      <c r="BB1455" s="11"/>
      <c r="BC1455" s="11"/>
      <c r="BD1455" s="11"/>
      <c r="BE1455" s="11"/>
      <c r="BF1455" s="11"/>
      <c r="BG1455" s="11"/>
      <c r="BH1455" s="11"/>
      <c r="BI1455" s="11"/>
      <c r="BJ1455" s="11"/>
      <c r="BK1455" s="11"/>
      <c r="BL1455" s="11"/>
      <c r="BM1455" s="11"/>
      <c r="BN1455" s="11"/>
      <c r="BO1455" s="11"/>
      <c r="BP1455" s="11"/>
    </row>
    <row r="1456" spans="1:68" ht="12.75" customHeight="1">
      <c r="A1456" s="12">
        <f t="shared" si="2736"/>
        <v>1452</v>
      </c>
      <c r="B1456" s="10" t="str">
        <f t="shared" ref="B1456:D1456" si="2793">IF(ISERROR(#REF!),IF(ISERROR(B1455),IF(ISERROR(B1454),"BLANK",B1454),B1455),#REF!)</f>
        <v>Tomas Bird</v>
      </c>
      <c r="C1456" s="10" t="str">
        <f t="shared" si="2793"/>
        <v>Isabelle Cote</v>
      </c>
      <c r="D1456" s="10" t="str">
        <f t="shared" si="2793"/>
        <v>BMSC12</v>
      </c>
      <c r="E1456" s="12" t="str">
        <f>IF(ISERROR(VLOOKUP($D1456,SITES!$A:$E,2,FALSE)),"",VLOOKUP($D1456,SITES!$A:$E,2,FALSE))</f>
        <v>Wizard Island North</v>
      </c>
      <c r="F1456" s="10">
        <f>IF(ISERROR(VLOOKUP($D1456,SITES!$A:$E,3,FALSE)),"",VLOOKUP($D1456,SITES!$A:$E,3,FALSE))</f>
        <v>48.858283996582003</v>
      </c>
      <c r="G1456" s="13">
        <f>IF(ISERROR(VLOOKUP($D1456,SITES!$A:$E,4,FALSE)),"",VLOOKUP($D1456,SITES!$A:$E,4,FALSE))</f>
        <v>-125.160919189453</v>
      </c>
      <c r="H1456" s="22" t="str">
        <f t="shared" ref="H1456:O1456" si="2794">IF(ISERROR(#REF!),IF(ISERROR(H1455),IF(ISERROR(H1454),"BLANK",H1454),H1455),#REF!)</f>
        <v>26/04/2024</v>
      </c>
      <c r="I1456" s="10">
        <f t="shared" si="2794"/>
        <v>2</v>
      </c>
      <c r="J1456" s="10" t="str">
        <f t="shared" si="2794"/>
        <v>SW</v>
      </c>
      <c r="K1456" s="23">
        <f t="shared" si="2794"/>
        <v>0.39513888888888887</v>
      </c>
      <c r="L1456" s="10" t="str">
        <f t="shared" si="2794"/>
        <v>TB</v>
      </c>
      <c r="M1456" s="10">
        <f t="shared" si="2794"/>
        <v>7</v>
      </c>
      <c r="N1456" s="10">
        <f t="shared" si="2794"/>
        <v>2</v>
      </c>
      <c r="O1456" s="10">
        <f t="shared" si="2794"/>
        <v>2</v>
      </c>
      <c r="P1456" s="10" t="s">
        <v>95</v>
      </c>
      <c r="Q1456" s="12" t="str">
        <f>IF($N1456=1,IF(ISERROR(VLOOKUP($P1456,'M1'!$A:$C,Q$2,FALSE)),"NOT PRESENT",VLOOKUP($P1456,'M1'!$A:$C,Q$2,FALSE)),IF($N1456=2,IF(ISERROR(VLOOKUP(DATA!$P1456,'M2'!$A:$C,Q$2,FALSE)),"NOT PRESENT",VLOOKUP(DATA!$P1456,'M2'!$A:$C,Q$2,FALSE)),IF($N1456=0,IF(ISERROR(VLOOKUP($P1456,'M1'!$A:$C,Q$2,FALSE)),IF(ISERROR(VLOOKUP(DATA!$P1456,'M2'!$A:$C,Q$2,FALSE)),"NOT PRESENT",VLOOKUP(DATA!$P1456,'M2'!$A:$C,Q$2,FALSE)),VLOOKUP($P1456,'M1'!$A:$C,Q$2,FALSE)),"SPECIFY METHOD")))</f>
        <v>Rhinolithodes wosnessenskii</v>
      </c>
      <c r="R1456" s="12" t="str">
        <f>IF($N1456=1,IF(ISERROR(VLOOKUP($P1456,'M1'!$A:$C,R$2,FALSE)),"NOT PRESENT",VLOOKUP($P1456,'M1'!$A:$C,R$2,FALSE)),IF($N1456=2,IF(ISERROR(VLOOKUP(DATA!$P1456,'M2'!$A:$C,R$2,FALSE)),"NOT PRESENT",VLOOKUP(DATA!$P1456,'M2'!$A:$C,R$2,FALSE)),IF($N1456=0,IF(ISERROR(VLOOKUP($P1456,'M1'!$A:$C,R$2,FALSE)),IF(ISERROR(VLOOKUP(DATA!$P1456,'M2'!$A:$C,R$2,FALSE)),"NOT PRESENT",VLOOKUP(DATA!$P1456,'M2'!$A:$C,R$2,FALSE)),VLOOKUP($P1456,'M1'!$A:$C,R$2,FALSE)),"SPECIFY METHOD")))</f>
        <v>Rhinoceros crab</v>
      </c>
      <c r="S1456" s="20">
        <f t="shared" si="2788"/>
        <v>1</v>
      </c>
      <c r="T1456" s="10">
        <v>1</v>
      </c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0"/>
      <c r="BC1456" s="10"/>
      <c r="BD1456" s="10"/>
      <c r="BE1456" s="10"/>
      <c r="BF1456" s="10"/>
      <c r="BG1456" s="10"/>
      <c r="BH1456" s="10"/>
      <c r="BI1456" s="10"/>
      <c r="BJ1456" s="10"/>
      <c r="BK1456" s="10"/>
      <c r="BL1456" s="10"/>
      <c r="BM1456" s="10"/>
      <c r="BN1456" s="10"/>
      <c r="BO1456" s="10"/>
      <c r="BP1456" s="10"/>
    </row>
    <row r="1457" spans="1:68" ht="12.75" customHeight="1">
      <c r="A1457" s="12">
        <f t="shared" si="2736"/>
        <v>1453</v>
      </c>
      <c r="B1457" s="11" t="str">
        <f t="shared" ref="B1457:C1457" si="2795">IF(ISERROR(B1456),IF(ISERROR(#REF!),IF(ISERROR(B1455),"BLANK",B1455),#REF!),B1456)</f>
        <v>Tomas Bird</v>
      </c>
      <c r="C1457" s="11" t="str">
        <f t="shared" si="2795"/>
        <v>Isabelle Cote</v>
      </c>
      <c r="D1457" s="11" t="s">
        <v>119</v>
      </c>
      <c r="E1457" s="12" t="str">
        <f>IF(ISERROR(VLOOKUP($D1457,SITES!$A:$E,2,FALSE)),"",VLOOKUP($D1457,SITES!$A:$E,2,FALSE))</f>
        <v>Wizard Island South</v>
      </c>
      <c r="F1457" s="10">
        <f>IF(ISERROR(VLOOKUP($D1457,SITES!$A:$E,3,FALSE)),"",VLOOKUP($D1457,SITES!$A:$E,3,FALSE))</f>
        <v>48.857467651367102</v>
      </c>
      <c r="G1457" s="13">
        <f>IF(ISERROR(VLOOKUP($D1457,SITES!$A:$E,4,FALSE)),"",VLOOKUP($D1457,SITES!$A:$E,4,FALSE))</f>
        <v>-125.158233642578</v>
      </c>
      <c r="H1457" s="14" t="str">
        <f>IF(ISERROR(H1456),IF(ISERROR(#REF!),IF(ISERROR(H1455),"BLANK",H1455),#REF!),H1456)</f>
        <v>26/04/2024</v>
      </c>
      <c r="I1457" s="11">
        <v>1.5</v>
      </c>
      <c r="J1457" s="11" t="s">
        <v>51</v>
      </c>
      <c r="K1457" s="18">
        <v>0.49166666666666664</v>
      </c>
      <c r="L1457" s="11" t="str">
        <f>IF(ISERROR(L1456),IF(ISERROR(#REF!),IF(ISERROR(L1455),"BLANK",L1455),#REF!),L1456)</f>
        <v>TB</v>
      </c>
      <c r="M1457" s="11">
        <v>5</v>
      </c>
      <c r="N1457" s="11">
        <v>1</v>
      </c>
      <c r="O1457" s="11">
        <f>IF(ISERROR(O1456),IF(ISERROR(#REF!),IF(ISERROR(O1455),"BLANK",O1455),#REF!),O1456)</f>
        <v>2</v>
      </c>
      <c r="P1457" s="11" t="s">
        <v>27</v>
      </c>
      <c r="Q1457" s="19" t="str">
        <f>IF($N1457=1,IF(ISERROR(VLOOKUP($P1457,'M1'!$A:$C,Q$2,FALSE)),"NOT PRESENT",VLOOKUP($P1457,'M1'!$A:$C,Q$2,FALSE)),IF($N1457=2,IF(ISERROR(VLOOKUP(DATA!$P1457,'M2'!$A:$C,Q$2,FALSE)),"NOT PRESENT",VLOOKUP(DATA!$P1457,'M2'!$A:$C,Q$2,FALSE)),IF($N1457=0,IF(ISERROR(VLOOKUP($P1457,'M1'!$A:$C,Q$2,FALSE)),IF(ISERROR(VLOOKUP(DATA!$P1457,'M2'!$A:$C,Q$2,FALSE)),"NOT PRESENT",VLOOKUP(DATA!$P1457,'M2'!$A:$C,Q$2,FALSE)),VLOOKUP($P1457,'M1'!$A:$C,Q$2,FALSE)),"SPECIFY METHOD")))</f>
        <v>Hexagrammos decagrammus</v>
      </c>
      <c r="R1457" s="12" t="str">
        <f>IF($N1457=1,IF(ISERROR(VLOOKUP($P1457,'M1'!$A:$C,R$2,FALSE)),"NOT PRESENT",VLOOKUP($P1457,'M1'!$A:$C,R$2,FALSE)),IF($N1457=2,IF(ISERROR(VLOOKUP(DATA!$P1457,'M2'!$A:$C,R$2,FALSE)),"NOT PRESENT",VLOOKUP(DATA!$P1457,'M2'!$A:$C,R$2,FALSE)),IF($N1457=0,IF(ISERROR(VLOOKUP($P1457,'M1'!$A:$C,R$2,FALSE)),IF(ISERROR(VLOOKUP(DATA!$P1457,'M2'!$A:$C,R$2,FALSE)),"NOT PRESENT",VLOOKUP(DATA!$P1457,'M2'!$A:$C,R$2,FALSE)),VLOOKUP($P1457,'M1'!$A:$C,R$2,FALSE)),"SPECIFY METHOD")))</f>
        <v>Kelp greenling</v>
      </c>
      <c r="S1457" s="21">
        <f t="shared" si="2788"/>
        <v>5</v>
      </c>
      <c r="T1457" s="11">
        <v>0</v>
      </c>
      <c r="U1457" s="11"/>
      <c r="V1457" s="11"/>
      <c r="W1457" s="11"/>
      <c r="X1457" s="11"/>
      <c r="Y1457" s="11"/>
      <c r="Z1457" s="11"/>
      <c r="AA1457" s="11"/>
      <c r="AB1457" s="11">
        <v>1</v>
      </c>
      <c r="AC1457" s="11">
        <v>2</v>
      </c>
      <c r="AD1457" s="11">
        <v>2</v>
      </c>
      <c r="AE1457" s="11"/>
      <c r="AF1457" s="11"/>
      <c r="AG1457" s="11"/>
      <c r="AH1457" s="11"/>
      <c r="AI1457" s="11"/>
      <c r="AJ1457" s="11"/>
      <c r="AK1457" s="11"/>
      <c r="AL1457" s="11"/>
      <c r="AM1457" s="11"/>
      <c r="AN1457" s="11"/>
      <c r="AO1457" s="11"/>
      <c r="AP1457" s="11"/>
      <c r="AQ1457" s="11"/>
      <c r="AR1457" s="11"/>
      <c r="AS1457" s="11"/>
      <c r="AT1457" s="11"/>
      <c r="AU1457" s="11"/>
      <c r="AV1457" s="11"/>
      <c r="AW1457" s="11"/>
      <c r="AX1457" s="11"/>
      <c r="AY1457" s="11"/>
      <c r="AZ1457" s="11"/>
      <c r="BA1457" s="11"/>
      <c r="BB1457" s="11"/>
      <c r="BC1457" s="11"/>
      <c r="BD1457" s="11"/>
      <c r="BE1457" s="11"/>
      <c r="BF1457" s="11"/>
      <c r="BG1457" s="11"/>
      <c r="BH1457" s="11"/>
      <c r="BI1457" s="11"/>
      <c r="BJ1457" s="11"/>
      <c r="BK1457" s="11"/>
      <c r="BL1457" s="11"/>
      <c r="BM1457" s="11"/>
      <c r="BN1457" s="11"/>
      <c r="BO1457" s="11"/>
      <c r="BP1457" s="11"/>
    </row>
    <row r="1458" spans="1:68" ht="12.75" customHeight="1">
      <c r="A1458" s="12">
        <f t="shared" si="2736"/>
        <v>1454</v>
      </c>
      <c r="B1458" s="11" t="str">
        <f t="shared" ref="B1458:D1458" si="2796">IF(ISERROR(B1457),IF(ISERROR(B1456),IF(ISERROR(#REF!),"BLANK",#REF!),B1456),B1457)</f>
        <v>Tomas Bird</v>
      </c>
      <c r="C1458" s="11" t="str">
        <f t="shared" si="2796"/>
        <v>Isabelle Cote</v>
      </c>
      <c r="D1458" s="11" t="str">
        <f t="shared" si="2796"/>
        <v>BMSC11</v>
      </c>
      <c r="E1458" s="12" t="str">
        <f>IF(ISERROR(VLOOKUP($D1458,SITES!$A:$E,2,FALSE)),"",VLOOKUP($D1458,SITES!$A:$E,2,FALSE))</f>
        <v>Wizard Island South</v>
      </c>
      <c r="F1458" s="10">
        <f>IF(ISERROR(VLOOKUP($D1458,SITES!$A:$E,3,FALSE)),"",VLOOKUP($D1458,SITES!$A:$E,3,FALSE))</f>
        <v>48.857467651367102</v>
      </c>
      <c r="G1458" s="13">
        <f>IF(ISERROR(VLOOKUP($D1458,SITES!$A:$E,4,FALSE)),"",VLOOKUP($D1458,SITES!$A:$E,4,FALSE))</f>
        <v>-125.158233642578</v>
      </c>
      <c r="H1458" s="14" t="str">
        <f t="shared" ref="H1458:O1458" si="2797">IF(ISERROR(H1457),IF(ISERROR(H1456),IF(ISERROR(#REF!),"BLANK",#REF!),H1456),H1457)</f>
        <v>26/04/2024</v>
      </c>
      <c r="I1458" s="11">
        <f t="shared" si="2797"/>
        <v>1.5</v>
      </c>
      <c r="J1458" s="11" t="str">
        <f t="shared" si="2797"/>
        <v>SW</v>
      </c>
      <c r="K1458" s="18">
        <f t="shared" si="2797"/>
        <v>0.49166666666666664</v>
      </c>
      <c r="L1458" s="11" t="str">
        <f t="shared" si="2797"/>
        <v>TB</v>
      </c>
      <c r="M1458" s="11">
        <f t="shared" si="2797"/>
        <v>5</v>
      </c>
      <c r="N1458" s="11">
        <f t="shared" si="2797"/>
        <v>1</v>
      </c>
      <c r="O1458" s="11">
        <f t="shared" si="2797"/>
        <v>2</v>
      </c>
      <c r="P1458" s="11" t="s">
        <v>53</v>
      </c>
      <c r="Q1458" s="19" t="str">
        <f>IF($N1458=1,IF(ISERROR(VLOOKUP($P1458,'M1'!$A:$C,Q$2,FALSE)),"NOT PRESENT",VLOOKUP($P1458,'M1'!$A:$C,Q$2,FALSE)),IF($N1458=2,IF(ISERROR(VLOOKUP(DATA!$P1458,'M2'!$A:$C,Q$2,FALSE)),"NOT PRESENT",VLOOKUP(DATA!$P1458,'M2'!$A:$C,Q$2,FALSE)),IF($N1458=0,IF(ISERROR(VLOOKUP($P1458,'M1'!$A:$C,Q$2,FALSE)),IF(ISERROR(VLOOKUP(DATA!$P1458,'M2'!$A:$C,Q$2,FALSE)),"NOT PRESENT",VLOOKUP(DATA!$P1458,'M2'!$A:$C,Q$2,FALSE)),VLOOKUP($P1458,'M1'!$A:$C,Q$2,FALSE)),"SPECIFY METHOD")))</f>
        <v>Rhinogobiops nicholsii</v>
      </c>
      <c r="R1458" s="12" t="str">
        <f>IF($N1458=1,IF(ISERROR(VLOOKUP($P1458,'M1'!$A:$C,R$2,FALSE)),"NOT PRESENT",VLOOKUP($P1458,'M1'!$A:$C,R$2,FALSE)),IF($N1458=2,IF(ISERROR(VLOOKUP(DATA!$P1458,'M2'!$A:$C,R$2,FALSE)),"NOT PRESENT",VLOOKUP(DATA!$P1458,'M2'!$A:$C,R$2,FALSE)),IF($N1458=0,IF(ISERROR(VLOOKUP($P1458,'M1'!$A:$C,R$2,FALSE)),IF(ISERROR(VLOOKUP(DATA!$P1458,'M2'!$A:$C,R$2,FALSE)),"NOT PRESENT",VLOOKUP(DATA!$P1458,'M2'!$A:$C,R$2,FALSE)),VLOOKUP($P1458,'M1'!$A:$C,R$2,FALSE)),"SPECIFY METHOD")))</f>
        <v>Blackeye goby</v>
      </c>
      <c r="S1458" s="21">
        <f t="shared" si="2788"/>
        <v>2</v>
      </c>
      <c r="T1458" s="11">
        <v>0</v>
      </c>
      <c r="U1458" s="11"/>
      <c r="V1458" s="11"/>
      <c r="W1458" s="11">
        <v>2</v>
      </c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  <c r="AT1458" s="11"/>
      <c r="AU1458" s="11"/>
      <c r="AV1458" s="11"/>
      <c r="AW1458" s="11"/>
      <c r="AX1458" s="11"/>
      <c r="AY1458" s="11"/>
      <c r="AZ1458" s="11"/>
      <c r="BA1458" s="11"/>
      <c r="BB1458" s="11"/>
      <c r="BC1458" s="11"/>
      <c r="BD1458" s="11"/>
      <c r="BE1458" s="11"/>
      <c r="BF1458" s="11"/>
      <c r="BG1458" s="11"/>
      <c r="BH1458" s="11"/>
      <c r="BI1458" s="11"/>
      <c r="BJ1458" s="11"/>
      <c r="BK1458" s="11"/>
      <c r="BL1458" s="11"/>
      <c r="BM1458" s="11"/>
      <c r="BN1458" s="11"/>
      <c r="BO1458" s="11"/>
      <c r="BP1458" s="11"/>
    </row>
    <row r="1459" spans="1:68" ht="12.75" customHeight="1">
      <c r="A1459" s="12">
        <f t="shared" si="2736"/>
        <v>1455</v>
      </c>
      <c r="B1459" s="11" t="str">
        <f t="shared" ref="B1459:D1459" si="2798">IF(ISERROR(B1458),IF(ISERROR(B1457),IF(ISERROR(B1456),"BLANK",B1456),B1457),B1458)</f>
        <v>Tomas Bird</v>
      </c>
      <c r="C1459" s="11" t="str">
        <f t="shared" si="2798"/>
        <v>Isabelle Cote</v>
      </c>
      <c r="D1459" s="11" t="str">
        <f t="shared" si="2798"/>
        <v>BMSC11</v>
      </c>
      <c r="E1459" s="12" t="str">
        <f>IF(ISERROR(VLOOKUP($D1459,SITES!$A:$E,2,FALSE)),"",VLOOKUP($D1459,SITES!$A:$E,2,FALSE))</f>
        <v>Wizard Island South</v>
      </c>
      <c r="F1459" s="10">
        <f>IF(ISERROR(VLOOKUP($D1459,SITES!$A:$E,3,FALSE)),"",VLOOKUP($D1459,SITES!$A:$E,3,FALSE))</f>
        <v>48.857467651367102</v>
      </c>
      <c r="G1459" s="13">
        <f>IF(ISERROR(VLOOKUP($D1459,SITES!$A:$E,4,FALSE)),"",VLOOKUP($D1459,SITES!$A:$E,4,FALSE))</f>
        <v>-125.158233642578</v>
      </c>
      <c r="H1459" s="14" t="str">
        <f t="shared" ref="H1459:M1459" si="2799">IF(ISERROR(H1458),IF(ISERROR(H1457),IF(ISERROR(H1456),"BLANK",H1456),H1457),H1458)</f>
        <v>26/04/2024</v>
      </c>
      <c r="I1459" s="11">
        <f t="shared" si="2799"/>
        <v>1.5</v>
      </c>
      <c r="J1459" s="11" t="str">
        <f t="shared" si="2799"/>
        <v>SW</v>
      </c>
      <c r="K1459" s="18">
        <f t="shared" si="2799"/>
        <v>0.49166666666666664</v>
      </c>
      <c r="L1459" s="11" t="str">
        <f t="shared" si="2799"/>
        <v>TB</v>
      </c>
      <c r="M1459" s="11">
        <f t="shared" si="2799"/>
        <v>5</v>
      </c>
      <c r="N1459" s="11">
        <v>2</v>
      </c>
      <c r="O1459" s="11">
        <f>IF(ISERROR(O1458),IF(ISERROR(O1457),IF(ISERROR(O1456),"BLANK",O1456),O1457),O1458)</f>
        <v>2</v>
      </c>
      <c r="P1459" s="11" t="s">
        <v>30</v>
      </c>
      <c r="Q1459" s="19" t="str">
        <f>IF($N1459=1,IF(ISERROR(VLOOKUP($P1459,'M1'!$A:$C,Q$2,FALSE)),"NOT PRESENT",VLOOKUP($P1459,'M1'!$A:$C,Q$2,FALSE)),IF($N1459=2,IF(ISERROR(VLOOKUP(DATA!$P1459,'M2'!$A:$C,Q$2,FALSE)),"NOT PRESENT",VLOOKUP(DATA!$P1459,'M2'!$A:$C,Q$2,FALSE)),IF($N1459=0,IF(ISERROR(VLOOKUP($P1459,'M1'!$A:$C,Q$2,FALSE)),IF(ISERROR(VLOOKUP(DATA!$P1459,'M2'!$A:$C,Q$2,FALSE)),"NOT PRESENT",VLOOKUP(DATA!$P1459,'M2'!$A:$C,Q$2,FALSE)),VLOOKUP($P1459,'M1'!$A:$C,Q$2,FALSE)),"SPECIFY METHOD")))</f>
        <v>Pomaulax gibberosus</v>
      </c>
      <c r="R1459" s="12" t="str">
        <f>IF($N1459=1,IF(ISERROR(VLOOKUP($P1459,'M1'!$A:$C,R$2,FALSE)),"NOT PRESENT",VLOOKUP($P1459,'M1'!$A:$C,R$2,FALSE)),IF($N1459=2,IF(ISERROR(VLOOKUP(DATA!$P1459,'M2'!$A:$C,R$2,FALSE)),"NOT PRESENT",VLOOKUP(DATA!$P1459,'M2'!$A:$C,R$2,FALSE)),IF($N1459=0,IF(ISERROR(VLOOKUP($P1459,'M1'!$A:$C,R$2,FALSE)),IF(ISERROR(VLOOKUP(DATA!$P1459,'M2'!$A:$C,R$2,FALSE)),"NOT PRESENT",VLOOKUP(DATA!$P1459,'M2'!$A:$C,R$2,FALSE)),VLOOKUP($P1459,'M1'!$A:$C,R$2,FALSE)),"SPECIFY METHOD")))</f>
        <v>Red turban shell</v>
      </c>
      <c r="S1459" s="21">
        <f t="shared" si="2788"/>
        <v>180</v>
      </c>
      <c r="T1459" s="11">
        <v>180</v>
      </c>
      <c r="U1459" s="11"/>
      <c r="V1459" s="11"/>
      <c r="W1459" s="11"/>
      <c r="X1459" s="11"/>
      <c r="Y1459" s="11"/>
      <c r="Z1459" s="11"/>
      <c r="AA1459" s="11"/>
      <c r="AB1459" s="11"/>
      <c r="AC1459" s="11"/>
      <c r="AD1459" s="11"/>
      <c r="AE1459" s="11"/>
      <c r="AF1459" s="11"/>
      <c r="AG1459" s="11"/>
      <c r="AH1459" s="11"/>
      <c r="AI1459" s="11"/>
      <c r="AJ1459" s="11"/>
      <c r="AK1459" s="11"/>
      <c r="AL1459" s="11"/>
      <c r="AM1459" s="11"/>
      <c r="AN1459" s="11"/>
      <c r="AO1459" s="11"/>
      <c r="AP1459" s="11"/>
      <c r="AQ1459" s="11"/>
      <c r="AR1459" s="11"/>
      <c r="AS1459" s="11"/>
      <c r="AT1459" s="11"/>
      <c r="AU1459" s="11"/>
      <c r="AV1459" s="11"/>
      <c r="AW1459" s="11"/>
      <c r="AX1459" s="11"/>
      <c r="AY1459" s="11"/>
      <c r="AZ1459" s="11"/>
      <c r="BA1459" s="11"/>
      <c r="BB1459" s="11"/>
      <c r="BC1459" s="11"/>
      <c r="BD1459" s="11"/>
      <c r="BE1459" s="11"/>
      <c r="BF1459" s="11"/>
      <c r="BG1459" s="11"/>
      <c r="BH1459" s="11"/>
      <c r="BI1459" s="11"/>
      <c r="BJ1459" s="11"/>
      <c r="BK1459" s="11"/>
      <c r="BL1459" s="11"/>
      <c r="BM1459" s="11"/>
      <c r="BN1459" s="11"/>
      <c r="BO1459" s="11"/>
      <c r="BP1459" s="11"/>
    </row>
    <row r="1460" spans="1:68" ht="12.75" customHeight="1">
      <c r="A1460" s="12">
        <f t="shared" si="2736"/>
        <v>1456</v>
      </c>
      <c r="B1460" s="11" t="str">
        <f t="shared" ref="B1460:D1460" si="2800">IF(ISERROR(B1459),IF(ISERROR(B1458),IF(ISERROR(B1457),"BLANK",B1457),B1458),B1459)</f>
        <v>Tomas Bird</v>
      </c>
      <c r="C1460" s="11" t="str">
        <f t="shared" si="2800"/>
        <v>Isabelle Cote</v>
      </c>
      <c r="D1460" s="11" t="str">
        <f t="shared" si="2800"/>
        <v>BMSC11</v>
      </c>
      <c r="E1460" s="12" t="str">
        <f>IF(ISERROR(VLOOKUP($D1460,SITES!$A:$E,2,FALSE)),"",VLOOKUP($D1460,SITES!$A:$E,2,FALSE))</f>
        <v>Wizard Island South</v>
      </c>
      <c r="F1460" s="10">
        <f>IF(ISERROR(VLOOKUP($D1460,SITES!$A:$E,3,FALSE)),"",VLOOKUP($D1460,SITES!$A:$E,3,FALSE))</f>
        <v>48.857467651367102</v>
      </c>
      <c r="G1460" s="13">
        <f>IF(ISERROR(VLOOKUP($D1460,SITES!$A:$E,4,FALSE)),"",VLOOKUP($D1460,SITES!$A:$E,4,FALSE))</f>
        <v>-125.158233642578</v>
      </c>
      <c r="H1460" s="14" t="str">
        <f t="shared" ref="H1460:N1460" si="2801">IF(ISERROR(H1459),IF(ISERROR(H1458),IF(ISERROR(H1457),"BLANK",H1457),H1458),H1459)</f>
        <v>26/04/2024</v>
      </c>
      <c r="I1460" s="11">
        <f t="shared" si="2801"/>
        <v>1.5</v>
      </c>
      <c r="J1460" s="11" t="str">
        <f t="shared" si="2801"/>
        <v>SW</v>
      </c>
      <c r="K1460" s="18">
        <f t="shared" si="2801"/>
        <v>0.49166666666666664</v>
      </c>
      <c r="L1460" s="11" t="str">
        <f t="shared" si="2801"/>
        <v>TB</v>
      </c>
      <c r="M1460" s="11">
        <f t="shared" si="2801"/>
        <v>5</v>
      </c>
      <c r="N1460" s="11">
        <f t="shared" si="2801"/>
        <v>2</v>
      </c>
      <c r="O1460" s="11">
        <v>2</v>
      </c>
      <c r="P1460" s="11" t="s">
        <v>29</v>
      </c>
      <c r="Q1460" s="19" t="str">
        <f>IF($N1460=1,IF(ISERROR(VLOOKUP($P1460,'M1'!$A:$C,Q$2,FALSE)),"NOT PRESENT",VLOOKUP($P1460,'M1'!$A:$C,Q$2,FALSE)),IF($N1460=2,IF(ISERROR(VLOOKUP(DATA!$P1460,'M2'!$A:$C,Q$2,FALSE)),"NOT PRESENT",VLOOKUP(DATA!$P1460,'M2'!$A:$C,Q$2,FALSE)),IF($N1460=0,IF(ISERROR(VLOOKUP($P1460,'M1'!$A:$C,Q$2,FALSE)),IF(ISERROR(VLOOKUP(DATA!$P1460,'M2'!$A:$C,Q$2,FALSE)),"NOT PRESENT",VLOOKUP(DATA!$P1460,'M2'!$A:$C,Q$2,FALSE)),VLOOKUP($P1460,'M1'!$A:$C,Q$2,FALSE)),"SPECIFY METHOD")))</f>
        <v>Mesocentrotus franciscanus</v>
      </c>
      <c r="R1460" s="12" t="str">
        <f>IF($N1460=1,IF(ISERROR(VLOOKUP($P1460,'M1'!$A:$C,R$2,FALSE)),"NOT PRESENT",VLOOKUP($P1460,'M1'!$A:$C,R$2,FALSE)),IF($N1460=2,IF(ISERROR(VLOOKUP(DATA!$P1460,'M2'!$A:$C,R$2,FALSE)),"NOT PRESENT",VLOOKUP(DATA!$P1460,'M2'!$A:$C,R$2,FALSE)),IF($N1460=0,IF(ISERROR(VLOOKUP($P1460,'M1'!$A:$C,R$2,FALSE)),IF(ISERROR(VLOOKUP(DATA!$P1460,'M2'!$A:$C,R$2,FALSE)),"NOT PRESENT",VLOOKUP(DATA!$P1460,'M2'!$A:$C,R$2,FALSE)),VLOOKUP($P1460,'M1'!$A:$C,R$2,FALSE)),"SPECIFY METHOD")))</f>
        <v>Red sea urchin</v>
      </c>
      <c r="S1460" s="21">
        <f t="shared" si="2788"/>
        <v>347</v>
      </c>
      <c r="T1460" s="11">
        <v>347</v>
      </c>
      <c r="U1460" s="11"/>
      <c r="V1460" s="11"/>
      <c r="W1460" s="11"/>
      <c r="X1460" s="11"/>
      <c r="Y1460" s="11"/>
      <c r="Z1460" s="11"/>
      <c r="AA1460" s="11"/>
      <c r="AB1460" s="11"/>
      <c r="AC1460" s="11"/>
      <c r="AD1460" s="11"/>
      <c r="AE1460" s="11"/>
      <c r="AF1460" s="11"/>
      <c r="AG1460" s="11"/>
      <c r="AH1460" s="11"/>
      <c r="AI1460" s="11"/>
      <c r="AJ1460" s="11"/>
      <c r="AK1460" s="11"/>
      <c r="AL1460" s="11"/>
      <c r="AM1460" s="11"/>
      <c r="AN1460" s="11"/>
      <c r="AO1460" s="11"/>
      <c r="AP1460" s="11"/>
      <c r="AQ1460" s="11"/>
      <c r="AR1460" s="11"/>
      <c r="AS1460" s="11"/>
      <c r="AT1460" s="11"/>
      <c r="AU1460" s="11"/>
      <c r="AV1460" s="11"/>
      <c r="AW1460" s="11"/>
      <c r="AX1460" s="11"/>
      <c r="AY1460" s="11"/>
      <c r="AZ1460" s="11"/>
      <c r="BA1460" s="11"/>
      <c r="BB1460" s="11"/>
      <c r="BC1460" s="11"/>
      <c r="BD1460" s="11"/>
      <c r="BE1460" s="11"/>
      <c r="BF1460" s="11"/>
      <c r="BG1460" s="11"/>
      <c r="BH1460" s="11"/>
      <c r="BI1460" s="11"/>
      <c r="BJ1460" s="11"/>
      <c r="BK1460" s="11"/>
      <c r="BL1460" s="11"/>
      <c r="BM1460" s="11"/>
      <c r="BN1460" s="11"/>
      <c r="BO1460" s="11"/>
      <c r="BP1460" s="11"/>
    </row>
    <row r="1461" spans="1:68" ht="12.75" customHeight="1">
      <c r="A1461" s="12">
        <f t="shared" si="2736"/>
        <v>1457</v>
      </c>
      <c r="B1461" s="11" t="str">
        <f t="shared" ref="B1461:D1461" si="2802">IF(ISERROR(B1460),IF(ISERROR(B1459),IF(ISERROR(B1458),"BLANK",B1458),B1459),B1460)</f>
        <v>Tomas Bird</v>
      </c>
      <c r="C1461" s="11" t="str">
        <f t="shared" si="2802"/>
        <v>Isabelle Cote</v>
      </c>
      <c r="D1461" s="11" t="str">
        <f t="shared" si="2802"/>
        <v>BMSC11</v>
      </c>
      <c r="E1461" s="12" t="str">
        <f>IF(ISERROR(VLOOKUP($D1461,SITES!$A:$E,2,FALSE)),"",VLOOKUP($D1461,SITES!$A:$E,2,FALSE))</f>
        <v>Wizard Island South</v>
      </c>
      <c r="F1461" s="10">
        <f>IF(ISERROR(VLOOKUP($D1461,SITES!$A:$E,3,FALSE)),"",VLOOKUP($D1461,SITES!$A:$E,3,FALSE))</f>
        <v>48.857467651367102</v>
      </c>
      <c r="G1461" s="13">
        <f>IF(ISERROR(VLOOKUP($D1461,SITES!$A:$E,4,FALSE)),"",VLOOKUP($D1461,SITES!$A:$E,4,FALSE))</f>
        <v>-125.158233642578</v>
      </c>
      <c r="H1461" s="14" t="str">
        <f t="shared" ref="H1461:O1461" si="2803">IF(ISERROR(H1460),IF(ISERROR(H1459),IF(ISERROR(H1458),"BLANK",H1458),H1459),H1460)</f>
        <v>26/04/2024</v>
      </c>
      <c r="I1461" s="11">
        <f t="shared" si="2803"/>
        <v>1.5</v>
      </c>
      <c r="J1461" s="11" t="str">
        <f t="shared" si="2803"/>
        <v>SW</v>
      </c>
      <c r="K1461" s="18">
        <f t="shared" si="2803"/>
        <v>0.49166666666666664</v>
      </c>
      <c r="L1461" s="11" t="str">
        <f t="shared" si="2803"/>
        <v>TB</v>
      </c>
      <c r="M1461" s="11">
        <f t="shared" si="2803"/>
        <v>5</v>
      </c>
      <c r="N1461" s="11">
        <f t="shared" si="2803"/>
        <v>2</v>
      </c>
      <c r="O1461" s="11">
        <f t="shared" si="2803"/>
        <v>2</v>
      </c>
      <c r="P1461" s="11" t="s">
        <v>32</v>
      </c>
      <c r="Q1461" s="19" t="str">
        <f>IF($N1461=1,IF(ISERROR(VLOOKUP($P1461,'M1'!$A:$C,Q$2,FALSE)),"NOT PRESENT",VLOOKUP($P1461,'M1'!$A:$C,Q$2,FALSE)),IF($N1461=2,IF(ISERROR(VLOOKUP(DATA!$P1461,'M2'!$A:$C,Q$2,FALSE)),"NOT PRESENT",VLOOKUP(DATA!$P1461,'M2'!$A:$C,Q$2,FALSE)),IF($N1461=0,IF(ISERROR(VLOOKUP($P1461,'M1'!$A:$C,Q$2,FALSE)),IF(ISERROR(VLOOKUP(DATA!$P1461,'M2'!$A:$C,Q$2,FALSE)),"NOT PRESENT",VLOOKUP(DATA!$P1461,'M2'!$A:$C,Q$2,FALSE)),VLOOKUP($P1461,'M1'!$A:$C,Q$2,FALSE)),"SPECIFY METHOD")))</f>
        <v>Acmaea mitra</v>
      </c>
      <c r="R1461" s="12" t="str">
        <f>IF($N1461=1,IF(ISERROR(VLOOKUP($P1461,'M1'!$A:$C,R$2,FALSE)),"NOT PRESENT",VLOOKUP($P1461,'M1'!$A:$C,R$2,FALSE)),IF($N1461=2,IF(ISERROR(VLOOKUP(DATA!$P1461,'M2'!$A:$C,R$2,FALSE)),"NOT PRESENT",VLOOKUP(DATA!$P1461,'M2'!$A:$C,R$2,FALSE)),IF($N1461=0,IF(ISERROR(VLOOKUP($P1461,'M1'!$A:$C,R$2,FALSE)),IF(ISERROR(VLOOKUP(DATA!$P1461,'M2'!$A:$C,R$2,FALSE)),"NOT PRESENT",VLOOKUP(DATA!$P1461,'M2'!$A:$C,R$2,FALSE)),VLOOKUP($P1461,'M1'!$A:$C,R$2,FALSE)),"SPECIFY METHOD")))</f>
        <v>Whitecap limpet</v>
      </c>
      <c r="S1461" s="21">
        <f t="shared" si="2788"/>
        <v>4</v>
      </c>
      <c r="T1461" s="11">
        <v>4</v>
      </c>
      <c r="U1461" s="11"/>
      <c r="V1461" s="11"/>
      <c r="W1461" s="11"/>
      <c r="X1461" s="11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1"/>
      <c r="AJ1461" s="11"/>
      <c r="AK1461" s="11"/>
      <c r="AL1461" s="11"/>
      <c r="AM1461" s="11"/>
      <c r="AN1461" s="11"/>
      <c r="AO1461" s="11"/>
      <c r="AP1461" s="11"/>
      <c r="AQ1461" s="11"/>
      <c r="AR1461" s="11"/>
      <c r="AS1461" s="11"/>
      <c r="AT1461" s="11"/>
      <c r="AU1461" s="11"/>
      <c r="AV1461" s="11"/>
      <c r="AW1461" s="11"/>
      <c r="AX1461" s="11"/>
      <c r="AY1461" s="11"/>
      <c r="AZ1461" s="11"/>
      <c r="BA1461" s="11"/>
      <c r="BB1461" s="11"/>
      <c r="BC1461" s="11"/>
      <c r="BD1461" s="11"/>
      <c r="BE1461" s="11"/>
      <c r="BF1461" s="11"/>
      <c r="BG1461" s="11"/>
      <c r="BH1461" s="11"/>
      <c r="BI1461" s="11"/>
      <c r="BJ1461" s="11"/>
      <c r="BK1461" s="11"/>
      <c r="BL1461" s="11"/>
      <c r="BM1461" s="11"/>
      <c r="BN1461" s="11"/>
      <c r="BO1461" s="11"/>
      <c r="BP1461" s="11"/>
    </row>
    <row r="1462" spans="1:68" ht="12.75" customHeight="1">
      <c r="A1462" s="12">
        <f t="shared" si="2736"/>
        <v>1458</v>
      </c>
      <c r="B1462" s="11" t="str">
        <f t="shared" ref="B1462:D1462" si="2804">IF(ISERROR(B1461),IF(ISERROR(B1460),IF(ISERROR(B1459),"BLANK",B1459),B1460),B1461)</f>
        <v>Tomas Bird</v>
      </c>
      <c r="C1462" s="11" t="str">
        <f t="shared" si="2804"/>
        <v>Isabelle Cote</v>
      </c>
      <c r="D1462" s="11" t="str">
        <f t="shared" si="2804"/>
        <v>BMSC11</v>
      </c>
      <c r="E1462" s="12" t="str">
        <f>IF(ISERROR(VLOOKUP($D1462,SITES!$A:$E,2,FALSE)),"",VLOOKUP($D1462,SITES!$A:$E,2,FALSE))</f>
        <v>Wizard Island South</v>
      </c>
      <c r="F1462" s="10">
        <f>IF(ISERROR(VLOOKUP($D1462,SITES!$A:$E,3,FALSE)),"",VLOOKUP($D1462,SITES!$A:$E,3,FALSE))</f>
        <v>48.857467651367102</v>
      </c>
      <c r="G1462" s="13">
        <f>IF(ISERROR(VLOOKUP($D1462,SITES!$A:$E,4,FALSE)),"",VLOOKUP($D1462,SITES!$A:$E,4,FALSE))</f>
        <v>-125.158233642578</v>
      </c>
      <c r="H1462" s="14" t="str">
        <f t="shared" ref="H1462:O1462" si="2805">IF(ISERROR(H1461),IF(ISERROR(H1460),IF(ISERROR(H1459),"BLANK",H1459),H1460),H1461)</f>
        <v>26/04/2024</v>
      </c>
      <c r="I1462" s="11">
        <f t="shared" si="2805"/>
        <v>1.5</v>
      </c>
      <c r="J1462" s="11" t="str">
        <f t="shared" si="2805"/>
        <v>SW</v>
      </c>
      <c r="K1462" s="18">
        <f t="shared" si="2805"/>
        <v>0.49166666666666664</v>
      </c>
      <c r="L1462" s="11" t="str">
        <f t="shared" si="2805"/>
        <v>TB</v>
      </c>
      <c r="M1462" s="11">
        <f t="shared" si="2805"/>
        <v>5</v>
      </c>
      <c r="N1462" s="11">
        <f t="shared" si="2805"/>
        <v>2</v>
      </c>
      <c r="O1462" s="11">
        <f t="shared" si="2805"/>
        <v>2</v>
      </c>
      <c r="P1462" s="11" t="s">
        <v>43</v>
      </c>
      <c r="Q1462" s="19" t="str">
        <f>IF($N1462=1,IF(ISERROR(VLOOKUP($P1462,'M1'!$A:$C,Q$2,FALSE)),"NOT PRESENT",VLOOKUP($P1462,'M1'!$A:$C,Q$2,FALSE)),IF($N1462=2,IF(ISERROR(VLOOKUP(DATA!$P1462,'M2'!$A:$C,Q$2,FALSE)),"NOT PRESENT",VLOOKUP(DATA!$P1462,'M2'!$A:$C,Q$2,FALSE)),IF($N1462=0,IF(ISERROR(VLOOKUP($P1462,'M1'!$A:$C,Q$2,FALSE)),IF(ISERROR(VLOOKUP(DATA!$P1462,'M2'!$A:$C,Q$2,FALSE)),"NOT PRESENT",VLOOKUP(DATA!$P1462,'M2'!$A:$C,Q$2,FALSE)),VLOOKUP($P1462,'M1'!$A:$C,Q$2,FALSE)),"SPECIFY METHOD")))</f>
        <v>Strongylocentrotus droebachiensis</v>
      </c>
      <c r="R1462" s="12" t="str">
        <f>IF($N1462=1,IF(ISERROR(VLOOKUP($P1462,'M1'!$A:$C,R$2,FALSE)),"NOT PRESENT",VLOOKUP($P1462,'M1'!$A:$C,R$2,FALSE)),IF($N1462=2,IF(ISERROR(VLOOKUP(DATA!$P1462,'M2'!$A:$C,R$2,FALSE)),"NOT PRESENT",VLOOKUP(DATA!$P1462,'M2'!$A:$C,R$2,FALSE)),IF($N1462=0,IF(ISERROR(VLOOKUP($P1462,'M1'!$A:$C,R$2,FALSE)),IF(ISERROR(VLOOKUP(DATA!$P1462,'M2'!$A:$C,R$2,FALSE)),"NOT PRESENT",VLOOKUP(DATA!$P1462,'M2'!$A:$C,R$2,FALSE)),VLOOKUP($P1462,'M1'!$A:$C,R$2,FALSE)),"SPECIFY METHOD")))</f>
        <v>Northern sea urchin</v>
      </c>
      <c r="S1462" s="21">
        <f t="shared" si="2788"/>
        <v>1</v>
      </c>
      <c r="T1462" s="11">
        <v>1</v>
      </c>
      <c r="U1462" s="11"/>
      <c r="V1462" s="11"/>
      <c r="W1462" s="11"/>
      <c r="X1462" s="11"/>
      <c r="Y1462" s="11"/>
      <c r="Z1462" s="11"/>
      <c r="AA1462" s="11"/>
      <c r="AB1462" s="11"/>
      <c r="AC1462" s="11"/>
      <c r="AD1462" s="11"/>
      <c r="AE1462" s="11"/>
      <c r="AF1462" s="11"/>
      <c r="AG1462" s="11"/>
      <c r="AH1462" s="11"/>
      <c r="AI1462" s="11"/>
      <c r="AJ1462" s="11"/>
      <c r="AK1462" s="11"/>
      <c r="AL1462" s="11"/>
      <c r="AM1462" s="11"/>
      <c r="AN1462" s="11"/>
      <c r="AO1462" s="11"/>
      <c r="AP1462" s="11"/>
      <c r="AQ1462" s="11"/>
      <c r="AR1462" s="11"/>
      <c r="AS1462" s="11"/>
      <c r="AT1462" s="11"/>
      <c r="AU1462" s="11"/>
      <c r="AV1462" s="11"/>
      <c r="AW1462" s="11"/>
      <c r="AX1462" s="11"/>
      <c r="AY1462" s="11"/>
      <c r="AZ1462" s="11"/>
      <c r="BA1462" s="11"/>
      <c r="BB1462" s="11"/>
      <c r="BC1462" s="11"/>
      <c r="BD1462" s="11"/>
      <c r="BE1462" s="11"/>
      <c r="BF1462" s="11"/>
      <c r="BG1462" s="11"/>
      <c r="BH1462" s="11"/>
      <c r="BI1462" s="11"/>
      <c r="BJ1462" s="11"/>
      <c r="BK1462" s="11"/>
      <c r="BL1462" s="11"/>
      <c r="BM1462" s="11"/>
      <c r="BN1462" s="11"/>
      <c r="BO1462" s="11"/>
      <c r="BP1462" s="11"/>
    </row>
    <row r="1463" spans="1:68" ht="12.75" customHeight="1">
      <c r="A1463" s="12">
        <f t="shared" si="2736"/>
        <v>1459</v>
      </c>
      <c r="B1463" s="11" t="str">
        <f t="shared" ref="B1463:D1463" si="2806">IF(ISERROR(B1462),IF(ISERROR(B1461),IF(ISERROR(B1460),"BLANK",B1460),B1461),B1462)</f>
        <v>Tomas Bird</v>
      </c>
      <c r="C1463" s="11" t="str">
        <f t="shared" si="2806"/>
        <v>Isabelle Cote</v>
      </c>
      <c r="D1463" s="11" t="str">
        <f t="shared" si="2806"/>
        <v>BMSC11</v>
      </c>
      <c r="E1463" s="12" t="str">
        <f>IF(ISERROR(VLOOKUP($D1463,SITES!$A:$E,2,FALSE)),"",VLOOKUP($D1463,SITES!$A:$E,2,FALSE))</f>
        <v>Wizard Island South</v>
      </c>
      <c r="F1463" s="10">
        <f>IF(ISERROR(VLOOKUP($D1463,SITES!$A:$E,3,FALSE)),"",VLOOKUP($D1463,SITES!$A:$E,3,FALSE))</f>
        <v>48.857467651367102</v>
      </c>
      <c r="G1463" s="13">
        <f>IF(ISERROR(VLOOKUP($D1463,SITES!$A:$E,4,FALSE)),"",VLOOKUP($D1463,SITES!$A:$E,4,FALSE))</f>
        <v>-125.158233642578</v>
      </c>
      <c r="H1463" s="14" t="str">
        <f t="shared" ref="H1463:N1463" si="2807">IF(ISERROR(H1462),IF(ISERROR(H1461),IF(ISERROR(H1460),"BLANK",H1460),H1461),H1462)</f>
        <v>26/04/2024</v>
      </c>
      <c r="I1463" s="11">
        <f t="shared" si="2807"/>
        <v>1.5</v>
      </c>
      <c r="J1463" s="11" t="str">
        <f t="shared" si="2807"/>
        <v>SW</v>
      </c>
      <c r="K1463" s="18">
        <f t="shared" si="2807"/>
        <v>0.49166666666666664</v>
      </c>
      <c r="L1463" s="11" t="str">
        <f t="shared" si="2807"/>
        <v>TB</v>
      </c>
      <c r="M1463" s="11">
        <f t="shared" si="2807"/>
        <v>5</v>
      </c>
      <c r="N1463" s="11">
        <f t="shared" si="2807"/>
        <v>2</v>
      </c>
      <c r="O1463" s="11">
        <v>2</v>
      </c>
      <c r="P1463" s="11" t="s">
        <v>33</v>
      </c>
      <c r="Q1463" s="19" t="str">
        <f>IF($N1463=1,IF(ISERROR(VLOOKUP($P1463,'M1'!$A:$C,Q$2,FALSE)),"NOT PRESENT",VLOOKUP($P1463,'M1'!$A:$C,Q$2,FALSE)),IF($N1463=2,IF(ISERROR(VLOOKUP(DATA!$P1463,'M2'!$A:$C,Q$2,FALSE)),"NOT PRESENT",VLOOKUP(DATA!$P1463,'M2'!$A:$C,Q$2,FALSE)),IF($N1463=0,IF(ISERROR(VLOOKUP($P1463,'M1'!$A:$C,Q$2,FALSE)),IF(ISERROR(VLOOKUP(DATA!$P1463,'M2'!$A:$C,Q$2,FALSE)),"NOT PRESENT",VLOOKUP(DATA!$P1463,'M2'!$A:$C,Q$2,FALSE)),VLOOKUP($P1463,'M1'!$A:$C,Q$2,FALSE)),"SPECIFY METHOD")))</f>
        <v>Apostichopus californicus</v>
      </c>
      <c r="R1463" s="12" t="str">
        <f>IF($N1463=1,IF(ISERROR(VLOOKUP($P1463,'M1'!$A:$C,R$2,FALSE)),"NOT PRESENT",VLOOKUP($P1463,'M1'!$A:$C,R$2,FALSE)),IF($N1463=2,IF(ISERROR(VLOOKUP(DATA!$P1463,'M2'!$A:$C,R$2,FALSE)),"NOT PRESENT",VLOOKUP(DATA!$P1463,'M2'!$A:$C,R$2,FALSE)),IF($N1463=0,IF(ISERROR(VLOOKUP($P1463,'M1'!$A:$C,R$2,FALSE)),IF(ISERROR(VLOOKUP(DATA!$P1463,'M2'!$A:$C,R$2,FALSE)),"NOT PRESENT",VLOOKUP(DATA!$P1463,'M2'!$A:$C,R$2,FALSE)),VLOOKUP($P1463,'M1'!$A:$C,R$2,FALSE)),"SPECIFY METHOD")))</f>
        <v>California sea cucumber</v>
      </c>
      <c r="S1463" s="21">
        <f t="shared" si="2788"/>
        <v>15</v>
      </c>
      <c r="T1463" s="11">
        <v>15</v>
      </c>
      <c r="U1463" s="11"/>
      <c r="V1463" s="11"/>
      <c r="W1463" s="11"/>
      <c r="X1463" s="11"/>
      <c r="Y1463" s="11"/>
      <c r="Z1463" s="11"/>
      <c r="AA1463" s="11"/>
      <c r="AB1463" s="11"/>
      <c r="AC1463" s="11"/>
      <c r="AD1463" s="11"/>
      <c r="AE1463" s="11"/>
      <c r="AF1463" s="11"/>
      <c r="AG1463" s="11"/>
      <c r="AH1463" s="11"/>
      <c r="AI1463" s="11"/>
      <c r="AJ1463" s="11"/>
      <c r="AK1463" s="11"/>
      <c r="AL1463" s="11"/>
      <c r="AM1463" s="11"/>
      <c r="AN1463" s="11"/>
      <c r="AO1463" s="11"/>
      <c r="AP1463" s="11"/>
      <c r="AQ1463" s="11"/>
      <c r="AR1463" s="11"/>
      <c r="AS1463" s="11"/>
      <c r="AT1463" s="11"/>
      <c r="AU1463" s="11"/>
      <c r="AV1463" s="11"/>
      <c r="AW1463" s="11"/>
      <c r="AX1463" s="11"/>
      <c r="AY1463" s="11"/>
      <c r="AZ1463" s="11"/>
      <c r="BA1463" s="11"/>
      <c r="BB1463" s="11"/>
      <c r="BC1463" s="11"/>
      <c r="BD1463" s="11"/>
      <c r="BE1463" s="11"/>
      <c r="BF1463" s="11"/>
      <c r="BG1463" s="11"/>
      <c r="BH1463" s="11"/>
      <c r="BI1463" s="11"/>
      <c r="BJ1463" s="11"/>
      <c r="BK1463" s="11"/>
      <c r="BL1463" s="11"/>
      <c r="BM1463" s="11"/>
      <c r="BN1463" s="11"/>
      <c r="BO1463" s="11"/>
      <c r="BP1463" s="11"/>
    </row>
    <row r="1464" spans="1:68" ht="12.75" customHeight="1">
      <c r="A1464" s="12">
        <f t="shared" si="2736"/>
        <v>1460</v>
      </c>
      <c r="B1464" s="11" t="str">
        <f t="shared" ref="B1464:D1464" si="2808">IF(ISERROR(B1462),IF(ISERROR(B1461),IF(ISERROR(B1460),"BLANK",B1460),B1461),B1462)</f>
        <v>Tomas Bird</v>
      </c>
      <c r="C1464" s="11" t="str">
        <f t="shared" si="2808"/>
        <v>Isabelle Cote</v>
      </c>
      <c r="D1464" s="11" t="str">
        <f t="shared" si="2808"/>
        <v>BMSC11</v>
      </c>
      <c r="E1464" s="12" t="str">
        <f>IF(ISERROR(VLOOKUP($D1464,SITES!$A:$E,2,FALSE)),"",VLOOKUP($D1464,SITES!$A:$E,2,FALSE))</f>
        <v>Wizard Island South</v>
      </c>
      <c r="F1464" s="10">
        <f>IF(ISERROR(VLOOKUP($D1464,SITES!$A:$E,3,FALSE)),"",VLOOKUP($D1464,SITES!$A:$E,3,FALSE))</f>
        <v>48.857467651367102</v>
      </c>
      <c r="G1464" s="13">
        <f>IF(ISERROR(VLOOKUP($D1464,SITES!$A:$E,4,FALSE)),"",VLOOKUP($D1464,SITES!$A:$E,4,FALSE))</f>
        <v>-125.158233642578</v>
      </c>
      <c r="H1464" s="14" t="str">
        <f t="shared" ref="H1464:O1464" si="2809">IF(ISERROR(H1462),IF(ISERROR(H1461),IF(ISERROR(H1460),"BLANK",H1460),H1461),H1462)</f>
        <v>26/04/2024</v>
      </c>
      <c r="I1464" s="11">
        <f t="shared" si="2809"/>
        <v>1.5</v>
      </c>
      <c r="J1464" s="11" t="str">
        <f t="shared" si="2809"/>
        <v>SW</v>
      </c>
      <c r="K1464" s="18">
        <f t="shared" si="2809"/>
        <v>0.49166666666666664</v>
      </c>
      <c r="L1464" s="11" t="str">
        <f t="shared" si="2809"/>
        <v>TB</v>
      </c>
      <c r="M1464" s="11">
        <f t="shared" si="2809"/>
        <v>5</v>
      </c>
      <c r="N1464" s="11">
        <f t="shared" si="2809"/>
        <v>2</v>
      </c>
      <c r="O1464" s="11">
        <f t="shared" si="2809"/>
        <v>2</v>
      </c>
      <c r="P1464" s="11" t="s">
        <v>35</v>
      </c>
      <c r="Q1464" s="19" t="str">
        <f>IF($N1464=1,IF(ISERROR(VLOOKUP($P1464,'M1'!$A:$C,Q$2,FALSE)),"NOT PRESENT",VLOOKUP($P1464,'M1'!$A:$C,Q$2,FALSE)),IF($N1464=2,IF(ISERROR(VLOOKUP(DATA!$P1464,'M2'!$A:$C,Q$2,FALSE)),"NOT PRESENT",VLOOKUP(DATA!$P1464,'M2'!$A:$C,Q$2,FALSE)),IF($N1464=0,IF(ISERROR(VLOOKUP($P1464,'M1'!$A:$C,Q$2,FALSE)),IF(ISERROR(VLOOKUP(DATA!$P1464,'M2'!$A:$C,Q$2,FALSE)),"NOT PRESENT",VLOOKUP(DATA!$P1464,'M2'!$A:$C,Q$2,FALSE)),VLOOKUP($P1464,'M1'!$A:$C,Q$2,FALSE)),"SPECIFY METHOD")))</f>
        <v>Orthasterias koehleri</v>
      </c>
      <c r="R1464" s="12" t="str">
        <f>IF($N1464=1,IF(ISERROR(VLOOKUP($P1464,'M1'!$A:$C,R$2,FALSE)),"NOT PRESENT",VLOOKUP($P1464,'M1'!$A:$C,R$2,FALSE)),IF($N1464=2,IF(ISERROR(VLOOKUP(DATA!$P1464,'M2'!$A:$C,R$2,FALSE)),"NOT PRESENT",VLOOKUP(DATA!$P1464,'M2'!$A:$C,R$2,FALSE)),IF($N1464=0,IF(ISERROR(VLOOKUP($P1464,'M1'!$A:$C,R$2,FALSE)),IF(ISERROR(VLOOKUP(DATA!$P1464,'M2'!$A:$C,R$2,FALSE)),"NOT PRESENT",VLOOKUP(DATA!$P1464,'M2'!$A:$C,R$2,FALSE)),VLOOKUP($P1464,'M1'!$A:$C,R$2,FALSE)),"SPECIFY METHOD")))</f>
        <v>Rainbow star</v>
      </c>
      <c r="S1464" s="21">
        <f t="shared" si="2788"/>
        <v>9</v>
      </c>
      <c r="T1464" s="11">
        <v>9</v>
      </c>
      <c r="U1464" s="11"/>
      <c r="V1464" s="11"/>
      <c r="W1464" s="11"/>
      <c r="X1464" s="11"/>
      <c r="Y1464" s="11"/>
      <c r="Z1464" s="11"/>
      <c r="AA1464" s="11"/>
      <c r="AB1464" s="11"/>
      <c r="AC1464" s="11"/>
      <c r="AD1464" s="11"/>
      <c r="AE1464" s="11"/>
      <c r="AF1464" s="11"/>
      <c r="AG1464" s="11"/>
      <c r="AH1464" s="11"/>
      <c r="AI1464" s="11"/>
      <c r="AJ1464" s="11"/>
      <c r="AK1464" s="11"/>
      <c r="AL1464" s="11"/>
      <c r="AM1464" s="11"/>
      <c r="AN1464" s="11"/>
      <c r="AO1464" s="11"/>
      <c r="AP1464" s="11"/>
      <c r="AQ1464" s="11"/>
      <c r="AR1464" s="11"/>
      <c r="AS1464" s="11"/>
      <c r="AT1464" s="11"/>
      <c r="AU1464" s="11"/>
      <c r="AV1464" s="11"/>
      <c r="AW1464" s="11"/>
      <c r="AX1464" s="11"/>
      <c r="AY1464" s="11"/>
      <c r="AZ1464" s="11"/>
      <c r="BA1464" s="11"/>
      <c r="BB1464" s="11"/>
      <c r="BC1464" s="11"/>
      <c r="BD1464" s="11"/>
      <c r="BE1464" s="11"/>
      <c r="BF1464" s="11"/>
      <c r="BG1464" s="11"/>
      <c r="BH1464" s="11"/>
      <c r="BI1464" s="11"/>
      <c r="BJ1464" s="11"/>
      <c r="BK1464" s="11"/>
      <c r="BL1464" s="11"/>
      <c r="BM1464" s="11"/>
      <c r="BN1464" s="11"/>
      <c r="BO1464" s="11"/>
      <c r="BP1464" s="11"/>
    </row>
    <row r="1465" spans="1:68" ht="12.75" customHeight="1">
      <c r="A1465" s="12">
        <f t="shared" si="2736"/>
        <v>1461</v>
      </c>
      <c r="B1465" s="11" t="str">
        <f t="shared" ref="B1465:D1465" si="2810">IF(ISERROR(B1463),IF(ISERROR(B1462),IF(ISERROR(B1461),"BLANK",B1461),B1462),B1463)</f>
        <v>Tomas Bird</v>
      </c>
      <c r="C1465" s="11" t="str">
        <f t="shared" si="2810"/>
        <v>Isabelle Cote</v>
      </c>
      <c r="D1465" s="11" t="str">
        <f t="shared" si="2810"/>
        <v>BMSC11</v>
      </c>
      <c r="E1465" s="12" t="str">
        <f>IF(ISERROR(VLOOKUP($D1465,SITES!$A:$E,2,FALSE)),"",VLOOKUP($D1465,SITES!$A:$E,2,FALSE))</f>
        <v>Wizard Island South</v>
      </c>
      <c r="F1465" s="10">
        <f>IF(ISERROR(VLOOKUP($D1465,SITES!$A:$E,3,FALSE)),"",VLOOKUP($D1465,SITES!$A:$E,3,FALSE))</f>
        <v>48.857467651367102</v>
      </c>
      <c r="G1465" s="13">
        <f>IF(ISERROR(VLOOKUP($D1465,SITES!$A:$E,4,FALSE)),"",VLOOKUP($D1465,SITES!$A:$E,4,FALSE))</f>
        <v>-125.158233642578</v>
      </c>
      <c r="H1465" s="14" t="str">
        <f t="shared" ref="H1465:O1465" si="2811">IF(ISERROR(H1463),IF(ISERROR(H1462),IF(ISERROR(H1461),"BLANK",H1461),H1462),H1463)</f>
        <v>26/04/2024</v>
      </c>
      <c r="I1465" s="11">
        <f t="shared" si="2811"/>
        <v>1.5</v>
      </c>
      <c r="J1465" s="11" t="str">
        <f t="shared" si="2811"/>
        <v>SW</v>
      </c>
      <c r="K1465" s="18">
        <f t="shared" si="2811"/>
        <v>0.49166666666666664</v>
      </c>
      <c r="L1465" s="11" t="str">
        <f t="shared" si="2811"/>
        <v>TB</v>
      </c>
      <c r="M1465" s="11">
        <f t="shared" si="2811"/>
        <v>5</v>
      </c>
      <c r="N1465" s="11">
        <f t="shared" si="2811"/>
        <v>2</v>
      </c>
      <c r="O1465" s="11">
        <f t="shared" si="2811"/>
        <v>2</v>
      </c>
      <c r="P1465" s="11" t="s">
        <v>157</v>
      </c>
      <c r="Q1465" s="19" t="str">
        <f>IF($N1465=1,IF(ISERROR(VLOOKUP($P1465,'M1'!$A:$C,Q$2,FALSE)),"NOT PRESENT",VLOOKUP($P1465,'M1'!$A:$C,Q$2,FALSE)),IF($N1465=2,IF(ISERROR(VLOOKUP(DATA!$P1465,'M2'!$A:$C,Q$2,FALSE)),"NOT PRESENT",VLOOKUP(DATA!$P1465,'M2'!$A:$C,Q$2,FALSE)),IF($N1465=0,IF(ISERROR(VLOOKUP($P1465,'M1'!$A:$C,Q$2,FALSE)),IF(ISERROR(VLOOKUP(DATA!$P1465,'M2'!$A:$C,Q$2,FALSE)),"NOT PRESENT",VLOOKUP(DATA!$P1465,'M2'!$A:$C,Q$2,FALSE)),VLOOKUP($P1465,'M1'!$A:$C,Q$2,FALSE)),"SPECIFY METHOD")))</f>
        <v>Pugettia producta</v>
      </c>
      <c r="R1465" s="12" t="str">
        <f>IF($N1465=1,IF(ISERROR(VLOOKUP($P1465,'M1'!$A:$C,R$2,FALSE)),"NOT PRESENT",VLOOKUP($P1465,'M1'!$A:$C,R$2,FALSE)),IF($N1465=2,IF(ISERROR(VLOOKUP(DATA!$P1465,'M2'!$A:$C,R$2,FALSE)),"NOT PRESENT",VLOOKUP(DATA!$P1465,'M2'!$A:$C,R$2,FALSE)),IF($N1465=0,IF(ISERROR(VLOOKUP($P1465,'M1'!$A:$C,R$2,FALSE)),IF(ISERROR(VLOOKUP(DATA!$P1465,'M2'!$A:$C,R$2,FALSE)),"NOT PRESENT",VLOOKUP(DATA!$P1465,'M2'!$A:$C,R$2,FALSE)),VLOOKUP($P1465,'M1'!$A:$C,R$2,FALSE)),"SPECIFY METHOD")))</f>
        <v>Northern kelp crab</v>
      </c>
      <c r="S1465" s="21">
        <f t="shared" si="2788"/>
        <v>1</v>
      </c>
      <c r="T1465" s="11">
        <v>1</v>
      </c>
      <c r="U1465" s="11"/>
      <c r="V1465" s="11"/>
      <c r="W1465" s="11"/>
      <c r="X1465" s="11"/>
      <c r="Y1465" s="11"/>
      <c r="Z1465" s="11"/>
      <c r="AA1465" s="11"/>
      <c r="AB1465" s="11"/>
      <c r="AC1465" s="11"/>
      <c r="AD1465" s="11"/>
      <c r="AE1465" s="11"/>
      <c r="AF1465" s="11"/>
      <c r="AG1465" s="11"/>
      <c r="AH1465" s="11"/>
      <c r="AI1465" s="11"/>
      <c r="AJ1465" s="11"/>
      <c r="AK1465" s="11"/>
      <c r="AL1465" s="11"/>
      <c r="AM1465" s="11"/>
      <c r="AN1465" s="11"/>
      <c r="AO1465" s="11"/>
      <c r="AP1465" s="11"/>
      <c r="AQ1465" s="11"/>
      <c r="AR1465" s="11"/>
      <c r="AS1465" s="11"/>
      <c r="AT1465" s="11"/>
      <c r="AU1465" s="11"/>
      <c r="AV1465" s="11"/>
      <c r="AW1465" s="11"/>
      <c r="AX1465" s="11"/>
      <c r="AY1465" s="11"/>
      <c r="AZ1465" s="11"/>
      <c r="BA1465" s="11"/>
      <c r="BB1465" s="11"/>
      <c r="BC1465" s="11"/>
      <c r="BD1465" s="11"/>
      <c r="BE1465" s="11"/>
      <c r="BF1465" s="11"/>
      <c r="BG1465" s="11"/>
      <c r="BH1465" s="11"/>
      <c r="BI1465" s="11"/>
      <c r="BJ1465" s="11"/>
      <c r="BK1465" s="11"/>
      <c r="BL1465" s="11"/>
      <c r="BM1465" s="11"/>
      <c r="BN1465" s="11"/>
      <c r="BO1465" s="11"/>
      <c r="BP1465" s="11"/>
    </row>
    <row r="1466" spans="1:68" ht="12.75" customHeight="1">
      <c r="A1466" s="12">
        <f t="shared" si="2736"/>
        <v>1462</v>
      </c>
      <c r="B1466" s="11" t="str">
        <f t="shared" ref="B1466:D1466" si="2812">IF(ISERROR(B1465),IF(ISERROR(B1463),IF(ISERROR(B1462),"BLANK",B1462),B1463),B1465)</f>
        <v>Tomas Bird</v>
      </c>
      <c r="C1466" s="11" t="str">
        <f t="shared" si="2812"/>
        <v>Isabelle Cote</v>
      </c>
      <c r="D1466" s="11" t="str">
        <f t="shared" si="2812"/>
        <v>BMSC11</v>
      </c>
      <c r="E1466" s="12" t="str">
        <f>IF(ISERROR(VLOOKUP($D1466,SITES!$A:$E,2,FALSE)),"",VLOOKUP($D1466,SITES!$A:$E,2,FALSE))</f>
        <v>Wizard Island South</v>
      </c>
      <c r="F1466" s="10">
        <f>IF(ISERROR(VLOOKUP($D1466,SITES!$A:$E,3,FALSE)),"",VLOOKUP($D1466,SITES!$A:$E,3,FALSE))</f>
        <v>48.857467651367102</v>
      </c>
      <c r="G1466" s="13">
        <f>IF(ISERROR(VLOOKUP($D1466,SITES!$A:$E,4,FALSE)),"",VLOOKUP($D1466,SITES!$A:$E,4,FALSE))</f>
        <v>-125.158233642578</v>
      </c>
      <c r="H1466" s="14" t="str">
        <f t="shared" ref="H1466:O1466" si="2813">IF(ISERROR(H1465),IF(ISERROR(H1463),IF(ISERROR(H1462),"BLANK",H1462),H1463),H1465)</f>
        <v>26/04/2024</v>
      </c>
      <c r="I1466" s="11">
        <f t="shared" si="2813"/>
        <v>1.5</v>
      </c>
      <c r="J1466" s="11" t="str">
        <f t="shared" si="2813"/>
        <v>SW</v>
      </c>
      <c r="K1466" s="18">
        <f t="shared" si="2813"/>
        <v>0.49166666666666664</v>
      </c>
      <c r="L1466" s="11" t="str">
        <f t="shared" si="2813"/>
        <v>TB</v>
      </c>
      <c r="M1466" s="11">
        <f t="shared" si="2813"/>
        <v>5</v>
      </c>
      <c r="N1466" s="11">
        <f t="shared" si="2813"/>
        <v>2</v>
      </c>
      <c r="O1466" s="11">
        <f t="shared" si="2813"/>
        <v>2</v>
      </c>
      <c r="P1466" s="11" t="s">
        <v>47</v>
      </c>
      <c r="Q1466" s="19" t="str">
        <f>IF($N1466=1,IF(ISERROR(VLOOKUP($P1466,'M1'!$A:$C,Q$2,FALSE)),"NOT PRESENT",VLOOKUP($P1466,'M1'!$A:$C,Q$2,FALSE)),IF($N1466=2,IF(ISERROR(VLOOKUP(DATA!$P1466,'M2'!$A:$C,Q$2,FALSE)),"NOT PRESENT",VLOOKUP(DATA!$P1466,'M2'!$A:$C,Q$2,FALSE)),IF($N1466=0,IF(ISERROR(VLOOKUP($P1466,'M1'!$A:$C,Q$2,FALSE)),IF(ISERROR(VLOOKUP(DATA!$P1466,'M2'!$A:$C,Q$2,FALSE)),"NOT PRESENT",VLOOKUP(DATA!$P1466,'M2'!$A:$C,Q$2,FALSE)),VLOOKUP($P1466,'M1'!$A:$C,Q$2,FALSE)),"SPECIFY METHOD")))</f>
        <v>Glebocarcinus oregonensis</v>
      </c>
      <c r="R1466" s="12" t="str">
        <f>IF($N1466=1,IF(ISERROR(VLOOKUP($P1466,'M1'!$A:$C,R$2,FALSE)),"NOT PRESENT",VLOOKUP($P1466,'M1'!$A:$C,R$2,FALSE)),IF($N1466=2,IF(ISERROR(VLOOKUP(DATA!$P1466,'M2'!$A:$C,R$2,FALSE)),"NOT PRESENT",VLOOKUP(DATA!$P1466,'M2'!$A:$C,R$2,FALSE)),IF($N1466=0,IF(ISERROR(VLOOKUP($P1466,'M1'!$A:$C,R$2,FALSE)),IF(ISERROR(VLOOKUP(DATA!$P1466,'M2'!$A:$C,R$2,FALSE)),"NOT PRESENT",VLOOKUP(DATA!$P1466,'M2'!$A:$C,R$2,FALSE)),VLOOKUP($P1466,'M1'!$A:$C,R$2,FALSE)),"SPECIFY METHOD")))</f>
        <v>Pygmy rock crab</v>
      </c>
      <c r="S1466" s="21">
        <f t="shared" si="2788"/>
        <v>5</v>
      </c>
      <c r="T1466" s="11">
        <v>5</v>
      </c>
      <c r="U1466" s="11"/>
      <c r="V1466" s="11"/>
      <c r="W1466" s="11"/>
      <c r="X1466" s="11"/>
      <c r="Y1466" s="11"/>
      <c r="Z1466" s="11"/>
      <c r="AA1466" s="11"/>
      <c r="AB1466" s="11"/>
      <c r="AC1466" s="11"/>
      <c r="AD1466" s="11"/>
      <c r="AE1466" s="11"/>
      <c r="AF1466" s="11"/>
      <c r="AG1466" s="11"/>
      <c r="AH1466" s="11"/>
      <c r="AI1466" s="11"/>
      <c r="AJ1466" s="11"/>
      <c r="AK1466" s="11"/>
      <c r="AL1466" s="11"/>
      <c r="AM1466" s="11"/>
      <c r="AN1466" s="11"/>
      <c r="AO1466" s="11"/>
      <c r="AP1466" s="11"/>
      <c r="AQ1466" s="11"/>
      <c r="AR1466" s="11"/>
      <c r="AS1466" s="11"/>
      <c r="AT1466" s="11"/>
      <c r="AU1466" s="11"/>
      <c r="AV1466" s="11"/>
      <c r="AW1466" s="11"/>
      <c r="AX1466" s="11"/>
      <c r="AY1466" s="11"/>
      <c r="AZ1466" s="11"/>
      <c r="BA1466" s="11"/>
      <c r="BB1466" s="11"/>
      <c r="BC1466" s="11"/>
      <c r="BD1466" s="11"/>
      <c r="BE1466" s="11"/>
      <c r="BF1466" s="11"/>
      <c r="BG1466" s="11"/>
      <c r="BH1466" s="11"/>
      <c r="BI1466" s="11"/>
      <c r="BJ1466" s="11"/>
      <c r="BK1466" s="11"/>
      <c r="BL1466" s="11"/>
      <c r="BM1466" s="11"/>
      <c r="BN1466" s="11"/>
      <c r="BO1466" s="11"/>
      <c r="BP1466" s="11"/>
    </row>
    <row r="1467" spans="1:68" ht="12.75" customHeight="1">
      <c r="A1467" s="12">
        <f t="shared" si="2736"/>
        <v>1463</v>
      </c>
      <c r="B1467" s="11" t="str">
        <f t="shared" ref="B1467:D1467" si="2814">IF(ISERROR(B1466),IF(ISERROR(B1465),IF(ISERROR(B1463),"BLANK",B1463),B1465),B1466)</f>
        <v>Tomas Bird</v>
      </c>
      <c r="C1467" s="11" t="str">
        <f t="shared" si="2814"/>
        <v>Isabelle Cote</v>
      </c>
      <c r="D1467" s="11" t="str">
        <f t="shared" si="2814"/>
        <v>BMSC11</v>
      </c>
      <c r="E1467" s="12" t="str">
        <f>IF(ISERROR(VLOOKUP($D1467,SITES!$A:$E,2,FALSE)),"",VLOOKUP($D1467,SITES!$A:$E,2,FALSE))</f>
        <v>Wizard Island South</v>
      </c>
      <c r="F1467" s="10">
        <f>IF(ISERROR(VLOOKUP($D1467,SITES!$A:$E,3,FALSE)),"",VLOOKUP($D1467,SITES!$A:$E,3,FALSE))</f>
        <v>48.857467651367102</v>
      </c>
      <c r="G1467" s="13">
        <f>IF(ISERROR(VLOOKUP($D1467,SITES!$A:$E,4,FALSE)),"",VLOOKUP($D1467,SITES!$A:$E,4,FALSE))</f>
        <v>-125.158233642578</v>
      </c>
      <c r="H1467" s="14" t="str">
        <f t="shared" ref="H1467:O1467" si="2815">IF(ISERROR(H1466),IF(ISERROR(H1465),IF(ISERROR(H1463),"BLANK",H1463),H1465),H1466)</f>
        <v>26/04/2024</v>
      </c>
      <c r="I1467" s="11">
        <f t="shared" si="2815"/>
        <v>1.5</v>
      </c>
      <c r="J1467" s="11" t="str">
        <f t="shared" si="2815"/>
        <v>SW</v>
      </c>
      <c r="K1467" s="18">
        <f t="shared" si="2815"/>
        <v>0.49166666666666664</v>
      </c>
      <c r="L1467" s="11" t="str">
        <f t="shared" si="2815"/>
        <v>TB</v>
      </c>
      <c r="M1467" s="11">
        <f t="shared" si="2815"/>
        <v>5</v>
      </c>
      <c r="N1467" s="11">
        <f t="shared" si="2815"/>
        <v>2</v>
      </c>
      <c r="O1467" s="11">
        <f t="shared" si="2815"/>
        <v>2</v>
      </c>
      <c r="P1467" s="11" t="s">
        <v>118</v>
      </c>
      <c r="Q1467" s="19" t="str">
        <f>IF($N1467=1,IF(ISERROR(VLOOKUP($P1467,'M1'!$A:$C,Q$2,FALSE)),"NOT PRESENT",VLOOKUP($P1467,'M1'!$A:$C,Q$2,FALSE)),IF($N1467=2,IF(ISERROR(VLOOKUP(DATA!$P1467,'M2'!$A:$C,Q$2,FALSE)),"NOT PRESENT",VLOOKUP(DATA!$P1467,'M2'!$A:$C,Q$2,FALSE)),IF($N1467=0,IF(ISERROR(VLOOKUP($P1467,'M1'!$A:$C,Q$2,FALSE)),IF(ISERROR(VLOOKUP(DATA!$P1467,'M2'!$A:$C,Q$2,FALSE)),"NOT PRESENT",VLOOKUP(DATA!$P1467,'M2'!$A:$C,Q$2,FALSE)),VLOOKUP($P1467,'M1'!$A:$C,Q$2,FALSE)),"SPECIFY METHOD")))</f>
        <v>Pachycheles pubescens</v>
      </c>
      <c r="R1467" s="12" t="str">
        <f>IF($N1467=1,IF(ISERROR(VLOOKUP($P1467,'M1'!$A:$C,R$2,FALSE)),"NOT PRESENT",VLOOKUP($P1467,'M1'!$A:$C,R$2,FALSE)),IF($N1467=2,IF(ISERROR(VLOOKUP(DATA!$P1467,'M2'!$A:$C,R$2,FALSE)),"NOT PRESENT",VLOOKUP(DATA!$P1467,'M2'!$A:$C,R$2,FALSE)),IF($N1467=0,IF(ISERROR(VLOOKUP($P1467,'M1'!$A:$C,R$2,FALSE)),IF(ISERROR(VLOOKUP(DATA!$P1467,'M2'!$A:$C,R$2,FALSE)),"NOT PRESENT",VLOOKUP(DATA!$P1467,'M2'!$A:$C,R$2,FALSE)),VLOOKUP($P1467,'M1'!$A:$C,R$2,FALSE)),"SPECIFY METHOD")))</f>
        <v>Pubescent porcelain crab</v>
      </c>
      <c r="S1467" s="21">
        <f t="shared" si="2788"/>
        <v>9</v>
      </c>
      <c r="T1467" s="11">
        <v>9</v>
      </c>
      <c r="U1467" s="11"/>
      <c r="V1467" s="11"/>
      <c r="W1467" s="11"/>
      <c r="X1467" s="11"/>
      <c r="Y1467" s="11"/>
      <c r="Z1467" s="11"/>
      <c r="AA1467" s="11"/>
      <c r="AB1467" s="11"/>
      <c r="AC1467" s="11"/>
      <c r="AD1467" s="11"/>
      <c r="AE1467" s="11"/>
      <c r="AF1467" s="11"/>
      <c r="AG1467" s="11"/>
      <c r="AH1467" s="11"/>
      <c r="AI1467" s="11"/>
      <c r="AJ1467" s="11"/>
      <c r="AK1467" s="11"/>
      <c r="AL1467" s="11"/>
      <c r="AM1467" s="11"/>
      <c r="AN1467" s="11"/>
      <c r="AO1467" s="11"/>
      <c r="AP1467" s="11"/>
      <c r="AQ1467" s="11"/>
      <c r="AR1467" s="11"/>
      <c r="AS1467" s="11"/>
      <c r="AT1467" s="11"/>
      <c r="AU1467" s="11"/>
      <c r="AV1467" s="11"/>
      <c r="AW1467" s="11"/>
      <c r="AX1467" s="11"/>
      <c r="AY1467" s="11"/>
      <c r="AZ1467" s="11"/>
      <c r="BA1467" s="11"/>
      <c r="BB1467" s="11"/>
      <c r="BC1467" s="11"/>
      <c r="BD1467" s="11"/>
      <c r="BE1467" s="11"/>
      <c r="BF1467" s="11"/>
      <c r="BG1467" s="11"/>
      <c r="BH1467" s="11"/>
      <c r="BI1467" s="11"/>
      <c r="BJ1467" s="11"/>
      <c r="BK1467" s="11"/>
      <c r="BL1467" s="11"/>
      <c r="BM1467" s="11"/>
      <c r="BN1467" s="11"/>
      <c r="BO1467" s="11"/>
      <c r="BP1467" s="11"/>
    </row>
    <row r="1468" spans="1:68" ht="12.75" customHeight="1">
      <c r="A1468" s="12">
        <f t="shared" si="2736"/>
        <v>1464</v>
      </c>
      <c r="B1468" s="11" t="str">
        <f t="shared" ref="B1468:D1468" si="2816">IF(ISERROR(#REF!),IF(ISERROR(B1467),IF(ISERROR(B1466),"BLANK",B1466),B1467),#REF!)</f>
        <v>Tomas Bird</v>
      </c>
      <c r="C1468" s="11" t="str">
        <f t="shared" si="2816"/>
        <v>Isabelle Cote</v>
      </c>
      <c r="D1468" s="11" t="str">
        <f t="shared" si="2816"/>
        <v>BMSC11</v>
      </c>
      <c r="E1468" s="12" t="str">
        <f>IF(ISERROR(VLOOKUP($D1468,SITES!$A:$E,2,FALSE)),"",VLOOKUP($D1468,SITES!$A:$E,2,FALSE))</f>
        <v>Wizard Island South</v>
      </c>
      <c r="F1468" s="10">
        <f>IF(ISERROR(VLOOKUP($D1468,SITES!$A:$E,3,FALSE)),"",VLOOKUP($D1468,SITES!$A:$E,3,FALSE))</f>
        <v>48.857467651367102</v>
      </c>
      <c r="G1468" s="13">
        <f>IF(ISERROR(VLOOKUP($D1468,SITES!$A:$E,4,FALSE)),"",VLOOKUP($D1468,SITES!$A:$E,4,FALSE))</f>
        <v>-125.158233642578</v>
      </c>
      <c r="H1468" s="14" t="str">
        <f t="shared" ref="H1468:O1468" si="2817">IF(ISERROR(#REF!),IF(ISERROR(H1467),IF(ISERROR(H1466),"BLANK",H1466),H1467),#REF!)</f>
        <v>26/04/2024</v>
      </c>
      <c r="I1468" s="11">
        <f t="shared" si="2817"/>
        <v>1.5</v>
      </c>
      <c r="J1468" s="11" t="str">
        <f t="shared" si="2817"/>
        <v>SW</v>
      </c>
      <c r="K1468" s="18">
        <f t="shared" si="2817"/>
        <v>0.49166666666666664</v>
      </c>
      <c r="L1468" s="11" t="str">
        <f t="shared" si="2817"/>
        <v>TB</v>
      </c>
      <c r="M1468" s="11">
        <f t="shared" si="2817"/>
        <v>5</v>
      </c>
      <c r="N1468" s="11">
        <f t="shared" si="2817"/>
        <v>2</v>
      </c>
      <c r="O1468" s="11">
        <f t="shared" si="2817"/>
        <v>2</v>
      </c>
      <c r="P1468" s="11" t="s">
        <v>59</v>
      </c>
      <c r="Q1468" s="19" t="str">
        <f>IF($N1468=1,IF(ISERROR(VLOOKUP($P1468,'M1'!$A:$C,Q$2,FALSE)),"NOT PRESENT",VLOOKUP($P1468,'M1'!$A:$C,Q$2,FALSE)),IF($N1468=2,IF(ISERROR(VLOOKUP(DATA!$P1468,'M2'!$A:$C,Q$2,FALSE)),"NOT PRESENT",VLOOKUP(DATA!$P1468,'M2'!$A:$C,Q$2,FALSE)),IF($N1468=0,IF(ISERROR(VLOOKUP($P1468,'M1'!$A:$C,Q$2,FALSE)),IF(ISERROR(VLOOKUP(DATA!$P1468,'M2'!$A:$C,Q$2,FALSE)),"NOT PRESENT",VLOOKUP(DATA!$P1468,'M2'!$A:$C,Q$2,FALSE)),VLOOKUP($P1468,'M1'!$A:$C,Q$2,FALSE)),"SPECIFY METHOD")))</f>
        <v>Scyra acutifrons</v>
      </c>
      <c r="R1468" s="12" t="str">
        <f>IF($N1468=1,IF(ISERROR(VLOOKUP($P1468,'M1'!$A:$C,R$2,FALSE)),"NOT PRESENT",VLOOKUP($P1468,'M1'!$A:$C,R$2,FALSE)),IF($N1468=2,IF(ISERROR(VLOOKUP(DATA!$P1468,'M2'!$A:$C,R$2,FALSE)),"NOT PRESENT",VLOOKUP(DATA!$P1468,'M2'!$A:$C,R$2,FALSE)),IF($N1468=0,IF(ISERROR(VLOOKUP($P1468,'M1'!$A:$C,R$2,FALSE)),IF(ISERROR(VLOOKUP(DATA!$P1468,'M2'!$A:$C,R$2,FALSE)),"NOT PRESENT",VLOOKUP(DATA!$P1468,'M2'!$A:$C,R$2,FALSE)),VLOOKUP($P1468,'M1'!$A:$C,R$2,FALSE)),"SPECIFY METHOD")))</f>
        <v>Sharpnose crab</v>
      </c>
      <c r="S1468" s="21">
        <f t="shared" si="2788"/>
        <v>2</v>
      </c>
      <c r="T1468" s="11">
        <v>2</v>
      </c>
      <c r="U1468" s="11"/>
      <c r="V1468" s="11"/>
      <c r="W1468" s="11"/>
      <c r="X1468" s="11"/>
      <c r="Y1468" s="11"/>
      <c r="Z1468" s="11"/>
      <c r="AA1468" s="11"/>
      <c r="AB1468" s="11"/>
      <c r="AC1468" s="11"/>
      <c r="AD1468" s="11"/>
      <c r="AE1468" s="11"/>
      <c r="AF1468" s="11"/>
      <c r="AG1468" s="11"/>
      <c r="AH1468" s="11"/>
      <c r="AI1468" s="11"/>
      <c r="AJ1468" s="11"/>
      <c r="AK1468" s="11"/>
      <c r="AL1468" s="11"/>
      <c r="AM1468" s="11"/>
      <c r="AN1468" s="11"/>
      <c r="AO1468" s="11"/>
      <c r="AP1468" s="11"/>
      <c r="AQ1468" s="11"/>
      <c r="AR1468" s="11"/>
      <c r="AS1468" s="11"/>
      <c r="AT1468" s="11"/>
      <c r="AU1468" s="11"/>
      <c r="AV1468" s="11"/>
      <c r="AW1468" s="11"/>
      <c r="AX1468" s="11"/>
      <c r="AY1468" s="11"/>
      <c r="AZ1468" s="11"/>
      <c r="BA1468" s="11"/>
      <c r="BB1468" s="11"/>
      <c r="BC1468" s="11"/>
      <c r="BD1468" s="11"/>
      <c r="BE1468" s="11"/>
      <c r="BF1468" s="11"/>
      <c r="BG1468" s="11"/>
      <c r="BH1468" s="11"/>
      <c r="BI1468" s="11"/>
      <c r="BJ1468" s="11"/>
      <c r="BK1468" s="11"/>
      <c r="BL1468" s="11"/>
      <c r="BM1468" s="11"/>
      <c r="BN1468" s="11"/>
      <c r="BO1468" s="11"/>
      <c r="BP1468" s="11"/>
    </row>
    <row r="1469" spans="1:68" ht="12.75" customHeight="1">
      <c r="A1469" s="12">
        <f t="shared" si="2736"/>
        <v>1465</v>
      </c>
      <c r="B1469" s="11" t="str">
        <f t="shared" ref="B1469:D1469" si="2818">IF(ISERROR(B1468),IF(ISERROR(#REF!),IF(ISERROR(B1467),"BLANK",B1467),#REF!),B1468)</f>
        <v>Tomas Bird</v>
      </c>
      <c r="C1469" s="11" t="str">
        <f t="shared" si="2818"/>
        <v>Isabelle Cote</v>
      </c>
      <c r="D1469" s="11" t="str">
        <f t="shared" si="2818"/>
        <v>BMSC11</v>
      </c>
      <c r="E1469" s="12" t="str">
        <f>IF(ISERROR(VLOOKUP($D1469,SITES!$A:$E,2,FALSE)),"",VLOOKUP($D1469,SITES!$A:$E,2,FALSE))</f>
        <v>Wizard Island South</v>
      </c>
      <c r="F1469" s="10">
        <f>IF(ISERROR(VLOOKUP($D1469,SITES!$A:$E,3,FALSE)),"",VLOOKUP($D1469,SITES!$A:$E,3,FALSE))</f>
        <v>48.857467651367102</v>
      </c>
      <c r="G1469" s="13">
        <f>IF(ISERROR(VLOOKUP($D1469,SITES!$A:$E,4,FALSE)),"",VLOOKUP($D1469,SITES!$A:$E,4,FALSE))</f>
        <v>-125.158233642578</v>
      </c>
      <c r="H1469" s="14" t="str">
        <f t="shared" ref="H1469:O1469" si="2819">IF(ISERROR(H1468),IF(ISERROR(#REF!),IF(ISERROR(H1467),"BLANK",H1467),#REF!),H1468)</f>
        <v>26/04/2024</v>
      </c>
      <c r="I1469" s="11">
        <f t="shared" si="2819"/>
        <v>1.5</v>
      </c>
      <c r="J1469" s="11" t="str">
        <f t="shared" si="2819"/>
        <v>SW</v>
      </c>
      <c r="K1469" s="18">
        <f t="shared" si="2819"/>
        <v>0.49166666666666664</v>
      </c>
      <c r="L1469" s="11" t="str">
        <f t="shared" si="2819"/>
        <v>TB</v>
      </c>
      <c r="M1469" s="11">
        <f t="shared" si="2819"/>
        <v>5</v>
      </c>
      <c r="N1469" s="11">
        <f t="shared" si="2819"/>
        <v>2</v>
      </c>
      <c r="O1469" s="11">
        <f t="shared" si="2819"/>
        <v>2</v>
      </c>
      <c r="P1469" s="11" t="s">
        <v>63</v>
      </c>
      <c r="Q1469" s="19" t="str">
        <f>IF($N1469=1,IF(ISERROR(VLOOKUP($P1469,'M1'!$A:$C,Q$2,FALSE)),"NOT PRESENT",VLOOKUP($P1469,'M1'!$A:$C,Q$2,FALSE)),IF($N1469=2,IF(ISERROR(VLOOKUP(DATA!$P1469,'M2'!$A:$C,Q$2,FALSE)),"NOT PRESENT",VLOOKUP(DATA!$P1469,'M2'!$A:$C,Q$2,FALSE)),IF($N1469=0,IF(ISERROR(VLOOKUP($P1469,'M1'!$A:$C,Q$2,FALSE)),IF(ISERROR(VLOOKUP(DATA!$P1469,'M2'!$A:$C,Q$2,FALSE)),"NOT PRESENT",VLOOKUP(DATA!$P1469,'M2'!$A:$C,Q$2,FALSE)),VLOOKUP($P1469,'M1'!$A:$C,Q$2,FALSE)),"SPECIFY METHOD")))</f>
        <v>Paguroidea spp.</v>
      </c>
      <c r="R1469" s="12" t="str">
        <f>IF($N1469=1,IF(ISERROR(VLOOKUP($P1469,'M1'!$A:$C,R$2,FALSE)),"NOT PRESENT",VLOOKUP($P1469,'M1'!$A:$C,R$2,FALSE)),IF($N1469=2,IF(ISERROR(VLOOKUP(DATA!$P1469,'M2'!$A:$C,R$2,FALSE)),"NOT PRESENT",VLOOKUP(DATA!$P1469,'M2'!$A:$C,R$2,FALSE)),IF($N1469=0,IF(ISERROR(VLOOKUP($P1469,'M1'!$A:$C,R$2,FALSE)),IF(ISERROR(VLOOKUP(DATA!$P1469,'M2'!$A:$C,R$2,FALSE)),"NOT PRESENT",VLOOKUP(DATA!$P1469,'M2'!$A:$C,R$2,FALSE)),VLOOKUP($P1469,'M1'!$A:$C,R$2,FALSE)),"SPECIFY METHOD")))</f>
        <v>Unidentified hermit crab</v>
      </c>
      <c r="S1469" s="21">
        <f t="shared" si="2788"/>
        <v>3</v>
      </c>
      <c r="T1469" s="11">
        <v>3</v>
      </c>
      <c r="U1469" s="11"/>
      <c r="V1469" s="11"/>
      <c r="W1469" s="11"/>
      <c r="X1469" s="11"/>
      <c r="Y1469" s="11"/>
      <c r="Z1469" s="11"/>
      <c r="AA1469" s="11"/>
      <c r="AB1469" s="11"/>
      <c r="AC1469" s="11"/>
      <c r="AD1469" s="11"/>
      <c r="AE1469" s="11"/>
      <c r="AF1469" s="11"/>
      <c r="AG1469" s="11"/>
      <c r="AH1469" s="11"/>
      <c r="AI1469" s="11"/>
      <c r="AJ1469" s="11"/>
      <c r="AK1469" s="11"/>
      <c r="AL1469" s="11"/>
      <c r="AM1469" s="11"/>
      <c r="AN1469" s="11"/>
      <c r="AO1469" s="11"/>
      <c r="AP1469" s="11"/>
      <c r="AQ1469" s="11"/>
      <c r="AR1469" s="11"/>
      <c r="AS1469" s="11"/>
      <c r="AT1469" s="11"/>
      <c r="AU1469" s="11"/>
      <c r="AV1469" s="11"/>
      <c r="AW1469" s="11"/>
      <c r="AX1469" s="11"/>
      <c r="AY1469" s="11"/>
      <c r="AZ1469" s="11"/>
      <c r="BA1469" s="11"/>
      <c r="BB1469" s="11"/>
      <c r="BC1469" s="11"/>
      <c r="BD1469" s="11"/>
      <c r="BE1469" s="11"/>
      <c r="BF1469" s="11"/>
      <c r="BG1469" s="11"/>
      <c r="BH1469" s="11"/>
      <c r="BI1469" s="11"/>
      <c r="BJ1469" s="11"/>
      <c r="BK1469" s="11"/>
      <c r="BL1469" s="11"/>
      <c r="BM1469" s="11"/>
      <c r="BN1469" s="11"/>
      <c r="BO1469" s="11"/>
      <c r="BP1469" s="11"/>
    </row>
    <row r="1470" spans="1:68" ht="12.75" customHeight="1">
      <c r="A1470" s="12">
        <f t="shared" si="2736"/>
        <v>1466</v>
      </c>
      <c r="B1470" s="11" t="str">
        <f t="shared" ref="B1470:D1470" si="2820">IF(ISERROR(B1469),IF(ISERROR(B1468),IF(ISERROR(#REF!),"BLANK",#REF!),B1468),B1469)</f>
        <v>Tomas Bird</v>
      </c>
      <c r="C1470" s="11" t="str">
        <f t="shared" si="2820"/>
        <v>Isabelle Cote</v>
      </c>
      <c r="D1470" s="11" t="str">
        <f t="shared" si="2820"/>
        <v>BMSC11</v>
      </c>
      <c r="E1470" s="12" t="str">
        <f>IF(ISERROR(VLOOKUP($D1470,SITES!$A:$E,2,FALSE)),"",VLOOKUP($D1470,SITES!$A:$E,2,FALSE))</f>
        <v>Wizard Island South</v>
      </c>
      <c r="F1470" s="10">
        <f>IF(ISERROR(VLOOKUP($D1470,SITES!$A:$E,3,FALSE)),"",VLOOKUP($D1470,SITES!$A:$E,3,FALSE))</f>
        <v>48.857467651367102</v>
      </c>
      <c r="G1470" s="13">
        <f>IF(ISERROR(VLOOKUP($D1470,SITES!$A:$E,4,FALSE)),"",VLOOKUP($D1470,SITES!$A:$E,4,FALSE))</f>
        <v>-125.158233642578</v>
      </c>
      <c r="H1470" s="14" t="str">
        <f t="shared" ref="H1470:O1470" si="2821">IF(ISERROR(H1469),IF(ISERROR(H1468),IF(ISERROR(#REF!),"BLANK",#REF!),H1468),H1469)</f>
        <v>26/04/2024</v>
      </c>
      <c r="I1470" s="11">
        <f t="shared" si="2821"/>
        <v>1.5</v>
      </c>
      <c r="J1470" s="11" t="str">
        <f t="shared" si="2821"/>
        <v>SW</v>
      </c>
      <c r="K1470" s="18">
        <f t="shared" si="2821"/>
        <v>0.49166666666666664</v>
      </c>
      <c r="L1470" s="11" t="str">
        <f t="shared" si="2821"/>
        <v>TB</v>
      </c>
      <c r="M1470" s="11">
        <f t="shared" si="2821"/>
        <v>5</v>
      </c>
      <c r="N1470" s="11">
        <f t="shared" si="2821"/>
        <v>2</v>
      </c>
      <c r="O1470" s="11">
        <f t="shared" si="2821"/>
        <v>2</v>
      </c>
      <c r="P1470" s="11" t="s">
        <v>53</v>
      </c>
      <c r="Q1470" s="19" t="str">
        <f>IF($N1470=1,IF(ISERROR(VLOOKUP($P1470,'M1'!$A:$C,Q$2,FALSE)),"NOT PRESENT",VLOOKUP($P1470,'M1'!$A:$C,Q$2,FALSE)),IF($N1470=2,IF(ISERROR(VLOOKUP(DATA!$P1470,'M2'!$A:$C,Q$2,FALSE)),"NOT PRESENT",VLOOKUP(DATA!$P1470,'M2'!$A:$C,Q$2,FALSE)),IF($N1470=0,IF(ISERROR(VLOOKUP($P1470,'M1'!$A:$C,Q$2,FALSE)),IF(ISERROR(VLOOKUP(DATA!$P1470,'M2'!$A:$C,Q$2,FALSE)),"NOT PRESENT",VLOOKUP(DATA!$P1470,'M2'!$A:$C,Q$2,FALSE)),VLOOKUP($P1470,'M1'!$A:$C,Q$2,FALSE)),"SPECIFY METHOD")))</f>
        <v>Rhinogobiops nicholsii</v>
      </c>
      <c r="R1470" s="12" t="str">
        <f>IF($N1470=1,IF(ISERROR(VLOOKUP($P1470,'M1'!$A:$C,R$2,FALSE)),"NOT PRESENT",VLOOKUP($P1470,'M1'!$A:$C,R$2,FALSE)),IF($N1470=2,IF(ISERROR(VLOOKUP(DATA!$P1470,'M2'!$A:$C,R$2,FALSE)),"NOT PRESENT",VLOOKUP(DATA!$P1470,'M2'!$A:$C,R$2,FALSE)),IF($N1470=0,IF(ISERROR(VLOOKUP($P1470,'M1'!$A:$C,R$2,FALSE)),IF(ISERROR(VLOOKUP(DATA!$P1470,'M2'!$A:$C,R$2,FALSE)),"NOT PRESENT",VLOOKUP(DATA!$P1470,'M2'!$A:$C,R$2,FALSE)),VLOOKUP($P1470,'M1'!$A:$C,R$2,FALSE)),"SPECIFY METHOD")))</f>
        <v>Blackeye goby</v>
      </c>
      <c r="S1470" s="21">
        <f t="shared" si="2788"/>
        <v>38</v>
      </c>
      <c r="T1470" s="11">
        <v>0</v>
      </c>
      <c r="U1470" s="11">
        <v>2</v>
      </c>
      <c r="V1470" s="11">
        <v>18</v>
      </c>
      <c r="W1470" s="11">
        <v>18</v>
      </c>
      <c r="X1470" s="11"/>
      <c r="Y1470" s="11"/>
      <c r="Z1470" s="11"/>
      <c r="AA1470" s="11"/>
      <c r="AB1470" s="11"/>
      <c r="AC1470" s="11"/>
      <c r="AD1470" s="11"/>
      <c r="AE1470" s="11"/>
      <c r="AF1470" s="11"/>
      <c r="AG1470" s="11"/>
      <c r="AH1470" s="11"/>
      <c r="AI1470" s="11"/>
      <c r="AJ1470" s="11"/>
      <c r="AK1470" s="11"/>
      <c r="AL1470" s="11"/>
      <c r="AM1470" s="11"/>
      <c r="AN1470" s="11"/>
      <c r="AO1470" s="11"/>
      <c r="AP1470" s="11"/>
      <c r="AQ1470" s="11"/>
      <c r="AR1470" s="11"/>
      <c r="AS1470" s="11"/>
      <c r="AT1470" s="11"/>
      <c r="AU1470" s="11"/>
      <c r="AV1470" s="11"/>
      <c r="AW1470" s="11"/>
      <c r="AX1470" s="11"/>
      <c r="AY1470" s="11"/>
      <c r="AZ1470" s="11"/>
      <c r="BA1470" s="11"/>
      <c r="BB1470" s="11"/>
      <c r="BC1470" s="11"/>
      <c r="BD1470" s="11"/>
      <c r="BE1470" s="11"/>
      <c r="BF1470" s="11"/>
      <c r="BG1470" s="11"/>
      <c r="BH1470" s="11"/>
      <c r="BI1470" s="11"/>
      <c r="BJ1470" s="11"/>
      <c r="BK1470" s="11"/>
      <c r="BL1470" s="11"/>
      <c r="BM1470" s="11"/>
      <c r="BN1470" s="11"/>
      <c r="BO1470" s="11"/>
      <c r="BP1470" s="11"/>
    </row>
    <row r="1471" spans="1:68" ht="12.75" customHeight="1">
      <c r="A1471" s="12">
        <f t="shared" si="2736"/>
        <v>1467</v>
      </c>
      <c r="B1471" s="11" t="str">
        <f t="shared" ref="B1471:D1471" si="2822">IF(ISERROR(B1470),IF(ISERROR(B1469),IF(ISERROR(B1468),"BLANK",B1468),B1469),B1470)</f>
        <v>Tomas Bird</v>
      </c>
      <c r="C1471" s="11" t="str">
        <f t="shared" si="2822"/>
        <v>Isabelle Cote</v>
      </c>
      <c r="D1471" s="11" t="str">
        <f t="shared" si="2822"/>
        <v>BMSC11</v>
      </c>
      <c r="E1471" s="12" t="str">
        <f>IF(ISERROR(VLOOKUP($D1471,SITES!$A:$E,2,FALSE)),"",VLOOKUP($D1471,SITES!$A:$E,2,FALSE))</f>
        <v>Wizard Island South</v>
      </c>
      <c r="F1471" s="10">
        <f>IF(ISERROR(VLOOKUP($D1471,SITES!$A:$E,3,FALSE)),"",VLOOKUP($D1471,SITES!$A:$E,3,FALSE))</f>
        <v>48.857467651367102</v>
      </c>
      <c r="G1471" s="13">
        <f>IF(ISERROR(VLOOKUP($D1471,SITES!$A:$E,4,FALSE)),"",VLOOKUP($D1471,SITES!$A:$E,4,FALSE))</f>
        <v>-125.158233642578</v>
      </c>
      <c r="H1471" s="14" t="str">
        <f t="shared" ref="H1471:O1471" si="2823">IF(ISERROR(H1470),IF(ISERROR(H1469),IF(ISERROR(H1468),"BLANK",H1468),H1469),H1470)</f>
        <v>26/04/2024</v>
      </c>
      <c r="I1471" s="11">
        <f t="shared" si="2823"/>
        <v>1.5</v>
      </c>
      <c r="J1471" s="11" t="str">
        <f t="shared" si="2823"/>
        <v>SW</v>
      </c>
      <c r="K1471" s="18">
        <f t="shared" si="2823"/>
        <v>0.49166666666666664</v>
      </c>
      <c r="L1471" s="11" t="str">
        <f t="shared" si="2823"/>
        <v>TB</v>
      </c>
      <c r="M1471" s="11">
        <f t="shared" si="2823"/>
        <v>5</v>
      </c>
      <c r="N1471" s="11">
        <f t="shared" si="2823"/>
        <v>2</v>
      </c>
      <c r="O1471" s="11">
        <f t="shared" si="2823"/>
        <v>2</v>
      </c>
      <c r="P1471" s="11" t="s">
        <v>28</v>
      </c>
      <c r="Q1471" s="19" t="str">
        <f>IF($N1471=1,IF(ISERROR(VLOOKUP($P1471,'M1'!$A:$C,Q$2,FALSE)),"NOT PRESENT",VLOOKUP($P1471,'M1'!$A:$C,Q$2,FALSE)),IF($N1471=2,IF(ISERROR(VLOOKUP(DATA!$P1471,'M2'!$A:$C,Q$2,FALSE)),"NOT PRESENT",VLOOKUP(DATA!$P1471,'M2'!$A:$C,Q$2,FALSE)),IF($N1471=0,IF(ISERROR(VLOOKUP($P1471,'M1'!$A:$C,Q$2,FALSE)),IF(ISERROR(VLOOKUP(DATA!$P1471,'M2'!$A:$C,Q$2,FALSE)),"NOT PRESENT",VLOOKUP(DATA!$P1471,'M2'!$A:$C,Q$2,FALSE)),VLOOKUP($P1471,'M1'!$A:$C,Q$2,FALSE)),"SPECIFY METHOD")))</f>
        <v>Artedius harringtoni</v>
      </c>
      <c r="R1471" s="12" t="str">
        <f>IF($N1471=1,IF(ISERROR(VLOOKUP($P1471,'M1'!$A:$C,R$2,FALSE)),"NOT PRESENT",VLOOKUP($P1471,'M1'!$A:$C,R$2,FALSE)),IF($N1471=2,IF(ISERROR(VLOOKUP(DATA!$P1471,'M2'!$A:$C,R$2,FALSE)),"NOT PRESENT",VLOOKUP(DATA!$P1471,'M2'!$A:$C,R$2,FALSE)),IF($N1471=0,IF(ISERROR(VLOOKUP($P1471,'M1'!$A:$C,R$2,FALSE)),IF(ISERROR(VLOOKUP(DATA!$P1471,'M2'!$A:$C,R$2,FALSE)),"NOT PRESENT",VLOOKUP(DATA!$P1471,'M2'!$A:$C,R$2,FALSE)),VLOOKUP($P1471,'M1'!$A:$C,R$2,FALSE)),"SPECIFY METHOD")))</f>
        <v>Scalyhead sculpin</v>
      </c>
      <c r="S1471" s="21">
        <f t="shared" si="2788"/>
        <v>3</v>
      </c>
      <c r="T1471" s="11">
        <v>0</v>
      </c>
      <c r="U1471" s="11"/>
      <c r="V1471" s="11">
        <v>1</v>
      </c>
      <c r="W1471" s="11">
        <v>2</v>
      </c>
      <c r="X1471" s="11"/>
      <c r="Y1471" s="11"/>
      <c r="Z1471" s="11"/>
      <c r="AA1471" s="11"/>
      <c r="AB1471" s="11"/>
      <c r="AC1471" s="11"/>
      <c r="AD1471" s="11"/>
      <c r="AE1471" s="11"/>
      <c r="AF1471" s="11"/>
      <c r="AG1471" s="11"/>
      <c r="AH1471" s="11"/>
      <c r="AI1471" s="11"/>
      <c r="AJ1471" s="11"/>
      <c r="AK1471" s="11"/>
      <c r="AL1471" s="11"/>
      <c r="AM1471" s="11"/>
      <c r="AN1471" s="11"/>
      <c r="AO1471" s="11"/>
      <c r="AP1471" s="11"/>
      <c r="AQ1471" s="11"/>
      <c r="AR1471" s="11"/>
      <c r="AS1471" s="11"/>
      <c r="AT1471" s="11"/>
      <c r="AU1471" s="11"/>
      <c r="AV1471" s="11"/>
      <c r="AW1471" s="11"/>
      <c r="AX1471" s="11"/>
      <c r="AY1471" s="11"/>
      <c r="AZ1471" s="11"/>
      <c r="BA1471" s="11"/>
      <c r="BB1471" s="11"/>
      <c r="BC1471" s="11"/>
      <c r="BD1471" s="11"/>
      <c r="BE1471" s="11"/>
      <c r="BF1471" s="11"/>
      <c r="BG1471" s="11"/>
      <c r="BH1471" s="11"/>
      <c r="BI1471" s="11"/>
      <c r="BJ1471" s="11"/>
      <c r="BK1471" s="11"/>
      <c r="BL1471" s="11"/>
      <c r="BM1471" s="11"/>
      <c r="BN1471" s="11"/>
      <c r="BO1471" s="11"/>
      <c r="BP1471" s="11"/>
    </row>
    <row r="1472" spans="1:68" ht="12.75" customHeight="1">
      <c r="A1472" s="12">
        <f t="shared" si="2736"/>
        <v>1468</v>
      </c>
      <c r="B1472" s="11" t="str">
        <f t="shared" ref="B1472:D1472" si="2824">IF(ISERROR(#REF!),IF(ISERROR(B1471),IF(ISERROR(B1470),"BLANK",B1470),B1471),#REF!)</f>
        <v>Tomas Bird</v>
      </c>
      <c r="C1472" s="11" t="str">
        <f t="shared" si="2824"/>
        <v>Isabelle Cote</v>
      </c>
      <c r="D1472" s="11" t="str">
        <f t="shared" si="2824"/>
        <v>BMSC11</v>
      </c>
      <c r="E1472" s="12" t="str">
        <f>IF(ISERROR(VLOOKUP($D1472,SITES!$A:$E,2,FALSE)),"",VLOOKUP($D1472,SITES!$A:$E,2,FALSE))</f>
        <v>Wizard Island South</v>
      </c>
      <c r="F1472" s="10">
        <f>IF(ISERROR(VLOOKUP($D1472,SITES!$A:$E,3,FALSE)),"",VLOOKUP($D1472,SITES!$A:$E,3,FALSE))</f>
        <v>48.857467651367102</v>
      </c>
      <c r="G1472" s="13">
        <f>IF(ISERROR(VLOOKUP($D1472,SITES!$A:$E,4,FALSE)),"",VLOOKUP($D1472,SITES!$A:$E,4,FALSE))</f>
        <v>-125.158233642578</v>
      </c>
      <c r="H1472" s="14" t="str">
        <f t="shared" ref="H1472:O1472" si="2825">IF(ISERROR(#REF!),IF(ISERROR(H1471),IF(ISERROR(H1470),"BLANK",H1470),H1471),#REF!)</f>
        <v>26/04/2024</v>
      </c>
      <c r="I1472" s="11">
        <f t="shared" si="2825"/>
        <v>1.5</v>
      </c>
      <c r="J1472" s="11" t="str">
        <f t="shared" si="2825"/>
        <v>SW</v>
      </c>
      <c r="K1472" s="18">
        <f t="shared" si="2825"/>
        <v>0.49166666666666664</v>
      </c>
      <c r="L1472" s="11" t="str">
        <f t="shared" si="2825"/>
        <v>TB</v>
      </c>
      <c r="M1472" s="11">
        <f t="shared" si="2825"/>
        <v>5</v>
      </c>
      <c r="N1472" s="11">
        <f t="shared" si="2825"/>
        <v>2</v>
      </c>
      <c r="O1472" s="11">
        <f t="shared" si="2825"/>
        <v>2</v>
      </c>
      <c r="P1472" s="11" t="s">
        <v>39</v>
      </c>
      <c r="Q1472" s="19" t="str">
        <f>IF($N1472=1,IF(ISERROR(VLOOKUP($P1472,'M1'!$A:$C,Q$2,FALSE)),"NOT PRESENT",VLOOKUP($P1472,'M1'!$A:$C,Q$2,FALSE)),IF($N1472=2,IF(ISERROR(VLOOKUP(DATA!$P1472,'M2'!$A:$C,Q$2,FALSE)),"NOT PRESENT",VLOOKUP(DATA!$P1472,'M2'!$A:$C,Q$2,FALSE)),IF($N1472=0,IF(ISERROR(VLOOKUP($P1472,'M1'!$A:$C,Q$2,FALSE)),IF(ISERROR(VLOOKUP(DATA!$P1472,'M2'!$A:$C,Q$2,FALSE)),"NOT PRESENT",VLOOKUP(DATA!$P1472,'M2'!$A:$C,Q$2,FALSE)),VLOOKUP($P1472,'M1'!$A:$C,Q$2,FALSE)),"SPECIFY METHOD")))</f>
        <v>Hermissenda crassicornis</v>
      </c>
      <c r="R1472" s="12" t="str">
        <f>IF($N1472=1,IF(ISERROR(VLOOKUP($P1472,'M1'!$A:$C,R$2,FALSE)),"NOT PRESENT",VLOOKUP($P1472,'M1'!$A:$C,R$2,FALSE)),IF($N1472=2,IF(ISERROR(VLOOKUP(DATA!$P1472,'M2'!$A:$C,R$2,FALSE)),"NOT PRESENT",VLOOKUP(DATA!$P1472,'M2'!$A:$C,R$2,FALSE)),IF($N1472=0,IF(ISERROR(VLOOKUP($P1472,'M1'!$A:$C,R$2,FALSE)),IF(ISERROR(VLOOKUP(DATA!$P1472,'M2'!$A:$C,R$2,FALSE)),"NOT PRESENT",VLOOKUP(DATA!$P1472,'M2'!$A:$C,R$2,FALSE)),VLOOKUP($P1472,'M1'!$A:$C,R$2,FALSE)),"SPECIFY METHOD")))</f>
        <v>Opalescent nudibranch</v>
      </c>
      <c r="S1472" s="21">
        <f t="shared" si="2788"/>
        <v>9</v>
      </c>
      <c r="T1472" s="11">
        <v>9</v>
      </c>
      <c r="U1472" s="11"/>
      <c r="V1472" s="11"/>
      <c r="W1472" s="11"/>
      <c r="X1472" s="11"/>
      <c r="Y1472" s="11"/>
      <c r="Z1472" s="11"/>
      <c r="AA1472" s="11"/>
      <c r="AB1472" s="11"/>
      <c r="AC1472" s="11"/>
      <c r="AD1472" s="11"/>
      <c r="AE1472" s="11"/>
      <c r="AF1472" s="11"/>
      <c r="AG1472" s="11"/>
      <c r="AH1472" s="11"/>
      <c r="AI1472" s="11"/>
      <c r="AJ1472" s="11"/>
      <c r="AK1472" s="11"/>
      <c r="AL1472" s="11"/>
      <c r="AM1472" s="11"/>
      <c r="AN1472" s="11"/>
      <c r="AO1472" s="11"/>
      <c r="AP1472" s="11"/>
      <c r="AQ1472" s="11"/>
      <c r="AR1472" s="11"/>
      <c r="AS1472" s="11"/>
      <c r="AT1472" s="11"/>
      <c r="AU1472" s="11"/>
      <c r="AV1472" s="11"/>
      <c r="AW1472" s="11"/>
      <c r="AX1472" s="11"/>
      <c r="AY1472" s="11"/>
      <c r="AZ1472" s="11"/>
      <c r="BA1472" s="11"/>
      <c r="BB1472" s="11"/>
      <c r="BC1472" s="11"/>
      <c r="BD1472" s="11"/>
      <c r="BE1472" s="11"/>
      <c r="BF1472" s="11"/>
      <c r="BG1472" s="11"/>
      <c r="BH1472" s="11"/>
      <c r="BI1472" s="11"/>
      <c r="BJ1472" s="11"/>
      <c r="BK1472" s="11"/>
      <c r="BL1472" s="11"/>
      <c r="BM1472" s="11"/>
      <c r="BN1472" s="11"/>
      <c r="BO1472" s="11"/>
      <c r="BP1472" s="11"/>
    </row>
    <row r="1473" spans="1:68" ht="12.75" customHeight="1">
      <c r="A1473" s="12">
        <f t="shared" si="2736"/>
        <v>1469</v>
      </c>
      <c r="B1473" s="11" t="str">
        <f t="shared" ref="B1473:D1473" si="2826">IF(ISERROR(B1472),IF(ISERROR(#REF!),IF(ISERROR(B1471),"BLANK",B1471),#REF!),B1472)</f>
        <v>Tomas Bird</v>
      </c>
      <c r="C1473" s="11" t="str">
        <f t="shared" si="2826"/>
        <v>Isabelle Cote</v>
      </c>
      <c r="D1473" s="11" t="str">
        <f t="shared" si="2826"/>
        <v>BMSC11</v>
      </c>
      <c r="E1473" s="12" t="str">
        <f>IF(ISERROR(VLOOKUP($D1473,SITES!$A:$E,2,FALSE)),"",VLOOKUP($D1473,SITES!$A:$E,2,FALSE))</f>
        <v>Wizard Island South</v>
      </c>
      <c r="F1473" s="10">
        <f>IF(ISERROR(VLOOKUP($D1473,SITES!$A:$E,3,FALSE)),"",VLOOKUP($D1473,SITES!$A:$E,3,FALSE))</f>
        <v>48.857467651367102</v>
      </c>
      <c r="G1473" s="13">
        <f>IF(ISERROR(VLOOKUP($D1473,SITES!$A:$E,4,FALSE)),"",VLOOKUP($D1473,SITES!$A:$E,4,FALSE))</f>
        <v>-125.158233642578</v>
      </c>
      <c r="H1473" s="14" t="str">
        <f t="shared" ref="H1473:O1473" si="2827">IF(ISERROR(H1472),IF(ISERROR(#REF!),IF(ISERROR(H1471),"BLANK",H1471),#REF!),H1472)</f>
        <v>26/04/2024</v>
      </c>
      <c r="I1473" s="11">
        <f t="shared" si="2827"/>
        <v>1.5</v>
      </c>
      <c r="J1473" s="11" t="str">
        <f t="shared" si="2827"/>
        <v>SW</v>
      </c>
      <c r="K1473" s="18">
        <f t="shared" si="2827"/>
        <v>0.49166666666666664</v>
      </c>
      <c r="L1473" s="11" t="str">
        <f t="shared" si="2827"/>
        <v>TB</v>
      </c>
      <c r="M1473" s="11">
        <f t="shared" si="2827"/>
        <v>5</v>
      </c>
      <c r="N1473" s="11">
        <f t="shared" si="2827"/>
        <v>2</v>
      </c>
      <c r="O1473" s="11">
        <f t="shared" si="2827"/>
        <v>2</v>
      </c>
      <c r="P1473" s="11" t="s">
        <v>37</v>
      </c>
      <c r="Q1473" s="19" t="str">
        <f>IF($N1473=1,IF(ISERROR(VLOOKUP($P1473,'M1'!$A:$C,Q$2,FALSE)),"NOT PRESENT",VLOOKUP($P1473,'M1'!$A:$C,Q$2,FALSE)),IF($N1473=2,IF(ISERROR(VLOOKUP(DATA!$P1473,'M2'!$A:$C,Q$2,FALSE)),"NOT PRESENT",VLOOKUP(DATA!$P1473,'M2'!$A:$C,Q$2,FALSE)),IF($N1473=0,IF(ISERROR(VLOOKUP($P1473,'M1'!$A:$C,Q$2,FALSE)),IF(ISERROR(VLOOKUP(DATA!$P1473,'M2'!$A:$C,Q$2,FALSE)),"NOT PRESENT",VLOOKUP(DATA!$P1473,'M2'!$A:$C,Q$2,FALSE)),VLOOKUP($P1473,'M1'!$A:$C,Q$2,FALSE)),"SPECIFY METHOD")))</f>
        <v>Ceratostoma foliatum</v>
      </c>
      <c r="R1473" s="12" t="str">
        <f>IF($N1473=1,IF(ISERROR(VLOOKUP($P1473,'M1'!$A:$C,R$2,FALSE)),"NOT PRESENT",VLOOKUP($P1473,'M1'!$A:$C,R$2,FALSE)),IF($N1473=2,IF(ISERROR(VLOOKUP(DATA!$P1473,'M2'!$A:$C,R$2,FALSE)),"NOT PRESENT",VLOOKUP(DATA!$P1473,'M2'!$A:$C,R$2,FALSE)),IF($N1473=0,IF(ISERROR(VLOOKUP($P1473,'M1'!$A:$C,R$2,FALSE)),IF(ISERROR(VLOOKUP(DATA!$P1473,'M2'!$A:$C,R$2,FALSE)),"NOT PRESENT",VLOOKUP(DATA!$P1473,'M2'!$A:$C,R$2,FALSE)),VLOOKUP($P1473,'M1'!$A:$C,R$2,FALSE)),"SPECIFY METHOD")))</f>
        <v>Leafy hornmouth</v>
      </c>
      <c r="S1473" s="21">
        <v>15</v>
      </c>
      <c r="T1473" s="11">
        <v>15</v>
      </c>
      <c r="U1473" s="11"/>
      <c r="V1473" s="11"/>
      <c r="W1473" s="11"/>
      <c r="X1473" s="11"/>
      <c r="Y1473" s="11"/>
      <c r="Z1473" s="11"/>
      <c r="AA1473" s="11"/>
      <c r="AB1473" s="11"/>
      <c r="AC1473" s="11"/>
      <c r="AD1473" s="11"/>
      <c r="AE1473" s="11"/>
      <c r="AF1473" s="11"/>
      <c r="AG1473" s="11"/>
      <c r="AH1473" s="11"/>
      <c r="AI1473" s="11"/>
      <c r="AJ1473" s="11"/>
      <c r="AK1473" s="11"/>
      <c r="AL1473" s="11"/>
      <c r="AM1473" s="11"/>
      <c r="AN1473" s="11"/>
      <c r="AO1473" s="11"/>
      <c r="AP1473" s="11"/>
      <c r="AQ1473" s="11"/>
      <c r="AR1473" s="11"/>
      <c r="AS1473" s="11"/>
      <c r="AT1473" s="11"/>
      <c r="AU1473" s="11"/>
      <c r="AV1473" s="11"/>
      <c r="AW1473" s="11"/>
      <c r="AX1473" s="11"/>
      <c r="AY1473" s="11"/>
      <c r="AZ1473" s="11"/>
      <c r="BA1473" s="11"/>
      <c r="BB1473" s="11"/>
      <c r="BC1473" s="11"/>
      <c r="BD1473" s="11"/>
      <c r="BE1473" s="11"/>
      <c r="BF1473" s="11"/>
      <c r="BG1473" s="11"/>
      <c r="BH1473" s="11"/>
      <c r="BI1473" s="11"/>
      <c r="BJ1473" s="11"/>
      <c r="BK1473" s="11"/>
      <c r="BL1473" s="11"/>
      <c r="BM1473" s="11"/>
      <c r="BN1473" s="11"/>
      <c r="BO1473" s="11"/>
      <c r="BP1473" s="11"/>
    </row>
    <row r="1474" spans="1:68" ht="12.75" customHeight="1">
      <c r="A1474" s="12">
        <f t="shared" si="2736"/>
        <v>1470</v>
      </c>
      <c r="B1474" s="11" t="str">
        <f t="shared" ref="B1474:D1474" si="2828">IF(ISERROR(B1473),IF(ISERROR(B1472),IF(ISERROR(#REF!),"BLANK",#REF!),B1472),B1473)</f>
        <v>Tomas Bird</v>
      </c>
      <c r="C1474" s="11" t="str">
        <f t="shared" si="2828"/>
        <v>Isabelle Cote</v>
      </c>
      <c r="D1474" s="11" t="str">
        <f t="shared" si="2828"/>
        <v>BMSC11</v>
      </c>
      <c r="E1474" s="12" t="str">
        <f>IF(ISERROR(VLOOKUP($D1474,SITES!$A:$E,2,FALSE)),"",VLOOKUP($D1474,SITES!$A:$E,2,FALSE))</f>
        <v>Wizard Island South</v>
      </c>
      <c r="F1474" s="10">
        <f>IF(ISERROR(VLOOKUP($D1474,SITES!$A:$E,3,FALSE)),"",VLOOKUP($D1474,SITES!$A:$E,3,FALSE))</f>
        <v>48.857467651367102</v>
      </c>
      <c r="G1474" s="13">
        <f>IF(ISERROR(VLOOKUP($D1474,SITES!$A:$E,4,FALSE)),"",VLOOKUP($D1474,SITES!$A:$E,4,FALSE))</f>
        <v>-125.158233642578</v>
      </c>
      <c r="H1474" s="14" t="str">
        <f t="shared" ref="H1474:O1474" si="2829">IF(ISERROR(H1473),IF(ISERROR(H1472),IF(ISERROR(#REF!),"BLANK",#REF!),H1472),H1473)</f>
        <v>26/04/2024</v>
      </c>
      <c r="I1474" s="11">
        <f t="shared" si="2829"/>
        <v>1.5</v>
      </c>
      <c r="J1474" s="11" t="str">
        <f t="shared" si="2829"/>
        <v>SW</v>
      </c>
      <c r="K1474" s="18">
        <f t="shared" si="2829"/>
        <v>0.49166666666666664</v>
      </c>
      <c r="L1474" s="11" t="str">
        <f t="shared" si="2829"/>
        <v>TB</v>
      </c>
      <c r="M1474" s="11">
        <f t="shared" si="2829"/>
        <v>5</v>
      </c>
      <c r="N1474" s="11">
        <f t="shared" si="2829"/>
        <v>2</v>
      </c>
      <c r="O1474" s="11">
        <f t="shared" si="2829"/>
        <v>2</v>
      </c>
      <c r="P1474" s="11" t="s">
        <v>36</v>
      </c>
      <c r="Q1474" s="19" t="str">
        <f>IF($N1474=1,IF(ISERROR(VLOOKUP($P1474,'M1'!$A:$C,Q$2,FALSE)),"NOT PRESENT",VLOOKUP($P1474,'M1'!$A:$C,Q$2,FALSE)),IF($N1474=2,IF(ISERROR(VLOOKUP(DATA!$P1474,'M2'!$A:$C,Q$2,FALSE)),"NOT PRESENT",VLOOKUP(DATA!$P1474,'M2'!$A:$C,Q$2,FALSE)),IF($N1474=0,IF(ISERROR(VLOOKUP($P1474,'M1'!$A:$C,Q$2,FALSE)),IF(ISERROR(VLOOKUP(DATA!$P1474,'M2'!$A:$C,Q$2,FALSE)),"NOT PRESENT",VLOOKUP(DATA!$P1474,'M2'!$A:$C,Q$2,FALSE)),VLOOKUP($P1474,'M1'!$A:$C,Q$2,FALSE)),"SPECIFY METHOD")))</f>
        <v>Haliotis kamtschatkana</v>
      </c>
      <c r="R1474" s="12" t="str">
        <f>IF($N1474=1,IF(ISERROR(VLOOKUP($P1474,'M1'!$A:$C,R$2,FALSE)),"NOT PRESENT",VLOOKUP($P1474,'M1'!$A:$C,R$2,FALSE)),IF($N1474=2,IF(ISERROR(VLOOKUP(DATA!$P1474,'M2'!$A:$C,R$2,FALSE)),"NOT PRESENT",VLOOKUP(DATA!$P1474,'M2'!$A:$C,R$2,FALSE)),IF($N1474=0,IF(ISERROR(VLOOKUP($P1474,'M1'!$A:$C,R$2,FALSE)),IF(ISERROR(VLOOKUP(DATA!$P1474,'M2'!$A:$C,R$2,FALSE)),"NOT PRESENT",VLOOKUP(DATA!$P1474,'M2'!$A:$C,R$2,FALSE)),VLOOKUP($P1474,'M1'!$A:$C,R$2,FALSE)),"SPECIFY METHOD")))</f>
        <v>Pinto abalone</v>
      </c>
      <c r="S1474" s="21">
        <f t="shared" ref="S1474:S1477" si="2830">SUM(T1474:AV1474)</f>
        <v>22</v>
      </c>
      <c r="T1474" s="11">
        <v>0</v>
      </c>
      <c r="U1474" s="11">
        <v>3</v>
      </c>
      <c r="V1474" s="11">
        <v>8</v>
      </c>
      <c r="W1474" s="11">
        <v>8</v>
      </c>
      <c r="X1474" s="11">
        <v>3</v>
      </c>
      <c r="Y1474" s="11"/>
      <c r="Z1474" s="11"/>
      <c r="AA1474" s="11"/>
      <c r="AB1474" s="11"/>
      <c r="AC1474" s="11"/>
      <c r="AD1474" s="11"/>
      <c r="AE1474" s="11"/>
      <c r="AF1474" s="11"/>
      <c r="AG1474" s="11"/>
      <c r="AH1474" s="11"/>
      <c r="AI1474" s="11"/>
      <c r="AJ1474" s="11"/>
      <c r="AK1474" s="11"/>
      <c r="AL1474" s="11"/>
      <c r="AM1474" s="11"/>
      <c r="AN1474" s="11"/>
      <c r="AO1474" s="11"/>
      <c r="AP1474" s="11"/>
      <c r="AQ1474" s="11"/>
      <c r="AR1474" s="11"/>
      <c r="AS1474" s="11"/>
      <c r="AT1474" s="11"/>
      <c r="AU1474" s="11"/>
      <c r="AV1474" s="11"/>
      <c r="AW1474" s="11"/>
      <c r="AX1474" s="11"/>
      <c r="AY1474" s="11"/>
      <c r="AZ1474" s="11"/>
      <c r="BA1474" s="11"/>
      <c r="BB1474" s="11"/>
      <c r="BC1474" s="11"/>
      <c r="BD1474" s="11"/>
      <c r="BE1474" s="11"/>
      <c r="BF1474" s="11"/>
      <c r="BG1474" s="11"/>
      <c r="BH1474" s="11"/>
      <c r="BI1474" s="11"/>
      <c r="BJ1474" s="11"/>
      <c r="BK1474" s="11"/>
      <c r="BL1474" s="11"/>
      <c r="BM1474" s="11"/>
      <c r="BN1474" s="11"/>
      <c r="BO1474" s="11"/>
      <c r="BP1474" s="11"/>
    </row>
    <row r="1475" spans="1:68" ht="12.75" customHeight="1">
      <c r="A1475" s="12">
        <f t="shared" si="2736"/>
        <v>1471</v>
      </c>
      <c r="B1475" s="11" t="str">
        <f t="shared" ref="B1475:D1475" si="2831">IF(ISERROR(B1474),IF(ISERROR(B1473),IF(ISERROR(B1472),"BLANK",B1472),B1473),B1474)</f>
        <v>Tomas Bird</v>
      </c>
      <c r="C1475" s="11" t="str">
        <f t="shared" si="2831"/>
        <v>Isabelle Cote</v>
      </c>
      <c r="D1475" s="11" t="str">
        <f t="shared" si="2831"/>
        <v>BMSC11</v>
      </c>
      <c r="E1475" s="12" t="str">
        <f>IF(ISERROR(VLOOKUP($D1475,SITES!$A:$E,2,FALSE)),"",VLOOKUP($D1475,SITES!$A:$E,2,FALSE))</f>
        <v>Wizard Island South</v>
      </c>
      <c r="F1475" s="10">
        <f>IF(ISERROR(VLOOKUP($D1475,SITES!$A:$E,3,FALSE)),"",VLOOKUP($D1475,SITES!$A:$E,3,FALSE))</f>
        <v>48.857467651367102</v>
      </c>
      <c r="G1475" s="13">
        <f>IF(ISERROR(VLOOKUP($D1475,SITES!$A:$E,4,FALSE)),"",VLOOKUP($D1475,SITES!$A:$E,4,FALSE))</f>
        <v>-125.158233642578</v>
      </c>
      <c r="H1475" s="14" t="str">
        <f t="shared" ref="H1475:O1475" si="2832">IF(ISERROR(H1474),IF(ISERROR(H1473),IF(ISERROR(H1472),"BLANK",H1472),H1473),H1474)</f>
        <v>26/04/2024</v>
      </c>
      <c r="I1475" s="11">
        <f t="shared" si="2832"/>
        <v>1.5</v>
      </c>
      <c r="J1475" s="11" t="str">
        <f t="shared" si="2832"/>
        <v>SW</v>
      </c>
      <c r="K1475" s="18">
        <f t="shared" si="2832"/>
        <v>0.49166666666666664</v>
      </c>
      <c r="L1475" s="11" t="str">
        <f t="shared" si="2832"/>
        <v>TB</v>
      </c>
      <c r="M1475" s="11">
        <f t="shared" si="2832"/>
        <v>5</v>
      </c>
      <c r="N1475" s="11">
        <f t="shared" si="2832"/>
        <v>2</v>
      </c>
      <c r="O1475" s="11">
        <f t="shared" si="2832"/>
        <v>2</v>
      </c>
      <c r="P1475" s="11" t="s">
        <v>38</v>
      </c>
      <c r="Q1475" s="19" t="str">
        <f>IF($N1475=1,IF(ISERROR(VLOOKUP($P1475,'M1'!$A:$C,Q$2,FALSE)),"NOT PRESENT",VLOOKUP($P1475,'M1'!$A:$C,Q$2,FALSE)),IF($N1475=2,IF(ISERROR(VLOOKUP(DATA!$P1475,'M2'!$A:$C,Q$2,FALSE)),"NOT PRESENT",VLOOKUP(DATA!$P1475,'M2'!$A:$C,Q$2,FALSE)),IF($N1475=0,IF(ISERROR(VLOOKUP($P1475,'M1'!$A:$C,Q$2,FALSE)),IF(ISERROR(VLOOKUP(DATA!$P1475,'M2'!$A:$C,Q$2,FALSE)),"NOT PRESENT",VLOOKUP(DATA!$P1475,'M2'!$A:$C,Q$2,FALSE)),VLOOKUP($P1475,'M1'!$A:$C,Q$2,FALSE)),"SPECIFY METHOD")))</f>
        <v>Crassadoma gigantea</v>
      </c>
      <c r="R1475" s="12" t="str">
        <f>IF($N1475=1,IF(ISERROR(VLOOKUP($P1475,'M1'!$A:$C,R$2,FALSE)),"NOT PRESENT",VLOOKUP($P1475,'M1'!$A:$C,R$2,FALSE)),IF($N1475=2,IF(ISERROR(VLOOKUP(DATA!$P1475,'M2'!$A:$C,R$2,FALSE)),"NOT PRESENT",VLOOKUP(DATA!$P1475,'M2'!$A:$C,R$2,FALSE)),IF($N1475=0,IF(ISERROR(VLOOKUP($P1475,'M1'!$A:$C,R$2,FALSE)),IF(ISERROR(VLOOKUP(DATA!$P1475,'M2'!$A:$C,R$2,FALSE)),"NOT PRESENT",VLOOKUP(DATA!$P1475,'M2'!$A:$C,R$2,FALSE)),VLOOKUP($P1475,'M1'!$A:$C,R$2,FALSE)),"SPECIFY METHOD")))</f>
        <v>Purple-hinged rock scallop</v>
      </c>
      <c r="S1475" s="21">
        <f t="shared" si="2830"/>
        <v>4</v>
      </c>
      <c r="T1475" s="11">
        <v>0</v>
      </c>
      <c r="U1475" s="11"/>
      <c r="V1475" s="11">
        <v>1</v>
      </c>
      <c r="W1475" s="11">
        <v>1</v>
      </c>
      <c r="X1475" s="11">
        <v>2</v>
      </c>
      <c r="Y1475" s="11"/>
      <c r="Z1475" s="11"/>
      <c r="AA1475" s="11"/>
      <c r="AB1475" s="11"/>
      <c r="AC1475" s="11"/>
      <c r="AD1475" s="11"/>
      <c r="AE1475" s="11"/>
      <c r="AF1475" s="11"/>
      <c r="AG1475" s="11"/>
      <c r="AH1475" s="11"/>
      <c r="AI1475" s="11"/>
      <c r="AJ1475" s="11"/>
      <c r="AK1475" s="11"/>
      <c r="AL1475" s="11"/>
      <c r="AM1475" s="11"/>
      <c r="AN1475" s="11"/>
      <c r="AO1475" s="11"/>
      <c r="AP1475" s="11"/>
      <c r="AQ1475" s="11"/>
      <c r="AR1475" s="11"/>
      <c r="AS1475" s="11"/>
      <c r="AT1475" s="11"/>
      <c r="AU1475" s="11"/>
      <c r="AV1475" s="11"/>
      <c r="AW1475" s="11"/>
      <c r="AX1475" s="11"/>
      <c r="AY1475" s="11"/>
      <c r="AZ1475" s="11"/>
      <c r="BA1475" s="11"/>
      <c r="BB1475" s="11"/>
      <c r="BC1475" s="11"/>
      <c r="BD1475" s="11"/>
      <c r="BE1475" s="11"/>
      <c r="BF1475" s="11"/>
      <c r="BG1475" s="11"/>
      <c r="BH1475" s="11"/>
      <c r="BI1475" s="11"/>
      <c r="BJ1475" s="11"/>
      <c r="BK1475" s="11"/>
      <c r="BL1475" s="11"/>
      <c r="BM1475" s="11"/>
      <c r="BN1475" s="11"/>
      <c r="BO1475" s="11"/>
      <c r="BP1475" s="11"/>
    </row>
    <row r="1476" spans="1:68" ht="12.75" customHeight="1">
      <c r="A1476" s="12">
        <f t="shared" si="2736"/>
        <v>1472</v>
      </c>
      <c r="B1476" s="11" t="str">
        <f t="shared" ref="B1476:D1476" si="2833">IF(ISERROR(B1475),IF(ISERROR(B1474),IF(ISERROR(B1473),"BLANK",B1473),B1474),B1475)</f>
        <v>Tomas Bird</v>
      </c>
      <c r="C1476" s="11" t="str">
        <f t="shared" si="2833"/>
        <v>Isabelle Cote</v>
      </c>
      <c r="D1476" s="11" t="str">
        <f t="shared" si="2833"/>
        <v>BMSC11</v>
      </c>
      <c r="E1476" s="12" t="str">
        <f>IF(ISERROR(VLOOKUP($D1476,SITES!$A:$E,2,FALSE)),"",VLOOKUP($D1476,SITES!$A:$E,2,FALSE))</f>
        <v>Wizard Island South</v>
      </c>
      <c r="F1476" s="10">
        <f>IF(ISERROR(VLOOKUP($D1476,SITES!$A:$E,3,FALSE)),"",VLOOKUP($D1476,SITES!$A:$E,3,FALSE))</f>
        <v>48.857467651367102</v>
      </c>
      <c r="G1476" s="13">
        <f>IF(ISERROR(VLOOKUP($D1476,SITES!$A:$E,4,FALSE)),"",VLOOKUP($D1476,SITES!$A:$E,4,FALSE))</f>
        <v>-125.158233642578</v>
      </c>
      <c r="H1476" s="14" t="str">
        <f t="shared" ref="H1476:O1476" si="2834">IF(ISERROR(H1475),IF(ISERROR(H1474),IF(ISERROR(H1473),"BLANK",H1473),H1474),H1475)</f>
        <v>26/04/2024</v>
      </c>
      <c r="I1476" s="11">
        <f t="shared" si="2834"/>
        <v>1.5</v>
      </c>
      <c r="J1476" s="11" t="str">
        <f t="shared" si="2834"/>
        <v>SW</v>
      </c>
      <c r="K1476" s="18">
        <f t="shared" si="2834"/>
        <v>0.49166666666666664</v>
      </c>
      <c r="L1476" s="11" t="str">
        <f t="shared" si="2834"/>
        <v>TB</v>
      </c>
      <c r="M1476" s="11">
        <f t="shared" si="2834"/>
        <v>5</v>
      </c>
      <c r="N1476" s="11">
        <f t="shared" si="2834"/>
        <v>2</v>
      </c>
      <c r="O1476" s="11">
        <f t="shared" si="2834"/>
        <v>2</v>
      </c>
      <c r="P1476" s="11" t="s">
        <v>42</v>
      </c>
      <c r="Q1476" s="19" t="str">
        <f>IF($N1476=1,IF(ISERROR(VLOOKUP($P1476,'M1'!$A:$C,Q$2,FALSE)),"NOT PRESENT",VLOOKUP($P1476,'M1'!$A:$C,Q$2,FALSE)),IF($N1476=2,IF(ISERROR(VLOOKUP(DATA!$P1476,'M2'!$A:$C,Q$2,FALSE)),"NOT PRESENT",VLOOKUP(DATA!$P1476,'M2'!$A:$C,Q$2,FALSE)),IF($N1476=0,IF(ISERROR(VLOOKUP($P1476,'M1'!$A:$C,Q$2,FALSE)),IF(ISERROR(VLOOKUP(DATA!$P1476,'M2'!$A:$C,Q$2,FALSE)),"NOT PRESENT",VLOOKUP(DATA!$P1476,'M2'!$A:$C,Q$2,FALSE)),VLOOKUP($P1476,'M1'!$A:$C,Q$2,FALSE)),"SPECIFY METHOD")))</f>
        <v>Dermasterias imbricata</v>
      </c>
      <c r="R1476" s="12" t="str">
        <f>IF($N1476=1,IF(ISERROR(VLOOKUP($P1476,'M1'!$A:$C,R$2,FALSE)),"NOT PRESENT",VLOOKUP($P1476,'M1'!$A:$C,R$2,FALSE)),IF($N1476=2,IF(ISERROR(VLOOKUP(DATA!$P1476,'M2'!$A:$C,R$2,FALSE)),"NOT PRESENT",VLOOKUP(DATA!$P1476,'M2'!$A:$C,R$2,FALSE)),IF($N1476=0,IF(ISERROR(VLOOKUP($P1476,'M1'!$A:$C,R$2,FALSE)),IF(ISERROR(VLOOKUP(DATA!$P1476,'M2'!$A:$C,R$2,FALSE)),"NOT PRESENT",VLOOKUP(DATA!$P1476,'M2'!$A:$C,R$2,FALSE)),VLOOKUP($P1476,'M1'!$A:$C,R$2,FALSE)),"SPECIFY METHOD")))</f>
        <v>Leather star</v>
      </c>
      <c r="S1476" s="21">
        <f t="shared" si="2830"/>
        <v>13</v>
      </c>
      <c r="T1476" s="11">
        <v>13</v>
      </c>
      <c r="U1476" s="11"/>
      <c r="V1476" s="11"/>
      <c r="W1476" s="11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  <c r="AT1476" s="11"/>
      <c r="AU1476" s="11"/>
      <c r="AV1476" s="11"/>
      <c r="AW1476" s="11"/>
      <c r="AX1476" s="11"/>
      <c r="AY1476" s="11"/>
      <c r="AZ1476" s="11"/>
      <c r="BA1476" s="11"/>
      <c r="BB1476" s="11"/>
      <c r="BC1476" s="11"/>
      <c r="BD1476" s="11"/>
      <c r="BE1476" s="11"/>
      <c r="BF1476" s="11"/>
      <c r="BG1476" s="11"/>
      <c r="BH1476" s="11"/>
      <c r="BI1476" s="11"/>
      <c r="BJ1476" s="11"/>
      <c r="BK1476" s="11"/>
      <c r="BL1476" s="11"/>
      <c r="BM1476" s="11"/>
      <c r="BN1476" s="11"/>
      <c r="BO1476" s="11"/>
      <c r="BP1476" s="11"/>
    </row>
    <row r="1477" spans="1:68" ht="12.75" customHeight="1">
      <c r="A1477" s="12">
        <f t="shared" si="2736"/>
        <v>1473</v>
      </c>
      <c r="B1477" s="11" t="s">
        <v>165</v>
      </c>
      <c r="C1477" s="11" t="s">
        <v>85</v>
      </c>
      <c r="D1477" s="11" t="s">
        <v>23</v>
      </c>
      <c r="E1477" s="12" t="str">
        <f>IF(ISERROR(VLOOKUP($D1477,SITES!$A:$E,2,FALSE)),"",VLOOKUP($D1477,SITES!$A:$E,2,FALSE))</f>
        <v>Baeria Rocks North Island Northside</v>
      </c>
      <c r="F1477" s="10">
        <f>IF(ISERROR(VLOOKUP($D1477,SITES!$A:$E,3,FALSE)),"",VLOOKUP($D1477,SITES!$A:$E,3,FALSE))</f>
        <v>48.955081939697202</v>
      </c>
      <c r="G1477" s="13">
        <f>IF(ISERROR(VLOOKUP($D1477,SITES!$A:$E,4,FALSE)),"",VLOOKUP($D1477,SITES!$A:$E,4,FALSE))</f>
        <v>-125.15337371826099</v>
      </c>
      <c r="H1477" s="36" t="s">
        <v>24</v>
      </c>
      <c r="I1477" s="11">
        <v>1</v>
      </c>
      <c r="J1477" s="11" t="s">
        <v>84</v>
      </c>
      <c r="K1477" s="18">
        <v>0.4236111111111111</v>
      </c>
      <c r="L1477" s="11" t="s">
        <v>200</v>
      </c>
      <c r="M1477" s="11">
        <v>7.5</v>
      </c>
      <c r="N1477" s="11">
        <v>1</v>
      </c>
      <c r="O1477" s="11">
        <v>1</v>
      </c>
      <c r="P1477" s="11" t="s">
        <v>203</v>
      </c>
      <c r="Q1477" s="19" t="str">
        <f>IF($N1477=1,IF(ISERROR(VLOOKUP($P1477,'M1'!$A:$C,Q$2,FALSE)),"NOT PRESENT",VLOOKUP($P1477,'M1'!$A:$C,Q$2,FALSE)),IF($N1477=2,IF(ISERROR(VLOOKUP(DATA!$P1477,'M2'!$A:$C,Q$2,FALSE)),"NOT PRESENT",VLOOKUP(DATA!$P1477,'M2'!$A:$C,Q$2,FALSE)),IF($N1477=0,IF(ISERROR(VLOOKUP($P1477,'M1'!$A:$C,Q$2,FALSE)),IF(ISERROR(VLOOKUP(DATA!$P1477,'M2'!$A:$C,Q$2,FALSE)),"NOT PRESENT",VLOOKUP(DATA!$P1477,'M2'!$A:$C,Q$2,FALSE)),VLOOKUP($P1477,'M1'!$A:$C,Q$2,FALSE)),"SPECIFY METHOD")))</f>
        <v>Hexagrammos decagrammus</v>
      </c>
      <c r="R1477" s="12" t="str">
        <f>IF($N1477=1,IF(ISERROR(VLOOKUP($P1477,'M1'!$A:$C,R$2,FALSE)),"NOT PRESENT",VLOOKUP($P1477,'M1'!$A:$C,R$2,FALSE)),IF($N1477=2,IF(ISERROR(VLOOKUP(DATA!$P1477,'M2'!$A:$C,R$2,FALSE)),"NOT PRESENT",VLOOKUP(DATA!$P1477,'M2'!$A:$C,R$2,FALSE)),IF($N1477=0,IF(ISERROR(VLOOKUP($P1477,'M1'!$A:$C,R$2,FALSE)),IF(ISERROR(VLOOKUP(DATA!$P1477,'M2'!$A:$C,R$2,FALSE)),"NOT PRESENT",VLOOKUP(DATA!$P1477,'M2'!$A:$C,R$2,FALSE)),VLOOKUP($P1477,'M1'!$A:$C,R$2,FALSE)),"SPECIFY METHOD")))</f>
        <v>Kelp greenling</v>
      </c>
      <c r="S1477" s="21">
        <f t="shared" si="2830"/>
        <v>1</v>
      </c>
      <c r="T1477" s="11">
        <v>0</v>
      </c>
      <c r="U1477" s="11"/>
      <c r="V1477" s="11"/>
      <c r="W1477" s="11"/>
      <c r="X1477" s="11"/>
      <c r="Y1477" s="11"/>
      <c r="Z1477" s="11"/>
      <c r="AA1477" s="11"/>
      <c r="AB1477" s="11"/>
      <c r="AC1477" s="11"/>
      <c r="AD1477" s="11">
        <v>1</v>
      </c>
      <c r="AE1477" s="11"/>
      <c r="AF1477" s="11"/>
      <c r="AG1477" s="11"/>
      <c r="AH1477" s="11"/>
      <c r="AI1477" s="11"/>
      <c r="AJ1477" s="11"/>
      <c r="AK1477" s="11"/>
      <c r="AL1477" s="11"/>
      <c r="AM1477" s="11"/>
      <c r="AN1477" s="11"/>
      <c r="AO1477" s="11"/>
      <c r="AP1477" s="11"/>
      <c r="AQ1477" s="11"/>
      <c r="AR1477" s="11"/>
      <c r="AS1477" s="11"/>
      <c r="AT1477" s="11"/>
      <c r="AU1477" s="11"/>
      <c r="AV1477" s="11"/>
      <c r="AW1477" s="11"/>
      <c r="AX1477" s="11"/>
      <c r="AY1477" s="11"/>
      <c r="AZ1477" s="11"/>
      <c r="BA1477" s="11"/>
      <c r="BB1477" s="11"/>
      <c r="BC1477" s="11"/>
      <c r="BD1477" s="11"/>
      <c r="BE1477" s="11"/>
      <c r="BF1477" s="11"/>
      <c r="BG1477" s="11"/>
      <c r="BH1477" s="11"/>
      <c r="BI1477" s="11"/>
      <c r="BJ1477" s="11"/>
      <c r="BK1477" s="11"/>
      <c r="BL1477" s="11"/>
      <c r="BM1477" s="11"/>
      <c r="BN1477" s="11"/>
      <c r="BO1477" s="11"/>
      <c r="BP1477" s="11"/>
    </row>
    <row r="1478" spans="1:68" ht="12.75" customHeight="1">
      <c r="A1478" s="12">
        <f t="shared" si="2736"/>
        <v>1474</v>
      </c>
      <c r="B1478" s="11" t="str">
        <f t="shared" ref="B1478:D1478" si="2835">IF(ISERROR(B1477),IF(ISERROR(B1476),IF(ISERROR(B1475),"BLANK",B1475),B1476),B1477)</f>
        <v>Jasmin Schuster</v>
      </c>
      <c r="C1478" s="11" t="str">
        <f t="shared" si="2835"/>
        <v>Tom Bird</v>
      </c>
      <c r="D1478" s="11" t="str">
        <f t="shared" si="2835"/>
        <v>BMSC8</v>
      </c>
      <c r="E1478" s="12" t="str">
        <f>IF(ISERROR(VLOOKUP($D1478,SITES!$A:$E,2,FALSE)),"",VLOOKUP($D1478,SITES!$A:$E,2,FALSE))</f>
        <v>Baeria Rocks North Island Northside</v>
      </c>
      <c r="F1478" s="10">
        <f>IF(ISERROR(VLOOKUP($D1478,SITES!$A:$E,3,FALSE)),"",VLOOKUP($D1478,SITES!$A:$E,3,FALSE))</f>
        <v>48.955081939697202</v>
      </c>
      <c r="G1478" s="13">
        <f>IF(ISERROR(VLOOKUP($D1478,SITES!$A:$E,4,FALSE)),"",VLOOKUP($D1478,SITES!$A:$E,4,FALSE))</f>
        <v>-125.15337371826099</v>
      </c>
      <c r="H1478" s="36" t="str">
        <f t="shared" ref="H1478:M1478" si="2836">IF(ISERROR(H1477),IF(ISERROR(H1476),IF(ISERROR(H1475),"BLANK",H1475),H1476),H1477)</f>
        <v>22/04/2024</v>
      </c>
      <c r="I1478" s="11">
        <f t="shared" si="2836"/>
        <v>1</v>
      </c>
      <c r="J1478" s="11" t="str">
        <f t="shared" si="2836"/>
        <v>NW</v>
      </c>
      <c r="K1478" s="18">
        <f t="shared" si="2836"/>
        <v>0.4236111111111111</v>
      </c>
      <c r="L1478" s="11" t="str">
        <f t="shared" si="2836"/>
        <v>TB</v>
      </c>
      <c r="M1478" s="11">
        <f t="shared" si="2836"/>
        <v>7.5</v>
      </c>
      <c r="N1478" s="11">
        <v>0</v>
      </c>
      <c r="O1478" s="11">
        <v>0</v>
      </c>
      <c r="P1478" s="11" t="s">
        <v>205</v>
      </c>
      <c r="Q1478" s="19" t="str">
        <f>IF($N1478=1,IF(ISERROR(VLOOKUP($P1478,'M1'!$A:$C,Q$2,FALSE)),"NOT PRESENT",VLOOKUP($P1478,'M1'!$A:$C,Q$2,FALSE)),IF($N1478=2,IF(ISERROR(VLOOKUP(DATA!$P1478,'M2'!$A:$C,Q$2,FALSE)),"NOT PRESENT",VLOOKUP(DATA!$P1478,'M2'!$A:$C,Q$2,FALSE)),IF($N1478=0,IF(ISERROR(VLOOKUP($P1478,'M1'!$A:$C,Q$2,FALSE)),IF(ISERROR(VLOOKUP(DATA!$P1478,'M2'!$A:$C,Q$2,FALSE)),"NOT PRESENT",VLOOKUP(DATA!$P1478,'M2'!$A:$C,Q$2,FALSE)),VLOOKUP($P1478,'M1'!$A:$C,Q$2,FALSE)),"SPECIFY METHOD")))</f>
        <v>Pisaster ochraceus</v>
      </c>
      <c r="R1478" s="12" t="str">
        <f>IF($N1478=1,IF(ISERROR(VLOOKUP($P1478,'M1'!$A:$C,R$2,FALSE)),"NOT PRESENT",VLOOKUP($P1478,'M1'!$A:$C,R$2,FALSE)),IF($N1478=2,IF(ISERROR(VLOOKUP(DATA!$P1478,'M2'!$A:$C,R$2,FALSE)),"NOT PRESENT",VLOOKUP(DATA!$P1478,'M2'!$A:$C,R$2,FALSE)),IF($N1478=0,IF(ISERROR(VLOOKUP($P1478,'M1'!$A:$C,R$2,FALSE)),IF(ISERROR(VLOOKUP(DATA!$P1478,'M2'!$A:$C,R$2,FALSE)),"NOT PRESENT",VLOOKUP(DATA!$P1478,'M2'!$A:$C,R$2,FALSE)),VLOOKUP($P1478,'M1'!$A:$C,R$2,FALSE)),"SPECIFY METHOD")))</f>
        <v>Purple sea star</v>
      </c>
      <c r="S1478" s="21">
        <v>3</v>
      </c>
      <c r="T1478" s="11">
        <v>3</v>
      </c>
      <c r="U1478" s="11"/>
      <c r="V1478" s="11"/>
      <c r="W1478" s="11"/>
      <c r="X1478" s="11"/>
      <c r="Y1478" s="11"/>
      <c r="Z1478" s="11"/>
      <c r="AA1478" s="11"/>
      <c r="AB1478" s="11"/>
      <c r="AC1478" s="11"/>
      <c r="AD1478" s="11"/>
      <c r="AE1478" s="11">
        <v>3</v>
      </c>
      <c r="AF1478" s="11"/>
      <c r="AG1478" s="11"/>
      <c r="AH1478" s="11"/>
      <c r="AI1478" s="11"/>
      <c r="AJ1478" s="11"/>
      <c r="AK1478" s="11"/>
      <c r="AL1478" s="11"/>
      <c r="AM1478" s="11"/>
      <c r="AN1478" s="11"/>
      <c r="AO1478" s="11"/>
      <c r="AP1478" s="11"/>
      <c r="AQ1478" s="11"/>
      <c r="AR1478" s="11"/>
      <c r="AS1478" s="11"/>
      <c r="AT1478" s="11"/>
      <c r="AU1478" s="11"/>
      <c r="AV1478" s="11"/>
      <c r="AW1478" s="11"/>
      <c r="AX1478" s="11"/>
      <c r="AY1478" s="11"/>
      <c r="AZ1478" s="11"/>
      <c r="BA1478" s="11"/>
      <c r="BB1478" s="11"/>
      <c r="BC1478" s="11"/>
      <c r="BD1478" s="11"/>
      <c r="BE1478" s="11"/>
      <c r="BF1478" s="11"/>
      <c r="BG1478" s="11"/>
      <c r="BH1478" s="11"/>
      <c r="BI1478" s="11"/>
      <c r="BJ1478" s="11"/>
      <c r="BK1478" s="11"/>
      <c r="BL1478" s="11"/>
      <c r="BM1478" s="11"/>
      <c r="BN1478" s="11"/>
      <c r="BO1478" s="11"/>
      <c r="BP1478" s="11"/>
    </row>
    <row r="1479" spans="1:68" ht="12.75" customHeight="1">
      <c r="A1479" s="12">
        <f t="shared" si="2736"/>
        <v>1475</v>
      </c>
      <c r="B1479" s="11" t="str">
        <f t="shared" ref="B1479:D1479" si="2837">IF(ISERROR(B1478),IF(ISERROR(B1477),IF(ISERROR(B1476),"BLANK",B1476),B1477),B1478)</f>
        <v>Jasmin Schuster</v>
      </c>
      <c r="C1479" s="11" t="str">
        <f t="shared" si="2837"/>
        <v>Tom Bird</v>
      </c>
      <c r="D1479" s="11" t="str">
        <f t="shared" si="2837"/>
        <v>BMSC8</v>
      </c>
      <c r="E1479" s="12" t="str">
        <f>IF(ISERROR(VLOOKUP($D1479,SITES!$A:$E,2,FALSE)),"",VLOOKUP($D1479,SITES!$A:$E,2,FALSE))</f>
        <v>Baeria Rocks North Island Northside</v>
      </c>
      <c r="F1479" s="10">
        <f>IF(ISERROR(VLOOKUP($D1479,SITES!$A:$E,3,FALSE)),"",VLOOKUP($D1479,SITES!$A:$E,3,FALSE))</f>
        <v>48.955081939697202</v>
      </c>
      <c r="G1479" s="13">
        <f>IF(ISERROR(VLOOKUP($D1479,SITES!$A:$E,4,FALSE)),"",VLOOKUP($D1479,SITES!$A:$E,4,FALSE))</f>
        <v>-125.15337371826099</v>
      </c>
      <c r="H1479" s="36" t="str">
        <f t="shared" ref="H1479:M1479" si="2838">IF(ISERROR(H1478),IF(ISERROR(H1477),IF(ISERROR(H1476),"BLANK",H1476),H1477),H1478)</f>
        <v>22/04/2024</v>
      </c>
      <c r="I1479" s="11">
        <f t="shared" si="2838"/>
        <v>1</v>
      </c>
      <c r="J1479" s="11" t="str">
        <f t="shared" si="2838"/>
        <v>NW</v>
      </c>
      <c r="K1479" s="18">
        <f t="shared" si="2838"/>
        <v>0.4236111111111111</v>
      </c>
      <c r="L1479" s="11" t="str">
        <f t="shared" si="2838"/>
        <v>TB</v>
      </c>
      <c r="M1479" s="11">
        <f t="shared" si="2838"/>
        <v>7.5</v>
      </c>
      <c r="N1479" s="11">
        <v>2</v>
      </c>
      <c r="O1479" s="11">
        <v>1</v>
      </c>
      <c r="P1479" s="11" t="s">
        <v>206</v>
      </c>
      <c r="Q1479" s="19" t="str">
        <f>IF($N1479=1,IF(ISERROR(VLOOKUP($P1479,'M1'!$A:$C,Q$2,FALSE)),"NOT PRESENT",VLOOKUP($P1479,'M1'!$A:$C,Q$2,FALSE)),IF($N1479=2,IF(ISERROR(VLOOKUP(DATA!$P1479,'M2'!$A:$C,Q$2,FALSE)),"NOT PRESENT",VLOOKUP(DATA!$P1479,'M2'!$A:$C,Q$2,FALSE)),IF($N1479=0,IF(ISERROR(VLOOKUP($P1479,'M1'!$A:$C,Q$2,FALSE)),IF(ISERROR(VLOOKUP(DATA!$P1479,'M2'!$A:$C,Q$2,FALSE)),"NOT PRESENT",VLOOKUP(DATA!$P1479,'M2'!$A:$C,Q$2,FALSE)),VLOOKUP($P1479,'M1'!$A:$C,Q$2,FALSE)),"SPECIFY METHOD")))</f>
        <v>Mesocentrotus franciscanus</v>
      </c>
      <c r="R1479" s="12" t="str">
        <f>IF($N1479=1,IF(ISERROR(VLOOKUP($P1479,'M1'!$A:$C,R$2,FALSE)),"NOT PRESENT",VLOOKUP($P1479,'M1'!$A:$C,R$2,FALSE)),IF($N1479=2,IF(ISERROR(VLOOKUP(DATA!$P1479,'M2'!$A:$C,R$2,FALSE)),"NOT PRESENT",VLOOKUP(DATA!$P1479,'M2'!$A:$C,R$2,FALSE)),IF($N1479=0,IF(ISERROR(VLOOKUP($P1479,'M1'!$A:$C,R$2,FALSE)),IF(ISERROR(VLOOKUP(DATA!$P1479,'M2'!$A:$C,R$2,FALSE)),"NOT PRESENT",VLOOKUP(DATA!$P1479,'M2'!$A:$C,R$2,FALSE)),VLOOKUP($P1479,'M1'!$A:$C,R$2,FALSE)),"SPECIFY METHOD")))</f>
        <v>Red sea urchin</v>
      </c>
      <c r="S1479" s="21">
        <f t="shared" ref="S1479:S1488" si="2839">SUM(T1479:AV1479)</f>
        <v>232</v>
      </c>
      <c r="T1479" s="11">
        <v>232</v>
      </c>
      <c r="U1479" s="11"/>
      <c r="V1479" s="11"/>
      <c r="W1479" s="11"/>
      <c r="X1479" s="11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1"/>
      <c r="AJ1479" s="11"/>
      <c r="AK1479" s="11"/>
      <c r="AL1479" s="11"/>
      <c r="AM1479" s="11"/>
      <c r="AN1479" s="11"/>
      <c r="AO1479" s="11"/>
      <c r="AP1479" s="11"/>
      <c r="AQ1479" s="11"/>
      <c r="AR1479" s="11"/>
      <c r="AS1479" s="11"/>
      <c r="AT1479" s="11"/>
      <c r="AU1479" s="11"/>
      <c r="AV1479" s="11"/>
      <c r="AW1479" s="11"/>
      <c r="AX1479" s="11"/>
      <c r="AY1479" s="11"/>
      <c r="AZ1479" s="11"/>
      <c r="BA1479" s="11"/>
      <c r="BB1479" s="11"/>
      <c r="BC1479" s="11"/>
      <c r="BD1479" s="11"/>
      <c r="BE1479" s="11"/>
      <c r="BF1479" s="11"/>
      <c r="BG1479" s="11"/>
      <c r="BH1479" s="11"/>
      <c r="BI1479" s="11"/>
      <c r="BJ1479" s="11"/>
      <c r="BK1479" s="11"/>
      <c r="BL1479" s="11"/>
      <c r="BM1479" s="11"/>
      <c r="BN1479" s="11"/>
      <c r="BO1479" s="11"/>
      <c r="BP1479" s="11"/>
    </row>
    <row r="1480" spans="1:68" ht="12.75" customHeight="1">
      <c r="A1480" s="12">
        <f t="shared" si="2736"/>
        <v>1476</v>
      </c>
      <c r="B1480" s="11" t="str">
        <f t="shared" ref="B1480:D1480" si="2840">IF(ISERROR(B1479),IF(ISERROR(B1478),IF(ISERROR(B1477),"BLANK",B1477),B1478),B1479)</f>
        <v>Jasmin Schuster</v>
      </c>
      <c r="C1480" s="11" t="str">
        <f t="shared" si="2840"/>
        <v>Tom Bird</v>
      </c>
      <c r="D1480" s="11" t="str">
        <f t="shared" si="2840"/>
        <v>BMSC8</v>
      </c>
      <c r="E1480" s="12" t="str">
        <f>IF(ISERROR(VLOOKUP($D1480,SITES!$A:$E,2,FALSE)),"",VLOOKUP($D1480,SITES!$A:$E,2,FALSE))</f>
        <v>Baeria Rocks North Island Northside</v>
      </c>
      <c r="F1480" s="10">
        <f>IF(ISERROR(VLOOKUP($D1480,SITES!$A:$E,3,FALSE)),"",VLOOKUP($D1480,SITES!$A:$E,3,FALSE))</f>
        <v>48.955081939697202</v>
      </c>
      <c r="G1480" s="13">
        <f>IF(ISERROR(VLOOKUP($D1480,SITES!$A:$E,4,FALSE)),"",VLOOKUP($D1480,SITES!$A:$E,4,FALSE))</f>
        <v>-125.15337371826099</v>
      </c>
      <c r="H1480" s="36" t="str">
        <f t="shared" ref="H1480:O1480" si="2841">IF(ISERROR(H1479),IF(ISERROR(H1478),IF(ISERROR(H1477),"BLANK",H1477),H1478),H1479)</f>
        <v>22/04/2024</v>
      </c>
      <c r="I1480" s="11">
        <f t="shared" si="2841"/>
        <v>1</v>
      </c>
      <c r="J1480" s="11" t="str">
        <f t="shared" si="2841"/>
        <v>NW</v>
      </c>
      <c r="K1480" s="18">
        <f t="shared" si="2841"/>
        <v>0.4236111111111111</v>
      </c>
      <c r="L1480" s="11" t="str">
        <f t="shared" si="2841"/>
        <v>TB</v>
      </c>
      <c r="M1480" s="11">
        <f t="shared" si="2841"/>
        <v>7.5</v>
      </c>
      <c r="N1480" s="11">
        <f t="shared" si="2841"/>
        <v>2</v>
      </c>
      <c r="O1480" s="11">
        <f t="shared" si="2841"/>
        <v>1</v>
      </c>
      <c r="P1480" s="11" t="s">
        <v>207</v>
      </c>
      <c r="Q1480" s="19" t="str">
        <f>IF($N1480=1,IF(ISERROR(VLOOKUP($P1480,'M1'!$A:$C,Q$2,FALSE)),"NOT PRESENT",VLOOKUP($P1480,'M1'!$A:$C,Q$2,FALSE)),IF($N1480=2,IF(ISERROR(VLOOKUP(DATA!$P1480,'M2'!$A:$C,Q$2,FALSE)),"NOT PRESENT",VLOOKUP(DATA!$P1480,'M2'!$A:$C,Q$2,FALSE)),IF($N1480=0,IF(ISERROR(VLOOKUP($P1480,'M1'!$A:$C,Q$2,FALSE)),IF(ISERROR(VLOOKUP(DATA!$P1480,'M2'!$A:$C,Q$2,FALSE)),"NOT PRESENT",VLOOKUP(DATA!$P1480,'M2'!$A:$C,Q$2,FALSE)),VLOOKUP($P1480,'M1'!$A:$C,Q$2,FALSE)),"SPECIFY METHOD")))</f>
        <v>Pomaulax gibberosus</v>
      </c>
      <c r="R1480" s="12" t="str">
        <f>IF($N1480=1,IF(ISERROR(VLOOKUP($P1480,'M1'!$A:$C,R$2,FALSE)),"NOT PRESENT",VLOOKUP($P1480,'M1'!$A:$C,R$2,FALSE)),IF($N1480=2,IF(ISERROR(VLOOKUP(DATA!$P1480,'M2'!$A:$C,R$2,FALSE)),"NOT PRESENT",VLOOKUP(DATA!$P1480,'M2'!$A:$C,R$2,FALSE)),IF($N1480=0,IF(ISERROR(VLOOKUP($P1480,'M1'!$A:$C,R$2,FALSE)),IF(ISERROR(VLOOKUP(DATA!$P1480,'M2'!$A:$C,R$2,FALSE)),"NOT PRESENT",VLOOKUP(DATA!$P1480,'M2'!$A:$C,R$2,FALSE)),VLOOKUP($P1480,'M1'!$A:$C,R$2,FALSE)),"SPECIFY METHOD")))</f>
        <v>Red turban shell</v>
      </c>
      <c r="S1480" s="21">
        <f t="shared" si="2839"/>
        <v>112</v>
      </c>
      <c r="T1480" s="11">
        <v>112</v>
      </c>
      <c r="U1480" s="11"/>
      <c r="V1480" s="11"/>
      <c r="W1480" s="11"/>
      <c r="X1480" s="11"/>
      <c r="Y1480" s="11"/>
      <c r="Z1480" s="11"/>
      <c r="AA1480" s="11"/>
      <c r="AB1480" s="11"/>
      <c r="AC1480" s="11"/>
      <c r="AD1480" s="11"/>
      <c r="AE1480" s="11"/>
      <c r="AF1480" s="11"/>
      <c r="AG1480" s="11"/>
      <c r="AH1480" s="11"/>
      <c r="AI1480" s="11"/>
      <c r="AJ1480" s="11"/>
      <c r="AK1480" s="11"/>
      <c r="AL1480" s="11"/>
      <c r="AM1480" s="11"/>
      <c r="AN1480" s="11"/>
      <c r="AO1480" s="11"/>
      <c r="AP1480" s="11"/>
      <c r="AQ1480" s="11"/>
      <c r="AR1480" s="11"/>
      <c r="AS1480" s="11"/>
      <c r="AT1480" s="11"/>
      <c r="AU1480" s="11"/>
      <c r="AV1480" s="11"/>
      <c r="AW1480" s="11"/>
      <c r="AX1480" s="11"/>
      <c r="AY1480" s="11"/>
      <c r="AZ1480" s="11"/>
      <c r="BA1480" s="11"/>
      <c r="BB1480" s="11"/>
      <c r="BC1480" s="11"/>
      <c r="BD1480" s="11"/>
      <c r="BE1480" s="11"/>
      <c r="BF1480" s="11"/>
      <c r="BG1480" s="11"/>
      <c r="BH1480" s="11"/>
      <c r="BI1480" s="11"/>
      <c r="BJ1480" s="11"/>
      <c r="BK1480" s="11"/>
      <c r="BL1480" s="11"/>
      <c r="BM1480" s="11"/>
      <c r="BN1480" s="11"/>
      <c r="BO1480" s="11"/>
      <c r="BP1480" s="11"/>
    </row>
    <row r="1481" spans="1:68" ht="12.75" customHeight="1">
      <c r="A1481" s="12">
        <f t="shared" si="2736"/>
        <v>1477</v>
      </c>
      <c r="B1481" s="11" t="str">
        <f t="shared" ref="B1481:D1481" si="2842">IF(ISERROR(B1480),IF(ISERROR(B1479),IF(ISERROR(B1478),"BLANK",B1478),B1479),B1480)</f>
        <v>Jasmin Schuster</v>
      </c>
      <c r="C1481" s="11" t="str">
        <f t="shared" si="2842"/>
        <v>Tom Bird</v>
      </c>
      <c r="D1481" s="11" t="str">
        <f t="shared" si="2842"/>
        <v>BMSC8</v>
      </c>
      <c r="E1481" s="12" t="str">
        <f>IF(ISERROR(VLOOKUP($D1481,SITES!$A:$E,2,FALSE)),"",VLOOKUP($D1481,SITES!$A:$E,2,FALSE))</f>
        <v>Baeria Rocks North Island Northside</v>
      </c>
      <c r="F1481" s="10">
        <f>IF(ISERROR(VLOOKUP($D1481,SITES!$A:$E,3,FALSE)),"",VLOOKUP($D1481,SITES!$A:$E,3,FALSE))</f>
        <v>48.955081939697202</v>
      </c>
      <c r="G1481" s="13">
        <f>IF(ISERROR(VLOOKUP($D1481,SITES!$A:$E,4,FALSE)),"",VLOOKUP($D1481,SITES!$A:$E,4,FALSE))</f>
        <v>-125.15337371826099</v>
      </c>
      <c r="H1481" s="36" t="str">
        <f t="shared" ref="H1481:O1481" si="2843">IF(ISERROR(H1480),IF(ISERROR(H1479),IF(ISERROR(H1478),"BLANK",H1478),H1479),H1480)</f>
        <v>22/04/2024</v>
      </c>
      <c r="I1481" s="11">
        <f t="shared" si="2843"/>
        <v>1</v>
      </c>
      <c r="J1481" s="11" t="str">
        <f t="shared" si="2843"/>
        <v>NW</v>
      </c>
      <c r="K1481" s="18">
        <f t="shared" si="2843"/>
        <v>0.4236111111111111</v>
      </c>
      <c r="L1481" s="11" t="str">
        <f t="shared" si="2843"/>
        <v>TB</v>
      </c>
      <c r="M1481" s="11">
        <f t="shared" si="2843"/>
        <v>7.5</v>
      </c>
      <c r="N1481" s="11">
        <f t="shared" si="2843"/>
        <v>2</v>
      </c>
      <c r="O1481" s="11">
        <f t="shared" si="2843"/>
        <v>1</v>
      </c>
      <c r="P1481" s="11" t="s">
        <v>208</v>
      </c>
      <c r="Q1481" s="19" t="str">
        <f>IF($N1481=1,IF(ISERROR(VLOOKUP($P1481,'M1'!$A:$C,Q$2,FALSE)),"NOT PRESENT",VLOOKUP($P1481,'M1'!$A:$C,Q$2,FALSE)),IF($N1481=2,IF(ISERROR(VLOOKUP(DATA!$P1481,'M2'!$A:$C,Q$2,FALSE)),"NOT PRESENT",VLOOKUP(DATA!$P1481,'M2'!$A:$C,Q$2,FALSE)),IF($N1481=0,IF(ISERROR(VLOOKUP($P1481,'M1'!$A:$C,Q$2,FALSE)),IF(ISERROR(VLOOKUP(DATA!$P1481,'M2'!$A:$C,Q$2,FALSE)),"NOT PRESENT",VLOOKUP(DATA!$P1481,'M2'!$A:$C,Q$2,FALSE)),VLOOKUP($P1481,'M1'!$A:$C,Q$2,FALSE)),"SPECIFY METHOD")))</f>
        <v>Patiria miniata</v>
      </c>
      <c r="R1481" s="12" t="str">
        <f>IF($N1481=1,IF(ISERROR(VLOOKUP($P1481,'M1'!$A:$C,R$2,FALSE)),"NOT PRESENT",VLOOKUP($P1481,'M1'!$A:$C,R$2,FALSE)),IF($N1481=2,IF(ISERROR(VLOOKUP(DATA!$P1481,'M2'!$A:$C,R$2,FALSE)),"NOT PRESENT",VLOOKUP(DATA!$P1481,'M2'!$A:$C,R$2,FALSE)),IF($N1481=0,IF(ISERROR(VLOOKUP($P1481,'M1'!$A:$C,R$2,FALSE)),IF(ISERROR(VLOOKUP(DATA!$P1481,'M2'!$A:$C,R$2,FALSE)),"NOT PRESENT",VLOOKUP(DATA!$P1481,'M2'!$A:$C,R$2,FALSE)),VLOOKUP($P1481,'M1'!$A:$C,R$2,FALSE)),"SPECIFY METHOD")))</f>
        <v>Bat star</v>
      </c>
      <c r="S1481" s="21">
        <f t="shared" si="2839"/>
        <v>118</v>
      </c>
      <c r="T1481" s="11">
        <v>118</v>
      </c>
      <c r="U1481" s="11"/>
      <c r="V1481" s="11"/>
      <c r="W1481" s="11"/>
      <c r="X1481" s="11"/>
      <c r="Y1481" s="11"/>
      <c r="Z1481" s="11"/>
      <c r="AA1481" s="11"/>
      <c r="AB1481" s="11"/>
      <c r="AC1481" s="11"/>
      <c r="AD1481" s="11"/>
      <c r="AE1481" s="11"/>
      <c r="AF1481" s="11"/>
      <c r="AG1481" s="11"/>
      <c r="AH1481" s="11"/>
      <c r="AI1481" s="11"/>
      <c r="AJ1481" s="11"/>
      <c r="AK1481" s="11"/>
      <c r="AL1481" s="11"/>
      <c r="AM1481" s="11"/>
      <c r="AN1481" s="11"/>
      <c r="AO1481" s="11"/>
      <c r="AP1481" s="11"/>
      <c r="AQ1481" s="11"/>
      <c r="AR1481" s="11"/>
      <c r="AS1481" s="11"/>
      <c r="AT1481" s="11"/>
      <c r="AU1481" s="11"/>
      <c r="AV1481" s="11"/>
      <c r="AW1481" s="11"/>
      <c r="AX1481" s="11"/>
      <c r="AY1481" s="11"/>
      <c r="AZ1481" s="11"/>
      <c r="BA1481" s="11"/>
      <c r="BB1481" s="11"/>
      <c r="BC1481" s="11"/>
      <c r="BD1481" s="11"/>
      <c r="BE1481" s="11"/>
      <c r="BF1481" s="11"/>
      <c r="BG1481" s="11"/>
      <c r="BH1481" s="11"/>
      <c r="BI1481" s="11"/>
      <c r="BJ1481" s="11"/>
      <c r="BK1481" s="11"/>
      <c r="BL1481" s="11"/>
      <c r="BM1481" s="11"/>
      <c r="BN1481" s="11"/>
      <c r="BO1481" s="11"/>
      <c r="BP1481" s="11"/>
    </row>
    <row r="1482" spans="1:68" ht="12.75" customHeight="1">
      <c r="A1482" s="12">
        <f t="shared" si="2736"/>
        <v>1478</v>
      </c>
      <c r="B1482" s="11" t="str">
        <f t="shared" ref="B1482:D1482" si="2844">IF(ISERROR(B1481),IF(ISERROR(B1480),IF(ISERROR(B1479),"BLANK",B1479),B1480),B1481)</f>
        <v>Jasmin Schuster</v>
      </c>
      <c r="C1482" s="11" t="str">
        <f t="shared" si="2844"/>
        <v>Tom Bird</v>
      </c>
      <c r="D1482" s="11" t="str">
        <f t="shared" si="2844"/>
        <v>BMSC8</v>
      </c>
      <c r="E1482" s="12" t="str">
        <f>IF(ISERROR(VLOOKUP($D1482,SITES!$A:$E,2,FALSE)),"",VLOOKUP($D1482,SITES!$A:$E,2,FALSE))</f>
        <v>Baeria Rocks North Island Northside</v>
      </c>
      <c r="F1482" s="10">
        <f>IF(ISERROR(VLOOKUP($D1482,SITES!$A:$E,3,FALSE)),"",VLOOKUP($D1482,SITES!$A:$E,3,FALSE))</f>
        <v>48.955081939697202</v>
      </c>
      <c r="G1482" s="13">
        <f>IF(ISERROR(VLOOKUP($D1482,SITES!$A:$E,4,FALSE)),"",VLOOKUP($D1482,SITES!$A:$E,4,FALSE))</f>
        <v>-125.15337371826099</v>
      </c>
      <c r="H1482" s="36" t="str">
        <f t="shared" ref="H1482:O1482" si="2845">IF(ISERROR(H1481),IF(ISERROR(H1480),IF(ISERROR(H1479),"BLANK",H1479),H1480),H1481)</f>
        <v>22/04/2024</v>
      </c>
      <c r="I1482" s="11">
        <f t="shared" si="2845"/>
        <v>1</v>
      </c>
      <c r="J1482" s="11" t="str">
        <f t="shared" si="2845"/>
        <v>NW</v>
      </c>
      <c r="K1482" s="18">
        <f t="shared" si="2845"/>
        <v>0.4236111111111111</v>
      </c>
      <c r="L1482" s="11" t="str">
        <f t="shared" si="2845"/>
        <v>TB</v>
      </c>
      <c r="M1482" s="11">
        <f t="shared" si="2845"/>
        <v>7.5</v>
      </c>
      <c r="N1482" s="11">
        <f t="shared" si="2845"/>
        <v>2</v>
      </c>
      <c r="O1482" s="11">
        <f t="shared" si="2845"/>
        <v>1</v>
      </c>
      <c r="P1482" s="11" t="s">
        <v>209</v>
      </c>
      <c r="Q1482" s="19" t="str">
        <f>IF($N1482=1,IF(ISERROR(VLOOKUP($P1482,'M1'!$A:$C,Q$2,FALSE)),"NOT PRESENT",VLOOKUP($P1482,'M1'!$A:$C,Q$2,FALSE)),IF($N1482=2,IF(ISERROR(VLOOKUP(DATA!$P1482,'M2'!$A:$C,Q$2,FALSE)),"NOT PRESENT",VLOOKUP(DATA!$P1482,'M2'!$A:$C,Q$2,FALSE)),IF($N1482=0,IF(ISERROR(VLOOKUP($P1482,'M1'!$A:$C,Q$2,FALSE)),IF(ISERROR(VLOOKUP(DATA!$P1482,'M2'!$A:$C,Q$2,FALSE)),"NOT PRESENT",VLOOKUP(DATA!$P1482,'M2'!$A:$C,Q$2,FALSE)),VLOOKUP($P1482,'M1'!$A:$C,Q$2,FALSE)),"SPECIFY METHOD")))</f>
        <v>Strongylocentrotus purpuratus</v>
      </c>
      <c r="R1482" s="12" t="str">
        <f>IF($N1482=1,IF(ISERROR(VLOOKUP($P1482,'M1'!$A:$C,R$2,FALSE)),"NOT PRESENT",VLOOKUP($P1482,'M1'!$A:$C,R$2,FALSE)),IF($N1482=2,IF(ISERROR(VLOOKUP(DATA!$P1482,'M2'!$A:$C,R$2,FALSE)),"NOT PRESENT",VLOOKUP(DATA!$P1482,'M2'!$A:$C,R$2,FALSE)),IF($N1482=0,IF(ISERROR(VLOOKUP($P1482,'M1'!$A:$C,R$2,FALSE)),IF(ISERROR(VLOOKUP(DATA!$P1482,'M2'!$A:$C,R$2,FALSE)),"NOT PRESENT",VLOOKUP(DATA!$P1482,'M2'!$A:$C,R$2,FALSE)),VLOOKUP($P1482,'M1'!$A:$C,R$2,FALSE)),"SPECIFY METHOD")))</f>
        <v>Purple sea urchin (?)</v>
      </c>
      <c r="S1482" s="21">
        <f t="shared" si="2839"/>
        <v>2</v>
      </c>
      <c r="T1482" s="11">
        <v>2</v>
      </c>
      <c r="U1482" s="11"/>
      <c r="V1482" s="11"/>
      <c r="W1482" s="11"/>
      <c r="X1482" s="11"/>
      <c r="Y1482" s="11"/>
      <c r="Z1482" s="11"/>
      <c r="AA1482" s="11"/>
      <c r="AB1482" s="11"/>
      <c r="AC1482" s="11"/>
      <c r="AD1482" s="11"/>
      <c r="AE1482" s="11"/>
      <c r="AF1482" s="11"/>
      <c r="AG1482" s="11"/>
      <c r="AH1482" s="11"/>
      <c r="AI1482" s="11"/>
      <c r="AJ1482" s="11"/>
      <c r="AK1482" s="11"/>
      <c r="AL1482" s="11"/>
      <c r="AM1482" s="11"/>
      <c r="AN1482" s="11"/>
      <c r="AO1482" s="11"/>
      <c r="AP1482" s="11"/>
      <c r="AQ1482" s="11"/>
      <c r="AR1482" s="11"/>
      <c r="AS1482" s="11"/>
      <c r="AT1482" s="11"/>
      <c r="AU1482" s="11"/>
      <c r="AV1482" s="11"/>
      <c r="AW1482" s="11"/>
      <c r="AX1482" s="11"/>
      <c r="AY1482" s="11"/>
      <c r="AZ1482" s="11"/>
      <c r="BA1482" s="11"/>
      <c r="BB1482" s="11"/>
      <c r="BC1482" s="11"/>
      <c r="BD1482" s="11"/>
      <c r="BE1482" s="11"/>
      <c r="BF1482" s="11"/>
      <c r="BG1482" s="11"/>
      <c r="BH1482" s="11"/>
      <c r="BI1482" s="11"/>
      <c r="BJ1482" s="11"/>
      <c r="BK1482" s="11"/>
      <c r="BL1482" s="11"/>
      <c r="BM1482" s="11"/>
      <c r="BN1482" s="11"/>
      <c r="BO1482" s="11"/>
      <c r="BP1482" s="11"/>
    </row>
    <row r="1483" spans="1:68" ht="12.75" customHeight="1">
      <c r="A1483" s="12">
        <f t="shared" si="2736"/>
        <v>1479</v>
      </c>
      <c r="B1483" s="11" t="str">
        <f t="shared" ref="B1483:D1483" si="2846">IF(ISERROR(B1482),IF(ISERROR(B1481),IF(ISERROR(B1480),"BLANK",B1480),B1481),B1482)</f>
        <v>Jasmin Schuster</v>
      </c>
      <c r="C1483" s="11" t="str">
        <f t="shared" si="2846"/>
        <v>Tom Bird</v>
      </c>
      <c r="D1483" s="11" t="str">
        <f t="shared" si="2846"/>
        <v>BMSC8</v>
      </c>
      <c r="E1483" s="12" t="str">
        <f>IF(ISERROR(VLOOKUP($D1483,SITES!$A:$E,2,FALSE)),"",VLOOKUP($D1483,SITES!$A:$E,2,FALSE))</f>
        <v>Baeria Rocks North Island Northside</v>
      </c>
      <c r="F1483" s="10">
        <f>IF(ISERROR(VLOOKUP($D1483,SITES!$A:$E,3,FALSE)),"",VLOOKUP($D1483,SITES!$A:$E,3,FALSE))</f>
        <v>48.955081939697202</v>
      </c>
      <c r="G1483" s="13">
        <f>IF(ISERROR(VLOOKUP($D1483,SITES!$A:$E,4,FALSE)),"",VLOOKUP($D1483,SITES!$A:$E,4,FALSE))</f>
        <v>-125.15337371826099</v>
      </c>
      <c r="H1483" s="36" t="str">
        <f t="shared" ref="H1483:O1483" si="2847">IF(ISERROR(H1482),IF(ISERROR(H1481),IF(ISERROR(H1480),"BLANK",H1480),H1481),H1482)</f>
        <v>22/04/2024</v>
      </c>
      <c r="I1483" s="11">
        <f t="shared" si="2847"/>
        <v>1</v>
      </c>
      <c r="J1483" s="11" t="str">
        <f t="shared" si="2847"/>
        <v>NW</v>
      </c>
      <c r="K1483" s="18">
        <f t="shared" si="2847"/>
        <v>0.4236111111111111</v>
      </c>
      <c r="L1483" s="11" t="str">
        <f t="shared" si="2847"/>
        <v>TB</v>
      </c>
      <c r="M1483" s="11">
        <f t="shared" si="2847"/>
        <v>7.5</v>
      </c>
      <c r="N1483" s="11">
        <f t="shared" si="2847"/>
        <v>2</v>
      </c>
      <c r="O1483" s="11">
        <f t="shared" si="2847"/>
        <v>1</v>
      </c>
      <c r="P1483" s="11" t="s">
        <v>210</v>
      </c>
      <c r="Q1483" s="19" t="str">
        <f>IF($N1483=1,IF(ISERROR(VLOOKUP($P1483,'M1'!$A:$C,Q$2,FALSE)),"NOT PRESENT",VLOOKUP($P1483,'M1'!$A:$C,Q$2,FALSE)),IF($N1483=2,IF(ISERROR(VLOOKUP(DATA!$P1483,'M2'!$A:$C,Q$2,FALSE)),"NOT PRESENT",VLOOKUP(DATA!$P1483,'M2'!$A:$C,Q$2,FALSE)),IF($N1483=0,IF(ISERROR(VLOOKUP($P1483,'M1'!$A:$C,Q$2,FALSE)),IF(ISERROR(VLOOKUP(DATA!$P1483,'M2'!$A:$C,Q$2,FALSE)),"NOT PRESENT",VLOOKUP(DATA!$P1483,'M2'!$A:$C,Q$2,FALSE)),VLOOKUP($P1483,'M1'!$A:$C,Q$2,FALSE)),"SPECIFY METHOD")))</f>
        <v>Hermissenda crassicornis</v>
      </c>
      <c r="R1483" s="12" t="str">
        <f>IF($N1483=1,IF(ISERROR(VLOOKUP($P1483,'M1'!$A:$C,R$2,FALSE)),"NOT PRESENT",VLOOKUP($P1483,'M1'!$A:$C,R$2,FALSE)),IF($N1483=2,IF(ISERROR(VLOOKUP(DATA!$P1483,'M2'!$A:$C,R$2,FALSE)),"NOT PRESENT",VLOOKUP(DATA!$P1483,'M2'!$A:$C,R$2,FALSE)),IF($N1483=0,IF(ISERROR(VLOOKUP($P1483,'M1'!$A:$C,R$2,FALSE)),IF(ISERROR(VLOOKUP(DATA!$P1483,'M2'!$A:$C,R$2,FALSE)),"NOT PRESENT",VLOOKUP(DATA!$P1483,'M2'!$A:$C,R$2,FALSE)),VLOOKUP($P1483,'M1'!$A:$C,R$2,FALSE)),"SPECIFY METHOD")))</f>
        <v>Opalescent nudibranch</v>
      </c>
      <c r="S1483" s="21">
        <f t="shared" si="2839"/>
        <v>6</v>
      </c>
      <c r="T1483" s="11">
        <v>6</v>
      </c>
      <c r="U1483" s="11"/>
      <c r="V1483" s="11"/>
      <c r="W1483" s="11"/>
      <c r="X1483" s="11"/>
      <c r="Y1483" s="11"/>
      <c r="Z1483" s="11"/>
      <c r="AA1483" s="11"/>
      <c r="AB1483" s="11"/>
      <c r="AC1483" s="11"/>
      <c r="AD1483" s="11"/>
      <c r="AE1483" s="11"/>
      <c r="AF1483" s="11"/>
      <c r="AG1483" s="11"/>
      <c r="AH1483" s="11"/>
      <c r="AI1483" s="11"/>
      <c r="AJ1483" s="11"/>
      <c r="AK1483" s="11"/>
      <c r="AL1483" s="11"/>
      <c r="AM1483" s="11"/>
      <c r="AN1483" s="11"/>
      <c r="AO1483" s="11"/>
      <c r="AP1483" s="11"/>
      <c r="AQ1483" s="11"/>
      <c r="AR1483" s="11"/>
      <c r="AS1483" s="11"/>
      <c r="AT1483" s="11"/>
      <c r="AU1483" s="11"/>
      <c r="AV1483" s="11"/>
      <c r="AW1483" s="11"/>
      <c r="AX1483" s="11"/>
      <c r="AY1483" s="11"/>
      <c r="AZ1483" s="11"/>
      <c r="BA1483" s="11"/>
      <c r="BB1483" s="11"/>
      <c r="BC1483" s="11"/>
      <c r="BD1483" s="11"/>
      <c r="BE1483" s="11"/>
      <c r="BF1483" s="11"/>
      <c r="BG1483" s="11"/>
      <c r="BH1483" s="11"/>
      <c r="BI1483" s="11"/>
      <c r="BJ1483" s="11"/>
      <c r="BK1483" s="11"/>
      <c r="BL1483" s="11"/>
      <c r="BM1483" s="11"/>
      <c r="BN1483" s="11"/>
      <c r="BO1483" s="11"/>
      <c r="BP1483" s="11"/>
    </row>
    <row r="1484" spans="1:68" ht="12.75" customHeight="1">
      <c r="A1484" s="12">
        <f t="shared" si="2736"/>
        <v>1480</v>
      </c>
      <c r="B1484" s="11" t="str">
        <f t="shared" ref="B1484:D1484" si="2848">IF(ISERROR(B1483),IF(ISERROR(B1482),IF(ISERROR(B1481),"BLANK",B1481),B1482),B1483)</f>
        <v>Jasmin Schuster</v>
      </c>
      <c r="C1484" s="11" t="str">
        <f t="shared" si="2848"/>
        <v>Tom Bird</v>
      </c>
      <c r="D1484" s="11" t="str">
        <f t="shared" si="2848"/>
        <v>BMSC8</v>
      </c>
      <c r="E1484" s="12" t="str">
        <f>IF(ISERROR(VLOOKUP($D1484,SITES!$A:$E,2,FALSE)),"",VLOOKUP($D1484,SITES!$A:$E,2,FALSE))</f>
        <v>Baeria Rocks North Island Northside</v>
      </c>
      <c r="F1484" s="10">
        <f>IF(ISERROR(VLOOKUP($D1484,SITES!$A:$E,3,FALSE)),"",VLOOKUP($D1484,SITES!$A:$E,3,FALSE))</f>
        <v>48.955081939697202</v>
      </c>
      <c r="G1484" s="13">
        <f>IF(ISERROR(VLOOKUP($D1484,SITES!$A:$E,4,FALSE)),"",VLOOKUP($D1484,SITES!$A:$E,4,FALSE))</f>
        <v>-125.15337371826099</v>
      </c>
      <c r="H1484" s="36" t="str">
        <f t="shared" ref="H1484:O1484" si="2849">IF(ISERROR(H1483),IF(ISERROR(H1482),IF(ISERROR(H1481),"BLANK",H1481),H1482),H1483)</f>
        <v>22/04/2024</v>
      </c>
      <c r="I1484" s="11">
        <f t="shared" si="2849"/>
        <v>1</v>
      </c>
      <c r="J1484" s="11" t="str">
        <f t="shared" si="2849"/>
        <v>NW</v>
      </c>
      <c r="K1484" s="18">
        <f t="shared" si="2849"/>
        <v>0.4236111111111111</v>
      </c>
      <c r="L1484" s="11" t="str">
        <f t="shared" si="2849"/>
        <v>TB</v>
      </c>
      <c r="M1484" s="11">
        <f t="shared" si="2849"/>
        <v>7.5</v>
      </c>
      <c r="N1484" s="11">
        <f t="shared" si="2849"/>
        <v>2</v>
      </c>
      <c r="O1484" s="11">
        <f t="shared" si="2849"/>
        <v>1</v>
      </c>
      <c r="P1484" s="11" t="s">
        <v>211</v>
      </c>
      <c r="Q1484" s="19" t="str">
        <f>IF($N1484=1,IF(ISERROR(VLOOKUP($P1484,'M1'!$A:$C,Q$2,FALSE)),"NOT PRESENT",VLOOKUP($P1484,'M1'!$A:$C,Q$2,FALSE)),IF($N1484=2,IF(ISERROR(VLOOKUP(DATA!$P1484,'M2'!$A:$C,Q$2,FALSE)),"NOT PRESENT",VLOOKUP(DATA!$P1484,'M2'!$A:$C,Q$2,FALSE)),IF($N1484=0,IF(ISERROR(VLOOKUP($P1484,'M1'!$A:$C,Q$2,FALSE)),IF(ISERROR(VLOOKUP(DATA!$P1484,'M2'!$A:$C,Q$2,FALSE)),"NOT PRESENT",VLOOKUP(DATA!$P1484,'M2'!$A:$C,Q$2,FALSE)),VLOOKUP($P1484,'M1'!$A:$C,Q$2,FALSE)),"SPECIFY METHOD")))</f>
        <v>Dermasterias imbricata</v>
      </c>
      <c r="R1484" s="12" t="str">
        <f>IF($N1484=1,IF(ISERROR(VLOOKUP($P1484,'M1'!$A:$C,R$2,FALSE)),"NOT PRESENT",VLOOKUP($P1484,'M1'!$A:$C,R$2,FALSE)),IF($N1484=2,IF(ISERROR(VLOOKUP(DATA!$P1484,'M2'!$A:$C,R$2,FALSE)),"NOT PRESENT",VLOOKUP(DATA!$P1484,'M2'!$A:$C,R$2,FALSE)),IF($N1484=0,IF(ISERROR(VLOOKUP($P1484,'M1'!$A:$C,R$2,FALSE)),IF(ISERROR(VLOOKUP(DATA!$P1484,'M2'!$A:$C,R$2,FALSE)),"NOT PRESENT",VLOOKUP(DATA!$P1484,'M2'!$A:$C,R$2,FALSE)),VLOOKUP($P1484,'M1'!$A:$C,R$2,FALSE)),"SPECIFY METHOD")))</f>
        <v>Leather star</v>
      </c>
      <c r="S1484" s="21">
        <f t="shared" si="2839"/>
        <v>3</v>
      </c>
      <c r="T1484" s="11">
        <v>3</v>
      </c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  <c r="AV1484" s="11"/>
      <c r="AW1484" s="11"/>
      <c r="AX1484" s="11"/>
      <c r="AY1484" s="11"/>
      <c r="AZ1484" s="11"/>
      <c r="BA1484" s="11"/>
      <c r="BB1484" s="11"/>
      <c r="BC1484" s="11"/>
      <c r="BD1484" s="11"/>
      <c r="BE1484" s="11"/>
      <c r="BF1484" s="11"/>
      <c r="BG1484" s="11"/>
      <c r="BH1484" s="11"/>
      <c r="BI1484" s="11"/>
      <c r="BJ1484" s="11"/>
      <c r="BK1484" s="11"/>
      <c r="BL1484" s="11"/>
      <c r="BM1484" s="11"/>
      <c r="BN1484" s="11"/>
      <c r="BO1484" s="11"/>
      <c r="BP1484" s="11"/>
    </row>
    <row r="1485" spans="1:68" ht="12.75" customHeight="1">
      <c r="A1485" s="12">
        <f t="shared" si="2736"/>
        <v>1481</v>
      </c>
      <c r="B1485" s="11" t="str">
        <f t="shared" ref="B1485:D1485" si="2850">IF(ISERROR(B1484),IF(ISERROR(B1483),IF(ISERROR(B1482),"BLANK",B1482),B1483),B1484)</f>
        <v>Jasmin Schuster</v>
      </c>
      <c r="C1485" s="11" t="str">
        <f t="shared" si="2850"/>
        <v>Tom Bird</v>
      </c>
      <c r="D1485" s="11" t="str">
        <f t="shared" si="2850"/>
        <v>BMSC8</v>
      </c>
      <c r="E1485" s="12" t="str">
        <f>IF(ISERROR(VLOOKUP($D1485,SITES!$A:$E,2,FALSE)),"",VLOOKUP($D1485,SITES!$A:$E,2,FALSE))</f>
        <v>Baeria Rocks North Island Northside</v>
      </c>
      <c r="F1485" s="10">
        <f>IF(ISERROR(VLOOKUP($D1485,SITES!$A:$E,3,FALSE)),"",VLOOKUP($D1485,SITES!$A:$E,3,FALSE))</f>
        <v>48.955081939697202</v>
      </c>
      <c r="G1485" s="13">
        <f>IF(ISERROR(VLOOKUP($D1485,SITES!$A:$E,4,FALSE)),"",VLOOKUP($D1485,SITES!$A:$E,4,FALSE))</f>
        <v>-125.15337371826099</v>
      </c>
      <c r="H1485" s="36" t="str">
        <f t="shared" ref="H1485:O1485" si="2851">IF(ISERROR(H1484),IF(ISERROR(H1483),IF(ISERROR(H1482),"BLANK",H1482),H1483),H1484)</f>
        <v>22/04/2024</v>
      </c>
      <c r="I1485" s="11">
        <f t="shared" si="2851"/>
        <v>1</v>
      </c>
      <c r="J1485" s="11" t="str">
        <f t="shared" si="2851"/>
        <v>NW</v>
      </c>
      <c r="K1485" s="18">
        <f t="shared" si="2851"/>
        <v>0.4236111111111111</v>
      </c>
      <c r="L1485" s="11" t="str">
        <f t="shared" si="2851"/>
        <v>TB</v>
      </c>
      <c r="M1485" s="11">
        <f t="shared" si="2851"/>
        <v>7.5</v>
      </c>
      <c r="N1485" s="11">
        <f t="shared" si="2851"/>
        <v>2</v>
      </c>
      <c r="O1485" s="11">
        <f t="shared" si="2851"/>
        <v>1</v>
      </c>
      <c r="P1485" s="11" t="s">
        <v>212</v>
      </c>
      <c r="Q1485" s="19" t="str">
        <f>IF($N1485=1,IF(ISERROR(VLOOKUP($P1485,'M1'!$A:$C,Q$2,FALSE)),"NOT PRESENT",VLOOKUP($P1485,'M1'!$A:$C,Q$2,FALSE)),IF($N1485=2,IF(ISERROR(VLOOKUP(DATA!$P1485,'M2'!$A:$C,Q$2,FALSE)),"NOT PRESENT",VLOOKUP(DATA!$P1485,'M2'!$A:$C,Q$2,FALSE)),IF($N1485=0,IF(ISERROR(VLOOKUP($P1485,'M1'!$A:$C,Q$2,FALSE)),IF(ISERROR(VLOOKUP(DATA!$P1485,'M2'!$A:$C,Q$2,FALSE)),"NOT PRESENT",VLOOKUP(DATA!$P1485,'M2'!$A:$C,Q$2,FALSE)),VLOOKUP($P1485,'M1'!$A:$C,Q$2,FALSE)),"SPECIFY METHOD")))</f>
        <v>Acmaea mitra</v>
      </c>
      <c r="R1485" s="12" t="str">
        <f>IF($N1485=1,IF(ISERROR(VLOOKUP($P1485,'M1'!$A:$C,R$2,FALSE)),"NOT PRESENT",VLOOKUP($P1485,'M1'!$A:$C,R$2,FALSE)),IF($N1485=2,IF(ISERROR(VLOOKUP(DATA!$P1485,'M2'!$A:$C,R$2,FALSE)),"NOT PRESENT",VLOOKUP(DATA!$P1485,'M2'!$A:$C,R$2,FALSE)),IF($N1485=0,IF(ISERROR(VLOOKUP($P1485,'M1'!$A:$C,R$2,FALSE)),IF(ISERROR(VLOOKUP(DATA!$P1485,'M2'!$A:$C,R$2,FALSE)),"NOT PRESENT",VLOOKUP(DATA!$P1485,'M2'!$A:$C,R$2,FALSE)),VLOOKUP($P1485,'M1'!$A:$C,R$2,FALSE)),"SPECIFY METHOD")))</f>
        <v>Whitecap limpet</v>
      </c>
      <c r="S1485" s="21">
        <f t="shared" si="2839"/>
        <v>29</v>
      </c>
      <c r="T1485" s="11">
        <v>29</v>
      </c>
      <c r="U1485" s="11"/>
      <c r="V1485" s="11"/>
      <c r="W1485" s="11"/>
      <c r="X1485" s="11"/>
      <c r="Y1485" s="11"/>
      <c r="Z1485" s="11"/>
      <c r="AA1485" s="11"/>
      <c r="AB1485" s="11"/>
      <c r="AC1485" s="11"/>
      <c r="AD1485" s="11"/>
      <c r="AE1485" s="11"/>
      <c r="AF1485" s="11"/>
      <c r="AG1485" s="11"/>
      <c r="AH1485" s="11"/>
      <c r="AI1485" s="11"/>
      <c r="AJ1485" s="11"/>
      <c r="AK1485" s="11"/>
      <c r="AL1485" s="11"/>
      <c r="AM1485" s="11"/>
      <c r="AN1485" s="11"/>
      <c r="AO1485" s="11"/>
      <c r="AP1485" s="11"/>
      <c r="AQ1485" s="11"/>
      <c r="AR1485" s="11"/>
      <c r="AS1485" s="11"/>
      <c r="AT1485" s="11"/>
      <c r="AU1485" s="11"/>
      <c r="AV1485" s="11"/>
      <c r="AW1485" s="11"/>
      <c r="AX1485" s="11"/>
      <c r="AY1485" s="11"/>
      <c r="AZ1485" s="11"/>
      <c r="BA1485" s="11"/>
      <c r="BB1485" s="11"/>
      <c r="BC1485" s="11"/>
      <c r="BD1485" s="11"/>
      <c r="BE1485" s="11"/>
      <c r="BF1485" s="11"/>
      <c r="BG1485" s="11"/>
      <c r="BH1485" s="11"/>
      <c r="BI1485" s="11"/>
      <c r="BJ1485" s="11"/>
      <c r="BK1485" s="11"/>
      <c r="BL1485" s="11"/>
      <c r="BM1485" s="11"/>
      <c r="BN1485" s="11"/>
      <c r="BO1485" s="11"/>
      <c r="BP1485" s="11"/>
    </row>
    <row r="1486" spans="1:68" ht="12.75" customHeight="1">
      <c r="A1486" s="12">
        <f t="shared" si="2736"/>
        <v>1482</v>
      </c>
      <c r="B1486" s="11" t="str">
        <f t="shared" ref="B1486:D1486" si="2852">IF(ISERROR(B1485),IF(ISERROR(B1484),IF(ISERROR(B1483),"BLANK",B1483),B1484),B1485)</f>
        <v>Jasmin Schuster</v>
      </c>
      <c r="C1486" s="11" t="str">
        <f t="shared" si="2852"/>
        <v>Tom Bird</v>
      </c>
      <c r="D1486" s="11" t="str">
        <f t="shared" si="2852"/>
        <v>BMSC8</v>
      </c>
      <c r="E1486" s="12" t="str">
        <f>IF(ISERROR(VLOOKUP($D1486,SITES!$A:$E,2,FALSE)),"",VLOOKUP($D1486,SITES!$A:$E,2,FALSE))</f>
        <v>Baeria Rocks North Island Northside</v>
      </c>
      <c r="F1486" s="10">
        <f>IF(ISERROR(VLOOKUP($D1486,SITES!$A:$E,3,FALSE)),"",VLOOKUP($D1486,SITES!$A:$E,3,FALSE))</f>
        <v>48.955081939697202</v>
      </c>
      <c r="G1486" s="13">
        <f>IF(ISERROR(VLOOKUP($D1486,SITES!$A:$E,4,FALSE)),"",VLOOKUP($D1486,SITES!$A:$E,4,FALSE))</f>
        <v>-125.15337371826099</v>
      </c>
      <c r="H1486" s="36" t="str">
        <f t="shared" ref="H1486:O1486" si="2853">IF(ISERROR(H1485),IF(ISERROR(H1484),IF(ISERROR(H1483),"BLANK",H1483),H1484),H1485)</f>
        <v>22/04/2024</v>
      </c>
      <c r="I1486" s="11">
        <f t="shared" si="2853"/>
        <v>1</v>
      </c>
      <c r="J1486" s="11" t="str">
        <f t="shared" si="2853"/>
        <v>NW</v>
      </c>
      <c r="K1486" s="18">
        <f t="shared" si="2853"/>
        <v>0.4236111111111111</v>
      </c>
      <c r="L1486" s="11" t="str">
        <f t="shared" si="2853"/>
        <v>TB</v>
      </c>
      <c r="M1486" s="11">
        <f t="shared" si="2853"/>
        <v>7.5</v>
      </c>
      <c r="N1486" s="11">
        <f t="shared" si="2853"/>
        <v>2</v>
      </c>
      <c r="O1486" s="11">
        <f t="shared" si="2853"/>
        <v>1</v>
      </c>
      <c r="P1486" s="11" t="s">
        <v>213</v>
      </c>
      <c r="Q1486" s="19" t="str">
        <f>IF($N1486=1,IF(ISERROR(VLOOKUP($P1486,'M1'!$A:$C,Q$2,FALSE)),"NOT PRESENT",VLOOKUP($P1486,'M1'!$A:$C,Q$2,FALSE)),IF($N1486=2,IF(ISERROR(VLOOKUP(DATA!$P1486,'M2'!$A:$C,Q$2,FALSE)),"NOT PRESENT",VLOOKUP(DATA!$P1486,'M2'!$A:$C,Q$2,FALSE)),IF($N1486=0,IF(ISERROR(VLOOKUP($P1486,'M1'!$A:$C,Q$2,FALSE)),IF(ISERROR(VLOOKUP(DATA!$P1486,'M2'!$A:$C,Q$2,FALSE)),"NOT PRESENT",VLOOKUP(DATA!$P1486,'M2'!$A:$C,Q$2,FALSE)),VLOOKUP($P1486,'M1'!$A:$C,Q$2,FALSE)),"SPECIFY METHOD")))</f>
        <v>Paguroidea spp.</v>
      </c>
      <c r="R1486" s="12" t="str">
        <f>IF($N1486=1,IF(ISERROR(VLOOKUP($P1486,'M1'!$A:$C,R$2,FALSE)),"NOT PRESENT",VLOOKUP($P1486,'M1'!$A:$C,R$2,FALSE)),IF($N1486=2,IF(ISERROR(VLOOKUP(DATA!$P1486,'M2'!$A:$C,R$2,FALSE)),"NOT PRESENT",VLOOKUP(DATA!$P1486,'M2'!$A:$C,R$2,FALSE)),IF($N1486=0,IF(ISERROR(VLOOKUP($P1486,'M1'!$A:$C,R$2,FALSE)),IF(ISERROR(VLOOKUP(DATA!$P1486,'M2'!$A:$C,R$2,FALSE)),"NOT PRESENT",VLOOKUP(DATA!$P1486,'M2'!$A:$C,R$2,FALSE)),VLOOKUP($P1486,'M1'!$A:$C,R$2,FALSE)),"SPECIFY METHOD")))</f>
        <v>Unidentified hermit crab</v>
      </c>
      <c r="S1486" s="21">
        <f t="shared" si="2839"/>
        <v>29</v>
      </c>
      <c r="T1486" s="11">
        <v>29</v>
      </c>
      <c r="U1486" s="11"/>
      <c r="V1486" s="11"/>
      <c r="W1486" s="11"/>
      <c r="X1486" s="11"/>
      <c r="Y1486" s="11"/>
      <c r="Z1486" s="11"/>
      <c r="AA1486" s="11"/>
      <c r="AB1486" s="11"/>
      <c r="AC1486" s="11"/>
      <c r="AD1486" s="11"/>
      <c r="AE1486" s="11"/>
      <c r="AF1486" s="11"/>
      <c r="AG1486" s="11"/>
      <c r="AH1486" s="11"/>
      <c r="AI1486" s="11"/>
      <c r="AJ1486" s="11"/>
      <c r="AK1486" s="11"/>
      <c r="AL1486" s="11"/>
      <c r="AM1486" s="11"/>
      <c r="AN1486" s="11"/>
      <c r="AO1486" s="11"/>
      <c r="AP1486" s="11"/>
      <c r="AQ1486" s="11"/>
      <c r="AR1486" s="11"/>
      <c r="AS1486" s="11"/>
      <c r="AT1486" s="11"/>
      <c r="AU1486" s="11"/>
      <c r="AV1486" s="11"/>
      <c r="AW1486" s="11"/>
      <c r="AX1486" s="11"/>
      <c r="AY1486" s="11"/>
      <c r="AZ1486" s="11"/>
      <c r="BA1486" s="11"/>
      <c r="BB1486" s="11"/>
      <c r="BC1486" s="11"/>
      <c r="BD1486" s="11"/>
      <c r="BE1486" s="11"/>
      <c r="BF1486" s="11"/>
      <c r="BG1486" s="11"/>
      <c r="BH1486" s="11"/>
      <c r="BI1486" s="11"/>
      <c r="BJ1486" s="11"/>
      <c r="BK1486" s="11"/>
      <c r="BL1486" s="11"/>
      <c r="BM1486" s="11"/>
      <c r="BN1486" s="11"/>
      <c r="BO1486" s="11"/>
      <c r="BP1486" s="11"/>
    </row>
    <row r="1487" spans="1:68" ht="12.75" customHeight="1">
      <c r="A1487" s="12">
        <f t="shared" si="2736"/>
        <v>1483</v>
      </c>
      <c r="B1487" s="11" t="str">
        <f t="shared" ref="B1487:D1487" si="2854">IF(ISERROR(B1486),IF(ISERROR(B1485),IF(ISERROR(B1484),"BLANK",B1484),B1485),B1486)</f>
        <v>Jasmin Schuster</v>
      </c>
      <c r="C1487" s="11" t="str">
        <f t="shared" si="2854"/>
        <v>Tom Bird</v>
      </c>
      <c r="D1487" s="11" t="str">
        <f t="shared" si="2854"/>
        <v>BMSC8</v>
      </c>
      <c r="E1487" s="12" t="str">
        <f>IF(ISERROR(VLOOKUP($D1487,SITES!$A:$E,2,FALSE)),"",VLOOKUP($D1487,SITES!$A:$E,2,FALSE))</f>
        <v>Baeria Rocks North Island Northside</v>
      </c>
      <c r="F1487" s="10">
        <f>IF(ISERROR(VLOOKUP($D1487,SITES!$A:$E,3,FALSE)),"",VLOOKUP($D1487,SITES!$A:$E,3,FALSE))</f>
        <v>48.955081939697202</v>
      </c>
      <c r="G1487" s="13">
        <f>IF(ISERROR(VLOOKUP($D1487,SITES!$A:$E,4,FALSE)),"",VLOOKUP($D1487,SITES!$A:$E,4,FALSE))</f>
        <v>-125.15337371826099</v>
      </c>
      <c r="H1487" s="36" t="str">
        <f t="shared" ref="H1487:O1487" si="2855">IF(ISERROR(H1486),IF(ISERROR(H1485),IF(ISERROR(H1484),"BLANK",H1484),H1485),H1486)</f>
        <v>22/04/2024</v>
      </c>
      <c r="I1487" s="11">
        <f t="shared" si="2855"/>
        <v>1</v>
      </c>
      <c r="J1487" s="11" t="str">
        <f t="shared" si="2855"/>
        <v>NW</v>
      </c>
      <c r="K1487" s="18">
        <f t="shared" si="2855"/>
        <v>0.4236111111111111</v>
      </c>
      <c r="L1487" s="11" t="str">
        <f t="shared" si="2855"/>
        <v>TB</v>
      </c>
      <c r="M1487" s="11">
        <f t="shared" si="2855"/>
        <v>7.5</v>
      </c>
      <c r="N1487" s="11">
        <f t="shared" si="2855"/>
        <v>2</v>
      </c>
      <c r="O1487" s="11">
        <f t="shared" si="2855"/>
        <v>1</v>
      </c>
      <c r="P1487" s="11" t="s">
        <v>214</v>
      </c>
      <c r="Q1487" s="19" t="str">
        <f>IF($N1487=1,IF(ISERROR(VLOOKUP($P1487,'M1'!$A:$C,Q$2,FALSE)),"NOT PRESENT",VLOOKUP($P1487,'M1'!$A:$C,Q$2,FALSE)),IF($N1487=2,IF(ISERROR(VLOOKUP(DATA!$P1487,'M2'!$A:$C,Q$2,FALSE)),"NOT PRESENT",VLOOKUP(DATA!$P1487,'M2'!$A:$C,Q$2,FALSE)),IF($N1487=0,IF(ISERROR(VLOOKUP($P1487,'M1'!$A:$C,Q$2,FALSE)),IF(ISERROR(VLOOKUP(DATA!$P1487,'M2'!$A:$C,Q$2,FALSE)),"NOT PRESENT",VLOOKUP(DATA!$P1487,'M2'!$A:$C,Q$2,FALSE)),VLOOKUP($P1487,'M1'!$A:$C,Q$2,FALSE)),"SPECIFY METHOD")))</f>
        <v>Orthasterias koehleri</v>
      </c>
      <c r="R1487" s="12" t="str">
        <f>IF($N1487=1,IF(ISERROR(VLOOKUP($P1487,'M1'!$A:$C,R$2,FALSE)),"NOT PRESENT",VLOOKUP($P1487,'M1'!$A:$C,R$2,FALSE)),IF($N1487=2,IF(ISERROR(VLOOKUP(DATA!$P1487,'M2'!$A:$C,R$2,FALSE)),"NOT PRESENT",VLOOKUP(DATA!$P1487,'M2'!$A:$C,R$2,FALSE)),IF($N1487=0,IF(ISERROR(VLOOKUP($P1487,'M1'!$A:$C,R$2,FALSE)),IF(ISERROR(VLOOKUP(DATA!$P1487,'M2'!$A:$C,R$2,FALSE)),"NOT PRESENT",VLOOKUP(DATA!$P1487,'M2'!$A:$C,R$2,FALSE)),VLOOKUP($P1487,'M1'!$A:$C,R$2,FALSE)),"SPECIFY METHOD")))</f>
        <v>Rainbow star</v>
      </c>
      <c r="S1487" s="21">
        <f t="shared" si="2839"/>
        <v>17</v>
      </c>
      <c r="T1487" s="11">
        <v>17</v>
      </c>
      <c r="U1487" s="11"/>
      <c r="V1487" s="11"/>
      <c r="W1487" s="11"/>
      <c r="X1487" s="11"/>
      <c r="Y1487" s="11"/>
      <c r="Z1487" s="11"/>
      <c r="AA1487" s="11"/>
      <c r="AB1487" s="11"/>
      <c r="AC1487" s="11"/>
      <c r="AD1487" s="11"/>
      <c r="AE1487" s="11"/>
      <c r="AF1487" s="11"/>
      <c r="AG1487" s="11"/>
      <c r="AH1487" s="11"/>
      <c r="AI1487" s="11"/>
      <c r="AJ1487" s="11"/>
      <c r="AK1487" s="11"/>
      <c r="AL1487" s="11"/>
      <c r="AM1487" s="11"/>
      <c r="AN1487" s="11"/>
      <c r="AO1487" s="11"/>
      <c r="AP1487" s="11"/>
      <c r="AQ1487" s="11"/>
      <c r="AR1487" s="11"/>
      <c r="AS1487" s="11"/>
      <c r="AT1487" s="11"/>
      <c r="AU1487" s="11"/>
      <c r="AV1487" s="11"/>
      <c r="AW1487" s="11"/>
      <c r="AX1487" s="11"/>
      <c r="AY1487" s="11"/>
      <c r="AZ1487" s="11"/>
      <c r="BA1487" s="11"/>
      <c r="BB1487" s="11"/>
      <c r="BC1487" s="11"/>
      <c r="BD1487" s="11"/>
      <c r="BE1487" s="11"/>
      <c r="BF1487" s="11"/>
      <c r="BG1487" s="11"/>
      <c r="BH1487" s="11"/>
      <c r="BI1487" s="11"/>
      <c r="BJ1487" s="11"/>
      <c r="BK1487" s="11"/>
      <c r="BL1487" s="11"/>
      <c r="BM1487" s="11"/>
      <c r="BN1487" s="11"/>
      <c r="BO1487" s="11"/>
      <c r="BP1487" s="11"/>
    </row>
    <row r="1488" spans="1:68" ht="12.75" customHeight="1">
      <c r="A1488" s="12">
        <f t="shared" si="2736"/>
        <v>1484</v>
      </c>
      <c r="B1488" s="11" t="str">
        <f t="shared" ref="B1488:D1488" si="2856">IF(ISERROR(B1487),IF(ISERROR(B1486),IF(ISERROR(B1485),"BLANK",B1485),B1486),B1487)</f>
        <v>Jasmin Schuster</v>
      </c>
      <c r="C1488" s="11" t="str">
        <f t="shared" si="2856"/>
        <v>Tom Bird</v>
      </c>
      <c r="D1488" s="11" t="str">
        <f t="shared" si="2856"/>
        <v>BMSC8</v>
      </c>
      <c r="E1488" s="12" t="str">
        <f>IF(ISERROR(VLOOKUP($D1488,SITES!$A:$E,2,FALSE)),"",VLOOKUP($D1488,SITES!$A:$E,2,FALSE))</f>
        <v>Baeria Rocks North Island Northside</v>
      </c>
      <c r="F1488" s="10">
        <f>IF(ISERROR(VLOOKUP($D1488,SITES!$A:$E,3,FALSE)),"",VLOOKUP($D1488,SITES!$A:$E,3,FALSE))</f>
        <v>48.955081939697202</v>
      </c>
      <c r="G1488" s="13">
        <f>IF(ISERROR(VLOOKUP($D1488,SITES!$A:$E,4,FALSE)),"",VLOOKUP($D1488,SITES!$A:$E,4,FALSE))</f>
        <v>-125.15337371826099</v>
      </c>
      <c r="H1488" s="36" t="str">
        <f t="shared" ref="H1488:O1488" si="2857">IF(ISERROR(H1487),IF(ISERROR(H1486),IF(ISERROR(H1485),"BLANK",H1485),H1486),H1487)</f>
        <v>22/04/2024</v>
      </c>
      <c r="I1488" s="11">
        <f t="shared" si="2857"/>
        <v>1</v>
      </c>
      <c r="J1488" s="11" t="str">
        <f t="shared" si="2857"/>
        <v>NW</v>
      </c>
      <c r="K1488" s="18">
        <f t="shared" si="2857"/>
        <v>0.4236111111111111</v>
      </c>
      <c r="L1488" s="11" t="str">
        <f t="shared" si="2857"/>
        <v>TB</v>
      </c>
      <c r="M1488" s="11">
        <f t="shared" si="2857"/>
        <v>7.5</v>
      </c>
      <c r="N1488" s="11">
        <f t="shared" si="2857"/>
        <v>2</v>
      </c>
      <c r="O1488" s="11">
        <f t="shared" si="2857"/>
        <v>1</v>
      </c>
      <c r="P1488" s="11" t="s">
        <v>215</v>
      </c>
      <c r="Q1488" s="19" t="str">
        <f>IF($N1488=1,IF(ISERROR(VLOOKUP($P1488,'M1'!$A:$C,Q$2,FALSE)),"NOT PRESENT",VLOOKUP($P1488,'M1'!$A:$C,Q$2,FALSE)),IF($N1488=2,IF(ISERROR(VLOOKUP(DATA!$P1488,'M2'!$A:$C,Q$2,FALSE)),"NOT PRESENT",VLOOKUP(DATA!$P1488,'M2'!$A:$C,Q$2,FALSE)),IF($N1488=0,IF(ISERROR(VLOOKUP($P1488,'M1'!$A:$C,Q$2,FALSE)),IF(ISERROR(VLOOKUP(DATA!$P1488,'M2'!$A:$C,Q$2,FALSE)),"NOT PRESENT",VLOOKUP(DATA!$P1488,'M2'!$A:$C,Q$2,FALSE)),VLOOKUP($P1488,'M1'!$A:$C,Q$2,FALSE)),"SPECIFY METHOD")))</f>
        <v>Limacia cockerelli</v>
      </c>
      <c r="R1488" s="12" t="str">
        <f>IF($N1488=1,IF(ISERROR(VLOOKUP($P1488,'M1'!$A:$C,R$2,FALSE)),"NOT PRESENT",VLOOKUP($P1488,'M1'!$A:$C,R$2,FALSE)),IF($N1488=2,IF(ISERROR(VLOOKUP(DATA!$P1488,'M2'!$A:$C,R$2,FALSE)),"NOT PRESENT",VLOOKUP(DATA!$P1488,'M2'!$A:$C,R$2,FALSE)),IF($N1488=0,IF(ISERROR(VLOOKUP($P1488,'M1'!$A:$C,R$2,FALSE)),IF(ISERROR(VLOOKUP(DATA!$P1488,'M2'!$A:$C,R$2,FALSE)),"NOT PRESENT",VLOOKUP(DATA!$P1488,'M2'!$A:$C,R$2,FALSE)),VLOOKUP($P1488,'M1'!$A:$C,R$2,FALSE)),"SPECIFY METHOD")))</f>
        <v>Cockerell's dorid</v>
      </c>
      <c r="S1488" s="21">
        <f t="shared" si="2839"/>
        <v>2</v>
      </c>
      <c r="T1488" s="11">
        <v>2</v>
      </c>
      <c r="U1488" s="11"/>
      <c r="V1488" s="11"/>
      <c r="W1488" s="11"/>
      <c r="X1488" s="11"/>
      <c r="Y1488" s="11"/>
      <c r="Z1488" s="11"/>
      <c r="AA1488" s="11"/>
      <c r="AB1488" s="11"/>
      <c r="AC1488" s="11"/>
      <c r="AD1488" s="11"/>
      <c r="AE1488" s="11"/>
      <c r="AF1488" s="11"/>
      <c r="AG1488" s="11"/>
      <c r="AH1488" s="11"/>
      <c r="AI1488" s="11"/>
      <c r="AJ1488" s="11"/>
      <c r="AK1488" s="11"/>
      <c r="AL1488" s="11"/>
      <c r="AM1488" s="11"/>
      <c r="AN1488" s="11"/>
      <c r="AO1488" s="11"/>
      <c r="AP1488" s="11"/>
      <c r="AQ1488" s="11"/>
      <c r="AR1488" s="11"/>
      <c r="AS1488" s="11"/>
      <c r="AT1488" s="11"/>
      <c r="AU1488" s="11"/>
      <c r="AV1488" s="11"/>
      <c r="AW1488" s="11"/>
      <c r="AX1488" s="11"/>
      <c r="AY1488" s="11"/>
      <c r="AZ1488" s="11"/>
      <c r="BA1488" s="11"/>
      <c r="BB1488" s="11"/>
      <c r="BC1488" s="11"/>
      <c r="BD1488" s="11"/>
      <c r="BE1488" s="11"/>
      <c r="BF1488" s="11"/>
      <c r="BG1488" s="11"/>
      <c r="BH1488" s="11"/>
      <c r="BI1488" s="11"/>
      <c r="BJ1488" s="11"/>
      <c r="BK1488" s="11"/>
      <c r="BL1488" s="11"/>
      <c r="BM1488" s="11"/>
      <c r="BN1488" s="11"/>
      <c r="BO1488" s="11"/>
      <c r="BP1488" s="11"/>
    </row>
    <row r="1489" spans="1:68" ht="12.75" customHeight="1">
      <c r="A1489" s="12">
        <f t="shared" si="2736"/>
        <v>1485</v>
      </c>
      <c r="B1489" s="11" t="str">
        <f t="shared" ref="B1489:D1489" si="2858">IF(ISERROR(B1488),IF(ISERROR(B1487),IF(ISERROR(B1486),"BLANK",B1486),B1487),B1488)</f>
        <v>Jasmin Schuster</v>
      </c>
      <c r="C1489" s="11" t="str">
        <f t="shared" si="2858"/>
        <v>Tom Bird</v>
      </c>
      <c r="D1489" s="11" t="str">
        <f t="shared" si="2858"/>
        <v>BMSC8</v>
      </c>
      <c r="E1489" s="12" t="str">
        <f>IF(ISERROR(VLOOKUP($D1489,SITES!$A:$E,2,FALSE)),"",VLOOKUP($D1489,SITES!$A:$E,2,FALSE))</f>
        <v>Baeria Rocks North Island Northside</v>
      </c>
      <c r="F1489" s="10">
        <f>IF(ISERROR(VLOOKUP($D1489,SITES!$A:$E,3,FALSE)),"",VLOOKUP($D1489,SITES!$A:$E,3,FALSE))</f>
        <v>48.955081939697202</v>
      </c>
      <c r="G1489" s="13">
        <f>IF(ISERROR(VLOOKUP($D1489,SITES!$A:$E,4,FALSE)),"",VLOOKUP($D1489,SITES!$A:$E,4,FALSE))</f>
        <v>-125.15337371826099</v>
      </c>
      <c r="H1489" s="36" t="str">
        <f t="shared" ref="H1489:O1489" si="2859">IF(ISERROR(H1488),IF(ISERROR(H1487),IF(ISERROR(H1486),"BLANK",H1486),H1487),H1488)</f>
        <v>22/04/2024</v>
      </c>
      <c r="I1489" s="11">
        <f t="shared" si="2859"/>
        <v>1</v>
      </c>
      <c r="J1489" s="11" t="str">
        <f t="shared" si="2859"/>
        <v>NW</v>
      </c>
      <c r="K1489" s="18">
        <f t="shared" si="2859"/>
        <v>0.4236111111111111</v>
      </c>
      <c r="L1489" s="11" t="str">
        <f t="shared" si="2859"/>
        <v>TB</v>
      </c>
      <c r="M1489" s="11">
        <f t="shared" si="2859"/>
        <v>7.5</v>
      </c>
      <c r="N1489" s="11">
        <f t="shared" si="2859"/>
        <v>2</v>
      </c>
      <c r="O1489" s="11">
        <f t="shared" si="2859"/>
        <v>1</v>
      </c>
      <c r="P1489" s="11" t="s">
        <v>216</v>
      </c>
      <c r="Q1489" s="19" t="str">
        <f>IF($N1489=1,IF(ISERROR(VLOOKUP($P1489,'M1'!$A:$C,Q$2,FALSE)),"NOT PRESENT",VLOOKUP($P1489,'M1'!$A:$C,Q$2,FALSE)),IF($N1489=2,IF(ISERROR(VLOOKUP(DATA!$P1489,'M2'!$A:$C,Q$2,FALSE)),"NOT PRESENT",VLOOKUP(DATA!$P1489,'M2'!$A:$C,Q$2,FALSE)),IF($N1489=0,IF(ISERROR(VLOOKUP($P1489,'M1'!$A:$C,Q$2,FALSE)),IF(ISERROR(VLOOKUP(DATA!$P1489,'M2'!$A:$C,Q$2,FALSE)),"NOT PRESENT",VLOOKUP(DATA!$P1489,'M2'!$A:$C,Q$2,FALSE)),VLOOKUP($P1489,'M1'!$A:$C,Q$2,FALSE)),"SPECIFY METHOD")))</f>
        <v>Haliotis kamtschatkana</v>
      </c>
      <c r="R1489" s="12" t="str">
        <f>IF($N1489=1,IF(ISERROR(VLOOKUP($P1489,'M1'!$A:$C,R$2,FALSE)),"NOT PRESENT",VLOOKUP($P1489,'M1'!$A:$C,R$2,FALSE)),IF($N1489=2,IF(ISERROR(VLOOKUP(DATA!$P1489,'M2'!$A:$C,R$2,FALSE)),"NOT PRESENT",VLOOKUP(DATA!$P1489,'M2'!$A:$C,R$2,FALSE)),IF($N1489=0,IF(ISERROR(VLOOKUP($P1489,'M1'!$A:$C,R$2,FALSE)),IF(ISERROR(VLOOKUP(DATA!$P1489,'M2'!$A:$C,R$2,FALSE)),"NOT PRESENT",VLOOKUP(DATA!$P1489,'M2'!$A:$C,R$2,FALSE)),VLOOKUP($P1489,'M1'!$A:$C,R$2,FALSE)),"SPECIFY METHOD")))</f>
        <v>Pinto abalone</v>
      </c>
      <c r="S1489" s="21">
        <v>3</v>
      </c>
      <c r="T1489" s="11">
        <v>3</v>
      </c>
      <c r="U1489" s="11">
        <v>3</v>
      </c>
      <c r="V1489" s="11"/>
      <c r="W1489" s="11"/>
      <c r="X1489" s="11"/>
      <c r="Y1489" s="11"/>
      <c r="Z1489" s="11"/>
      <c r="AA1489" s="11"/>
      <c r="AB1489" s="11"/>
      <c r="AC1489" s="11"/>
      <c r="AD1489" s="11"/>
      <c r="AE1489" s="11"/>
      <c r="AF1489" s="11"/>
      <c r="AG1489" s="11"/>
      <c r="AH1489" s="11"/>
      <c r="AI1489" s="11"/>
      <c r="AJ1489" s="11"/>
      <c r="AK1489" s="11"/>
      <c r="AL1489" s="11"/>
      <c r="AM1489" s="11"/>
      <c r="AN1489" s="11"/>
      <c r="AO1489" s="11"/>
      <c r="AP1489" s="11"/>
      <c r="AQ1489" s="11"/>
      <c r="AR1489" s="11"/>
      <c r="AS1489" s="11"/>
      <c r="AT1489" s="11"/>
      <c r="AU1489" s="11"/>
      <c r="AV1489" s="11"/>
      <c r="AW1489" s="11"/>
      <c r="AX1489" s="11"/>
      <c r="AY1489" s="11"/>
      <c r="AZ1489" s="11"/>
      <c r="BA1489" s="11"/>
      <c r="BB1489" s="11"/>
      <c r="BC1489" s="11"/>
      <c r="BD1489" s="11"/>
      <c r="BE1489" s="11"/>
      <c r="BF1489" s="11"/>
      <c r="BG1489" s="11"/>
      <c r="BH1489" s="11"/>
      <c r="BI1489" s="11"/>
      <c r="BJ1489" s="11"/>
      <c r="BK1489" s="11"/>
      <c r="BL1489" s="11"/>
      <c r="BM1489" s="11"/>
      <c r="BN1489" s="11"/>
      <c r="BO1489" s="11"/>
      <c r="BP1489" s="11"/>
    </row>
    <row r="1490" spans="1:68" ht="12.75" customHeight="1">
      <c r="A1490" s="12">
        <f t="shared" si="2736"/>
        <v>1486</v>
      </c>
      <c r="B1490" s="11" t="str">
        <f t="shared" ref="B1490:D1490" si="2860">IF(ISERROR(B1489),IF(ISERROR(B1488),IF(ISERROR(B1487),"BLANK",B1487),B1488),B1489)</f>
        <v>Jasmin Schuster</v>
      </c>
      <c r="C1490" s="11" t="str">
        <f t="shared" si="2860"/>
        <v>Tom Bird</v>
      </c>
      <c r="D1490" s="11" t="str">
        <f t="shared" si="2860"/>
        <v>BMSC8</v>
      </c>
      <c r="E1490" s="12" t="str">
        <f>IF(ISERROR(VLOOKUP($D1490,SITES!$A:$E,2,FALSE)),"",VLOOKUP($D1490,SITES!$A:$E,2,FALSE))</f>
        <v>Baeria Rocks North Island Northside</v>
      </c>
      <c r="F1490" s="10">
        <f>IF(ISERROR(VLOOKUP($D1490,SITES!$A:$E,3,FALSE)),"",VLOOKUP($D1490,SITES!$A:$E,3,FALSE))</f>
        <v>48.955081939697202</v>
      </c>
      <c r="G1490" s="13">
        <f>IF(ISERROR(VLOOKUP($D1490,SITES!$A:$E,4,FALSE)),"",VLOOKUP($D1490,SITES!$A:$E,4,FALSE))</f>
        <v>-125.15337371826099</v>
      </c>
      <c r="H1490" s="36" t="str">
        <f t="shared" ref="H1490:O1490" si="2861">IF(ISERROR(H1489),IF(ISERROR(H1488),IF(ISERROR(H1487),"BLANK",H1487),H1488),H1489)</f>
        <v>22/04/2024</v>
      </c>
      <c r="I1490" s="11">
        <f t="shared" si="2861"/>
        <v>1</v>
      </c>
      <c r="J1490" s="11" t="str">
        <f t="shared" si="2861"/>
        <v>NW</v>
      </c>
      <c r="K1490" s="18">
        <f t="shared" si="2861"/>
        <v>0.4236111111111111</v>
      </c>
      <c r="L1490" s="11" t="str">
        <f t="shared" si="2861"/>
        <v>TB</v>
      </c>
      <c r="M1490" s="11">
        <f t="shared" si="2861"/>
        <v>7.5</v>
      </c>
      <c r="N1490" s="11">
        <f t="shared" si="2861"/>
        <v>2</v>
      </c>
      <c r="O1490" s="11">
        <f t="shared" si="2861"/>
        <v>1</v>
      </c>
      <c r="P1490" s="11" t="s">
        <v>217</v>
      </c>
      <c r="Q1490" s="19" t="str">
        <f>IF($N1490=1,IF(ISERROR(VLOOKUP($P1490,'M1'!$A:$C,Q$2,FALSE)),"NOT PRESENT",VLOOKUP($P1490,'M1'!$A:$C,Q$2,FALSE)),IF($N1490=2,IF(ISERROR(VLOOKUP(DATA!$P1490,'M2'!$A:$C,Q$2,FALSE)),"NOT PRESENT",VLOOKUP(DATA!$P1490,'M2'!$A:$C,Q$2,FALSE)),IF($N1490=0,IF(ISERROR(VLOOKUP($P1490,'M1'!$A:$C,Q$2,FALSE)),IF(ISERROR(VLOOKUP(DATA!$P1490,'M2'!$A:$C,Q$2,FALSE)),"NOT PRESENT",VLOOKUP(DATA!$P1490,'M2'!$A:$C,Q$2,FALSE)),VLOOKUP($P1490,'M1'!$A:$C,Q$2,FALSE)),"SPECIFY METHOD")))</f>
        <v>Pagurus beringanus</v>
      </c>
      <c r="R1490" s="12" t="str">
        <f>IF($N1490=1,IF(ISERROR(VLOOKUP($P1490,'M1'!$A:$C,R$2,FALSE)),"NOT PRESENT",VLOOKUP($P1490,'M1'!$A:$C,R$2,FALSE)),IF($N1490=2,IF(ISERROR(VLOOKUP(DATA!$P1490,'M2'!$A:$C,R$2,FALSE)),"NOT PRESENT",VLOOKUP(DATA!$P1490,'M2'!$A:$C,R$2,FALSE)),IF($N1490=0,IF(ISERROR(VLOOKUP($P1490,'M1'!$A:$C,R$2,FALSE)),IF(ISERROR(VLOOKUP(DATA!$P1490,'M2'!$A:$C,R$2,FALSE)),"NOT PRESENT",VLOOKUP(DATA!$P1490,'M2'!$A:$C,R$2,FALSE)),VLOOKUP($P1490,'M1'!$A:$C,R$2,FALSE)),"SPECIFY METHOD")))</f>
        <v>Bering hermit crab</v>
      </c>
      <c r="S1490" s="21">
        <f t="shared" ref="S1490:S1507" si="2862">SUM(T1490:AV1490)</f>
        <v>2</v>
      </c>
      <c r="T1490" s="11">
        <v>2</v>
      </c>
      <c r="U1490" s="11"/>
      <c r="V1490" s="11"/>
      <c r="W1490" s="11"/>
      <c r="X1490" s="11"/>
      <c r="Y1490" s="11"/>
      <c r="Z1490" s="11"/>
      <c r="AA1490" s="11"/>
      <c r="AB1490" s="11"/>
      <c r="AC1490" s="11"/>
      <c r="AD1490" s="11"/>
      <c r="AE1490" s="11"/>
      <c r="AF1490" s="11"/>
      <c r="AG1490" s="11"/>
      <c r="AH1490" s="11"/>
      <c r="AI1490" s="11"/>
      <c r="AJ1490" s="11"/>
      <c r="AK1490" s="11"/>
      <c r="AL1490" s="11"/>
      <c r="AM1490" s="11"/>
      <c r="AN1490" s="11"/>
      <c r="AO1490" s="11"/>
      <c r="AP1490" s="11"/>
      <c r="AQ1490" s="11"/>
      <c r="AR1490" s="11"/>
      <c r="AS1490" s="11"/>
      <c r="AT1490" s="11"/>
      <c r="AU1490" s="11"/>
      <c r="AV1490" s="11"/>
      <c r="AW1490" s="11"/>
      <c r="AX1490" s="11"/>
      <c r="AY1490" s="11"/>
      <c r="AZ1490" s="11"/>
      <c r="BA1490" s="11"/>
      <c r="BB1490" s="11"/>
      <c r="BC1490" s="11"/>
      <c r="BD1490" s="11"/>
      <c r="BE1490" s="11"/>
      <c r="BF1490" s="11"/>
      <c r="BG1490" s="11"/>
      <c r="BH1490" s="11"/>
      <c r="BI1490" s="11"/>
      <c r="BJ1490" s="11"/>
      <c r="BK1490" s="11"/>
      <c r="BL1490" s="11"/>
      <c r="BM1490" s="11"/>
      <c r="BN1490" s="11"/>
      <c r="BO1490" s="11"/>
      <c r="BP1490" s="11"/>
    </row>
    <row r="1491" spans="1:68" ht="12.75" customHeight="1">
      <c r="A1491" s="12">
        <f t="shared" si="2736"/>
        <v>1487</v>
      </c>
      <c r="B1491" s="11" t="str">
        <f t="shared" ref="B1491:D1491" si="2863">IF(ISERROR(#REF!),IF(ISERROR(B1490),IF(ISERROR(B1489),"BLANK",B1489),B1490),#REF!)</f>
        <v>Jasmin Schuster</v>
      </c>
      <c r="C1491" s="11" t="str">
        <f t="shared" si="2863"/>
        <v>Tom Bird</v>
      </c>
      <c r="D1491" s="11" t="str">
        <f t="shared" si="2863"/>
        <v>BMSC8</v>
      </c>
      <c r="E1491" s="12" t="str">
        <f>IF(ISERROR(VLOOKUP($D1491,SITES!$A:$E,2,FALSE)),"",VLOOKUP($D1491,SITES!$A:$E,2,FALSE))</f>
        <v>Baeria Rocks North Island Northside</v>
      </c>
      <c r="F1491" s="10">
        <f>IF(ISERROR(VLOOKUP($D1491,SITES!$A:$E,3,FALSE)),"",VLOOKUP($D1491,SITES!$A:$E,3,FALSE))</f>
        <v>48.955081939697202</v>
      </c>
      <c r="G1491" s="13">
        <f>IF(ISERROR(VLOOKUP($D1491,SITES!$A:$E,4,FALSE)),"",VLOOKUP($D1491,SITES!$A:$E,4,FALSE))</f>
        <v>-125.15337371826099</v>
      </c>
      <c r="H1491" s="36" t="str">
        <f t="shared" ref="H1491:O1491" si="2864">IF(ISERROR(#REF!),IF(ISERROR(H1490),IF(ISERROR(H1489),"BLANK",H1489),H1490),#REF!)</f>
        <v>22/04/2024</v>
      </c>
      <c r="I1491" s="11">
        <f t="shared" si="2864"/>
        <v>1</v>
      </c>
      <c r="J1491" s="11" t="str">
        <f t="shared" si="2864"/>
        <v>NW</v>
      </c>
      <c r="K1491" s="18">
        <f t="shared" si="2864"/>
        <v>0.4236111111111111</v>
      </c>
      <c r="L1491" s="11" t="str">
        <f t="shared" si="2864"/>
        <v>TB</v>
      </c>
      <c r="M1491" s="11">
        <f t="shared" si="2864"/>
        <v>7.5</v>
      </c>
      <c r="N1491" s="11">
        <f t="shared" si="2864"/>
        <v>2</v>
      </c>
      <c r="O1491" s="11">
        <f t="shared" si="2864"/>
        <v>1</v>
      </c>
      <c r="P1491" s="11" t="s">
        <v>218</v>
      </c>
      <c r="Q1491" s="19" t="str">
        <f>IF($N1491=1,IF(ISERROR(VLOOKUP($P1491,'M1'!$A:$C,Q$2,FALSE)),"NOT PRESENT",VLOOKUP($P1491,'M1'!$A:$C,Q$2,FALSE)),IF($N1491=2,IF(ISERROR(VLOOKUP(DATA!$P1491,'M2'!$A:$C,Q$2,FALSE)),"NOT PRESENT",VLOOKUP(DATA!$P1491,'M2'!$A:$C,Q$2,FALSE)),IF($N1491=0,IF(ISERROR(VLOOKUP($P1491,'M1'!$A:$C,Q$2,FALSE)),IF(ISERROR(VLOOKUP(DATA!$P1491,'M2'!$A:$C,Q$2,FALSE)),"NOT PRESENT",VLOOKUP(DATA!$P1491,'M2'!$A:$C,Q$2,FALSE)),VLOOKUP($P1491,'M1'!$A:$C,Q$2,FALSE)),"SPECIFY METHOD")))</f>
        <v>Ceratostoma foliatum</v>
      </c>
      <c r="R1491" s="12" t="str">
        <f>IF($N1491=1,IF(ISERROR(VLOOKUP($P1491,'M1'!$A:$C,R$2,FALSE)),"NOT PRESENT",VLOOKUP($P1491,'M1'!$A:$C,R$2,FALSE)),IF($N1491=2,IF(ISERROR(VLOOKUP(DATA!$P1491,'M2'!$A:$C,R$2,FALSE)),"NOT PRESENT",VLOOKUP(DATA!$P1491,'M2'!$A:$C,R$2,FALSE)),IF($N1491=0,IF(ISERROR(VLOOKUP($P1491,'M1'!$A:$C,R$2,FALSE)),IF(ISERROR(VLOOKUP(DATA!$P1491,'M2'!$A:$C,R$2,FALSE)),"NOT PRESENT",VLOOKUP(DATA!$P1491,'M2'!$A:$C,R$2,FALSE)),VLOOKUP($P1491,'M1'!$A:$C,R$2,FALSE)),"SPECIFY METHOD")))</f>
        <v>Leafy hornmouth</v>
      </c>
      <c r="S1491" s="21">
        <f t="shared" si="2862"/>
        <v>3</v>
      </c>
      <c r="T1491" s="11">
        <v>3</v>
      </c>
      <c r="U1491" s="11"/>
      <c r="V1491" s="11"/>
      <c r="W1491" s="11"/>
      <c r="X1491" s="11"/>
      <c r="Y1491" s="11"/>
      <c r="Z1491" s="11"/>
      <c r="AA1491" s="11"/>
      <c r="AB1491" s="11"/>
      <c r="AC1491" s="11"/>
      <c r="AD1491" s="11"/>
      <c r="AE1491" s="11"/>
      <c r="AF1491" s="11"/>
      <c r="AG1491" s="11"/>
      <c r="AH1491" s="11"/>
      <c r="AI1491" s="11"/>
      <c r="AJ1491" s="11"/>
      <c r="AK1491" s="11"/>
      <c r="AL1491" s="11"/>
      <c r="AM1491" s="11"/>
      <c r="AN1491" s="11"/>
      <c r="AO1491" s="11"/>
      <c r="AP1491" s="11"/>
      <c r="AQ1491" s="11"/>
      <c r="AR1491" s="11"/>
      <c r="AS1491" s="11"/>
      <c r="AT1491" s="11"/>
      <c r="AU1491" s="11"/>
      <c r="AV1491" s="11"/>
      <c r="AW1491" s="11"/>
      <c r="AX1491" s="11"/>
      <c r="AY1491" s="11"/>
      <c r="AZ1491" s="11"/>
      <c r="BA1491" s="11"/>
      <c r="BB1491" s="11"/>
      <c r="BC1491" s="11"/>
      <c r="BD1491" s="11"/>
      <c r="BE1491" s="11"/>
      <c r="BF1491" s="11"/>
      <c r="BG1491" s="11"/>
      <c r="BH1491" s="11"/>
      <c r="BI1491" s="11"/>
      <c r="BJ1491" s="11"/>
      <c r="BK1491" s="11"/>
      <c r="BL1491" s="11"/>
      <c r="BM1491" s="11"/>
      <c r="BN1491" s="11"/>
      <c r="BO1491" s="11"/>
      <c r="BP1491" s="11"/>
    </row>
    <row r="1492" spans="1:68" ht="12.75" customHeight="1">
      <c r="A1492" s="12">
        <f t="shared" si="2736"/>
        <v>1488</v>
      </c>
      <c r="B1492" s="11" t="str">
        <f t="shared" ref="B1492:D1492" si="2865">IF(ISERROR(B1491),IF(ISERROR(#REF!),IF(ISERROR(B1490),"BLANK",B1490),#REF!),B1491)</f>
        <v>Jasmin Schuster</v>
      </c>
      <c r="C1492" s="11" t="str">
        <f t="shared" si="2865"/>
        <v>Tom Bird</v>
      </c>
      <c r="D1492" s="11" t="str">
        <f t="shared" si="2865"/>
        <v>BMSC8</v>
      </c>
      <c r="E1492" s="12" t="str">
        <f>IF(ISERROR(VLOOKUP($D1492,SITES!$A:$E,2,FALSE)),"",VLOOKUP($D1492,SITES!$A:$E,2,FALSE))</f>
        <v>Baeria Rocks North Island Northside</v>
      </c>
      <c r="F1492" s="10">
        <f>IF(ISERROR(VLOOKUP($D1492,SITES!$A:$E,3,FALSE)),"",VLOOKUP($D1492,SITES!$A:$E,3,FALSE))</f>
        <v>48.955081939697202</v>
      </c>
      <c r="G1492" s="13">
        <f>IF(ISERROR(VLOOKUP($D1492,SITES!$A:$E,4,FALSE)),"",VLOOKUP($D1492,SITES!$A:$E,4,FALSE))</f>
        <v>-125.15337371826099</v>
      </c>
      <c r="H1492" s="36" t="str">
        <f t="shared" ref="H1492:O1492" si="2866">IF(ISERROR(H1491),IF(ISERROR(#REF!),IF(ISERROR(H1490),"BLANK",H1490),#REF!),H1491)</f>
        <v>22/04/2024</v>
      </c>
      <c r="I1492" s="11">
        <f t="shared" si="2866"/>
        <v>1</v>
      </c>
      <c r="J1492" s="11" t="str">
        <f t="shared" si="2866"/>
        <v>NW</v>
      </c>
      <c r="K1492" s="18">
        <f t="shared" si="2866"/>
        <v>0.4236111111111111</v>
      </c>
      <c r="L1492" s="11" t="str">
        <f t="shared" si="2866"/>
        <v>TB</v>
      </c>
      <c r="M1492" s="11">
        <f t="shared" si="2866"/>
        <v>7.5</v>
      </c>
      <c r="N1492" s="11">
        <f t="shared" si="2866"/>
        <v>2</v>
      </c>
      <c r="O1492" s="11">
        <f t="shared" si="2866"/>
        <v>1</v>
      </c>
      <c r="P1492" s="11" t="s">
        <v>219</v>
      </c>
      <c r="Q1492" s="19" t="str">
        <f>IF($N1492=1,IF(ISERROR(VLOOKUP($P1492,'M1'!$A:$C,Q$2,FALSE)),"NOT PRESENT",VLOOKUP($P1492,'M1'!$A:$C,Q$2,FALSE)),IF($N1492=2,IF(ISERROR(VLOOKUP(DATA!$P1492,'M2'!$A:$C,Q$2,FALSE)),"NOT PRESENT",VLOOKUP(DATA!$P1492,'M2'!$A:$C,Q$2,FALSE)),IF($N1492=0,IF(ISERROR(VLOOKUP($P1492,'M1'!$A:$C,Q$2,FALSE)),IF(ISERROR(VLOOKUP(DATA!$P1492,'M2'!$A:$C,Q$2,FALSE)),"NOT PRESENT",VLOOKUP(DATA!$P1492,'M2'!$A:$C,Q$2,FALSE)),VLOOKUP($P1492,'M1'!$A:$C,Q$2,FALSE)),"SPECIFY METHOD")))</f>
        <v>Artedius harringtoni</v>
      </c>
      <c r="R1492" s="12" t="str">
        <f>IF($N1492=1,IF(ISERROR(VLOOKUP($P1492,'M1'!$A:$C,R$2,FALSE)),"NOT PRESENT",VLOOKUP($P1492,'M1'!$A:$C,R$2,FALSE)),IF($N1492=2,IF(ISERROR(VLOOKUP(DATA!$P1492,'M2'!$A:$C,R$2,FALSE)),"NOT PRESENT",VLOOKUP(DATA!$P1492,'M2'!$A:$C,R$2,FALSE)),IF($N1492=0,IF(ISERROR(VLOOKUP($P1492,'M1'!$A:$C,R$2,FALSE)),IF(ISERROR(VLOOKUP(DATA!$P1492,'M2'!$A:$C,R$2,FALSE)),"NOT PRESENT",VLOOKUP(DATA!$P1492,'M2'!$A:$C,R$2,FALSE)),VLOOKUP($P1492,'M1'!$A:$C,R$2,FALSE)),"SPECIFY METHOD")))</f>
        <v>Scalyhead sculpin</v>
      </c>
      <c r="S1492" s="21">
        <f t="shared" si="2862"/>
        <v>5</v>
      </c>
      <c r="T1492" s="11">
        <v>0</v>
      </c>
      <c r="U1492" s="11">
        <v>1</v>
      </c>
      <c r="V1492" s="11">
        <v>4</v>
      </c>
      <c r="W1492" s="11"/>
      <c r="X1492" s="11"/>
      <c r="Y1492" s="11"/>
      <c r="Z1492" s="11"/>
      <c r="AA1492" s="11"/>
      <c r="AB1492" s="11"/>
      <c r="AC1492" s="11"/>
      <c r="AD1492" s="11"/>
      <c r="AE1492" s="11"/>
      <c r="AF1492" s="11"/>
      <c r="AG1492" s="11"/>
      <c r="AH1492" s="11"/>
      <c r="AI1492" s="11"/>
      <c r="AJ1492" s="11"/>
      <c r="AK1492" s="11"/>
      <c r="AL1492" s="11"/>
      <c r="AM1492" s="11"/>
      <c r="AN1492" s="11"/>
      <c r="AO1492" s="11"/>
      <c r="AP1492" s="11"/>
      <c r="AQ1492" s="11"/>
      <c r="AR1492" s="11"/>
      <c r="AS1492" s="11"/>
      <c r="AT1492" s="11"/>
      <c r="AU1492" s="11"/>
      <c r="AV1492" s="11"/>
      <c r="AW1492" s="11"/>
      <c r="AX1492" s="11"/>
      <c r="AY1492" s="11"/>
      <c r="AZ1492" s="11"/>
      <c r="BA1492" s="11"/>
      <c r="BB1492" s="11"/>
      <c r="BC1492" s="11"/>
      <c r="BD1492" s="11"/>
      <c r="BE1492" s="11"/>
      <c r="BF1492" s="11"/>
      <c r="BG1492" s="11"/>
      <c r="BH1492" s="11"/>
      <c r="BI1492" s="11"/>
      <c r="BJ1492" s="11"/>
      <c r="BK1492" s="11"/>
      <c r="BL1492" s="11"/>
      <c r="BM1492" s="11"/>
      <c r="BN1492" s="11"/>
      <c r="BO1492" s="11"/>
      <c r="BP1492" s="11"/>
    </row>
    <row r="1493" spans="1:68" ht="12.75" customHeight="1">
      <c r="A1493" s="12">
        <f t="shared" si="2736"/>
        <v>1489</v>
      </c>
      <c r="B1493" s="11" t="str">
        <f t="shared" ref="B1493:D1493" si="2867">IF(ISERROR(B1492),IF(ISERROR(B1491),IF(ISERROR(#REF!),"BLANK",#REF!),B1491),B1492)</f>
        <v>Jasmin Schuster</v>
      </c>
      <c r="C1493" s="11" t="str">
        <f t="shared" si="2867"/>
        <v>Tom Bird</v>
      </c>
      <c r="D1493" s="11" t="str">
        <f t="shared" si="2867"/>
        <v>BMSC8</v>
      </c>
      <c r="E1493" s="12" t="str">
        <f>IF(ISERROR(VLOOKUP($D1493,SITES!$A:$E,2,FALSE)),"",VLOOKUP($D1493,SITES!$A:$E,2,FALSE))</f>
        <v>Baeria Rocks North Island Northside</v>
      </c>
      <c r="F1493" s="10">
        <f>IF(ISERROR(VLOOKUP($D1493,SITES!$A:$E,3,FALSE)),"",VLOOKUP($D1493,SITES!$A:$E,3,FALSE))</f>
        <v>48.955081939697202</v>
      </c>
      <c r="G1493" s="13">
        <f>IF(ISERROR(VLOOKUP($D1493,SITES!$A:$E,4,FALSE)),"",VLOOKUP($D1493,SITES!$A:$E,4,FALSE))</f>
        <v>-125.15337371826099</v>
      </c>
      <c r="H1493" s="36" t="str">
        <f t="shared" ref="H1493:O1493" si="2868">IF(ISERROR(H1492),IF(ISERROR(H1491),IF(ISERROR(#REF!),"BLANK",#REF!),H1491),H1492)</f>
        <v>22/04/2024</v>
      </c>
      <c r="I1493" s="11">
        <f t="shared" si="2868"/>
        <v>1</v>
      </c>
      <c r="J1493" s="11" t="str">
        <f t="shared" si="2868"/>
        <v>NW</v>
      </c>
      <c r="K1493" s="18">
        <f t="shared" si="2868"/>
        <v>0.4236111111111111</v>
      </c>
      <c r="L1493" s="11" t="str">
        <f t="shared" si="2868"/>
        <v>TB</v>
      </c>
      <c r="M1493" s="11">
        <f t="shared" si="2868"/>
        <v>7.5</v>
      </c>
      <c r="N1493" s="11">
        <f t="shared" si="2868"/>
        <v>2</v>
      </c>
      <c r="O1493" s="11">
        <f t="shared" si="2868"/>
        <v>1</v>
      </c>
      <c r="P1493" s="11" t="s">
        <v>220</v>
      </c>
      <c r="Q1493" s="19" t="str">
        <f>IF($N1493=1,IF(ISERROR(VLOOKUP($P1493,'M1'!$A:$C,Q$2,FALSE)),"NOT PRESENT",VLOOKUP($P1493,'M1'!$A:$C,Q$2,FALSE)),IF($N1493=2,IF(ISERROR(VLOOKUP(DATA!$P1493,'M2'!$A:$C,Q$2,FALSE)),"NOT PRESENT",VLOOKUP(DATA!$P1493,'M2'!$A:$C,Q$2,FALSE)),IF($N1493=0,IF(ISERROR(VLOOKUP($P1493,'M1'!$A:$C,Q$2,FALSE)),IF(ISERROR(VLOOKUP(DATA!$P1493,'M2'!$A:$C,Q$2,FALSE)),"NOT PRESENT",VLOOKUP(DATA!$P1493,'M2'!$A:$C,Q$2,FALSE)),VLOOKUP($P1493,'M1'!$A:$C,Q$2,FALSE)),"SPECIFY METHOD")))</f>
        <v>Diodora aspera</v>
      </c>
      <c r="R1493" s="12" t="str">
        <f>IF($N1493=1,IF(ISERROR(VLOOKUP($P1493,'M1'!$A:$C,R$2,FALSE)),"NOT PRESENT",VLOOKUP($P1493,'M1'!$A:$C,R$2,FALSE)),IF($N1493=2,IF(ISERROR(VLOOKUP(DATA!$P1493,'M2'!$A:$C,R$2,FALSE)),"NOT PRESENT",VLOOKUP(DATA!$P1493,'M2'!$A:$C,R$2,FALSE)),IF($N1493=0,IF(ISERROR(VLOOKUP($P1493,'M1'!$A:$C,R$2,FALSE)),IF(ISERROR(VLOOKUP(DATA!$P1493,'M2'!$A:$C,R$2,FALSE)),"NOT PRESENT",VLOOKUP(DATA!$P1493,'M2'!$A:$C,R$2,FALSE)),VLOOKUP($P1493,'M1'!$A:$C,R$2,FALSE)),"SPECIFY METHOD")))</f>
        <v>Rough keyhole limpet</v>
      </c>
      <c r="S1493" s="21">
        <f t="shared" si="2862"/>
        <v>1</v>
      </c>
      <c r="T1493" s="11">
        <v>1</v>
      </c>
      <c r="U1493" s="11"/>
      <c r="V1493" s="11"/>
      <c r="W1493" s="11"/>
      <c r="X1493" s="11"/>
      <c r="Y1493" s="11"/>
      <c r="Z1493" s="11"/>
      <c r="AA1493" s="11"/>
      <c r="AB1493" s="11"/>
      <c r="AC1493" s="11"/>
      <c r="AD1493" s="11"/>
      <c r="AE1493" s="11"/>
      <c r="AF1493" s="11"/>
      <c r="AG1493" s="11"/>
      <c r="AH1493" s="11"/>
      <c r="AI1493" s="11"/>
      <c r="AJ1493" s="11"/>
      <c r="AK1493" s="11"/>
      <c r="AL1493" s="11"/>
      <c r="AM1493" s="11"/>
      <c r="AN1493" s="11"/>
      <c r="AO1493" s="11"/>
      <c r="AP1493" s="11"/>
      <c r="AQ1493" s="11"/>
      <c r="AR1493" s="11"/>
      <c r="AS1493" s="11"/>
      <c r="AT1493" s="11"/>
      <c r="AU1493" s="11"/>
      <c r="AV1493" s="11"/>
      <c r="AW1493" s="11"/>
      <c r="AX1493" s="11"/>
      <c r="AY1493" s="11"/>
      <c r="AZ1493" s="11"/>
      <c r="BA1493" s="11"/>
      <c r="BB1493" s="11"/>
      <c r="BC1493" s="11"/>
      <c r="BD1493" s="11"/>
      <c r="BE1493" s="11"/>
      <c r="BF1493" s="11"/>
      <c r="BG1493" s="11"/>
      <c r="BH1493" s="11"/>
      <c r="BI1493" s="11"/>
      <c r="BJ1493" s="11"/>
      <c r="BK1493" s="11"/>
      <c r="BL1493" s="11"/>
      <c r="BM1493" s="11"/>
      <c r="BN1493" s="11"/>
      <c r="BO1493" s="11"/>
      <c r="BP1493" s="11"/>
    </row>
    <row r="1494" spans="1:68" ht="12.75" customHeight="1">
      <c r="A1494" s="12">
        <f t="shared" si="2736"/>
        <v>1490</v>
      </c>
      <c r="B1494" s="11" t="str">
        <f t="shared" ref="B1494:D1494" si="2869">IF(ISERROR(B1493),IF(ISERROR(B1492),IF(ISERROR(B1491),"BLANK",B1491),B1492),B1493)</f>
        <v>Jasmin Schuster</v>
      </c>
      <c r="C1494" s="11" t="str">
        <f t="shared" si="2869"/>
        <v>Tom Bird</v>
      </c>
      <c r="D1494" s="11" t="str">
        <f t="shared" si="2869"/>
        <v>BMSC8</v>
      </c>
      <c r="E1494" s="12" t="str">
        <f>IF(ISERROR(VLOOKUP($D1494,SITES!$A:$E,2,FALSE)),"",VLOOKUP($D1494,SITES!$A:$E,2,FALSE))</f>
        <v>Baeria Rocks North Island Northside</v>
      </c>
      <c r="F1494" s="10">
        <f>IF(ISERROR(VLOOKUP($D1494,SITES!$A:$E,3,FALSE)),"",VLOOKUP($D1494,SITES!$A:$E,3,FALSE))</f>
        <v>48.955081939697202</v>
      </c>
      <c r="G1494" s="13">
        <f>IF(ISERROR(VLOOKUP($D1494,SITES!$A:$E,4,FALSE)),"",VLOOKUP($D1494,SITES!$A:$E,4,FALSE))</f>
        <v>-125.15337371826099</v>
      </c>
      <c r="H1494" s="36" t="str">
        <f t="shared" ref="H1494:O1494" si="2870">IF(ISERROR(H1493),IF(ISERROR(H1492),IF(ISERROR(H1491),"BLANK",H1491),H1492),H1493)</f>
        <v>22/04/2024</v>
      </c>
      <c r="I1494" s="11">
        <f t="shared" si="2870"/>
        <v>1</v>
      </c>
      <c r="J1494" s="11" t="str">
        <f t="shared" si="2870"/>
        <v>NW</v>
      </c>
      <c r="K1494" s="18">
        <f t="shared" si="2870"/>
        <v>0.4236111111111111</v>
      </c>
      <c r="L1494" s="11" t="str">
        <f t="shared" si="2870"/>
        <v>TB</v>
      </c>
      <c r="M1494" s="11">
        <f t="shared" si="2870"/>
        <v>7.5</v>
      </c>
      <c r="N1494" s="11">
        <f t="shared" si="2870"/>
        <v>2</v>
      </c>
      <c r="O1494" s="11">
        <f t="shared" si="2870"/>
        <v>1</v>
      </c>
      <c r="P1494" s="11" t="s">
        <v>221</v>
      </c>
      <c r="Q1494" s="19" t="str">
        <f>IF($N1494=1,IF(ISERROR(VLOOKUP($P1494,'M1'!$A:$C,Q$2,FALSE)),"NOT PRESENT",VLOOKUP($P1494,'M1'!$A:$C,Q$2,FALSE)),IF($N1494=2,IF(ISERROR(VLOOKUP(DATA!$P1494,'M2'!$A:$C,Q$2,FALSE)),"NOT PRESENT",VLOOKUP(DATA!$P1494,'M2'!$A:$C,Q$2,FALSE)),IF($N1494=0,IF(ISERROR(VLOOKUP($P1494,'M1'!$A:$C,Q$2,FALSE)),IF(ISERROR(VLOOKUP(DATA!$P1494,'M2'!$A:$C,Q$2,FALSE)),"NOT PRESENT",VLOOKUP(DATA!$P1494,'M2'!$A:$C,Q$2,FALSE)),VLOOKUP($P1494,'M1'!$A:$C,Q$2,FALSE)),"SPECIFY METHOD")))</f>
        <v>Rhinogobiops nicholsii</v>
      </c>
      <c r="R1494" s="12" t="str">
        <f>IF($N1494=1,IF(ISERROR(VLOOKUP($P1494,'M1'!$A:$C,R$2,FALSE)),"NOT PRESENT",VLOOKUP($P1494,'M1'!$A:$C,R$2,FALSE)),IF($N1494=2,IF(ISERROR(VLOOKUP(DATA!$P1494,'M2'!$A:$C,R$2,FALSE)),"NOT PRESENT",VLOOKUP(DATA!$P1494,'M2'!$A:$C,R$2,FALSE)),IF($N1494=0,IF(ISERROR(VLOOKUP($P1494,'M1'!$A:$C,R$2,FALSE)),IF(ISERROR(VLOOKUP(DATA!$P1494,'M2'!$A:$C,R$2,FALSE)),"NOT PRESENT",VLOOKUP(DATA!$P1494,'M2'!$A:$C,R$2,FALSE)),VLOOKUP($P1494,'M1'!$A:$C,R$2,FALSE)),"SPECIFY METHOD")))</f>
        <v>Blackeye goby</v>
      </c>
      <c r="S1494" s="21">
        <f t="shared" si="2862"/>
        <v>3</v>
      </c>
      <c r="T1494" s="11">
        <v>0</v>
      </c>
      <c r="U1494" s="11">
        <v>1</v>
      </c>
      <c r="V1494" s="11">
        <v>1</v>
      </c>
      <c r="W1494" s="11">
        <v>1</v>
      </c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  <c r="AT1494" s="11"/>
      <c r="AU1494" s="11"/>
      <c r="AV1494" s="11"/>
      <c r="AW1494" s="11"/>
      <c r="AX1494" s="11"/>
      <c r="AY1494" s="11"/>
      <c r="AZ1494" s="11"/>
      <c r="BA1494" s="11"/>
      <c r="BB1494" s="11"/>
      <c r="BC1494" s="11"/>
      <c r="BD1494" s="11"/>
      <c r="BE1494" s="11"/>
      <c r="BF1494" s="11"/>
      <c r="BG1494" s="11"/>
      <c r="BH1494" s="11"/>
      <c r="BI1494" s="11"/>
      <c r="BJ1494" s="11"/>
      <c r="BK1494" s="11"/>
      <c r="BL1494" s="11"/>
      <c r="BM1494" s="11"/>
      <c r="BN1494" s="11"/>
      <c r="BO1494" s="11"/>
      <c r="BP1494" s="11"/>
    </row>
    <row r="1495" spans="1:68" ht="12.75" customHeight="1">
      <c r="A1495" s="12">
        <f t="shared" si="2736"/>
        <v>1491</v>
      </c>
      <c r="B1495" s="11" t="str">
        <f t="shared" ref="B1495:D1495" si="2871">IF(ISERROR(B1494),IF(ISERROR(B1493),IF(ISERROR(B1492),"BLANK",B1492),B1493),B1494)</f>
        <v>Jasmin Schuster</v>
      </c>
      <c r="C1495" s="11" t="str">
        <f t="shared" si="2871"/>
        <v>Tom Bird</v>
      </c>
      <c r="D1495" s="11" t="str">
        <f t="shared" si="2871"/>
        <v>BMSC8</v>
      </c>
      <c r="E1495" s="12" t="str">
        <f>IF(ISERROR(VLOOKUP($D1495,SITES!$A:$E,2,FALSE)),"",VLOOKUP($D1495,SITES!$A:$E,2,FALSE))</f>
        <v>Baeria Rocks North Island Northside</v>
      </c>
      <c r="F1495" s="10">
        <f>IF(ISERROR(VLOOKUP($D1495,SITES!$A:$E,3,FALSE)),"",VLOOKUP($D1495,SITES!$A:$E,3,FALSE))</f>
        <v>48.955081939697202</v>
      </c>
      <c r="G1495" s="13">
        <f>IF(ISERROR(VLOOKUP($D1495,SITES!$A:$E,4,FALSE)),"",VLOOKUP($D1495,SITES!$A:$E,4,FALSE))</f>
        <v>-125.15337371826099</v>
      </c>
      <c r="H1495" s="36" t="str">
        <f t="shared" ref="H1495:O1495" si="2872">IF(ISERROR(H1494),IF(ISERROR(H1493),IF(ISERROR(H1492),"BLANK",H1492),H1493),H1494)</f>
        <v>22/04/2024</v>
      </c>
      <c r="I1495" s="11">
        <f t="shared" si="2872"/>
        <v>1</v>
      </c>
      <c r="J1495" s="11" t="str">
        <f t="shared" si="2872"/>
        <v>NW</v>
      </c>
      <c r="K1495" s="18">
        <f t="shared" si="2872"/>
        <v>0.4236111111111111</v>
      </c>
      <c r="L1495" s="11" t="str">
        <f t="shared" si="2872"/>
        <v>TB</v>
      </c>
      <c r="M1495" s="11">
        <f t="shared" si="2872"/>
        <v>7.5</v>
      </c>
      <c r="N1495" s="11">
        <f t="shared" si="2872"/>
        <v>2</v>
      </c>
      <c r="O1495" s="11">
        <f t="shared" si="2872"/>
        <v>1</v>
      </c>
      <c r="P1495" s="11" t="s">
        <v>222</v>
      </c>
      <c r="Q1495" s="19" t="str">
        <f>IF($N1495=1,IF(ISERROR(VLOOKUP($P1495,'M1'!$A:$C,Q$2,FALSE)),"NOT PRESENT",VLOOKUP($P1495,'M1'!$A:$C,Q$2,FALSE)),IF($N1495=2,IF(ISERROR(VLOOKUP(DATA!$P1495,'M2'!$A:$C,Q$2,FALSE)),"NOT PRESENT",VLOOKUP(DATA!$P1495,'M2'!$A:$C,Q$2,FALSE)),IF($N1495=0,IF(ISERROR(VLOOKUP($P1495,'M1'!$A:$C,Q$2,FALSE)),IF(ISERROR(VLOOKUP(DATA!$P1495,'M2'!$A:$C,Q$2,FALSE)),"NOT PRESENT",VLOOKUP(DATA!$P1495,'M2'!$A:$C,Q$2,FALSE)),VLOOKUP($P1495,'M1'!$A:$C,Q$2,FALSE)),"SPECIFY METHOD")))</f>
        <v>Apostichopus californicus</v>
      </c>
      <c r="R1495" s="12" t="str">
        <f>IF($N1495=1,IF(ISERROR(VLOOKUP($P1495,'M1'!$A:$C,R$2,FALSE)),"NOT PRESENT",VLOOKUP($P1495,'M1'!$A:$C,R$2,FALSE)),IF($N1495=2,IF(ISERROR(VLOOKUP(DATA!$P1495,'M2'!$A:$C,R$2,FALSE)),"NOT PRESENT",VLOOKUP(DATA!$P1495,'M2'!$A:$C,R$2,FALSE)),IF($N1495=0,IF(ISERROR(VLOOKUP($P1495,'M1'!$A:$C,R$2,FALSE)),IF(ISERROR(VLOOKUP(DATA!$P1495,'M2'!$A:$C,R$2,FALSE)),"NOT PRESENT",VLOOKUP(DATA!$P1495,'M2'!$A:$C,R$2,FALSE)),VLOOKUP($P1495,'M1'!$A:$C,R$2,FALSE)),"SPECIFY METHOD")))</f>
        <v>California sea cucumber</v>
      </c>
      <c r="S1495" s="21">
        <f t="shared" si="2862"/>
        <v>3</v>
      </c>
      <c r="T1495" s="11">
        <v>3</v>
      </c>
      <c r="U1495" s="11"/>
      <c r="V1495" s="11"/>
      <c r="W1495" s="11"/>
      <c r="X1495" s="11"/>
      <c r="Y1495" s="11"/>
      <c r="Z1495" s="11"/>
      <c r="AA1495" s="11"/>
      <c r="AB1495" s="11"/>
      <c r="AC1495" s="11"/>
      <c r="AD1495" s="11"/>
      <c r="AE1495" s="11"/>
      <c r="AF1495" s="11"/>
      <c r="AG1495" s="11"/>
      <c r="AH1495" s="11"/>
      <c r="AI1495" s="11"/>
      <c r="AJ1495" s="11"/>
      <c r="AK1495" s="11"/>
      <c r="AL1495" s="11"/>
      <c r="AM1495" s="11"/>
      <c r="AN1495" s="11"/>
      <c r="AO1495" s="11"/>
      <c r="AP1495" s="11"/>
      <c r="AQ1495" s="11"/>
      <c r="AR1495" s="11"/>
      <c r="AS1495" s="11"/>
      <c r="AT1495" s="11"/>
      <c r="AU1495" s="11"/>
      <c r="AV1495" s="11"/>
      <c r="AW1495" s="11"/>
      <c r="AX1495" s="11"/>
      <c r="AY1495" s="11"/>
      <c r="AZ1495" s="11"/>
      <c r="BA1495" s="11"/>
      <c r="BB1495" s="11"/>
      <c r="BC1495" s="11"/>
      <c r="BD1495" s="11"/>
      <c r="BE1495" s="11"/>
      <c r="BF1495" s="11"/>
      <c r="BG1495" s="11"/>
      <c r="BH1495" s="11"/>
      <c r="BI1495" s="11"/>
      <c r="BJ1495" s="11"/>
      <c r="BK1495" s="11"/>
      <c r="BL1495" s="11"/>
      <c r="BM1495" s="11"/>
      <c r="BN1495" s="11"/>
      <c r="BO1495" s="11"/>
      <c r="BP1495" s="11"/>
    </row>
    <row r="1496" spans="1:68" ht="12.75" customHeight="1">
      <c r="A1496" s="12">
        <f t="shared" si="2736"/>
        <v>1492</v>
      </c>
      <c r="B1496" s="11" t="str">
        <f t="shared" ref="B1496:D1496" si="2873">IF(ISERROR(B1495),IF(ISERROR(B1494),IF(ISERROR(B1493),"BLANK",B1493),B1494),B1495)</f>
        <v>Jasmin Schuster</v>
      </c>
      <c r="C1496" s="11" t="str">
        <f t="shared" si="2873"/>
        <v>Tom Bird</v>
      </c>
      <c r="D1496" s="11" t="str">
        <f t="shared" si="2873"/>
        <v>BMSC8</v>
      </c>
      <c r="E1496" s="12" t="str">
        <f>IF(ISERROR(VLOOKUP($D1496,SITES!$A:$E,2,FALSE)),"",VLOOKUP($D1496,SITES!$A:$E,2,FALSE))</f>
        <v>Baeria Rocks North Island Northside</v>
      </c>
      <c r="F1496" s="10">
        <f>IF(ISERROR(VLOOKUP($D1496,SITES!$A:$E,3,FALSE)),"",VLOOKUP($D1496,SITES!$A:$E,3,FALSE))</f>
        <v>48.955081939697202</v>
      </c>
      <c r="G1496" s="13">
        <f>IF(ISERROR(VLOOKUP($D1496,SITES!$A:$E,4,FALSE)),"",VLOOKUP($D1496,SITES!$A:$E,4,FALSE))</f>
        <v>-125.15337371826099</v>
      </c>
      <c r="H1496" s="36" t="str">
        <f t="shared" ref="H1496:O1496" si="2874">IF(ISERROR(H1495),IF(ISERROR(H1494),IF(ISERROR(H1493),"BLANK",H1493),H1494),H1495)</f>
        <v>22/04/2024</v>
      </c>
      <c r="I1496" s="11">
        <f t="shared" si="2874"/>
        <v>1</v>
      </c>
      <c r="J1496" s="11" t="str">
        <f t="shared" si="2874"/>
        <v>NW</v>
      </c>
      <c r="K1496" s="18">
        <f t="shared" si="2874"/>
        <v>0.4236111111111111</v>
      </c>
      <c r="L1496" s="11" t="str">
        <f t="shared" si="2874"/>
        <v>TB</v>
      </c>
      <c r="M1496" s="11">
        <f t="shared" si="2874"/>
        <v>7.5</v>
      </c>
      <c r="N1496" s="11">
        <f t="shared" si="2874"/>
        <v>2</v>
      </c>
      <c r="O1496" s="11">
        <f t="shared" si="2874"/>
        <v>1</v>
      </c>
      <c r="P1496" s="11" t="s">
        <v>223</v>
      </c>
      <c r="Q1496" s="19" t="str">
        <f>IF($N1496=1,IF(ISERROR(VLOOKUP($P1496,'M1'!$A:$C,Q$2,FALSE)),"NOT PRESENT",VLOOKUP($P1496,'M1'!$A:$C,Q$2,FALSE)),IF($N1496=2,IF(ISERROR(VLOOKUP(DATA!$P1496,'M2'!$A:$C,Q$2,FALSE)),"NOT PRESENT",VLOOKUP(DATA!$P1496,'M2'!$A:$C,Q$2,FALSE)),IF($N1496=0,IF(ISERROR(VLOOKUP($P1496,'M1'!$A:$C,Q$2,FALSE)),IF(ISERROR(VLOOKUP(DATA!$P1496,'M2'!$A:$C,Q$2,FALSE)),"NOT PRESENT",VLOOKUP(DATA!$P1496,'M2'!$A:$C,Q$2,FALSE)),VLOOKUP($P1496,'M1'!$A:$C,Q$2,FALSE)),"SPECIFY METHOD")))</f>
        <v>Debris - Zero</v>
      </c>
      <c r="R1496" s="12" t="str">
        <f>IF($N1496=1,IF(ISERROR(VLOOKUP($P1496,'M1'!$A:$C,R$2,FALSE)),"NOT PRESENT",VLOOKUP($P1496,'M1'!$A:$C,R$2,FALSE)),IF($N1496=2,IF(ISERROR(VLOOKUP(DATA!$P1496,'M2'!$A:$C,R$2,FALSE)),"NOT PRESENT",VLOOKUP(DATA!$P1496,'M2'!$A:$C,R$2,FALSE)),IF($N1496=0,IF(ISERROR(VLOOKUP($P1496,'M1'!$A:$C,R$2,FALSE)),IF(ISERROR(VLOOKUP(DATA!$P1496,'M2'!$A:$C,R$2,FALSE)),"NOT PRESENT",VLOOKUP(DATA!$P1496,'M2'!$A:$C,R$2,FALSE)),VLOOKUP($P1496,'M1'!$A:$C,R$2,FALSE)),"SPECIFY METHOD")))</f>
        <v>No Debris found</v>
      </c>
      <c r="S1496" s="21">
        <f t="shared" si="2862"/>
        <v>1</v>
      </c>
      <c r="T1496" s="11">
        <v>1</v>
      </c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1"/>
      <c r="BA1496" s="11"/>
      <c r="BB1496" s="11"/>
      <c r="BC1496" s="11"/>
      <c r="BD1496" s="11"/>
      <c r="BE1496" s="11"/>
      <c r="BF1496" s="11"/>
      <c r="BG1496" s="11"/>
      <c r="BH1496" s="11"/>
      <c r="BI1496" s="11"/>
      <c r="BJ1496" s="11"/>
      <c r="BK1496" s="11"/>
      <c r="BL1496" s="11"/>
      <c r="BM1496" s="11"/>
      <c r="BN1496" s="11"/>
      <c r="BO1496" s="11"/>
      <c r="BP1496" s="11"/>
    </row>
    <row r="1497" spans="1:68" ht="12.75" customHeight="1">
      <c r="A1497" s="12">
        <f t="shared" si="2736"/>
        <v>1493</v>
      </c>
      <c r="B1497" s="11" t="str">
        <f t="shared" ref="B1497:C1497" si="2875">IF(ISERROR(B1496),IF(ISERROR(B1495),IF(ISERROR(B1494),"BLANK",B1494),B1495),B1496)</f>
        <v>Jasmin Schuster</v>
      </c>
      <c r="C1497" s="11" t="str">
        <f t="shared" si="2875"/>
        <v>Tom Bird</v>
      </c>
      <c r="D1497" s="11" t="s">
        <v>50</v>
      </c>
      <c r="E1497" s="12" t="str">
        <f>IF(ISERROR(VLOOKUP($D1497,SITES!$A:$E,2,FALSE)),"",VLOOKUP($D1497,SITES!$A:$E,2,FALSE))</f>
        <v>Baeria Rocks South Island</v>
      </c>
      <c r="F1497" s="10">
        <f>IF(ISERROR(VLOOKUP($D1497,SITES!$A:$E,3,FALSE)),"",VLOOKUP($D1497,SITES!$A:$E,3,FALSE))</f>
        <v>48.950233459472599</v>
      </c>
      <c r="G1497" s="13">
        <f>IF(ISERROR(VLOOKUP($D1497,SITES!$A:$E,4,FALSE)),"",VLOOKUP($D1497,SITES!$A:$E,4,FALSE))</f>
        <v>-125.155548095703</v>
      </c>
      <c r="H1497" s="36" t="str">
        <f t="shared" ref="H1497:H1515" si="2876">IF(ISERROR(H1496),IF(ISERROR(H1495),IF(ISERROR(H1494),"BLANK",H1494),H1495),H1496)</f>
        <v>22/04/2024</v>
      </c>
      <c r="I1497" s="11">
        <v>1.5</v>
      </c>
      <c r="J1497" s="11" t="s">
        <v>51</v>
      </c>
      <c r="K1497" s="18">
        <v>0.52986111111111112</v>
      </c>
      <c r="L1497" s="11" t="str">
        <f>IF(ISERROR(L1496),IF(ISERROR(L1495),IF(ISERROR(L1494),"BLANK",L1494),L1495),L1496)</f>
        <v>TB</v>
      </c>
      <c r="M1497" s="11">
        <v>8</v>
      </c>
      <c r="N1497" s="11">
        <v>1</v>
      </c>
      <c r="O1497" s="11">
        <f>IF(ISERROR(O1496),IF(ISERROR(O1495),IF(ISERROR(O1494),"BLANK",O1494),O1495),O1496)</f>
        <v>1</v>
      </c>
      <c r="P1497" s="11" t="s">
        <v>224</v>
      </c>
      <c r="Q1497" s="19" t="str">
        <f>IF($N1497=1,IF(ISERROR(VLOOKUP($P1497,'M1'!$A:$C,Q$2,FALSE)),"NOT PRESENT",VLOOKUP($P1497,'M1'!$A:$C,Q$2,FALSE)),IF($N1497=2,IF(ISERROR(VLOOKUP(DATA!$P1497,'M2'!$A:$C,Q$2,FALSE)),"NOT PRESENT",VLOOKUP(DATA!$P1497,'M2'!$A:$C,Q$2,FALSE)),IF($N1497=0,IF(ISERROR(VLOOKUP($P1497,'M1'!$A:$C,Q$2,FALSE)),IF(ISERROR(VLOOKUP(DATA!$P1497,'M2'!$A:$C,Q$2,FALSE)),"NOT PRESENT",VLOOKUP(DATA!$P1497,'M2'!$A:$C,Q$2,FALSE)),VLOOKUP($P1497,'M1'!$A:$C,Q$2,FALSE)),"SPECIFY METHOD")))</f>
        <v>Sebastes maliger</v>
      </c>
      <c r="R1497" s="12" t="str">
        <f>IF($N1497=1,IF(ISERROR(VLOOKUP($P1497,'M1'!$A:$C,R$2,FALSE)),"NOT PRESENT",VLOOKUP($P1497,'M1'!$A:$C,R$2,FALSE)),IF($N1497=2,IF(ISERROR(VLOOKUP(DATA!$P1497,'M2'!$A:$C,R$2,FALSE)),"NOT PRESENT",VLOOKUP(DATA!$P1497,'M2'!$A:$C,R$2,FALSE)),IF($N1497=0,IF(ISERROR(VLOOKUP($P1497,'M1'!$A:$C,R$2,FALSE)),IF(ISERROR(VLOOKUP(DATA!$P1497,'M2'!$A:$C,R$2,FALSE)),"NOT PRESENT",VLOOKUP(DATA!$P1497,'M2'!$A:$C,R$2,FALSE)),VLOOKUP($P1497,'M1'!$A:$C,R$2,FALSE)),"SPECIFY METHOD")))</f>
        <v>Quillback rockfish</v>
      </c>
      <c r="S1497" s="21">
        <f t="shared" si="2862"/>
        <v>3</v>
      </c>
      <c r="T1497" s="11">
        <v>0</v>
      </c>
      <c r="U1497" s="11"/>
      <c r="V1497" s="11"/>
      <c r="W1497" s="11"/>
      <c r="X1497" s="11"/>
      <c r="Y1497" s="11"/>
      <c r="Z1497" s="11"/>
      <c r="AA1497" s="11">
        <v>1</v>
      </c>
      <c r="AB1497" s="11">
        <v>1</v>
      </c>
      <c r="AC1497" s="11">
        <v>1</v>
      </c>
      <c r="AD1497" s="11"/>
      <c r="AE1497" s="11"/>
      <c r="AF1497" s="11"/>
      <c r="AG1497" s="11"/>
      <c r="AH1497" s="11"/>
      <c r="AI1497" s="11"/>
      <c r="AJ1497" s="11"/>
      <c r="AK1497" s="11"/>
      <c r="AL1497" s="11"/>
      <c r="AM1497" s="11"/>
      <c r="AN1497" s="11"/>
      <c r="AO1497" s="11"/>
      <c r="AP1497" s="11"/>
      <c r="AQ1497" s="11"/>
      <c r="AR1497" s="11"/>
      <c r="AS1497" s="11"/>
      <c r="AT1497" s="11"/>
      <c r="AU1497" s="11"/>
      <c r="AV1497" s="11"/>
      <c r="AW1497" s="11"/>
      <c r="AX1497" s="11"/>
      <c r="AY1497" s="11"/>
      <c r="AZ1497" s="11"/>
      <c r="BA1497" s="11"/>
      <c r="BB1497" s="11"/>
      <c r="BC1497" s="11"/>
      <c r="BD1497" s="11"/>
      <c r="BE1497" s="11"/>
      <c r="BF1497" s="11"/>
      <c r="BG1497" s="11"/>
      <c r="BH1497" s="11"/>
      <c r="BI1497" s="11"/>
      <c r="BJ1497" s="11"/>
      <c r="BK1497" s="11"/>
      <c r="BL1497" s="11"/>
      <c r="BM1497" s="11"/>
      <c r="BN1497" s="11"/>
      <c r="BO1497" s="11"/>
      <c r="BP1497" s="11"/>
    </row>
    <row r="1498" spans="1:68" ht="12.75" customHeight="1">
      <c r="A1498" s="12">
        <f t="shared" si="2736"/>
        <v>1494</v>
      </c>
      <c r="B1498" s="11" t="str">
        <f t="shared" ref="B1498:D1498" si="2877">IF(ISERROR(B1497),IF(ISERROR(B1496),IF(ISERROR(B1495),"BLANK",B1495),B1496),B1497)</f>
        <v>Jasmin Schuster</v>
      </c>
      <c r="C1498" s="11" t="str">
        <f t="shared" si="2877"/>
        <v>Tom Bird</v>
      </c>
      <c r="D1498" s="11" t="str">
        <f t="shared" si="2877"/>
        <v>BMSC6</v>
      </c>
      <c r="E1498" s="12" t="str">
        <f>IF(ISERROR(VLOOKUP($D1498,SITES!$A:$E,2,FALSE)),"",VLOOKUP($D1498,SITES!$A:$E,2,FALSE))</f>
        <v>Baeria Rocks South Island</v>
      </c>
      <c r="F1498" s="10">
        <f>IF(ISERROR(VLOOKUP($D1498,SITES!$A:$E,3,FALSE)),"",VLOOKUP($D1498,SITES!$A:$E,3,FALSE))</f>
        <v>48.950233459472599</v>
      </c>
      <c r="G1498" s="13">
        <f>IF(ISERROR(VLOOKUP($D1498,SITES!$A:$E,4,FALSE)),"",VLOOKUP($D1498,SITES!$A:$E,4,FALSE))</f>
        <v>-125.155548095703</v>
      </c>
      <c r="H1498" s="36" t="str">
        <f t="shared" si="2876"/>
        <v>22/04/2024</v>
      </c>
      <c r="I1498" s="11">
        <f t="shared" ref="I1498:O1498" si="2878">IF(ISERROR(I1497),IF(ISERROR(I1496),IF(ISERROR(I1495),"BLANK",I1495),I1496),I1497)</f>
        <v>1.5</v>
      </c>
      <c r="J1498" s="11" t="str">
        <f t="shared" si="2878"/>
        <v>SW</v>
      </c>
      <c r="K1498" s="18">
        <f t="shared" si="2878"/>
        <v>0.52986111111111112</v>
      </c>
      <c r="L1498" s="11" t="str">
        <f t="shared" si="2878"/>
        <v>TB</v>
      </c>
      <c r="M1498" s="11">
        <f t="shared" si="2878"/>
        <v>8</v>
      </c>
      <c r="N1498" s="11">
        <f t="shared" si="2878"/>
        <v>1</v>
      </c>
      <c r="O1498" s="11">
        <f t="shared" si="2878"/>
        <v>1</v>
      </c>
      <c r="P1498" s="11" t="s">
        <v>225</v>
      </c>
      <c r="Q1498" s="19" t="str">
        <f>IF($N1498=1,IF(ISERROR(VLOOKUP($P1498,'M1'!$A:$C,Q$2,FALSE)),"NOT PRESENT",VLOOKUP($P1498,'M1'!$A:$C,Q$2,FALSE)),IF($N1498=2,IF(ISERROR(VLOOKUP(DATA!$P1498,'M2'!$A:$C,Q$2,FALSE)),"NOT PRESENT",VLOOKUP(DATA!$P1498,'M2'!$A:$C,Q$2,FALSE)),IF($N1498=0,IF(ISERROR(VLOOKUP($P1498,'M1'!$A:$C,Q$2,FALSE)),IF(ISERROR(VLOOKUP(DATA!$P1498,'M2'!$A:$C,Q$2,FALSE)),"NOT PRESENT",VLOOKUP(DATA!$P1498,'M2'!$A:$C,Q$2,FALSE)),VLOOKUP($P1498,'M1'!$A:$C,Q$2,FALSE)),"SPECIFY METHOD")))</f>
        <v>Ophiodon elongatus</v>
      </c>
      <c r="R1498" s="12" t="str">
        <f>IF($N1498=1,IF(ISERROR(VLOOKUP($P1498,'M1'!$A:$C,R$2,FALSE)),"NOT PRESENT",VLOOKUP($P1498,'M1'!$A:$C,R$2,FALSE)),IF($N1498=2,IF(ISERROR(VLOOKUP(DATA!$P1498,'M2'!$A:$C,R$2,FALSE)),"NOT PRESENT",VLOOKUP(DATA!$P1498,'M2'!$A:$C,R$2,FALSE)),IF($N1498=0,IF(ISERROR(VLOOKUP($P1498,'M1'!$A:$C,R$2,FALSE)),IF(ISERROR(VLOOKUP(DATA!$P1498,'M2'!$A:$C,R$2,FALSE)),"NOT PRESENT",VLOOKUP(DATA!$P1498,'M2'!$A:$C,R$2,FALSE)),VLOOKUP($P1498,'M1'!$A:$C,R$2,FALSE)),"SPECIFY METHOD")))</f>
        <v>Lingcod</v>
      </c>
      <c r="S1498" s="21">
        <f t="shared" si="2862"/>
        <v>1</v>
      </c>
      <c r="T1498" s="11">
        <v>0</v>
      </c>
      <c r="U1498" s="11"/>
      <c r="V1498" s="11"/>
      <c r="W1498" s="11"/>
      <c r="X1498" s="11"/>
      <c r="Y1498" s="11"/>
      <c r="Z1498" s="11"/>
      <c r="AA1498" s="11"/>
      <c r="AB1498" s="11"/>
      <c r="AC1498" s="11"/>
      <c r="AD1498" s="11"/>
      <c r="AE1498" s="11"/>
      <c r="AF1498" s="11">
        <v>1</v>
      </c>
      <c r="AG1498" s="11"/>
      <c r="AH1498" s="11"/>
      <c r="AI1498" s="11"/>
      <c r="AJ1498" s="11"/>
      <c r="AK1498" s="11"/>
      <c r="AL1498" s="11"/>
      <c r="AM1498" s="11"/>
      <c r="AN1498" s="11"/>
      <c r="AO1498" s="11"/>
      <c r="AP1498" s="11"/>
      <c r="AQ1498" s="11"/>
      <c r="AR1498" s="11"/>
      <c r="AS1498" s="11"/>
      <c r="AT1498" s="11"/>
      <c r="AU1498" s="11"/>
      <c r="AV1498" s="11"/>
      <c r="AW1498" s="11"/>
      <c r="AX1498" s="11"/>
      <c r="AY1498" s="11"/>
      <c r="AZ1498" s="11"/>
      <c r="BA1498" s="11"/>
      <c r="BB1498" s="11"/>
      <c r="BC1498" s="11"/>
      <c r="BD1498" s="11"/>
      <c r="BE1498" s="11"/>
      <c r="BF1498" s="11"/>
      <c r="BG1498" s="11"/>
      <c r="BH1498" s="11"/>
      <c r="BI1498" s="11"/>
      <c r="BJ1498" s="11"/>
      <c r="BK1498" s="11"/>
      <c r="BL1498" s="11"/>
      <c r="BM1498" s="11"/>
      <c r="BN1498" s="11"/>
      <c r="BO1498" s="11"/>
      <c r="BP1498" s="11"/>
    </row>
    <row r="1499" spans="1:68" ht="12.75" customHeight="1">
      <c r="A1499" s="12">
        <f t="shared" si="2736"/>
        <v>1495</v>
      </c>
      <c r="B1499" s="11" t="str">
        <f t="shared" ref="B1499:D1499" si="2879">IF(ISERROR(B1498),IF(ISERROR(B1497),IF(ISERROR(B1496),"BLANK",B1496),B1497),B1498)</f>
        <v>Jasmin Schuster</v>
      </c>
      <c r="C1499" s="11" t="str">
        <f t="shared" si="2879"/>
        <v>Tom Bird</v>
      </c>
      <c r="D1499" s="11" t="str">
        <f t="shared" si="2879"/>
        <v>BMSC6</v>
      </c>
      <c r="E1499" s="12" t="str">
        <f>IF(ISERROR(VLOOKUP($D1499,SITES!$A:$E,2,FALSE)),"",VLOOKUP($D1499,SITES!$A:$E,2,FALSE))</f>
        <v>Baeria Rocks South Island</v>
      </c>
      <c r="F1499" s="10">
        <f>IF(ISERROR(VLOOKUP($D1499,SITES!$A:$E,3,FALSE)),"",VLOOKUP($D1499,SITES!$A:$E,3,FALSE))</f>
        <v>48.950233459472599</v>
      </c>
      <c r="G1499" s="13">
        <f>IF(ISERROR(VLOOKUP($D1499,SITES!$A:$E,4,FALSE)),"",VLOOKUP($D1499,SITES!$A:$E,4,FALSE))</f>
        <v>-125.155548095703</v>
      </c>
      <c r="H1499" s="36" t="str">
        <f t="shared" si="2876"/>
        <v>22/04/2024</v>
      </c>
      <c r="I1499" s="11">
        <f t="shared" ref="I1499:O1499" si="2880">IF(ISERROR(I1498),IF(ISERROR(I1497),IF(ISERROR(I1496),"BLANK",I1496),I1497),I1498)</f>
        <v>1.5</v>
      </c>
      <c r="J1499" s="11" t="str">
        <f t="shared" si="2880"/>
        <v>SW</v>
      </c>
      <c r="K1499" s="18">
        <f t="shared" si="2880"/>
        <v>0.52986111111111112</v>
      </c>
      <c r="L1499" s="11" t="str">
        <f t="shared" si="2880"/>
        <v>TB</v>
      </c>
      <c r="M1499" s="11">
        <f t="shared" si="2880"/>
        <v>8</v>
      </c>
      <c r="N1499" s="11">
        <f t="shared" si="2880"/>
        <v>1</v>
      </c>
      <c r="O1499" s="11">
        <f t="shared" si="2880"/>
        <v>1</v>
      </c>
      <c r="P1499" s="11" t="s">
        <v>203</v>
      </c>
      <c r="Q1499" s="19" t="str">
        <f>IF($N1499=1,IF(ISERROR(VLOOKUP($P1499,'M1'!$A:$C,Q$2,FALSE)),"NOT PRESENT",VLOOKUP($P1499,'M1'!$A:$C,Q$2,FALSE)),IF($N1499=2,IF(ISERROR(VLOOKUP(DATA!$P1499,'M2'!$A:$C,Q$2,FALSE)),"NOT PRESENT",VLOOKUP(DATA!$P1499,'M2'!$A:$C,Q$2,FALSE)),IF($N1499=0,IF(ISERROR(VLOOKUP($P1499,'M1'!$A:$C,Q$2,FALSE)),IF(ISERROR(VLOOKUP(DATA!$P1499,'M2'!$A:$C,Q$2,FALSE)),"NOT PRESENT",VLOOKUP(DATA!$P1499,'M2'!$A:$C,Q$2,FALSE)),VLOOKUP($P1499,'M1'!$A:$C,Q$2,FALSE)),"SPECIFY METHOD")))</f>
        <v>Hexagrammos decagrammus</v>
      </c>
      <c r="R1499" s="12" t="str">
        <f>IF($N1499=1,IF(ISERROR(VLOOKUP($P1499,'M1'!$A:$C,R$2,FALSE)),"NOT PRESENT",VLOOKUP($P1499,'M1'!$A:$C,R$2,FALSE)),IF($N1499=2,IF(ISERROR(VLOOKUP(DATA!$P1499,'M2'!$A:$C,R$2,FALSE)),"NOT PRESENT",VLOOKUP(DATA!$P1499,'M2'!$A:$C,R$2,FALSE)),IF($N1499=0,IF(ISERROR(VLOOKUP($P1499,'M1'!$A:$C,R$2,FALSE)),IF(ISERROR(VLOOKUP(DATA!$P1499,'M2'!$A:$C,R$2,FALSE)),"NOT PRESENT",VLOOKUP(DATA!$P1499,'M2'!$A:$C,R$2,FALSE)),VLOOKUP($P1499,'M1'!$A:$C,R$2,FALSE)),"SPECIFY METHOD")))</f>
        <v>Kelp greenling</v>
      </c>
      <c r="S1499" s="21">
        <f t="shared" si="2862"/>
        <v>2</v>
      </c>
      <c r="T1499" s="11">
        <v>0</v>
      </c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>
        <v>2</v>
      </c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1"/>
      <c r="BA1499" s="11"/>
      <c r="BB1499" s="11"/>
      <c r="BC1499" s="11"/>
      <c r="BD1499" s="11"/>
      <c r="BE1499" s="11"/>
      <c r="BF1499" s="11"/>
      <c r="BG1499" s="11"/>
      <c r="BH1499" s="11"/>
      <c r="BI1499" s="11"/>
      <c r="BJ1499" s="11"/>
      <c r="BK1499" s="11"/>
      <c r="BL1499" s="11"/>
      <c r="BM1499" s="11"/>
      <c r="BN1499" s="11"/>
      <c r="BO1499" s="11"/>
      <c r="BP1499" s="11"/>
    </row>
    <row r="1500" spans="1:68" ht="12.75" customHeight="1">
      <c r="A1500" s="12">
        <f t="shared" si="2736"/>
        <v>1496</v>
      </c>
      <c r="B1500" s="11" t="str">
        <f t="shared" ref="B1500:D1500" si="2881">IF(ISERROR(B1499),IF(ISERROR(B1498),IF(ISERROR(B1497),"BLANK",B1497),B1498),B1499)</f>
        <v>Jasmin Schuster</v>
      </c>
      <c r="C1500" s="11" t="str">
        <f t="shared" si="2881"/>
        <v>Tom Bird</v>
      </c>
      <c r="D1500" s="11" t="str">
        <f t="shared" si="2881"/>
        <v>BMSC6</v>
      </c>
      <c r="E1500" s="12" t="str">
        <f>IF(ISERROR(VLOOKUP($D1500,SITES!$A:$E,2,FALSE)),"",VLOOKUP($D1500,SITES!$A:$E,2,FALSE))</f>
        <v>Baeria Rocks South Island</v>
      </c>
      <c r="F1500" s="10">
        <f>IF(ISERROR(VLOOKUP($D1500,SITES!$A:$E,3,FALSE)),"",VLOOKUP($D1500,SITES!$A:$E,3,FALSE))</f>
        <v>48.950233459472599</v>
      </c>
      <c r="G1500" s="13">
        <f>IF(ISERROR(VLOOKUP($D1500,SITES!$A:$E,4,FALSE)),"",VLOOKUP($D1500,SITES!$A:$E,4,FALSE))</f>
        <v>-125.155548095703</v>
      </c>
      <c r="H1500" s="36" t="str">
        <f t="shared" si="2876"/>
        <v>22/04/2024</v>
      </c>
      <c r="I1500" s="11">
        <f t="shared" ref="I1500:O1500" si="2882">IF(ISERROR(I1499),IF(ISERROR(I1498),IF(ISERROR(I1497),"BLANK",I1497),I1498),I1499)</f>
        <v>1.5</v>
      </c>
      <c r="J1500" s="11" t="str">
        <f t="shared" si="2882"/>
        <v>SW</v>
      </c>
      <c r="K1500" s="18">
        <f t="shared" si="2882"/>
        <v>0.52986111111111112</v>
      </c>
      <c r="L1500" s="11" t="str">
        <f t="shared" si="2882"/>
        <v>TB</v>
      </c>
      <c r="M1500" s="11">
        <f t="shared" si="2882"/>
        <v>8</v>
      </c>
      <c r="N1500" s="11">
        <f t="shared" si="2882"/>
        <v>1</v>
      </c>
      <c r="O1500" s="11">
        <f t="shared" si="2882"/>
        <v>1</v>
      </c>
      <c r="P1500" s="11" t="s">
        <v>226</v>
      </c>
      <c r="Q1500" s="19" t="str">
        <f>IF($N1500=1,IF(ISERROR(VLOOKUP($P1500,'M1'!$A:$C,Q$2,FALSE)),"NOT PRESENT",VLOOKUP($P1500,'M1'!$A:$C,Q$2,FALSE)),IF($N1500=2,IF(ISERROR(VLOOKUP(DATA!$P1500,'M2'!$A:$C,Q$2,FALSE)),"NOT PRESENT",VLOOKUP(DATA!$P1500,'M2'!$A:$C,Q$2,FALSE)),IF($N1500=0,IF(ISERROR(VLOOKUP($P1500,'M1'!$A:$C,Q$2,FALSE)),IF(ISERROR(VLOOKUP(DATA!$P1500,'M2'!$A:$C,Q$2,FALSE)),"NOT PRESENT",VLOOKUP(DATA!$P1500,'M2'!$A:$C,Q$2,FALSE)),VLOOKUP($P1500,'M1'!$A:$C,Q$2,FALSE)),"SPECIFY METHOD")))</f>
        <v>Sebastes melanops</v>
      </c>
      <c r="R1500" s="12" t="str">
        <f>IF($N1500=1,IF(ISERROR(VLOOKUP($P1500,'M1'!$A:$C,R$2,FALSE)),"NOT PRESENT",VLOOKUP($P1500,'M1'!$A:$C,R$2,FALSE)),IF($N1500=2,IF(ISERROR(VLOOKUP(DATA!$P1500,'M2'!$A:$C,R$2,FALSE)),"NOT PRESENT",VLOOKUP(DATA!$P1500,'M2'!$A:$C,R$2,FALSE)),IF($N1500=0,IF(ISERROR(VLOOKUP($P1500,'M1'!$A:$C,R$2,FALSE)),IF(ISERROR(VLOOKUP(DATA!$P1500,'M2'!$A:$C,R$2,FALSE)),"NOT PRESENT",VLOOKUP(DATA!$P1500,'M2'!$A:$C,R$2,FALSE)),VLOOKUP($P1500,'M1'!$A:$C,R$2,FALSE)),"SPECIFY METHOD")))</f>
        <v>Black rockfish</v>
      </c>
      <c r="S1500" s="21">
        <f t="shared" si="2862"/>
        <v>1</v>
      </c>
      <c r="T1500" s="11">
        <v>0</v>
      </c>
      <c r="U1500" s="11"/>
      <c r="V1500" s="11"/>
      <c r="W1500" s="11"/>
      <c r="X1500" s="11"/>
      <c r="Y1500" s="11"/>
      <c r="Z1500" s="11"/>
      <c r="AA1500" s="11"/>
      <c r="AB1500" s="11"/>
      <c r="AC1500" s="11">
        <v>1</v>
      </c>
      <c r="AD1500" s="11"/>
      <c r="AE1500" s="11"/>
      <c r="AF1500" s="11"/>
      <c r="AG1500" s="11"/>
      <c r="AH1500" s="11"/>
      <c r="AI1500" s="11"/>
      <c r="AJ1500" s="11"/>
      <c r="AK1500" s="11"/>
      <c r="AL1500" s="11"/>
      <c r="AM1500" s="11"/>
      <c r="AN1500" s="11"/>
      <c r="AO1500" s="11"/>
      <c r="AP1500" s="11"/>
      <c r="AQ1500" s="11"/>
      <c r="AR1500" s="11"/>
      <c r="AS1500" s="11"/>
      <c r="AT1500" s="11"/>
      <c r="AU1500" s="11"/>
      <c r="AV1500" s="11"/>
      <c r="AW1500" s="11"/>
      <c r="AX1500" s="11"/>
      <c r="AY1500" s="11"/>
      <c r="AZ1500" s="11"/>
      <c r="BA1500" s="11"/>
      <c r="BB1500" s="11"/>
      <c r="BC1500" s="11"/>
      <c r="BD1500" s="11"/>
      <c r="BE1500" s="11"/>
      <c r="BF1500" s="11"/>
      <c r="BG1500" s="11"/>
      <c r="BH1500" s="11"/>
      <c r="BI1500" s="11"/>
      <c r="BJ1500" s="11"/>
      <c r="BK1500" s="11"/>
      <c r="BL1500" s="11"/>
      <c r="BM1500" s="11"/>
      <c r="BN1500" s="11"/>
      <c r="BO1500" s="11"/>
      <c r="BP1500" s="11"/>
    </row>
    <row r="1501" spans="1:68" ht="12.75" customHeight="1">
      <c r="A1501" s="12">
        <f t="shared" si="2736"/>
        <v>1497</v>
      </c>
      <c r="B1501" s="11" t="str">
        <f t="shared" ref="B1501:D1501" si="2883">IF(ISERROR(B1500),IF(ISERROR(B1499),IF(ISERROR(B1498),"BLANK",B1498),B1499),B1500)</f>
        <v>Jasmin Schuster</v>
      </c>
      <c r="C1501" s="11" t="str">
        <f t="shared" si="2883"/>
        <v>Tom Bird</v>
      </c>
      <c r="D1501" s="11" t="str">
        <f t="shared" si="2883"/>
        <v>BMSC6</v>
      </c>
      <c r="E1501" s="12" t="str">
        <f>IF(ISERROR(VLOOKUP($D1501,SITES!$A:$E,2,FALSE)),"",VLOOKUP($D1501,SITES!$A:$E,2,FALSE))</f>
        <v>Baeria Rocks South Island</v>
      </c>
      <c r="F1501" s="10">
        <f>IF(ISERROR(VLOOKUP($D1501,SITES!$A:$E,3,FALSE)),"",VLOOKUP($D1501,SITES!$A:$E,3,FALSE))</f>
        <v>48.950233459472599</v>
      </c>
      <c r="G1501" s="13">
        <f>IF(ISERROR(VLOOKUP($D1501,SITES!$A:$E,4,FALSE)),"",VLOOKUP($D1501,SITES!$A:$E,4,FALSE))</f>
        <v>-125.155548095703</v>
      </c>
      <c r="H1501" s="36" t="str">
        <f t="shared" si="2876"/>
        <v>22/04/2024</v>
      </c>
      <c r="I1501" s="11">
        <f t="shared" ref="I1501:O1501" si="2884">IF(ISERROR(I1500),IF(ISERROR(I1499),IF(ISERROR(I1498),"BLANK",I1498),I1499),I1500)</f>
        <v>1.5</v>
      </c>
      <c r="J1501" s="11" t="str">
        <f t="shared" si="2884"/>
        <v>SW</v>
      </c>
      <c r="K1501" s="18">
        <f t="shared" si="2884"/>
        <v>0.52986111111111112</v>
      </c>
      <c r="L1501" s="11" t="str">
        <f t="shared" si="2884"/>
        <v>TB</v>
      </c>
      <c r="M1501" s="11">
        <f t="shared" si="2884"/>
        <v>8</v>
      </c>
      <c r="N1501" s="11">
        <f t="shared" si="2884"/>
        <v>1</v>
      </c>
      <c r="O1501" s="11">
        <f t="shared" si="2884"/>
        <v>1</v>
      </c>
      <c r="P1501" s="11" t="s">
        <v>227</v>
      </c>
      <c r="Q1501" s="19" t="str">
        <f>IF($N1501=1,IF(ISERROR(VLOOKUP($P1501,'M1'!$A:$C,Q$2,FALSE)),"NOT PRESENT",VLOOKUP($P1501,'M1'!$A:$C,Q$2,FALSE)),IF($N1501=2,IF(ISERROR(VLOOKUP(DATA!$P1501,'M2'!$A:$C,Q$2,FALSE)),"NOT PRESENT",VLOOKUP(DATA!$P1501,'M2'!$A:$C,Q$2,FALSE)),IF($N1501=0,IF(ISERROR(VLOOKUP($P1501,'M1'!$A:$C,Q$2,FALSE)),IF(ISERROR(VLOOKUP(DATA!$P1501,'M2'!$A:$C,Q$2,FALSE)),"NOT PRESENT",VLOOKUP(DATA!$P1501,'M2'!$A:$C,Q$2,FALSE)),VLOOKUP($P1501,'M1'!$A:$C,Q$2,FALSE)),"SPECIFY METHOD")))</f>
        <v>Sebastes caurinus</v>
      </c>
      <c r="R1501" s="12" t="str">
        <f>IF($N1501=1,IF(ISERROR(VLOOKUP($P1501,'M1'!$A:$C,R$2,FALSE)),"NOT PRESENT",VLOOKUP($P1501,'M1'!$A:$C,R$2,FALSE)),IF($N1501=2,IF(ISERROR(VLOOKUP(DATA!$P1501,'M2'!$A:$C,R$2,FALSE)),"NOT PRESENT",VLOOKUP(DATA!$P1501,'M2'!$A:$C,R$2,FALSE)),IF($N1501=0,IF(ISERROR(VLOOKUP($P1501,'M1'!$A:$C,R$2,FALSE)),IF(ISERROR(VLOOKUP(DATA!$P1501,'M2'!$A:$C,R$2,FALSE)),"NOT PRESENT",VLOOKUP(DATA!$P1501,'M2'!$A:$C,R$2,FALSE)),VLOOKUP($P1501,'M1'!$A:$C,R$2,FALSE)),"SPECIFY METHOD")))</f>
        <v>Copper rockfish</v>
      </c>
      <c r="S1501" s="21">
        <f t="shared" si="2862"/>
        <v>1</v>
      </c>
      <c r="T1501" s="11">
        <v>0</v>
      </c>
      <c r="U1501" s="11"/>
      <c r="V1501" s="11"/>
      <c r="W1501" s="11"/>
      <c r="X1501" s="11"/>
      <c r="Y1501" s="11"/>
      <c r="Z1501" s="11"/>
      <c r="AA1501" s="11"/>
      <c r="AB1501" s="11"/>
      <c r="AC1501" s="11">
        <v>1</v>
      </c>
      <c r="AD1501" s="11"/>
      <c r="AE1501" s="11"/>
      <c r="AF1501" s="11"/>
      <c r="AG1501" s="11"/>
      <c r="AH1501" s="11"/>
      <c r="AI1501" s="11"/>
      <c r="AJ1501" s="11"/>
      <c r="AK1501" s="11"/>
      <c r="AL1501" s="11"/>
      <c r="AM1501" s="11"/>
      <c r="AN1501" s="11"/>
      <c r="AO1501" s="11"/>
      <c r="AP1501" s="11"/>
      <c r="AQ1501" s="11"/>
      <c r="AR1501" s="11"/>
      <c r="AS1501" s="11"/>
      <c r="AT1501" s="11"/>
      <c r="AU1501" s="11"/>
      <c r="AV1501" s="11"/>
      <c r="AW1501" s="11"/>
      <c r="AX1501" s="11"/>
      <c r="AY1501" s="11"/>
      <c r="AZ1501" s="11"/>
      <c r="BA1501" s="11"/>
      <c r="BB1501" s="11"/>
      <c r="BC1501" s="11"/>
      <c r="BD1501" s="11"/>
      <c r="BE1501" s="11"/>
      <c r="BF1501" s="11"/>
      <c r="BG1501" s="11"/>
      <c r="BH1501" s="11"/>
      <c r="BI1501" s="11"/>
      <c r="BJ1501" s="11"/>
      <c r="BK1501" s="11"/>
      <c r="BL1501" s="11"/>
      <c r="BM1501" s="11"/>
      <c r="BN1501" s="11"/>
      <c r="BO1501" s="11"/>
      <c r="BP1501" s="11"/>
    </row>
    <row r="1502" spans="1:68" ht="12.75" customHeight="1">
      <c r="A1502" s="12">
        <f t="shared" si="2736"/>
        <v>1498</v>
      </c>
      <c r="B1502" s="11" t="str">
        <f t="shared" ref="B1502:D1502" si="2885">IF(ISERROR(B1501),IF(ISERROR(B1500),IF(ISERROR(B1499),"BLANK",B1499),B1500),B1501)</f>
        <v>Jasmin Schuster</v>
      </c>
      <c r="C1502" s="11" t="str">
        <f t="shared" si="2885"/>
        <v>Tom Bird</v>
      </c>
      <c r="D1502" s="11" t="str">
        <f t="shared" si="2885"/>
        <v>BMSC6</v>
      </c>
      <c r="E1502" s="12" t="str">
        <f>IF(ISERROR(VLOOKUP($D1502,SITES!$A:$E,2,FALSE)),"",VLOOKUP($D1502,SITES!$A:$E,2,FALSE))</f>
        <v>Baeria Rocks South Island</v>
      </c>
      <c r="F1502" s="10">
        <f>IF(ISERROR(VLOOKUP($D1502,SITES!$A:$E,3,FALSE)),"",VLOOKUP($D1502,SITES!$A:$E,3,FALSE))</f>
        <v>48.950233459472599</v>
      </c>
      <c r="G1502" s="13">
        <f>IF(ISERROR(VLOOKUP($D1502,SITES!$A:$E,4,FALSE)),"",VLOOKUP($D1502,SITES!$A:$E,4,FALSE))</f>
        <v>-125.155548095703</v>
      </c>
      <c r="H1502" s="36" t="str">
        <f t="shared" si="2876"/>
        <v>22/04/2024</v>
      </c>
      <c r="I1502" s="11">
        <f t="shared" ref="I1502:M1502" si="2886">IF(ISERROR(I1501),IF(ISERROR(I1500),IF(ISERROR(I1499),"BLANK",I1499),I1500),I1501)</f>
        <v>1.5</v>
      </c>
      <c r="J1502" s="11" t="str">
        <f t="shared" si="2886"/>
        <v>SW</v>
      </c>
      <c r="K1502" s="18">
        <f t="shared" si="2886"/>
        <v>0.52986111111111112</v>
      </c>
      <c r="L1502" s="11" t="str">
        <f t="shared" si="2886"/>
        <v>TB</v>
      </c>
      <c r="M1502" s="11">
        <f t="shared" si="2886"/>
        <v>8</v>
      </c>
      <c r="N1502" s="11">
        <v>2</v>
      </c>
      <c r="O1502" s="11">
        <v>1</v>
      </c>
      <c r="P1502" s="11" t="s">
        <v>206</v>
      </c>
      <c r="Q1502" s="19" t="str">
        <f>IF($N1502=1,IF(ISERROR(VLOOKUP($P1502,'M1'!$A:$C,Q$2,FALSE)),"NOT PRESENT",VLOOKUP($P1502,'M1'!$A:$C,Q$2,FALSE)),IF($N1502=2,IF(ISERROR(VLOOKUP(DATA!$P1502,'M2'!$A:$C,Q$2,FALSE)),"NOT PRESENT",VLOOKUP(DATA!$P1502,'M2'!$A:$C,Q$2,FALSE)),IF($N1502=0,IF(ISERROR(VLOOKUP($P1502,'M1'!$A:$C,Q$2,FALSE)),IF(ISERROR(VLOOKUP(DATA!$P1502,'M2'!$A:$C,Q$2,FALSE)),"NOT PRESENT",VLOOKUP(DATA!$P1502,'M2'!$A:$C,Q$2,FALSE)),VLOOKUP($P1502,'M1'!$A:$C,Q$2,FALSE)),"SPECIFY METHOD")))</f>
        <v>Mesocentrotus franciscanus</v>
      </c>
      <c r="R1502" s="12" t="str">
        <f>IF($N1502=1,IF(ISERROR(VLOOKUP($P1502,'M1'!$A:$C,R$2,FALSE)),"NOT PRESENT",VLOOKUP($P1502,'M1'!$A:$C,R$2,FALSE)),IF($N1502=2,IF(ISERROR(VLOOKUP(DATA!$P1502,'M2'!$A:$C,R$2,FALSE)),"NOT PRESENT",VLOOKUP(DATA!$P1502,'M2'!$A:$C,R$2,FALSE)),IF($N1502=0,IF(ISERROR(VLOOKUP($P1502,'M1'!$A:$C,R$2,FALSE)),IF(ISERROR(VLOOKUP(DATA!$P1502,'M2'!$A:$C,R$2,FALSE)),"NOT PRESENT",VLOOKUP(DATA!$P1502,'M2'!$A:$C,R$2,FALSE)),VLOOKUP($P1502,'M1'!$A:$C,R$2,FALSE)),"SPECIFY METHOD")))</f>
        <v>Red sea urchin</v>
      </c>
      <c r="S1502" s="21">
        <f t="shared" si="2862"/>
        <v>473</v>
      </c>
      <c r="T1502" s="11">
        <v>473</v>
      </c>
      <c r="U1502" s="11"/>
      <c r="V1502" s="11"/>
      <c r="W1502" s="11"/>
      <c r="X1502" s="11"/>
      <c r="Y1502" s="11"/>
      <c r="Z1502" s="11"/>
      <c r="AA1502" s="11"/>
      <c r="AB1502" s="11"/>
      <c r="AC1502" s="11"/>
      <c r="AD1502" s="11"/>
      <c r="AE1502" s="11"/>
      <c r="AF1502" s="11"/>
      <c r="AG1502" s="11"/>
      <c r="AH1502" s="11"/>
      <c r="AI1502" s="11"/>
      <c r="AJ1502" s="11"/>
      <c r="AK1502" s="11"/>
      <c r="AL1502" s="11"/>
      <c r="AM1502" s="11"/>
      <c r="AN1502" s="11"/>
      <c r="AO1502" s="11"/>
      <c r="AP1502" s="11"/>
      <c r="AQ1502" s="11"/>
      <c r="AR1502" s="11"/>
      <c r="AS1502" s="11"/>
      <c r="AT1502" s="11"/>
      <c r="AU1502" s="11"/>
      <c r="AV1502" s="11"/>
      <c r="AW1502" s="11"/>
      <c r="AX1502" s="11"/>
      <c r="AY1502" s="11"/>
      <c r="AZ1502" s="11"/>
      <c r="BA1502" s="11"/>
      <c r="BB1502" s="11"/>
      <c r="BC1502" s="11"/>
      <c r="BD1502" s="11"/>
      <c r="BE1502" s="11"/>
      <c r="BF1502" s="11"/>
      <c r="BG1502" s="11"/>
      <c r="BH1502" s="11"/>
      <c r="BI1502" s="11"/>
      <c r="BJ1502" s="11"/>
      <c r="BK1502" s="11"/>
      <c r="BL1502" s="11"/>
      <c r="BM1502" s="11"/>
      <c r="BN1502" s="11"/>
      <c r="BO1502" s="11"/>
      <c r="BP1502" s="11"/>
    </row>
    <row r="1503" spans="1:68" ht="12.75" customHeight="1">
      <c r="A1503" s="12">
        <f t="shared" si="2736"/>
        <v>1499</v>
      </c>
      <c r="B1503" s="11" t="str">
        <f t="shared" ref="B1503:D1503" si="2887">IF(ISERROR(B1502),IF(ISERROR(B1501),IF(ISERROR(B1500),"BLANK",B1500),B1501),B1502)</f>
        <v>Jasmin Schuster</v>
      </c>
      <c r="C1503" s="11" t="str">
        <f t="shared" si="2887"/>
        <v>Tom Bird</v>
      </c>
      <c r="D1503" s="11" t="str">
        <f t="shared" si="2887"/>
        <v>BMSC6</v>
      </c>
      <c r="E1503" s="12" t="str">
        <f>IF(ISERROR(VLOOKUP($D1503,SITES!$A:$E,2,FALSE)),"",VLOOKUP($D1503,SITES!$A:$E,2,FALSE))</f>
        <v>Baeria Rocks South Island</v>
      </c>
      <c r="F1503" s="10">
        <f>IF(ISERROR(VLOOKUP($D1503,SITES!$A:$E,3,FALSE)),"",VLOOKUP($D1503,SITES!$A:$E,3,FALSE))</f>
        <v>48.950233459472599</v>
      </c>
      <c r="G1503" s="13">
        <f>IF(ISERROR(VLOOKUP($D1503,SITES!$A:$E,4,FALSE)),"",VLOOKUP($D1503,SITES!$A:$E,4,FALSE))</f>
        <v>-125.155548095703</v>
      </c>
      <c r="H1503" s="36" t="str">
        <f t="shared" si="2876"/>
        <v>22/04/2024</v>
      </c>
      <c r="I1503" s="11">
        <f t="shared" ref="I1503:O1503" si="2888">IF(ISERROR(I1502),IF(ISERROR(I1501),IF(ISERROR(I1500),"BLANK",I1500),I1501),I1502)</f>
        <v>1.5</v>
      </c>
      <c r="J1503" s="11" t="str">
        <f t="shared" si="2888"/>
        <v>SW</v>
      </c>
      <c r="K1503" s="18">
        <f t="shared" si="2888"/>
        <v>0.52986111111111112</v>
      </c>
      <c r="L1503" s="11" t="str">
        <f t="shared" si="2888"/>
        <v>TB</v>
      </c>
      <c r="M1503" s="11">
        <f t="shared" si="2888"/>
        <v>8</v>
      </c>
      <c r="N1503" s="11">
        <f t="shared" si="2888"/>
        <v>2</v>
      </c>
      <c r="O1503" s="11">
        <f t="shared" si="2888"/>
        <v>1</v>
      </c>
      <c r="P1503" s="11" t="s">
        <v>212</v>
      </c>
      <c r="Q1503" s="19" t="str">
        <f>IF($N1503=1,IF(ISERROR(VLOOKUP($P1503,'M1'!$A:$C,Q$2,FALSE)),"NOT PRESENT",VLOOKUP($P1503,'M1'!$A:$C,Q$2,FALSE)),IF($N1503=2,IF(ISERROR(VLOOKUP(DATA!$P1503,'M2'!$A:$C,Q$2,FALSE)),"NOT PRESENT",VLOOKUP(DATA!$P1503,'M2'!$A:$C,Q$2,FALSE)),IF($N1503=0,IF(ISERROR(VLOOKUP($P1503,'M1'!$A:$C,Q$2,FALSE)),IF(ISERROR(VLOOKUP(DATA!$P1503,'M2'!$A:$C,Q$2,FALSE)),"NOT PRESENT",VLOOKUP(DATA!$P1503,'M2'!$A:$C,Q$2,FALSE)),VLOOKUP($P1503,'M1'!$A:$C,Q$2,FALSE)),"SPECIFY METHOD")))</f>
        <v>Acmaea mitra</v>
      </c>
      <c r="R1503" s="12" t="str">
        <f>IF($N1503=1,IF(ISERROR(VLOOKUP($P1503,'M1'!$A:$C,R$2,FALSE)),"NOT PRESENT",VLOOKUP($P1503,'M1'!$A:$C,R$2,FALSE)),IF($N1503=2,IF(ISERROR(VLOOKUP(DATA!$P1503,'M2'!$A:$C,R$2,FALSE)),"NOT PRESENT",VLOOKUP(DATA!$P1503,'M2'!$A:$C,R$2,FALSE)),IF($N1503=0,IF(ISERROR(VLOOKUP($P1503,'M1'!$A:$C,R$2,FALSE)),IF(ISERROR(VLOOKUP(DATA!$P1503,'M2'!$A:$C,R$2,FALSE)),"NOT PRESENT",VLOOKUP(DATA!$P1503,'M2'!$A:$C,R$2,FALSE)),VLOOKUP($P1503,'M1'!$A:$C,R$2,FALSE)),"SPECIFY METHOD")))</f>
        <v>Whitecap limpet</v>
      </c>
      <c r="S1503" s="21">
        <f t="shared" si="2862"/>
        <v>18</v>
      </c>
      <c r="T1503" s="11">
        <v>18</v>
      </c>
      <c r="U1503" s="11"/>
      <c r="V1503" s="11"/>
      <c r="W1503" s="11"/>
      <c r="X1503" s="11"/>
      <c r="Y1503" s="11"/>
      <c r="Z1503" s="11"/>
      <c r="AA1503" s="11"/>
      <c r="AB1503" s="11"/>
      <c r="AC1503" s="11"/>
      <c r="AD1503" s="11"/>
      <c r="AE1503" s="11"/>
      <c r="AF1503" s="11"/>
      <c r="AG1503" s="11"/>
      <c r="AH1503" s="11"/>
      <c r="AI1503" s="11"/>
      <c r="AJ1503" s="11"/>
      <c r="AK1503" s="11"/>
      <c r="AL1503" s="11"/>
      <c r="AM1503" s="11"/>
      <c r="AN1503" s="11"/>
      <c r="AO1503" s="11"/>
      <c r="AP1503" s="11"/>
      <c r="AQ1503" s="11"/>
      <c r="AR1503" s="11"/>
      <c r="AS1503" s="11"/>
      <c r="AT1503" s="11"/>
      <c r="AU1503" s="11"/>
      <c r="AV1503" s="11"/>
      <c r="AW1503" s="11"/>
      <c r="AX1503" s="11"/>
      <c r="AY1503" s="11"/>
      <c r="AZ1503" s="11"/>
      <c r="BA1503" s="11"/>
      <c r="BB1503" s="11"/>
      <c r="BC1503" s="11"/>
      <c r="BD1503" s="11"/>
      <c r="BE1503" s="11"/>
      <c r="BF1503" s="11"/>
      <c r="BG1503" s="11"/>
      <c r="BH1503" s="11"/>
      <c r="BI1503" s="11"/>
      <c r="BJ1503" s="11"/>
      <c r="BK1503" s="11"/>
      <c r="BL1503" s="11"/>
      <c r="BM1503" s="11"/>
      <c r="BN1503" s="11"/>
      <c r="BO1503" s="11"/>
      <c r="BP1503" s="11"/>
    </row>
    <row r="1504" spans="1:68" ht="12.75" customHeight="1">
      <c r="A1504" s="12">
        <f t="shared" si="2736"/>
        <v>1500</v>
      </c>
      <c r="B1504" s="11" t="str">
        <f t="shared" ref="B1504:D1504" si="2889">IF(ISERROR(B1503),IF(ISERROR(B1502),IF(ISERROR(B1501),"BLANK",B1501),B1502),B1503)</f>
        <v>Jasmin Schuster</v>
      </c>
      <c r="C1504" s="11" t="str">
        <f t="shared" si="2889"/>
        <v>Tom Bird</v>
      </c>
      <c r="D1504" s="11" t="str">
        <f t="shared" si="2889"/>
        <v>BMSC6</v>
      </c>
      <c r="E1504" s="12" t="str">
        <f>IF(ISERROR(VLOOKUP($D1504,SITES!$A:$E,2,FALSE)),"",VLOOKUP($D1504,SITES!$A:$E,2,FALSE))</f>
        <v>Baeria Rocks South Island</v>
      </c>
      <c r="F1504" s="10">
        <f>IF(ISERROR(VLOOKUP($D1504,SITES!$A:$E,3,FALSE)),"",VLOOKUP($D1504,SITES!$A:$E,3,FALSE))</f>
        <v>48.950233459472599</v>
      </c>
      <c r="G1504" s="13">
        <f>IF(ISERROR(VLOOKUP($D1504,SITES!$A:$E,4,FALSE)),"",VLOOKUP($D1504,SITES!$A:$E,4,FALSE))</f>
        <v>-125.155548095703</v>
      </c>
      <c r="H1504" s="36" t="str">
        <f t="shared" si="2876"/>
        <v>22/04/2024</v>
      </c>
      <c r="I1504" s="11">
        <f t="shared" ref="I1504:O1504" si="2890">IF(ISERROR(I1503),IF(ISERROR(I1502),IF(ISERROR(I1501),"BLANK",I1501),I1502),I1503)</f>
        <v>1.5</v>
      </c>
      <c r="J1504" s="11" t="str">
        <f t="shared" si="2890"/>
        <v>SW</v>
      </c>
      <c r="K1504" s="18">
        <f t="shared" si="2890"/>
        <v>0.52986111111111112</v>
      </c>
      <c r="L1504" s="11" t="str">
        <f t="shared" si="2890"/>
        <v>TB</v>
      </c>
      <c r="M1504" s="11">
        <f t="shared" si="2890"/>
        <v>8</v>
      </c>
      <c r="N1504" s="11">
        <f t="shared" si="2890"/>
        <v>2</v>
      </c>
      <c r="O1504" s="11">
        <f t="shared" si="2890"/>
        <v>1</v>
      </c>
      <c r="P1504" s="11" t="s">
        <v>208</v>
      </c>
      <c r="Q1504" s="19" t="str">
        <f>IF($N1504=1,IF(ISERROR(VLOOKUP($P1504,'M1'!$A:$C,Q$2,FALSE)),"NOT PRESENT",VLOOKUP($P1504,'M1'!$A:$C,Q$2,FALSE)),IF($N1504=2,IF(ISERROR(VLOOKUP(DATA!$P1504,'M2'!$A:$C,Q$2,FALSE)),"NOT PRESENT",VLOOKUP(DATA!$P1504,'M2'!$A:$C,Q$2,FALSE)),IF($N1504=0,IF(ISERROR(VLOOKUP($P1504,'M1'!$A:$C,Q$2,FALSE)),IF(ISERROR(VLOOKUP(DATA!$P1504,'M2'!$A:$C,Q$2,FALSE)),"NOT PRESENT",VLOOKUP(DATA!$P1504,'M2'!$A:$C,Q$2,FALSE)),VLOOKUP($P1504,'M1'!$A:$C,Q$2,FALSE)),"SPECIFY METHOD")))</f>
        <v>Patiria miniata</v>
      </c>
      <c r="R1504" s="12" t="str">
        <f>IF($N1504=1,IF(ISERROR(VLOOKUP($P1504,'M1'!$A:$C,R$2,FALSE)),"NOT PRESENT",VLOOKUP($P1504,'M1'!$A:$C,R$2,FALSE)),IF($N1504=2,IF(ISERROR(VLOOKUP(DATA!$P1504,'M2'!$A:$C,R$2,FALSE)),"NOT PRESENT",VLOOKUP(DATA!$P1504,'M2'!$A:$C,R$2,FALSE)),IF($N1504=0,IF(ISERROR(VLOOKUP($P1504,'M1'!$A:$C,R$2,FALSE)),IF(ISERROR(VLOOKUP(DATA!$P1504,'M2'!$A:$C,R$2,FALSE)),"NOT PRESENT",VLOOKUP(DATA!$P1504,'M2'!$A:$C,R$2,FALSE)),VLOOKUP($P1504,'M1'!$A:$C,R$2,FALSE)),"SPECIFY METHOD")))</f>
        <v>Bat star</v>
      </c>
      <c r="S1504" s="21">
        <f t="shared" si="2862"/>
        <v>106</v>
      </c>
      <c r="T1504" s="11">
        <v>106</v>
      </c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  <c r="AM1504" s="11"/>
      <c r="AN1504" s="11"/>
      <c r="AO1504" s="11"/>
      <c r="AP1504" s="11"/>
      <c r="AQ1504" s="11"/>
      <c r="AR1504" s="11"/>
      <c r="AS1504" s="11"/>
      <c r="AT1504" s="11"/>
      <c r="AU1504" s="11"/>
      <c r="AV1504" s="11"/>
      <c r="AW1504" s="11"/>
      <c r="AX1504" s="11"/>
      <c r="AY1504" s="11"/>
      <c r="AZ1504" s="11"/>
      <c r="BA1504" s="11"/>
      <c r="BB1504" s="11"/>
      <c r="BC1504" s="11"/>
      <c r="BD1504" s="11"/>
      <c r="BE1504" s="11"/>
      <c r="BF1504" s="11"/>
      <c r="BG1504" s="11"/>
      <c r="BH1504" s="11"/>
      <c r="BI1504" s="11"/>
      <c r="BJ1504" s="11"/>
      <c r="BK1504" s="11"/>
      <c r="BL1504" s="11"/>
      <c r="BM1504" s="11"/>
      <c r="BN1504" s="11"/>
      <c r="BO1504" s="11"/>
      <c r="BP1504" s="11"/>
    </row>
    <row r="1505" spans="1:68" ht="12.75" customHeight="1">
      <c r="A1505" s="12">
        <f t="shared" si="2736"/>
        <v>1501</v>
      </c>
      <c r="B1505" s="11" t="str">
        <f t="shared" ref="B1505:D1505" si="2891">IF(ISERROR(B1504),IF(ISERROR(B1503),IF(ISERROR(B1502),"BLANK",B1502),B1503),B1504)</f>
        <v>Jasmin Schuster</v>
      </c>
      <c r="C1505" s="11" t="str">
        <f t="shared" si="2891"/>
        <v>Tom Bird</v>
      </c>
      <c r="D1505" s="11" t="str">
        <f t="shared" si="2891"/>
        <v>BMSC6</v>
      </c>
      <c r="E1505" s="12" t="str">
        <f>IF(ISERROR(VLOOKUP($D1505,SITES!$A:$E,2,FALSE)),"",VLOOKUP($D1505,SITES!$A:$E,2,FALSE))</f>
        <v>Baeria Rocks South Island</v>
      </c>
      <c r="F1505" s="10">
        <f>IF(ISERROR(VLOOKUP($D1505,SITES!$A:$E,3,FALSE)),"",VLOOKUP($D1505,SITES!$A:$E,3,FALSE))</f>
        <v>48.950233459472599</v>
      </c>
      <c r="G1505" s="13">
        <f>IF(ISERROR(VLOOKUP($D1505,SITES!$A:$E,4,FALSE)),"",VLOOKUP($D1505,SITES!$A:$E,4,FALSE))</f>
        <v>-125.155548095703</v>
      </c>
      <c r="H1505" s="36" t="str">
        <f t="shared" si="2876"/>
        <v>22/04/2024</v>
      </c>
      <c r="I1505" s="11">
        <f t="shared" ref="I1505:O1505" si="2892">IF(ISERROR(I1504),IF(ISERROR(I1503),IF(ISERROR(I1502),"BLANK",I1502),I1503),I1504)</f>
        <v>1.5</v>
      </c>
      <c r="J1505" s="11" t="str">
        <f t="shared" si="2892"/>
        <v>SW</v>
      </c>
      <c r="K1505" s="18">
        <f t="shared" si="2892"/>
        <v>0.52986111111111112</v>
      </c>
      <c r="L1505" s="11" t="str">
        <f t="shared" si="2892"/>
        <v>TB</v>
      </c>
      <c r="M1505" s="11">
        <f t="shared" si="2892"/>
        <v>8</v>
      </c>
      <c r="N1505" s="11">
        <f t="shared" si="2892"/>
        <v>2</v>
      </c>
      <c r="O1505" s="11">
        <f t="shared" si="2892"/>
        <v>1</v>
      </c>
      <c r="P1505" s="11" t="s">
        <v>211</v>
      </c>
      <c r="Q1505" s="19" t="str">
        <f>IF($N1505=1,IF(ISERROR(VLOOKUP($P1505,'M1'!$A:$C,Q$2,FALSE)),"NOT PRESENT",VLOOKUP($P1505,'M1'!$A:$C,Q$2,FALSE)),IF($N1505=2,IF(ISERROR(VLOOKUP(DATA!$P1505,'M2'!$A:$C,Q$2,FALSE)),"NOT PRESENT",VLOOKUP(DATA!$P1505,'M2'!$A:$C,Q$2,FALSE)),IF($N1505=0,IF(ISERROR(VLOOKUP($P1505,'M1'!$A:$C,Q$2,FALSE)),IF(ISERROR(VLOOKUP(DATA!$P1505,'M2'!$A:$C,Q$2,FALSE)),"NOT PRESENT",VLOOKUP(DATA!$P1505,'M2'!$A:$C,Q$2,FALSE)),VLOOKUP($P1505,'M1'!$A:$C,Q$2,FALSE)),"SPECIFY METHOD")))</f>
        <v>Dermasterias imbricata</v>
      </c>
      <c r="R1505" s="12" t="str">
        <f>IF($N1505=1,IF(ISERROR(VLOOKUP($P1505,'M1'!$A:$C,R$2,FALSE)),"NOT PRESENT",VLOOKUP($P1505,'M1'!$A:$C,R$2,FALSE)),IF($N1505=2,IF(ISERROR(VLOOKUP(DATA!$P1505,'M2'!$A:$C,R$2,FALSE)),"NOT PRESENT",VLOOKUP(DATA!$P1505,'M2'!$A:$C,R$2,FALSE)),IF($N1505=0,IF(ISERROR(VLOOKUP($P1505,'M1'!$A:$C,R$2,FALSE)),IF(ISERROR(VLOOKUP(DATA!$P1505,'M2'!$A:$C,R$2,FALSE)),"NOT PRESENT",VLOOKUP(DATA!$P1505,'M2'!$A:$C,R$2,FALSE)),VLOOKUP($P1505,'M1'!$A:$C,R$2,FALSE)),"SPECIFY METHOD")))</f>
        <v>Leather star</v>
      </c>
      <c r="S1505" s="21">
        <f t="shared" si="2862"/>
        <v>8</v>
      </c>
      <c r="T1505" s="11">
        <v>8</v>
      </c>
      <c r="U1505" s="11"/>
      <c r="V1505" s="11"/>
      <c r="W1505" s="11"/>
      <c r="X1505" s="11"/>
      <c r="Y1505" s="11"/>
      <c r="Z1505" s="11"/>
      <c r="AA1505" s="11"/>
      <c r="AB1505" s="11"/>
      <c r="AC1505" s="11"/>
      <c r="AD1505" s="11"/>
      <c r="AE1505" s="11"/>
      <c r="AF1505" s="11"/>
      <c r="AG1505" s="11"/>
      <c r="AH1505" s="11"/>
      <c r="AI1505" s="11"/>
      <c r="AJ1505" s="11"/>
      <c r="AK1505" s="11"/>
      <c r="AL1505" s="11"/>
      <c r="AM1505" s="11"/>
      <c r="AN1505" s="11"/>
      <c r="AO1505" s="11"/>
      <c r="AP1505" s="11"/>
      <c r="AQ1505" s="11"/>
      <c r="AR1505" s="11"/>
      <c r="AS1505" s="11"/>
      <c r="AT1505" s="11"/>
      <c r="AU1505" s="11"/>
      <c r="AV1505" s="11"/>
      <c r="AW1505" s="11"/>
      <c r="AX1505" s="11"/>
      <c r="AY1505" s="11"/>
      <c r="AZ1505" s="11"/>
      <c r="BA1505" s="11"/>
      <c r="BB1505" s="11"/>
      <c r="BC1505" s="11"/>
      <c r="BD1505" s="11"/>
      <c r="BE1505" s="11"/>
      <c r="BF1505" s="11"/>
      <c r="BG1505" s="11"/>
      <c r="BH1505" s="11"/>
      <c r="BI1505" s="11"/>
      <c r="BJ1505" s="11"/>
      <c r="BK1505" s="11"/>
      <c r="BL1505" s="11"/>
      <c r="BM1505" s="11"/>
      <c r="BN1505" s="11"/>
      <c r="BO1505" s="11"/>
      <c r="BP1505" s="11"/>
    </row>
    <row r="1506" spans="1:68" ht="12.75" customHeight="1">
      <c r="A1506" s="12">
        <f t="shared" si="2736"/>
        <v>1502</v>
      </c>
      <c r="B1506" s="11" t="str">
        <f t="shared" ref="B1506:D1506" si="2893">IF(ISERROR(B1505),IF(ISERROR(B1504),IF(ISERROR(B1503),"BLANK",B1503),B1504),B1505)</f>
        <v>Jasmin Schuster</v>
      </c>
      <c r="C1506" s="11" t="str">
        <f t="shared" si="2893"/>
        <v>Tom Bird</v>
      </c>
      <c r="D1506" s="11" t="str">
        <f t="shared" si="2893"/>
        <v>BMSC6</v>
      </c>
      <c r="E1506" s="12" t="str">
        <f>IF(ISERROR(VLOOKUP($D1506,SITES!$A:$E,2,FALSE)),"",VLOOKUP($D1506,SITES!$A:$E,2,FALSE))</f>
        <v>Baeria Rocks South Island</v>
      </c>
      <c r="F1506" s="10">
        <f>IF(ISERROR(VLOOKUP($D1506,SITES!$A:$E,3,FALSE)),"",VLOOKUP($D1506,SITES!$A:$E,3,FALSE))</f>
        <v>48.950233459472599</v>
      </c>
      <c r="G1506" s="13">
        <f>IF(ISERROR(VLOOKUP($D1506,SITES!$A:$E,4,FALSE)),"",VLOOKUP($D1506,SITES!$A:$E,4,FALSE))</f>
        <v>-125.155548095703</v>
      </c>
      <c r="H1506" s="36" t="str">
        <f t="shared" si="2876"/>
        <v>22/04/2024</v>
      </c>
      <c r="I1506" s="11">
        <f t="shared" ref="I1506:O1506" si="2894">IF(ISERROR(I1505),IF(ISERROR(I1504),IF(ISERROR(I1503),"BLANK",I1503),I1504),I1505)</f>
        <v>1.5</v>
      </c>
      <c r="J1506" s="11" t="str">
        <f t="shared" si="2894"/>
        <v>SW</v>
      </c>
      <c r="K1506" s="18">
        <f t="shared" si="2894"/>
        <v>0.52986111111111112</v>
      </c>
      <c r="L1506" s="11" t="str">
        <f t="shared" si="2894"/>
        <v>TB</v>
      </c>
      <c r="M1506" s="11">
        <f t="shared" si="2894"/>
        <v>8</v>
      </c>
      <c r="N1506" s="11">
        <f t="shared" si="2894"/>
        <v>2</v>
      </c>
      <c r="O1506" s="11">
        <f t="shared" si="2894"/>
        <v>1</v>
      </c>
      <c r="P1506" s="11" t="s">
        <v>207</v>
      </c>
      <c r="Q1506" s="19" t="str">
        <f>IF($N1506=1,IF(ISERROR(VLOOKUP($P1506,'M1'!$A:$C,Q$2,FALSE)),"NOT PRESENT",VLOOKUP($P1506,'M1'!$A:$C,Q$2,FALSE)),IF($N1506=2,IF(ISERROR(VLOOKUP(DATA!$P1506,'M2'!$A:$C,Q$2,FALSE)),"NOT PRESENT",VLOOKUP(DATA!$P1506,'M2'!$A:$C,Q$2,FALSE)),IF($N1506=0,IF(ISERROR(VLOOKUP($P1506,'M1'!$A:$C,Q$2,FALSE)),IF(ISERROR(VLOOKUP(DATA!$P1506,'M2'!$A:$C,Q$2,FALSE)),"NOT PRESENT",VLOOKUP(DATA!$P1506,'M2'!$A:$C,Q$2,FALSE)),VLOOKUP($P1506,'M1'!$A:$C,Q$2,FALSE)),"SPECIFY METHOD")))</f>
        <v>Pomaulax gibberosus</v>
      </c>
      <c r="R1506" s="12" t="str">
        <f>IF($N1506=1,IF(ISERROR(VLOOKUP($P1506,'M1'!$A:$C,R$2,FALSE)),"NOT PRESENT",VLOOKUP($P1506,'M1'!$A:$C,R$2,FALSE)),IF($N1506=2,IF(ISERROR(VLOOKUP(DATA!$P1506,'M2'!$A:$C,R$2,FALSE)),"NOT PRESENT",VLOOKUP(DATA!$P1506,'M2'!$A:$C,R$2,FALSE)),IF($N1506=0,IF(ISERROR(VLOOKUP($P1506,'M1'!$A:$C,R$2,FALSE)),IF(ISERROR(VLOOKUP(DATA!$P1506,'M2'!$A:$C,R$2,FALSE)),"NOT PRESENT",VLOOKUP(DATA!$P1506,'M2'!$A:$C,R$2,FALSE)),VLOOKUP($P1506,'M1'!$A:$C,R$2,FALSE)),"SPECIFY METHOD")))</f>
        <v>Red turban shell</v>
      </c>
      <c r="S1506" s="21">
        <f t="shared" si="2862"/>
        <v>39</v>
      </c>
      <c r="T1506" s="11">
        <v>39</v>
      </c>
      <c r="U1506" s="11"/>
      <c r="V1506" s="11"/>
      <c r="W1506" s="11"/>
      <c r="X1506" s="11"/>
      <c r="Y1506" s="11"/>
      <c r="Z1506" s="11"/>
      <c r="AA1506" s="11"/>
      <c r="AB1506" s="11"/>
      <c r="AC1506" s="11"/>
      <c r="AD1506" s="11"/>
      <c r="AE1506" s="11"/>
      <c r="AF1506" s="11"/>
      <c r="AG1506" s="11"/>
      <c r="AH1506" s="11"/>
      <c r="AI1506" s="11"/>
      <c r="AJ1506" s="11"/>
      <c r="AK1506" s="11"/>
      <c r="AL1506" s="11"/>
      <c r="AM1506" s="11"/>
      <c r="AN1506" s="11"/>
      <c r="AO1506" s="11"/>
      <c r="AP1506" s="11"/>
      <c r="AQ1506" s="11"/>
      <c r="AR1506" s="11"/>
      <c r="AS1506" s="11"/>
      <c r="AT1506" s="11"/>
      <c r="AU1506" s="11"/>
      <c r="AV1506" s="11"/>
      <c r="AW1506" s="11"/>
      <c r="AX1506" s="11"/>
      <c r="AY1506" s="11"/>
      <c r="AZ1506" s="11"/>
      <c r="BA1506" s="11"/>
      <c r="BB1506" s="11"/>
      <c r="BC1506" s="11"/>
      <c r="BD1506" s="11"/>
      <c r="BE1506" s="11"/>
      <c r="BF1506" s="11"/>
      <c r="BG1506" s="11"/>
      <c r="BH1506" s="11"/>
      <c r="BI1506" s="11"/>
      <c r="BJ1506" s="11"/>
      <c r="BK1506" s="11"/>
      <c r="BL1506" s="11"/>
      <c r="BM1506" s="11"/>
      <c r="BN1506" s="11"/>
      <c r="BO1506" s="11"/>
      <c r="BP1506" s="11"/>
    </row>
    <row r="1507" spans="1:68" ht="12.75" customHeight="1">
      <c r="A1507" s="12">
        <f t="shared" si="2736"/>
        <v>1503</v>
      </c>
      <c r="B1507" s="11" t="str">
        <f t="shared" ref="B1507:D1507" si="2895">IF(ISERROR(B1506),IF(ISERROR(B1505),IF(ISERROR(B1504),"BLANK",B1504),B1505),B1506)</f>
        <v>Jasmin Schuster</v>
      </c>
      <c r="C1507" s="11" t="str">
        <f t="shared" si="2895"/>
        <v>Tom Bird</v>
      </c>
      <c r="D1507" s="11" t="str">
        <f t="shared" si="2895"/>
        <v>BMSC6</v>
      </c>
      <c r="E1507" s="12" t="str">
        <f>IF(ISERROR(VLOOKUP($D1507,SITES!$A:$E,2,FALSE)),"",VLOOKUP($D1507,SITES!$A:$E,2,FALSE))</f>
        <v>Baeria Rocks South Island</v>
      </c>
      <c r="F1507" s="10">
        <f>IF(ISERROR(VLOOKUP($D1507,SITES!$A:$E,3,FALSE)),"",VLOOKUP($D1507,SITES!$A:$E,3,FALSE))</f>
        <v>48.950233459472599</v>
      </c>
      <c r="G1507" s="13">
        <f>IF(ISERROR(VLOOKUP($D1507,SITES!$A:$E,4,FALSE)),"",VLOOKUP($D1507,SITES!$A:$E,4,FALSE))</f>
        <v>-125.155548095703</v>
      </c>
      <c r="H1507" s="36" t="str">
        <f t="shared" si="2876"/>
        <v>22/04/2024</v>
      </c>
      <c r="I1507" s="11">
        <f t="shared" ref="I1507:O1507" si="2896">IF(ISERROR(I1506),IF(ISERROR(I1505),IF(ISERROR(I1504),"BLANK",I1504),I1505),I1506)</f>
        <v>1.5</v>
      </c>
      <c r="J1507" s="11" t="str">
        <f t="shared" si="2896"/>
        <v>SW</v>
      </c>
      <c r="K1507" s="18">
        <f t="shared" si="2896"/>
        <v>0.52986111111111112</v>
      </c>
      <c r="L1507" s="11" t="str">
        <f t="shared" si="2896"/>
        <v>TB</v>
      </c>
      <c r="M1507" s="11">
        <f t="shared" si="2896"/>
        <v>8</v>
      </c>
      <c r="N1507" s="11">
        <f t="shared" si="2896"/>
        <v>2</v>
      </c>
      <c r="O1507" s="11">
        <f t="shared" si="2896"/>
        <v>1</v>
      </c>
      <c r="P1507" s="11" t="s">
        <v>218</v>
      </c>
      <c r="Q1507" s="19" t="str">
        <f>IF($N1507=1,IF(ISERROR(VLOOKUP($P1507,'M1'!$A:$C,Q$2,FALSE)),"NOT PRESENT",VLOOKUP($P1507,'M1'!$A:$C,Q$2,FALSE)),IF($N1507=2,IF(ISERROR(VLOOKUP(DATA!$P1507,'M2'!$A:$C,Q$2,FALSE)),"NOT PRESENT",VLOOKUP(DATA!$P1507,'M2'!$A:$C,Q$2,FALSE)),IF($N1507=0,IF(ISERROR(VLOOKUP($P1507,'M1'!$A:$C,Q$2,FALSE)),IF(ISERROR(VLOOKUP(DATA!$P1507,'M2'!$A:$C,Q$2,FALSE)),"NOT PRESENT",VLOOKUP(DATA!$P1507,'M2'!$A:$C,Q$2,FALSE)),VLOOKUP($P1507,'M1'!$A:$C,Q$2,FALSE)),"SPECIFY METHOD")))</f>
        <v>Ceratostoma foliatum</v>
      </c>
      <c r="R1507" s="12" t="str">
        <f>IF($N1507=1,IF(ISERROR(VLOOKUP($P1507,'M1'!$A:$C,R$2,FALSE)),"NOT PRESENT",VLOOKUP($P1507,'M1'!$A:$C,R$2,FALSE)),IF($N1507=2,IF(ISERROR(VLOOKUP(DATA!$P1507,'M2'!$A:$C,R$2,FALSE)),"NOT PRESENT",VLOOKUP(DATA!$P1507,'M2'!$A:$C,R$2,FALSE)),IF($N1507=0,IF(ISERROR(VLOOKUP($P1507,'M1'!$A:$C,R$2,FALSE)),IF(ISERROR(VLOOKUP(DATA!$P1507,'M2'!$A:$C,R$2,FALSE)),"NOT PRESENT",VLOOKUP(DATA!$P1507,'M2'!$A:$C,R$2,FALSE)),VLOOKUP($P1507,'M1'!$A:$C,R$2,FALSE)),"SPECIFY METHOD")))</f>
        <v>Leafy hornmouth</v>
      </c>
      <c r="S1507" s="21">
        <f t="shared" si="2862"/>
        <v>104</v>
      </c>
      <c r="T1507" s="11">
        <v>104</v>
      </c>
      <c r="U1507" s="11"/>
      <c r="V1507" s="11"/>
      <c r="W1507" s="11"/>
      <c r="X1507" s="11"/>
      <c r="Y1507" s="11"/>
      <c r="Z1507" s="11"/>
      <c r="AA1507" s="11"/>
      <c r="AB1507" s="11"/>
      <c r="AC1507" s="11"/>
      <c r="AD1507" s="11"/>
      <c r="AE1507" s="11"/>
      <c r="AF1507" s="11"/>
      <c r="AG1507" s="11"/>
      <c r="AH1507" s="11"/>
      <c r="AI1507" s="11"/>
      <c r="AJ1507" s="11"/>
      <c r="AK1507" s="11"/>
      <c r="AL1507" s="11"/>
      <c r="AM1507" s="11"/>
      <c r="AN1507" s="11"/>
      <c r="AO1507" s="11"/>
      <c r="AP1507" s="11"/>
      <c r="AQ1507" s="11"/>
      <c r="AR1507" s="11"/>
      <c r="AS1507" s="11"/>
      <c r="AT1507" s="11"/>
      <c r="AU1507" s="11"/>
      <c r="AV1507" s="11"/>
      <c r="AW1507" s="11"/>
      <c r="AX1507" s="11"/>
      <c r="AY1507" s="11"/>
      <c r="AZ1507" s="11"/>
      <c r="BA1507" s="11"/>
      <c r="BB1507" s="11"/>
      <c r="BC1507" s="11"/>
      <c r="BD1507" s="11"/>
      <c r="BE1507" s="11"/>
      <c r="BF1507" s="11"/>
      <c r="BG1507" s="11"/>
      <c r="BH1507" s="11"/>
      <c r="BI1507" s="11"/>
      <c r="BJ1507" s="11"/>
      <c r="BK1507" s="11"/>
      <c r="BL1507" s="11"/>
      <c r="BM1507" s="11"/>
      <c r="BN1507" s="11"/>
      <c r="BO1507" s="11"/>
      <c r="BP1507" s="11"/>
    </row>
    <row r="1508" spans="1:68" ht="12.75" customHeight="1">
      <c r="A1508" s="12">
        <f t="shared" si="2736"/>
        <v>1504</v>
      </c>
      <c r="B1508" s="11" t="str">
        <f t="shared" ref="B1508:D1508" si="2897">IF(ISERROR(B1507),IF(ISERROR(B1506),IF(ISERROR(B1505),"BLANK",B1505),B1506),B1507)</f>
        <v>Jasmin Schuster</v>
      </c>
      <c r="C1508" s="11" t="str">
        <f t="shared" si="2897"/>
        <v>Tom Bird</v>
      </c>
      <c r="D1508" s="11" t="str">
        <f t="shared" si="2897"/>
        <v>BMSC6</v>
      </c>
      <c r="E1508" s="12" t="str">
        <f>IF(ISERROR(VLOOKUP($D1508,SITES!$A:$E,2,FALSE)),"",VLOOKUP($D1508,SITES!$A:$E,2,FALSE))</f>
        <v>Baeria Rocks South Island</v>
      </c>
      <c r="F1508" s="10">
        <f>IF(ISERROR(VLOOKUP($D1508,SITES!$A:$E,3,FALSE)),"",VLOOKUP($D1508,SITES!$A:$E,3,FALSE))</f>
        <v>48.950233459472599</v>
      </c>
      <c r="G1508" s="13">
        <f>IF(ISERROR(VLOOKUP($D1508,SITES!$A:$E,4,FALSE)),"",VLOOKUP($D1508,SITES!$A:$E,4,FALSE))</f>
        <v>-125.155548095703</v>
      </c>
      <c r="H1508" s="36" t="str">
        <f t="shared" si="2876"/>
        <v>22/04/2024</v>
      </c>
      <c r="I1508" s="11">
        <f t="shared" ref="I1508:O1508" si="2898">IF(ISERROR(I1507),IF(ISERROR(I1506),IF(ISERROR(I1505),"BLANK",I1505),I1506),I1507)</f>
        <v>1.5</v>
      </c>
      <c r="J1508" s="11" t="str">
        <f t="shared" si="2898"/>
        <v>SW</v>
      </c>
      <c r="K1508" s="18">
        <f t="shared" si="2898"/>
        <v>0.52986111111111112</v>
      </c>
      <c r="L1508" s="11" t="str">
        <f t="shared" si="2898"/>
        <v>TB</v>
      </c>
      <c r="M1508" s="11">
        <f t="shared" si="2898"/>
        <v>8</v>
      </c>
      <c r="N1508" s="11">
        <f t="shared" si="2898"/>
        <v>2</v>
      </c>
      <c r="O1508" s="11">
        <f t="shared" si="2898"/>
        <v>1</v>
      </c>
      <c r="P1508" s="11" t="s">
        <v>228</v>
      </c>
      <c r="Q1508" s="19" t="str">
        <f>IF($N1508=1,IF(ISERROR(VLOOKUP($P1508,'M1'!$A:$C,Q$2,FALSE)),"NOT PRESENT",VLOOKUP($P1508,'M1'!$A:$C,Q$2,FALSE)),IF($N1508=2,IF(ISERROR(VLOOKUP(DATA!$P1508,'M2'!$A:$C,Q$2,FALSE)),"NOT PRESENT",VLOOKUP(DATA!$P1508,'M2'!$A:$C,Q$2,FALSE)),IF($N1508=0,IF(ISERROR(VLOOKUP($P1508,'M1'!$A:$C,Q$2,FALSE)),IF(ISERROR(VLOOKUP(DATA!$P1508,'M2'!$A:$C,Q$2,FALSE)),"NOT PRESENT",VLOOKUP(DATA!$P1508,'M2'!$A:$C,Q$2,FALSE)),VLOOKUP($P1508,'M1'!$A:$C,Q$2,FALSE)),"SPECIFY METHOD")))</f>
        <v>Crassadoma gigantea</v>
      </c>
      <c r="R1508" s="12" t="str">
        <f>IF($N1508=1,IF(ISERROR(VLOOKUP($P1508,'M1'!$A:$C,R$2,FALSE)),"NOT PRESENT",VLOOKUP($P1508,'M1'!$A:$C,R$2,FALSE)),IF($N1508=2,IF(ISERROR(VLOOKUP(DATA!$P1508,'M2'!$A:$C,R$2,FALSE)),"NOT PRESENT",VLOOKUP(DATA!$P1508,'M2'!$A:$C,R$2,FALSE)),IF($N1508=0,IF(ISERROR(VLOOKUP($P1508,'M1'!$A:$C,R$2,FALSE)),IF(ISERROR(VLOOKUP(DATA!$P1508,'M2'!$A:$C,R$2,FALSE)),"NOT PRESENT",VLOOKUP(DATA!$P1508,'M2'!$A:$C,R$2,FALSE)),VLOOKUP($P1508,'M1'!$A:$C,R$2,FALSE)),"SPECIFY METHOD")))</f>
        <v>Purple-hinged rock scallop</v>
      </c>
      <c r="S1508" s="21">
        <v>3</v>
      </c>
      <c r="T1508" s="11">
        <v>3</v>
      </c>
      <c r="U1508" s="11"/>
      <c r="V1508" s="11"/>
      <c r="W1508" s="11"/>
      <c r="X1508" s="11">
        <v>3</v>
      </c>
      <c r="Y1508" s="11"/>
      <c r="Z1508" s="11"/>
      <c r="AA1508" s="11"/>
      <c r="AB1508" s="11"/>
      <c r="AC1508" s="11"/>
      <c r="AD1508" s="11"/>
      <c r="AE1508" s="11"/>
      <c r="AF1508" s="11"/>
      <c r="AG1508" s="11"/>
      <c r="AH1508" s="11"/>
      <c r="AI1508" s="11"/>
      <c r="AJ1508" s="11"/>
      <c r="AK1508" s="11"/>
      <c r="AL1508" s="11"/>
      <c r="AM1508" s="11"/>
      <c r="AN1508" s="11"/>
      <c r="AO1508" s="11"/>
      <c r="AP1508" s="11"/>
      <c r="AQ1508" s="11"/>
      <c r="AR1508" s="11"/>
      <c r="AS1508" s="11"/>
      <c r="AT1508" s="11"/>
      <c r="AU1508" s="11"/>
      <c r="AV1508" s="11"/>
      <c r="AW1508" s="11"/>
      <c r="AX1508" s="11"/>
      <c r="AY1508" s="11"/>
      <c r="AZ1508" s="11"/>
      <c r="BA1508" s="11"/>
      <c r="BB1508" s="11"/>
      <c r="BC1508" s="11"/>
      <c r="BD1508" s="11"/>
      <c r="BE1508" s="11"/>
      <c r="BF1508" s="11"/>
      <c r="BG1508" s="11"/>
      <c r="BH1508" s="11"/>
      <c r="BI1508" s="11"/>
      <c r="BJ1508" s="11"/>
      <c r="BK1508" s="11"/>
      <c r="BL1508" s="11"/>
      <c r="BM1508" s="11"/>
      <c r="BN1508" s="11"/>
      <c r="BO1508" s="11"/>
      <c r="BP1508" s="11"/>
    </row>
    <row r="1509" spans="1:68" ht="12.75" customHeight="1">
      <c r="A1509" s="12">
        <f t="shared" si="2736"/>
        <v>1505</v>
      </c>
      <c r="B1509" s="11" t="str">
        <f t="shared" ref="B1509:D1509" si="2899">IF(ISERROR(B1508),IF(ISERROR(B1507),IF(ISERROR(B1506),"BLANK",B1506),B1507),B1508)</f>
        <v>Jasmin Schuster</v>
      </c>
      <c r="C1509" s="11" t="str">
        <f t="shared" si="2899"/>
        <v>Tom Bird</v>
      </c>
      <c r="D1509" s="11" t="str">
        <f t="shared" si="2899"/>
        <v>BMSC6</v>
      </c>
      <c r="E1509" s="12" t="str">
        <f>IF(ISERROR(VLOOKUP($D1509,SITES!$A:$E,2,FALSE)),"",VLOOKUP($D1509,SITES!$A:$E,2,FALSE))</f>
        <v>Baeria Rocks South Island</v>
      </c>
      <c r="F1509" s="10">
        <f>IF(ISERROR(VLOOKUP($D1509,SITES!$A:$E,3,FALSE)),"",VLOOKUP($D1509,SITES!$A:$E,3,FALSE))</f>
        <v>48.950233459472599</v>
      </c>
      <c r="G1509" s="13">
        <f>IF(ISERROR(VLOOKUP($D1509,SITES!$A:$E,4,FALSE)),"",VLOOKUP($D1509,SITES!$A:$E,4,FALSE))</f>
        <v>-125.155548095703</v>
      </c>
      <c r="H1509" s="36" t="str">
        <f t="shared" si="2876"/>
        <v>22/04/2024</v>
      </c>
      <c r="I1509" s="11">
        <f t="shared" ref="I1509:O1509" si="2900">IF(ISERROR(I1508),IF(ISERROR(I1507),IF(ISERROR(I1506),"BLANK",I1506),I1507),I1508)</f>
        <v>1.5</v>
      </c>
      <c r="J1509" s="11" t="str">
        <f t="shared" si="2900"/>
        <v>SW</v>
      </c>
      <c r="K1509" s="18">
        <f t="shared" si="2900"/>
        <v>0.52986111111111112</v>
      </c>
      <c r="L1509" s="11" t="str">
        <f t="shared" si="2900"/>
        <v>TB</v>
      </c>
      <c r="M1509" s="11">
        <f t="shared" si="2900"/>
        <v>8</v>
      </c>
      <c r="N1509" s="11">
        <f t="shared" si="2900"/>
        <v>2</v>
      </c>
      <c r="O1509" s="11">
        <f t="shared" si="2900"/>
        <v>1</v>
      </c>
      <c r="P1509" s="11" t="s">
        <v>214</v>
      </c>
      <c r="Q1509" s="19" t="str">
        <f>IF($N1509=1,IF(ISERROR(VLOOKUP($P1509,'M1'!$A:$C,Q$2,FALSE)),"NOT PRESENT",VLOOKUP($P1509,'M1'!$A:$C,Q$2,FALSE)),IF($N1509=2,IF(ISERROR(VLOOKUP(DATA!$P1509,'M2'!$A:$C,Q$2,FALSE)),"NOT PRESENT",VLOOKUP(DATA!$P1509,'M2'!$A:$C,Q$2,FALSE)),IF($N1509=0,IF(ISERROR(VLOOKUP($P1509,'M1'!$A:$C,Q$2,FALSE)),IF(ISERROR(VLOOKUP(DATA!$P1509,'M2'!$A:$C,Q$2,FALSE)),"NOT PRESENT",VLOOKUP(DATA!$P1509,'M2'!$A:$C,Q$2,FALSE)),VLOOKUP($P1509,'M1'!$A:$C,Q$2,FALSE)),"SPECIFY METHOD")))</f>
        <v>Orthasterias koehleri</v>
      </c>
      <c r="R1509" s="12" t="str">
        <f>IF($N1509=1,IF(ISERROR(VLOOKUP($P1509,'M1'!$A:$C,R$2,FALSE)),"NOT PRESENT",VLOOKUP($P1509,'M1'!$A:$C,R$2,FALSE)),IF($N1509=2,IF(ISERROR(VLOOKUP(DATA!$P1509,'M2'!$A:$C,R$2,FALSE)),"NOT PRESENT",VLOOKUP(DATA!$P1509,'M2'!$A:$C,R$2,FALSE)),IF($N1509=0,IF(ISERROR(VLOOKUP($P1509,'M1'!$A:$C,R$2,FALSE)),IF(ISERROR(VLOOKUP(DATA!$P1509,'M2'!$A:$C,R$2,FALSE)),"NOT PRESENT",VLOOKUP(DATA!$P1509,'M2'!$A:$C,R$2,FALSE)),VLOOKUP($P1509,'M1'!$A:$C,R$2,FALSE)),"SPECIFY METHOD")))</f>
        <v>Rainbow star</v>
      </c>
      <c r="S1509" s="21">
        <f t="shared" ref="S1509:S1511" si="2901">SUM(T1509:AV1509)</f>
        <v>12</v>
      </c>
      <c r="T1509" s="11">
        <v>12</v>
      </c>
      <c r="U1509" s="11"/>
      <c r="V1509" s="11"/>
      <c r="W1509" s="11"/>
      <c r="X1509" s="11"/>
      <c r="Y1509" s="11"/>
      <c r="Z1509" s="11"/>
      <c r="AA1509" s="11"/>
      <c r="AB1509" s="11"/>
      <c r="AC1509" s="11"/>
      <c r="AD1509" s="11"/>
      <c r="AE1509" s="11"/>
      <c r="AF1509" s="11"/>
      <c r="AG1509" s="11"/>
      <c r="AH1509" s="11"/>
      <c r="AI1509" s="11"/>
      <c r="AJ1509" s="11"/>
      <c r="AK1509" s="11"/>
      <c r="AL1509" s="11"/>
      <c r="AM1509" s="11"/>
      <c r="AN1509" s="11"/>
      <c r="AO1509" s="11"/>
      <c r="AP1509" s="11"/>
      <c r="AQ1509" s="11"/>
      <c r="AR1509" s="11"/>
      <c r="AS1509" s="11"/>
      <c r="AT1509" s="11"/>
      <c r="AU1509" s="11"/>
      <c r="AV1509" s="11"/>
      <c r="AW1509" s="11"/>
      <c r="AX1509" s="11"/>
      <c r="AY1509" s="11"/>
      <c r="AZ1509" s="11"/>
      <c r="BA1509" s="11"/>
      <c r="BB1509" s="11"/>
      <c r="BC1509" s="11"/>
      <c r="BD1509" s="11"/>
      <c r="BE1509" s="11"/>
      <c r="BF1509" s="11"/>
      <c r="BG1509" s="11"/>
      <c r="BH1509" s="11"/>
      <c r="BI1509" s="11"/>
      <c r="BJ1509" s="11"/>
      <c r="BK1509" s="11"/>
      <c r="BL1509" s="11"/>
      <c r="BM1509" s="11"/>
      <c r="BN1509" s="11"/>
      <c r="BO1509" s="11"/>
      <c r="BP1509" s="11"/>
    </row>
    <row r="1510" spans="1:68" ht="12.75" customHeight="1">
      <c r="A1510" s="12">
        <f t="shared" si="2736"/>
        <v>1506</v>
      </c>
      <c r="B1510" s="11" t="str">
        <f t="shared" ref="B1510:D1510" si="2902">IF(ISERROR(B1509),IF(ISERROR(B1508),IF(ISERROR(B1507),"BLANK",B1507),B1508),B1509)</f>
        <v>Jasmin Schuster</v>
      </c>
      <c r="C1510" s="11" t="str">
        <f t="shared" si="2902"/>
        <v>Tom Bird</v>
      </c>
      <c r="D1510" s="11" t="str">
        <f t="shared" si="2902"/>
        <v>BMSC6</v>
      </c>
      <c r="E1510" s="12" t="str">
        <f>IF(ISERROR(VLOOKUP($D1510,SITES!$A:$E,2,FALSE)),"",VLOOKUP($D1510,SITES!$A:$E,2,FALSE))</f>
        <v>Baeria Rocks South Island</v>
      </c>
      <c r="F1510" s="10">
        <f>IF(ISERROR(VLOOKUP($D1510,SITES!$A:$E,3,FALSE)),"",VLOOKUP($D1510,SITES!$A:$E,3,FALSE))</f>
        <v>48.950233459472599</v>
      </c>
      <c r="G1510" s="13">
        <f>IF(ISERROR(VLOOKUP($D1510,SITES!$A:$E,4,FALSE)),"",VLOOKUP($D1510,SITES!$A:$E,4,FALSE))</f>
        <v>-125.155548095703</v>
      </c>
      <c r="H1510" s="36" t="str">
        <f t="shared" si="2876"/>
        <v>22/04/2024</v>
      </c>
      <c r="I1510" s="11">
        <f t="shared" ref="I1510:O1510" si="2903">IF(ISERROR(I1509),IF(ISERROR(I1508),IF(ISERROR(I1507),"BLANK",I1507),I1508),I1509)</f>
        <v>1.5</v>
      </c>
      <c r="J1510" s="11" t="str">
        <f t="shared" si="2903"/>
        <v>SW</v>
      </c>
      <c r="K1510" s="18">
        <f t="shared" si="2903"/>
        <v>0.52986111111111112</v>
      </c>
      <c r="L1510" s="11" t="str">
        <f t="shared" si="2903"/>
        <v>TB</v>
      </c>
      <c r="M1510" s="11">
        <f t="shared" si="2903"/>
        <v>8</v>
      </c>
      <c r="N1510" s="11">
        <f t="shared" si="2903"/>
        <v>2</v>
      </c>
      <c r="O1510" s="11">
        <f t="shared" si="2903"/>
        <v>1</v>
      </c>
      <c r="P1510" s="11" t="s">
        <v>222</v>
      </c>
      <c r="Q1510" s="19" t="str">
        <f>IF($N1510=1,IF(ISERROR(VLOOKUP($P1510,'M1'!$A:$C,Q$2,FALSE)),"NOT PRESENT",VLOOKUP($P1510,'M1'!$A:$C,Q$2,FALSE)),IF($N1510=2,IF(ISERROR(VLOOKUP(DATA!$P1510,'M2'!$A:$C,Q$2,FALSE)),"NOT PRESENT",VLOOKUP(DATA!$P1510,'M2'!$A:$C,Q$2,FALSE)),IF($N1510=0,IF(ISERROR(VLOOKUP($P1510,'M1'!$A:$C,Q$2,FALSE)),IF(ISERROR(VLOOKUP(DATA!$P1510,'M2'!$A:$C,Q$2,FALSE)),"NOT PRESENT",VLOOKUP(DATA!$P1510,'M2'!$A:$C,Q$2,FALSE)),VLOOKUP($P1510,'M1'!$A:$C,Q$2,FALSE)),"SPECIFY METHOD")))</f>
        <v>Apostichopus californicus</v>
      </c>
      <c r="R1510" s="12" t="str">
        <f>IF($N1510=1,IF(ISERROR(VLOOKUP($P1510,'M1'!$A:$C,R$2,FALSE)),"NOT PRESENT",VLOOKUP($P1510,'M1'!$A:$C,R$2,FALSE)),IF($N1510=2,IF(ISERROR(VLOOKUP(DATA!$P1510,'M2'!$A:$C,R$2,FALSE)),"NOT PRESENT",VLOOKUP(DATA!$P1510,'M2'!$A:$C,R$2,FALSE)),IF($N1510=0,IF(ISERROR(VLOOKUP($P1510,'M1'!$A:$C,R$2,FALSE)),IF(ISERROR(VLOOKUP(DATA!$P1510,'M2'!$A:$C,R$2,FALSE)),"NOT PRESENT",VLOOKUP(DATA!$P1510,'M2'!$A:$C,R$2,FALSE)),VLOOKUP($P1510,'M1'!$A:$C,R$2,FALSE)),"SPECIFY METHOD")))</f>
        <v>California sea cucumber</v>
      </c>
      <c r="S1510" s="21">
        <f t="shared" si="2901"/>
        <v>18</v>
      </c>
      <c r="T1510" s="11">
        <v>18</v>
      </c>
      <c r="U1510" s="11"/>
      <c r="V1510" s="11"/>
      <c r="W1510" s="11"/>
      <c r="X1510" s="11"/>
      <c r="Y1510" s="11"/>
      <c r="Z1510" s="11"/>
      <c r="AA1510" s="11"/>
      <c r="AB1510" s="11"/>
      <c r="AC1510" s="11"/>
      <c r="AD1510" s="11"/>
      <c r="AE1510" s="11"/>
      <c r="AF1510" s="11"/>
      <c r="AG1510" s="11"/>
      <c r="AH1510" s="11"/>
      <c r="AI1510" s="11"/>
      <c r="AJ1510" s="11"/>
      <c r="AK1510" s="11"/>
      <c r="AL1510" s="11"/>
      <c r="AM1510" s="11"/>
      <c r="AN1510" s="11"/>
      <c r="AO1510" s="11"/>
      <c r="AP1510" s="11"/>
      <c r="AQ1510" s="11"/>
      <c r="AR1510" s="11"/>
      <c r="AS1510" s="11"/>
      <c r="AT1510" s="11"/>
      <c r="AU1510" s="11"/>
      <c r="AV1510" s="11"/>
      <c r="AW1510" s="11"/>
      <c r="AX1510" s="11"/>
      <c r="AY1510" s="11"/>
      <c r="AZ1510" s="11"/>
      <c r="BA1510" s="11"/>
      <c r="BB1510" s="11"/>
      <c r="BC1510" s="11"/>
      <c r="BD1510" s="11"/>
      <c r="BE1510" s="11"/>
      <c r="BF1510" s="11"/>
      <c r="BG1510" s="11"/>
      <c r="BH1510" s="11"/>
      <c r="BI1510" s="11"/>
      <c r="BJ1510" s="11"/>
      <c r="BK1510" s="11"/>
      <c r="BL1510" s="11"/>
      <c r="BM1510" s="11"/>
      <c r="BN1510" s="11"/>
      <c r="BO1510" s="11"/>
      <c r="BP1510" s="11"/>
    </row>
    <row r="1511" spans="1:68" ht="12.75" customHeight="1">
      <c r="A1511" s="12">
        <f t="shared" si="2736"/>
        <v>1507</v>
      </c>
      <c r="B1511" s="11" t="str">
        <f t="shared" ref="B1511:D1511" si="2904">IF(ISERROR(B1510),IF(ISERROR(B1509),IF(ISERROR(B1508),"BLANK",B1508),B1509),B1510)</f>
        <v>Jasmin Schuster</v>
      </c>
      <c r="C1511" s="11" t="str">
        <f t="shared" si="2904"/>
        <v>Tom Bird</v>
      </c>
      <c r="D1511" s="11" t="str">
        <f t="shared" si="2904"/>
        <v>BMSC6</v>
      </c>
      <c r="E1511" s="12" t="str">
        <f>IF(ISERROR(VLOOKUP($D1511,SITES!$A:$E,2,FALSE)),"",VLOOKUP($D1511,SITES!$A:$E,2,FALSE))</f>
        <v>Baeria Rocks South Island</v>
      </c>
      <c r="F1511" s="10">
        <f>IF(ISERROR(VLOOKUP($D1511,SITES!$A:$E,3,FALSE)),"",VLOOKUP($D1511,SITES!$A:$E,3,FALSE))</f>
        <v>48.950233459472599</v>
      </c>
      <c r="G1511" s="13">
        <f>IF(ISERROR(VLOOKUP($D1511,SITES!$A:$E,4,FALSE)),"",VLOOKUP($D1511,SITES!$A:$E,4,FALSE))</f>
        <v>-125.155548095703</v>
      </c>
      <c r="H1511" s="36" t="str">
        <f t="shared" si="2876"/>
        <v>22/04/2024</v>
      </c>
      <c r="I1511" s="11">
        <f t="shared" ref="I1511:O1511" si="2905">IF(ISERROR(I1510),IF(ISERROR(I1509),IF(ISERROR(I1508),"BLANK",I1508),I1509),I1510)</f>
        <v>1.5</v>
      </c>
      <c r="J1511" s="11" t="str">
        <f t="shared" si="2905"/>
        <v>SW</v>
      </c>
      <c r="K1511" s="18">
        <f t="shared" si="2905"/>
        <v>0.52986111111111112</v>
      </c>
      <c r="L1511" s="11" t="str">
        <f t="shared" si="2905"/>
        <v>TB</v>
      </c>
      <c r="M1511" s="11">
        <f t="shared" si="2905"/>
        <v>8</v>
      </c>
      <c r="N1511" s="11">
        <f t="shared" si="2905"/>
        <v>2</v>
      </c>
      <c r="O1511" s="11">
        <f t="shared" si="2905"/>
        <v>1</v>
      </c>
      <c r="P1511" s="11" t="s">
        <v>213</v>
      </c>
      <c r="Q1511" s="19" t="str">
        <f>IF($N1511=1,IF(ISERROR(VLOOKUP($P1511,'M1'!$A:$C,Q$2,FALSE)),"NOT PRESENT",VLOOKUP($P1511,'M1'!$A:$C,Q$2,FALSE)),IF($N1511=2,IF(ISERROR(VLOOKUP(DATA!$P1511,'M2'!$A:$C,Q$2,FALSE)),"NOT PRESENT",VLOOKUP(DATA!$P1511,'M2'!$A:$C,Q$2,FALSE)),IF($N1511=0,IF(ISERROR(VLOOKUP($P1511,'M1'!$A:$C,Q$2,FALSE)),IF(ISERROR(VLOOKUP(DATA!$P1511,'M2'!$A:$C,Q$2,FALSE)),"NOT PRESENT",VLOOKUP(DATA!$P1511,'M2'!$A:$C,Q$2,FALSE)),VLOOKUP($P1511,'M1'!$A:$C,Q$2,FALSE)),"SPECIFY METHOD")))</f>
        <v>Paguroidea spp.</v>
      </c>
      <c r="R1511" s="12" t="str">
        <f>IF($N1511=1,IF(ISERROR(VLOOKUP($P1511,'M1'!$A:$C,R$2,FALSE)),"NOT PRESENT",VLOOKUP($P1511,'M1'!$A:$C,R$2,FALSE)),IF($N1511=2,IF(ISERROR(VLOOKUP(DATA!$P1511,'M2'!$A:$C,R$2,FALSE)),"NOT PRESENT",VLOOKUP(DATA!$P1511,'M2'!$A:$C,R$2,FALSE)),IF($N1511=0,IF(ISERROR(VLOOKUP($P1511,'M1'!$A:$C,R$2,FALSE)),IF(ISERROR(VLOOKUP(DATA!$P1511,'M2'!$A:$C,R$2,FALSE)),"NOT PRESENT",VLOOKUP(DATA!$P1511,'M2'!$A:$C,R$2,FALSE)),VLOOKUP($P1511,'M1'!$A:$C,R$2,FALSE)),"SPECIFY METHOD")))</f>
        <v>Unidentified hermit crab</v>
      </c>
      <c r="S1511" s="21">
        <f t="shared" si="2901"/>
        <v>6</v>
      </c>
      <c r="T1511" s="11">
        <v>6</v>
      </c>
      <c r="U1511" s="11"/>
      <c r="V1511" s="11"/>
      <c r="W1511" s="11"/>
      <c r="X1511" s="11"/>
      <c r="Y1511" s="11"/>
      <c r="Z1511" s="11"/>
      <c r="AA1511" s="11"/>
      <c r="AB1511" s="11"/>
      <c r="AC1511" s="11"/>
      <c r="AD1511" s="11"/>
      <c r="AE1511" s="11"/>
      <c r="AF1511" s="11"/>
      <c r="AG1511" s="11"/>
      <c r="AH1511" s="11"/>
      <c r="AI1511" s="11"/>
      <c r="AJ1511" s="11"/>
      <c r="AK1511" s="11"/>
      <c r="AL1511" s="11"/>
      <c r="AM1511" s="11"/>
      <c r="AN1511" s="11"/>
      <c r="AO1511" s="11"/>
      <c r="AP1511" s="11"/>
      <c r="AQ1511" s="11"/>
      <c r="AR1511" s="11"/>
      <c r="AS1511" s="11"/>
      <c r="AT1511" s="11"/>
      <c r="AU1511" s="11"/>
      <c r="AV1511" s="11"/>
      <c r="AW1511" s="11"/>
      <c r="AX1511" s="11"/>
      <c r="AY1511" s="11"/>
      <c r="AZ1511" s="11"/>
      <c r="BA1511" s="11"/>
      <c r="BB1511" s="11"/>
      <c r="BC1511" s="11"/>
      <c r="BD1511" s="11"/>
      <c r="BE1511" s="11"/>
      <c r="BF1511" s="11"/>
      <c r="BG1511" s="11"/>
      <c r="BH1511" s="11"/>
      <c r="BI1511" s="11"/>
      <c r="BJ1511" s="11"/>
      <c r="BK1511" s="11"/>
      <c r="BL1511" s="11"/>
      <c r="BM1511" s="11"/>
      <c r="BN1511" s="11"/>
      <c r="BO1511" s="11"/>
      <c r="BP1511" s="11"/>
    </row>
    <row r="1512" spans="1:68" ht="12.75" customHeight="1">
      <c r="A1512" s="12">
        <f t="shared" si="2736"/>
        <v>1508</v>
      </c>
      <c r="B1512" s="11" t="str">
        <f t="shared" ref="B1512:D1512" si="2906">IF(ISERROR(B1511),IF(ISERROR(B1510),IF(ISERROR(B1509),"BLANK",B1509),B1510),B1511)</f>
        <v>Jasmin Schuster</v>
      </c>
      <c r="C1512" s="11" t="str">
        <f t="shared" si="2906"/>
        <v>Tom Bird</v>
      </c>
      <c r="D1512" s="11" t="str">
        <f t="shared" si="2906"/>
        <v>BMSC6</v>
      </c>
      <c r="E1512" s="12" t="str">
        <f>IF(ISERROR(VLOOKUP($D1512,SITES!$A:$E,2,FALSE)),"",VLOOKUP($D1512,SITES!$A:$E,2,FALSE))</f>
        <v>Baeria Rocks South Island</v>
      </c>
      <c r="F1512" s="10">
        <f>IF(ISERROR(VLOOKUP($D1512,SITES!$A:$E,3,FALSE)),"",VLOOKUP($D1512,SITES!$A:$E,3,FALSE))</f>
        <v>48.950233459472599</v>
      </c>
      <c r="G1512" s="13">
        <f>IF(ISERROR(VLOOKUP($D1512,SITES!$A:$E,4,FALSE)),"",VLOOKUP($D1512,SITES!$A:$E,4,FALSE))</f>
        <v>-125.155548095703</v>
      </c>
      <c r="H1512" s="36" t="str">
        <f t="shared" si="2876"/>
        <v>22/04/2024</v>
      </c>
      <c r="I1512" s="11">
        <f t="shared" ref="I1512:O1512" si="2907">IF(ISERROR(I1511),IF(ISERROR(I1510),IF(ISERROR(I1509),"BLANK",I1509),I1510),I1511)</f>
        <v>1.5</v>
      </c>
      <c r="J1512" s="11" t="str">
        <f t="shared" si="2907"/>
        <v>SW</v>
      </c>
      <c r="K1512" s="18">
        <f t="shared" si="2907"/>
        <v>0.52986111111111112</v>
      </c>
      <c r="L1512" s="11" t="str">
        <f t="shared" si="2907"/>
        <v>TB</v>
      </c>
      <c r="M1512" s="11">
        <f t="shared" si="2907"/>
        <v>8</v>
      </c>
      <c r="N1512" s="11">
        <f t="shared" si="2907"/>
        <v>2</v>
      </c>
      <c r="O1512" s="11">
        <f t="shared" si="2907"/>
        <v>1</v>
      </c>
      <c r="P1512" s="11" t="s">
        <v>216</v>
      </c>
      <c r="Q1512" s="19" t="str">
        <f>IF($N1512=1,IF(ISERROR(VLOOKUP($P1512,'M1'!$A:$C,Q$2,FALSE)),"NOT PRESENT",VLOOKUP($P1512,'M1'!$A:$C,Q$2,FALSE)),IF($N1512=2,IF(ISERROR(VLOOKUP(DATA!$P1512,'M2'!$A:$C,Q$2,FALSE)),"NOT PRESENT",VLOOKUP(DATA!$P1512,'M2'!$A:$C,Q$2,FALSE)),IF($N1512=0,IF(ISERROR(VLOOKUP($P1512,'M1'!$A:$C,Q$2,FALSE)),IF(ISERROR(VLOOKUP(DATA!$P1512,'M2'!$A:$C,Q$2,FALSE)),"NOT PRESENT",VLOOKUP(DATA!$P1512,'M2'!$A:$C,Q$2,FALSE)),VLOOKUP($P1512,'M1'!$A:$C,Q$2,FALSE)),"SPECIFY METHOD")))</f>
        <v>Haliotis kamtschatkana</v>
      </c>
      <c r="R1512" s="12" t="str">
        <f>IF($N1512=1,IF(ISERROR(VLOOKUP($P1512,'M1'!$A:$C,R$2,FALSE)),"NOT PRESENT",VLOOKUP($P1512,'M1'!$A:$C,R$2,FALSE)),IF($N1512=2,IF(ISERROR(VLOOKUP(DATA!$P1512,'M2'!$A:$C,R$2,FALSE)),"NOT PRESENT",VLOOKUP(DATA!$P1512,'M2'!$A:$C,R$2,FALSE)),IF($N1512=0,IF(ISERROR(VLOOKUP($P1512,'M1'!$A:$C,R$2,FALSE)),IF(ISERROR(VLOOKUP(DATA!$P1512,'M2'!$A:$C,R$2,FALSE)),"NOT PRESENT",VLOOKUP(DATA!$P1512,'M2'!$A:$C,R$2,FALSE)),VLOOKUP($P1512,'M1'!$A:$C,R$2,FALSE)),"SPECIFY METHOD")))</f>
        <v>Pinto abalone</v>
      </c>
      <c r="S1512" s="21">
        <v>6</v>
      </c>
      <c r="T1512" s="11">
        <v>6</v>
      </c>
      <c r="U1512" s="11">
        <v>6</v>
      </c>
      <c r="V1512" s="11"/>
      <c r="W1512" s="11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  <c r="AT1512" s="11"/>
      <c r="AU1512" s="11"/>
      <c r="AV1512" s="11"/>
      <c r="AW1512" s="11"/>
      <c r="AX1512" s="11"/>
      <c r="AY1512" s="11"/>
      <c r="AZ1512" s="11"/>
      <c r="BA1512" s="11"/>
      <c r="BB1512" s="11"/>
      <c r="BC1512" s="11"/>
      <c r="BD1512" s="11"/>
      <c r="BE1512" s="11"/>
      <c r="BF1512" s="11"/>
      <c r="BG1512" s="11"/>
      <c r="BH1512" s="11"/>
      <c r="BI1512" s="11"/>
      <c r="BJ1512" s="11"/>
      <c r="BK1512" s="11"/>
      <c r="BL1512" s="11"/>
      <c r="BM1512" s="11"/>
      <c r="BN1512" s="11"/>
      <c r="BO1512" s="11"/>
      <c r="BP1512" s="11"/>
    </row>
    <row r="1513" spans="1:68" ht="12.75" customHeight="1">
      <c r="A1513" s="12">
        <f t="shared" si="2736"/>
        <v>1509</v>
      </c>
      <c r="B1513" s="11" t="str">
        <f t="shared" ref="B1513:D1513" si="2908">IF(ISERROR(B1512),IF(ISERROR(B1511),IF(ISERROR(B1510),"BLANK",B1510),B1511),B1512)</f>
        <v>Jasmin Schuster</v>
      </c>
      <c r="C1513" s="11" t="str">
        <f t="shared" si="2908"/>
        <v>Tom Bird</v>
      </c>
      <c r="D1513" s="11" t="str">
        <f t="shared" si="2908"/>
        <v>BMSC6</v>
      </c>
      <c r="E1513" s="12" t="str">
        <f>IF(ISERROR(VLOOKUP($D1513,SITES!$A:$E,2,FALSE)),"",VLOOKUP($D1513,SITES!$A:$E,2,FALSE))</f>
        <v>Baeria Rocks South Island</v>
      </c>
      <c r="F1513" s="10">
        <f>IF(ISERROR(VLOOKUP($D1513,SITES!$A:$E,3,FALSE)),"",VLOOKUP($D1513,SITES!$A:$E,3,FALSE))</f>
        <v>48.950233459472599</v>
      </c>
      <c r="G1513" s="13">
        <f>IF(ISERROR(VLOOKUP($D1513,SITES!$A:$E,4,FALSE)),"",VLOOKUP($D1513,SITES!$A:$E,4,FALSE))</f>
        <v>-125.155548095703</v>
      </c>
      <c r="H1513" s="36" t="str">
        <f t="shared" si="2876"/>
        <v>22/04/2024</v>
      </c>
      <c r="I1513" s="11">
        <f t="shared" ref="I1513:O1513" si="2909">IF(ISERROR(I1512),IF(ISERROR(I1511),IF(ISERROR(I1510),"BLANK",I1510),I1511),I1512)</f>
        <v>1.5</v>
      </c>
      <c r="J1513" s="11" t="str">
        <f t="shared" si="2909"/>
        <v>SW</v>
      </c>
      <c r="K1513" s="18">
        <f t="shared" si="2909"/>
        <v>0.52986111111111112</v>
      </c>
      <c r="L1513" s="11" t="str">
        <f t="shared" si="2909"/>
        <v>TB</v>
      </c>
      <c r="M1513" s="11">
        <f t="shared" si="2909"/>
        <v>8</v>
      </c>
      <c r="N1513" s="11">
        <f t="shared" si="2909"/>
        <v>2</v>
      </c>
      <c r="O1513" s="11">
        <f t="shared" si="2909"/>
        <v>1</v>
      </c>
      <c r="P1513" s="11" t="s">
        <v>229</v>
      </c>
      <c r="Q1513" s="19" t="str">
        <f>IF($N1513=1,IF(ISERROR(VLOOKUP($P1513,'M1'!$A:$C,Q$2,FALSE)),"NOT PRESENT",VLOOKUP($P1513,'M1'!$A:$C,Q$2,FALSE)),IF($N1513=2,IF(ISERROR(VLOOKUP(DATA!$P1513,'M2'!$A:$C,Q$2,FALSE)),"NOT PRESENT",VLOOKUP(DATA!$P1513,'M2'!$A:$C,Q$2,FALSE)),IF($N1513=0,IF(ISERROR(VLOOKUP($P1513,'M1'!$A:$C,Q$2,FALSE)),IF(ISERROR(VLOOKUP(DATA!$P1513,'M2'!$A:$C,Q$2,FALSE)),"NOT PRESENT",VLOOKUP(DATA!$P1513,'M2'!$A:$C,Q$2,FALSE)),VLOOKUP($P1513,'M1'!$A:$C,Q$2,FALSE)),"SPECIFY METHOD")))</f>
        <v>Jordania zonope</v>
      </c>
      <c r="R1513" s="12" t="str">
        <f>IF($N1513=1,IF(ISERROR(VLOOKUP($P1513,'M1'!$A:$C,R$2,FALSE)),"NOT PRESENT",VLOOKUP($P1513,'M1'!$A:$C,R$2,FALSE)),IF($N1513=2,IF(ISERROR(VLOOKUP(DATA!$P1513,'M2'!$A:$C,R$2,FALSE)),"NOT PRESENT",VLOOKUP(DATA!$P1513,'M2'!$A:$C,R$2,FALSE)),IF($N1513=0,IF(ISERROR(VLOOKUP($P1513,'M1'!$A:$C,R$2,FALSE)),IF(ISERROR(VLOOKUP(DATA!$P1513,'M2'!$A:$C,R$2,FALSE)),"NOT PRESENT",VLOOKUP(DATA!$P1513,'M2'!$A:$C,R$2,FALSE)),VLOOKUP($P1513,'M1'!$A:$C,R$2,FALSE)),"SPECIFY METHOD")))</f>
        <v>Longfin sculpin</v>
      </c>
      <c r="S1513" s="21">
        <f t="shared" ref="S1513:S1767" si="2910">SUM(T1513:AV1513)</f>
        <v>3</v>
      </c>
      <c r="T1513" s="11">
        <v>0</v>
      </c>
      <c r="U1513" s="11">
        <v>1</v>
      </c>
      <c r="V1513" s="11">
        <v>2</v>
      </c>
      <c r="W1513" s="11"/>
      <c r="X1513" s="11"/>
      <c r="Y1513" s="11"/>
      <c r="Z1513" s="11"/>
      <c r="AA1513" s="11"/>
      <c r="AB1513" s="11"/>
      <c r="AC1513" s="11"/>
      <c r="AD1513" s="11"/>
      <c r="AE1513" s="11"/>
      <c r="AF1513" s="11"/>
      <c r="AG1513" s="11"/>
      <c r="AH1513" s="11"/>
      <c r="AI1513" s="11"/>
      <c r="AJ1513" s="11"/>
      <c r="AK1513" s="11"/>
      <c r="AL1513" s="11"/>
      <c r="AM1513" s="11"/>
      <c r="AN1513" s="11"/>
      <c r="AO1513" s="11"/>
      <c r="AP1513" s="11"/>
      <c r="AQ1513" s="11"/>
      <c r="AR1513" s="11"/>
      <c r="AS1513" s="11"/>
      <c r="AT1513" s="11"/>
      <c r="AU1513" s="11"/>
      <c r="AV1513" s="11"/>
      <c r="AW1513" s="11"/>
      <c r="AX1513" s="11"/>
      <c r="AY1513" s="11"/>
      <c r="AZ1513" s="11"/>
      <c r="BA1513" s="11"/>
      <c r="BB1513" s="11"/>
      <c r="BC1513" s="11"/>
      <c r="BD1513" s="11"/>
      <c r="BE1513" s="11"/>
      <c r="BF1513" s="11"/>
      <c r="BG1513" s="11"/>
      <c r="BH1513" s="11"/>
      <c r="BI1513" s="11"/>
      <c r="BJ1513" s="11"/>
      <c r="BK1513" s="11"/>
      <c r="BL1513" s="11"/>
      <c r="BM1513" s="11"/>
      <c r="BN1513" s="11"/>
      <c r="BO1513" s="11"/>
      <c r="BP1513" s="11"/>
    </row>
    <row r="1514" spans="1:68" ht="12.75" customHeight="1">
      <c r="A1514" s="12">
        <f t="shared" si="2736"/>
        <v>1510</v>
      </c>
      <c r="B1514" s="11" t="str">
        <f t="shared" ref="B1514:D1514" si="2911">IF(ISERROR(B1513),IF(ISERROR(B1512),IF(ISERROR(B1511),"BLANK",B1511),B1512),B1513)</f>
        <v>Jasmin Schuster</v>
      </c>
      <c r="C1514" s="11" t="str">
        <f t="shared" si="2911"/>
        <v>Tom Bird</v>
      </c>
      <c r="D1514" s="11" t="str">
        <f t="shared" si="2911"/>
        <v>BMSC6</v>
      </c>
      <c r="E1514" s="12" t="str">
        <f>IF(ISERROR(VLOOKUP($D1514,SITES!$A:$E,2,FALSE)),"",VLOOKUP($D1514,SITES!$A:$E,2,FALSE))</f>
        <v>Baeria Rocks South Island</v>
      </c>
      <c r="F1514" s="10">
        <f>IF(ISERROR(VLOOKUP($D1514,SITES!$A:$E,3,FALSE)),"",VLOOKUP($D1514,SITES!$A:$E,3,FALSE))</f>
        <v>48.950233459472599</v>
      </c>
      <c r="G1514" s="13">
        <f>IF(ISERROR(VLOOKUP($D1514,SITES!$A:$E,4,FALSE)),"",VLOOKUP($D1514,SITES!$A:$E,4,FALSE))</f>
        <v>-125.155548095703</v>
      </c>
      <c r="H1514" s="36" t="str">
        <f t="shared" si="2876"/>
        <v>22/04/2024</v>
      </c>
      <c r="I1514" s="11">
        <f t="shared" ref="I1514:O1514" si="2912">IF(ISERROR(I1513),IF(ISERROR(I1512),IF(ISERROR(I1511),"BLANK",I1511),I1512),I1513)</f>
        <v>1.5</v>
      </c>
      <c r="J1514" s="11" t="str">
        <f t="shared" si="2912"/>
        <v>SW</v>
      </c>
      <c r="K1514" s="18">
        <f t="shared" si="2912"/>
        <v>0.52986111111111112</v>
      </c>
      <c r="L1514" s="11" t="str">
        <f t="shared" si="2912"/>
        <v>TB</v>
      </c>
      <c r="M1514" s="11">
        <f t="shared" si="2912"/>
        <v>8</v>
      </c>
      <c r="N1514" s="11">
        <f t="shared" si="2912"/>
        <v>2</v>
      </c>
      <c r="O1514" s="11">
        <f t="shared" si="2912"/>
        <v>1</v>
      </c>
      <c r="P1514" s="11" t="s">
        <v>230</v>
      </c>
      <c r="Q1514" s="19" t="str">
        <f>IF($N1514=1,IF(ISERROR(VLOOKUP($P1514,'M1'!$A:$C,Q$2,FALSE)),"NOT PRESENT",VLOOKUP($P1514,'M1'!$A:$C,Q$2,FALSE)),IF($N1514=2,IF(ISERROR(VLOOKUP(DATA!$P1514,'M2'!$A:$C,Q$2,FALSE)),"NOT PRESENT",VLOOKUP(DATA!$P1514,'M2'!$A:$C,Q$2,FALSE)),IF($N1514=0,IF(ISERROR(VLOOKUP($P1514,'M1'!$A:$C,Q$2,FALSE)),IF(ISERROR(VLOOKUP(DATA!$P1514,'M2'!$A:$C,Q$2,FALSE)),"NOT PRESENT",VLOOKUP(DATA!$P1514,'M2'!$A:$C,Q$2,FALSE)),VLOOKUP($P1514,'M1'!$A:$C,Q$2,FALSE)),"SPECIFY METHOD")))</f>
        <v>Debris - Metal</v>
      </c>
      <c r="R1514" s="12" t="str">
        <f>IF($N1514=1,IF(ISERROR(VLOOKUP($P1514,'M1'!$A:$C,R$2,FALSE)),"NOT PRESENT",VLOOKUP($P1514,'M1'!$A:$C,R$2,FALSE)),IF($N1514=2,IF(ISERROR(VLOOKUP(DATA!$P1514,'M2'!$A:$C,R$2,FALSE)),"NOT PRESENT",VLOOKUP(DATA!$P1514,'M2'!$A:$C,R$2,FALSE)),IF($N1514=0,IF(ISERROR(VLOOKUP($P1514,'M1'!$A:$C,R$2,FALSE)),IF(ISERROR(VLOOKUP(DATA!$P1514,'M2'!$A:$C,R$2,FALSE)),"NOT PRESENT",VLOOKUP(DATA!$P1514,'M2'!$A:$C,R$2,FALSE)),VLOOKUP($P1514,'M1'!$A:$C,R$2,FALSE)),"SPECIFY METHOD")))</f>
        <v>Any metal debris</v>
      </c>
      <c r="S1514" s="21">
        <f t="shared" si="2910"/>
        <v>1</v>
      </c>
      <c r="T1514" s="11">
        <v>1</v>
      </c>
      <c r="U1514" s="11"/>
      <c r="V1514" s="11"/>
      <c r="W1514" s="11"/>
      <c r="X1514" s="11"/>
      <c r="Y1514" s="11"/>
      <c r="Z1514" s="11"/>
      <c r="AA1514" s="11"/>
      <c r="AB1514" s="11"/>
      <c r="AC1514" s="11"/>
      <c r="AD1514" s="11"/>
      <c r="AE1514" s="11"/>
      <c r="AF1514" s="11"/>
      <c r="AG1514" s="11"/>
      <c r="AH1514" s="11"/>
      <c r="AI1514" s="11"/>
      <c r="AJ1514" s="11"/>
      <c r="AK1514" s="11"/>
      <c r="AL1514" s="11"/>
      <c r="AM1514" s="11"/>
      <c r="AN1514" s="11"/>
      <c r="AO1514" s="11"/>
      <c r="AP1514" s="11"/>
      <c r="AQ1514" s="11"/>
      <c r="AR1514" s="11"/>
      <c r="AS1514" s="11"/>
      <c r="AT1514" s="11"/>
      <c r="AU1514" s="11"/>
      <c r="AV1514" s="11"/>
      <c r="AW1514" s="11"/>
      <c r="AX1514" s="11"/>
      <c r="AY1514" s="11"/>
      <c r="AZ1514" s="11"/>
      <c r="BA1514" s="11"/>
      <c r="BB1514" s="11"/>
      <c r="BC1514" s="11"/>
      <c r="BD1514" s="11"/>
      <c r="BE1514" s="11"/>
      <c r="BF1514" s="11"/>
      <c r="BG1514" s="11"/>
      <c r="BH1514" s="11"/>
      <c r="BI1514" s="11"/>
      <c r="BJ1514" s="11"/>
      <c r="BK1514" s="11"/>
      <c r="BL1514" s="11"/>
      <c r="BM1514" s="11"/>
      <c r="BN1514" s="11"/>
      <c r="BO1514" s="11"/>
      <c r="BP1514" s="11"/>
    </row>
    <row r="1515" spans="1:68" ht="12.75" customHeight="1">
      <c r="A1515" s="12">
        <f t="shared" si="2736"/>
        <v>1511</v>
      </c>
      <c r="B1515" s="11" t="str">
        <f t="shared" ref="B1515:D1515" si="2913">IF(ISERROR(B1514),IF(ISERROR(B1513),IF(ISERROR(B1512),"BLANK",B1512),B1513),B1514)</f>
        <v>Jasmin Schuster</v>
      </c>
      <c r="C1515" s="11" t="str">
        <f t="shared" si="2913"/>
        <v>Tom Bird</v>
      </c>
      <c r="D1515" s="11" t="str">
        <f t="shared" si="2913"/>
        <v>BMSC6</v>
      </c>
      <c r="E1515" s="12" t="str">
        <f>IF(ISERROR(VLOOKUP($D1515,SITES!$A:$E,2,FALSE)),"",VLOOKUP($D1515,SITES!$A:$E,2,FALSE))</f>
        <v>Baeria Rocks South Island</v>
      </c>
      <c r="F1515" s="10">
        <f>IF(ISERROR(VLOOKUP($D1515,SITES!$A:$E,3,FALSE)),"",VLOOKUP($D1515,SITES!$A:$E,3,FALSE))</f>
        <v>48.950233459472599</v>
      </c>
      <c r="G1515" s="13">
        <f>IF(ISERROR(VLOOKUP($D1515,SITES!$A:$E,4,FALSE)),"",VLOOKUP($D1515,SITES!$A:$E,4,FALSE))</f>
        <v>-125.155548095703</v>
      </c>
      <c r="H1515" s="36" t="str">
        <f t="shared" si="2876"/>
        <v>22/04/2024</v>
      </c>
      <c r="I1515" s="11">
        <f t="shared" ref="I1515:O1515" si="2914">IF(ISERROR(I1514),IF(ISERROR(I1513),IF(ISERROR(I1512),"BLANK",I1512),I1513),I1514)</f>
        <v>1.5</v>
      </c>
      <c r="J1515" s="11" t="str">
        <f t="shared" si="2914"/>
        <v>SW</v>
      </c>
      <c r="K1515" s="18">
        <f t="shared" si="2914"/>
        <v>0.52986111111111112</v>
      </c>
      <c r="L1515" s="11" t="str">
        <f t="shared" si="2914"/>
        <v>TB</v>
      </c>
      <c r="M1515" s="11">
        <f t="shared" si="2914"/>
        <v>8</v>
      </c>
      <c r="N1515" s="11">
        <f t="shared" si="2914"/>
        <v>2</v>
      </c>
      <c r="O1515" s="11">
        <f t="shared" si="2914"/>
        <v>1</v>
      </c>
      <c r="P1515" s="11" t="s">
        <v>231</v>
      </c>
      <c r="Q1515" s="19" t="str">
        <f>IF($N1515=1,IF(ISERROR(VLOOKUP($P1515,'M1'!$A:$C,Q$2,FALSE)),"NOT PRESENT",VLOOKUP($P1515,'M1'!$A:$C,Q$2,FALSE)),IF($N1515=2,IF(ISERROR(VLOOKUP(DATA!$P1515,'M2'!$A:$C,Q$2,FALSE)),"NOT PRESENT",VLOOKUP(DATA!$P1515,'M2'!$A:$C,Q$2,FALSE)),IF($N1515=0,IF(ISERROR(VLOOKUP($P1515,'M1'!$A:$C,Q$2,FALSE)),IF(ISERROR(VLOOKUP(DATA!$P1515,'M2'!$A:$C,Q$2,FALSE)),"NOT PRESENT",VLOOKUP(DATA!$P1515,'M2'!$A:$C,Q$2,FALSE)),VLOOKUP($P1515,'M1'!$A:$C,Q$2,FALSE)),"SPECIFY METHOD")))</f>
        <v>Strongylocentrotus droebachiensis</v>
      </c>
      <c r="R1515" s="12" t="str">
        <f>IF($N1515=1,IF(ISERROR(VLOOKUP($P1515,'M1'!$A:$C,R$2,FALSE)),"NOT PRESENT",VLOOKUP($P1515,'M1'!$A:$C,R$2,FALSE)),IF($N1515=2,IF(ISERROR(VLOOKUP(DATA!$P1515,'M2'!$A:$C,R$2,FALSE)),"NOT PRESENT",VLOOKUP(DATA!$P1515,'M2'!$A:$C,R$2,FALSE)),IF($N1515=0,IF(ISERROR(VLOOKUP($P1515,'M1'!$A:$C,R$2,FALSE)),IF(ISERROR(VLOOKUP(DATA!$P1515,'M2'!$A:$C,R$2,FALSE)),"NOT PRESENT",VLOOKUP(DATA!$P1515,'M2'!$A:$C,R$2,FALSE)),VLOOKUP($P1515,'M1'!$A:$C,R$2,FALSE)),"SPECIFY METHOD")))</f>
        <v>Northern sea urchin</v>
      </c>
      <c r="S1515" s="21">
        <f t="shared" si="2910"/>
        <v>1</v>
      </c>
      <c r="T1515" s="11">
        <v>1</v>
      </c>
      <c r="U1515" s="11"/>
      <c r="V1515" s="11"/>
      <c r="W1515" s="11"/>
      <c r="X1515" s="11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1"/>
      <c r="AJ1515" s="11"/>
      <c r="AK1515" s="11"/>
      <c r="AL1515" s="11"/>
      <c r="AM1515" s="11"/>
      <c r="AN1515" s="11"/>
      <c r="AO1515" s="11"/>
      <c r="AP1515" s="11"/>
      <c r="AQ1515" s="11"/>
      <c r="AR1515" s="11"/>
      <c r="AS1515" s="11"/>
      <c r="AT1515" s="11"/>
      <c r="AU1515" s="11"/>
      <c r="AV1515" s="11"/>
      <c r="AW1515" s="11"/>
      <c r="AX1515" s="11"/>
      <c r="AY1515" s="11"/>
      <c r="AZ1515" s="11"/>
      <c r="BA1515" s="11"/>
      <c r="BB1515" s="11"/>
      <c r="BC1515" s="11"/>
      <c r="BD1515" s="11"/>
      <c r="BE1515" s="11"/>
      <c r="BF1515" s="11"/>
      <c r="BG1515" s="11"/>
      <c r="BH1515" s="11"/>
      <c r="BI1515" s="11"/>
      <c r="BJ1515" s="11"/>
      <c r="BK1515" s="11"/>
      <c r="BL1515" s="11"/>
      <c r="BM1515" s="11"/>
      <c r="BN1515" s="11"/>
      <c r="BO1515" s="11"/>
      <c r="BP1515" s="11"/>
    </row>
    <row r="1516" spans="1:68" ht="12.75" customHeight="1">
      <c r="A1516" s="12">
        <f t="shared" si="2736"/>
        <v>1512</v>
      </c>
      <c r="B1516" s="11" t="str">
        <f t="shared" ref="B1516:C1516" si="2915">IF(ISERROR(B1515),IF(ISERROR(B1514),IF(ISERROR(B1513),"BLANK",B1513),B1514),B1515)</f>
        <v>Jasmin Schuster</v>
      </c>
      <c r="C1516" s="11" t="str">
        <f t="shared" si="2915"/>
        <v>Tom Bird</v>
      </c>
      <c r="D1516" s="11" t="s">
        <v>64</v>
      </c>
      <c r="E1516" s="12" t="str">
        <f>IF(ISERROR(VLOOKUP($D1516,SITES!$A:$E,2,FALSE)),"",VLOOKUP($D1516,SITES!$A:$E,2,FALSE))</f>
        <v>Taylor Rock</v>
      </c>
      <c r="F1516" s="10">
        <f>IF(ISERROR(VLOOKUP($D1516,SITES!$A:$E,3,FALSE)),"",VLOOKUP($D1516,SITES!$A:$E,3,FALSE))</f>
        <v>48.8273315429687</v>
      </c>
      <c r="G1516" s="13">
        <f>IF(ISERROR(VLOOKUP($D1516,SITES!$A:$E,4,FALSE)),"",VLOOKUP($D1516,SITES!$A:$E,4,FALSE))</f>
        <v>-125.196601867675</v>
      </c>
      <c r="H1516" s="36" t="s">
        <v>65</v>
      </c>
      <c r="I1516" s="11">
        <v>1.5</v>
      </c>
      <c r="J1516" s="11" t="s">
        <v>84</v>
      </c>
      <c r="K1516" s="18">
        <v>0.40833333333333338</v>
      </c>
      <c r="L1516" s="11" t="s">
        <v>200</v>
      </c>
      <c r="M1516" s="11">
        <v>6</v>
      </c>
      <c r="N1516" s="11">
        <v>1</v>
      </c>
      <c r="O1516" s="11">
        <v>1</v>
      </c>
      <c r="P1516" s="11" t="s">
        <v>221</v>
      </c>
      <c r="Q1516" s="19" t="str">
        <f>IF($N1516=1,IF(ISERROR(VLOOKUP($P1516,'M1'!$A:$C,Q$2,FALSE)),"NOT PRESENT",VLOOKUP($P1516,'M1'!$A:$C,Q$2,FALSE)),IF($N1516=2,IF(ISERROR(VLOOKUP(DATA!$P1516,'M2'!$A:$C,Q$2,FALSE)),"NOT PRESENT",VLOOKUP(DATA!$P1516,'M2'!$A:$C,Q$2,FALSE)),IF($N1516=0,IF(ISERROR(VLOOKUP($P1516,'M1'!$A:$C,Q$2,FALSE)),IF(ISERROR(VLOOKUP(DATA!$P1516,'M2'!$A:$C,Q$2,FALSE)),"NOT PRESENT",VLOOKUP(DATA!$P1516,'M2'!$A:$C,Q$2,FALSE)),VLOOKUP($P1516,'M1'!$A:$C,Q$2,FALSE)),"SPECIFY METHOD")))</f>
        <v>Rhinogobiops nicholsii</v>
      </c>
      <c r="R1516" s="12" t="str">
        <f>IF($N1516=1,IF(ISERROR(VLOOKUP($P1516,'M1'!$A:$C,R$2,FALSE)),"NOT PRESENT",VLOOKUP($P1516,'M1'!$A:$C,R$2,FALSE)),IF($N1516=2,IF(ISERROR(VLOOKUP(DATA!$P1516,'M2'!$A:$C,R$2,FALSE)),"NOT PRESENT",VLOOKUP(DATA!$P1516,'M2'!$A:$C,R$2,FALSE)),IF($N1516=0,IF(ISERROR(VLOOKUP($P1516,'M1'!$A:$C,R$2,FALSE)),IF(ISERROR(VLOOKUP(DATA!$P1516,'M2'!$A:$C,R$2,FALSE)),"NOT PRESENT",VLOOKUP(DATA!$P1516,'M2'!$A:$C,R$2,FALSE)),VLOOKUP($P1516,'M1'!$A:$C,R$2,FALSE)),"SPECIFY METHOD")))</f>
        <v>Blackeye goby</v>
      </c>
      <c r="S1516" s="21">
        <f t="shared" si="2910"/>
        <v>3</v>
      </c>
      <c r="T1516" s="11">
        <v>0</v>
      </c>
      <c r="U1516" s="11"/>
      <c r="V1516" s="11">
        <v>1</v>
      </c>
      <c r="W1516" s="11">
        <v>2</v>
      </c>
      <c r="X1516" s="11"/>
      <c r="Y1516" s="11"/>
      <c r="Z1516" s="11"/>
      <c r="AA1516" s="11"/>
      <c r="AB1516" s="11"/>
      <c r="AC1516" s="11"/>
      <c r="AD1516" s="11"/>
      <c r="AE1516" s="11"/>
      <c r="AF1516" s="11"/>
      <c r="AG1516" s="11"/>
      <c r="AH1516" s="11"/>
      <c r="AI1516" s="11"/>
      <c r="AJ1516" s="11"/>
      <c r="AK1516" s="11"/>
      <c r="AL1516" s="11"/>
      <c r="AM1516" s="11"/>
      <c r="AN1516" s="11"/>
      <c r="AO1516" s="11"/>
      <c r="AP1516" s="11"/>
      <c r="AQ1516" s="11"/>
      <c r="AR1516" s="11"/>
      <c r="AS1516" s="11"/>
      <c r="AT1516" s="11"/>
      <c r="AU1516" s="11"/>
      <c r="AV1516" s="11"/>
      <c r="AW1516" s="11"/>
      <c r="AX1516" s="11"/>
      <c r="AY1516" s="11"/>
      <c r="AZ1516" s="11"/>
      <c r="BA1516" s="11"/>
      <c r="BB1516" s="11"/>
      <c r="BC1516" s="11"/>
      <c r="BD1516" s="11"/>
      <c r="BE1516" s="11"/>
      <c r="BF1516" s="11"/>
      <c r="BG1516" s="11"/>
      <c r="BH1516" s="11"/>
      <c r="BI1516" s="11"/>
      <c r="BJ1516" s="11"/>
      <c r="BK1516" s="11"/>
      <c r="BL1516" s="11"/>
      <c r="BM1516" s="11"/>
      <c r="BN1516" s="11"/>
      <c r="BO1516" s="11"/>
      <c r="BP1516" s="11"/>
    </row>
    <row r="1517" spans="1:68" ht="12.75" customHeight="1">
      <c r="A1517" s="12">
        <f t="shared" si="2736"/>
        <v>1513</v>
      </c>
      <c r="B1517" s="11" t="str">
        <f t="shared" ref="B1517:D1517" si="2916">IF(ISERROR(B1516),IF(ISERROR(B1515),IF(ISERROR(B1514),"BLANK",B1514),B1515),B1516)</f>
        <v>Jasmin Schuster</v>
      </c>
      <c r="C1517" s="11" t="str">
        <f t="shared" si="2916"/>
        <v>Tom Bird</v>
      </c>
      <c r="D1517" s="11" t="str">
        <f t="shared" si="2916"/>
        <v>BMSC5</v>
      </c>
      <c r="E1517" s="12" t="str">
        <f>IF(ISERROR(VLOOKUP($D1517,SITES!$A:$E,2,FALSE)),"",VLOOKUP($D1517,SITES!$A:$E,2,FALSE))</f>
        <v>Taylor Rock</v>
      </c>
      <c r="F1517" s="10">
        <f>IF(ISERROR(VLOOKUP($D1517,SITES!$A:$E,3,FALSE)),"",VLOOKUP($D1517,SITES!$A:$E,3,FALSE))</f>
        <v>48.8273315429687</v>
      </c>
      <c r="G1517" s="13">
        <f>IF(ISERROR(VLOOKUP($D1517,SITES!$A:$E,4,FALSE)),"",VLOOKUP($D1517,SITES!$A:$E,4,FALSE))</f>
        <v>-125.196601867675</v>
      </c>
      <c r="H1517" s="36" t="str">
        <f t="shared" ref="H1517:O1517" si="2917">IF(ISERROR(H1516),IF(ISERROR(H1515),IF(ISERROR(H1514),"BLANK",H1514),H1515),H1516)</f>
        <v>23/04/2024</v>
      </c>
      <c r="I1517" s="11">
        <f t="shared" si="2917"/>
        <v>1.5</v>
      </c>
      <c r="J1517" s="11" t="str">
        <f t="shared" si="2917"/>
        <v>NW</v>
      </c>
      <c r="K1517" s="18">
        <f t="shared" si="2917"/>
        <v>0.40833333333333338</v>
      </c>
      <c r="L1517" s="11" t="str">
        <f t="shared" si="2917"/>
        <v>TB</v>
      </c>
      <c r="M1517" s="11">
        <f t="shared" si="2917"/>
        <v>6</v>
      </c>
      <c r="N1517" s="11">
        <f t="shared" si="2917"/>
        <v>1</v>
      </c>
      <c r="O1517" s="11">
        <f t="shared" si="2917"/>
        <v>1</v>
      </c>
      <c r="P1517" s="11" t="s">
        <v>203</v>
      </c>
      <c r="Q1517" s="19" t="str">
        <f>IF($N1517=1,IF(ISERROR(VLOOKUP($P1517,'M1'!$A:$C,Q$2,FALSE)),"NOT PRESENT",VLOOKUP($P1517,'M1'!$A:$C,Q$2,FALSE)),IF($N1517=2,IF(ISERROR(VLOOKUP(DATA!$P1517,'M2'!$A:$C,Q$2,FALSE)),"NOT PRESENT",VLOOKUP(DATA!$P1517,'M2'!$A:$C,Q$2,FALSE)),IF($N1517=0,IF(ISERROR(VLOOKUP($P1517,'M1'!$A:$C,Q$2,FALSE)),IF(ISERROR(VLOOKUP(DATA!$P1517,'M2'!$A:$C,Q$2,FALSE)),"NOT PRESENT",VLOOKUP(DATA!$P1517,'M2'!$A:$C,Q$2,FALSE)),VLOOKUP($P1517,'M1'!$A:$C,Q$2,FALSE)),"SPECIFY METHOD")))</f>
        <v>Hexagrammos decagrammus</v>
      </c>
      <c r="R1517" s="12" t="str">
        <f>IF($N1517=1,IF(ISERROR(VLOOKUP($P1517,'M1'!$A:$C,R$2,FALSE)),"NOT PRESENT",VLOOKUP($P1517,'M1'!$A:$C,R$2,FALSE)),IF($N1517=2,IF(ISERROR(VLOOKUP(DATA!$P1517,'M2'!$A:$C,R$2,FALSE)),"NOT PRESENT",VLOOKUP(DATA!$P1517,'M2'!$A:$C,R$2,FALSE)),IF($N1517=0,IF(ISERROR(VLOOKUP($P1517,'M1'!$A:$C,R$2,FALSE)),IF(ISERROR(VLOOKUP(DATA!$P1517,'M2'!$A:$C,R$2,FALSE)),"NOT PRESENT",VLOOKUP(DATA!$P1517,'M2'!$A:$C,R$2,FALSE)),VLOOKUP($P1517,'M1'!$A:$C,R$2,FALSE)),"SPECIFY METHOD")))</f>
        <v>Kelp greenling</v>
      </c>
      <c r="S1517" s="21">
        <f t="shared" si="2910"/>
        <v>3</v>
      </c>
      <c r="T1517" s="11">
        <v>0</v>
      </c>
      <c r="U1517" s="11"/>
      <c r="V1517" s="11"/>
      <c r="W1517" s="11"/>
      <c r="X1517" s="11"/>
      <c r="Y1517" s="11"/>
      <c r="Z1517" s="11"/>
      <c r="AA1517" s="11"/>
      <c r="AB1517" s="11">
        <v>2</v>
      </c>
      <c r="AC1517" s="11">
        <v>1</v>
      </c>
      <c r="AD1517" s="11"/>
      <c r="AE1517" s="11"/>
      <c r="AF1517" s="11"/>
      <c r="AG1517" s="11"/>
      <c r="AH1517" s="11"/>
      <c r="AI1517" s="11"/>
      <c r="AJ1517" s="11"/>
      <c r="AK1517" s="11"/>
      <c r="AL1517" s="11"/>
      <c r="AM1517" s="11"/>
      <c r="AN1517" s="11"/>
      <c r="AO1517" s="11"/>
      <c r="AP1517" s="11"/>
      <c r="AQ1517" s="11"/>
      <c r="AR1517" s="11"/>
      <c r="AS1517" s="11"/>
      <c r="AT1517" s="11"/>
      <c r="AU1517" s="11"/>
      <c r="AV1517" s="11"/>
      <c r="AW1517" s="11"/>
      <c r="AX1517" s="11"/>
      <c r="AY1517" s="11"/>
      <c r="AZ1517" s="11"/>
      <c r="BA1517" s="11"/>
      <c r="BB1517" s="11"/>
      <c r="BC1517" s="11"/>
      <c r="BD1517" s="11"/>
      <c r="BE1517" s="11"/>
      <c r="BF1517" s="11"/>
      <c r="BG1517" s="11"/>
      <c r="BH1517" s="11"/>
      <c r="BI1517" s="11"/>
      <c r="BJ1517" s="11"/>
      <c r="BK1517" s="11"/>
      <c r="BL1517" s="11"/>
      <c r="BM1517" s="11"/>
      <c r="BN1517" s="11"/>
      <c r="BO1517" s="11"/>
      <c r="BP1517" s="11"/>
    </row>
    <row r="1518" spans="1:68" ht="12.75" customHeight="1">
      <c r="A1518" s="12">
        <f t="shared" si="2736"/>
        <v>1514</v>
      </c>
      <c r="B1518" s="11" t="str">
        <f t="shared" ref="B1518:D1518" si="2918">IF(ISERROR(B1517),IF(ISERROR(B1516),IF(ISERROR(B1515),"BLANK",B1515),B1516),B1517)</f>
        <v>Jasmin Schuster</v>
      </c>
      <c r="C1518" s="11" t="str">
        <f t="shared" si="2918"/>
        <v>Tom Bird</v>
      </c>
      <c r="D1518" s="11" t="str">
        <f t="shared" si="2918"/>
        <v>BMSC5</v>
      </c>
      <c r="E1518" s="12" t="str">
        <f>IF(ISERROR(VLOOKUP($D1518,SITES!$A:$E,2,FALSE)),"",VLOOKUP($D1518,SITES!$A:$E,2,FALSE))</f>
        <v>Taylor Rock</v>
      </c>
      <c r="F1518" s="10">
        <f>IF(ISERROR(VLOOKUP($D1518,SITES!$A:$E,3,FALSE)),"",VLOOKUP($D1518,SITES!$A:$E,3,FALSE))</f>
        <v>48.8273315429687</v>
      </c>
      <c r="G1518" s="13">
        <f>IF(ISERROR(VLOOKUP($D1518,SITES!$A:$E,4,FALSE)),"",VLOOKUP($D1518,SITES!$A:$E,4,FALSE))</f>
        <v>-125.196601867675</v>
      </c>
      <c r="H1518" s="36" t="str">
        <f t="shared" ref="H1518:M1518" si="2919">IF(ISERROR(H1517),IF(ISERROR(H1516),IF(ISERROR(H1515),"BLANK",H1515),H1516),H1517)</f>
        <v>23/04/2024</v>
      </c>
      <c r="I1518" s="11">
        <f t="shared" si="2919"/>
        <v>1.5</v>
      </c>
      <c r="J1518" s="11" t="str">
        <f t="shared" si="2919"/>
        <v>NW</v>
      </c>
      <c r="K1518" s="18">
        <f t="shared" si="2919"/>
        <v>0.40833333333333338</v>
      </c>
      <c r="L1518" s="11" t="str">
        <f t="shared" si="2919"/>
        <v>TB</v>
      </c>
      <c r="M1518" s="11">
        <f t="shared" si="2919"/>
        <v>6</v>
      </c>
      <c r="N1518" s="11">
        <v>2</v>
      </c>
      <c r="O1518" s="11">
        <v>1</v>
      </c>
      <c r="P1518" s="11" t="s">
        <v>206</v>
      </c>
      <c r="Q1518" s="19" t="str">
        <f>IF($N1518=1,IF(ISERROR(VLOOKUP($P1518,'M1'!$A:$C,Q$2,FALSE)),"NOT PRESENT",VLOOKUP($P1518,'M1'!$A:$C,Q$2,FALSE)),IF($N1518=2,IF(ISERROR(VLOOKUP(DATA!$P1518,'M2'!$A:$C,Q$2,FALSE)),"NOT PRESENT",VLOOKUP(DATA!$P1518,'M2'!$A:$C,Q$2,FALSE)),IF($N1518=0,IF(ISERROR(VLOOKUP($P1518,'M1'!$A:$C,Q$2,FALSE)),IF(ISERROR(VLOOKUP(DATA!$P1518,'M2'!$A:$C,Q$2,FALSE)),"NOT PRESENT",VLOOKUP(DATA!$P1518,'M2'!$A:$C,Q$2,FALSE)),VLOOKUP($P1518,'M1'!$A:$C,Q$2,FALSE)),"SPECIFY METHOD")))</f>
        <v>Mesocentrotus franciscanus</v>
      </c>
      <c r="R1518" s="12" t="str">
        <f>IF($N1518=1,IF(ISERROR(VLOOKUP($P1518,'M1'!$A:$C,R$2,FALSE)),"NOT PRESENT",VLOOKUP($P1518,'M1'!$A:$C,R$2,FALSE)),IF($N1518=2,IF(ISERROR(VLOOKUP(DATA!$P1518,'M2'!$A:$C,R$2,FALSE)),"NOT PRESENT",VLOOKUP(DATA!$P1518,'M2'!$A:$C,R$2,FALSE)),IF($N1518=0,IF(ISERROR(VLOOKUP($P1518,'M1'!$A:$C,R$2,FALSE)),IF(ISERROR(VLOOKUP(DATA!$P1518,'M2'!$A:$C,R$2,FALSE)),"NOT PRESENT",VLOOKUP(DATA!$P1518,'M2'!$A:$C,R$2,FALSE)),VLOOKUP($P1518,'M1'!$A:$C,R$2,FALSE)),"SPECIFY METHOD")))</f>
        <v>Red sea urchin</v>
      </c>
      <c r="S1518" s="21">
        <f t="shared" si="2910"/>
        <v>301</v>
      </c>
      <c r="T1518" s="11">
        <v>301</v>
      </c>
      <c r="U1518" s="11"/>
      <c r="V1518" s="11"/>
      <c r="W1518" s="11"/>
      <c r="X1518" s="11"/>
      <c r="Y1518" s="11"/>
      <c r="Z1518" s="11"/>
      <c r="AA1518" s="11"/>
      <c r="AB1518" s="11"/>
      <c r="AC1518" s="11"/>
      <c r="AD1518" s="11"/>
      <c r="AE1518" s="11"/>
      <c r="AF1518" s="11"/>
      <c r="AG1518" s="11"/>
      <c r="AH1518" s="11"/>
      <c r="AI1518" s="11"/>
      <c r="AJ1518" s="11"/>
      <c r="AK1518" s="11"/>
      <c r="AL1518" s="11"/>
      <c r="AM1518" s="11"/>
      <c r="AN1518" s="11"/>
      <c r="AO1518" s="11"/>
      <c r="AP1518" s="11"/>
      <c r="AQ1518" s="11"/>
      <c r="AR1518" s="11"/>
      <c r="AS1518" s="11"/>
      <c r="AT1518" s="11"/>
      <c r="AU1518" s="11"/>
      <c r="AV1518" s="11"/>
      <c r="AW1518" s="11"/>
      <c r="AX1518" s="11"/>
      <c r="AY1518" s="11"/>
      <c r="AZ1518" s="11"/>
      <c r="BA1518" s="11"/>
      <c r="BB1518" s="11"/>
      <c r="BC1518" s="11"/>
      <c r="BD1518" s="11"/>
      <c r="BE1518" s="11"/>
      <c r="BF1518" s="11"/>
      <c r="BG1518" s="11"/>
      <c r="BH1518" s="11"/>
      <c r="BI1518" s="11"/>
      <c r="BJ1518" s="11"/>
      <c r="BK1518" s="11"/>
      <c r="BL1518" s="11"/>
      <c r="BM1518" s="11"/>
      <c r="BN1518" s="11"/>
      <c r="BO1518" s="11"/>
      <c r="BP1518" s="11"/>
    </row>
    <row r="1519" spans="1:68" ht="12.75" customHeight="1">
      <c r="A1519" s="12">
        <f t="shared" si="2736"/>
        <v>1515</v>
      </c>
      <c r="B1519" s="11" t="str">
        <f t="shared" ref="B1519:D1519" si="2920">IF(ISERROR(B1518),IF(ISERROR(B1517),IF(ISERROR(B1516),"BLANK",B1516),B1517),B1518)</f>
        <v>Jasmin Schuster</v>
      </c>
      <c r="C1519" s="11" t="str">
        <f t="shared" si="2920"/>
        <v>Tom Bird</v>
      </c>
      <c r="D1519" s="11" t="str">
        <f t="shared" si="2920"/>
        <v>BMSC5</v>
      </c>
      <c r="E1519" s="12" t="str">
        <f>IF(ISERROR(VLOOKUP($D1519,SITES!$A:$E,2,FALSE)),"",VLOOKUP($D1519,SITES!$A:$E,2,FALSE))</f>
        <v>Taylor Rock</v>
      </c>
      <c r="F1519" s="10">
        <f>IF(ISERROR(VLOOKUP($D1519,SITES!$A:$E,3,FALSE)),"",VLOOKUP($D1519,SITES!$A:$E,3,FALSE))</f>
        <v>48.8273315429687</v>
      </c>
      <c r="G1519" s="13">
        <f>IF(ISERROR(VLOOKUP($D1519,SITES!$A:$E,4,FALSE)),"",VLOOKUP($D1519,SITES!$A:$E,4,FALSE))</f>
        <v>-125.196601867675</v>
      </c>
      <c r="H1519" s="36" t="str">
        <f t="shared" ref="H1519:O1519" si="2921">IF(ISERROR(H1518),IF(ISERROR(H1517),IF(ISERROR(H1516),"BLANK",H1516),H1517),H1518)</f>
        <v>23/04/2024</v>
      </c>
      <c r="I1519" s="11">
        <f t="shared" si="2921"/>
        <v>1.5</v>
      </c>
      <c r="J1519" s="11" t="str">
        <f t="shared" si="2921"/>
        <v>NW</v>
      </c>
      <c r="K1519" s="18">
        <f t="shared" si="2921"/>
        <v>0.40833333333333338</v>
      </c>
      <c r="L1519" s="11" t="str">
        <f t="shared" si="2921"/>
        <v>TB</v>
      </c>
      <c r="M1519" s="11">
        <f t="shared" si="2921"/>
        <v>6</v>
      </c>
      <c r="N1519" s="11">
        <f t="shared" si="2921"/>
        <v>2</v>
      </c>
      <c r="O1519" s="11">
        <f t="shared" si="2921"/>
        <v>1</v>
      </c>
      <c r="P1519" s="11" t="s">
        <v>211</v>
      </c>
      <c r="Q1519" s="19" t="str">
        <f>IF($N1519=1,IF(ISERROR(VLOOKUP($P1519,'M1'!$A:$C,Q$2,FALSE)),"NOT PRESENT",VLOOKUP($P1519,'M1'!$A:$C,Q$2,FALSE)),IF($N1519=2,IF(ISERROR(VLOOKUP(DATA!$P1519,'M2'!$A:$C,Q$2,FALSE)),"NOT PRESENT",VLOOKUP(DATA!$P1519,'M2'!$A:$C,Q$2,FALSE)),IF($N1519=0,IF(ISERROR(VLOOKUP($P1519,'M1'!$A:$C,Q$2,FALSE)),IF(ISERROR(VLOOKUP(DATA!$P1519,'M2'!$A:$C,Q$2,FALSE)),"NOT PRESENT",VLOOKUP(DATA!$P1519,'M2'!$A:$C,Q$2,FALSE)),VLOOKUP($P1519,'M1'!$A:$C,Q$2,FALSE)),"SPECIFY METHOD")))</f>
        <v>Dermasterias imbricata</v>
      </c>
      <c r="R1519" s="12" t="str">
        <f>IF($N1519=1,IF(ISERROR(VLOOKUP($P1519,'M1'!$A:$C,R$2,FALSE)),"NOT PRESENT",VLOOKUP($P1519,'M1'!$A:$C,R$2,FALSE)),IF($N1519=2,IF(ISERROR(VLOOKUP(DATA!$P1519,'M2'!$A:$C,R$2,FALSE)),"NOT PRESENT",VLOOKUP(DATA!$P1519,'M2'!$A:$C,R$2,FALSE)),IF($N1519=0,IF(ISERROR(VLOOKUP($P1519,'M1'!$A:$C,R$2,FALSE)),IF(ISERROR(VLOOKUP(DATA!$P1519,'M2'!$A:$C,R$2,FALSE)),"NOT PRESENT",VLOOKUP(DATA!$P1519,'M2'!$A:$C,R$2,FALSE)),VLOOKUP($P1519,'M1'!$A:$C,R$2,FALSE)),"SPECIFY METHOD")))</f>
        <v>Leather star</v>
      </c>
      <c r="S1519" s="21">
        <f t="shared" si="2910"/>
        <v>9</v>
      </c>
      <c r="T1519" s="11">
        <v>9</v>
      </c>
      <c r="U1519" s="11"/>
      <c r="V1519" s="11"/>
      <c r="W1519" s="11"/>
      <c r="X1519" s="11"/>
      <c r="Y1519" s="11"/>
      <c r="Z1519" s="11"/>
      <c r="AA1519" s="11"/>
      <c r="AB1519" s="11"/>
      <c r="AC1519" s="11"/>
      <c r="AD1519" s="11"/>
      <c r="AE1519" s="11"/>
      <c r="AF1519" s="11"/>
      <c r="AG1519" s="11"/>
      <c r="AH1519" s="11"/>
      <c r="AI1519" s="11"/>
      <c r="AJ1519" s="11"/>
      <c r="AK1519" s="11"/>
      <c r="AL1519" s="11"/>
      <c r="AM1519" s="11"/>
      <c r="AN1519" s="11"/>
      <c r="AO1519" s="11"/>
      <c r="AP1519" s="11"/>
      <c r="AQ1519" s="11"/>
      <c r="AR1519" s="11"/>
      <c r="AS1519" s="11"/>
      <c r="AT1519" s="11"/>
      <c r="AU1519" s="11"/>
      <c r="AV1519" s="11"/>
      <c r="AW1519" s="11"/>
      <c r="AX1519" s="11"/>
      <c r="AY1519" s="11"/>
      <c r="AZ1519" s="11"/>
      <c r="BA1519" s="11"/>
      <c r="BB1519" s="11"/>
      <c r="BC1519" s="11"/>
      <c r="BD1519" s="11"/>
      <c r="BE1519" s="11"/>
      <c r="BF1519" s="11"/>
      <c r="BG1519" s="11"/>
      <c r="BH1519" s="11"/>
      <c r="BI1519" s="11"/>
      <c r="BJ1519" s="11"/>
      <c r="BK1519" s="11"/>
      <c r="BL1519" s="11"/>
      <c r="BM1519" s="11"/>
      <c r="BN1519" s="11"/>
      <c r="BO1519" s="11"/>
      <c r="BP1519" s="11"/>
    </row>
    <row r="1520" spans="1:68" ht="12.75" customHeight="1">
      <c r="A1520" s="12">
        <f t="shared" si="2736"/>
        <v>1516</v>
      </c>
      <c r="B1520" s="11" t="str">
        <f t="shared" ref="B1520:D1520" si="2922">IF(ISERROR(B1519),IF(ISERROR(B1518),IF(ISERROR(B1517),"BLANK",B1517),B1518),B1519)</f>
        <v>Jasmin Schuster</v>
      </c>
      <c r="C1520" s="11" t="str">
        <f t="shared" si="2922"/>
        <v>Tom Bird</v>
      </c>
      <c r="D1520" s="11" t="str">
        <f t="shared" si="2922"/>
        <v>BMSC5</v>
      </c>
      <c r="E1520" s="12" t="str">
        <f>IF(ISERROR(VLOOKUP($D1520,SITES!$A:$E,2,FALSE)),"",VLOOKUP($D1520,SITES!$A:$E,2,FALSE))</f>
        <v>Taylor Rock</v>
      </c>
      <c r="F1520" s="10">
        <f>IF(ISERROR(VLOOKUP($D1520,SITES!$A:$E,3,FALSE)),"",VLOOKUP($D1520,SITES!$A:$E,3,FALSE))</f>
        <v>48.8273315429687</v>
      </c>
      <c r="G1520" s="13">
        <f>IF(ISERROR(VLOOKUP($D1520,SITES!$A:$E,4,FALSE)),"",VLOOKUP($D1520,SITES!$A:$E,4,FALSE))</f>
        <v>-125.196601867675</v>
      </c>
      <c r="H1520" s="36" t="str">
        <f t="shared" ref="H1520:O1520" si="2923">IF(ISERROR(H1519),IF(ISERROR(H1518),IF(ISERROR(H1517),"BLANK",H1517),H1518),H1519)</f>
        <v>23/04/2024</v>
      </c>
      <c r="I1520" s="11">
        <f t="shared" si="2923"/>
        <v>1.5</v>
      </c>
      <c r="J1520" s="11" t="str">
        <f t="shared" si="2923"/>
        <v>NW</v>
      </c>
      <c r="K1520" s="18">
        <f t="shared" si="2923"/>
        <v>0.40833333333333338</v>
      </c>
      <c r="L1520" s="11" t="str">
        <f t="shared" si="2923"/>
        <v>TB</v>
      </c>
      <c r="M1520" s="11">
        <f t="shared" si="2923"/>
        <v>6</v>
      </c>
      <c r="N1520" s="11">
        <f t="shared" si="2923"/>
        <v>2</v>
      </c>
      <c r="O1520" s="11">
        <f t="shared" si="2923"/>
        <v>1</v>
      </c>
      <c r="P1520" s="11" t="s">
        <v>221</v>
      </c>
      <c r="Q1520" s="19" t="str">
        <f>IF($N1520=1,IF(ISERROR(VLOOKUP($P1520,'M1'!$A:$C,Q$2,FALSE)),"NOT PRESENT",VLOOKUP($P1520,'M1'!$A:$C,Q$2,FALSE)),IF($N1520=2,IF(ISERROR(VLOOKUP(DATA!$P1520,'M2'!$A:$C,Q$2,FALSE)),"NOT PRESENT",VLOOKUP(DATA!$P1520,'M2'!$A:$C,Q$2,FALSE)),IF($N1520=0,IF(ISERROR(VLOOKUP($P1520,'M1'!$A:$C,Q$2,FALSE)),IF(ISERROR(VLOOKUP(DATA!$P1520,'M2'!$A:$C,Q$2,FALSE)),"NOT PRESENT",VLOOKUP(DATA!$P1520,'M2'!$A:$C,Q$2,FALSE)),VLOOKUP($P1520,'M1'!$A:$C,Q$2,FALSE)),"SPECIFY METHOD")))</f>
        <v>Rhinogobiops nicholsii</v>
      </c>
      <c r="R1520" s="12" t="str">
        <f>IF($N1520=1,IF(ISERROR(VLOOKUP($P1520,'M1'!$A:$C,R$2,FALSE)),"NOT PRESENT",VLOOKUP($P1520,'M1'!$A:$C,R$2,FALSE)),IF($N1520=2,IF(ISERROR(VLOOKUP(DATA!$P1520,'M2'!$A:$C,R$2,FALSE)),"NOT PRESENT",VLOOKUP(DATA!$P1520,'M2'!$A:$C,R$2,FALSE)),IF($N1520=0,IF(ISERROR(VLOOKUP($P1520,'M1'!$A:$C,R$2,FALSE)),IF(ISERROR(VLOOKUP(DATA!$P1520,'M2'!$A:$C,R$2,FALSE)),"NOT PRESENT",VLOOKUP(DATA!$P1520,'M2'!$A:$C,R$2,FALSE)),VLOOKUP($P1520,'M1'!$A:$C,R$2,FALSE)),"SPECIFY METHOD")))</f>
        <v>Blackeye goby</v>
      </c>
      <c r="S1520" s="21">
        <f t="shared" si="2910"/>
        <v>9</v>
      </c>
      <c r="T1520" s="11">
        <v>0</v>
      </c>
      <c r="U1520" s="11"/>
      <c r="V1520" s="11">
        <v>4</v>
      </c>
      <c r="W1520" s="11">
        <v>5</v>
      </c>
      <c r="X1520" s="11"/>
      <c r="Y1520" s="11"/>
      <c r="Z1520" s="11"/>
      <c r="AA1520" s="11"/>
      <c r="AB1520" s="11"/>
      <c r="AC1520" s="11"/>
      <c r="AD1520" s="11"/>
      <c r="AE1520" s="11"/>
      <c r="AF1520" s="11"/>
      <c r="AG1520" s="11"/>
      <c r="AH1520" s="11"/>
      <c r="AI1520" s="11"/>
      <c r="AJ1520" s="11"/>
      <c r="AK1520" s="11"/>
      <c r="AL1520" s="11"/>
      <c r="AM1520" s="11"/>
      <c r="AN1520" s="11"/>
      <c r="AO1520" s="11"/>
      <c r="AP1520" s="11"/>
      <c r="AQ1520" s="11"/>
      <c r="AR1520" s="11"/>
      <c r="AS1520" s="11"/>
      <c r="AT1520" s="11"/>
      <c r="AU1520" s="11"/>
      <c r="AV1520" s="11"/>
      <c r="AW1520" s="11"/>
      <c r="AX1520" s="11"/>
      <c r="AY1520" s="11"/>
      <c r="AZ1520" s="11"/>
      <c r="BA1520" s="11"/>
      <c r="BB1520" s="11"/>
      <c r="BC1520" s="11"/>
      <c r="BD1520" s="11"/>
      <c r="BE1520" s="11"/>
      <c r="BF1520" s="11"/>
      <c r="BG1520" s="11"/>
      <c r="BH1520" s="11"/>
      <c r="BI1520" s="11"/>
      <c r="BJ1520" s="11"/>
      <c r="BK1520" s="11"/>
      <c r="BL1520" s="11"/>
      <c r="BM1520" s="11"/>
      <c r="BN1520" s="11"/>
      <c r="BO1520" s="11"/>
      <c r="BP1520" s="11"/>
    </row>
    <row r="1521" spans="1:68" ht="12.75" customHeight="1">
      <c r="A1521" s="12">
        <f t="shared" si="2736"/>
        <v>1517</v>
      </c>
      <c r="B1521" s="11" t="str">
        <f t="shared" ref="B1521:D1521" si="2924">IF(ISERROR(B1520),IF(ISERROR(B1519),IF(ISERROR(B1518),"BLANK",B1518),B1519),B1520)</f>
        <v>Jasmin Schuster</v>
      </c>
      <c r="C1521" s="11" t="str">
        <f t="shared" si="2924"/>
        <v>Tom Bird</v>
      </c>
      <c r="D1521" s="11" t="str">
        <f t="shared" si="2924"/>
        <v>BMSC5</v>
      </c>
      <c r="E1521" s="12" t="str">
        <f>IF(ISERROR(VLOOKUP($D1521,SITES!$A:$E,2,FALSE)),"",VLOOKUP($D1521,SITES!$A:$E,2,FALSE))</f>
        <v>Taylor Rock</v>
      </c>
      <c r="F1521" s="10">
        <f>IF(ISERROR(VLOOKUP($D1521,SITES!$A:$E,3,FALSE)),"",VLOOKUP($D1521,SITES!$A:$E,3,FALSE))</f>
        <v>48.8273315429687</v>
      </c>
      <c r="G1521" s="13">
        <f>IF(ISERROR(VLOOKUP($D1521,SITES!$A:$E,4,FALSE)),"",VLOOKUP($D1521,SITES!$A:$E,4,FALSE))</f>
        <v>-125.196601867675</v>
      </c>
      <c r="H1521" s="36" t="str">
        <f t="shared" ref="H1521:O1521" si="2925">IF(ISERROR(H1520),IF(ISERROR(H1519),IF(ISERROR(H1518),"BLANK",H1518),H1519),H1520)</f>
        <v>23/04/2024</v>
      </c>
      <c r="I1521" s="11">
        <f t="shared" si="2925"/>
        <v>1.5</v>
      </c>
      <c r="J1521" s="11" t="str">
        <f t="shared" si="2925"/>
        <v>NW</v>
      </c>
      <c r="K1521" s="18">
        <f t="shared" si="2925"/>
        <v>0.40833333333333338</v>
      </c>
      <c r="L1521" s="11" t="str">
        <f t="shared" si="2925"/>
        <v>TB</v>
      </c>
      <c r="M1521" s="11">
        <f t="shared" si="2925"/>
        <v>6</v>
      </c>
      <c r="N1521" s="11">
        <f t="shared" si="2925"/>
        <v>2</v>
      </c>
      <c r="O1521" s="11">
        <f t="shared" si="2925"/>
        <v>1</v>
      </c>
      <c r="P1521" s="11" t="s">
        <v>232</v>
      </c>
      <c r="Q1521" s="19" t="str">
        <f>IF($N1521=1,IF(ISERROR(VLOOKUP($P1521,'M1'!$A:$C,Q$2,FALSE)),"NOT PRESENT",VLOOKUP($P1521,'M1'!$A:$C,Q$2,FALSE)),IF($N1521=2,IF(ISERROR(VLOOKUP(DATA!$P1521,'M2'!$A:$C,Q$2,FALSE)),"NOT PRESENT",VLOOKUP(DATA!$P1521,'M2'!$A:$C,Q$2,FALSE)),IF($N1521=0,IF(ISERROR(VLOOKUP($P1521,'M1'!$A:$C,Q$2,FALSE)),IF(ISERROR(VLOOKUP(DATA!$P1521,'M2'!$A:$C,Q$2,FALSE)),"NOT PRESENT",VLOOKUP(DATA!$P1521,'M2'!$A:$C,Q$2,FALSE)),VLOOKUP($P1521,'M1'!$A:$C,Q$2,FALSE)),"SPECIFY METHOD")))</f>
        <v>Scyra acutifrons</v>
      </c>
      <c r="R1521" s="12" t="str">
        <f>IF($N1521=1,IF(ISERROR(VLOOKUP($P1521,'M1'!$A:$C,R$2,FALSE)),"NOT PRESENT",VLOOKUP($P1521,'M1'!$A:$C,R$2,FALSE)),IF($N1521=2,IF(ISERROR(VLOOKUP(DATA!$P1521,'M2'!$A:$C,R$2,FALSE)),"NOT PRESENT",VLOOKUP(DATA!$P1521,'M2'!$A:$C,R$2,FALSE)),IF($N1521=0,IF(ISERROR(VLOOKUP($P1521,'M1'!$A:$C,R$2,FALSE)),IF(ISERROR(VLOOKUP(DATA!$P1521,'M2'!$A:$C,R$2,FALSE)),"NOT PRESENT",VLOOKUP(DATA!$P1521,'M2'!$A:$C,R$2,FALSE)),VLOOKUP($P1521,'M1'!$A:$C,R$2,FALSE)),"SPECIFY METHOD")))</f>
        <v>Sharpnose crab</v>
      </c>
      <c r="S1521" s="21">
        <f t="shared" si="2910"/>
        <v>6</v>
      </c>
      <c r="T1521" s="11">
        <v>6</v>
      </c>
      <c r="U1521" s="11"/>
      <c r="V1521" s="11"/>
      <c r="W1521" s="11"/>
      <c r="X1521" s="11"/>
      <c r="Y1521" s="11"/>
      <c r="Z1521" s="11"/>
      <c r="AA1521" s="11"/>
      <c r="AB1521" s="11"/>
      <c r="AC1521" s="11"/>
      <c r="AD1521" s="11"/>
      <c r="AE1521" s="11"/>
      <c r="AF1521" s="11"/>
      <c r="AG1521" s="11"/>
      <c r="AH1521" s="11"/>
      <c r="AI1521" s="11"/>
      <c r="AJ1521" s="11"/>
      <c r="AK1521" s="11"/>
      <c r="AL1521" s="11"/>
      <c r="AM1521" s="11"/>
      <c r="AN1521" s="11"/>
      <c r="AO1521" s="11"/>
      <c r="AP1521" s="11"/>
      <c r="AQ1521" s="11"/>
      <c r="AR1521" s="11"/>
      <c r="AS1521" s="11"/>
      <c r="AT1521" s="11"/>
      <c r="AU1521" s="11"/>
      <c r="AV1521" s="11"/>
      <c r="AW1521" s="11"/>
      <c r="AX1521" s="11"/>
      <c r="AY1521" s="11"/>
      <c r="AZ1521" s="11"/>
      <c r="BA1521" s="11"/>
      <c r="BB1521" s="11"/>
      <c r="BC1521" s="11"/>
      <c r="BD1521" s="11"/>
      <c r="BE1521" s="11"/>
      <c r="BF1521" s="11"/>
      <c r="BG1521" s="11"/>
      <c r="BH1521" s="11"/>
      <c r="BI1521" s="11"/>
      <c r="BJ1521" s="11"/>
      <c r="BK1521" s="11"/>
      <c r="BL1521" s="11"/>
      <c r="BM1521" s="11"/>
      <c r="BN1521" s="11"/>
      <c r="BO1521" s="11"/>
      <c r="BP1521" s="11"/>
    </row>
    <row r="1522" spans="1:68" ht="12.75" customHeight="1">
      <c r="A1522" s="12">
        <f t="shared" si="2736"/>
        <v>1518</v>
      </c>
      <c r="B1522" s="11" t="str">
        <f t="shared" ref="B1522:D1522" si="2926">IF(ISERROR(B1521),IF(ISERROR(B1520),IF(ISERROR(B1519),"BLANK",B1519),B1520),B1521)</f>
        <v>Jasmin Schuster</v>
      </c>
      <c r="C1522" s="11" t="str">
        <f t="shared" si="2926"/>
        <v>Tom Bird</v>
      </c>
      <c r="D1522" s="11" t="str">
        <f t="shared" si="2926"/>
        <v>BMSC5</v>
      </c>
      <c r="E1522" s="12" t="str">
        <f>IF(ISERROR(VLOOKUP($D1522,SITES!$A:$E,2,FALSE)),"",VLOOKUP($D1522,SITES!$A:$E,2,FALSE))</f>
        <v>Taylor Rock</v>
      </c>
      <c r="F1522" s="10">
        <f>IF(ISERROR(VLOOKUP($D1522,SITES!$A:$E,3,FALSE)),"",VLOOKUP($D1522,SITES!$A:$E,3,FALSE))</f>
        <v>48.8273315429687</v>
      </c>
      <c r="G1522" s="13">
        <f>IF(ISERROR(VLOOKUP($D1522,SITES!$A:$E,4,FALSE)),"",VLOOKUP($D1522,SITES!$A:$E,4,FALSE))</f>
        <v>-125.196601867675</v>
      </c>
      <c r="H1522" s="36" t="str">
        <f t="shared" ref="H1522:O1522" si="2927">IF(ISERROR(H1521),IF(ISERROR(H1520),IF(ISERROR(H1519),"BLANK",H1519),H1520),H1521)</f>
        <v>23/04/2024</v>
      </c>
      <c r="I1522" s="11">
        <f t="shared" si="2927"/>
        <v>1.5</v>
      </c>
      <c r="J1522" s="11" t="str">
        <f t="shared" si="2927"/>
        <v>NW</v>
      </c>
      <c r="K1522" s="18">
        <f t="shared" si="2927"/>
        <v>0.40833333333333338</v>
      </c>
      <c r="L1522" s="11" t="str">
        <f t="shared" si="2927"/>
        <v>TB</v>
      </c>
      <c r="M1522" s="11">
        <f t="shared" si="2927"/>
        <v>6</v>
      </c>
      <c r="N1522" s="11">
        <f t="shared" si="2927"/>
        <v>2</v>
      </c>
      <c r="O1522" s="11">
        <f t="shared" si="2927"/>
        <v>1</v>
      </c>
      <c r="P1522" s="11" t="s">
        <v>218</v>
      </c>
      <c r="Q1522" s="19" t="str">
        <f>IF($N1522=1,IF(ISERROR(VLOOKUP($P1522,'M1'!$A:$C,Q$2,FALSE)),"NOT PRESENT",VLOOKUP($P1522,'M1'!$A:$C,Q$2,FALSE)),IF($N1522=2,IF(ISERROR(VLOOKUP(DATA!$P1522,'M2'!$A:$C,Q$2,FALSE)),"NOT PRESENT",VLOOKUP(DATA!$P1522,'M2'!$A:$C,Q$2,FALSE)),IF($N1522=0,IF(ISERROR(VLOOKUP($P1522,'M1'!$A:$C,Q$2,FALSE)),IF(ISERROR(VLOOKUP(DATA!$P1522,'M2'!$A:$C,Q$2,FALSE)),"NOT PRESENT",VLOOKUP(DATA!$P1522,'M2'!$A:$C,Q$2,FALSE)),VLOOKUP($P1522,'M1'!$A:$C,Q$2,FALSE)),"SPECIFY METHOD")))</f>
        <v>Ceratostoma foliatum</v>
      </c>
      <c r="R1522" s="12" t="str">
        <f>IF($N1522=1,IF(ISERROR(VLOOKUP($P1522,'M1'!$A:$C,R$2,FALSE)),"NOT PRESENT",VLOOKUP($P1522,'M1'!$A:$C,R$2,FALSE)),IF($N1522=2,IF(ISERROR(VLOOKUP(DATA!$P1522,'M2'!$A:$C,R$2,FALSE)),"NOT PRESENT",VLOOKUP(DATA!$P1522,'M2'!$A:$C,R$2,FALSE)),IF($N1522=0,IF(ISERROR(VLOOKUP($P1522,'M1'!$A:$C,R$2,FALSE)),IF(ISERROR(VLOOKUP(DATA!$P1522,'M2'!$A:$C,R$2,FALSE)),"NOT PRESENT",VLOOKUP(DATA!$P1522,'M2'!$A:$C,R$2,FALSE)),VLOOKUP($P1522,'M1'!$A:$C,R$2,FALSE)),"SPECIFY METHOD")))</f>
        <v>Leafy hornmouth</v>
      </c>
      <c r="S1522" s="21">
        <f t="shared" si="2910"/>
        <v>8</v>
      </c>
      <c r="T1522" s="11">
        <v>8</v>
      </c>
      <c r="U1522" s="11"/>
      <c r="V1522" s="11"/>
      <c r="W1522" s="11"/>
      <c r="X1522" s="11"/>
      <c r="Y1522" s="11"/>
      <c r="Z1522" s="11"/>
      <c r="AA1522" s="11"/>
      <c r="AB1522" s="11"/>
      <c r="AC1522" s="11"/>
      <c r="AD1522" s="11"/>
      <c r="AE1522" s="11"/>
      <c r="AF1522" s="11"/>
      <c r="AG1522" s="11"/>
      <c r="AH1522" s="11"/>
      <c r="AI1522" s="11"/>
      <c r="AJ1522" s="11"/>
      <c r="AK1522" s="11"/>
      <c r="AL1522" s="11"/>
      <c r="AM1522" s="11"/>
      <c r="AN1522" s="11"/>
      <c r="AO1522" s="11"/>
      <c r="AP1522" s="11"/>
      <c r="AQ1522" s="11"/>
      <c r="AR1522" s="11"/>
      <c r="AS1522" s="11"/>
      <c r="AT1522" s="11"/>
      <c r="AU1522" s="11"/>
      <c r="AV1522" s="11"/>
      <c r="AW1522" s="11"/>
      <c r="AX1522" s="11"/>
      <c r="AY1522" s="11"/>
      <c r="AZ1522" s="11"/>
      <c r="BA1522" s="11"/>
      <c r="BB1522" s="11"/>
      <c r="BC1522" s="11"/>
      <c r="BD1522" s="11"/>
      <c r="BE1522" s="11"/>
      <c r="BF1522" s="11"/>
      <c r="BG1522" s="11"/>
      <c r="BH1522" s="11"/>
      <c r="BI1522" s="11"/>
      <c r="BJ1522" s="11"/>
      <c r="BK1522" s="11"/>
      <c r="BL1522" s="11"/>
      <c r="BM1522" s="11"/>
      <c r="BN1522" s="11"/>
      <c r="BO1522" s="11"/>
      <c r="BP1522" s="11"/>
    </row>
    <row r="1523" spans="1:68" ht="12.75" customHeight="1">
      <c r="A1523" s="12">
        <f t="shared" si="2736"/>
        <v>1519</v>
      </c>
      <c r="B1523" s="11" t="str">
        <f t="shared" ref="B1523:D1523" si="2928">IF(ISERROR(B1522),IF(ISERROR(B1521),IF(ISERROR(B1520),"BLANK",B1520),B1521),B1522)</f>
        <v>Jasmin Schuster</v>
      </c>
      <c r="C1523" s="11" t="str">
        <f t="shared" si="2928"/>
        <v>Tom Bird</v>
      </c>
      <c r="D1523" s="11" t="str">
        <f t="shared" si="2928"/>
        <v>BMSC5</v>
      </c>
      <c r="E1523" s="12" t="str">
        <f>IF(ISERROR(VLOOKUP($D1523,SITES!$A:$E,2,FALSE)),"",VLOOKUP($D1523,SITES!$A:$E,2,FALSE))</f>
        <v>Taylor Rock</v>
      </c>
      <c r="F1523" s="10">
        <f>IF(ISERROR(VLOOKUP($D1523,SITES!$A:$E,3,FALSE)),"",VLOOKUP($D1523,SITES!$A:$E,3,FALSE))</f>
        <v>48.8273315429687</v>
      </c>
      <c r="G1523" s="13">
        <f>IF(ISERROR(VLOOKUP($D1523,SITES!$A:$E,4,FALSE)),"",VLOOKUP($D1523,SITES!$A:$E,4,FALSE))</f>
        <v>-125.196601867675</v>
      </c>
      <c r="H1523" s="36" t="str">
        <f t="shared" ref="H1523:O1523" si="2929">IF(ISERROR(H1522),IF(ISERROR(H1521),IF(ISERROR(H1520),"BLANK",H1520),H1521),H1522)</f>
        <v>23/04/2024</v>
      </c>
      <c r="I1523" s="11">
        <f t="shared" si="2929"/>
        <v>1.5</v>
      </c>
      <c r="J1523" s="11" t="str">
        <f t="shared" si="2929"/>
        <v>NW</v>
      </c>
      <c r="K1523" s="18">
        <f t="shared" si="2929"/>
        <v>0.40833333333333338</v>
      </c>
      <c r="L1523" s="11" t="str">
        <f t="shared" si="2929"/>
        <v>TB</v>
      </c>
      <c r="M1523" s="11">
        <f t="shared" si="2929"/>
        <v>6</v>
      </c>
      <c r="N1523" s="11">
        <f t="shared" si="2929"/>
        <v>2</v>
      </c>
      <c r="O1523" s="11">
        <f t="shared" si="2929"/>
        <v>1</v>
      </c>
      <c r="P1523" s="11" t="s">
        <v>208</v>
      </c>
      <c r="Q1523" s="19" t="str">
        <f>IF($N1523=1,IF(ISERROR(VLOOKUP($P1523,'M1'!$A:$C,Q$2,FALSE)),"NOT PRESENT",VLOOKUP($P1523,'M1'!$A:$C,Q$2,FALSE)),IF($N1523=2,IF(ISERROR(VLOOKUP(DATA!$P1523,'M2'!$A:$C,Q$2,FALSE)),"NOT PRESENT",VLOOKUP(DATA!$P1523,'M2'!$A:$C,Q$2,FALSE)),IF($N1523=0,IF(ISERROR(VLOOKUP($P1523,'M1'!$A:$C,Q$2,FALSE)),IF(ISERROR(VLOOKUP(DATA!$P1523,'M2'!$A:$C,Q$2,FALSE)),"NOT PRESENT",VLOOKUP(DATA!$P1523,'M2'!$A:$C,Q$2,FALSE)),VLOOKUP($P1523,'M1'!$A:$C,Q$2,FALSE)),"SPECIFY METHOD")))</f>
        <v>Patiria miniata</v>
      </c>
      <c r="R1523" s="12" t="str">
        <f>IF($N1523=1,IF(ISERROR(VLOOKUP($P1523,'M1'!$A:$C,R$2,FALSE)),"NOT PRESENT",VLOOKUP($P1523,'M1'!$A:$C,R$2,FALSE)),IF($N1523=2,IF(ISERROR(VLOOKUP(DATA!$P1523,'M2'!$A:$C,R$2,FALSE)),"NOT PRESENT",VLOOKUP(DATA!$P1523,'M2'!$A:$C,R$2,FALSE)),IF($N1523=0,IF(ISERROR(VLOOKUP($P1523,'M1'!$A:$C,R$2,FALSE)),IF(ISERROR(VLOOKUP(DATA!$P1523,'M2'!$A:$C,R$2,FALSE)),"NOT PRESENT",VLOOKUP(DATA!$P1523,'M2'!$A:$C,R$2,FALSE)),VLOOKUP($P1523,'M1'!$A:$C,R$2,FALSE)),"SPECIFY METHOD")))</f>
        <v>Bat star</v>
      </c>
      <c r="S1523" s="21">
        <f t="shared" si="2910"/>
        <v>20</v>
      </c>
      <c r="T1523" s="11">
        <v>20</v>
      </c>
      <c r="U1523" s="11"/>
      <c r="V1523" s="11"/>
      <c r="W1523" s="11"/>
      <c r="X1523" s="11"/>
      <c r="Y1523" s="11"/>
      <c r="Z1523" s="11"/>
      <c r="AA1523" s="11"/>
      <c r="AB1523" s="11"/>
      <c r="AC1523" s="11"/>
      <c r="AD1523" s="11"/>
      <c r="AE1523" s="11"/>
      <c r="AF1523" s="11"/>
      <c r="AG1523" s="11"/>
      <c r="AH1523" s="11"/>
      <c r="AI1523" s="11"/>
      <c r="AJ1523" s="11"/>
      <c r="AK1523" s="11"/>
      <c r="AL1523" s="11"/>
      <c r="AM1523" s="11"/>
      <c r="AN1523" s="11"/>
      <c r="AO1523" s="11"/>
      <c r="AP1523" s="11"/>
      <c r="AQ1523" s="11"/>
      <c r="AR1523" s="11"/>
      <c r="AS1523" s="11"/>
      <c r="AT1523" s="11"/>
      <c r="AU1523" s="11"/>
      <c r="AV1523" s="11"/>
      <c r="AW1523" s="11"/>
      <c r="AX1523" s="11"/>
      <c r="AY1523" s="11"/>
      <c r="AZ1523" s="11"/>
      <c r="BA1523" s="11"/>
      <c r="BB1523" s="11"/>
      <c r="BC1523" s="11"/>
      <c r="BD1523" s="11"/>
      <c r="BE1523" s="11"/>
      <c r="BF1523" s="11"/>
      <c r="BG1523" s="11"/>
      <c r="BH1523" s="11"/>
      <c r="BI1523" s="11"/>
      <c r="BJ1523" s="11"/>
      <c r="BK1523" s="11"/>
      <c r="BL1523" s="11"/>
      <c r="BM1523" s="11"/>
      <c r="BN1523" s="11"/>
      <c r="BO1523" s="11"/>
      <c r="BP1523" s="11"/>
    </row>
    <row r="1524" spans="1:68" ht="12.75" customHeight="1">
      <c r="A1524" s="12">
        <f t="shared" si="2736"/>
        <v>1520</v>
      </c>
      <c r="B1524" s="11" t="str">
        <f t="shared" ref="B1524:D1524" si="2930">IF(ISERROR(B1523),IF(ISERROR(B1522),IF(ISERROR(B1521),"BLANK",B1521),B1522),B1523)</f>
        <v>Jasmin Schuster</v>
      </c>
      <c r="C1524" s="11" t="str">
        <f t="shared" si="2930"/>
        <v>Tom Bird</v>
      </c>
      <c r="D1524" s="11" t="str">
        <f t="shared" si="2930"/>
        <v>BMSC5</v>
      </c>
      <c r="E1524" s="12" t="str">
        <f>IF(ISERROR(VLOOKUP($D1524,SITES!$A:$E,2,FALSE)),"",VLOOKUP($D1524,SITES!$A:$E,2,FALSE))</f>
        <v>Taylor Rock</v>
      </c>
      <c r="F1524" s="10">
        <f>IF(ISERROR(VLOOKUP($D1524,SITES!$A:$E,3,FALSE)),"",VLOOKUP($D1524,SITES!$A:$E,3,FALSE))</f>
        <v>48.8273315429687</v>
      </c>
      <c r="G1524" s="13">
        <f>IF(ISERROR(VLOOKUP($D1524,SITES!$A:$E,4,FALSE)),"",VLOOKUP($D1524,SITES!$A:$E,4,FALSE))</f>
        <v>-125.196601867675</v>
      </c>
      <c r="H1524" s="36" t="str">
        <f t="shared" ref="H1524:O1524" si="2931">IF(ISERROR(H1523),IF(ISERROR(H1522),IF(ISERROR(H1521),"BLANK",H1521),H1522),H1523)</f>
        <v>23/04/2024</v>
      </c>
      <c r="I1524" s="11">
        <f t="shared" si="2931"/>
        <v>1.5</v>
      </c>
      <c r="J1524" s="11" t="str">
        <f t="shared" si="2931"/>
        <v>NW</v>
      </c>
      <c r="K1524" s="18">
        <f t="shared" si="2931"/>
        <v>0.40833333333333338</v>
      </c>
      <c r="L1524" s="11" t="str">
        <f t="shared" si="2931"/>
        <v>TB</v>
      </c>
      <c r="M1524" s="11">
        <f t="shared" si="2931"/>
        <v>6</v>
      </c>
      <c r="N1524" s="11">
        <f t="shared" si="2931"/>
        <v>2</v>
      </c>
      <c r="O1524" s="11">
        <f t="shared" si="2931"/>
        <v>1</v>
      </c>
      <c r="P1524" s="11" t="s">
        <v>222</v>
      </c>
      <c r="Q1524" s="19" t="str">
        <f>IF($N1524=1,IF(ISERROR(VLOOKUP($P1524,'M1'!$A:$C,Q$2,FALSE)),"NOT PRESENT",VLOOKUP($P1524,'M1'!$A:$C,Q$2,FALSE)),IF($N1524=2,IF(ISERROR(VLOOKUP(DATA!$P1524,'M2'!$A:$C,Q$2,FALSE)),"NOT PRESENT",VLOOKUP(DATA!$P1524,'M2'!$A:$C,Q$2,FALSE)),IF($N1524=0,IF(ISERROR(VLOOKUP($P1524,'M1'!$A:$C,Q$2,FALSE)),IF(ISERROR(VLOOKUP(DATA!$P1524,'M2'!$A:$C,Q$2,FALSE)),"NOT PRESENT",VLOOKUP(DATA!$P1524,'M2'!$A:$C,Q$2,FALSE)),VLOOKUP($P1524,'M1'!$A:$C,Q$2,FALSE)),"SPECIFY METHOD")))</f>
        <v>Apostichopus californicus</v>
      </c>
      <c r="R1524" s="12" t="str">
        <f>IF($N1524=1,IF(ISERROR(VLOOKUP($P1524,'M1'!$A:$C,R$2,FALSE)),"NOT PRESENT",VLOOKUP($P1524,'M1'!$A:$C,R$2,FALSE)),IF($N1524=2,IF(ISERROR(VLOOKUP(DATA!$P1524,'M2'!$A:$C,R$2,FALSE)),"NOT PRESENT",VLOOKUP(DATA!$P1524,'M2'!$A:$C,R$2,FALSE)),IF($N1524=0,IF(ISERROR(VLOOKUP($P1524,'M1'!$A:$C,R$2,FALSE)),IF(ISERROR(VLOOKUP(DATA!$P1524,'M2'!$A:$C,R$2,FALSE)),"NOT PRESENT",VLOOKUP(DATA!$P1524,'M2'!$A:$C,R$2,FALSE)),VLOOKUP($P1524,'M1'!$A:$C,R$2,FALSE)),"SPECIFY METHOD")))</f>
        <v>California sea cucumber</v>
      </c>
      <c r="S1524" s="21">
        <f t="shared" si="2910"/>
        <v>17</v>
      </c>
      <c r="T1524" s="11">
        <v>17</v>
      </c>
      <c r="U1524" s="11"/>
      <c r="V1524" s="11"/>
      <c r="W1524" s="11"/>
      <c r="X1524" s="11"/>
      <c r="Y1524" s="11"/>
      <c r="Z1524" s="11"/>
      <c r="AA1524" s="11"/>
      <c r="AB1524" s="11"/>
      <c r="AC1524" s="11"/>
      <c r="AD1524" s="11"/>
      <c r="AE1524" s="11"/>
      <c r="AF1524" s="11"/>
      <c r="AG1524" s="11"/>
      <c r="AH1524" s="11"/>
      <c r="AI1524" s="11"/>
      <c r="AJ1524" s="11"/>
      <c r="AK1524" s="11"/>
      <c r="AL1524" s="11"/>
      <c r="AM1524" s="11"/>
      <c r="AN1524" s="11"/>
      <c r="AO1524" s="11"/>
      <c r="AP1524" s="11"/>
      <c r="AQ1524" s="11"/>
      <c r="AR1524" s="11"/>
      <c r="AS1524" s="11"/>
      <c r="AT1524" s="11"/>
      <c r="AU1524" s="11"/>
      <c r="AV1524" s="11"/>
      <c r="AW1524" s="11"/>
      <c r="AX1524" s="11"/>
      <c r="AY1524" s="11"/>
      <c r="AZ1524" s="11"/>
      <c r="BA1524" s="11"/>
      <c r="BB1524" s="11"/>
      <c r="BC1524" s="11"/>
      <c r="BD1524" s="11"/>
      <c r="BE1524" s="11"/>
      <c r="BF1524" s="11"/>
      <c r="BG1524" s="11"/>
      <c r="BH1524" s="11"/>
      <c r="BI1524" s="11"/>
      <c r="BJ1524" s="11"/>
      <c r="BK1524" s="11"/>
      <c r="BL1524" s="11"/>
      <c r="BM1524" s="11"/>
      <c r="BN1524" s="11"/>
      <c r="BO1524" s="11"/>
      <c r="BP1524" s="11"/>
    </row>
    <row r="1525" spans="1:68" ht="12.75" customHeight="1">
      <c r="A1525" s="12">
        <f t="shared" si="2736"/>
        <v>1521</v>
      </c>
      <c r="B1525" s="11" t="str">
        <f t="shared" ref="B1525:D1525" si="2932">IF(ISERROR(B1524),IF(ISERROR(B1523),IF(ISERROR(B1522),"BLANK",B1522),B1523),B1524)</f>
        <v>Jasmin Schuster</v>
      </c>
      <c r="C1525" s="11" t="str">
        <f t="shared" si="2932"/>
        <v>Tom Bird</v>
      </c>
      <c r="D1525" s="11" t="str">
        <f t="shared" si="2932"/>
        <v>BMSC5</v>
      </c>
      <c r="E1525" s="12" t="str">
        <f>IF(ISERROR(VLOOKUP($D1525,SITES!$A:$E,2,FALSE)),"",VLOOKUP($D1525,SITES!$A:$E,2,FALSE))</f>
        <v>Taylor Rock</v>
      </c>
      <c r="F1525" s="10">
        <f>IF(ISERROR(VLOOKUP($D1525,SITES!$A:$E,3,FALSE)),"",VLOOKUP($D1525,SITES!$A:$E,3,FALSE))</f>
        <v>48.8273315429687</v>
      </c>
      <c r="G1525" s="13">
        <f>IF(ISERROR(VLOOKUP($D1525,SITES!$A:$E,4,FALSE)),"",VLOOKUP($D1525,SITES!$A:$E,4,FALSE))</f>
        <v>-125.196601867675</v>
      </c>
      <c r="H1525" s="36" t="str">
        <f t="shared" ref="H1525:O1525" si="2933">IF(ISERROR(H1524),IF(ISERROR(H1523),IF(ISERROR(H1522),"BLANK",H1522),H1523),H1524)</f>
        <v>23/04/2024</v>
      </c>
      <c r="I1525" s="11">
        <f t="shared" si="2933"/>
        <v>1.5</v>
      </c>
      <c r="J1525" s="11" t="str">
        <f t="shared" si="2933"/>
        <v>NW</v>
      </c>
      <c r="K1525" s="18">
        <f t="shared" si="2933"/>
        <v>0.40833333333333338</v>
      </c>
      <c r="L1525" s="11" t="str">
        <f t="shared" si="2933"/>
        <v>TB</v>
      </c>
      <c r="M1525" s="11">
        <f t="shared" si="2933"/>
        <v>6</v>
      </c>
      <c r="N1525" s="11">
        <f t="shared" si="2933"/>
        <v>2</v>
      </c>
      <c r="O1525" s="11">
        <f t="shared" si="2933"/>
        <v>1</v>
      </c>
      <c r="P1525" s="11" t="s">
        <v>212</v>
      </c>
      <c r="Q1525" s="19" t="str">
        <f>IF($N1525=1,IF(ISERROR(VLOOKUP($P1525,'M1'!$A:$C,Q$2,FALSE)),"NOT PRESENT",VLOOKUP($P1525,'M1'!$A:$C,Q$2,FALSE)),IF($N1525=2,IF(ISERROR(VLOOKUP(DATA!$P1525,'M2'!$A:$C,Q$2,FALSE)),"NOT PRESENT",VLOOKUP(DATA!$P1525,'M2'!$A:$C,Q$2,FALSE)),IF($N1525=0,IF(ISERROR(VLOOKUP($P1525,'M1'!$A:$C,Q$2,FALSE)),IF(ISERROR(VLOOKUP(DATA!$P1525,'M2'!$A:$C,Q$2,FALSE)),"NOT PRESENT",VLOOKUP(DATA!$P1525,'M2'!$A:$C,Q$2,FALSE)),VLOOKUP($P1525,'M1'!$A:$C,Q$2,FALSE)),"SPECIFY METHOD")))</f>
        <v>Acmaea mitra</v>
      </c>
      <c r="R1525" s="12" t="str">
        <f>IF($N1525=1,IF(ISERROR(VLOOKUP($P1525,'M1'!$A:$C,R$2,FALSE)),"NOT PRESENT",VLOOKUP($P1525,'M1'!$A:$C,R$2,FALSE)),IF($N1525=2,IF(ISERROR(VLOOKUP(DATA!$P1525,'M2'!$A:$C,R$2,FALSE)),"NOT PRESENT",VLOOKUP(DATA!$P1525,'M2'!$A:$C,R$2,FALSE)),IF($N1525=0,IF(ISERROR(VLOOKUP($P1525,'M1'!$A:$C,R$2,FALSE)),IF(ISERROR(VLOOKUP(DATA!$P1525,'M2'!$A:$C,R$2,FALSE)),"NOT PRESENT",VLOOKUP(DATA!$P1525,'M2'!$A:$C,R$2,FALSE)),VLOOKUP($P1525,'M1'!$A:$C,R$2,FALSE)),"SPECIFY METHOD")))</f>
        <v>Whitecap limpet</v>
      </c>
      <c r="S1525" s="21">
        <f t="shared" si="2910"/>
        <v>16</v>
      </c>
      <c r="T1525" s="11">
        <v>16</v>
      </c>
      <c r="U1525" s="11"/>
      <c r="V1525" s="11"/>
      <c r="W1525" s="11"/>
      <c r="X1525" s="11"/>
      <c r="Y1525" s="11"/>
      <c r="Z1525" s="11"/>
      <c r="AA1525" s="11"/>
      <c r="AB1525" s="11"/>
      <c r="AC1525" s="11"/>
      <c r="AD1525" s="11"/>
      <c r="AE1525" s="11"/>
      <c r="AF1525" s="11"/>
      <c r="AG1525" s="11"/>
      <c r="AH1525" s="11"/>
      <c r="AI1525" s="11"/>
      <c r="AJ1525" s="11"/>
      <c r="AK1525" s="11"/>
      <c r="AL1525" s="11"/>
      <c r="AM1525" s="11"/>
      <c r="AN1525" s="11"/>
      <c r="AO1525" s="11"/>
      <c r="AP1525" s="11"/>
      <c r="AQ1525" s="11"/>
      <c r="AR1525" s="11"/>
      <c r="AS1525" s="11"/>
      <c r="AT1525" s="11"/>
      <c r="AU1525" s="11"/>
      <c r="AV1525" s="11"/>
      <c r="AW1525" s="11"/>
      <c r="AX1525" s="11"/>
      <c r="AY1525" s="11"/>
      <c r="AZ1525" s="11"/>
      <c r="BA1525" s="11"/>
      <c r="BB1525" s="11"/>
      <c r="BC1525" s="11"/>
      <c r="BD1525" s="11"/>
      <c r="BE1525" s="11"/>
      <c r="BF1525" s="11"/>
      <c r="BG1525" s="11"/>
      <c r="BH1525" s="11"/>
      <c r="BI1525" s="11"/>
      <c r="BJ1525" s="11"/>
      <c r="BK1525" s="11"/>
      <c r="BL1525" s="11"/>
      <c r="BM1525" s="11"/>
      <c r="BN1525" s="11"/>
      <c r="BO1525" s="11"/>
      <c r="BP1525" s="11"/>
    </row>
    <row r="1526" spans="1:68" ht="12.75" customHeight="1">
      <c r="A1526" s="12">
        <f t="shared" si="2736"/>
        <v>1522</v>
      </c>
      <c r="B1526" s="11" t="str">
        <f t="shared" ref="B1526:D1526" si="2934">IF(ISERROR(B1525),IF(ISERROR(B1524),IF(ISERROR(B1523),"BLANK",B1523),B1524),B1525)</f>
        <v>Jasmin Schuster</v>
      </c>
      <c r="C1526" s="11" t="str">
        <f t="shared" si="2934"/>
        <v>Tom Bird</v>
      </c>
      <c r="D1526" s="11" t="str">
        <f t="shared" si="2934"/>
        <v>BMSC5</v>
      </c>
      <c r="E1526" s="12" t="str">
        <f>IF(ISERROR(VLOOKUP($D1526,SITES!$A:$E,2,FALSE)),"",VLOOKUP($D1526,SITES!$A:$E,2,FALSE))</f>
        <v>Taylor Rock</v>
      </c>
      <c r="F1526" s="10">
        <f>IF(ISERROR(VLOOKUP($D1526,SITES!$A:$E,3,FALSE)),"",VLOOKUP($D1526,SITES!$A:$E,3,FALSE))</f>
        <v>48.8273315429687</v>
      </c>
      <c r="G1526" s="13">
        <f>IF(ISERROR(VLOOKUP($D1526,SITES!$A:$E,4,FALSE)),"",VLOOKUP($D1526,SITES!$A:$E,4,FALSE))</f>
        <v>-125.196601867675</v>
      </c>
      <c r="H1526" s="36" t="str">
        <f t="shared" ref="H1526:O1526" si="2935">IF(ISERROR(H1525),IF(ISERROR(H1524),IF(ISERROR(H1523),"BLANK",H1523),H1524),H1525)</f>
        <v>23/04/2024</v>
      </c>
      <c r="I1526" s="11">
        <f t="shared" si="2935"/>
        <v>1.5</v>
      </c>
      <c r="J1526" s="11" t="str">
        <f t="shared" si="2935"/>
        <v>NW</v>
      </c>
      <c r="K1526" s="18">
        <f t="shared" si="2935"/>
        <v>0.40833333333333338</v>
      </c>
      <c r="L1526" s="11" t="str">
        <f t="shared" si="2935"/>
        <v>TB</v>
      </c>
      <c r="M1526" s="11">
        <f t="shared" si="2935"/>
        <v>6</v>
      </c>
      <c r="N1526" s="11">
        <f t="shared" si="2935"/>
        <v>2</v>
      </c>
      <c r="O1526" s="11">
        <f t="shared" si="2935"/>
        <v>1</v>
      </c>
      <c r="P1526" s="11" t="s">
        <v>207</v>
      </c>
      <c r="Q1526" s="19" t="str">
        <f>IF($N1526=1,IF(ISERROR(VLOOKUP($P1526,'M1'!$A:$C,Q$2,FALSE)),"NOT PRESENT",VLOOKUP($P1526,'M1'!$A:$C,Q$2,FALSE)),IF($N1526=2,IF(ISERROR(VLOOKUP(DATA!$P1526,'M2'!$A:$C,Q$2,FALSE)),"NOT PRESENT",VLOOKUP(DATA!$P1526,'M2'!$A:$C,Q$2,FALSE)),IF($N1526=0,IF(ISERROR(VLOOKUP($P1526,'M1'!$A:$C,Q$2,FALSE)),IF(ISERROR(VLOOKUP(DATA!$P1526,'M2'!$A:$C,Q$2,FALSE)),"NOT PRESENT",VLOOKUP(DATA!$P1526,'M2'!$A:$C,Q$2,FALSE)),VLOOKUP($P1526,'M1'!$A:$C,Q$2,FALSE)),"SPECIFY METHOD")))</f>
        <v>Pomaulax gibberosus</v>
      </c>
      <c r="R1526" s="12" t="str">
        <f>IF($N1526=1,IF(ISERROR(VLOOKUP($P1526,'M1'!$A:$C,R$2,FALSE)),"NOT PRESENT",VLOOKUP($P1526,'M1'!$A:$C,R$2,FALSE)),IF($N1526=2,IF(ISERROR(VLOOKUP(DATA!$P1526,'M2'!$A:$C,R$2,FALSE)),"NOT PRESENT",VLOOKUP(DATA!$P1526,'M2'!$A:$C,R$2,FALSE)),IF($N1526=0,IF(ISERROR(VLOOKUP($P1526,'M1'!$A:$C,R$2,FALSE)),IF(ISERROR(VLOOKUP(DATA!$P1526,'M2'!$A:$C,R$2,FALSE)),"NOT PRESENT",VLOOKUP(DATA!$P1526,'M2'!$A:$C,R$2,FALSE)),VLOOKUP($P1526,'M1'!$A:$C,R$2,FALSE)),"SPECIFY METHOD")))</f>
        <v>Red turban shell</v>
      </c>
      <c r="S1526" s="21">
        <f t="shared" si="2910"/>
        <v>53</v>
      </c>
      <c r="T1526" s="11">
        <v>53</v>
      </c>
      <c r="U1526" s="11"/>
      <c r="V1526" s="11"/>
      <c r="W1526" s="11"/>
      <c r="X1526" s="11"/>
      <c r="Y1526" s="11"/>
      <c r="Z1526" s="11"/>
      <c r="AA1526" s="11"/>
      <c r="AB1526" s="11"/>
      <c r="AC1526" s="11"/>
      <c r="AD1526" s="11"/>
      <c r="AE1526" s="11"/>
      <c r="AF1526" s="11"/>
      <c r="AG1526" s="11"/>
      <c r="AH1526" s="11"/>
      <c r="AI1526" s="11"/>
      <c r="AJ1526" s="11"/>
      <c r="AK1526" s="11"/>
      <c r="AL1526" s="11"/>
      <c r="AM1526" s="11"/>
      <c r="AN1526" s="11"/>
      <c r="AO1526" s="11"/>
      <c r="AP1526" s="11"/>
      <c r="AQ1526" s="11"/>
      <c r="AR1526" s="11"/>
      <c r="AS1526" s="11"/>
      <c r="AT1526" s="11"/>
      <c r="AU1526" s="11"/>
      <c r="AV1526" s="11"/>
      <c r="AW1526" s="11"/>
      <c r="AX1526" s="11"/>
      <c r="AY1526" s="11"/>
      <c r="AZ1526" s="11"/>
      <c r="BA1526" s="11"/>
      <c r="BB1526" s="11"/>
      <c r="BC1526" s="11"/>
      <c r="BD1526" s="11"/>
      <c r="BE1526" s="11"/>
      <c r="BF1526" s="11"/>
      <c r="BG1526" s="11"/>
      <c r="BH1526" s="11"/>
      <c r="BI1526" s="11"/>
      <c r="BJ1526" s="11"/>
      <c r="BK1526" s="11"/>
      <c r="BL1526" s="11"/>
      <c r="BM1526" s="11"/>
      <c r="BN1526" s="11"/>
      <c r="BO1526" s="11"/>
      <c r="BP1526" s="11"/>
    </row>
    <row r="1527" spans="1:68" ht="12.75" customHeight="1">
      <c r="A1527" s="12">
        <f t="shared" si="2736"/>
        <v>1523</v>
      </c>
      <c r="B1527" s="11" t="str">
        <f t="shared" ref="B1527:D1527" si="2936">IF(ISERROR(B1526),IF(ISERROR(B1525),IF(ISERROR(B1524),"BLANK",B1524),B1525),B1526)</f>
        <v>Jasmin Schuster</v>
      </c>
      <c r="C1527" s="11" t="str">
        <f t="shared" si="2936"/>
        <v>Tom Bird</v>
      </c>
      <c r="D1527" s="11" t="str">
        <f t="shared" si="2936"/>
        <v>BMSC5</v>
      </c>
      <c r="E1527" s="12" t="str">
        <f>IF(ISERROR(VLOOKUP($D1527,SITES!$A:$E,2,FALSE)),"",VLOOKUP($D1527,SITES!$A:$E,2,FALSE))</f>
        <v>Taylor Rock</v>
      </c>
      <c r="F1527" s="10">
        <f>IF(ISERROR(VLOOKUP($D1527,SITES!$A:$E,3,FALSE)),"",VLOOKUP($D1527,SITES!$A:$E,3,FALSE))</f>
        <v>48.8273315429687</v>
      </c>
      <c r="G1527" s="13">
        <f>IF(ISERROR(VLOOKUP($D1527,SITES!$A:$E,4,FALSE)),"",VLOOKUP($D1527,SITES!$A:$E,4,FALSE))</f>
        <v>-125.196601867675</v>
      </c>
      <c r="H1527" s="36" t="str">
        <f t="shared" ref="H1527:O1527" si="2937">IF(ISERROR(H1526),IF(ISERROR(H1525),IF(ISERROR(H1524),"BLANK",H1524),H1525),H1526)</f>
        <v>23/04/2024</v>
      </c>
      <c r="I1527" s="11">
        <f t="shared" si="2937"/>
        <v>1.5</v>
      </c>
      <c r="J1527" s="11" t="str">
        <f t="shared" si="2937"/>
        <v>NW</v>
      </c>
      <c r="K1527" s="18">
        <f t="shared" si="2937"/>
        <v>0.40833333333333338</v>
      </c>
      <c r="L1527" s="11" t="str">
        <f t="shared" si="2937"/>
        <v>TB</v>
      </c>
      <c r="M1527" s="11">
        <f t="shared" si="2937"/>
        <v>6</v>
      </c>
      <c r="N1527" s="11">
        <f t="shared" si="2937"/>
        <v>2</v>
      </c>
      <c r="O1527" s="11">
        <f t="shared" si="2937"/>
        <v>1</v>
      </c>
      <c r="P1527" s="11" t="s">
        <v>214</v>
      </c>
      <c r="Q1527" s="19" t="str">
        <f>IF($N1527=1,IF(ISERROR(VLOOKUP($P1527,'M1'!$A:$C,Q$2,FALSE)),"NOT PRESENT",VLOOKUP($P1527,'M1'!$A:$C,Q$2,FALSE)),IF($N1527=2,IF(ISERROR(VLOOKUP(DATA!$P1527,'M2'!$A:$C,Q$2,FALSE)),"NOT PRESENT",VLOOKUP(DATA!$P1527,'M2'!$A:$C,Q$2,FALSE)),IF($N1527=0,IF(ISERROR(VLOOKUP($P1527,'M1'!$A:$C,Q$2,FALSE)),IF(ISERROR(VLOOKUP(DATA!$P1527,'M2'!$A:$C,Q$2,FALSE)),"NOT PRESENT",VLOOKUP(DATA!$P1527,'M2'!$A:$C,Q$2,FALSE)),VLOOKUP($P1527,'M1'!$A:$C,Q$2,FALSE)),"SPECIFY METHOD")))</f>
        <v>Orthasterias koehleri</v>
      </c>
      <c r="R1527" s="12" t="str">
        <f>IF($N1527=1,IF(ISERROR(VLOOKUP($P1527,'M1'!$A:$C,R$2,FALSE)),"NOT PRESENT",VLOOKUP($P1527,'M1'!$A:$C,R$2,FALSE)),IF($N1527=2,IF(ISERROR(VLOOKUP(DATA!$P1527,'M2'!$A:$C,R$2,FALSE)),"NOT PRESENT",VLOOKUP(DATA!$P1527,'M2'!$A:$C,R$2,FALSE)),IF($N1527=0,IF(ISERROR(VLOOKUP($P1527,'M1'!$A:$C,R$2,FALSE)),IF(ISERROR(VLOOKUP(DATA!$P1527,'M2'!$A:$C,R$2,FALSE)),"NOT PRESENT",VLOOKUP(DATA!$P1527,'M2'!$A:$C,R$2,FALSE)),VLOOKUP($P1527,'M1'!$A:$C,R$2,FALSE)),"SPECIFY METHOD")))</f>
        <v>Rainbow star</v>
      </c>
      <c r="S1527" s="21">
        <f t="shared" si="2910"/>
        <v>2</v>
      </c>
      <c r="T1527" s="11">
        <v>2</v>
      </c>
      <c r="U1527" s="11"/>
      <c r="V1527" s="11"/>
      <c r="W1527" s="11"/>
      <c r="X1527" s="11"/>
      <c r="Y1527" s="11"/>
      <c r="Z1527" s="11"/>
      <c r="AA1527" s="11"/>
      <c r="AB1527" s="11"/>
      <c r="AC1527" s="11"/>
      <c r="AD1527" s="11"/>
      <c r="AE1527" s="11"/>
      <c r="AF1527" s="11"/>
      <c r="AG1527" s="11"/>
      <c r="AH1527" s="11"/>
      <c r="AI1527" s="11"/>
      <c r="AJ1527" s="11"/>
      <c r="AK1527" s="11"/>
      <c r="AL1527" s="11"/>
      <c r="AM1527" s="11"/>
      <c r="AN1527" s="11"/>
      <c r="AO1527" s="11"/>
      <c r="AP1527" s="11"/>
      <c r="AQ1527" s="11"/>
      <c r="AR1527" s="11"/>
      <c r="AS1527" s="11"/>
      <c r="AT1527" s="11"/>
      <c r="AU1527" s="11"/>
      <c r="AV1527" s="11"/>
      <c r="AW1527" s="11"/>
      <c r="AX1527" s="11"/>
      <c r="AY1527" s="11"/>
      <c r="AZ1527" s="11"/>
      <c r="BA1527" s="11"/>
      <c r="BB1527" s="11"/>
      <c r="BC1527" s="11"/>
      <c r="BD1527" s="11"/>
      <c r="BE1527" s="11"/>
      <c r="BF1527" s="11"/>
      <c r="BG1527" s="11"/>
      <c r="BH1527" s="11"/>
      <c r="BI1527" s="11"/>
      <c r="BJ1527" s="11"/>
      <c r="BK1527" s="11"/>
      <c r="BL1527" s="11"/>
      <c r="BM1527" s="11"/>
      <c r="BN1527" s="11"/>
      <c r="BO1527" s="11"/>
      <c r="BP1527" s="11"/>
    </row>
    <row r="1528" spans="1:68" ht="12.75" customHeight="1">
      <c r="A1528" s="12">
        <f t="shared" si="2736"/>
        <v>1524</v>
      </c>
      <c r="B1528" s="11" t="str">
        <f t="shared" ref="B1528:D1528" si="2938">IF(ISERROR(B1527),IF(ISERROR(B1526),IF(ISERROR(B1525),"BLANK",B1525),B1526),B1527)</f>
        <v>Jasmin Schuster</v>
      </c>
      <c r="C1528" s="11" t="str">
        <f t="shared" si="2938"/>
        <v>Tom Bird</v>
      </c>
      <c r="D1528" s="11" t="str">
        <f t="shared" si="2938"/>
        <v>BMSC5</v>
      </c>
      <c r="E1528" s="12" t="str">
        <f>IF(ISERROR(VLOOKUP($D1528,SITES!$A:$E,2,FALSE)),"",VLOOKUP($D1528,SITES!$A:$E,2,FALSE))</f>
        <v>Taylor Rock</v>
      </c>
      <c r="F1528" s="10">
        <f>IF(ISERROR(VLOOKUP($D1528,SITES!$A:$E,3,FALSE)),"",VLOOKUP($D1528,SITES!$A:$E,3,FALSE))</f>
        <v>48.8273315429687</v>
      </c>
      <c r="G1528" s="13">
        <f>IF(ISERROR(VLOOKUP($D1528,SITES!$A:$E,4,FALSE)),"",VLOOKUP($D1528,SITES!$A:$E,4,FALSE))</f>
        <v>-125.196601867675</v>
      </c>
      <c r="H1528" s="36" t="str">
        <f t="shared" ref="H1528:O1528" si="2939">IF(ISERROR(H1527),IF(ISERROR(H1526),IF(ISERROR(H1525),"BLANK",H1525),H1526),H1527)</f>
        <v>23/04/2024</v>
      </c>
      <c r="I1528" s="11">
        <f t="shared" si="2939"/>
        <v>1.5</v>
      </c>
      <c r="J1528" s="11" t="str">
        <f t="shared" si="2939"/>
        <v>NW</v>
      </c>
      <c r="K1528" s="18">
        <f t="shared" si="2939"/>
        <v>0.40833333333333338</v>
      </c>
      <c r="L1528" s="11" t="str">
        <f t="shared" si="2939"/>
        <v>TB</v>
      </c>
      <c r="M1528" s="11">
        <f t="shared" si="2939"/>
        <v>6</v>
      </c>
      <c r="N1528" s="11">
        <f t="shared" si="2939"/>
        <v>2</v>
      </c>
      <c r="O1528" s="11">
        <f t="shared" si="2939"/>
        <v>1</v>
      </c>
      <c r="P1528" s="11" t="s">
        <v>216</v>
      </c>
      <c r="Q1528" s="19" t="str">
        <f>IF($N1528=1,IF(ISERROR(VLOOKUP($P1528,'M1'!$A:$C,Q$2,FALSE)),"NOT PRESENT",VLOOKUP($P1528,'M1'!$A:$C,Q$2,FALSE)),IF($N1528=2,IF(ISERROR(VLOOKUP(DATA!$P1528,'M2'!$A:$C,Q$2,FALSE)),"NOT PRESENT",VLOOKUP(DATA!$P1528,'M2'!$A:$C,Q$2,FALSE)),IF($N1528=0,IF(ISERROR(VLOOKUP($P1528,'M1'!$A:$C,Q$2,FALSE)),IF(ISERROR(VLOOKUP(DATA!$P1528,'M2'!$A:$C,Q$2,FALSE)),"NOT PRESENT",VLOOKUP(DATA!$P1528,'M2'!$A:$C,Q$2,FALSE)),VLOOKUP($P1528,'M1'!$A:$C,Q$2,FALSE)),"SPECIFY METHOD")))</f>
        <v>Haliotis kamtschatkana</v>
      </c>
      <c r="R1528" s="12" t="str">
        <f>IF($N1528=1,IF(ISERROR(VLOOKUP($P1528,'M1'!$A:$C,R$2,FALSE)),"NOT PRESENT",VLOOKUP($P1528,'M1'!$A:$C,R$2,FALSE)),IF($N1528=2,IF(ISERROR(VLOOKUP(DATA!$P1528,'M2'!$A:$C,R$2,FALSE)),"NOT PRESENT",VLOOKUP(DATA!$P1528,'M2'!$A:$C,R$2,FALSE)),IF($N1528=0,IF(ISERROR(VLOOKUP($P1528,'M1'!$A:$C,R$2,FALSE)),IF(ISERROR(VLOOKUP(DATA!$P1528,'M2'!$A:$C,R$2,FALSE)),"NOT PRESENT",VLOOKUP(DATA!$P1528,'M2'!$A:$C,R$2,FALSE)),VLOOKUP($P1528,'M1'!$A:$C,R$2,FALSE)),"SPECIFY METHOD")))</f>
        <v>Pinto abalone</v>
      </c>
      <c r="S1528" s="21">
        <f t="shared" si="2910"/>
        <v>26</v>
      </c>
      <c r="T1528" s="11">
        <v>0</v>
      </c>
      <c r="U1528" s="11">
        <v>3</v>
      </c>
      <c r="V1528" s="11">
        <v>4</v>
      </c>
      <c r="W1528" s="11">
        <v>12</v>
      </c>
      <c r="X1528" s="11">
        <v>7</v>
      </c>
      <c r="Y1528" s="11"/>
      <c r="Z1528" s="11"/>
      <c r="AA1528" s="11"/>
      <c r="AB1528" s="11"/>
      <c r="AC1528" s="11"/>
      <c r="AD1528" s="11"/>
      <c r="AE1528" s="11"/>
      <c r="AF1528" s="11"/>
      <c r="AG1528" s="11"/>
      <c r="AH1528" s="11"/>
      <c r="AI1528" s="11"/>
      <c r="AJ1528" s="11"/>
      <c r="AK1528" s="11"/>
      <c r="AL1528" s="11"/>
      <c r="AM1528" s="11"/>
      <c r="AN1528" s="11"/>
      <c r="AO1528" s="11"/>
      <c r="AP1528" s="11"/>
      <c r="AQ1528" s="11"/>
      <c r="AR1528" s="11"/>
      <c r="AS1528" s="11"/>
      <c r="AT1528" s="11"/>
      <c r="AU1528" s="11"/>
      <c r="AV1528" s="11"/>
      <c r="AW1528" s="11"/>
      <c r="AX1528" s="11"/>
      <c r="AY1528" s="11"/>
      <c r="AZ1528" s="11"/>
      <c r="BA1528" s="11"/>
      <c r="BB1528" s="11"/>
      <c r="BC1528" s="11"/>
      <c r="BD1528" s="11"/>
      <c r="BE1528" s="11"/>
      <c r="BF1528" s="11"/>
      <c r="BG1528" s="11"/>
      <c r="BH1528" s="11"/>
      <c r="BI1528" s="11"/>
      <c r="BJ1528" s="11"/>
      <c r="BK1528" s="11"/>
      <c r="BL1528" s="11"/>
      <c r="BM1528" s="11"/>
      <c r="BN1528" s="11"/>
      <c r="BO1528" s="11"/>
      <c r="BP1528" s="11"/>
    </row>
    <row r="1529" spans="1:68" ht="12.75" customHeight="1">
      <c r="A1529" s="12">
        <f t="shared" si="2736"/>
        <v>1525</v>
      </c>
      <c r="B1529" s="11" t="str">
        <f t="shared" ref="B1529:D1529" si="2940">IF(ISERROR(B1528),IF(ISERROR(B1527),IF(ISERROR(B1526),"BLANK",B1526),B1527),B1528)</f>
        <v>Jasmin Schuster</v>
      </c>
      <c r="C1529" s="11" t="str">
        <f t="shared" si="2940"/>
        <v>Tom Bird</v>
      </c>
      <c r="D1529" s="11" t="str">
        <f t="shared" si="2940"/>
        <v>BMSC5</v>
      </c>
      <c r="E1529" s="12" t="str">
        <f>IF(ISERROR(VLOOKUP($D1529,SITES!$A:$E,2,FALSE)),"",VLOOKUP($D1529,SITES!$A:$E,2,FALSE))</f>
        <v>Taylor Rock</v>
      </c>
      <c r="F1529" s="10">
        <f>IF(ISERROR(VLOOKUP($D1529,SITES!$A:$E,3,FALSE)),"",VLOOKUP($D1529,SITES!$A:$E,3,FALSE))</f>
        <v>48.8273315429687</v>
      </c>
      <c r="G1529" s="13">
        <f>IF(ISERROR(VLOOKUP($D1529,SITES!$A:$E,4,FALSE)),"",VLOOKUP($D1529,SITES!$A:$E,4,FALSE))</f>
        <v>-125.196601867675</v>
      </c>
      <c r="H1529" s="36" t="str">
        <f t="shared" ref="H1529:O1529" si="2941">IF(ISERROR(H1528),IF(ISERROR(H1527),IF(ISERROR(H1526),"BLANK",H1526),H1527),H1528)</f>
        <v>23/04/2024</v>
      </c>
      <c r="I1529" s="11">
        <f t="shared" si="2941"/>
        <v>1.5</v>
      </c>
      <c r="J1529" s="11" t="str">
        <f t="shared" si="2941"/>
        <v>NW</v>
      </c>
      <c r="K1529" s="18">
        <f t="shared" si="2941"/>
        <v>0.40833333333333338</v>
      </c>
      <c r="L1529" s="11" t="str">
        <f t="shared" si="2941"/>
        <v>TB</v>
      </c>
      <c r="M1529" s="11">
        <f t="shared" si="2941"/>
        <v>6</v>
      </c>
      <c r="N1529" s="11">
        <f t="shared" si="2941"/>
        <v>2</v>
      </c>
      <c r="O1529" s="11">
        <f t="shared" si="2941"/>
        <v>1</v>
      </c>
      <c r="P1529" s="11" t="s">
        <v>233</v>
      </c>
      <c r="Q1529" s="19" t="str">
        <f>IF($N1529=1,IF(ISERROR(VLOOKUP($P1529,'M1'!$A:$C,Q$2,FALSE)),"NOT PRESENT",VLOOKUP($P1529,'M1'!$A:$C,Q$2,FALSE)),IF($N1529=2,IF(ISERROR(VLOOKUP(DATA!$P1529,'M2'!$A:$C,Q$2,FALSE)),"NOT PRESENT",VLOOKUP(DATA!$P1529,'M2'!$A:$C,Q$2,FALSE)),IF($N1529=0,IF(ISERROR(VLOOKUP($P1529,'M1'!$A:$C,Q$2,FALSE)),IF(ISERROR(VLOOKUP(DATA!$P1529,'M2'!$A:$C,Q$2,FALSE)),"NOT PRESENT",VLOOKUP(DATA!$P1529,'M2'!$A:$C,Q$2,FALSE)),VLOOKUP($P1529,'M1'!$A:$C,Q$2,FALSE)),"SPECIFY METHOD")))</f>
        <v>Debris - Other</v>
      </c>
      <c r="R1529" s="12" t="str">
        <f>IF($N1529=1,IF(ISERROR(VLOOKUP($P1529,'M1'!$A:$C,R$2,FALSE)),"NOT PRESENT",VLOOKUP($P1529,'M1'!$A:$C,R$2,FALSE)),IF($N1529=2,IF(ISERROR(VLOOKUP(DATA!$P1529,'M2'!$A:$C,R$2,FALSE)),"NOT PRESENT",VLOOKUP(DATA!$P1529,'M2'!$A:$C,R$2,FALSE)),IF($N1529=0,IF(ISERROR(VLOOKUP($P1529,'M1'!$A:$C,R$2,FALSE)),IF(ISERROR(VLOOKUP(DATA!$P1529,'M2'!$A:$C,R$2,FALSE)),"NOT PRESENT",VLOOKUP(DATA!$P1529,'M2'!$A:$C,R$2,FALSE)),VLOOKUP($P1529,'M1'!$A:$C,R$2,FALSE)),"SPECIFY METHOD")))</f>
        <v>Any debris OTHER THAN fishing gear, made of plastic, cloth, metal, glass or timber</v>
      </c>
      <c r="S1529" s="21">
        <f t="shared" si="2910"/>
        <v>1</v>
      </c>
      <c r="T1529" s="11">
        <v>1</v>
      </c>
      <c r="U1529" s="11"/>
      <c r="V1529" s="11"/>
      <c r="W1529" s="11"/>
      <c r="X1529" s="11"/>
      <c r="Y1529" s="11"/>
      <c r="Z1529" s="11"/>
      <c r="AA1529" s="11"/>
      <c r="AB1529" s="11"/>
      <c r="AC1529" s="11"/>
      <c r="AD1529" s="11"/>
      <c r="AE1529" s="11"/>
      <c r="AF1529" s="11"/>
      <c r="AG1529" s="11"/>
      <c r="AH1529" s="11"/>
      <c r="AI1529" s="11"/>
      <c r="AJ1529" s="11"/>
      <c r="AK1529" s="11"/>
      <c r="AL1529" s="11"/>
      <c r="AM1529" s="11"/>
      <c r="AN1529" s="11"/>
      <c r="AO1529" s="11"/>
      <c r="AP1529" s="11"/>
      <c r="AQ1529" s="11"/>
      <c r="AR1529" s="11"/>
      <c r="AS1529" s="11"/>
      <c r="AT1529" s="11"/>
      <c r="AU1529" s="11"/>
      <c r="AV1529" s="11"/>
      <c r="AW1529" s="11"/>
      <c r="AX1529" s="11"/>
      <c r="AY1529" s="11"/>
      <c r="AZ1529" s="11"/>
      <c r="BA1529" s="11"/>
      <c r="BB1529" s="11"/>
      <c r="BC1529" s="11"/>
      <c r="BD1529" s="11"/>
      <c r="BE1529" s="11"/>
      <c r="BF1529" s="11"/>
      <c r="BG1529" s="11"/>
      <c r="BH1529" s="11"/>
      <c r="BI1529" s="11"/>
      <c r="BJ1529" s="11"/>
      <c r="BK1529" s="11"/>
      <c r="BL1529" s="11"/>
      <c r="BM1529" s="11"/>
      <c r="BN1529" s="11"/>
      <c r="BO1529" s="11"/>
      <c r="BP1529" s="11"/>
    </row>
    <row r="1530" spans="1:68" ht="12.75" customHeight="1">
      <c r="A1530" s="12">
        <f t="shared" si="2736"/>
        <v>1526</v>
      </c>
      <c r="B1530" s="11" t="str">
        <f t="shared" ref="B1530:D1530" si="2942">IF(ISERROR(B1529),IF(ISERROR(B1528),IF(ISERROR(B1527),"BLANK",B1527),B1528),B1529)</f>
        <v>Jasmin Schuster</v>
      </c>
      <c r="C1530" s="11" t="str">
        <f t="shared" si="2942"/>
        <v>Tom Bird</v>
      </c>
      <c r="D1530" s="11" t="str">
        <f t="shared" si="2942"/>
        <v>BMSC5</v>
      </c>
      <c r="E1530" s="12" t="str">
        <f>IF(ISERROR(VLOOKUP($D1530,SITES!$A:$E,2,FALSE)),"",VLOOKUP($D1530,SITES!$A:$E,2,FALSE))</f>
        <v>Taylor Rock</v>
      </c>
      <c r="F1530" s="10">
        <f>IF(ISERROR(VLOOKUP($D1530,SITES!$A:$E,3,FALSE)),"",VLOOKUP($D1530,SITES!$A:$E,3,FALSE))</f>
        <v>48.8273315429687</v>
      </c>
      <c r="G1530" s="13">
        <f>IF(ISERROR(VLOOKUP($D1530,SITES!$A:$E,4,FALSE)),"",VLOOKUP($D1530,SITES!$A:$E,4,FALSE))</f>
        <v>-125.196601867675</v>
      </c>
      <c r="H1530" s="36" t="str">
        <f t="shared" ref="H1530:O1530" si="2943">IF(ISERROR(H1529),IF(ISERROR(H1528),IF(ISERROR(H1527),"BLANK",H1527),H1528),H1529)</f>
        <v>23/04/2024</v>
      </c>
      <c r="I1530" s="11">
        <f t="shared" si="2943"/>
        <v>1.5</v>
      </c>
      <c r="J1530" s="11" t="str">
        <f t="shared" si="2943"/>
        <v>NW</v>
      </c>
      <c r="K1530" s="18">
        <f t="shared" si="2943"/>
        <v>0.40833333333333338</v>
      </c>
      <c r="L1530" s="11" t="str">
        <f t="shared" si="2943"/>
        <v>TB</v>
      </c>
      <c r="M1530" s="11">
        <f t="shared" si="2943"/>
        <v>6</v>
      </c>
      <c r="N1530" s="11">
        <f t="shared" si="2943"/>
        <v>2</v>
      </c>
      <c r="O1530" s="11">
        <f t="shared" si="2943"/>
        <v>1</v>
      </c>
      <c r="P1530" s="11" t="s">
        <v>209</v>
      </c>
      <c r="Q1530" s="19" t="str">
        <f>IF($N1530=1,IF(ISERROR(VLOOKUP($P1530,'M1'!$A:$C,Q$2,FALSE)),"NOT PRESENT",VLOOKUP($P1530,'M1'!$A:$C,Q$2,FALSE)),IF($N1530=2,IF(ISERROR(VLOOKUP(DATA!$P1530,'M2'!$A:$C,Q$2,FALSE)),"NOT PRESENT",VLOOKUP(DATA!$P1530,'M2'!$A:$C,Q$2,FALSE)),IF($N1530=0,IF(ISERROR(VLOOKUP($P1530,'M1'!$A:$C,Q$2,FALSE)),IF(ISERROR(VLOOKUP(DATA!$P1530,'M2'!$A:$C,Q$2,FALSE)),"NOT PRESENT",VLOOKUP(DATA!$P1530,'M2'!$A:$C,Q$2,FALSE)),VLOOKUP($P1530,'M1'!$A:$C,Q$2,FALSE)),"SPECIFY METHOD")))</f>
        <v>Strongylocentrotus purpuratus</v>
      </c>
      <c r="R1530" s="12" t="str">
        <f>IF($N1530=1,IF(ISERROR(VLOOKUP($P1530,'M1'!$A:$C,R$2,FALSE)),"NOT PRESENT",VLOOKUP($P1530,'M1'!$A:$C,R$2,FALSE)),IF($N1530=2,IF(ISERROR(VLOOKUP(DATA!$P1530,'M2'!$A:$C,R$2,FALSE)),"NOT PRESENT",VLOOKUP(DATA!$P1530,'M2'!$A:$C,R$2,FALSE)),IF($N1530=0,IF(ISERROR(VLOOKUP($P1530,'M1'!$A:$C,R$2,FALSE)),IF(ISERROR(VLOOKUP(DATA!$P1530,'M2'!$A:$C,R$2,FALSE)),"NOT PRESENT",VLOOKUP(DATA!$P1530,'M2'!$A:$C,R$2,FALSE)),VLOOKUP($P1530,'M1'!$A:$C,R$2,FALSE)),"SPECIFY METHOD")))</f>
        <v>Purple sea urchin (?)</v>
      </c>
      <c r="S1530" s="21">
        <f t="shared" si="2910"/>
        <v>4</v>
      </c>
      <c r="T1530" s="11">
        <v>4</v>
      </c>
      <c r="U1530" s="11"/>
      <c r="V1530" s="11"/>
      <c r="W1530" s="11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  <c r="AT1530" s="11"/>
      <c r="AU1530" s="11"/>
      <c r="AV1530" s="11"/>
      <c r="AW1530" s="11"/>
      <c r="AX1530" s="11"/>
      <c r="AY1530" s="11"/>
      <c r="AZ1530" s="11"/>
      <c r="BA1530" s="11"/>
      <c r="BB1530" s="11"/>
      <c r="BC1530" s="11"/>
      <c r="BD1530" s="11"/>
      <c r="BE1530" s="11"/>
      <c r="BF1530" s="11"/>
      <c r="BG1530" s="11"/>
      <c r="BH1530" s="11"/>
      <c r="BI1530" s="11"/>
      <c r="BJ1530" s="11"/>
      <c r="BK1530" s="11"/>
      <c r="BL1530" s="11"/>
      <c r="BM1530" s="11"/>
      <c r="BN1530" s="11"/>
      <c r="BO1530" s="11"/>
      <c r="BP1530" s="11"/>
    </row>
    <row r="1531" spans="1:68" ht="12.75" customHeight="1">
      <c r="A1531" s="12">
        <f t="shared" si="2736"/>
        <v>1527</v>
      </c>
      <c r="B1531" s="11" t="str">
        <f t="shared" ref="B1531:D1531" si="2944">IF(ISERROR(B1530),IF(ISERROR(B1529),IF(ISERROR(B1528),"BLANK",B1528),B1529),B1530)</f>
        <v>Jasmin Schuster</v>
      </c>
      <c r="C1531" s="11" t="str">
        <f t="shared" si="2944"/>
        <v>Tom Bird</v>
      </c>
      <c r="D1531" s="11" t="str">
        <f t="shared" si="2944"/>
        <v>BMSC5</v>
      </c>
      <c r="E1531" s="12" t="str">
        <f>IF(ISERROR(VLOOKUP($D1531,SITES!$A:$E,2,FALSE)),"",VLOOKUP($D1531,SITES!$A:$E,2,FALSE))</f>
        <v>Taylor Rock</v>
      </c>
      <c r="F1531" s="10">
        <f>IF(ISERROR(VLOOKUP($D1531,SITES!$A:$E,3,FALSE)),"",VLOOKUP($D1531,SITES!$A:$E,3,FALSE))</f>
        <v>48.8273315429687</v>
      </c>
      <c r="G1531" s="13">
        <f>IF(ISERROR(VLOOKUP($D1531,SITES!$A:$E,4,FALSE)),"",VLOOKUP($D1531,SITES!$A:$E,4,FALSE))</f>
        <v>-125.196601867675</v>
      </c>
      <c r="H1531" s="36" t="str">
        <f t="shared" ref="H1531:O1531" si="2945">IF(ISERROR(H1530),IF(ISERROR(H1529),IF(ISERROR(H1528),"BLANK",H1528),H1529),H1530)</f>
        <v>23/04/2024</v>
      </c>
      <c r="I1531" s="11">
        <f t="shared" si="2945"/>
        <v>1.5</v>
      </c>
      <c r="J1531" s="11" t="str">
        <f t="shared" si="2945"/>
        <v>NW</v>
      </c>
      <c r="K1531" s="18">
        <f t="shared" si="2945"/>
        <v>0.40833333333333338</v>
      </c>
      <c r="L1531" s="11" t="str">
        <f t="shared" si="2945"/>
        <v>TB</v>
      </c>
      <c r="M1531" s="11">
        <f t="shared" si="2945"/>
        <v>6</v>
      </c>
      <c r="N1531" s="11">
        <f t="shared" si="2945"/>
        <v>2</v>
      </c>
      <c r="O1531" s="11">
        <f t="shared" si="2945"/>
        <v>1</v>
      </c>
      <c r="P1531" s="11" t="s">
        <v>219</v>
      </c>
      <c r="Q1531" s="19" t="str">
        <f>IF($N1531=1,IF(ISERROR(VLOOKUP($P1531,'M1'!$A:$C,Q$2,FALSE)),"NOT PRESENT",VLOOKUP($P1531,'M1'!$A:$C,Q$2,FALSE)),IF($N1531=2,IF(ISERROR(VLOOKUP(DATA!$P1531,'M2'!$A:$C,Q$2,FALSE)),"NOT PRESENT",VLOOKUP(DATA!$P1531,'M2'!$A:$C,Q$2,FALSE)),IF($N1531=0,IF(ISERROR(VLOOKUP($P1531,'M1'!$A:$C,Q$2,FALSE)),IF(ISERROR(VLOOKUP(DATA!$P1531,'M2'!$A:$C,Q$2,FALSE)),"NOT PRESENT",VLOOKUP(DATA!$P1531,'M2'!$A:$C,Q$2,FALSE)),VLOOKUP($P1531,'M1'!$A:$C,Q$2,FALSE)),"SPECIFY METHOD")))</f>
        <v>Artedius harringtoni</v>
      </c>
      <c r="R1531" s="12" t="str">
        <f>IF($N1531=1,IF(ISERROR(VLOOKUP($P1531,'M1'!$A:$C,R$2,FALSE)),"NOT PRESENT",VLOOKUP($P1531,'M1'!$A:$C,R$2,FALSE)),IF($N1531=2,IF(ISERROR(VLOOKUP(DATA!$P1531,'M2'!$A:$C,R$2,FALSE)),"NOT PRESENT",VLOOKUP(DATA!$P1531,'M2'!$A:$C,R$2,FALSE)),IF($N1531=0,IF(ISERROR(VLOOKUP($P1531,'M1'!$A:$C,R$2,FALSE)),IF(ISERROR(VLOOKUP(DATA!$P1531,'M2'!$A:$C,R$2,FALSE)),"NOT PRESENT",VLOOKUP(DATA!$P1531,'M2'!$A:$C,R$2,FALSE)),VLOOKUP($P1531,'M1'!$A:$C,R$2,FALSE)),"SPECIFY METHOD")))</f>
        <v>Scalyhead sculpin</v>
      </c>
      <c r="S1531" s="21">
        <f t="shared" si="2910"/>
        <v>3</v>
      </c>
      <c r="T1531" s="11">
        <v>0</v>
      </c>
      <c r="U1531" s="11">
        <v>2</v>
      </c>
      <c r="V1531" s="11"/>
      <c r="W1531" s="11">
        <v>1</v>
      </c>
      <c r="X1531" s="11"/>
      <c r="Y1531" s="11"/>
      <c r="Z1531" s="11"/>
      <c r="AA1531" s="11"/>
      <c r="AB1531" s="11"/>
      <c r="AC1531" s="11"/>
      <c r="AD1531" s="11"/>
      <c r="AE1531" s="11"/>
      <c r="AF1531" s="11"/>
      <c r="AG1531" s="11"/>
      <c r="AH1531" s="11"/>
      <c r="AI1531" s="11"/>
      <c r="AJ1531" s="11"/>
      <c r="AK1531" s="11"/>
      <c r="AL1531" s="11"/>
      <c r="AM1531" s="11"/>
      <c r="AN1531" s="11"/>
      <c r="AO1531" s="11"/>
      <c r="AP1531" s="11"/>
      <c r="AQ1531" s="11"/>
      <c r="AR1531" s="11"/>
      <c r="AS1531" s="11"/>
      <c r="AT1531" s="11"/>
      <c r="AU1531" s="11"/>
      <c r="AV1531" s="11"/>
      <c r="AW1531" s="11"/>
      <c r="AX1531" s="11"/>
      <c r="AY1531" s="11"/>
      <c r="AZ1531" s="11"/>
      <c r="BA1531" s="11"/>
      <c r="BB1531" s="11"/>
      <c r="BC1531" s="11"/>
      <c r="BD1531" s="11"/>
      <c r="BE1531" s="11"/>
      <c r="BF1531" s="11"/>
      <c r="BG1531" s="11"/>
      <c r="BH1531" s="11"/>
      <c r="BI1531" s="11"/>
      <c r="BJ1531" s="11"/>
      <c r="BK1531" s="11"/>
      <c r="BL1531" s="11"/>
      <c r="BM1531" s="11"/>
      <c r="BN1531" s="11"/>
      <c r="BO1531" s="11"/>
      <c r="BP1531" s="11"/>
    </row>
    <row r="1532" spans="1:68" ht="12.75" customHeight="1">
      <c r="A1532" s="12">
        <f t="shared" si="2736"/>
        <v>1528</v>
      </c>
      <c r="B1532" s="11" t="str">
        <f t="shared" ref="B1532:D1532" si="2946">IF(ISERROR(B1531),IF(ISERROR(B1530),IF(ISERROR(B1529),"BLANK",B1529),B1530),B1531)</f>
        <v>Jasmin Schuster</v>
      </c>
      <c r="C1532" s="11" t="str">
        <f t="shared" si="2946"/>
        <v>Tom Bird</v>
      </c>
      <c r="D1532" s="11" t="str">
        <f t="shared" si="2946"/>
        <v>BMSC5</v>
      </c>
      <c r="E1532" s="12" t="str">
        <f>IF(ISERROR(VLOOKUP($D1532,SITES!$A:$E,2,FALSE)),"",VLOOKUP($D1532,SITES!$A:$E,2,FALSE))</f>
        <v>Taylor Rock</v>
      </c>
      <c r="F1532" s="10">
        <f>IF(ISERROR(VLOOKUP($D1532,SITES!$A:$E,3,FALSE)),"",VLOOKUP($D1532,SITES!$A:$E,3,FALSE))</f>
        <v>48.8273315429687</v>
      </c>
      <c r="G1532" s="13">
        <f>IF(ISERROR(VLOOKUP($D1532,SITES!$A:$E,4,FALSE)),"",VLOOKUP($D1532,SITES!$A:$E,4,FALSE))</f>
        <v>-125.196601867675</v>
      </c>
      <c r="H1532" s="36" t="str">
        <f t="shared" ref="H1532:O1532" si="2947">IF(ISERROR(H1531),IF(ISERROR(H1530),IF(ISERROR(H1529),"BLANK",H1529),H1530),H1531)</f>
        <v>23/04/2024</v>
      </c>
      <c r="I1532" s="11">
        <f t="shared" si="2947"/>
        <v>1.5</v>
      </c>
      <c r="J1532" s="11" t="str">
        <f t="shared" si="2947"/>
        <v>NW</v>
      </c>
      <c r="K1532" s="18">
        <f t="shared" si="2947"/>
        <v>0.40833333333333338</v>
      </c>
      <c r="L1532" s="11" t="str">
        <f t="shared" si="2947"/>
        <v>TB</v>
      </c>
      <c r="M1532" s="11">
        <f t="shared" si="2947"/>
        <v>6</v>
      </c>
      <c r="N1532" s="11">
        <f t="shared" si="2947"/>
        <v>2</v>
      </c>
      <c r="O1532" s="11">
        <f t="shared" si="2947"/>
        <v>1</v>
      </c>
      <c r="P1532" s="11" t="s">
        <v>213</v>
      </c>
      <c r="Q1532" s="19" t="str">
        <f>IF($N1532=1,IF(ISERROR(VLOOKUP($P1532,'M1'!$A:$C,Q$2,FALSE)),"NOT PRESENT",VLOOKUP($P1532,'M1'!$A:$C,Q$2,FALSE)),IF($N1532=2,IF(ISERROR(VLOOKUP(DATA!$P1532,'M2'!$A:$C,Q$2,FALSE)),"NOT PRESENT",VLOOKUP(DATA!$P1532,'M2'!$A:$C,Q$2,FALSE)),IF($N1532=0,IF(ISERROR(VLOOKUP($P1532,'M1'!$A:$C,Q$2,FALSE)),IF(ISERROR(VLOOKUP(DATA!$P1532,'M2'!$A:$C,Q$2,FALSE)),"NOT PRESENT",VLOOKUP(DATA!$P1532,'M2'!$A:$C,Q$2,FALSE)),VLOOKUP($P1532,'M1'!$A:$C,Q$2,FALSE)),"SPECIFY METHOD")))</f>
        <v>Paguroidea spp.</v>
      </c>
      <c r="R1532" s="12" t="str">
        <f>IF($N1532=1,IF(ISERROR(VLOOKUP($P1532,'M1'!$A:$C,R$2,FALSE)),"NOT PRESENT",VLOOKUP($P1532,'M1'!$A:$C,R$2,FALSE)),IF($N1532=2,IF(ISERROR(VLOOKUP(DATA!$P1532,'M2'!$A:$C,R$2,FALSE)),"NOT PRESENT",VLOOKUP(DATA!$P1532,'M2'!$A:$C,R$2,FALSE)),IF($N1532=0,IF(ISERROR(VLOOKUP($P1532,'M1'!$A:$C,R$2,FALSE)),IF(ISERROR(VLOOKUP(DATA!$P1532,'M2'!$A:$C,R$2,FALSE)),"NOT PRESENT",VLOOKUP(DATA!$P1532,'M2'!$A:$C,R$2,FALSE)),VLOOKUP($P1532,'M1'!$A:$C,R$2,FALSE)),"SPECIFY METHOD")))</f>
        <v>Unidentified hermit crab</v>
      </c>
      <c r="S1532" s="21">
        <f t="shared" si="2910"/>
        <v>6</v>
      </c>
      <c r="T1532" s="11">
        <v>6</v>
      </c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1"/>
      <c r="BA1532" s="11"/>
      <c r="BB1532" s="11"/>
      <c r="BC1532" s="11"/>
      <c r="BD1532" s="11"/>
      <c r="BE1532" s="11"/>
      <c r="BF1532" s="11"/>
      <c r="BG1532" s="11"/>
      <c r="BH1532" s="11"/>
      <c r="BI1532" s="11"/>
      <c r="BJ1532" s="11"/>
      <c r="BK1532" s="11"/>
      <c r="BL1532" s="11"/>
      <c r="BM1532" s="11"/>
      <c r="BN1532" s="11"/>
      <c r="BO1532" s="11"/>
      <c r="BP1532" s="11"/>
    </row>
    <row r="1533" spans="1:68" ht="12.75" customHeight="1">
      <c r="A1533" s="12">
        <f t="shared" si="2736"/>
        <v>1529</v>
      </c>
      <c r="B1533" s="11" t="str">
        <f t="shared" ref="B1533:D1533" si="2948">IF(ISERROR(B1532),IF(ISERROR(B1531),IF(ISERROR(B1530),"BLANK",B1530),B1531),B1532)</f>
        <v>Jasmin Schuster</v>
      </c>
      <c r="C1533" s="11" t="str">
        <f t="shared" si="2948"/>
        <v>Tom Bird</v>
      </c>
      <c r="D1533" s="11" t="str">
        <f t="shared" si="2948"/>
        <v>BMSC5</v>
      </c>
      <c r="E1533" s="12" t="str">
        <f>IF(ISERROR(VLOOKUP($D1533,SITES!$A:$E,2,FALSE)),"",VLOOKUP($D1533,SITES!$A:$E,2,FALSE))</f>
        <v>Taylor Rock</v>
      </c>
      <c r="F1533" s="10">
        <f>IF(ISERROR(VLOOKUP($D1533,SITES!$A:$E,3,FALSE)),"",VLOOKUP($D1533,SITES!$A:$E,3,FALSE))</f>
        <v>48.8273315429687</v>
      </c>
      <c r="G1533" s="13">
        <f>IF(ISERROR(VLOOKUP($D1533,SITES!$A:$E,4,FALSE)),"",VLOOKUP($D1533,SITES!$A:$E,4,FALSE))</f>
        <v>-125.196601867675</v>
      </c>
      <c r="H1533" s="36" t="str">
        <f t="shared" ref="H1533:O1533" si="2949">IF(ISERROR(H1532),IF(ISERROR(H1531),IF(ISERROR(H1530),"BLANK",H1530),H1531),H1532)</f>
        <v>23/04/2024</v>
      </c>
      <c r="I1533" s="11">
        <f t="shared" si="2949"/>
        <v>1.5</v>
      </c>
      <c r="J1533" s="11" t="str">
        <f t="shared" si="2949"/>
        <v>NW</v>
      </c>
      <c r="K1533" s="18">
        <f t="shared" si="2949"/>
        <v>0.40833333333333338</v>
      </c>
      <c r="L1533" s="11" t="str">
        <f t="shared" si="2949"/>
        <v>TB</v>
      </c>
      <c r="M1533" s="11">
        <f t="shared" si="2949"/>
        <v>6</v>
      </c>
      <c r="N1533" s="11">
        <f t="shared" si="2949"/>
        <v>2</v>
      </c>
      <c r="O1533" s="11">
        <f t="shared" si="2949"/>
        <v>1</v>
      </c>
      <c r="P1533" s="11" t="s">
        <v>210</v>
      </c>
      <c r="Q1533" s="19" t="str">
        <f>IF($N1533=1,IF(ISERROR(VLOOKUP($P1533,'M1'!$A:$C,Q$2,FALSE)),"NOT PRESENT",VLOOKUP($P1533,'M1'!$A:$C,Q$2,FALSE)),IF($N1533=2,IF(ISERROR(VLOOKUP(DATA!$P1533,'M2'!$A:$C,Q$2,FALSE)),"NOT PRESENT",VLOOKUP(DATA!$P1533,'M2'!$A:$C,Q$2,FALSE)),IF($N1533=0,IF(ISERROR(VLOOKUP($P1533,'M1'!$A:$C,Q$2,FALSE)),IF(ISERROR(VLOOKUP(DATA!$P1533,'M2'!$A:$C,Q$2,FALSE)),"NOT PRESENT",VLOOKUP(DATA!$P1533,'M2'!$A:$C,Q$2,FALSE)),VLOOKUP($P1533,'M1'!$A:$C,Q$2,FALSE)),"SPECIFY METHOD")))</f>
        <v>Hermissenda crassicornis</v>
      </c>
      <c r="R1533" s="12" t="str">
        <f>IF($N1533=1,IF(ISERROR(VLOOKUP($P1533,'M1'!$A:$C,R$2,FALSE)),"NOT PRESENT",VLOOKUP($P1533,'M1'!$A:$C,R$2,FALSE)),IF($N1533=2,IF(ISERROR(VLOOKUP(DATA!$P1533,'M2'!$A:$C,R$2,FALSE)),"NOT PRESENT",VLOOKUP(DATA!$P1533,'M2'!$A:$C,R$2,FALSE)),IF($N1533=0,IF(ISERROR(VLOOKUP($P1533,'M1'!$A:$C,R$2,FALSE)),IF(ISERROR(VLOOKUP(DATA!$P1533,'M2'!$A:$C,R$2,FALSE)),"NOT PRESENT",VLOOKUP(DATA!$P1533,'M2'!$A:$C,R$2,FALSE)),VLOOKUP($P1533,'M1'!$A:$C,R$2,FALSE)),"SPECIFY METHOD")))</f>
        <v>Opalescent nudibranch</v>
      </c>
      <c r="S1533" s="21">
        <f t="shared" si="2910"/>
        <v>14</v>
      </c>
      <c r="T1533" s="11">
        <v>14</v>
      </c>
      <c r="U1533" s="11"/>
      <c r="V1533" s="11"/>
      <c r="W1533" s="11"/>
      <c r="X1533" s="11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1"/>
      <c r="AJ1533" s="11"/>
      <c r="AK1533" s="11"/>
      <c r="AL1533" s="11"/>
      <c r="AM1533" s="11"/>
      <c r="AN1533" s="11"/>
      <c r="AO1533" s="11"/>
      <c r="AP1533" s="11"/>
      <c r="AQ1533" s="11"/>
      <c r="AR1533" s="11"/>
      <c r="AS1533" s="11"/>
      <c r="AT1533" s="11"/>
      <c r="AU1533" s="11"/>
      <c r="AV1533" s="11"/>
      <c r="AW1533" s="11"/>
      <c r="AX1533" s="11"/>
      <c r="AY1533" s="11"/>
      <c r="AZ1533" s="11"/>
      <c r="BA1533" s="11"/>
      <c r="BB1533" s="11"/>
      <c r="BC1533" s="11"/>
      <c r="BD1533" s="11"/>
      <c r="BE1533" s="11"/>
      <c r="BF1533" s="11"/>
      <c r="BG1533" s="11"/>
      <c r="BH1533" s="11"/>
      <c r="BI1533" s="11"/>
      <c r="BJ1533" s="11"/>
      <c r="BK1533" s="11"/>
      <c r="BL1533" s="11"/>
      <c r="BM1533" s="11"/>
      <c r="BN1533" s="11"/>
      <c r="BO1533" s="11"/>
      <c r="BP1533" s="11"/>
    </row>
    <row r="1534" spans="1:68" ht="12.75" customHeight="1">
      <c r="A1534" s="12">
        <f t="shared" si="2736"/>
        <v>1530</v>
      </c>
      <c r="B1534" s="11" t="str">
        <f t="shared" ref="B1534:D1534" si="2950">IF(ISERROR(#REF!),IF(ISERROR(B1533),IF(ISERROR(B1532),"BLANK",B1532),B1533),#REF!)</f>
        <v>Jasmin Schuster</v>
      </c>
      <c r="C1534" s="11" t="str">
        <f t="shared" si="2950"/>
        <v>Tom Bird</v>
      </c>
      <c r="D1534" s="11" t="str">
        <f t="shared" si="2950"/>
        <v>BMSC5</v>
      </c>
      <c r="E1534" s="12" t="str">
        <f>IF(ISERROR(VLOOKUP($D1534,SITES!$A:$E,2,FALSE)),"",VLOOKUP($D1534,SITES!$A:$E,2,FALSE))</f>
        <v>Taylor Rock</v>
      </c>
      <c r="F1534" s="10">
        <f>IF(ISERROR(VLOOKUP($D1534,SITES!$A:$E,3,FALSE)),"",VLOOKUP($D1534,SITES!$A:$E,3,FALSE))</f>
        <v>48.8273315429687</v>
      </c>
      <c r="G1534" s="13">
        <f>IF(ISERROR(VLOOKUP($D1534,SITES!$A:$E,4,FALSE)),"",VLOOKUP($D1534,SITES!$A:$E,4,FALSE))</f>
        <v>-125.196601867675</v>
      </c>
      <c r="H1534" s="36" t="str">
        <f t="shared" ref="H1534:O1534" si="2951">IF(ISERROR(#REF!),IF(ISERROR(H1533),IF(ISERROR(H1532),"BLANK",H1532),H1533),#REF!)</f>
        <v>23/04/2024</v>
      </c>
      <c r="I1534" s="11">
        <f t="shared" si="2951"/>
        <v>1.5</v>
      </c>
      <c r="J1534" s="11" t="str">
        <f t="shared" si="2951"/>
        <v>NW</v>
      </c>
      <c r="K1534" s="18">
        <f t="shared" si="2951"/>
        <v>0.40833333333333338</v>
      </c>
      <c r="L1534" s="11" t="str">
        <f t="shared" si="2951"/>
        <v>TB</v>
      </c>
      <c r="M1534" s="11">
        <f t="shared" si="2951"/>
        <v>6</v>
      </c>
      <c r="N1534" s="11">
        <f t="shared" si="2951"/>
        <v>2</v>
      </c>
      <c r="O1534" s="11">
        <f t="shared" si="2951"/>
        <v>1</v>
      </c>
      <c r="P1534" s="11" t="s">
        <v>234</v>
      </c>
      <c r="Q1534" s="19" t="str">
        <f>IF($N1534=1,IF(ISERROR(VLOOKUP($P1534,'M1'!$A:$C,Q$2,FALSE)),"NOT PRESENT",VLOOKUP($P1534,'M1'!$A:$C,Q$2,FALSE)),IF($N1534=2,IF(ISERROR(VLOOKUP(DATA!$P1534,'M2'!$A:$C,Q$2,FALSE)),"NOT PRESENT",VLOOKUP(DATA!$P1534,'M2'!$A:$C,Q$2,FALSE)),IF($N1534=0,IF(ISERROR(VLOOKUP($P1534,'M1'!$A:$C,Q$2,FALSE)),IF(ISERROR(VLOOKUP(DATA!$P1534,'M2'!$A:$C,Q$2,FALSE)),"NOT PRESENT",VLOOKUP(DATA!$P1534,'M2'!$A:$C,Q$2,FALSE)),VLOOKUP($P1534,'M1'!$A:$C,Q$2,FALSE)),"SPECIFY METHOD")))</f>
        <v>Romaleon antennarium</v>
      </c>
      <c r="R1534" s="12" t="str">
        <f>IF($N1534=1,IF(ISERROR(VLOOKUP($P1534,'M1'!$A:$C,R$2,FALSE)),"NOT PRESENT",VLOOKUP($P1534,'M1'!$A:$C,R$2,FALSE)),IF($N1534=2,IF(ISERROR(VLOOKUP(DATA!$P1534,'M2'!$A:$C,R$2,FALSE)),"NOT PRESENT",VLOOKUP(DATA!$P1534,'M2'!$A:$C,R$2,FALSE)),IF($N1534=0,IF(ISERROR(VLOOKUP($P1534,'M1'!$A:$C,R$2,FALSE)),IF(ISERROR(VLOOKUP(DATA!$P1534,'M2'!$A:$C,R$2,FALSE)),"NOT PRESENT",VLOOKUP(DATA!$P1534,'M2'!$A:$C,R$2,FALSE)),VLOOKUP($P1534,'M1'!$A:$C,R$2,FALSE)),"SPECIFY METHOD")))</f>
        <v>California rock crab</v>
      </c>
      <c r="S1534" s="21">
        <f t="shared" si="2910"/>
        <v>1</v>
      </c>
      <c r="T1534" s="11">
        <v>1</v>
      </c>
      <c r="U1534" s="11"/>
      <c r="V1534" s="11"/>
      <c r="W1534" s="11"/>
      <c r="X1534" s="11"/>
      <c r="Y1534" s="11"/>
      <c r="Z1534" s="11"/>
      <c r="AA1534" s="11"/>
      <c r="AB1534" s="11"/>
      <c r="AC1534" s="11"/>
      <c r="AD1534" s="11"/>
      <c r="AE1534" s="11"/>
      <c r="AF1534" s="11"/>
      <c r="AG1534" s="11"/>
      <c r="AH1534" s="11"/>
      <c r="AI1534" s="11"/>
      <c r="AJ1534" s="11"/>
      <c r="AK1534" s="11"/>
      <c r="AL1534" s="11"/>
      <c r="AM1534" s="11"/>
      <c r="AN1534" s="11"/>
      <c r="AO1534" s="11"/>
      <c r="AP1534" s="11"/>
      <c r="AQ1534" s="11"/>
      <c r="AR1534" s="11"/>
      <c r="AS1534" s="11"/>
      <c r="AT1534" s="11"/>
      <c r="AU1534" s="11"/>
      <c r="AV1534" s="11"/>
      <c r="AW1534" s="11"/>
      <c r="AX1534" s="11"/>
      <c r="AY1534" s="11"/>
      <c r="AZ1534" s="11"/>
      <c r="BA1534" s="11"/>
      <c r="BB1534" s="11"/>
      <c r="BC1534" s="11"/>
      <c r="BD1534" s="11"/>
      <c r="BE1534" s="11"/>
      <c r="BF1534" s="11"/>
      <c r="BG1534" s="11"/>
      <c r="BH1534" s="11"/>
      <c r="BI1534" s="11"/>
      <c r="BJ1534" s="11"/>
      <c r="BK1534" s="11"/>
      <c r="BL1534" s="11"/>
      <c r="BM1534" s="11"/>
      <c r="BN1534" s="11"/>
      <c r="BO1534" s="11"/>
      <c r="BP1534" s="11"/>
    </row>
    <row r="1535" spans="1:68" ht="12.75" customHeight="1">
      <c r="A1535" s="12">
        <f t="shared" si="2736"/>
        <v>1531</v>
      </c>
      <c r="B1535" s="11" t="str">
        <f t="shared" ref="B1535:D1535" si="2952">IF(ISERROR(#REF!),IF(ISERROR(B1534),IF(ISERROR(#REF!),"BLANK",#REF!),B1534),#REF!)</f>
        <v>Jasmin Schuster</v>
      </c>
      <c r="C1535" s="11" t="str">
        <f t="shared" si="2952"/>
        <v>Tom Bird</v>
      </c>
      <c r="D1535" s="11" t="str">
        <f t="shared" si="2952"/>
        <v>BMSC5</v>
      </c>
      <c r="E1535" s="12" t="str">
        <f>IF(ISERROR(VLOOKUP($D1535,SITES!$A:$E,2,FALSE)),"",VLOOKUP($D1535,SITES!$A:$E,2,FALSE))</f>
        <v>Taylor Rock</v>
      </c>
      <c r="F1535" s="10">
        <f>IF(ISERROR(VLOOKUP($D1535,SITES!$A:$E,3,FALSE)),"",VLOOKUP($D1535,SITES!$A:$E,3,FALSE))</f>
        <v>48.8273315429687</v>
      </c>
      <c r="G1535" s="13">
        <f>IF(ISERROR(VLOOKUP($D1535,SITES!$A:$E,4,FALSE)),"",VLOOKUP($D1535,SITES!$A:$E,4,FALSE))</f>
        <v>-125.196601867675</v>
      </c>
      <c r="H1535" s="36" t="str">
        <f t="shared" ref="H1535:O1535" si="2953">IF(ISERROR(#REF!),IF(ISERROR(H1534),IF(ISERROR(#REF!),"BLANK",#REF!),H1534),#REF!)</f>
        <v>23/04/2024</v>
      </c>
      <c r="I1535" s="11">
        <f t="shared" si="2953"/>
        <v>1.5</v>
      </c>
      <c r="J1535" s="11" t="str">
        <f t="shared" si="2953"/>
        <v>NW</v>
      </c>
      <c r="K1535" s="18">
        <f t="shared" si="2953"/>
        <v>0.40833333333333338</v>
      </c>
      <c r="L1535" s="11" t="str">
        <f t="shared" si="2953"/>
        <v>TB</v>
      </c>
      <c r="M1535" s="11">
        <f t="shared" si="2953"/>
        <v>6</v>
      </c>
      <c r="N1535" s="11">
        <f t="shared" si="2953"/>
        <v>2</v>
      </c>
      <c r="O1535" s="11">
        <f t="shared" si="2953"/>
        <v>1</v>
      </c>
      <c r="P1535" s="11" t="s">
        <v>228</v>
      </c>
      <c r="Q1535" s="19" t="str">
        <f>IF($N1535=1,IF(ISERROR(VLOOKUP($P1535,'M1'!$A:$C,Q$2,FALSE)),"NOT PRESENT",VLOOKUP($P1535,'M1'!$A:$C,Q$2,FALSE)),IF($N1535=2,IF(ISERROR(VLOOKUP(DATA!$P1535,'M2'!$A:$C,Q$2,FALSE)),"NOT PRESENT",VLOOKUP(DATA!$P1535,'M2'!$A:$C,Q$2,FALSE)),IF($N1535=0,IF(ISERROR(VLOOKUP($P1535,'M1'!$A:$C,Q$2,FALSE)),IF(ISERROR(VLOOKUP(DATA!$P1535,'M2'!$A:$C,Q$2,FALSE)),"NOT PRESENT",VLOOKUP(DATA!$P1535,'M2'!$A:$C,Q$2,FALSE)),VLOOKUP($P1535,'M1'!$A:$C,Q$2,FALSE)),"SPECIFY METHOD")))</f>
        <v>Crassadoma gigantea</v>
      </c>
      <c r="R1535" s="12" t="str">
        <f>IF($N1535=1,IF(ISERROR(VLOOKUP($P1535,'M1'!$A:$C,R$2,FALSE)),"NOT PRESENT",VLOOKUP($P1535,'M1'!$A:$C,R$2,FALSE)),IF($N1535=2,IF(ISERROR(VLOOKUP(DATA!$P1535,'M2'!$A:$C,R$2,FALSE)),"NOT PRESENT",VLOOKUP(DATA!$P1535,'M2'!$A:$C,R$2,FALSE)),IF($N1535=0,IF(ISERROR(VLOOKUP($P1535,'M1'!$A:$C,R$2,FALSE)),IF(ISERROR(VLOOKUP(DATA!$P1535,'M2'!$A:$C,R$2,FALSE)),"NOT PRESENT",VLOOKUP(DATA!$P1535,'M2'!$A:$C,R$2,FALSE)),VLOOKUP($P1535,'M1'!$A:$C,R$2,FALSE)),"SPECIFY METHOD")))</f>
        <v>Purple-hinged rock scallop</v>
      </c>
      <c r="S1535" s="21">
        <f t="shared" si="2910"/>
        <v>3</v>
      </c>
      <c r="T1535" s="11">
        <v>0</v>
      </c>
      <c r="U1535" s="11">
        <v>1</v>
      </c>
      <c r="V1535" s="11"/>
      <c r="W1535" s="11">
        <v>2</v>
      </c>
      <c r="X1535" s="11"/>
      <c r="Y1535" s="11"/>
      <c r="Z1535" s="11"/>
      <c r="AA1535" s="11"/>
      <c r="AB1535" s="11"/>
      <c r="AC1535" s="11"/>
      <c r="AD1535" s="11"/>
      <c r="AE1535" s="11"/>
      <c r="AF1535" s="11"/>
      <c r="AG1535" s="11"/>
      <c r="AH1535" s="11"/>
      <c r="AI1535" s="11"/>
      <c r="AJ1535" s="11"/>
      <c r="AK1535" s="11"/>
      <c r="AL1535" s="11"/>
      <c r="AM1535" s="11"/>
      <c r="AN1535" s="11"/>
      <c r="AO1535" s="11"/>
      <c r="AP1535" s="11"/>
      <c r="AQ1535" s="11"/>
      <c r="AR1535" s="11"/>
      <c r="AS1535" s="11"/>
      <c r="AT1535" s="11"/>
      <c r="AU1535" s="11"/>
      <c r="AV1535" s="11"/>
      <c r="AW1535" s="11"/>
      <c r="AX1535" s="11"/>
      <c r="AY1535" s="11"/>
      <c r="AZ1535" s="11"/>
      <c r="BA1535" s="11"/>
      <c r="BB1535" s="11"/>
      <c r="BC1535" s="11"/>
      <c r="BD1535" s="11"/>
      <c r="BE1535" s="11"/>
      <c r="BF1535" s="11"/>
      <c r="BG1535" s="11"/>
      <c r="BH1535" s="11"/>
      <c r="BI1535" s="11"/>
      <c r="BJ1535" s="11"/>
      <c r="BK1535" s="11"/>
      <c r="BL1535" s="11"/>
      <c r="BM1535" s="11"/>
      <c r="BN1535" s="11"/>
      <c r="BO1535" s="11"/>
      <c r="BP1535" s="11"/>
    </row>
    <row r="1536" spans="1:68" ht="12.75" customHeight="1">
      <c r="A1536" s="12">
        <f t="shared" si="2736"/>
        <v>1532</v>
      </c>
      <c r="B1536" s="11" t="str">
        <f t="shared" ref="B1536:D1536" si="2954">IF(ISERROR(#REF!),IF(ISERROR(B1535),IF(ISERROR(#REF!),"BLANK",#REF!),B1535),#REF!)</f>
        <v>Jasmin Schuster</v>
      </c>
      <c r="C1536" s="11" t="str">
        <f t="shared" si="2954"/>
        <v>Tom Bird</v>
      </c>
      <c r="D1536" s="11" t="str">
        <f t="shared" si="2954"/>
        <v>BMSC5</v>
      </c>
      <c r="E1536" s="12" t="str">
        <f>IF(ISERROR(VLOOKUP($D1536,SITES!$A:$E,2,FALSE)),"",VLOOKUP($D1536,SITES!$A:$E,2,FALSE))</f>
        <v>Taylor Rock</v>
      </c>
      <c r="F1536" s="10">
        <f>IF(ISERROR(VLOOKUP($D1536,SITES!$A:$E,3,FALSE)),"",VLOOKUP($D1536,SITES!$A:$E,3,FALSE))</f>
        <v>48.8273315429687</v>
      </c>
      <c r="G1536" s="13">
        <f>IF(ISERROR(VLOOKUP($D1536,SITES!$A:$E,4,FALSE)),"",VLOOKUP($D1536,SITES!$A:$E,4,FALSE))</f>
        <v>-125.196601867675</v>
      </c>
      <c r="H1536" s="36" t="str">
        <f t="shared" ref="H1536:O1536" si="2955">IF(ISERROR(#REF!),IF(ISERROR(H1535),IF(ISERROR(#REF!),"BLANK",#REF!),H1535),#REF!)</f>
        <v>23/04/2024</v>
      </c>
      <c r="I1536" s="11">
        <f t="shared" si="2955"/>
        <v>1.5</v>
      </c>
      <c r="J1536" s="11" t="str">
        <f t="shared" si="2955"/>
        <v>NW</v>
      </c>
      <c r="K1536" s="18">
        <f t="shared" si="2955"/>
        <v>0.40833333333333338</v>
      </c>
      <c r="L1536" s="11" t="str">
        <f t="shared" si="2955"/>
        <v>TB</v>
      </c>
      <c r="M1536" s="11">
        <f t="shared" si="2955"/>
        <v>6</v>
      </c>
      <c r="N1536" s="11">
        <f t="shared" si="2955"/>
        <v>2</v>
      </c>
      <c r="O1536" s="11">
        <f t="shared" si="2955"/>
        <v>1</v>
      </c>
      <c r="P1536" s="11" t="s">
        <v>235</v>
      </c>
      <c r="Q1536" s="19" t="str">
        <f>IF($N1536=1,IF(ISERROR(VLOOKUP($P1536,'M1'!$A:$C,Q$2,FALSE)),"NOT PRESENT",VLOOKUP($P1536,'M1'!$A:$C,Q$2,FALSE)),IF($N1536=2,IF(ISERROR(VLOOKUP(DATA!$P1536,'M2'!$A:$C,Q$2,FALSE)),"NOT PRESENT",VLOOKUP(DATA!$P1536,'M2'!$A:$C,Q$2,FALSE)),IF($N1536=0,IF(ISERROR(VLOOKUP($P1536,'M1'!$A:$C,Q$2,FALSE)),IF(ISERROR(VLOOKUP(DATA!$P1536,'M2'!$A:$C,Q$2,FALSE)),"NOT PRESENT",VLOOKUP(DATA!$P1536,'M2'!$A:$C,Q$2,FALSE)),VLOOKUP($P1536,'M1'!$A:$C,Q$2,FALSE)),"SPECIFY METHOD")))</f>
        <v>Lottia spp.</v>
      </c>
      <c r="R1536" s="12" t="str">
        <f>IF($N1536=1,IF(ISERROR(VLOOKUP($P1536,'M1'!$A:$C,R$2,FALSE)),"NOT PRESENT",VLOOKUP($P1536,'M1'!$A:$C,R$2,FALSE)),IF($N1536=2,IF(ISERROR(VLOOKUP(DATA!$P1536,'M2'!$A:$C,R$2,FALSE)),"NOT PRESENT",VLOOKUP(DATA!$P1536,'M2'!$A:$C,R$2,FALSE)),IF($N1536=0,IF(ISERROR(VLOOKUP($P1536,'M1'!$A:$C,R$2,FALSE)),IF(ISERROR(VLOOKUP(DATA!$P1536,'M2'!$A:$C,R$2,FALSE)),"NOT PRESENT",VLOOKUP(DATA!$P1536,'M2'!$A:$C,R$2,FALSE)),VLOOKUP($P1536,'M1'!$A:$C,R$2,FALSE)),"SPECIFY METHOD")))</f>
        <v>Unidentified limpet</v>
      </c>
      <c r="S1536" s="21">
        <f t="shared" si="2910"/>
        <v>15</v>
      </c>
      <c r="T1536" s="11">
        <v>15</v>
      </c>
      <c r="U1536" s="11"/>
      <c r="V1536" s="11"/>
      <c r="W1536" s="11"/>
      <c r="X1536" s="11"/>
      <c r="Y1536" s="11"/>
      <c r="Z1536" s="11"/>
      <c r="AA1536" s="11"/>
      <c r="AB1536" s="11"/>
      <c r="AC1536" s="11"/>
      <c r="AD1536" s="11"/>
      <c r="AE1536" s="11"/>
      <c r="AF1536" s="11"/>
      <c r="AG1536" s="11"/>
      <c r="AH1536" s="11"/>
      <c r="AI1536" s="11"/>
      <c r="AJ1536" s="11"/>
      <c r="AK1536" s="11"/>
      <c r="AL1536" s="11"/>
      <c r="AM1536" s="11"/>
      <c r="AN1536" s="11"/>
      <c r="AO1536" s="11"/>
      <c r="AP1536" s="11"/>
      <c r="AQ1536" s="11"/>
      <c r="AR1536" s="11"/>
      <c r="AS1536" s="11"/>
      <c r="AT1536" s="11"/>
      <c r="AU1536" s="11"/>
      <c r="AV1536" s="11"/>
      <c r="AW1536" s="11"/>
      <c r="AX1536" s="11"/>
      <c r="AY1536" s="11"/>
      <c r="AZ1536" s="11"/>
      <c r="BA1536" s="11"/>
      <c r="BB1536" s="11"/>
      <c r="BC1536" s="11"/>
      <c r="BD1536" s="11"/>
      <c r="BE1536" s="11"/>
      <c r="BF1536" s="11"/>
      <c r="BG1536" s="11"/>
      <c r="BH1536" s="11"/>
      <c r="BI1536" s="11"/>
      <c r="BJ1536" s="11"/>
      <c r="BK1536" s="11"/>
      <c r="BL1536" s="11"/>
      <c r="BM1536" s="11"/>
      <c r="BN1536" s="11"/>
      <c r="BO1536" s="11"/>
      <c r="BP1536" s="11"/>
    </row>
    <row r="1537" spans="1:68" ht="12.75" customHeight="1">
      <c r="A1537" s="12">
        <f t="shared" si="2736"/>
        <v>1533</v>
      </c>
      <c r="B1537" s="11" t="str">
        <f t="shared" ref="B1537:D1537" si="2956">IF(ISERROR(#REF!),IF(ISERROR(B1536),IF(ISERROR(#REF!),"BLANK",#REF!),B1536),#REF!)</f>
        <v>Jasmin Schuster</v>
      </c>
      <c r="C1537" s="11" t="str">
        <f t="shared" si="2956"/>
        <v>Tom Bird</v>
      </c>
      <c r="D1537" s="11" t="str">
        <f t="shared" si="2956"/>
        <v>BMSC5</v>
      </c>
      <c r="E1537" s="12" t="str">
        <f>IF(ISERROR(VLOOKUP($D1537,SITES!$A:$E,2,FALSE)),"",VLOOKUP($D1537,SITES!$A:$E,2,FALSE))</f>
        <v>Taylor Rock</v>
      </c>
      <c r="F1537" s="10">
        <f>IF(ISERROR(VLOOKUP($D1537,SITES!$A:$E,3,FALSE)),"",VLOOKUP($D1537,SITES!$A:$E,3,FALSE))</f>
        <v>48.8273315429687</v>
      </c>
      <c r="G1537" s="13">
        <f>IF(ISERROR(VLOOKUP($D1537,SITES!$A:$E,4,FALSE)),"",VLOOKUP($D1537,SITES!$A:$E,4,FALSE))</f>
        <v>-125.196601867675</v>
      </c>
      <c r="H1537" s="36" t="str">
        <f t="shared" ref="H1537:O1537" si="2957">IF(ISERROR(#REF!),IF(ISERROR(H1536),IF(ISERROR(#REF!),"BLANK",#REF!),H1536),#REF!)</f>
        <v>23/04/2024</v>
      </c>
      <c r="I1537" s="11">
        <f t="shared" si="2957"/>
        <v>1.5</v>
      </c>
      <c r="J1537" s="11" t="str">
        <f t="shared" si="2957"/>
        <v>NW</v>
      </c>
      <c r="K1537" s="18">
        <f t="shared" si="2957"/>
        <v>0.40833333333333338</v>
      </c>
      <c r="L1537" s="11" t="str">
        <f t="shared" si="2957"/>
        <v>TB</v>
      </c>
      <c r="M1537" s="11">
        <f t="shared" si="2957"/>
        <v>6</v>
      </c>
      <c r="N1537" s="11">
        <f t="shared" si="2957"/>
        <v>2</v>
      </c>
      <c r="O1537" s="11">
        <f t="shared" si="2957"/>
        <v>1</v>
      </c>
      <c r="P1537" s="11" t="s">
        <v>231</v>
      </c>
      <c r="Q1537" s="19" t="str">
        <f>IF($N1537=1,IF(ISERROR(VLOOKUP($P1537,'M1'!$A:$C,Q$2,FALSE)),"NOT PRESENT",VLOOKUP($P1537,'M1'!$A:$C,Q$2,FALSE)),IF($N1537=2,IF(ISERROR(VLOOKUP(DATA!$P1537,'M2'!$A:$C,Q$2,FALSE)),"NOT PRESENT",VLOOKUP(DATA!$P1537,'M2'!$A:$C,Q$2,FALSE)),IF($N1537=0,IF(ISERROR(VLOOKUP($P1537,'M1'!$A:$C,Q$2,FALSE)),IF(ISERROR(VLOOKUP(DATA!$P1537,'M2'!$A:$C,Q$2,FALSE)),"NOT PRESENT",VLOOKUP(DATA!$P1537,'M2'!$A:$C,Q$2,FALSE)),VLOOKUP($P1537,'M1'!$A:$C,Q$2,FALSE)),"SPECIFY METHOD")))</f>
        <v>Strongylocentrotus droebachiensis</v>
      </c>
      <c r="R1537" s="12" t="str">
        <f>IF($N1537=1,IF(ISERROR(VLOOKUP($P1537,'M1'!$A:$C,R$2,FALSE)),"NOT PRESENT",VLOOKUP($P1537,'M1'!$A:$C,R$2,FALSE)),IF($N1537=2,IF(ISERROR(VLOOKUP(DATA!$P1537,'M2'!$A:$C,R$2,FALSE)),"NOT PRESENT",VLOOKUP(DATA!$P1537,'M2'!$A:$C,R$2,FALSE)),IF($N1537=0,IF(ISERROR(VLOOKUP($P1537,'M1'!$A:$C,R$2,FALSE)),IF(ISERROR(VLOOKUP(DATA!$P1537,'M2'!$A:$C,R$2,FALSE)),"NOT PRESENT",VLOOKUP(DATA!$P1537,'M2'!$A:$C,R$2,FALSE)),VLOOKUP($P1537,'M1'!$A:$C,R$2,FALSE)),"SPECIFY METHOD")))</f>
        <v>Northern sea urchin</v>
      </c>
      <c r="S1537" s="21">
        <f t="shared" si="2910"/>
        <v>2</v>
      </c>
      <c r="T1537" s="11">
        <v>2</v>
      </c>
      <c r="U1537" s="11"/>
      <c r="V1537" s="11"/>
      <c r="W1537" s="11"/>
      <c r="X1537" s="11"/>
      <c r="Y1537" s="11"/>
      <c r="Z1537" s="11"/>
      <c r="AA1537" s="11"/>
      <c r="AB1537" s="11"/>
      <c r="AC1537" s="11"/>
      <c r="AD1537" s="11"/>
      <c r="AE1537" s="11"/>
      <c r="AF1537" s="11"/>
      <c r="AG1537" s="11"/>
      <c r="AH1537" s="11"/>
      <c r="AI1537" s="11"/>
      <c r="AJ1537" s="11"/>
      <c r="AK1537" s="11"/>
      <c r="AL1537" s="11"/>
      <c r="AM1537" s="11"/>
      <c r="AN1537" s="11"/>
      <c r="AO1537" s="11"/>
      <c r="AP1537" s="11"/>
      <c r="AQ1537" s="11"/>
      <c r="AR1537" s="11"/>
      <c r="AS1537" s="11"/>
      <c r="AT1537" s="11"/>
      <c r="AU1537" s="11"/>
      <c r="AV1537" s="11"/>
      <c r="AW1537" s="11"/>
      <c r="AX1537" s="11"/>
      <c r="AY1537" s="11"/>
      <c r="AZ1537" s="11"/>
      <c r="BA1537" s="11"/>
      <c r="BB1537" s="11"/>
      <c r="BC1537" s="11"/>
      <c r="BD1537" s="11"/>
      <c r="BE1537" s="11"/>
      <c r="BF1537" s="11"/>
      <c r="BG1537" s="11"/>
      <c r="BH1537" s="11"/>
      <c r="BI1537" s="11"/>
      <c r="BJ1537" s="11"/>
      <c r="BK1537" s="11"/>
      <c r="BL1537" s="11"/>
      <c r="BM1537" s="11"/>
      <c r="BN1537" s="11"/>
      <c r="BO1537" s="11"/>
      <c r="BP1537" s="11"/>
    </row>
    <row r="1538" spans="1:68" ht="12.75" customHeight="1">
      <c r="A1538" s="12">
        <f t="shared" si="2736"/>
        <v>1534</v>
      </c>
      <c r="B1538" s="11" t="str">
        <f t="shared" ref="B1538:D1538" si="2958">IF(ISERROR(B1537),IF(ISERROR(#REF!),IF(ISERROR(B1536),"BLANK",B1536),#REF!),B1537)</f>
        <v>Jasmin Schuster</v>
      </c>
      <c r="C1538" s="11" t="str">
        <f t="shared" si="2958"/>
        <v>Tom Bird</v>
      </c>
      <c r="D1538" s="11" t="str">
        <f t="shared" si="2958"/>
        <v>BMSC5</v>
      </c>
      <c r="E1538" s="12" t="str">
        <f>IF(ISERROR(VLOOKUP($D1538,SITES!$A:$E,2,FALSE)),"",VLOOKUP($D1538,SITES!$A:$E,2,FALSE))</f>
        <v>Taylor Rock</v>
      </c>
      <c r="F1538" s="10">
        <f>IF(ISERROR(VLOOKUP($D1538,SITES!$A:$E,3,FALSE)),"",VLOOKUP($D1538,SITES!$A:$E,3,FALSE))</f>
        <v>48.8273315429687</v>
      </c>
      <c r="G1538" s="13">
        <f>IF(ISERROR(VLOOKUP($D1538,SITES!$A:$E,4,FALSE)),"",VLOOKUP($D1538,SITES!$A:$E,4,FALSE))</f>
        <v>-125.196601867675</v>
      </c>
      <c r="H1538" s="36" t="str">
        <f t="shared" ref="H1538:M1538" si="2959">IF(ISERROR(H1537),IF(ISERROR(#REF!),IF(ISERROR(H1536),"BLANK",H1536),#REF!),H1537)</f>
        <v>23/04/2024</v>
      </c>
      <c r="I1538" s="11">
        <f t="shared" si="2959"/>
        <v>1.5</v>
      </c>
      <c r="J1538" s="11" t="str">
        <f t="shared" si="2959"/>
        <v>NW</v>
      </c>
      <c r="K1538" s="18">
        <f t="shared" si="2959"/>
        <v>0.40833333333333338</v>
      </c>
      <c r="L1538" s="11" t="str">
        <f t="shared" si="2959"/>
        <v>TB</v>
      </c>
      <c r="M1538" s="11">
        <f t="shared" si="2959"/>
        <v>6</v>
      </c>
      <c r="N1538" s="11">
        <v>0</v>
      </c>
      <c r="O1538" s="11">
        <f>IF(ISERROR(O1537),IF(ISERROR(#REF!),IF(ISERROR(O1536),"BLANK",O1536),#REF!),O1537)</f>
        <v>1</v>
      </c>
      <c r="P1538" s="11" t="s">
        <v>226</v>
      </c>
      <c r="Q1538" s="19" t="str">
        <f>IF($N1538=1,IF(ISERROR(VLOOKUP($P1538,'M1'!$A:$C,Q$2,FALSE)),"NOT PRESENT",VLOOKUP($P1538,'M1'!$A:$C,Q$2,FALSE)),IF($N1538=2,IF(ISERROR(VLOOKUP(DATA!$P1538,'M2'!$A:$C,Q$2,FALSE)),"NOT PRESENT",VLOOKUP(DATA!$P1538,'M2'!$A:$C,Q$2,FALSE)),IF($N1538=0,IF(ISERROR(VLOOKUP($P1538,'M1'!$A:$C,Q$2,FALSE)),IF(ISERROR(VLOOKUP(DATA!$P1538,'M2'!$A:$C,Q$2,FALSE)),"NOT PRESENT",VLOOKUP(DATA!$P1538,'M2'!$A:$C,Q$2,FALSE)),VLOOKUP($P1538,'M1'!$A:$C,Q$2,FALSE)),"SPECIFY METHOD")))</f>
        <v>Sebastes melanops</v>
      </c>
      <c r="R1538" s="12" t="str">
        <f>IF($N1538=1,IF(ISERROR(VLOOKUP($P1538,'M1'!$A:$C,R$2,FALSE)),"NOT PRESENT",VLOOKUP($P1538,'M1'!$A:$C,R$2,FALSE)),IF($N1538=2,IF(ISERROR(VLOOKUP(DATA!$P1538,'M2'!$A:$C,R$2,FALSE)),"NOT PRESENT",VLOOKUP(DATA!$P1538,'M2'!$A:$C,R$2,FALSE)),IF($N1538=0,IF(ISERROR(VLOOKUP($P1538,'M1'!$A:$C,R$2,FALSE)),IF(ISERROR(VLOOKUP(DATA!$P1538,'M2'!$A:$C,R$2,FALSE)),"NOT PRESENT",VLOOKUP(DATA!$P1538,'M2'!$A:$C,R$2,FALSE)),VLOOKUP($P1538,'M1'!$A:$C,R$2,FALSE)),"SPECIFY METHOD")))</f>
        <v>Black rockfish</v>
      </c>
      <c r="S1538" s="21">
        <f t="shared" si="2910"/>
        <v>1</v>
      </c>
      <c r="T1538" s="11">
        <v>0</v>
      </c>
      <c r="U1538" s="11"/>
      <c r="V1538" s="11"/>
      <c r="W1538" s="11"/>
      <c r="X1538" s="11"/>
      <c r="Y1538" s="11"/>
      <c r="Z1538" s="11"/>
      <c r="AA1538" s="11">
        <v>1</v>
      </c>
      <c r="AB1538" s="11"/>
      <c r="AC1538" s="11"/>
      <c r="AD1538" s="11"/>
      <c r="AE1538" s="11"/>
      <c r="AF1538" s="11"/>
      <c r="AG1538" s="11"/>
      <c r="AH1538" s="11"/>
      <c r="AI1538" s="11"/>
      <c r="AJ1538" s="11"/>
      <c r="AK1538" s="11"/>
      <c r="AL1538" s="11"/>
      <c r="AM1538" s="11"/>
      <c r="AN1538" s="11"/>
      <c r="AO1538" s="11"/>
      <c r="AP1538" s="11"/>
      <c r="AQ1538" s="11"/>
      <c r="AR1538" s="11"/>
      <c r="AS1538" s="11"/>
      <c r="AT1538" s="11"/>
      <c r="AU1538" s="11"/>
      <c r="AV1538" s="11"/>
      <c r="AW1538" s="11"/>
      <c r="AX1538" s="11"/>
      <c r="AY1538" s="11"/>
      <c r="AZ1538" s="11"/>
      <c r="BA1538" s="11"/>
      <c r="BB1538" s="11"/>
      <c r="BC1538" s="11"/>
      <c r="BD1538" s="11"/>
      <c r="BE1538" s="11"/>
      <c r="BF1538" s="11"/>
      <c r="BG1538" s="11"/>
      <c r="BH1538" s="11"/>
      <c r="BI1538" s="11"/>
      <c r="BJ1538" s="11"/>
      <c r="BK1538" s="11"/>
      <c r="BL1538" s="11"/>
      <c r="BM1538" s="11"/>
      <c r="BN1538" s="11"/>
      <c r="BO1538" s="11"/>
      <c r="BP1538" s="11"/>
    </row>
    <row r="1539" spans="1:68" ht="12.75" customHeight="1">
      <c r="A1539" s="12">
        <f t="shared" si="2736"/>
        <v>1535</v>
      </c>
      <c r="B1539" s="11" t="str">
        <f t="shared" ref="B1539:D1539" si="2960">IF(ISERROR(B1538),IF(ISERROR(B1537),IF(ISERROR(#REF!),"BLANK",#REF!),B1537),B1538)</f>
        <v>Jasmin Schuster</v>
      </c>
      <c r="C1539" s="11" t="str">
        <f t="shared" si="2960"/>
        <v>Tom Bird</v>
      </c>
      <c r="D1539" s="11" t="str">
        <f t="shared" si="2960"/>
        <v>BMSC5</v>
      </c>
      <c r="E1539" s="12" t="str">
        <f>IF(ISERROR(VLOOKUP($D1539,SITES!$A:$E,2,FALSE)),"",VLOOKUP($D1539,SITES!$A:$E,2,FALSE))</f>
        <v>Taylor Rock</v>
      </c>
      <c r="F1539" s="10">
        <f>IF(ISERROR(VLOOKUP($D1539,SITES!$A:$E,3,FALSE)),"",VLOOKUP($D1539,SITES!$A:$E,3,FALSE))</f>
        <v>48.8273315429687</v>
      </c>
      <c r="G1539" s="13">
        <f>IF(ISERROR(VLOOKUP($D1539,SITES!$A:$E,4,FALSE)),"",VLOOKUP($D1539,SITES!$A:$E,4,FALSE))</f>
        <v>-125.196601867675</v>
      </c>
      <c r="H1539" s="36" t="str">
        <f t="shared" ref="H1539:M1539" si="2961">IF(ISERROR(H1538),IF(ISERROR(H1537),IF(ISERROR(#REF!),"BLANK",#REF!),H1537),H1538)</f>
        <v>23/04/2024</v>
      </c>
      <c r="I1539" s="11">
        <f t="shared" si="2961"/>
        <v>1.5</v>
      </c>
      <c r="J1539" s="11" t="str">
        <f t="shared" si="2961"/>
        <v>NW</v>
      </c>
      <c r="K1539" s="18">
        <f t="shared" si="2961"/>
        <v>0.40833333333333338</v>
      </c>
      <c r="L1539" s="11" t="str">
        <f t="shared" si="2961"/>
        <v>TB</v>
      </c>
      <c r="M1539" s="11">
        <f t="shared" si="2961"/>
        <v>6</v>
      </c>
      <c r="N1539" s="11">
        <v>2</v>
      </c>
      <c r="O1539" s="11">
        <f>IF(ISERROR(O1538),IF(ISERROR(O1537),IF(ISERROR(#REF!),"BLANK",#REF!),O1537),O1538)</f>
        <v>1</v>
      </c>
      <c r="P1539" s="11" t="s">
        <v>220</v>
      </c>
      <c r="Q1539" s="19" t="str">
        <f>IF($N1539=1,IF(ISERROR(VLOOKUP($P1539,'M1'!$A:$C,Q$2,FALSE)),"NOT PRESENT",VLOOKUP($P1539,'M1'!$A:$C,Q$2,FALSE)),IF($N1539=2,IF(ISERROR(VLOOKUP(DATA!$P1539,'M2'!$A:$C,Q$2,FALSE)),"NOT PRESENT",VLOOKUP(DATA!$P1539,'M2'!$A:$C,Q$2,FALSE)),IF($N1539=0,IF(ISERROR(VLOOKUP($P1539,'M1'!$A:$C,Q$2,FALSE)),IF(ISERROR(VLOOKUP(DATA!$P1539,'M2'!$A:$C,Q$2,FALSE)),"NOT PRESENT",VLOOKUP(DATA!$P1539,'M2'!$A:$C,Q$2,FALSE)),VLOOKUP($P1539,'M1'!$A:$C,Q$2,FALSE)),"SPECIFY METHOD")))</f>
        <v>Diodora aspera</v>
      </c>
      <c r="R1539" s="12" t="str">
        <f>IF($N1539=1,IF(ISERROR(VLOOKUP($P1539,'M1'!$A:$C,R$2,FALSE)),"NOT PRESENT",VLOOKUP($P1539,'M1'!$A:$C,R$2,FALSE)),IF($N1539=2,IF(ISERROR(VLOOKUP(DATA!$P1539,'M2'!$A:$C,R$2,FALSE)),"NOT PRESENT",VLOOKUP(DATA!$P1539,'M2'!$A:$C,R$2,FALSE)),IF($N1539=0,IF(ISERROR(VLOOKUP($P1539,'M1'!$A:$C,R$2,FALSE)),IF(ISERROR(VLOOKUP(DATA!$P1539,'M2'!$A:$C,R$2,FALSE)),"NOT PRESENT",VLOOKUP(DATA!$P1539,'M2'!$A:$C,R$2,FALSE)),VLOOKUP($P1539,'M1'!$A:$C,R$2,FALSE)),"SPECIFY METHOD")))</f>
        <v>Rough keyhole limpet</v>
      </c>
      <c r="S1539" s="21">
        <f t="shared" si="2910"/>
        <v>1</v>
      </c>
      <c r="T1539" s="11">
        <v>1</v>
      </c>
      <c r="U1539" s="11"/>
      <c r="V1539" s="11"/>
      <c r="W1539" s="11"/>
      <c r="X1539" s="11"/>
      <c r="Y1539" s="11"/>
      <c r="Z1539" s="11"/>
      <c r="AA1539" s="11"/>
      <c r="AB1539" s="11"/>
      <c r="AC1539" s="11"/>
      <c r="AD1539" s="11"/>
      <c r="AE1539" s="11"/>
      <c r="AF1539" s="11"/>
      <c r="AG1539" s="11"/>
      <c r="AH1539" s="11"/>
      <c r="AI1539" s="11"/>
      <c r="AJ1539" s="11"/>
      <c r="AK1539" s="11"/>
      <c r="AL1539" s="11"/>
      <c r="AM1539" s="11"/>
      <c r="AN1539" s="11"/>
      <c r="AO1539" s="11"/>
      <c r="AP1539" s="11"/>
      <c r="AQ1539" s="11"/>
      <c r="AR1539" s="11"/>
      <c r="AS1539" s="11"/>
      <c r="AT1539" s="11"/>
      <c r="AU1539" s="11"/>
      <c r="AV1539" s="11"/>
      <c r="AW1539" s="11"/>
      <c r="AX1539" s="11"/>
      <c r="AY1539" s="11"/>
      <c r="AZ1539" s="11"/>
      <c r="BA1539" s="11"/>
      <c r="BB1539" s="11"/>
      <c r="BC1539" s="11"/>
      <c r="BD1539" s="11"/>
      <c r="BE1539" s="11"/>
      <c r="BF1539" s="11"/>
      <c r="BG1539" s="11"/>
      <c r="BH1539" s="11"/>
      <c r="BI1539" s="11"/>
      <c r="BJ1539" s="11"/>
      <c r="BK1539" s="11"/>
      <c r="BL1539" s="11"/>
      <c r="BM1539" s="11"/>
      <c r="BN1539" s="11"/>
      <c r="BO1539" s="11"/>
      <c r="BP1539" s="11"/>
    </row>
    <row r="1540" spans="1:68" ht="12.75" customHeight="1">
      <c r="A1540" s="12">
        <f t="shared" si="2736"/>
        <v>1536</v>
      </c>
      <c r="B1540" s="11" t="str">
        <f t="shared" ref="B1540:D1540" si="2962">IF(ISERROR(B1539),IF(ISERROR(B1538),IF(ISERROR(B1537),"BLANK",B1537),B1538),B1539)</f>
        <v>Jasmin Schuster</v>
      </c>
      <c r="C1540" s="11" t="str">
        <f t="shared" si="2962"/>
        <v>Tom Bird</v>
      </c>
      <c r="D1540" s="11" t="str">
        <f t="shared" si="2962"/>
        <v>BMSC5</v>
      </c>
      <c r="E1540" s="12" t="str">
        <f>IF(ISERROR(VLOOKUP($D1540,SITES!$A:$E,2,FALSE)),"",VLOOKUP($D1540,SITES!$A:$E,2,FALSE))</f>
        <v>Taylor Rock</v>
      </c>
      <c r="F1540" s="10">
        <f>IF(ISERROR(VLOOKUP($D1540,SITES!$A:$E,3,FALSE)),"",VLOOKUP($D1540,SITES!$A:$E,3,FALSE))</f>
        <v>48.8273315429687</v>
      </c>
      <c r="G1540" s="13">
        <f>IF(ISERROR(VLOOKUP($D1540,SITES!$A:$E,4,FALSE)),"",VLOOKUP($D1540,SITES!$A:$E,4,FALSE))</f>
        <v>-125.196601867675</v>
      </c>
      <c r="H1540" s="36" t="str">
        <f t="shared" ref="H1540:O1540" si="2963">IF(ISERROR(H1539),IF(ISERROR(H1538),IF(ISERROR(H1537),"BLANK",H1537),H1538),H1539)</f>
        <v>23/04/2024</v>
      </c>
      <c r="I1540" s="11">
        <f t="shared" si="2963"/>
        <v>1.5</v>
      </c>
      <c r="J1540" s="11" t="str">
        <f t="shared" si="2963"/>
        <v>NW</v>
      </c>
      <c r="K1540" s="18">
        <f t="shared" si="2963"/>
        <v>0.40833333333333338</v>
      </c>
      <c r="L1540" s="11" t="str">
        <f t="shared" si="2963"/>
        <v>TB</v>
      </c>
      <c r="M1540" s="11">
        <f t="shared" si="2963"/>
        <v>6</v>
      </c>
      <c r="N1540" s="11">
        <f t="shared" si="2963"/>
        <v>2</v>
      </c>
      <c r="O1540" s="11">
        <f t="shared" si="2963"/>
        <v>1</v>
      </c>
      <c r="P1540" s="11" t="s">
        <v>236</v>
      </c>
      <c r="Q1540" s="19" t="str">
        <f>IF($N1540=1,IF(ISERROR(VLOOKUP($P1540,'M1'!$A:$C,Q$2,FALSE)),"NOT PRESENT",VLOOKUP($P1540,'M1'!$A:$C,Q$2,FALSE)),IF($N1540=2,IF(ISERROR(VLOOKUP(DATA!$P1540,'M2'!$A:$C,Q$2,FALSE)),"NOT PRESENT",VLOOKUP(DATA!$P1540,'M2'!$A:$C,Q$2,FALSE)),IF($N1540=0,IF(ISERROR(VLOOKUP($P1540,'M1'!$A:$C,Q$2,FALSE)),IF(ISERROR(VLOOKUP(DATA!$P1540,'M2'!$A:$C,Q$2,FALSE)),"NOT PRESENT",VLOOKUP(DATA!$P1540,'M2'!$A:$C,Q$2,FALSE)),VLOOKUP($P1540,'M1'!$A:$C,Q$2,FALSE)),"SPECIFY METHOD")))</f>
        <v>Evasterias troschelii</v>
      </c>
      <c r="R1540" s="12" t="str">
        <f>IF($N1540=1,IF(ISERROR(VLOOKUP($P1540,'M1'!$A:$C,R$2,FALSE)),"NOT PRESENT",VLOOKUP($P1540,'M1'!$A:$C,R$2,FALSE)),IF($N1540=2,IF(ISERROR(VLOOKUP(DATA!$P1540,'M2'!$A:$C,R$2,FALSE)),"NOT PRESENT",VLOOKUP(DATA!$P1540,'M2'!$A:$C,R$2,FALSE)),IF($N1540=0,IF(ISERROR(VLOOKUP($P1540,'M1'!$A:$C,R$2,FALSE)),IF(ISERROR(VLOOKUP(DATA!$P1540,'M2'!$A:$C,R$2,FALSE)),"NOT PRESENT",VLOOKUP(DATA!$P1540,'M2'!$A:$C,R$2,FALSE)),VLOOKUP($P1540,'M1'!$A:$C,R$2,FALSE)),"SPECIFY METHOD")))</f>
        <v>Mottled starfish</v>
      </c>
      <c r="S1540" s="21">
        <f t="shared" si="2910"/>
        <v>2</v>
      </c>
      <c r="T1540" s="11">
        <v>2</v>
      </c>
      <c r="U1540" s="11"/>
      <c r="V1540" s="11"/>
      <c r="W1540" s="11"/>
      <c r="X1540" s="11"/>
      <c r="Y1540" s="11"/>
      <c r="Z1540" s="11"/>
      <c r="AA1540" s="11"/>
      <c r="AB1540" s="11"/>
      <c r="AC1540" s="11"/>
      <c r="AD1540" s="11"/>
      <c r="AE1540" s="11"/>
      <c r="AF1540" s="11"/>
      <c r="AG1540" s="11"/>
      <c r="AH1540" s="11"/>
      <c r="AI1540" s="11"/>
      <c r="AJ1540" s="11"/>
      <c r="AK1540" s="11"/>
      <c r="AL1540" s="11"/>
      <c r="AM1540" s="11"/>
      <c r="AN1540" s="11"/>
      <c r="AO1540" s="11"/>
      <c r="AP1540" s="11"/>
      <c r="AQ1540" s="11"/>
      <c r="AR1540" s="11"/>
      <c r="AS1540" s="11"/>
      <c r="AT1540" s="11"/>
      <c r="AU1540" s="11"/>
      <c r="AV1540" s="11"/>
      <c r="AW1540" s="11"/>
      <c r="AX1540" s="11"/>
      <c r="AY1540" s="11"/>
      <c r="AZ1540" s="11"/>
      <c r="BA1540" s="11"/>
      <c r="BB1540" s="11"/>
      <c r="BC1540" s="11"/>
      <c r="BD1540" s="11"/>
      <c r="BE1540" s="11"/>
      <c r="BF1540" s="11"/>
      <c r="BG1540" s="11"/>
      <c r="BH1540" s="11"/>
      <c r="BI1540" s="11"/>
      <c r="BJ1540" s="11"/>
      <c r="BK1540" s="11"/>
      <c r="BL1540" s="11"/>
      <c r="BM1540" s="11"/>
      <c r="BN1540" s="11"/>
      <c r="BO1540" s="11"/>
      <c r="BP1540" s="11"/>
    </row>
    <row r="1541" spans="1:68" ht="12.75" customHeight="1">
      <c r="A1541" s="12">
        <f t="shared" si="2736"/>
        <v>1537</v>
      </c>
      <c r="B1541" s="11" t="str">
        <f t="shared" ref="B1541:D1541" si="2964">IF(ISERROR(B1540),IF(ISERROR(B1539),IF(ISERROR(B1538),"BLANK",B1538),B1539),B1540)</f>
        <v>Jasmin Schuster</v>
      </c>
      <c r="C1541" s="11" t="str">
        <f t="shared" si="2964"/>
        <v>Tom Bird</v>
      </c>
      <c r="D1541" s="11" t="str">
        <f t="shared" si="2964"/>
        <v>BMSC5</v>
      </c>
      <c r="E1541" s="12" t="str">
        <f>IF(ISERROR(VLOOKUP($D1541,SITES!$A:$E,2,FALSE)),"",VLOOKUP($D1541,SITES!$A:$E,2,FALSE))</f>
        <v>Taylor Rock</v>
      </c>
      <c r="F1541" s="10">
        <f>IF(ISERROR(VLOOKUP($D1541,SITES!$A:$E,3,FALSE)),"",VLOOKUP($D1541,SITES!$A:$E,3,FALSE))</f>
        <v>48.8273315429687</v>
      </c>
      <c r="G1541" s="13">
        <f>IF(ISERROR(VLOOKUP($D1541,SITES!$A:$E,4,FALSE)),"",VLOOKUP($D1541,SITES!$A:$E,4,FALSE))</f>
        <v>-125.196601867675</v>
      </c>
      <c r="H1541" s="36" t="str">
        <f t="shared" ref="H1541:O1541" si="2965">IF(ISERROR(H1540),IF(ISERROR(H1539),IF(ISERROR(H1538),"BLANK",H1538),H1539),H1540)</f>
        <v>23/04/2024</v>
      </c>
      <c r="I1541" s="11">
        <f t="shared" si="2965"/>
        <v>1.5</v>
      </c>
      <c r="J1541" s="11" t="str">
        <f t="shared" si="2965"/>
        <v>NW</v>
      </c>
      <c r="K1541" s="18">
        <f t="shared" si="2965"/>
        <v>0.40833333333333338</v>
      </c>
      <c r="L1541" s="11" t="str">
        <f t="shared" si="2965"/>
        <v>TB</v>
      </c>
      <c r="M1541" s="11">
        <f t="shared" si="2965"/>
        <v>6</v>
      </c>
      <c r="N1541" s="11">
        <f t="shared" si="2965"/>
        <v>2</v>
      </c>
      <c r="O1541" s="11">
        <f t="shared" si="2965"/>
        <v>1</v>
      </c>
      <c r="P1541" s="11" t="s">
        <v>237</v>
      </c>
      <c r="Q1541" s="19" t="str">
        <f>IF($N1541=1,IF(ISERROR(VLOOKUP($P1541,'M1'!$A:$C,Q$2,FALSE)),"NOT PRESENT",VLOOKUP($P1541,'M1'!$A:$C,Q$2,FALSE)),IF($N1541=2,IF(ISERROR(VLOOKUP(DATA!$P1541,'M2'!$A:$C,Q$2,FALSE)),"NOT PRESENT",VLOOKUP(DATA!$P1541,'M2'!$A:$C,Q$2,FALSE)),IF($N1541=0,IF(ISERROR(VLOOKUP($P1541,'M1'!$A:$C,Q$2,FALSE)),IF(ISERROR(VLOOKUP(DATA!$P1541,'M2'!$A:$C,Q$2,FALSE)),"NOT PRESENT",VLOOKUP(DATA!$P1541,'M2'!$A:$C,Q$2,FALSE)),VLOOKUP($P1541,'M1'!$A:$C,Q$2,FALSE)),"SPECIFY METHOD")))</f>
        <v>Anoplarchus spp.</v>
      </c>
      <c r="R1541" s="12" t="str">
        <f>IF($N1541=1,IF(ISERROR(VLOOKUP($P1541,'M1'!$A:$C,R$2,FALSE)),"NOT PRESENT",VLOOKUP($P1541,'M1'!$A:$C,R$2,FALSE)),IF($N1541=2,IF(ISERROR(VLOOKUP(DATA!$P1541,'M2'!$A:$C,R$2,FALSE)),"NOT PRESENT",VLOOKUP(DATA!$P1541,'M2'!$A:$C,R$2,FALSE)),IF($N1541=0,IF(ISERROR(VLOOKUP($P1541,'M1'!$A:$C,R$2,FALSE)),IF(ISERROR(VLOOKUP(DATA!$P1541,'M2'!$A:$C,R$2,FALSE)),"NOT PRESENT",VLOOKUP(DATA!$P1541,'M2'!$A:$C,R$2,FALSE)),VLOOKUP($P1541,'M1'!$A:$C,R$2,FALSE)),"SPECIFY METHOD")))</f>
        <v>Unidentified prickleback</v>
      </c>
      <c r="S1541" s="21">
        <f t="shared" si="2910"/>
        <v>1</v>
      </c>
      <c r="T1541" s="11">
        <v>0</v>
      </c>
      <c r="U1541" s="11"/>
      <c r="V1541" s="11">
        <v>1</v>
      </c>
      <c r="W1541" s="11"/>
      <c r="X1541" s="11"/>
      <c r="Y1541" s="11"/>
      <c r="Z1541" s="11"/>
      <c r="AA1541" s="11"/>
      <c r="AB1541" s="11"/>
      <c r="AC1541" s="11"/>
      <c r="AD1541" s="11"/>
      <c r="AE1541" s="11"/>
      <c r="AF1541" s="11"/>
      <c r="AG1541" s="11"/>
      <c r="AH1541" s="11"/>
      <c r="AI1541" s="11"/>
      <c r="AJ1541" s="11"/>
      <c r="AK1541" s="11"/>
      <c r="AL1541" s="11"/>
      <c r="AM1541" s="11"/>
      <c r="AN1541" s="11"/>
      <c r="AO1541" s="11"/>
      <c r="AP1541" s="11"/>
      <c r="AQ1541" s="11"/>
      <c r="AR1541" s="11"/>
      <c r="AS1541" s="11"/>
      <c r="AT1541" s="11"/>
      <c r="AU1541" s="11"/>
      <c r="AV1541" s="11"/>
      <c r="AW1541" s="11"/>
      <c r="AX1541" s="11"/>
      <c r="AY1541" s="11"/>
      <c r="AZ1541" s="11"/>
      <c r="BA1541" s="11"/>
      <c r="BB1541" s="11"/>
      <c r="BC1541" s="11"/>
      <c r="BD1541" s="11"/>
      <c r="BE1541" s="11"/>
      <c r="BF1541" s="11"/>
      <c r="BG1541" s="11"/>
      <c r="BH1541" s="11"/>
      <c r="BI1541" s="11"/>
      <c r="BJ1541" s="11"/>
      <c r="BK1541" s="11"/>
      <c r="BL1541" s="11"/>
      <c r="BM1541" s="11"/>
      <c r="BN1541" s="11"/>
      <c r="BO1541" s="11"/>
      <c r="BP1541" s="11"/>
    </row>
    <row r="1542" spans="1:68" ht="12.75" customHeight="1">
      <c r="A1542" s="12">
        <f t="shared" si="2736"/>
        <v>1538</v>
      </c>
      <c r="B1542" s="11" t="str">
        <f t="shared" ref="B1542:D1542" si="2966">IF(ISERROR(B1541),IF(ISERROR(B1540),IF(ISERROR(B1539),"BLANK",B1539),B1540),B1541)</f>
        <v>Jasmin Schuster</v>
      </c>
      <c r="C1542" s="11" t="str">
        <f t="shared" si="2966"/>
        <v>Tom Bird</v>
      </c>
      <c r="D1542" s="11" t="str">
        <f t="shared" si="2966"/>
        <v>BMSC5</v>
      </c>
      <c r="E1542" s="12" t="str">
        <f>IF(ISERROR(VLOOKUP($D1542,SITES!$A:$E,2,FALSE)),"",VLOOKUP($D1542,SITES!$A:$E,2,FALSE))</f>
        <v>Taylor Rock</v>
      </c>
      <c r="F1542" s="10">
        <f>IF(ISERROR(VLOOKUP($D1542,SITES!$A:$E,3,FALSE)),"",VLOOKUP($D1542,SITES!$A:$E,3,FALSE))</f>
        <v>48.8273315429687</v>
      </c>
      <c r="G1542" s="13">
        <f>IF(ISERROR(VLOOKUP($D1542,SITES!$A:$E,4,FALSE)),"",VLOOKUP($D1542,SITES!$A:$E,4,FALSE))</f>
        <v>-125.196601867675</v>
      </c>
      <c r="H1542" s="36" t="str">
        <f t="shared" ref="H1542:M1542" si="2967">IF(ISERROR(H1541),IF(ISERROR(H1540),IF(ISERROR(H1539),"BLANK",H1539),H1540),H1541)</f>
        <v>23/04/2024</v>
      </c>
      <c r="I1542" s="11">
        <f t="shared" si="2967"/>
        <v>1.5</v>
      </c>
      <c r="J1542" s="11" t="str">
        <f t="shared" si="2967"/>
        <v>NW</v>
      </c>
      <c r="K1542" s="18">
        <f t="shared" si="2967"/>
        <v>0.40833333333333338</v>
      </c>
      <c r="L1542" s="11" t="str">
        <f t="shared" si="2967"/>
        <v>TB</v>
      </c>
      <c r="M1542" s="11">
        <f t="shared" si="2967"/>
        <v>6</v>
      </c>
      <c r="N1542" s="11">
        <v>0</v>
      </c>
      <c r="O1542" s="11">
        <v>0</v>
      </c>
      <c r="P1542" s="11" t="s">
        <v>238</v>
      </c>
      <c r="Q1542" s="19" t="str">
        <f>IF($N1542=1,IF(ISERROR(VLOOKUP($P1542,'M1'!$A:$C,Q$2,FALSE)),"NOT PRESENT",VLOOKUP($P1542,'M1'!$A:$C,Q$2,FALSE)),IF($N1542=2,IF(ISERROR(VLOOKUP(DATA!$P1542,'M2'!$A:$C,Q$2,FALSE)),"NOT PRESENT",VLOOKUP(DATA!$P1542,'M2'!$A:$C,Q$2,FALSE)),IF($N1542=0,IF(ISERROR(VLOOKUP($P1542,'M1'!$A:$C,Q$2,FALSE)),IF(ISERROR(VLOOKUP(DATA!$P1542,'M2'!$A:$C,Q$2,FALSE)),"NOT PRESENT",VLOOKUP(DATA!$P1542,'M2'!$A:$C,Q$2,FALSE)),VLOOKUP($P1542,'M1'!$A:$C,Q$2,FALSE)),"SPECIFY METHOD")))</f>
        <v>Pycnopodia helianthoides</v>
      </c>
      <c r="R1542" s="12" t="str">
        <f>IF($N1542=1,IF(ISERROR(VLOOKUP($P1542,'M1'!$A:$C,R$2,FALSE)),"NOT PRESENT",VLOOKUP($P1542,'M1'!$A:$C,R$2,FALSE)),IF($N1542=2,IF(ISERROR(VLOOKUP(DATA!$P1542,'M2'!$A:$C,R$2,FALSE)),"NOT PRESENT",VLOOKUP(DATA!$P1542,'M2'!$A:$C,R$2,FALSE)),IF($N1542=0,IF(ISERROR(VLOOKUP($P1542,'M1'!$A:$C,R$2,FALSE)),IF(ISERROR(VLOOKUP(DATA!$P1542,'M2'!$A:$C,R$2,FALSE)),"NOT PRESENT",VLOOKUP(DATA!$P1542,'M2'!$A:$C,R$2,FALSE)),VLOOKUP($P1542,'M1'!$A:$C,R$2,FALSE)),"SPECIFY METHOD")))</f>
        <v>Sunflower star</v>
      </c>
      <c r="S1542" s="21">
        <f t="shared" si="2910"/>
        <v>1</v>
      </c>
      <c r="T1542" s="11">
        <v>0</v>
      </c>
      <c r="U1542" s="11"/>
      <c r="V1542" s="11"/>
      <c r="W1542" s="11">
        <v>1</v>
      </c>
      <c r="X1542" s="11"/>
      <c r="Y1542" s="11"/>
      <c r="Z1542" s="11"/>
      <c r="AA1542" s="11"/>
      <c r="AB1542" s="11"/>
      <c r="AC1542" s="11"/>
      <c r="AD1542" s="11"/>
      <c r="AE1542" s="11"/>
      <c r="AF1542" s="11"/>
      <c r="AG1542" s="11"/>
      <c r="AH1542" s="11"/>
      <c r="AI1542" s="11"/>
      <c r="AJ1542" s="11"/>
      <c r="AK1542" s="11"/>
      <c r="AL1542" s="11"/>
      <c r="AM1542" s="11"/>
      <c r="AN1542" s="11"/>
      <c r="AO1542" s="11"/>
      <c r="AP1542" s="11"/>
      <c r="AQ1542" s="11"/>
      <c r="AR1542" s="11"/>
      <c r="AS1542" s="11"/>
      <c r="AT1542" s="11"/>
      <c r="AU1542" s="11"/>
      <c r="AV1542" s="11"/>
      <c r="AW1542" s="11"/>
      <c r="AX1542" s="11"/>
      <c r="AY1542" s="11"/>
      <c r="AZ1542" s="11"/>
      <c r="BA1542" s="11"/>
      <c r="BB1542" s="11"/>
      <c r="BC1542" s="11"/>
      <c r="BD1542" s="11"/>
      <c r="BE1542" s="11"/>
      <c r="BF1542" s="11"/>
      <c r="BG1542" s="11"/>
      <c r="BH1542" s="11"/>
      <c r="BI1542" s="11"/>
      <c r="BJ1542" s="11"/>
      <c r="BK1542" s="11"/>
      <c r="BL1542" s="11"/>
      <c r="BM1542" s="11"/>
      <c r="BN1542" s="11"/>
      <c r="BO1542" s="11"/>
      <c r="BP1542" s="11"/>
    </row>
    <row r="1543" spans="1:68" ht="12.75" customHeight="1">
      <c r="A1543" s="12">
        <f t="shared" si="2736"/>
        <v>1539</v>
      </c>
      <c r="B1543" s="11" t="str">
        <f t="shared" ref="B1543:C1543" si="2968">IF(ISERROR(B1542),IF(ISERROR(B1541),IF(ISERROR(B1540),"BLANK",B1540),B1541),B1542)</f>
        <v>Jasmin Schuster</v>
      </c>
      <c r="C1543" s="11" t="str">
        <f t="shared" si="2968"/>
        <v>Tom Bird</v>
      </c>
      <c r="D1543" s="11" t="s">
        <v>83</v>
      </c>
      <c r="E1543" s="12" t="str">
        <f>IF(ISERROR(VLOOKUP($D1543,SITES!$A:$E,2,FALSE)),"",VLOOKUP($D1543,SITES!$A:$E,2,FALSE))</f>
        <v>Goby Town</v>
      </c>
      <c r="F1543" s="10">
        <f>IF(ISERROR(VLOOKUP($D1543,SITES!$A:$E,3,FALSE)),"",VLOOKUP($D1543,SITES!$A:$E,3,FALSE))</f>
        <v>48.838594999999998</v>
      </c>
      <c r="G1543" s="13">
        <f>IF(ISERROR(VLOOKUP($D1543,SITES!$A:$E,4,FALSE)),"",VLOOKUP($D1543,SITES!$A:$E,4,FALSE))</f>
        <v>-125.135015</v>
      </c>
      <c r="H1543" s="36" t="str">
        <f t="shared" ref="H1543:H1560" si="2969">IF(ISERROR(H1542),IF(ISERROR(H1541),IF(ISERROR(H1540),"BLANK",H1540),H1541),H1542)</f>
        <v>23/04/2024</v>
      </c>
      <c r="I1543" s="11">
        <v>3</v>
      </c>
      <c r="J1543" s="11" t="s">
        <v>201</v>
      </c>
      <c r="K1543" s="18">
        <v>0.61805555555555558</v>
      </c>
      <c r="L1543" s="11" t="str">
        <f>IF(ISERROR(L1542),IF(ISERROR(L1541),IF(ISERROR(L1540),"BLANK",L1540),L1541),L1542)</f>
        <v>TB</v>
      </c>
      <c r="M1543" s="11">
        <v>5.5</v>
      </c>
      <c r="N1543" s="11">
        <v>1</v>
      </c>
      <c r="O1543" s="11">
        <v>1</v>
      </c>
      <c r="P1543" s="11" t="s">
        <v>221</v>
      </c>
      <c r="Q1543" s="19" t="str">
        <f>IF($N1543=1,IF(ISERROR(VLOOKUP($P1543,'M1'!$A:$C,Q$2,FALSE)),"NOT PRESENT",VLOOKUP($P1543,'M1'!$A:$C,Q$2,FALSE)),IF($N1543=2,IF(ISERROR(VLOOKUP(DATA!$P1543,'M2'!$A:$C,Q$2,FALSE)),"NOT PRESENT",VLOOKUP(DATA!$P1543,'M2'!$A:$C,Q$2,FALSE)),IF($N1543=0,IF(ISERROR(VLOOKUP($P1543,'M1'!$A:$C,Q$2,FALSE)),IF(ISERROR(VLOOKUP(DATA!$P1543,'M2'!$A:$C,Q$2,FALSE)),"NOT PRESENT",VLOOKUP(DATA!$P1543,'M2'!$A:$C,Q$2,FALSE)),VLOOKUP($P1543,'M1'!$A:$C,Q$2,FALSE)),"SPECIFY METHOD")))</f>
        <v>Rhinogobiops nicholsii</v>
      </c>
      <c r="R1543" s="12" t="str">
        <f>IF($N1543=1,IF(ISERROR(VLOOKUP($P1543,'M1'!$A:$C,R$2,FALSE)),"NOT PRESENT",VLOOKUP($P1543,'M1'!$A:$C,R$2,FALSE)),IF($N1543=2,IF(ISERROR(VLOOKUP(DATA!$P1543,'M2'!$A:$C,R$2,FALSE)),"NOT PRESENT",VLOOKUP(DATA!$P1543,'M2'!$A:$C,R$2,FALSE)),IF($N1543=0,IF(ISERROR(VLOOKUP($P1543,'M1'!$A:$C,R$2,FALSE)),IF(ISERROR(VLOOKUP(DATA!$P1543,'M2'!$A:$C,R$2,FALSE)),"NOT PRESENT",VLOOKUP(DATA!$P1543,'M2'!$A:$C,R$2,FALSE)),VLOOKUP($P1543,'M1'!$A:$C,R$2,FALSE)),"SPECIFY METHOD")))</f>
        <v>Blackeye goby</v>
      </c>
      <c r="S1543" s="21">
        <f t="shared" si="2910"/>
        <v>26</v>
      </c>
      <c r="T1543" s="11">
        <v>0</v>
      </c>
      <c r="U1543" s="11"/>
      <c r="V1543" s="11">
        <v>2</v>
      </c>
      <c r="W1543" s="11">
        <v>9</v>
      </c>
      <c r="X1543" s="11">
        <v>10</v>
      </c>
      <c r="Y1543" s="11">
        <v>5</v>
      </c>
      <c r="Z1543" s="11"/>
      <c r="AA1543" s="11"/>
      <c r="AB1543" s="11"/>
      <c r="AC1543" s="11"/>
      <c r="AD1543" s="11"/>
      <c r="AE1543" s="11"/>
      <c r="AF1543" s="11"/>
      <c r="AG1543" s="11"/>
      <c r="AH1543" s="11"/>
      <c r="AI1543" s="11"/>
      <c r="AJ1543" s="11"/>
      <c r="AK1543" s="11"/>
      <c r="AL1543" s="11"/>
      <c r="AM1543" s="11"/>
      <c r="AN1543" s="11"/>
      <c r="AO1543" s="11"/>
      <c r="AP1543" s="11"/>
      <c r="AQ1543" s="11"/>
      <c r="AR1543" s="11"/>
      <c r="AS1543" s="11"/>
      <c r="AT1543" s="11"/>
      <c r="AU1543" s="11"/>
      <c r="AV1543" s="11"/>
      <c r="AW1543" s="11"/>
      <c r="AX1543" s="11"/>
      <c r="AY1543" s="11"/>
      <c r="AZ1543" s="11"/>
      <c r="BA1543" s="11"/>
      <c r="BB1543" s="11"/>
      <c r="BC1543" s="11"/>
      <c r="BD1543" s="11"/>
      <c r="BE1543" s="11"/>
      <c r="BF1543" s="11"/>
      <c r="BG1543" s="11"/>
      <c r="BH1543" s="11"/>
      <c r="BI1543" s="11"/>
      <c r="BJ1543" s="11"/>
      <c r="BK1543" s="11"/>
      <c r="BL1543" s="11"/>
      <c r="BM1543" s="11"/>
      <c r="BN1543" s="11"/>
      <c r="BO1543" s="11"/>
      <c r="BP1543" s="11"/>
    </row>
    <row r="1544" spans="1:68" ht="12.75" customHeight="1">
      <c r="A1544" s="12">
        <f t="shared" si="2736"/>
        <v>1540</v>
      </c>
      <c r="B1544" s="11" t="str">
        <f t="shared" ref="B1544:D1544" si="2970">IF(ISERROR(B1543),IF(ISERROR(B1542),IF(ISERROR(B1541),"BLANK",B1541),B1542),B1543)</f>
        <v>Jasmin Schuster</v>
      </c>
      <c r="C1544" s="11" t="str">
        <f t="shared" si="2970"/>
        <v>Tom Bird</v>
      </c>
      <c r="D1544" s="11" t="str">
        <f t="shared" si="2970"/>
        <v>BMSC25</v>
      </c>
      <c r="E1544" s="12" t="str">
        <f>IF(ISERROR(VLOOKUP($D1544,SITES!$A:$E,2,FALSE)),"",VLOOKUP($D1544,SITES!$A:$E,2,FALSE))</f>
        <v>Goby Town</v>
      </c>
      <c r="F1544" s="10">
        <f>IF(ISERROR(VLOOKUP($D1544,SITES!$A:$E,3,FALSE)),"",VLOOKUP($D1544,SITES!$A:$E,3,FALSE))</f>
        <v>48.838594999999998</v>
      </c>
      <c r="G1544" s="13">
        <f>IF(ISERROR(VLOOKUP($D1544,SITES!$A:$E,4,FALSE)),"",VLOOKUP($D1544,SITES!$A:$E,4,FALSE))</f>
        <v>-125.135015</v>
      </c>
      <c r="H1544" s="36" t="str">
        <f t="shared" si="2969"/>
        <v>23/04/2024</v>
      </c>
      <c r="I1544" s="11">
        <f t="shared" ref="I1544:O1544" si="2971">IF(ISERROR(I1543),IF(ISERROR(I1542),IF(ISERROR(I1541),"BLANK",I1541),I1542),I1543)</f>
        <v>3</v>
      </c>
      <c r="J1544" s="11" t="str">
        <f t="shared" si="2971"/>
        <v>S</v>
      </c>
      <c r="K1544" s="18">
        <f t="shared" si="2971"/>
        <v>0.61805555555555558</v>
      </c>
      <c r="L1544" s="11" t="str">
        <f t="shared" si="2971"/>
        <v>TB</v>
      </c>
      <c r="M1544" s="11">
        <f t="shared" si="2971"/>
        <v>5.5</v>
      </c>
      <c r="N1544" s="11">
        <f t="shared" si="2971"/>
        <v>1</v>
      </c>
      <c r="O1544" s="11">
        <f t="shared" si="2971"/>
        <v>1</v>
      </c>
      <c r="P1544" s="11" t="s">
        <v>203</v>
      </c>
      <c r="Q1544" s="19" t="str">
        <f>IF($N1544=1,IF(ISERROR(VLOOKUP($P1544,'M1'!$A:$C,Q$2,FALSE)),"NOT PRESENT",VLOOKUP($P1544,'M1'!$A:$C,Q$2,FALSE)),IF($N1544=2,IF(ISERROR(VLOOKUP(DATA!$P1544,'M2'!$A:$C,Q$2,FALSE)),"NOT PRESENT",VLOOKUP(DATA!$P1544,'M2'!$A:$C,Q$2,FALSE)),IF($N1544=0,IF(ISERROR(VLOOKUP($P1544,'M1'!$A:$C,Q$2,FALSE)),IF(ISERROR(VLOOKUP(DATA!$P1544,'M2'!$A:$C,Q$2,FALSE)),"NOT PRESENT",VLOOKUP(DATA!$P1544,'M2'!$A:$C,Q$2,FALSE)),VLOOKUP($P1544,'M1'!$A:$C,Q$2,FALSE)),"SPECIFY METHOD")))</f>
        <v>Hexagrammos decagrammus</v>
      </c>
      <c r="R1544" s="12" t="str">
        <f>IF($N1544=1,IF(ISERROR(VLOOKUP($P1544,'M1'!$A:$C,R$2,FALSE)),"NOT PRESENT",VLOOKUP($P1544,'M1'!$A:$C,R$2,FALSE)),IF($N1544=2,IF(ISERROR(VLOOKUP(DATA!$P1544,'M2'!$A:$C,R$2,FALSE)),"NOT PRESENT",VLOOKUP(DATA!$P1544,'M2'!$A:$C,R$2,FALSE)),IF($N1544=0,IF(ISERROR(VLOOKUP($P1544,'M1'!$A:$C,R$2,FALSE)),IF(ISERROR(VLOOKUP(DATA!$P1544,'M2'!$A:$C,R$2,FALSE)),"NOT PRESENT",VLOOKUP(DATA!$P1544,'M2'!$A:$C,R$2,FALSE)),VLOOKUP($P1544,'M1'!$A:$C,R$2,FALSE)),"SPECIFY METHOD")))</f>
        <v>Kelp greenling</v>
      </c>
      <c r="S1544" s="21">
        <f t="shared" si="2910"/>
        <v>1</v>
      </c>
      <c r="T1544" s="11">
        <v>0</v>
      </c>
      <c r="U1544" s="11"/>
      <c r="V1544" s="11"/>
      <c r="W1544" s="11"/>
      <c r="X1544" s="11"/>
      <c r="Y1544" s="11"/>
      <c r="Z1544" s="11"/>
      <c r="AA1544" s="11">
        <v>1</v>
      </c>
      <c r="AB1544" s="11"/>
      <c r="AC1544" s="11"/>
      <c r="AD1544" s="11"/>
      <c r="AE1544" s="11"/>
      <c r="AF1544" s="11"/>
      <c r="AG1544" s="11"/>
      <c r="AH1544" s="11"/>
      <c r="AI1544" s="11"/>
      <c r="AJ1544" s="11"/>
      <c r="AK1544" s="11"/>
      <c r="AL1544" s="11"/>
      <c r="AM1544" s="11"/>
      <c r="AN1544" s="11"/>
      <c r="AO1544" s="11"/>
      <c r="AP1544" s="11"/>
      <c r="AQ1544" s="11"/>
      <c r="AR1544" s="11"/>
      <c r="AS1544" s="11"/>
      <c r="AT1544" s="11"/>
      <c r="AU1544" s="11"/>
      <c r="AV1544" s="11"/>
      <c r="AW1544" s="11"/>
      <c r="AX1544" s="11"/>
      <c r="AY1544" s="11"/>
      <c r="AZ1544" s="11"/>
      <c r="BA1544" s="11"/>
      <c r="BB1544" s="11"/>
      <c r="BC1544" s="11"/>
      <c r="BD1544" s="11"/>
      <c r="BE1544" s="11"/>
      <c r="BF1544" s="11"/>
      <c r="BG1544" s="11"/>
      <c r="BH1544" s="11"/>
      <c r="BI1544" s="11"/>
      <c r="BJ1544" s="11"/>
      <c r="BK1544" s="11"/>
      <c r="BL1544" s="11"/>
      <c r="BM1544" s="11"/>
      <c r="BN1544" s="11"/>
      <c r="BO1544" s="11"/>
      <c r="BP1544" s="11"/>
    </row>
    <row r="1545" spans="1:68" ht="12.75" customHeight="1">
      <c r="A1545" s="12">
        <f t="shared" si="2736"/>
        <v>1541</v>
      </c>
      <c r="B1545" s="11" t="str">
        <f t="shared" ref="B1545:D1545" si="2972">IF(ISERROR(B1544),IF(ISERROR(B1543),IF(ISERROR(B1542),"BLANK",B1542),B1543),B1544)</f>
        <v>Jasmin Schuster</v>
      </c>
      <c r="C1545" s="11" t="str">
        <f t="shared" si="2972"/>
        <v>Tom Bird</v>
      </c>
      <c r="D1545" s="11" t="str">
        <f t="shared" si="2972"/>
        <v>BMSC25</v>
      </c>
      <c r="E1545" s="12" t="str">
        <f>IF(ISERROR(VLOOKUP($D1545,SITES!$A:$E,2,FALSE)),"",VLOOKUP($D1545,SITES!$A:$E,2,FALSE))</f>
        <v>Goby Town</v>
      </c>
      <c r="F1545" s="10">
        <f>IF(ISERROR(VLOOKUP($D1545,SITES!$A:$E,3,FALSE)),"",VLOOKUP($D1545,SITES!$A:$E,3,FALSE))</f>
        <v>48.838594999999998</v>
      </c>
      <c r="G1545" s="13">
        <f>IF(ISERROR(VLOOKUP($D1545,SITES!$A:$E,4,FALSE)),"",VLOOKUP($D1545,SITES!$A:$E,4,FALSE))</f>
        <v>-125.135015</v>
      </c>
      <c r="H1545" s="36" t="str">
        <f t="shared" si="2969"/>
        <v>23/04/2024</v>
      </c>
      <c r="I1545" s="11">
        <f t="shared" ref="I1545:M1545" si="2973">IF(ISERROR(I1544),IF(ISERROR(I1543),IF(ISERROR(I1542),"BLANK",I1542),I1543),I1544)</f>
        <v>3</v>
      </c>
      <c r="J1545" s="11" t="str">
        <f t="shared" si="2973"/>
        <v>S</v>
      </c>
      <c r="K1545" s="18">
        <f t="shared" si="2973"/>
        <v>0.61805555555555558</v>
      </c>
      <c r="L1545" s="11" t="str">
        <f t="shared" si="2973"/>
        <v>TB</v>
      </c>
      <c r="M1545" s="11">
        <f t="shared" si="2973"/>
        <v>5.5</v>
      </c>
      <c r="N1545" s="11">
        <v>2</v>
      </c>
      <c r="O1545" s="11">
        <f>IF(ISERROR(O1544),IF(ISERROR(O1543),IF(ISERROR(O1542),"BLANK",O1542),O1543),O1544)</f>
        <v>1</v>
      </c>
      <c r="P1545" s="11" t="s">
        <v>239</v>
      </c>
      <c r="Q1545" s="19" t="str">
        <f>IF($N1545=1,IF(ISERROR(VLOOKUP($P1545,'M1'!$A:$C,Q$2,FALSE)),"NOT PRESENT",VLOOKUP($P1545,'M1'!$A:$C,Q$2,FALSE)),IF($N1545=2,IF(ISERROR(VLOOKUP(DATA!$P1545,'M2'!$A:$C,Q$2,FALSE)),"NOT PRESENT",VLOOKUP(DATA!$P1545,'M2'!$A:$C,Q$2,FALSE)),IF($N1545=0,IF(ISERROR(VLOOKUP($P1545,'M1'!$A:$C,Q$2,FALSE)),IF(ISERROR(VLOOKUP(DATA!$P1545,'M2'!$A:$C,Q$2,FALSE)),"NOT PRESENT",VLOOKUP(DATA!$P1545,'M2'!$A:$C,Q$2,FALSE)),VLOOKUP($P1545,'M1'!$A:$C,Q$2,FALSE)),"SPECIFY METHOD")))</f>
        <v>Diaulula sandiegensis</v>
      </c>
      <c r="R1545" s="12" t="str">
        <f>IF($N1545=1,IF(ISERROR(VLOOKUP($P1545,'M1'!$A:$C,R$2,FALSE)),"NOT PRESENT",VLOOKUP($P1545,'M1'!$A:$C,R$2,FALSE)),IF($N1545=2,IF(ISERROR(VLOOKUP(DATA!$P1545,'M2'!$A:$C,R$2,FALSE)),"NOT PRESENT",VLOOKUP(DATA!$P1545,'M2'!$A:$C,R$2,FALSE)),IF($N1545=0,IF(ISERROR(VLOOKUP($P1545,'M1'!$A:$C,R$2,FALSE)),IF(ISERROR(VLOOKUP(DATA!$P1545,'M2'!$A:$C,R$2,FALSE)),"NOT PRESENT",VLOOKUP(DATA!$P1545,'M2'!$A:$C,R$2,FALSE)),VLOOKUP($P1545,'M1'!$A:$C,R$2,FALSE)),"SPECIFY METHOD")))</f>
        <v>Ringed doris</v>
      </c>
      <c r="S1545" s="21">
        <f t="shared" si="2910"/>
        <v>8</v>
      </c>
      <c r="T1545" s="11">
        <v>8</v>
      </c>
      <c r="U1545" s="11"/>
      <c r="V1545" s="11"/>
      <c r="W1545" s="11"/>
      <c r="X1545" s="11"/>
      <c r="Y1545" s="11"/>
      <c r="Z1545" s="11"/>
      <c r="AA1545" s="11"/>
      <c r="AB1545" s="11"/>
      <c r="AC1545" s="11"/>
      <c r="AD1545" s="11"/>
      <c r="AE1545" s="11"/>
      <c r="AF1545" s="11"/>
      <c r="AG1545" s="11"/>
      <c r="AH1545" s="11"/>
      <c r="AI1545" s="11"/>
      <c r="AJ1545" s="11"/>
      <c r="AK1545" s="11"/>
      <c r="AL1545" s="11"/>
      <c r="AM1545" s="11"/>
      <c r="AN1545" s="11"/>
      <c r="AO1545" s="11"/>
      <c r="AP1545" s="11"/>
      <c r="AQ1545" s="11"/>
      <c r="AR1545" s="11"/>
      <c r="AS1545" s="11"/>
      <c r="AT1545" s="11"/>
      <c r="AU1545" s="11"/>
      <c r="AV1545" s="11"/>
      <c r="AW1545" s="11"/>
      <c r="AX1545" s="11"/>
      <c r="AY1545" s="11"/>
      <c r="AZ1545" s="11"/>
      <c r="BA1545" s="11"/>
      <c r="BB1545" s="11"/>
      <c r="BC1545" s="11"/>
      <c r="BD1545" s="11"/>
      <c r="BE1545" s="11"/>
      <c r="BF1545" s="11"/>
      <c r="BG1545" s="11"/>
      <c r="BH1545" s="11"/>
      <c r="BI1545" s="11"/>
      <c r="BJ1545" s="11"/>
      <c r="BK1545" s="11"/>
      <c r="BL1545" s="11"/>
      <c r="BM1545" s="11"/>
      <c r="BN1545" s="11"/>
      <c r="BO1545" s="11"/>
      <c r="BP1545" s="11"/>
    </row>
    <row r="1546" spans="1:68" ht="12.75" customHeight="1">
      <c r="A1546" s="12">
        <f t="shared" si="2736"/>
        <v>1542</v>
      </c>
      <c r="B1546" s="11" t="str">
        <f t="shared" ref="B1546:D1546" si="2974">IF(ISERROR(B1545),IF(ISERROR(B1544),IF(ISERROR(B1543),"BLANK",B1543),B1544),B1545)</f>
        <v>Jasmin Schuster</v>
      </c>
      <c r="C1546" s="11" t="str">
        <f t="shared" si="2974"/>
        <v>Tom Bird</v>
      </c>
      <c r="D1546" s="11" t="str">
        <f t="shared" si="2974"/>
        <v>BMSC25</v>
      </c>
      <c r="E1546" s="12" t="str">
        <f>IF(ISERROR(VLOOKUP($D1546,SITES!$A:$E,2,FALSE)),"",VLOOKUP($D1546,SITES!$A:$E,2,FALSE))</f>
        <v>Goby Town</v>
      </c>
      <c r="F1546" s="10">
        <f>IF(ISERROR(VLOOKUP($D1546,SITES!$A:$E,3,FALSE)),"",VLOOKUP($D1546,SITES!$A:$E,3,FALSE))</f>
        <v>48.838594999999998</v>
      </c>
      <c r="G1546" s="13">
        <f>IF(ISERROR(VLOOKUP($D1546,SITES!$A:$E,4,FALSE)),"",VLOOKUP($D1546,SITES!$A:$E,4,FALSE))</f>
        <v>-125.135015</v>
      </c>
      <c r="H1546" s="36" t="str">
        <f t="shared" si="2969"/>
        <v>23/04/2024</v>
      </c>
      <c r="I1546" s="11">
        <f t="shared" ref="I1546:O1546" si="2975">IF(ISERROR(I1545),IF(ISERROR(I1544),IF(ISERROR(I1543),"BLANK",I1543),I1544),I1545)</f>
        <v>3</v>
      </c>
      <c r="J1546" s="11" t="str">
        <f t="shared" si="2975"/>
        <v>S</v>
      </c>
      <c r="K1546" s="18">
        <f t="shared" si="2975"/>
        <v>0.61805555555555558</v>
      </c>
      <c r="L1546" s="11" t="str">
        <f t="shared" si="2975"/>
        <v>TB</v>
      </c>
      <c r="M1546" s="11">
        <f t="shared" si="2975"/>
        <v>5.5</v>
      </c>
      <c r="N1546" s="11">
        <f t="shared" si="2975"/>
        <v>2</v>
      </c>
      <c r="O1546" s="11">
        <f t="shared" si="2975"/>
        <v>1</v>
      </c>
      <c r="P1546" s="11" t="s">
        <v>228</v>
      </c>
      <c r="Q1546" s="19" t="str">
        <f>IF($N1546=1,IF(ISERROR(VLOOKUP($P1546,'M1'!$A:$C,Q$2,FALSE)),"NOT PRESENT",VLOOKUP($P1546,'M1'!$A:$C,Q$2,FALSE)),IF($N1546=2,IF(ISERROR(VLOOKUP(DATA!$P1546,'M2'!$A:$C,Q$2,FALSE)),"NOT PRESENT",VLOOKUP(DATA!$P1546,'M2'!$A:$C,Q$2,FALSE)),IF($N1546=0,IF(ISERROR(VLOOKUP($P1546,'M1'!$A:$C,Q$2,FALSE)),IF(ISERROR(VLOOKUP(DATA!$P1546,'M2'!$A:$C,Q$2,FALSE)),"NOT PRESENT",VLOOKUP(DATA!$P1546,'M2'!$A:$C,Q$2,FALSE)),VLOOKUP($P1546,'M1'!$A:$C,Q$2,FALSE)),"SPECIFY METHOD")))</f>
        <v>Crassadoma gigantea</v>
      </c>
      <c r="R1546" s="12" t="str">
        <f>IF($N1546=1,IF(ISERROR(VLOOKUP($P1546,'M1'!$A:$C,R$2,FALSE)),"NOT PRESENT",VLOOKUP($P1546,'M1'!$A:$C,R$2,FALSE)),IF($N1546=2,IF(ISERROR(VLOOKUP(DATA!$P1546,'M2'!$A:$C,R$2,FALSE)),"NOT PRESENT",VLOOKUP(DATA!$P1546,'M2'!$A:$C,R$2,FALSE)),IF($N1546=0,IF(ISERROR(VLOOKUP($P1546,'M1'!$A:$C,R$2,FALSE)),IF(ISERROR(VLOOKUP(DATA!$P1546,'M2'!$A:$C,R$2,FALSE)),"NOT PRESENT",VLOOKUP(DATA!$P1546,'M2'!$A:$C,R$2,FALSE)),VLOOKUP($P1546,'M1'!$A:$C,R$2,FALSE)),"SPECIFY METHOD")))</f>
        <v>Purple-hinged rock scallop</v>
      </c>
      <c r="S1546" s="21">
        <f t="shared" si="2910"/>
        <v>11</v>
      </c>
      <c r="T1546" s="11">
        <v>0</v>
      </c>
      <c r="U1546" s="11"/>
      <c r="V1546" s="11">
        <v>1</v>
      </c>
      <c r="W1546" s="11"/>
      <c r="X1546" s="11">
        <v>4</v>
      </c>
      <c r="Y1546" s="11">
        <v>6</v>
      </c>
      <c r="Z1546" s="11"/>
      <c r="AA1546" s="11"/>
      <c r="AB1546" s="11"/>
      <c r="AC1546" s="11"/>
      <c r="AD1546" s="11"/>
      <c r="AE1546" s="11"/>
      <c r="AF1546" s="11"/>
      <c r="AG1546" s="11"/>
      <c r="AH1546" s="11"/>
      <c r="AI1546" s="11"/>
      <c r="AJ1546" s="11"/>
      <c r="AK1546" s="11"/>
      <c r="AL1546" s="11"/>
      <c r="AM1546" s="11"/>
      <c r="AN1546" s="11"/>
      <c r="AO1546" s="11"/>
      <c r="AP1546" s="11"/>
      <c r="AQ1546" s="11"/>
      <c r="AR1546" s="11"/>
      <c r="AS1546" s="11"/>
      <c r="AT1546" s="11"/>
      <c r="AU1546" s="11"/>
      <c r="AV1546" s="11"/>
      <c r="AW1546" s="11"/>
      <c r="AX1546" s="11"/>
      <c r="AY1546" s="11"/>
      <c r="AZ1546" s="11"/>
      <c r="BA1546" s="11"/>
      <c r="BB1546" s="11"/>
      <c r="BC1546" s="11"/>
      <c r="BD1546" s="11"/>
      <c r="BE1546" s="11"/>
      <c r="BF1546" s="11"/>
      <c r="BG1546" s="11"/>
      <c r="BH1546" s="11"/>
      <c r="BI1546" s="11"/>
      <c r="BJ1546" s="11"/>
      <c r="BK1546" s="11"/>
      <c r="BL1546" s="11"/>
      <c r="BM1546" s="11"/>
      <c r="BN1546" s="11"/>
      <c r="BO1546" s="11"/>
      <c r="BP1546" s="11"/>
    </row>
    <row r="1547" spans="1:68" ht="12.75" customHeight="1">
      <c r="A1547" s="12">
        <f t="shared" si="2736"/>
        <v>1543</v>
      </c>
      <c r="B1547" s="11" t="str">
        <f t="shared" ref="B1547:D1547" si="2976">IF(ISERROR(B1546),IF(ISERROR(B1545),IF(ISERROR(B1544),"BLANK",B1544),B1545),B1546)</f>
        <v>Jasmin Schuster</v>
      </c>
      <c r="C1547" s="11" t="str">
        <f t="shared" si="2976"/>
        <v>Tom Bird</v>
      </c>
      <c r="D1547" s="11" t="str">
        <f t="shared" si="2976"/>
        <v>BMSC25</v>
      </c>
      <c r="E1547" s="12" t="str">
        <f>IF(ISERROR(VLOOKUP($D1547,SITES!$A:$E,2,FALSE)),"",VLOOKUP($D1547,SITES!$A:$E,2,FALSE))</f>
        <v>Goby Town</v>
      </c>
      <c r="F1547" s="10">
        <f>IF(ISERROR(VLOOKUP($D1547,SITES!$A:$E,3,FALSE)),"",VLOOKUP($D1547,SITES!$A:$E,3,FALSE))</f>
        <v>48.838594999999998</v>
      </c>
      <c r="G1547" s="13">
        <f>IF(ISERROR(VLOOKUP($D1547,SITES!$A:$E,4,FALSE)),"",VLOOKUP($D1547,SITES!$A:$E,4,FALSE))</f>
        <v>-125.135015</v>
      </c>
      <c r="H1547" s="36" t="str">
        <f t="shared" si="2969"/>
        <v>23/04/2024</v>
      </c>
      <c r="I1547" s="11">
        <f t="shared" ref="I1547:O1547" si="2977">IF(ISERROR(I1546),IF(ISERROR(I1545),IF(ISERROR(I1544),"BLANK",I1544),I1545),I1546)</f>
        <v>3</v>
      </c>
      <c r="J1547" s="11" t="str">
        <f t="shared" si="2977"/>
        <v>S</v>
      </c>
      <c r="K1547" s="18">
        <f t="shared" si="2977"/>
        <v>0.61805555555555558</v>
      </c>
      <c r="L1547" s="11" t="str">
        <f t="shared" si="2977"/>
        <v>TB</v>
      </c>
      <c r="M1547" s="11">
        <f t="shared" si="2977"/>
        <v>5.5</v>
      </c>
      <c r="N1547" s="11">
        <f t="shared" si="2977"/>
        <v>2</v>
      </c>
      <c r="O1547" s="11">
        <f t="shared" si="2977"/>
        <v>1</v>
      </c>
      <c r="P1547" s="11" t="s">
        <v>221</v>
      </c>
      <c r="Q1547" s="19" t="str">
        <f>IF($N1547=1,IF(ISERROR(VLOOKUP($P1547,'M1'!$A:$C,Q$2,FALSE)),"NOT PRESENT",VLOOKUP($P1547,'M1'!$A:$C,Q$2,FALSE)),IF($N1547=2,IF(ISERROR(VLOOKUP(DATA!$P1547,'M2'!$A:$C,Q$2,FALSE)),"NOT PRESENT",VLOOKUP(DATA!$P1547,'M2'!$A:$C,Q$2,FALSE)),IF($N1547=0,IF(ISERROR(VLOOKUP($P1547,'M1'!$A:$C,Q$2,FALSE)),IF(ISERROR(VLOOKUP(DATA!$P1547,'M2'!$A:$C,Q$2,FALSE)),"NOT PRESENT",VLOOKUP(DATA!$P1547,'M2'!$A:$C,Q$2,FALSE)),VLOOKUP($P1547,'M1'!$A:$C,Q$2,FALSE)),"SPECIFY METHOD")))</f>
        <v>Rhinogobiops nicholsii</v>
      </c>
      <c r="R1547" s="12" t="str">
        <f>IF($N1547=1,IF(ISERROR(VLOOKUP($P1547,'M1'!$A:$C,R$2,FALSE)),"NOT PRESENT",VLOOKUP($P1547,'M1'!$A:$C,R$2,FALSE)),IF($N1547=2,IF(ISERROR(VLOOKUP(DATA!$P1547,'M2'!$A:$C,R$2,FALSE)),"NOT PRESENT",VLOOKUP(DATA!$P1547,'M2'!$A:$C,R$2,FALSE)),IF($N1547=0,IF(ISERROR(VLOOKUP($P1547,'M1'!$A:$C,R$2,FALSE)),IF(ISERROR(VLOOKUP(DATA!$P1547,'M2'!$A:$C,R$2,FALSE)),"NOT PRESENT",VLOOKUP(DATA!$P1547,'M2'!$A:$C,R$2,FALSE)),VLOOKUP($P1547,'M1'!$A:$C,R$2,FALSE)),"SPECIFY METHOD")))</f>
        <v>Blackeye goby</v>
      </c>
      <c r="S1547" s="21">
        <f t="shared" si="2910"/>
        <v>107</v>
      </c>
      <c r="T1547" s="11">
        <v>0</v>
      </c>
      <c r="U1547" s="11"/>
      <c r="V1547" s="11">
        <v>28</v>
      </c>
      <c r="W1547" s="11">
        <v>45</v>
      </c>
      <c r="X1547" s="11">
        <v>29</v>
      </c>
      <c r="Y1547" s="11">
        <v>5</v>
      </c>
      <c r="Z1547" s="11"/>
      <c r="AA1547" s="11"/>
      <c r="AB1547" s="11"/>
      <c r="AC1547" s="11"/>
      <c r="AD1547" s="11"/>
      <c r="AE1547" s="11"/>
      <c r="AF1547" s="11"/>
      <c r="AG1547" s="11"/>
      <c r="AH1547" s="11"/>
      <c r="AI1547" s="11"/>
      <c r="AJ1547" s="11"/>
      <c r="AK1547" s="11"/>
      <c r="AL1547" s="11"/>
      <c r="AM1547" s="11"/>
      <c r="AN1547" s="11"/>
      <c r="AO1547" s="11"/>
      <c r="AP1547" s="11"/>
      <c r="AQ1547" s="11"/>
      <c r="AR1547" s="11"/>
      <c r="AS1547" s="11"/>
      <c r="AT1547" s="11"/>
      <c r="AU1547" s="11"/>
      <c r="AV1547" s="11"/>
      <c r="AW1547" s="11"/>
      <c r="AX1547" s="11"/>
      <c r="AY1547" s="11"/>
      <c r="AZ1547" s="11"/>
      <c r="BA1547" s="11"/>
      <c r="BB1547" s="11"/>
      <c r="BC1547" s="11"/>
      <c r="BD1547" s="11"/>
      <c r="BE1547" s="11"/>
      <c r="BF1547" s="11"/>
      <c r="BG1547" s="11"/>
      <c r="BH1547" s="11"/>
      <c r="BI1547" s="11"/>
      <c r="BJ1547" s="11"/>
      <c r="BK1547" s="11"/>
      <c r="BL1547" s="11"/>
      <c r="BM1547" s="11"/>
      <c r="BN1547" s="11"/>
      <c r="BO1547" s="11"/>
      <c r="BP1547" s="11"/>
    </row>
    <row r="1548" spans="1:68" ht="12.75" customHeight="1">
      <c r="A1548" s="12">
        <f t="shared" si="2736"/>
        <v>1544</v>
      </c>
      <c r="B1548" s="11" t="str">
        <f t="shared" ref="B1548:D1548" si="2978">IF(ISERROR(B1547),IF(ISERROR(B1546),IF(ISERROR(B1545),"BLANK",B1545),B1546),B1547)</f>
        <v>Jasmin Schuster</v>
      </c>
      <c r="C1548" s="11" t="str">
        <f t="shared" si="2978"/>
        <v>Tom Bird</v>
      </c>
      <c r="D1548" s="11" t="str">
        <f t="shared" si="2978"/>
        <v>BMSC25</v>
      </c>
      <c r="E1548" s="12" t="str">
        <f>IF(ISERROR(VLOOKUP($D1548,SITES!$A:$E,2,FALSE)),"",VLOOKUP($D1548,SITES!$A:$E,2,FALSE))</f>
        <v>Goby Town</v>
      </c>
      <c r="F1548" s="10">
        <f>IF(ISERROR(VLOOKUP($D1548,SITES!$A:$E,3,FALSE)),"",VLOOKUP($D1548,SITES!$A:$E,3,FALSE))</f>
        <v>48.838594999999998</v>
      </c>
      <c r="G1548" s="13">
        <f>IF(ISERROR(VLOOKUP($D1548,SITES!$A:$E,4,FALSE)),"",VLOOKUP($D1548,SITES!$A:$E,4,FALSE))</f>
        <v>-125.135015</v>
      </c>
      <c r="H1548" s="36" t="str">
        <f t="shared" si="2969"/>
        <v>23/04/2024</v>
      </c>
      <c r="I1548" s="11">
        <f t="shared" ref="I1548:O1548" si="2979">IF(ISERROR(I1547),IF(ISERROR(I1546),IF(ISERROR(I1545),"BLANK",I1545),I1546),I1547)</f>
        <v>3</v>
      </c>
      <c r="J1548" s="11" t="str">
        <f t="shared" si="2979"/>
        <v>S</v>
      </c>
      <c r="K1548" s="18">
        <f t="shared" si="2979"/>
        <v>0.61805555555555558</v>
      </c>
      <c r="L1548" s="11" t="str">
        <f t="shared" si="2979"/>
        <v>TB</v>
      </c>
      <c r="M1548" s="11">
        <f t="shared" si="2979"/>
        <v>5.5</v>
      </c>
      <c r="N1548" s="11">
        <f t="shared" si="2979"/>
        <v>2</v>
      </c>
      <c r="O1548" s="11">
        <f t="shared" si="2979"/>
        <v>1</v>
      </c>
      <c r="P1548" s="11" t="s">
        <v>214</v>
      </c>
      <c r="Q1548" s="19" t="str">
        <f>IF($N1548=1,IF(ISERROR(VLOOKUP($P1548,'M1'!$A:$C,Q$2,FALSE)),"NOT PRESENT",VLOOKUP($P1548,'M1'!$A:$C,Q$2,FALSE)),IF($N1548=2,IF(ISERROR(VLOOKUP(DATA!$P1548,'M2'!$A:$C,Q$2,FALSE)),"NOT PRESENT",VLOOKUP(DATA!$P1548,'M2'!$A:$C,Q$2,FALSE)),IF($N1548=0,IF(ISERROR(VLOOKUP($P1548,'M1'!$A:$C,Q$2,FALSE)),IF(ISERROR(VLOOKUP(DATA!$P1548,'M2'!$A:$C,Q$2,FALSE)),"NOT PRESENT",VLOOKUP(DATA!$P1548,'M2'!$A:$C,Q$2,FALSE)),VLOOKUP($P1548,'M1'!$A:$C,Q$2,FALSE)),"SPECIFY METHOD")))</f>
        <v>Orthasterias koehleri</v>
      </c>
      <c r="R1548" s="12" t="str">
        <f>IF($N1548=1,IF(ISERROR(VLOOKUP($P1548,'M1'!$A:$C,R$2,FALSE)),"NOT PRESENT",VLOOKUP($P1548,'M1'!$A:$C,R$2,FALSE)),IF($N1548=2,IF(ISERROR(VLOOKUP(DATA!$P1548,'M2'!$A:$C,R$2,FALSE)),"NOT PRESENT",VLOOKUP(DATA!$P1548,'M2'!$A:$C,R$2,FALSE)),IF($N1548=0,IF(ISERROR(VLOOKUP($P1548,'M1'!$A:$C,R$2,FALSE)),IF(ISERROR(VLOOKUP(DATA!$P1548,'M2'!$A:$C,R$2,FALSE)),"NOT PRESENT",VLOOKUP(DATA!$P1548,'M2'!$A:$C,R$2,FALSE)),VLOOKUP($P1548,'M1'!$A:$C,R$2,FALSE)),"SPECIFY METHOD")))</f>
        <v>Rainbow star</v>
      </c>
      <c r="S1548" s="21">
        <f t="shared" si="2910"/>
        <v>4</v>
      </c>
      <c r="T1548" s="11">
        <v>4</v>
      </c>
      <c r="U1548" s="11"/>
      <c r="V1548" s="11"/>
      <c r="W1548" s="11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  <c r="AT1548" s="11"/>
      <c r="AU1548" s="11"/>
      <c r="AV1548" s="11"/>
      <c r="AW1548" s="11"/>
      <c r="AX1548" s="11"/>
      <c r="AY1548" s="11"/>
      <c r="AZ1548" s="11"/>
      <c r="BA1548" s="11"/>
      <c r="BB1548" s="11"/>
      <c r="BC1548" s="11"/>
      <c r="BD1548" s="11"/>
      <c r="BE1548" s="11"/>
      <c r="BF1548" s="11"/>
      <c r="BG1548" s="11"/>
      <c r="BH1548" s="11"/>
      <c r="BI1548" s="11"/>
      <c r="BJ1548" s="11"/>
      <c r="BK1548" s="11"/>
      <c r="BL1548" s="11"/>
      <c r="BM1548" s="11"/>
      <c r="BN1548" s="11"/>
      <c r="BO1548" s="11"/>
      <c r="BP1548" s="11"/>
    </row>
    <row r="1549" spans="1:68" ht="12.75" customHeight="1">
      <c r="A1549" s="12">
        <f t="shared" si="2736"/>
        <v>1545</v>
      </c>
      <c r="B1549" s="11" t="str">
        <f t="shared" ref="B1549:D1549" si="2980">IF(ISERROR(B1548),IF(ISERROR(B1547),IF(ISERROR(B1546),"BLANK",B1546),B1547),B1548)</f>
        <v>Jasmin Schuster</v>
      </c>
      <c r="C1549" s="11" t="str">
        <f t="shared" si="2980"/>
        <v>Tom Bird</v>
      </c>
      <c r="D1549" s="11" t="str">
        <f t="shared" si="2980"/>
        <v>BMSC25</v>
      </c>
      <c r="E1549" s="12" t="str">
        <f>IF(ISERROR(VLOOKUP($D1549,SITES!$A:$E,2,FALSE)),"",VLOOKUP($D1549,SITES!$A:$E,2,FALSE))</f>
        <v>Goby Town</v>
      </c>
      <c r="F1549" s="10">
        <f>IF(ISERROR(VLOOKUP($D1549,SITES!$A:$E,3,FALSE)),"",VLOOKUP($D1549,SITES!$A:$E,3,FALSE))</f>
        <v>48.838594999999998</v>
      </c>
      <c r="G1549" s="13">
        <f>IF(ISERROR(VLOOKUP($D1549,SITES!$A:$E,4,FALSE)),"",VLOOKUP($D1549,SITES!$A:$E,4,FALSE))</f>
        <v>-125.135015</v>
      </c>
      <c r="H1549" s="36" t="str">
        <f t="shared" si="2969"/>
        <v>23/04/2024</v>
      </c>
      <c r="I1549" s="11">
        <f t="shared" ref="I1549:O1549" si="2981">IF(ISERROR(I1548),IF(ISERROR(I1547),IF(ISERROR(I1546),"BLANK",I1546),I1547),I1548)</f>
        <v>3</v>
      </c>
      <c r="J1549" s="11" t="str">
        <f t="shared" si="2981"/>
        <v>S</v>
      </c>
      <c r="K1549" s="18">
        <f t="shared" si="2981"/>
        <v>0.61805555555555558</v>
      </c>
      <c r="L1549" s="11" t="str">
        <f t="shared" si="2981"/>
        <v>TB</v>
      </c>
      <c r="M1549" s="11">
        <f t="shared" si="2981"/>
        <v>5.5</v>
      </c>
      <c r="N1549" s="11">
        <f t="shared" si="2981"/>
        <v>2</v>
      </c>
      <c r="O1549" s="11">
        <f t="shared" si="2981"/>
        <v>1</v>
      </c>
      <c r="P1549" s="11" t="s">
        <v>212</v>
      </c>
      <c r="Q1549" s="19" t="str">
        <f>IF($N1549=1,IF(ISERROR(VLOOKUP($P1549,'M1'!$A:$C,Q$2,FALSE)),"NOT PRESENT",VLOOKUP($P1549,'M1'!$A:$C,Q$2,FALSE)),IF($N1549=2,IF(ISERROR(VLOOKUP(DATA!$P1549,'M2'!$A:$C,Q$2,FALSE)),"NOT PRESENT",VLOOKUP(DATA!$P1549,'M2'!$A:$C,Q$2,FALSE)),IF($N1549=0,IF(ISERROR(VLOOKUP($P1549,'M1'!$A:$C,Q$2,FALSE)),IF(ISERROR(VLOOKUP(DATA!$P1549,'M2'!$A:$C,Q$2,FALSE)),"NOT PRESENT",VLOOKUP(DATA!$P1549,'M2'!$A:$C,Q$2,FALSE)),VLOOKUP($P1549,'M1'!$A:$C,Q$2,FALSE)),"SPECIFY METHOD")))</f>
        <v>Acmaea mitra</v>
      </c>
      <c r="R1549" s="12" t="str">
        <f>IF($N1549=1,IF(ISERROR(VLOOKUP($P1549,'M1'!$A:$C,R$2,FALSE)),"NOT PRESENT",VLOOKUP($P1549,'M1'!$A:$C,R$2,FALSE)),IF($N1549=2,IF(ISERROR(VLOOKUP(DATA!$P1549,'M2'!$A:$C,R$2,FALSE)),"NOT PRESENT",VLOOKUP(DATA!$P1549,'M2'!$A:$C,R$2,FALSE)),IF($N1549=0,IF(ISERROR(VLOOKUP($P1549,'M1'!$A:$C,R$2,FALSE)),IF(ISERROR(VLOOKUP(DATA!$P1549,'M2'!$A:$C,R$2,FALSE)),"NOT PRESENT",VLOOKUP(DATA!$P1549,'M2'!$A:$C,R$2,FALSE)),VLOOKUP($P1549,'M1'!$A:$C,R$2,FALSE)),"SPECIFY METHOD")))</f>
        <v>Whitecap limpet</v>
      </c>
      <c r="S1549" s="21">
        <f t="shared" si="2910"/>
        <v>5</v>
      </c>
      <c r="T1549" s="11">
        <v>5</v>
      </c>
      <c r="U1549" s="11"/>
      <c r="V1549" s="11"/>
      <c r="W1549" s="11"/>
      <c r="X1549" s="11"/>
      <c r="Y1549" s="11"/>
      <c r="Z1549" s="11"/>
      <c r="AA1549" s="11"/>
      <c r="AB1549" s="11"/>
      <c r="AC1549" s="11"/>
      <c r="AD1549" s="11"/>
      <c r="AE1549" s="11"/>
      <c r="AF1549" s="11"/>
      <c r="AG1549" s="11"/>
      <c r="AH1549" s="11"/>
      <c r="AI1549" s="11"/>
      <c r="AJ1549" s="11"/>
      <c r="AK1549" s="11"/>
      <c r="AL1549" s="11"/>
      <c r="AM1549" s="11"/>
      <c r="AN1549" s="11"/>
      <c r="AO1549" s="11"/>
      <c r="AP1549" s="11"/>
      <c r="AQ1549" s="11"/>
      <c r="AR1549" s="11"/>
      <c r="AS1549" s="11"/>
      <c r="AT1549" s="11"/>
      <c r="AU1549" s="11"/>
      <c r="AV1549" s="11"/>
      <c r="AW1549" s="11"/>
      <c r="AX1549" s="11"/>
      <c r="AY1549" s="11"/>
      <c r="AZ1549" s="11"/>
      <c r="BA1549" s="11"/>
      <c r="BB1549" s="11"/>
      <c r="BC1549" s="11"/>
      <c r="BD1549" s="11"/>
      <c r="BE1549" s="11"/>
      <c r="BF1549" s="11"/>
      <c r="BG1549" s="11"/>
      <c r="BH1549" s="11"/>
      <c r="BI1549" s="11"/>
      <c r="BJ1549" s="11"/>
      <c r="BK1549" s="11"/>
      <c r="BL1549" s="11"/>
      <c r="BM1549" s="11"/>
      <c r="BN1549" s="11"/>
      <c r="BO1549" s="11"/>
      <c r="BP1549" s="11"/>
    </row>
    <row r="1550" spans="1:68" ht="12.75" customHeight="1">
      <c r="A1550" s="12">
        <f t="shared" si="2736"/>
        <v>1546</v>
      </c>
      <c r="B1550" s="11" t="str">
        <f t="shared" ref="B1550:D1550" si="2982">IF(ISERROR(B1549),IF(ISERROR(B1548),IF(ISERROR(B1547),"BLANK",B1547),B1548),B1549)</f>
        <v>Jasmin Schuster</v>
      </c>
      <c r="C1550" s="11" t="str">
        <f t="shared" si="2982"/>
        <v>Tom Bird</v>
      </c>
      <c r="D1550" s="11" t="str">
        <f t="shared" si="2982"/>
        <v>BMSC25</v>
      </c>
      <c r="E1550" s="12" t="str">
        <f>IF(ISERROR(VLOOKUP($D1550,SITES!$A:$E,2,FALSE)),"",VLOOKUP($D1550,SITES!$A:$E,2,FALSE))</f>
        <v>Goby Town</v>
      </c>
      <c r="F1550" s="10">
        <f>IF(ISERROR(VLOOKUP($D1550,SITES!$A:$E,3,FALSE)),"",VLOOKUP($D1550,SITES!$A:$E,3,FALSE))</f>
        <v>48.838594999999998</v>
      </c>
      <c r="G1550" s="13">
        <f>IF(ISERROR(VLOOKUP($D1550,SITES!$A:$E,4,FALSE)),"",VLOOKUP($D1550,SITES!$A:$E,4,FALSE))</f>
        <v>-125.135015</v>
      </c>
      <c r="H1550" s="36" t="str">
        <f t="shared" si="2969"/>
        <v>23/04/2024</v>
      </c>
      <c r="I1550" s="11">
        <f t="shared" ref="I1550:O1550" si="2983">IF(ISERROR(I1549),IF(ISERROR(I1548),IF(ISERROR(I1547),"BLANK",I1547),I1548),I1549)</f>
        <v>3</v>
      </c>
      <c r="J1550" s="11" t="str">
        <f t="shared" si="2983"/>
        <v>S</v>
      </c>
      <c r="K1550" s="18">
        <f t="shared" si="2983"/>
        <v>0.61805555555555558</v>
      </c>
      <c r="L1550" s="11" t="str">
        <f t="shared" si="2983"/>
        <v>TB</v>
      </c>
      <c r="M1550" s="11">
        <f t="shared" si="2983"/>
        <v>5.5</v>
      </c>
      <c r="N1550" s="11">
        <f t="shared" si="2983"/>
        <v>2</v>
      </c>
      <c r="O1550" s="11">
        <f t="shared" si="2983"/>
        <v>1</v>
      </c>
      <c r="P1550" s="11" t="s">
        <v>206</v>
      </c>
      <c r="Q1550" s="19" t="str">
        <f>IF($N1550=1,IF(ISERROR(VLOOKUP($P1550,'M1'!$A:$C,Q$2,FALSE)),"NOT PRESENT",VLOOKUP($P1550,'M1'!$A:$C,Q$2,FALSE)),IF($N1550=2,IF(ISERROR(VLOOKUP(DATA!$P1550,'M2'!$A:$C,Q$2,FALSE)),"NOT PRESENT",VLOOKUP(DATA!$P1550,'M2'!$A:$C,Q$2,FALSE)),IF($N1550=0,IF(ISERROR(VLOOKUP($P1550,'M1'!$A:$C,Q$2,FALSE)),IF(ISERROR(VLOOKUP(DATA!$P1550,'M2'!$A:$C,Q$2,FALSE)),"NOT PRESENT",VLOOKUP(DATA!$P1550,'M2'!$A:$C,Q$2,FALSE)),VLOOKUP($P1550,'M1'!$A:$C,Q$2,FALSE)),"SPECIFY METHOD")))</f>
        <v>Mesocentrotus franciscanus</v>
      </c>
      <c r="R1550" s="12" t="str">
        <f>IF($N1550=1,IF(ISERROR(VLOOKUP($P1550,'M1'!$A:$C,R$2,FALSE)),"NOT PRESENT",VLOOKUP($P1550,'M1'!$A:$C,R$2,FALSE)),IF($N1550=2,IF(ISERROR(VLOOKUP(DATA!$P1550,'M2'!$A:$C,R$2,FALSE)),"NOT PRESENT",VLOOKUP(DATA!$P1550,'M2'!$A:$C,R$2,FALSE)),IF($N1550=0,IF(ISERROR(VLOOKUP($P1550,'M1'!$A:$C,R$2,FALSE)),IF(ISERROR(VLOOKUP(DATA!$P1550,'M2'!$A:$C,R$2,FALSE)),"NOT PRESENT",VLOOKUP(DATA!$P1550,'M2'!$A:$C,R$2,FALSE)),VLOOKUP($P1550,'M1'!$A:$C,R$2,FALSE)),"SPECIFY METHOD")))</f>
        <v>Red sea urchin</v>
      </c>
      <c r="S1550" s="21">
        <f t="shared" si="2910"/>
        <v>123</v>
      </c>
      <c r="T1550" s="11">
        <v>123</v>
      </c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1"/>
      <c r="BA1550" s="11"/>
      <c r="BB1550" s="11"/>
      <c r="BC1550" s="11"/>
      <c r="BD1550" s="11"/>
      <c r="BE1550" s="11"/>
      <c r="BF1550" s="11"/>
      <c r="BG1550" s="11"/>
      <c r="BH1550" s="11"/>
      <c r="BI1550" s="11"/>
      <c r="BJ1550" s="11"/>
      <c r="BK1550" s="11"/>
      <c r="BL1550" s="11"/>
      <c r="BM1550" s="11"/>
      <c r="BN1550" s="11"/>
      <c r="BO1550" s="11"/>
      <c r="BP1550" s="11"/>
    </row>
    <row r="1551" spans="1:68" ht="12.75" customHeight="1">
      <c r="A1551" s="12">
        <f t="shared" si="2736"/>
        <v>1547</v>
      </c>
      <c r="B1551" s="11" t="str">
        <f t="shared" ref="B1551:D1551" si="2984">IF(ISERROR(B1550),IF(ISERROR(B1549),IF(ISERROR(B1548),"BLANK",B1548),B1549),B1550)</f>
        <v>Jasmin Schuster</v>
      </c>
      <c r="C1551" s="11" t="str">
        <f t="shared" si="2984"/>
        <v>Tom Bird</v>
      </c>
      <c r="D1551" s="11" t="str">
        <f t="shared" si="2984"/>
        <v>BMSC25</v>
      </c>
      <c r="E1551" s="12" t="str">
        <f>IF(ISERROR(VLOOKUP($D1551,SITES!$A:$E,2,FALSE)),"",VLOOKUP($D1551,SITES!$A:$E,2,FALSE))</f>
        <v>Goby Town</v>
      </c>
      <c r="F1551" s="10">
        <f>IF(ISERROR(VLOOKUP($D1551,SITES!$A:$E,3,FALSE)),"",VLOOKUP($D1551,SITES!$A:$E,3,FALSE))</f>
        <v>48.838594999999998</v>
      </c>
      <c r="G1551" s="13">
        <f>IF(ISERROR(VLOOKUP($D1551,SITES!$A:$E,4,FALSE)),"",VLOOKUP($D1551,SITES!$A:$E,4,FALSE))</f>
        <v>-125.135015</v>
      </c>
      <c r="H1551" s="36" t="str">
        <f t="shared" si="2969"/>
        <v>23/04/2024</v>
      </c>
      <c r="I1551" s="11">
        <f t="shared" ref="I1551:O1551" si="2985">IF(ISERROR(I1550),IF(ISERROR(I1549),IF(ISERROR(I1548),"BLANK",I1548),I1549),I1550)</f>
        <v>3</v>
      </c>
      <c r="J1551" s="11" t="str">
        <f t="shared" si="2985"/>
        <v>S</v>
      </c>
      <c r="K1551" s="18">
        <f t="shared" si="2985"/>
        <v>0.61805555555555558</v>
      </c>
      <c r="L1551" s="11" t="str">
        <f t="shared" si="2985"/>
        <v>TB</v>
      </c>
      <c r="M1551" s="11">
        <f t="shared" si="2985"/>
        <v>5.5</v>
      </c>
      <c r="N1551" s="11">
        <f t="shared" si="2985"/>
        <v>2</v>
      </c>
      <c r="O1551" s="11">
        <f t="shared" si="2985"/>
        <v>1</v>
      </c>
      <c r="P1551" s="11" t="s">
        <v>208</v>
      </c>
      <c r="Q1551" s="19" t="str">
        <f>IF($N1551=1,IF(ISERROR(VLOOKUP($P1551,'M1'!$A:$C,Q$2,FALSE)),"NOT PRESENT",VLOOKUP($P1551,'M1'!$A:$C,Q$2,FALSE)),IF($N1551=2,IF(ISERROR(VLOOKUP(DATA!$P1551,'M2'!$A:$C,Q$2,FALSE)),"NOT PRESENT",VLOOKUP(DATA!$P1551,'M2'!$A:$C,Q$2,FALSE)),IF($N1551=0,IF(ISERROR(VLOOKUP($P1551,'M1'!$A:$C,Q$2,FALSE)),IF(ISERROR(VLOOKUP(DATA!$P1551,'M2'!$A:$C,Q$2,FALSE)),"NOT PRESENT",VLOOKUP(DATA!$P1551,'M2'!$A:$C,Q$2,FALSE)),VLOOKUP($P1551,'M1'!$A:$C,Q$2,FALSE)),"SPECIFY METHOD")))</f>
        <v>Patiria miniata</v>
      </c>
      <c r="R1551" s="12" t="str">
        <f>IF($N1551=1,IF(ISERROR(VLOOKUP($P1551,'M1'!$A:$C,R$2,FALSE)),"NOT PRESENT",VLOOKUP($P1551,'M1'!$A:$C,R$2,FALSE)),IF($N1551=2,IF(ISERROR(VLOOKUP(DATA!$P1551,'M2'!$A:$C,R$2,FALSE)),"NOT PRESENT",VLOOKUP(DATA!$P1551,'M2'!$A:$C,R$2,FALSE)),IF($N1551=0,IF(ISERROR(VLOOKUP($P1551,'M1'!$A:$C,R$2,FALSE)),IF(ISERROR(VLOOKUP(DATA!$P1551,'M2'!$A:$C,R$2,FALSE)),"NOT PRESENT",VLOOKUP(DATA!$P1551,'M2'!$A:$C,R$2,FALSE)),VLOOKUP($P1551,'M1'!$A:$C,R$2,FALSE)),"SPECIFY METHOD")))</f>
        <v>Bat star</v>
      </c>
      <c r="S1551" s="21">
        <f t="shared" si="2910"/>
        <v>38</v>
      </c>
      <c r="T1551" s="11">
        <v>38</v>
      </c>
      <c r="U1551" s="11"/>
      <c r="V1551" s="11"/>
      <c r="W1551" s="11"/>
      <c r="X1551" s="11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1"/>
      <c r="AJ1551" s="11"/>
      <c r="AK1551" s="11"/>
      <c r="AL1551" s="11"/>
      <c r="AM1551" s="11"/>
      <c r="AN1551" s="11"/>
      <c r="AO1551" s="11"/>
      <c r="AP1551" s="11"/>
      <c r="AQ1551" s="11"/>
      <c r="AR1551" s="11"/>
      <c r="AS1551" s="11"/>
      <c r="AT1551" s="11"/>
      <c r="AU1551" s="11"/>
      <c r="AV1551" s="11"/>
      <c r="AW1551" s="11"/>
      <c r="AX1551" s="11"/>
      <c r="AY1551" s="11"/>
      <c r="AZ1551" s="11"/>
      <c r="BA1551" s="11"/>
      <c r="BB1551" s="11"/>
      <c r="BC1551" s="11"/>
      <c r="BD1551" s="11"/>
      <c r="BE1551" s="11"/>
      <c r="BF1551" s="11"/>
      <c r="BG1551" s="11"/>
      <c r="BH1551" s="11"/>
      <c r="BI1551" s="11"/>
      <c r="BJ1551" s="11"/>
      <c r="BK1551" s="11"/>
      <c r="BL1551" s="11"/>
      <c r="BM1551" s="11"/>
      <c r="BN1551" s="11"/>
      <c r="BO1551" s="11"/>
      <c r="BP1551" s="11"/>
    </row>
    <row r="1552" spans="1:68" ht="12.75" customHeight="1">
      <c r="A1552" s="12">
        <f t="shared" si="2736"/>
        <v>1548</v>
      </c>
      <c r="B1552" s="11" t="str">
        <f t="shared" ref="B1552:D1552" si="2986">IF(ISERROR(B1551),IF(ISERROR(B1550),IF(ISERROR(B1549),"BLANK",B1549),B1550),B1551)</f>
        <v>Jasmin Schuster</v>
      </c>
      <c r="C1552" s="11" t="str">
        <f t="shared" si="2986"/>
        <v>Tom Bird</v>
      </c>
      <c r="D1552" s="11" t="str">
        <f t="shared" si="2986"/>
        <v>BMSC25</v>
      </c>
      <c r="E1552" s="12" t="str">
        <f>IF(ISERROR(VLOOKUP($D1552,SITES!$A:$E,2,FALSE)),"",VLOOKUP($D1552,SITES!$A:$E,2,FALSE))</f>
        <v>Goby Town</v>
      </c>
      <c r="F1552" s="10">
        <f>IF(ISERROR(VLOOKUP($D1552,SITES!$A:$E,3,FALSE)),"",VLOOKUP($D1552,SITES!$A:$E,3,FALSE))</f>
        <v>48.838594999999998</v>
      </c>
      <c r="G1552" s="13">
        <f>IF(ISERROR(VLOOKUP($D1552,SITES!$A:$E,4,FALSE)),"",VLOOKUP($D1552,SITES!$A:$E,4,FALSE))</f>
        <v>-125.135015</v>
      </c>
      <c r="H1552" s="36" t="str">
        <f t="shared" si="2969"/>
        <v>23/04/2024</v>
      </c>
      <c r="I1552" s="11">
        <f t="shared" ref="I1552:O1552" si="2987">IF(ISERROR(I1551),IF(ISERROR(I1550),IF(ISERROR(I1549),"BLANK",I1549),I1550),I1551)</f>
        <v>3</v>
      </c>
      <c r="J1552" s="11" t="str">
        <f t="shared" si="2987"/>
        <v>S</v>
      </c>
      <c r="K1552" s="18">
        <f t="shared" si="2987"/>
        <v>0.61805555555555558</v>
      </c>
      <c r="L1552" s="11" t="str">
        <f t="shared" si="2987"/>
        <v>TB</v>
      </c>
      <c r="M1552" s="11">
        <f t="shared" si="2987"/>
        <v>5.5</v>
      </c>
      <c r="N1552" s="11">
        <f t="shared" si="2987"/>
        <v>2</v>
      </c>
      <c r="O1552" s="11">
        <f t="shared" si="2987"/>
        <v>1</v>
      </c>
      <c r="P1552" s="11" t="s">
        <v>218</v>
      </c>
      <c r="Q1552" s="19" t="str">
        <f>IF($N1552=1,IF(ISERROR(VLOOKUP($P1552,'M1'!$A:$C,Q$2,FALSE)),"NOT PRESENT",VLOOKUP($P1552,'M1'!$A:$C,Q$2,FALSE)),IF($N1552=2,IF(ISERROR(VLOOKUP(DATA!$P1552,'M2'!$A:$C,Q$2,FALSE)),"NOT PRESENT",VLOOKUP(DATA!$P1552,'M2'!$A:$C,Q$2,FALSE)),IF($N1552=0,IF(ISERROR(VLOOKUP($P1552,'M1'!$A:$C,Q$2,FALSE)),IF(ISERROR(VLOOKUP(DATA!$P1552,'M2'!$A:$C,Q$2,FALSE)),"NOT PRESENT",VLOOKUP(DATA!$P1552,'M2'!$A:$C,Q$2,FALSE)),VLOOKUP($P1552,'M1'!$A:$C,Q$2,FALSE)),"SPECIFY METHOD")))</f>
        <v>Ceratostoma foliatum</v>
      </c>
      <c r="R1552" s="12" t="str">
        <f>IF($N1552=1,IF(ISERROR(VLOOKUP($P1552,'M1'!$A:$C,R$2,FALSE)),"NOT PRESENT",VLOOKUP($P1552,'M1'!$A:$C,R$2,FALSE)),IF($N1552=2,IF(ISERROR(VLOOKUP(DATA!$P1552,'M2'!$A:$C,R$2,FALSE)),"NOT PRESENT",VLOOKUP(DATA!$P1552,'M2'!$A:$C,R$2,FALSE)),IF($N1552=0,IF(ISERROR(VLOOKUP($P1552,'M1'!$A:$C,R$2,FALSE)),IF(ISERROR(VLOOKUP(DATA!$P1552,'M2'!$A:$C,R$2,FALSE)),"NOT PRESENT",VLOOKUP(DATA!$P1552,'M2'!$A:$C,R$2,FALSE)),VLOOKUP($P1552,'M1'!$A:$C,R$2,FALSE)),"SPECIFY METHOD")))</f>
        <v>Leafy hornmouth</v>
      </c>
      <c r="S1552" s="21">
        <f t="shared" si="2910"/>
        <v>16</v>
      </c>
      <c r="T1552" s="11">
        <v>16</v>
      </c>
      <c r="U1552" s="11"/>
      <c r="V1552" s="11"/>
      <c r="W1552" s="11"/>
      <c r="X1552" s="11"/>
      <c r="Y1552" s="11"/>
      <c r="Z1552" s="11"/>
      <c r="AA1552" s="11"/>
      <c r="AB1552" s="11"/>
      <c r="AC1552" s="11"/>
      <c r="AD1552" s="11"/>
      <c r="AE1552" s="11"/>
      <c r="AF1552" s="11"/>
      <c r="AG1552" s="11"/>
      <c r="AH1552" s="11"/>
      <c r="AI1552" s="11"/>
      <c r="AJ1552" s="11"/>
      <c r="AK1552" s="11"/>
      <c r="AL1552" s="11"/>
      <c r="AM1552" s="11"/>
      <c r="AN1552" s="11"/>
      <c r="AO1552" s="11"/>
      <c r="AP1552" s="11"/>
      <c r="AQ1552" s="11"/>
      <c r="AR1552" s="11"/>
      <c r="AS1552" s="11"/>
      <c r="AT1552" s="11"/>
      <c r="AU1552" s="11"/>
      <c r="AV1552" s="11"/>
      <c r="AW1552" s="11"/>
      <c r="AX1552" s="11"/>
      <c r="AY1552" s="11"/>
      <c r="AZ1552" s="11"/>
      <c r="BA1552" s="11"/>
      <c r="BB1552" s="11"/>
      <c r="BC1552" s="11"/>
      <c r="BD1552" s="11"/>
      <c r="BE1552" s="11"/>
      <c r="BF1552" s="11"/>
      <c r="BG1552" s="11"/>
      <c r="BH1552" s="11"/>
      <c r="BI1552" s="11"/>
      <c r="BJ1552" s="11"/>
      <c r="BK1552" s="11"/>
      <c r="BL1552" s="11"/>
      <c r="BM1552" s="11"/>
      <c r="BN1552" s="11"/>
      <c r="BO1552" s="11"/>
      <c r="BP1552" s="11"/>
    </row>
    <row r="1553" spans="1:68" ht="12.75" customHeight="1">
      <c r="A1553" s="12">
        <f t="shared" si="2736"/>
        <v>1549</v>
      </c>
      <c r="B1553" s="11" t="str">
        <f t="shared" ref="B1553:D1553" si="2988">IF(ISERROR(B1552),IF(ISERROR(B1551),IF(ISERROR(B1550),"BLANK",B1550),B1551),B1552)</f>
        <v>Jasmin Schuster</v>
      </c>
      <c r="C1553" s="11" t="str">
        <f t="shared" si="2988"/>
        <v>Tom Bird</v>
      </c>
      <c r="D1553" s="11" t="str">
        <f t="shared" si="2988"/>
        <v>BMSC25</v>
      </c>
      <c r="E1553" s="12" t="str">
        <f>IF(ISERROR(VLOOKUP($D1553,SITES!$A:$E,2,FALSE)),"",VLOOKUP($D1553,SITES!$A:$E,2,FALSE))</f>
        <v>Goby Town</v>
      </c>
      <c r="F1553" s="10">
        <f>IF(ISERROR(VLOOKUP($D1553,SITES!$A:$E,3,FALSE)),"",VLOOKUP($D1553,SITES!$A:$E,3,FALSE))</f>
        <v>48.838594999999998</v>
      </c>
      <c r="G1553" s="13">
        <f>IF(ISERROR(VLOOKUP($D1553,SITES!$A:$E,4,FALSE)),"",VLOOKUP($D1553,SITES!$A:$E,4,FALSE))</f>
        <v>-125.135015</v>
      </c>
      <c r="H1553" s="36" t="str">
        <f t="shared" si="2969"/>
        <v>23/04/2024</v>
      </c>
      <c r="I1553" s="11">
        <f t="shared" ref="I1553:O1553" si="2989">IF(ISERROR(I1552),IF(ISERROR(I1551),IF(ISERROR(I1550),"BLANK",I1550),I1551),I1552)</f>
        <v>3</v>
      </c>
      <c r="J1553" s="11" t="str">
        <f t="shared" si="2989"/>
        <v>S</v>
      </c>
      <c r="K1553" s="18">
        <f t="shared" si="2989"/>
        <v>0.61805555555555558</v>
      </c>
      <c r="L1553" s="11" t="str">
        <f t="shared" si="2989"/>
        <v>TB</v>
      </c>
      <c r="M1553" s="11">
        <f t="shared" si="2989"/>
        <v>5.5</v>
      </c>
      <c r="N1553" s="11">
        <f t="shared" si="2989"/>
        <v>2</v>
      </c>
      <c r="O1553" s="11">
        <f t="shared" si="2989"/>
        <v>1</v>
      </c>
      <c r="P1553" s="11" t="s">
        <v>216</v>
      </c>
      <c r="Q1553" s="19" t="str">
        <f>IF($N1553=1,IF(ISERROR(VLOOKUP($P1553,'M1'!$A:$C,Q$2,FALSE)),"NOT PRESENT",VLOOKUP($P1553,'M1'!$A:$C,Q$2,FALSE)),IF($N1553=2,IF(ISERROR(VLOOKUP(DATA!$P1553,'M2'!$A:$C,Q$2,FALSE)),"NOT PRESENT",VLOOKUP(DATA!$P1553,'M2'!$A:$C,Q$2,FALSE)),IF($N1553=0,IF(ISERROR(VLOOKUP($P1553,'M1'!$A:$C,Q$2,FALSE)),IF(ISERROR(VLOOKUP(DATA!$P1553,'M2'!$A:$C,Q$2,FALSE)),"NOT PRESENT",VLOOKUP(DATA!$P1553,'M2'!$A:$C,Q$2,FALSE)),VLOOKUP($P1553,'M1'!$A:$C,Q$2,FALSE)),"SPECIFY METHOD")))</f>
        <v>Haliotis kamtschatkana</v>
      </c>
      <c r="R1553" s="12" t="str">
        <f>IF($N1553=1,IF(ISERROR(VLOOKUP($P1553,'M1'!$A:$C,R$2,FALSE)),"NOT PRESENT",VLOOKUP($P1553,'M1'!$A:$C,R$2,FALSE)),IF($N1553=2,IF(ISERROR(VLOOKUP(DATA!$P1553,'M2'!$A:$C,R$2,FALSE)),"NOT PRESENT",VLOOKUP(DATA!$P1553,'M2'!$A:$C,R$2,FALSE)),IF($N1553=0,IF(ISERROR(VLOOKUP($P1553,'M1'!$A:$C,R$2,FALSE)),IF(ISERROR(VLOOKUP(DATA!$P1553,'M2'!$A:$C,R$2,FALSE)),"NOT PRESENT",VLOOKUP(DATA!$P1553,'M2'!$A:$C,R$2,FALSE)),VLOOKUP($P1553,'M1'!$A:$C,R$2,FALSE)),"SPECIFY METHOD")))</f>
        <v>Pinto abalone</v>
      </c>
      <c r="S1553" s="21">
        <f t="shared" si="2910"/>
        <v>6</v>
      </c>
      <c r="T1553" s="11">
        <v>0</v>
      </c>
      <c r="U1553" s="11">
        <v>1</v>
      </c>
      <c r="V1553" s="11">
        <v>2</v>
      </c>
      <c r="W1553" s="11">
        <v>3</v>
      </c>
      <c r="X1553" s="11"/>
      <c r="Y1553" s="11"/>
      <c r="Z1553" s="11"/>
      <c r="AA1553" s="11"/>
      <c r="AB1553" s="11"/>
      <c r="AC1553" s="11"/>
      <c r="AD1553" s="11"/>
      <c r="AE1553" s="11"/>
      <c r="AF1553" s="11"/>
      <c r="AG1553" s="11"/>
      <c r="AH1553" s="11"/>
      <c r="AI1553" s="11"/>
      <c r="AJ1553" s="11"/>
      <c r="AK1553" s="11"/>
      <c r="AL1553" s="11"/>
      <c r="AM1553" s="11"/>
      <c r="AN1553" s="11"/>
      <c r="AO1553" s="11"/>
      <c r="AP1553" s="11"/>
      <c r="AQ1553" s="11"/>
      <c r="AR1553" s="11"/>
      <c r="AS1553" s="11"/>
      <c r="AT1553" s="11"/>
      <c r="AU1553" s="11"/>
      <c r="AV1553" s="11"/>
      <c r="AW1553" s="11"/>
      <c r="AX1553" s="11"/>
      <c r="AY1553" s="11"/>
      <c r="AZ1553" s="11"/>
      <c r="BA1553" s="11"/>
      <c r="BB1553" s="11"/>
      <c r="BC1553" s="11"/>
      <c r="BD1553" s="11"/>
      <c r="BE1553" s="11"/>
      <c r="BF1553" s="11"/>
      <c r="BG1553" s="11"/>
      <c r="BH1553" s="11"/>
      <c r="BI1553" s="11"/>
      <c r="BJ1553" s="11"/>
      <c r="BK1553" s="11"/>
      <c r="BL1553" s="11"/>
      <c r="BM1553" s="11"/>
      <c r="BN1553" s="11"/>
      <c r="BO1553" s="11"/>
      <c r="BP1553" s="11"/>
    </row>
    <row r="1554" spans="1:68" ht="12.75" customHeight="1">
      <c r="A1554" s="12">
        <f t="shared" si="2736"/>
        <v>1550</v>
      </c>
      <c r="B1554" s="11" t="str">
        <f t="shared" ref="B1554:D1554" si="2990">IF(ISERROR(B1553),IF(ISERROR(B1552),IF(ISERROR(B1551),"BLANK",B1551),B1552),B1553)</f>
        <v>Jasmin Schuster</v>
      </c>
      <c r="C1554" s="11" t="str">
        <f t="shared" si="2990"/>
        <v>Tom Bird</v>
      </c>
      <c r="D1554" s="11" t="str">
        <f t="shared" si="2990"/>
        <v>BMSC25</v>
      </c>
      <c r="E1554" s="12" t="str">
        <f>IF(ISERROR(VLOOKUP($D1554,SITES!$A:$E,2,FALSE)),"",VLOOKUP($D1554,SITES!$A:$E,2,FALSE))</f>
        <v>Goby Town</v>
      </c>
      <c r="F1554" s="10">
        <f>IF(ISERROR(VLOOKUP($D1554,SITES!$A:$E,3,FALSE)),"",VLOOKUP($D1554,SITES!$A:$E,3,FALSE))</f>
        <v>48.838594999999998</v>
      </c>
      <c r="G1554" s="13">
        <f>IF(ISERROR(VLOOKUP($D1554,SITES!$A:$E,4,FALSE)),"",VLOOKUP($D1554,SITES!$A:$E,4,FALSE))</f>
        <v>-125.135015</v>
      </c>
      <c r="H1554" s="36" t="str">
        <f t="shared" si="2969"/>
        <v>23/04/2024</v>
      </c>
      <c r="I1554" s="11">
        <f t="shared" ref="I1554:O1554" si="2991">IF(ISERROR(I1553),IF(ISERROR(I1552),IF(ISERROR(I1551),"BLANK",I1551),I1552),I1553)</f>
        <v>3</v>
      </c>
      <c r="J1554" s="11" t="str">
        <f t="shared" si="2991"/>
        <v>S</v>
      </c>
      <c r="K1554" s="18">
        <f t="shared" si="2991"/>
        <v>0.61805555555555558</v>
      </c>
      <c r="L1554" s="11" t="str">
        <f t="shared" si="2991"/>
        <v>TB</v>
      </c>
      <c r="M1554" s="11">
        <f t="shared" si="2991"/>
        <v>5.5</v>
      </c>
      <c r="N1554" s="11">
        <f t="shared" si="2991"/>
        <v>2</v>
      </c>
      <c r="O1554" s="11">
        <f t="shared" si="2991"/>
        <v>1</v>
      </c>
      <c r="P1554" s="11" t="s">
        <v>211</v>
      </c>
      <c r="Q1554" s="19" t="str">
        <f>IF($N1554=1,IF(ISERROR(VLOOKUP($P1554,'M1'!$A:$C,Q$2,FALSE)),"NOT PRESENT",VLOOKUP($P1554,'M1'!$A:$C,Q$2,FALSE)),IF($N1554=2,IF(ISERROR(VLOOKUP(DATA!$P1554,'M2'!$A:$C,Q$2,FALSE)),"NOT PRESENT",VLOOKUP(DATA!$P1554,'M2'!$A:$C,Q$2,FALSE)),IF($N1554=0,IF(ISERROR(VLOOKUP($P1554,'M1'!$A:$C,Q$2,FALSE)),IF(ISERROR(VLOOKUP(DATA!$P1554,'M2'!$A:$C,Q$2,FALSE)),"NOT PRESENT",VLOOKUP(DATA!$P1554,'M2'!$A:$C,Q$2,FALSE)),VLOOKUP($P1554,'M1'!$A:$C,Q$2,FALSE)),"SPECIFY METHOD")))</f>
        <v>Dermasterias imbricata</v>
      </c>
      <c r="R1554" s="12" t="str">
        <f>IF($N1554=1,IF(ISERROR(VLOOKUP($P1554,'M1'!$A:$C,R$2,FALSE)),"NOT PRESENT",VLOOKUP($P1554,'M1'!$A:$C,R$2,FALSE)),IF($N1554=2,IF(ISERROR(VLOOKUP(DATA!$P1554,'M2'!$A:$C,R$2,FALSE)),"NOT PRESENT",VLOOKUP(DATA!$P1554,'M2'!$A:$C,R$2,FALSE)),IF($N1554=0,IF(ISERROR(VLOOKUP($P1554,'M1'!$A:$C,R$2,FALSE)),IF(ISERROR(VLOOKUP(DATA!$P1554,'M2'!$A:$C,R$2,FALSE)),"NOT PRESENT",VLOOKUP(DATA!$P1554,'M2'!$A:$C,R$2,FALSE)),VLOOKUP($P1554,'M1'!$A:$C,R$2,FALSE)),"SPECIFY METHOD")))</f>
        <v>Leather star</v>
      </c>
      <c r="S1554" s="21">
        <f t="shared" si="2910"/>
        <v>17</v>
      </c>
      <c r="T1554" s="11">
        <v>17</v>
      </c>
      <c r="U1554" s="11"/>
      <c r="V1554" s="11"/>
      <c r="W1554" s="11"/>
      <c r="X1554" s="11"/>
      <c r="Y1554" s="11"/>
      <c r="Z1554" s="11"/>
      <c r="AA1554" s="11"/>
      <c r="AB1554" s="11"/>
      <c r="AC1554" s="11"/>
      <c r="AD1554" s="11"/>
      <c r="AE1554" s="11"/>
      <c r="AF1554" s="11"/>
      <c r="AG1554" s="11"/>
      <c r="AH1554" s="11"/>
      <c r="AI1554" s="11"/>
      <c r="AJ1554" s="11"/>
      <c r="AK1554" s="11"/>
      <c r="AL1554" s="11"/>
      <c r="AM1554" s="11"/>
      <c r="AN1554" s="11"/>
      <c r="AO1554" s="11"/>
      <c r="AP1554" s="11"/>
      <c r="AQ1554" s="11"/>
      <c r="AR1554" s="11"/>
      <c r="AS1554" s="11"/>
      <c r="AT1554" s="11"/>
      <c r="AU1554" s="11"/>
      <c r="AV1554" s="11"/>
      <c r="AW1554" s="11"/>
      <c r="AX1554" s="11"/>
      <c r="AY1554" s="11"/>
      <c r="AZ1554" s="11"/>
      <c r="BA1554" s="11"/>
      <c r="BB1554" s="11"/>
      <c r="BC1554" s="11"/>
      <c r="BD1554" s="11"/>
      <c r="BE1554" s="11"/>
      <c r="BF1554" s="11"/>
      <c r="BG1554" s="11"/>
      <c r="BH1554" s="11"/>
      <c r="BI1554" s="11"/>
      <c r="BJ1554" s="11"/>
      <c r="BK1554" s="11"/>
      <c r="BL1554" s="11"/>
      <c r="BM1554" s="11"/>
      <c r="BN1554" s="11"/>
      <c r="BO1554" s="11"/>
      <c r="BP1554" s="11"/>
    </row>
    <row r="1555" spans="1:68" ht="12.75" customHeight="1">
      <c r="A1555" s="12">
        <f t="shared" si="2736"/>
        <v>1551</v>
      </c>
      <c r="B1555" s="11" t="str">
        <f t="shared" ref="B1555:D1555" si="2992">IF(ISERROR(B1554),IF(ISERROR(B1553),IF(ISERROR(B1552),"BLANK",B1552),B1553),B1554)</f>
        <v>Jasmin Schuster</v>
      </c>
      <c r="C1555" s="11" t="str">
        <f t="shared" si="2992"/>
        <v>Tom Bird</v>
      </c>
      <c r="D1555" s="11" t="str">
        <f t="shared" si="2992"/>
        <v>BMSC25</v>
      </c>
      <c r="E1555" s="12" t="str">
        <f>IF(ISERROR(VLOOKUP($D1555,SITES!$A:$E,2,FALSE)),"",VLOOKUP($D1555,SITES!$A:$E,2,FALSE))</f>
        <v>Goby Town</v>
      </c>
      <c r="F1555" s="10">
        <f>IF(ISERROR(VLOOKUP($D1555,SITES!$A:$E,3,FALSE)),"",VLOOKUP($D1555,SITES!$A:$E,3,FALSE))</f>
        <v>48.838594999999998</v>
      </c>
      <c r="G1555" s="13">
        <f>IF(ISERROR(VLOOKUP($D1555,SITES!$A:$E,4,FALSE)),"",VLOOKUP($D1555,SITES!$A:$E,4,FALSE))</f>
        <v>-125.135015</v>
      </c>
      <c r="H1555" s="36" t="str">
        <f t="shared" si="2969"/>
        <v>23/04/2024</v>
      </c>
      <c r="I1555" s="11">
        <f t="shared" ref="I1555:O1555" si="2993">IF(ISERROR(I1554),IF(ISERROR(I1553),IF(ISERROR(I1552),"BLANK",I1552),I1553),I1554)</f>
        <v>3</v>
      </c>
      <c r="J1555" s="11" t="str">
        <f t="shared" si="2993"/>
        <v>S</v>
      </c>
      <c r="K1555" s="18">
        <f t="shared" si="2993"/>
        <v>0.61805555555555558</v>
      </c>
      <c r="L1555" s="11" t="str">
        <f t="shared" si="2993"/>
        <v>TB</v>
      </c>
      <c r="M1555" s="11">
        <f t="shared" si="2993"/>
        <v>5.5</v>
      </c>
      <c r="N1555" s="11">
        <f t="shared" si="2993"/>
        <v>2</v>
      </c>
      <c r="O1555" s="11">
        <f t="shared" si="2993"/>
        <v>1</v>
      </c>
      <c r="P1555" s="11" t="s">
        <v>232</v>
      </c>
      <c r="Q1555" s="19" t="str">
        <f>IF($N1555=1,IF(ISERROR(VLOOKUP($P1555,'M1'!$A:$C,Q$2,FALSE)),"NOT PRESENT",VLOOKUP($P1555,'M1'!$A:$C,Q$2,FALSE)),IF($N1555=2,IF(ISERROR(VLOOKUP(DATA!$P1555,'M2'!$A:$C,Q$2,FALSE)),"NOT PRESENT",VLOOKUP(DATA!$P1555,'M2'!$A:$C,Q$2,FALSE)),IF($N1555=0,IF(ISERROR(VLOOKUP($P1555,'M1'!$A:$C,Q$2,FALSE)),IF(ISERROR(VLOOKUP(DATA!$P1555,'M2'!$A:$C,Q$2,FALSE)),"NOT PRESENT",VLOOKUP(DATA!$P1555,'M2'!$A:$C,Q$2,FALSE)),VLOOKUP($P1555,'M1'!$A:$C,Q$2,FALSE)),"SPECIFY METHOD")))</f>
        <v>Scyra acutifrons</v>
      </c>
      <c r="R1555" s="12" t="str">
        <f>IF($N1555=1,IF(ISERROR(VLOOKUP($P1555,'M1'!$A:$C,R$2,FALSE)),"NOT PRESENT",VLOOKUP($P1555,'M1'!$A:$C,R$2,FALSE)),IF($N1555=2,IF(ISERROR(VLOOKUP(DATA!$P1555,'M2'!$A:$C,R$2,FALSE)),"NOT PRESENT",VLOOKUP(DATA!$P1555,'M2'!$A:$C,R$2,FALSE)),IF($N1555=0,IF(ISERROR(VLOOKUP($P1555,'M1'!$A:$C,R$2,FALSE)),IF(ISERROR(VLOOKUP(DATA!$P1555,'M2'!$A:$C,R$2,FALSE)),"NOT PRESENT",VLOOKUP(DATA!$P1555,'M2'!$A:$C,R$2,FALSE)),VLOOKUP($P1555,'M1'!$A:$C,R$2,FALSE)),"SPECIFY METHOD")))</f>
        <v>Sharpnose crab</v>
      </c>
      <c r="S1555" s="21">
        <f t="shared" si="2910"/>
        <v>5</v>
      </c>
      <c r="T1555" s="11">
        <v>5</v>
      </c>
      <c r="U1555" s="11"/>
      <c r="V1555" s="11"/>
      <c r="W1555" s="11"/>
      <c r="X1555" s="11"/>
      <c r="Y1555" s="11"/>
      <c r="Z1555" s="11"/>
      <c r="AA1555" s="11"/>
      <c r="AB1555" s="11"/>
      <c r="AC1555" s="11"/>
      <c r="AD1555" s="11"/>
      <c r="AE1555" s="11"/>
      <c r="AF1555" s="11"/>
      <c r="AG1555" s="11"/>
      <c r="AH1555" s="11"/>
      <c r="AI1555" s="11"/>
      <c r="AJ1555" s="11"/>
      <c r="AK1555" s="11"/>
      <c r="AL1555" s="11"/>
      <c r="AM1555" s="11"/>
      <c r="AN1555" s="11"/>
      <c r="AO1555" s="11"/>
      <c r="AP1555" s="11"/>
      <c r="AQ1555" s="11"/>
      <c r="AR1555" s="11"/>
      <c r="AS1555" s="11"/>
      <c r="AT1555" s="11"/>
      <c r="AU1555" s="11"/>
      <c r="AV1555" s="11"/>
      <c r="AW1555" s="11"/>
      <c r="AX1555" s="11"/>
      <c r="AY1555" s="11"/>
      <c r="AZ1555" s="11"/>
      <c r="BA1555" s="11"/>
      <c r="BB1555" s="11"/>
      <c r="BC1555" s="11"/>
      <c r="BD1555" s="11"/>
      <c r="BE1555" s="11"/>
      <c r="BF1555" s="11"/>
      <c r="BG1555" s="11"/>
      <c r="BH1555" s="11"/>
      <c r="BI1555" s="11"/>
      <c r="BJ1555" s="11"/>
      <c r="BK1555" s="11"/>
      <c r="BL1555" s="11"/>
      <c r="BM1555" s="11"/>
      <c r="BN1555" s="11"/>
      <c r="BO1555" s="11"/>
      <c r="BP1555" s="11"/>
    </row>
    <row r="1556" spans="1:68" ht="12.75" customHeight="1">
      <c r="A1556" s="12">
        <f t="shared" si="2736"/>
        <v>1552</v>
      </c>
      <c r="B1556" s="11" t="str">
        <f t="shared" ref="B1556:D1556" si="2994">IF(ISERROR(B1555),IF(ISERROR(B1554),IF(ISERROR(B1553),"BLANK",B1553),B1554),B1555)</f>
        <v>Jasmin Schuster</v>
      </c>
      <c r="C1556" s="11" t="str">
        <f t="shared" si="2994"/>
        <v>Tom Bird</v>
      </c>
      <c r="D1556" s="11" t="str">
        <f t="shared" si="2994"/>
        <v>BMSC25</v>
      </c>
      <c r="E1556" s="12" t="str">
        <f>IF(ISERROR(VLOOKUP($D1556,SITES!$A:$E,2,FALSE)),"",VLOOKUP($D1556,SITES!$A:$E,2,FALSE))</f>
        <v>Goby Town</v>
      </c>
      <c r="F1556" s="10">
        <f>IF(ISERROR(VLOOKUP($D1556,SITES!$A:$E,3,FALSE)),"",VLOOKUP($D1556,SITES!$A:$E,3,FALSE))</f>
        <v>48.838594999999998</v>
      </c>
      <c r="G1556" s="13">
        <f>IF(ISERROR(VLOOKUP($D1556,SITES!$A:$E,4,FALSE)),"",VLOOKUP($D1556,SITES!$A:$E,4,FALSE))</f>
        <v>-125.135015</v>
      </c>
      <c r="H1556" s="36" t="str">
        <f t="shared" si="2969"/>
        <v>23/04/2024</v>
      </c>
      <c r="I1556" s="11">
        <f t="shared" ref="I1556:O1556" si="2995">IF(ISERROR(I1555),IF(ISERROR(I1554),IF(ISERROR(I1553),"BLANK",I1553),I1554),I1555)</f>
        <v>3</v>
      </c>
      <c r="J1556" s="11" t="str">
        <f t="shared" si="2995"/>
        <v>S</v>
      </c>
      <c r="K1556" s="18">
        <f t="shared" si="2995"/>
        <v>0.61805555555555558</v>
      </c>
      <c r="L1556" s="11" t="str">
        <f t="shared" si="2995"/>
        <v>TB</v>
      </c>
      <c r="M1556" s="11">
        <f t="shared" si="2995"/>
        <v>5.5</v>
      </c>
      <c r="N1556" s="11">
        <f t="shared" si="2995"/>
        <v>2</v>
      </c>
      <c r="O1556" s="11">
        <f t="shared" si="2995"/>
        <v>1</v>
      </c>
      <c r="P1556" s="11" t="s">
        <v>213</v>
      </c>
      <c r="Q1556" s="19" t="str">
        <f>IF($N1556=1,IF(ISERROR(VLOOKUP($P1556,'M1'!$A:$C,Q$2,FALSE)),"NOT PRESENT",VLOOKUP($P1556,'M1'!$A:$C,Q$2,FALSE)),IF($N1556=2,IF(ISERROR(VLOOKUP(DATA!$P1556,'M2'!$A:$C,Q$2,FALSE)),"NOT PRESENT",VLOOKUP(DATA!$P1556,'M2'!$A:$C,Q$2,FALSE)),IF($N1556=0,IF(ISERROR(VLOOKUP($P1556,'M1'!$A:$C,Q$2,FALSE)),IF(ISERROR(VLOOKUP(DATA!$P1556,'M2'!$A:$C,Q$2,FALSE)),"NOT PRESENT",VLOOKUP(DATA!$P1556,'M2'!$A:$C,Q$2,FALSE)),VLOOKUP($P1556,'M1'!$A:$C,Q$2,FALSE)),"SPECIFY METHOD")))</f>
        <v>Paguroidea spp.</v>
      </c>
      <c r="R1556" s="12" t="str">
        <f>IF($N1556=1,IF(ISERROR(VLOOKUP($P1556,'M1'!$A:$C,R$2,FALSE)),"NOT PRESENT",VLOOKUP($P1556,'M1'!$A:$C,R$2,FALSE)),IF($N1556=2,IF(ISERROR(VLOOKUP(DATA!$P1556,'M2'!$A:$C,R$2,FALSE)),"NOT PRESENT",VLOOKUP(DATA!$P1556,'M2'!$A:$C,R$2,FALSE)),IF($N1556=0,IF(ISERROR(VLOOKUP($P1556,'M1'!$A:$C,R$2,FALSE)),IF(ISERROR(VLOOKUP(DATA!$P1556,'M2'!$A:$C,R$2,FALSE)),"NOT PRESENT",VLOOKUP(DATA!$P1556,'M2'!$A:$C,R$2,FALSE)),VLOOKUP($P1556,'M1'!$A:$C,R$2,FALSE)),"SPECIFY METHOD")))</f>
        <v>Unidentified hermit crab</v>
      </c>
      <c r="S1556" s="21">
        <f t="shared" si="2910"/>
        <v>2</v>
      </c>
      <c r="T1556" s="11">
        <v>2</v>
      </c>
      <c r="U1556" s="11"/>
      <c r="V1556" s="11"/>
      <c r="W1556" s="11"/>
      <c r="X1556" s="11"/>
      <c r="Y1556" s="11"/>
      <c r="Z1556" s="11"/>
      <c r="AA1556" s="11"/>
      <c r="AB1556" s="11"/>
      <c r="AC1556" s="11"/>
      <c r="AD1556" s="11"/>
      <c r="AE1556" s="11"/>
      <c r="AF1556" s="11"/>
      <c r="AG1556" s="11"/>
      <c r="AH1556" s="11"/>
      <c r="AI1556" s="11"/>
      <c r="AJ1556" s="11"/>
      <c r="AK1556" s="11"/>
      <c r="AL1556" s="11"/>
      <c r="AM1556" s="11"/>
      <c r="AN1556" s="11"/>
      <c r="AO1556" s="11"/>
      <c r="AP1556" s="11"/>
      <c r="AQ1556" s="11"/>
      <c r="AR1556" s="11"/>
      <c r="AS1556" s="11"/>
      <c r="AT1556" s="11"/>
      <c r="AU1556" s="11"/>
      <c r="AV1556" s="11"/>
      <c r="AW1556" s="11"/>
      <c r="AX1556" s="11"/>
      <c r="AY1556" s="11"/>
      <c r="AZ1556" s="11"/>
      <c r="BA1556" s="11"/>
      <c r="BB1556" s="11"/>
      <c r="BC1556" s="11"/>
      <c r="BD1556" s="11"/>
      <c r="BE1556" s="11"/>
      <c r="BF1556" s="11"/>
      <c r="BG1556" s="11"/>
      <c r="BH1556" s="11"/>
      <c r="BI1556" s="11"/>
      <c r="BJ1556" s="11"/>
      <c r="BK1556" s="11"/>
      <c r="BL1556" s="11"/>
      <c r="BM1556" s="11"/>
      <c r="BN1556" s="11"/>
      <c r="BO1556" s="11"/>
      <c r="BP1556" s="11"/>
    </row>
    <row r="1557" spans="1:68" ht="12.75" customHeight="1">
      <c r="A1557" s="12">
        <f t="shared" si="2736"/>
        <v>1553</v>
      </c>
      <c r="B1557" s="11" t="str">
        <f t="shared" ref="B1557:D1557" si="2996">IF(ISERROR(B1556),IF(ISERROR(B1555),IF(ISERROR(B1554),"BLANK",B1554),B1555),B1556)</f>
        <v>Jasmin Schuster</v>
      </c>
      <c r="C1557" s="11" t="str">
        <f t="shared" si="2996"/>
        <v>Tom Bird</v>
      </c>
      <c r="D1557" s="11" t="str">
        <f t="shared" si="2996"/>
        <v>BMSC25</v>
      </c>
      <c r="E1557" s="12" t="str">
        <f>IF(ISERROR(VLOOKUP($D1557,SITES!$A:$E,2,FALSE)),"",VLOOKUP($D1557,SITES!$A:$E,2,FALSE))</f>
        <v>Goby Town</v>
      </c>
      <c r="F1557" s="10">
        <f>IF(ISERROR(VLOOKUP($D1557,SITES!$A:$E,3,FALSE)),"",VLOOKUP($D1557,SITES!$A:$E,3,FALSE))</f>
        <v>48.838594999999998</v>
      </c>
      <c r="G1557" s="13">
        <f>IF(ISERROR(VLOOKUP($D1557,SITES!$A:$E,4,FALSE)),"",VLOOKUP($D1557,SITES!$A:$E,4,FALSE))</f>
        <v>-125.135015</v>
      </c>
      <c r="H1557" s="36" t="str">
        <f t="shared" si="2969"/>
        <v>23/04/2024</v>
      </c>
      <c r="I1557" s="11">
        <f t="shared" ref="I1557:O1557" si="2997">IF(ISERROR(I1556),IF(ISERROR(I1555),IF(ISERROR(I1554),"BLANK",I1554),I1555),I1556)</f>
        <v>3</v>
      </c>
      <c r="J1557" s="11" t="str">
        <f t="shared" si="2997"/>
        <v>S</v>
      </c>
      <c r="K1557" s="18">
        <f t="shared" si="2997"/>
        <v>0.61805555555555558</v>
      </c>
      <c r="L1557" s="11" t="str">
        <f t="shared" si="2997"/>
        <v>TB</v>
      </c>
      <c r="M1557" s="11">
        <f t="shared" si="2997"/>
        <v>5.5</v>
      </c>
      <c r="N1557" s="11">
        <f t="shared" si="2997"/>
        <v>2</v>
      </c>
      <c r="O1557" s="11">
        <f t="shared" si="2997"/>
        <v>1</v>
      </c>
      <c r="P1557" s="11" t="s">
        <v>220</v>
      </c>
      <c r="Q1557" s="19" t="str">
        <f>IF($N1557=1,IF(ISERROR(VLOOKUP($P1557,'M1'!$A:$C,Q$2,FALSE)),"NOT PRESENT",VLOOKUP($P1557,'M1'!$A:$C,Q$2,FALSE)),IF($N1557=2,IF(ISERROR(VLOOKUP(DATA!$P1557,'M2'!$A:$C,Q$2,FALSE)),"NOT PRESENT",VLOOKUP(DATA!$P1557,'M2'!$A:$C,Q$2,FALSE)),IF($N1557=0,IF(ISERROR(VLOOKUP($P1557,'M1'!$A:$C,Q$2,FALSE)),IF(ISERROR(VLOOKUP(DATA!$P1557,'M2'!$A:$C,Q$2,FALSE)),"NOT PRESENT",VLOOKUP(DATA!$P1557,'M2'!$A:$C,Q$2,FALSE)),VLOOKUP($P1557,'M1'!$A:$C,Q$2,FALSE)),"SPECIFY METHOD")))</f>
        <v>Diodora aspera</v>
      </c>
      <c r="R1557" s="12" t="str">
        <f>IF($N1557=1,IF(ISERROR(VLOOKUP($P1557,'M1'!$A:$C,R$2,FALSE)),"NOT PRESENT",VLOOKUP($P1557,'M1'!$A:$C,R$2,FALSE)),IF($N1557=2,IF(ISERROR(VLOOKUP(DATA!$P1557,'M2'!$A:$C,R$2,FALSE)),"NOT PRESENT",VLOOKUP(DATA!$P1557,'M2'!$A:$C,R$2,FALSE)),IF($N1557=0,IF(ISERROR(VLOOKUP($P1557,'M1'!$A:$C,R$2,FALSE)),IF(ISERROR(VLOOKUP(DATA!$P1557,'M2'!$A:$C,R$2,FALSE)),"NOT PRESENT",VLOOKUP(DATA!$P1557,'M2'!$A:$C,R$2,FALSE)),VLOOKUP($P1557,'M1'!$A:$C,R$2,FALSE)),"SPECIFY METHOD")))</f>
        <v>Rough keyhole limpet</v>
      </c>
      <c r="S1557" s="21">
        <f t="shared" si="2910"/>
        <v>3</v>
      </c>
      <c r="T1557" s="11">
        <v>3</v>
      </c>
      <c r="U1557" s="11"/>
      <c r="V1557" s="11"/>
      <c r="W1557" s="11"/>
      <c r="X1557" s="11"/>
      <c r="Y1557" s="11"/>
      <c r="Z1557" s="11"/>
      <c r="AA1557" s="11"/>
      <c r="AB1557" s="11"/>
      <c r="AC1557" s="11"/>
      <c r="AD1557" s="11"/>
      <c r="AE1557" s="11"/>
      <c r="AF1557" s="11"/>
      <c r="AG1557" s="11"/>
      <c r="AH1557" s="11"/>
      <c r="AI1557" s="11"/>
      <c r="AJ1557" s="11"/>
      <c r="AK1557" s="11"/>
      <c r="AL1557" s="11"/>
      <c r="AM1557" s="11"/>
      <c r="AN1557" s="11"/>
      <c r="AO1557" s="11"/>
      <c r="AP1557" s="11"/>
      <c r="AQ1557" s="11"/>
      <c r="AR1557" s="11"/>
      <c r="AS1557" s="11"/>
      <c r="AT1557" s="11"/>
      <c r="AU1557" s="11"/>
      <c r="AV1557" s="11"/>
      <c r="AW1557" s="11"/>
      <c r="AX1557" s="11"/>
      <c r="AY1557" s="11"/>
      <c r="AZ1557" s="11"/>
      <c r="BA1557" s="11"/>
      <c r="BB1557" s="11"/>
      <c r="BC1557" s="11"/>
      <c r="BD1557" s="11"/>
      <c r="BE1557" s="11"/>
      <c r="BF1557" s="11"/>
      <c r="BG1557" s="11"/>
      <c r="BH1557" s="11"/>
      <c r="BI1557" s="11"/>
      <c r="BJ1557" s="11"/>
      <c r="BK1557" s="11"/>
      <c r="BL1557" s="11"/>
      <c r="BM1557" s="11"/>
      <c r="BN1557" s="11"/>
      <c r="BO1557" s="11"/>
      <c r="BP1557" s="11"/>
    </row>
    <row r="1558" spans="1:68" ht="12.75" customHeight="1">
      <c r="A1558" s="12">
        <f t="shared" si="2736"/>
        <v>1554</v>
      </c>
      <c r="B1558" s="11" t="str">
        <f t="shared" ref="B1558:D1558" si="2998">IF(ISERROR(B1557),IF(ISERROR(B1556),IF(ISERROR(B1555),"BLANK",B1555),B1556),B1557)</f>
        <v>Jasmin Schuster</v>
      </c>
      <c r="C1558" s="11" t="str">
        <f t="shared" si="2998"/>
        <v>Tom Bird</v>
      </c>
      <c r="D1558" s="11" t="str">
        <f t="shared" si="2998"/>
        <v>BMSC25</v>
      </c>
      <c r="E1558" s="12" t="str">
        <f>IF(ISERROR(VLOOKUP($D1558,SITES!$A:$E,2,FALSE)),"",VLOOKUP($D1558,SITES!$A:$E,2,FALSE))</f>
        <v>Goby Town</v>
      </c>
      <c r="F1558" s="10">
        <f>IF(ISERROR(VLOOKUP($D1558,SITES!$A:$E,3,FALSE)),"",VLOOKUP($D1558,SITES!$A:$E,3,FALSE))</f>
        <v>48.838594999999998</v>
      </c>
      <c r="G1558" s="13">
        <f>IF(ISERROR(VLOOKUP($D1558,SITES!$A:$E,4,FALSE)),"",VLOOKUP($D1558,SITES!$A:$E,4,FALSE))</f>
        <v>-125.135015</v>
      </c>
      <c r="H1558" s="36" t="str">
        <f t="shared" si="2969"/>
        <v>23/04/2024</v>
      </c>
      <c r="I1558" s="11">
        <f t="shared" ref="I1558:O1558" si="2999">IF(ISERROR(I1557),IF(ISERROR(I1556),IF(ISERROR(I1555),"BLANK",I1555),I1556),I1557)</f>
        <v>3</v>
      </c>
      <c r="J1558" s="11" t="str">
        <f t="shared" si="2999"/>
        <v>S</v>
      </c>
      <c r="K1558" s="18">
        <f t="shared" si="2999"/>
        <v>0.61805555555555558</v>
      </c>
      <c r="L1558" s="11" t="str">
        <f t="shared" si="2999"/>
        <v>TB</v>
      </c>
      <c r="M1558" s="11">
        <f t="shared" si="2999"/>
        <v>5.5</v>
      </c>
      <c r="N1558" s="11">
        <f t="shared" si="2999"/>
        <v>2</v>
      </c>
      <c r="O1558" s="11">
        <f t="shared" si="2999"/>
        <v>1</v>
      </c>
      <c r="P1558" s="11" t="s">
        <v>240</v>
      </c>
      <c r="Q1558" s="19" t="str">
        <f>IF($N1558=1,IF(ISERROR(VLOOKUP($P1558,'M1'!$A:$C,Q$2,FALSE)),"NOT PRESENT",VLOOKUP($P1558,'M1'!$A:$C,Q$2,FALSE)),IF($N1558=2,IF(ISERROR(VLOOKUP(DATA!$P1558,'M2'!$A:$C,Q$2,FALSE)),"NOT PRESENT",VLOOKUP(DATA!$P1558,'M2'!$A:$C,Q$2,FALSE)),IF($N1558=0,IF(ISERROR(VLOOKUP($P1558,'M1'!$A:$C,Q$2,FALSE)),IF(ISERROR(VLOOKUP(DATA!$P1558,'M2'!$A:$C,Q$2,FALSE)),"NOT PRESENT",VLOOKUP(DATA!$P1558,'M2'!$A:$C,Q$2,FALSE)),VLOOKUP($P1558,'M1'!$A:$C,Q$2,FALSE)),"SPECIFY METHOD")))</f>
        <v>Oxylebius pictus</v>
      </c>
      <c r="R1558" s="12" t="str">
        <f>IF($N1558=1,IF(ISERROR(VLOOKUP($P1558,'M1'!$A:$C,R$2,FALSE)),"NOT PRESENT",VLOOKUP($P1558,'M1'!$A:$C,R$2,FALSE)),IF($N1558=2,IF(ISERROR(VLOOKUP(DATA!$P1558,'M2'!$A:$C,R$2,FALSE)),"NOT PRESENT",VLOOKUP(DATA!$P1558,'M2'!$A:$C,R$2,FALSE)),IF($N1558=0,IF(ISERROR(VLOOKUP($P1558,'M1'!$A:$C,R$2,FALSE)),IF(ISERROR(VLOOKUP(DATA!$P1558,'M2'!$A:$C,R$2,FALSE)),"NOT PRESENT",VLOOKUP(DATA!$P1558,'M2'!$A:$C,R$2,FALSE)),VLOOKUP($P1558,'M1'!$A:$C,R$2,FALSE)),"SPECIFY METHOD")))</f>
        <v>Painted greenling</v>
      </c>
      <c r="S1558" s="21">
        <f t="shared" si="2910"/>
        <v>1</v>
      </c>
      <c r="T1558" s="11">
        <v>0</v>
      </c>
      <c r="U1558" s="11"/>
      <c r="V1558" s="11"/>
      <c r="W1558" s="11"/>
      <c r="X1558" s="11"/>
      <c r="Y1558" s="11"/>
      <c r="Z1558" s="11">
        <v>1</v>
      </c>
      <c r="AA1558" s="11"/>
      <c r="AB1558" s="11"/>
      <c r="AC1558" s="11"/>
      <c r="AD1558" s="11"/>
      <c r="AE1558" s="11"/>
      <c r="AF1558" s="11"/>
      <c r="AG1558" s="11"/>
      <c r="AH1558" s="11"/>
      <c r="AI1558" s="11"/>
      <c r="AJ1558" s="11"/>
      <c r="AK1558" s="11"/>
      <c r="AL1558" s="11"/>
      <c r="AM1558" s="11"/>
      <c r="AN1558" s="11"/>
      <c r="AO1558" s="11"/>
      <c r="AP1558" s="11"/>
      <c r="AQ1558" s="11"/>
      <c r="AR1558" s="11"/>
      <c r="AS1558" s="11"/>
      <c r="AT1558" s="11"/>
      <c r="AU1558" s="11"/>
      <c r="AV1558" s="11"/>
      <c r="AW1558" s="11"/>
      <c r="AX1558" s="11"/>
      <c r="AY1558" s="11"/>
      <c r="AZ1558" s="11"/>
      <c r="BA1558" s="11"/>
      <c r="BB1558" s="11"/>
      <c r="BC1558" s="11"/>
      <c r="BD1558" s="11"/>
      <c r="BE1558" s="11"/>
      <c r="BF1558" s="11"/>
      <c r="BG1558" s="11"/>
      <c r="BH1558" s="11"/>
      <c r="BI1558" s="11"/>
      <c r="BJ1558" s="11"/>
      <c r="BK1558" s="11"/>
      <c r="BL1558" s="11"/>
      <c r="BM1558" s="11"/>
      <c r="BN1558" s="11"/>
      <c r="BO1558" s="11"/>
      <c r="BP1558" s="11"/>
    </row>
    <row r="1559" spans="1:68" ht="12.75" customHeight="1">
      <c r="A1559" s="12">
        <f t="shared" si="2736"/>
        <v>1555</v>
      </c>
      <c r="B1559" s="11" t="str">
        <f t="shared" ref="B1559:D1559" si="3000">IF(ISERROR(B1558),IF(ISERROR(B1557),IF(ISERROR(B1556),"BLANK",B1556),B1557),B1558)</f>
        <v>Jasmin Schuster</v>
      </c>
      <c r="C1559" s="11" t="str">
        <f t="shared" si="3000"/>
        <v>Tom Bird</v>
      </c>
      <c r="D1559" s="11" t="str">
        <f t="shared" si="3000"/>
        <v>BMSC25</v>
      </c>
      <c r="E1559" s="12" t="str">
        <f>IF(ISERROR(VLOOKUP($D1559,SITES!$A:$E,2,FALSE)),"",VLOOKUP($D1559,SITES!$A:$E,2,FALSE))</f>
        <v>Goby Town</v>
      </c>
      <c r="F1559" s="10">
        <f>IF(ISERROR(VLOOKUP($D1559,SITES!$A:$E,3,FALSE)),"",VLOOKUP($D1559,SITES!$A:$E,3,FALSE))</f>
        <v>48.838594999999998</v>
      </c>
      <c r="G1559" s="13">
        <f>IF(ISERROR(VLOOKUP($D1559,SITES!$A:$E,4,FALSE)),"",VLOOKUP($D1559,SITES!$A:$E,4,FALSE))</f>
        <v>-125.135015</v>
      </c>
      <c r="H1559" s="36" t="str">
        <f t="shared" si="2969"/>
        <v>23/04/2024</v>
      </c>
      <c r="I1559" s="11">
        <f t="shared" ref="I1559:O1559" si="3001">IF(ISERROR(I1558),IF(ISERROR(I1557),IF(ISERROR(I1556),"BLANK",I1556),I1557),I1558)</f>
        <v>3</v>
      </c>
      <c r="J1559" s="11" t="str">
        <f t="shared" si="3001"/>
        <v>S</v>
      </c>
      <c r="K1559" s="18">
        <f t="shared" si="3001"/>
        <v>0.61805555555555558</v>
      </c>
      <c r="L1559" s="11" t="str">
        <f t="shared" si="3001"/>
        <v>TB</v>
      </c>
      <c r="M1559" s="11">
        <f t="shared" si="3001"/>
        <v>5.5</v>
      </c>
      <c r="N1559" s="11">
        <f t="shared" si="3001"/>
        <v>2</v>
      </c>
      <c r="O1559" s="11">
        <f t="shared" si="3001"/>
        <v>1</v>
      </c>
      <c r="P1559" s="11" t="s">
        <v>222</v>
      </c>
      <c r="Q1559" s="19" t="str">
        <f>IF($N1559=1,IF(ISERROR(VLOOKUP($P1559,'M1'!$A:$C,Q$2,FALSE)),"NOT PRESENT",VLOOKUP($P1559,'M1'!$A:$C,Q$2,FALSE)),IF($N1559=2,IF(ISERROR(VLOOKUP(DATA!$P1559,'M2'!$A:$C,Q$2,FALSE)),"NOT PRESENT",VLOOKUP(DATA!$P1559,'M2'!$A:$C,Q$2,FALSE)),IF($N1559=0,IF(ISERROR(VLOOKUP($P1559,'M1'!$A:$C,Q$2,FALSE)),IF(ISERROR(VLOOKUP(DATA!$P1559,'M2'!$A:$C,Q$2,FALSE)),"NOT PRESENT",VLOOKUP(DATA!$P1559,'M2'!$A:$C,Q$2,FALSE)),VLOOKUP($P1559,'M1'!$A:$C,Q$2,FALSE)),"SPECIFY METHOD")))</f>
        <v>Apostichopus californicus</v>
      </c>
      <c r="R1559" s="12" t="str">
        <f>IF($N1559=1,IF(ISERROR(VLOOKUP($P1559,'M1'!$A:$C,R$2,FALSE)),"NOT PRESENT",VLOOKUP($P1559,'M1'!$A:$C,R$2,FALSE)),IF($N1559=2,IF(ISERROR(VLOOKUP(DATA!$P1559,'M2'!$A:$C,R$2,FALSE)),"NOT PRESENT",VLOOKUP(DATA!$P1559,'M2'!$A:$C,R$2,FALSE)),IF($N1559=0,IF(ISERROR(VLOOKUP($P1559,'M1'!$A:$C,R$2,FALSE)),IF(ISERROR(VLOOKUP(DATA!$P1559,'M2'!$A:$C,R$2,FALSE)),"NOT PRESENT",VLOOKUP(DATA!$P1559,'M2'!$A:$C,R$2,FALSE)),VLOOKUP($P1559,'M1'!$A:$C,R$2,FALSE)),"SPECIFY METHOD")))</f>
        <v>California sea cucumber</v>
      </c>
      <c r="S1559" s="21">
        <f t="shared" si="2910"/>
        <v>9</v>
      </c>
      <c r="T1559" s="11">
        <v>9</v>
      </c>
      <c r="U1559" s="11"/>
      <c r="V1559" s="11"/>
      <c r="W1559" s="11"/>
      <c r="X1559" s="11"/>
      <c r="Y1559" s="11"/>
      <c r="Z1559" s="11"/>
      <c r="AA1559" s="11"/>
      <c r="AB1559" s="11"/>
      <c r="AC1559" s="11"/>
      <c r="AD1559" s="11"/>
      <c r="AE1559" s="11"/>
      <c r="AF1559" s="11"/>
      <c r="AG1559" s="11"/>
      <c r="AH1559" s="11"/>
      <c r="AI1559" s="11"/>
      <c r="AJ1559" s="11"/>
      <c r="AK1559" s="11"/>
      <c r="AL1559" s="11"/>
      <c r="AM1559" s="11"/>
      <c r="AN1559" s="11"/>
      <c r="AO1559" s="11"/>
      <c r="AP1559" s="11"/>
      <c r="AQ1559" s="11"/>
      <c r="AR1559" s="11"/>
      <c r="AS1559" s="11"/>
      <c r="AT1559" s="11"/>
      <c r="AU1559" s="11"/>
      <c r="AV1559" s="11"/>
      <c r="AW1559" s="11"/>
      <c r="AX1559" s="11"/>
      <c r="AY1559" s="11"/>
      <c r="AZ1559" s="11"/>
      <c r="BA1559" s="11"/>
      <c r="BB1559" s="11"/>
      <c r="BC1559" s="11"/>
      <c r="BD1559" s="11"/>
      <c r="BE1559" s="11"/>
      <c r="BF1559" s="11"/>
      <c r="BG1559" s="11"/>
      <c r="BH1559" s="11"/>
      <c r="BI1559" s="11"/>
      <c r="BJ1559" s="11"/>
      <c r="BK1559" s="11"/>
      <c r="BL1559" s="11"/>
      <c r="BM1559" s="11"/>
      <c r="BN1559" s="11"/>
      <c r="BO1559" s="11"/>
      <c r="BP1559" s="11"/>
    </row>
    <row r="1560" spans="1:68" ht="12.75" customHeight="1">
      <c r="A1560" s="12">
        <f t="shared" si="2736"/>
        <v>1556</v>
      </c>
      <c r="B1560" s="11" t="str">
        <f t="shared" ref="B1560:D1560" si="3002">IF(ISERROR(B1559),IF(ISERROR(B1558),IF(ISERROR(B1557),"BLANK",B1557),B1558),B1559)</f>
        <v>Jasmin Schuster</v>
      </c>
      <c r="C1560" s="11" t="str">
        <f t="shared" si="3002"/>
        <v>Tom Bird</v>
      </c>
      <c r="D1560" s="11" t="str">
        <f t="shared" si="3002"/>
        <v>BMSC25</v>
      </c>
      <c r="E1560" s="12" t="str">
        <f>IF(ISERROR(VLOOKUP($D1560,SITES!$A:$E,2,FALSE)),"",VLOOKUP($D1560,SITES!$A:$E,2,FALSE))</f>
        <v>Goby Town</v>
      </c>
      <c r="F1560" s="10">
        <f>IF(ISERROR(VLOOKUP($D1560,SITES!$A:$E,3,FALSE)),"",VLOOKUP($D1560,SITES!$A:$E,3,FALSE))</f>
        <v>48.838594999999998</v>
      </c>
      <c r="G1560" s="13">
        <f>IF(ISERROR(VLOOKUP($D1560,SITES!$A:$E,4,FALSE)),"",VLOOKUP($D1560,SITES!$A:$E,4,FALSE))</f>
        <v>-125.135015</v>
      </c>
      <c r="H1560" s="36" t="str">
        <f t="shared" si="2969"/>
        <v>23/04/2024</v>
      </c>
      <c r="I1560" s="11">
        <f t="shared" ref="I1560:M1560" si="3003">IF(ISERROR(I1559),IF(ISERROR(I1558),IF(ISERROR(I1557),"BLANK",I1557),I1558),I1559)</f>
        <v>3</v>
      </c>
      <c r="J1560" s="11" t="str">
        <f t="shared" si="3003"/>
        <v>S</v>
      </c>
      <c r="K1560" s="18">
        <f t="shared" si="3003"/>
        <v>0.61805555555555558</v>
      </c>
      <c r="L1560" s="11" t="str">
        <f t="shared" si="3003"/>
        <v>TB</v>
      </c>
      <c r="M1560" s="11">
        <f t="shared" si="3003"/>
        <v>5.5</v>
      </c>
      <c r="N1560" s="11">
        <v>0</v>
      </c>
      <c r="O1560" s="11">
        <f>IF(ISERROR(O1559),IF(ISERROR(O1558),IF(ISERROR(O1557),"BLANK",O1557),O1558),O1559)</f>
        <v>1</v>
      </c>
      <c r="P1560" s="11" t="s">
        <v>227</v>
      </c>
      <c r="Q1560" s="19" t="str">
        <f>IF($N1560=1,IF(ISERROR(VLOOKUP($P1560,'M1'!$A:$C,Q$2,FALSE)),"NOT PRESENT",VLOOKUP($P1560,'M1'!$A:$C,Q$2,FALSE)),IF($N1560=2,IF(ISERROR(VLOOKUP(DATA!$P1560,'M2'!$A:$C,Q$2,FALSE)),"NOT PRESENT",VLOOKUP(DATA!$P1560,'M2'!$A:$C,Q$2,FALSE)),IF($N1560=0,IF(ISERROR(VLOOKUP($P1560,'M1'!$A:$C,Q$2,FALSE)),IF(ISERROR(VLOOKUP(DATA!$P1560,'M2'!$A:$C,Q$2,FALSE)),"NOT PRESENT",VLOOKUP(DATA!$P1560,'M2'!$A:$C,Q$2,FALSE)),VLOOKUP($P1560,'M1'!$A:$C,Q$2,FALSE)),"SPECIFY METHOD")))</f>
        <v>Sebastes caurinus</v>
      </c>
      <c r="R1560" s="12" t="str">
        <f>IF($N1560=1,IF(ISERROR(VLOOKUP($P1560,'M1'!$A:$C,R$2,FALSE)),"NOT PRESENT",VLOOKUP($P1560,'M1'!$A:$C,R$2,FALSE)),IF($N1560=2,IF(ISERROR(VLOOKUP(DATA!$P1560,'M2'!$A:$C,R$2,FALSE)),"NOT PRESENT",VLOOKUP(DATA!$P1560,'M2'!$A:$C,R$2,FALSE)),IF($N1560=0,IF(ISERROR(VLOOKUP($P1560,'M1'!$A:$C,R$2,FALSE)),IF(ISERROR(VLOOKUP(DATA!$P1560,'M2'!$A:$C,R$2,FALSE)),"NOT PRESENT",VLOOKUP(DATA!$P1560,'M2'!$A:$C,R$2,FALSE)),VLOOKUP($P1560,'M1'!$A:$C,R$2,FALSE)),"SPECIFY METHOD")))</f>
        <v>Copper rockfish</v>
      </c>
      <c r="S1560" s="21">
        <f t="shared" si="2910"/>
        <v>1</v>
      </c>
      <c r="T1560" s="11">
        <v>0</v>
      </c>
      <c r="U1560" s="11"/>
      <c r="V1560" s="11"/>
      <c r="W1560" s="11"/>
      <c r="X1560" s="11"/>
      <c r="Y1560" s="11"/>
      <c r="Z1560" s="11"/>
      <c r="AA1560" s="11">
        <v>1</v>
      </c>
      <c r="AB1560" s="11"/>
      <c r="AC1560" s="11"/>
      <c r="AD1560" s="11"/>
      <c r="AE1560" s="11"/>
      <c r="AF1560" s="11"/>
      <c r="AG1560" s="11"/>
      <c r="AH1560" s="11"/>
      <c r="AI1560" s="11"/>
      <c r="AJ1560" s="11"/>
      <c r="AK1560" s="11"/>
      <c r="AL1560" s="11"/>
      <c r="AM1560" s="11"/>
      <c r="AN1560" s="11"/>
      <c r="AO1560" s="11"/>
      <c r="AP1560" s="11"/>
      <c r="AQ1560" s="11"/>
      <c r="AR1560" s="11"/>
      <c r="AS1560" s="11"/>
      <c r="AT1560" s="11"/>
      <c r="AU1560" s="11"/>
      <c r="AV1560" s="11"/>
      <c r="AW1560" s="11"/>
      <c r="AX1560" s="11"/>
      <c r="AY1560" s="11"/>
      <c r="AZ1560" s="11"/>
      <c r="BA1560" s="11"/>
      <c r="BB1560" s="11"/>
      <c r="BC1560" s="11"/>
      <c r="BD1560" s="11"/>
      <c r="BE1560" s="11"/>
      <c r="BF1560" s="11"/>
      <c r="BG1560" s="11"/>
      <c r="BH1560" s="11"/>
      <c r="BI1560" s="11"/>
      <c r="BJ1560" s="11"/>
      <c r="BK1560" s="11"/>
      <c r="BL1560" s="11"/>
      <c r="BM1560" s="11"/>
      <c r="BN1560" s="11"/>
      <c r="BO1560" s="11"/>
      <c r="BP1560" s="11"/>
    </row>
    <row r="1561" spans="1:68" ht="12.75" customHeight="1">
      <c r="A1561" s="12">
        <f t="shared" si="2736"/>
        <v>1557</v>
      </c>
      <c r="B1561" s="11" t="str">
        <f t="shared" ref="B1561:D1561" si="3004">IF(ISERROR(#REF!),IF(ISERROR(B1560),IF(ISERROR(B1559),"BLANK",B1559),B1560),#REF!)</f>
        <v>Jasmin Schuster</v>
      </c>
      <c r="C1561" s="11" t="str">
        <f t="shared" si="3004"/>
        <v>Tom Bird</v>
      </c>
      <c r="D1561" s="11" t="str">
        <f t="shared" si="3004"/>
        <v>BMSC25</v>
      </c>
      <c r="E1561" s="12" t="str">
        <f>IF(ISERROR(VLOOKUP($D1561,SITES!$A:$E,2,FALSE)),"",VLOOKUP($D1561,SITES!$A:$E,2,FALSE))</f>
        <v>Goby Town</v>
      </c>
      <c r="F1561" s="10">
        <f>IF(ISERROR(VLOOKUP($D1561,SITES!$A:$E,3,FALSE)),"",VLOOKUP($D1561,SITES!$A:$E,3,FALSE))</f>
        <v>48.838594999999998</v>
      </c>
      <c r="G1561" s="13">
        <f>IF(ISERROR(VLOOKUP($D1561,SITES!$A:$E,4,FALSE)),"",VLOOKUP($D1561,SITES!$A:$E,4,FALSE))</f>
        <v>-125.135015</v>
      </c>
      <c r="H1561" s="36" t="str">
        <f t="shared" ref="H1561:M1561" si="3005">IF(ISERROR(#REF!),IF(ISERROR(H1560),IF(ISERROR(H1559),"BLANK",H1559),H1560),#REF!)</f>
        <v>23/04/2024</v>
      </c>
      <c r="I1561" s="11">
        <f t="shared" si="3005"/>
        <v>3</v>
      </c>
      <c r="J1561" s="11" t="str">
        <f t="shared" si="3005"/>
        <v>S</v>
      </c>
      <c r="K1561" s="18">
        <f t="shared" si="3005"/>
        <v>0.61805555555555558</v>
      </c>
      <c r="L1561" s="11" t="str">
        <f t="shared" si="3005"/>
        <v>TB</v>
      </c>
      <c r="M1561" s="11">
        <f t="shared" si="3005"/>
        <v>5.5</v>
      </c>
      <c r="N1561" s="11">
        <v>2</v>
      </c>
      <c r="O1561" s="11">
        <f>IF(ISERROR(#REF!),IF(ISERROR(O1560),IF(ISERROR(O1559),"BLANK",O1559),O1560),#REF!)</f>
        <v>1</v>
      </c>
      <c r="P1561" s="11" t="s">
        <v>241</v>
      </c>
      <c r="Q1561" s="19" t="str">
        <f>IF($N1561=1,IF(ISERROR(VLOOKUP($P1561,'M1'!$A:$C,Q$2,FALSE)),"NOT PRESENT",VLOOKUP($P1561,'M1'!$A:$C,Q$2,FALSE)),IF($N1561=2,IF(ISERROR(VLOOKUP(DATA!$P1561,'M2'!$A:$C,Q$2,FALSE)),"NOT PRESENT",VLOOKUP(DATA!$P1561,'M2'!$A:$C,Q$2,FALSE)),IF($N1561=0,IF(ISERROR(VLOOKUP($P1561,'M1'!$A:$C,Q$2,FALSE)),IF(ISERROR(VLOOKUP(DATA!$P1561,'M2'!$A:$C,Q$2,FALSE)),"NOT PRESENT",VLOOKUP(DATA!$P1561,'M2'!$A:$C,Q$2,FALSE)),VLOOKUP($P1561,'M1'!$A:$C,Q$2,FALSE)),"SPECIFY METHOD")))</f>
        <v>Cancer productus</v>
      </c>
      <c r="R1561" s="12" t="str">
        <f>IF($N1561=1,IF(ISERROR(VLOOKUP($P1561,'M1'!$A:$C,R$2,FALSE)),"NOT PRESENT",VLOOKUP($P1561,'M1'!$A:$C,R$2,FALSE)),IF($N1561=2,IF(ISERROR(VLOOKUP(DATA!$P1561,'M2'!$A:$C,R$2,FALSE)),"NOT PRESENT",VLOOKUP(DATA!$P1561,'M2'!$A:$C,R$2,FALSE)),IF($N1561=0,IF(ISERROR(VLOOKUP($P1561,'M1'!$A:$C,R$2,FALSE)),IF(ISERROR(VLOOKUP(DATA!$P1561,'M2'!$A:$C,R$2,FALSE)),"NOT PRESENT",VLOOKUP(DATA!$P1561,'M2'!$A:$C,R$2,FALSE)),VLOOKUP($P1561,'M1'!$A:$C,R$2,FALSE)),"SPECIFY METHOD")))</f>
        <v>Red rock crab</v>
      </c>
      <c r="S1561" s="21">
        <f t="shared" si="2910"/>
        <v>2</v>
      </c>
      <c r="T1561" s="11">
        <v>2</v>
      </c>
      <c r="U1561" s="11"/>
      <c r="V1561" s="11"/>
      <c r="W1561" s="11"/>
      <c r="X1561" s="11"/>
      <c r="Y1561" s="11"/>
      <c r="Z1561" s="11"/>
      <c r="AA1561" s="11"/>
      <c r="AB1561" s="11"/>
      <c r="AC1561" s="11"/>
      <c r="AD1561" s="11"/>
      <c r="AE1561" s="11"/>
      <c r="AF1561" s="11"/>
      <c r="AG1561" s="11"/>
      <c r="AH1561" s="11"/>
      <c r="AI1561" s="11"/>
      <c r="AJ1561" s="11"/>
      <c r="AK1561" s="11"/>
      <c r="AL1561" s="11"/>
      <c r="AM1561" s="11"/>
      <c r="AN1561" s="11"/>
      <c r="AO1561" s="11"/>
      <c r="AP1561" s="11"/>
      <c r="AQ1561" s="11"/>
      <c r="AR1561" s="11"/>
      <c r="AS1561" s="11"/>
      <c r="AT1561" s="11"/>
      <c r="AU1561" s="11"/>
      <c r="AV1561" s="11"/>
      <c r="AW1561" s="11"/>
      <c r="AX1561" s="11"/>
      <c r="AY1561" s="11"/>
      <c r="AZ1561" s="11"/>
      <c r="BA1561" s="11"/>
      <c r="BB1561" s="11"/>
      <c r="BC1561" s="11"/>
      <c r="BD1561" s="11"/>
      <c r="BE1561" s="11"/>
      <c r="BF1561" s="11"/>
      <c r="BG1561" s="11"/>
      <c r="BH1561" s="11"/>
      <c r="BI1561" s="11"/>
      <c r="BJ1561" s="11"/>
      <c r="BK1561" s="11"/>
      <c r="BL1561" s="11"/>
      <c r="BM1561" s="11"/>
      <c r="BN1561" s="11"/>
      <c r="BO1561" s="11"/>
      <c r="BP1561" s="11"/>
    </row>
    <row r="1562" spans="1:68" ht="12.75" customHeight="1">
      <c r="A1562" s="12">
        <f t="shared" si="2736"/>
        <v>1558</v>
      </c>
      <c r="B1562" s="11" t="str">
        <f t="shared" ref="B1562:D1562" si="3006">IF(ISERROR(B1561),IF(ISERROR(#REF!),IF(ISERROR(B1560),"BLANK",B1560),#REF!),B1561)</f>
        <v>Jasmin Schuster</v>
      </c>
      <c r="C1562" s="11" t="str">
        <f t="shared" si="3006"/>
        <v>Tom Bird</v>
      </c>
      <c r="D1562" s="11" t="str">
        <f t="shared" si="3006"/>
        <v>BMSC25</v>
      </c>
      <c r="E1562" s="12" t="str">
        <f>IF(ISERROR(VLOOKUP($D1562,SITES!$A:$E,2,FALSE)),"",VLOOKUP($D1562,SITES!$A:$E,2,FALSE))</f>
        <v>Goby Town</v>
      </c>
      <c r="F1562" s="10">
        <f>IF(ISERROR(VLOOKUP($D1562,SITES!$A:$E,3,FALSE)),"",VLOOKUP($D1562,SITES!$A:$E,3,FALSE))</f>
        <v>48.838594999999998</v>
      </c>
      <c r="G1562" s="13">
        <f>IF(ISERROR(VLOOKUP($D1562,SITES!$A:$E,4,FALSE)),"",VLOOKUP($D1562,SITES!$A:$E,4,FALSE))</f>
        <v>-125.135015</v>
      </c>
      <c r="H1562" s="36" t="str">
        <f t="shared" ref="H1562:O1562" si="3007">IF(ISERROR(H1561),IF(ISERROR(#REF!),IF(ISERROR(H1560),"BLANK",H1560),#REF!),H1561)</f>
        <v>23/04/2024</v>
      </c>
      <c r="I1562" s="11">
        <f t="shared" si="3007"/>
        <v>3</v>
      </c>
      <c r="J1562" s="11" t="str">
        <f t="shared" si="3007"/>
        <v>S</v>
      </c>
      <c r="K1562" s="18">
        <f t="shared" si="3007"/>
        <v>0.61805555555555558</v>
      </c>
      <c r="L1562" s="11" t="str">
        <f t="shared" si="3007"/>
        <v>TB</v>
      </c>
      <c r="M1562" s="11">
        <f t="shared" si="3007"/>
        <v>5.5</v>
      </c>
      <c r="N1562" s="11">
        <f t="shared" si="3007"/>
        <v>2</v>
      </c>
      <c r="O1562" s="11">
        <f t="shared" si="3007"/>
        <v>1</v>
      </c>
      <c r="P1562" s="11" t="s">
        <v>205</v>
      </c>
      <c r="Q1562" s="19" t="str">
        <f>IF($N1562=1,IF(ISERROR(VLOOKUP($P1562,'M1'!$A:$C,Q$2,FALSE)),"NOT PRESENT",VLOOKUP($P1562,'M1'!$A:$C,Q$2,FALSE)),IF($N1562=2,IF(ISERROR(VLOOKUP(DATA!$P1562,'M2'!$A:$C,Q$2,FALSE)),"NOT PRESENT",VLOOKUP(DATA!$P1562,'M2'!$A:$C,Q$2,FALSE)),IF($N1562=0,IF(ISERROR(VLOOKUP($P1562,'M1'!$A:$C,Q$2,FALSE)),IF(ISERROR(VLOOKUP(DATA!$P1562,'M2'!$A:$C,Q$2,FALSE)),"NOT PRESENT",VLOOKUP(DATA!$P1562,'M2'!$A:$C,Q$2,FALSE)),VLOOKUP($P1562,'M1'!$A:$C,Q$2,FALSE)),"SPECIFY METHOD")))</f>
        <v>Pisaster ochraceus</v>
      </c>
      <c r="R1562" s="12" t="str">
        <f>IF($N1562=1,IF(ISERROR(VLOOKUP($P1562,'M1'!$A:$C,R$2,FALSE)),"NOT PRESENT",VLOOKUP($P1562,'M1'!$A:$C,R$2,FALSE)),IF($N1562=2,IF(ISERROR(VLOOKUP(DATA!$P1562,'M2'!$A:$C,R$2,FALSE)),"NOT PRESENT",VLOOKUP(DATA!$P1562,'M2'!$A:$C,R$2,FALSE)),IF($N1562=0,IF(ISERROR(VLOOKUP($P1562,'M1'!$A:$C,R$2,FALSE)),IF(ISERROR(VLOOKUP(DATA!$P1562,'M2'!$A:$C,R$2,FALSE)),"NOT PRESENT",VLOOKUP(DATA!$P1562,'M2'!$A:$C,R$2,FALSE)),VLOOKUP($P1562,'M1'!$A:$C,R$2,FALSE)),"SPECIFY METHOD")))</f>
        <v>Purple sea star</v>
      </c>
      <c r="S1562" s="21">
        <f t="shared" si="2910"/>
        <v>1</v>
      </c>
      <c r="T1562" s="11">
        <v>1</v>
      </c>
      <c r="U1562" s="11"/>
      <c r="V1562" s="11"/>
      <c r="W1562" s="11"/>
      <c r="X1562" s="11"/>
      <c r="Y1562" s="11"/>
      <c r="Z1562" s="11"/>
      <c r="AA1562" s="11"/>
      <c r="AB1562" s="11"/>
      <c r="AC1562" s="11"/>
      <c r="AD1562" s="11"/>
      <c r="AE1562" s="11"/>
      <c r="AF1562" s="11"/>
      <c r="AG1562" s="11"/>
      <c r="AH1562" s="11"/>
      <c r="AI1562" s="11"/>
      <c r="AJ1562" s="11"/>
      <c r="AK1562" s="11"/>
      <c r="AL1562" s="11"/>
      <c r="AM1562" s="11"/>
      <c r="AN1562" s="11"/>
      <c r="AO1562" s="11"/>
      <c r="AP1562" s="11"/>
      <c r="AQ1562" s="11"/>
      <c r="AR1562" s="11"/>
      <c r="AS1562" s="11"/>
      <c r="AT1562" s="11"/>
      <c r="AU1562" s="11"/>
      <c r="AV1562" s="11"/>
      <c r="AW1562" s="11"/>
      <c r="AX1562" s="11"/>
      <c r="AY1562" s="11"/>
      <c r="AZ1562" s="11"/>
      <c r="BA1562" s="11"/>
      <c r="BB1562" s="11"/>
      <c r="BC1562" s="11"/>
      <c r="BD1562" s="11"/>
      <c r="BE1562" s="11"/>
      <c r="BF1562" s="11"/>
      <c r="BG1562" s="11"/>
      <c r="BH1562" s="11"/>
      <c r="BI1562" s="11"/>
      <c r="BJ1562" s="11"/>
      <c r="BK1562" s="11"/>
      <c r="BL1562" s="11"/>
      <c r="BM1562" s="11"/>
      <c r="BN1562" s="11"/>
      <c r="BO1562" s="11"/>
      <c r="BP1562" s="11"/>
    </row>
    <row r="1563" spans="1:68" ht="12.75" customHeight="1">
      <c r="A1563" s="12">
        <f t="shared" si="2736"/>
        <v>1559</v>
      </c>
      <c r="B1563" s="11" t="str">
        <f t="shared" ref="B1563:D1563" si="3008">IF(ISERROR(B1562),IF(ISERROR(B1561),IF(ISERROR(#REF!),"BLANK",#REF!),B1561),B1562)</f>
        <v>Jasmin Schuster</v>
      </c>
      <c r="C1563" s="11" t="str">
        <f t="shared" si="3008"/>
        <v>Tom Bird</v>
      </c>
      <c r="D1563" s="11" t="str">
        <f t="shared" si="3008"/>
        <v>BMSC25</v>
      </c>
      <c r="E1563" s="12" t="str">
        <f>IF(ISERROR(VLOOKUP($D1563,SITES!$A:$E,2,FALSE)),"",VLOOKUP($D1563,SITES!$A:$E,2,FALSE))</f>
        <v>Goby Town</v>
      </c>
      <c r="F1563" s="10">
        <f>IF(ISERROR(VLOOKUP($D1563,SITES!$A:$E,3,FALSE)),"",VLOOKUP($D1563,SITES!$A:$E,3,FALSE))</f>
        <v>48.838594999999998</v>
      </c>
      <c r="G1563" s="13">
        <f>IF(ISERROR(VLOOKUP($D1563,SITES!$A:$E,4,FALSE)),"",VLOOKUP($D1563,SITES!$A:$E,4,FALSE))</f>
        <v>-125.135015</v>
      </c>
      <c r="H1563" s="36" t="str">
        <f t="shared" ref="H1563:O1563" si="3009">IF(ISERROR(H1562),IF(ISERROR(H1561),IF(ISERROR(#REF!),"BLANK",#REF!),H1561),H1562)</f>
        <v>23/04/2024</v>
      </c>
      <c r="I1563" s="11">
        <f t="shared" si="3009"/>
        <v>3</v>
      </c>
      <c r="J1563" s="11" t="str">
        <f t="shared" si="3009"/>
        <v>S</v>
      </c>
      <c r="K1563" s="18">
        <f t="shared" si="3009"/>
        <v>0.61805555555555558</v>
      </c>
      <c r="L1563" s="11" t="str">
        <f t="shared" si="3009"/>
        <v>TB</v>
      </c>
      <c r="M1563" s="11">
        <f t="shared" si="3009"/>
        <v>5.5</v>
      </c>
      <c r="N1563" s="11">
        <f t="shared" si="3009"/>
        <v>2</v>
      </c>
      <c r="O1563" s="11">
        <f t="shared" si="3009"/>
        <v>1</v>
      </c>
      <c r="P1563" s="11" t="s">
        <v>242</v>
      </c>
      <c r="Q1563" s="19" t="str">
        <f>IF($N1563=1,IF(ISERROR(VLOOKUP($P1563,'M1'!$A:$C,Q$2,FALSE)),"NOT PRESENT",VLOOKUP($P1563,'M1'!$A:$C,Q$2,FALSE)),IF($N1563=2,IF(ISERROR(VLOOKUP(DATA!$P1563,'M2'!$A:$C,Q$2,FALSE)),"NOT PRESENT",VLOOKUP(DATA!$P1563,'M2'!$A:$C,Q$2,FALSE)),IF($N1563=0,IF(ISERROR(VLOOKUP($P1563,'M1'!$A:$C,Q$2,FALSE)),IF(ISERROR(VLOOKUP(DATA!$P1563,'M2'!$A:$C,Q$2,FALSE)),"NOT PRESENT",VLOOKUP(DATA!$P1563,'M2'!$A:$C,Q$2,FALSE)),VLOOKUP($P1563,'M1'!$A:$C,Q$2,FALSE)),"SPECIFY METHOD")))</f>
        <v>Triopha modesta</v>
      </c>
      <c r="R1563" s="12" t="str">
        <f>IF($N1563=1,IF(ISERROR(VLOOKUP($P1563,'M1'!$A:$C,R$2,FALSE)),"NOT PRESENT",VLOOKUP($P1563,'M1'!$A:$C,R$2,FALSE)),IF($N1563=2,IF(ISERROR(VLOOKUP(DATA!$P1563,'M2'!$A:$C,R$2,FALSE)),"NOT PRESENT",VLOOKUP(DATA!$P1563,'M2'!$A:$C,R$2,FALSE)),IF($N1563=0,IF(ISERROR(VLOOKUP($P1563,'M1'!$A:$C,R$2,FALSE)),IF(ISERROR(VLOOKUP(DATA!$P1563,'M2'!$A:$C,R$2,FALSE)),"NOT PRESENT",VLOOKUP(DATA!$P1563,'M2'!$A:$C,R$2,FALSE)),VLOOKUP($P1563,'M1'!$A:$C,R$2,FALSE)),"SPECIFY METHOD")))</f>
        <v>Sea clown</v>
      </c>
      <c r="S1563" s="21">
        <f t="shared" si="2910"/>
        <v>1</v>
      </c>
      <c r="T1563" s="11">
        <v>1</v>
      </c>
      <c r="U1563" s="11"/>
      <c r="V1563" s="11"/>
      <c r="W1563" s="11"/>
      <c r="X1563" s="11"/>
      <c r="Y1563" s="11"/>
      <c r="Z1563" s="11"/>
      <c r="AA1563" s="11"/>
      <c r="AB1563" s="11"/>
      <c r="AC1563" s="11"/>
      <c r="AD1563" s="11"/>
      <c r="AE1563" s="11"/>
      <c r="AF1563" s="11"/>
      <c r="AG1563" s="11"/>
      <c r="AH1563" s="11"/>
      <c r="AI1563" s="11"/>
      <c r="AJ1563" s="11"/>
      <c r="AK1563" s="11"/>
      <c r="AL1563" s="11"/>
      <c r="AM1563" s="11"/>
      <c r="AN1563" s="11"/>
      <c r="AO1563" s="11"/>
      <c r="AP1563" s="11"/>
      <c r="AQ1563" s="11"/>
      <c r="AR1563" s="11"/>
      <c r="AS1563" s="11"/>
      <c r="AT1563" s="11"/>
      <c r="AU1563" s="11"/>
      <c r="AV1563" s="11"/>
      <c r="AW1563" s="11"/>
      <c r="AX1563" s="11"/>
      <c r="AY1563" s="11"/>
      <c r="AZ1563" s="11"/>
      <c r="BA1563" s="11"/>
      <c r="BB1563" s="11"/>
      <c r="BC1563" s="11"/>
      <c r="BD1563" s="11"/>
      <c r="BE1563" s="11"/>
      <c r="BF1563" s="11"/>
      <c r="BG1563" s="11"/>
      <c r="BH1563" s="11"/>
      <c r="BI1563" s="11"/>
      <c r="BJ1563" s="11"/>
      <c r="BK1563" s="11"/>
      <c r="BL1563" s="11"/>
      <c r="BM1563" s="11"/>
      <c r="BN1563" s="11"/>
      <c r="BO1563" s="11"/>
      <c r="BP1563" s="11"/>
    </row>
    <row r="1564" spans="1:68" ht="12.75" customHeight="1">
      <c r="A1564" s="12">
        <f t="shared" si="2736"/>
        <v>1560</v>
      </c>
      <c r="B1564" s="11" t="str">
        <f t="shared" ref="B1564:D1564" si="3010">IF(ISERROR(B1563),IF(ISERROR(B1562),IF(ISERROR(B1561),"BLANK",B1561),B1562),B1563)</f>
        <v>Jasmin Schuster</v>
      </c>
      <c r="C1564" s="11" t="str">
        <f t="shared" si="3010"/>
        <v>Tom Bird</v>
      </c>
      <c r="D1564" s="11" t="str">
        <f t="shared" si="3010"/>
        <v>BMSC25</v>
      </c>
      <c r="E1564" s="12" t="str">
        <f>IF(ISERROR(VLOOKUP($D1564,SITES!$A:$E,2,FALSE)),"",VLOOKUP($D1564,SITES!$A:$E,2,FALSE))</f>
        <v>Goby Town</v>
      </c>
      <c r="F1564" s="10">
        <f>IF(ISERROR(VLOOKUP($D1564,SITES!$A:$E,3,FALSE)),"",VLOOKUP($D1564,SITES!$A:$E,3,FALSE))</f>
        <v>48.838594999999998</v>
      </c>
      <c r="G1564" s="13">
        <f>IF(ISERROR(VLOOKUP($D1564,SITES!$A:$E,4,FALSE)),"",VLOOKUP($D1564,SITES!$A:$E,4,FALSE))</f>
        <v>-125.135015</v>
      </c>
      <c r="H1564" s="36" t="str">
        <f t="shared" ref="H1564:O1564" si="3011">IF(ISERROR(H1563),IF(ISERROR(H1562),IF(ISERROR(H1561),"BLANK",H1561),H1562),H1563)</f>
        <v>23/04/2024</v>
      </c>
      <c r="I1564" s="11">
        <f t="shared" si="3011"/>
        <v>3</v>
      </c>
      <c r="J1564" s="11" t="str">
        <f t="shared" si="3011"/>
        <v>S</v>
      </c>
      <c r="K1564" s="18">
        <f t="shared" si="3011"/>
        <v>0.61805555555555558</v>
      </c>
      <c r="L1564" s="11" t="str">
        <f t="shared" si="3011"/>
        <v>TB</v>
      </c>
      <c r="M1564" s="11">
        <f t="shared" si="3011"/>
        <v>5.5</v>
      </c>
      <c r="N1564" s="11">
        <f t="shared" si="3011"/>
        <v>2</v>
      </c>
      <c r="O1564" s="11">
        <f t="shared" si="3011"/>
        <v>1</v>
      </c>
      <c r="P1564" s="11" t="s">
        <v>243</v>
      </c>
      <c r="Q1564" s="19" t="str">
        <f>IF($N1564=1,IF(ISERROR(VLOOKUP($P1564,'M1'!$A:$C,Q$2,FALSE)),"NOT PRESENT",VLOOKUP($P1564,'M1'!$A:$C,Q$2,FALSE)),IF($N1564=2,IF(ISERROR(VLOOKUP(DATA!$P1564,'M2'!$A:$C,Q$2,FALSE)),"NOT PRESENT",VLOOKUP(DATA!$P1564,'M2'!$A:$C,Q$2,FALSE)),IF($N1564=0,IF(ISERROR(VLOOKUP($P1564,'M1'!$A:$C,Q$2,FALSE)),IF(ISERROR(VLOOKUP(DATA!$P1564,'M2'!$A:$C,Q$2,FALSE)),"NOT PRESENT",VLOOKUP(DATA!$P1564,'M2'!$A:$C,Q$2,FALSE)),VLOOKUP($P1564,'M1'!$A:$C,Q$2,FALSE)),"SPECIFY METHOD")))</f>
        <v>Pachycheles pubescens</v>
      </c>
      <c r="R1564" s="12" t="str">
        <f>IF($N1564=1,IF(ISERROR(VLOOKUP($P1564,'M1'!$A:$C,R$2,FALSE)),"NOT PRESENT",VLOOKUP($P1564,'M1'!$A:$C,R$2,FALSE)),IF($N1564=2,IF(ISERROR(VLOOKUP(DATA!$P1564,'M2'!$A:$C,R$2,FALSE)),"NOT PRESENT",VLOOKUP(DATA!$P1564,'M2'!$A:$C,R$2,FALSE)),IF($N1564=0,IF(ISERROR(VLOOKUP($P1564,'M1'!$A:$C,R$2,FALSE)),IF(ISERROR(VLOOKUP(DATA!$P1564,'M2'!$A:$C,R$2,FALSE)),"NOT PRESENT",VLOOKUP(DATA!$P1564,'M2'!$A:$C,R$2,FALSE)),VLOOKUP($P1564,'M1'!$A:$C,R$2,FALSE)),"SPECIFY METHOD")))</f>
        <v>Pubescent porcelain crab</v>
      </c>
      <c r="S1564" s="21">
        <f t="shared" si="2910"/>
        <v>2</v>
      </c>
      <c r="T1564" s="11">
        <v>2</v>
      </c>
      <c r="U1564" s="11"/>
      <c r="V1564" s="11"/>
      <c r="W1564" s="11"/>
      <c r="X1564" s="11"/>
      <c r="Y1564" s="11"/>
      <c r="Z1564" s="11"/>
      <c r="AA1564" s="11"/>
      <c r="AB1564" s="11"/>
      <c r="AC1564" s="11"/>
      <c r="AD1564" s="11"/>
      <c r="AE1564" s="11"/>
      <c r="AF1564" s="11"/>
      <c r="AG1564" s="11"/>
      <c r="AH1564" s="11"/>
      <c r="AI1564" s="11"/>
      <c r="AJ1564" s="11"/>
      <c r="AK1564" s="11"/>
      <c r="AL1564" s="11"/>
      <c r="AM1564" s="11"/>
      <c r="AN1564" s="11"/>
      <c r="AO1564" s="11"/>
      <c r="AP1564" s="11"/>
      <c r="AQ1564" s="11"/>
      <c r="AR1564" s="11"/>
      <c r="AS1564" s="11"/>
      <c r="AT1564" s="11"/>
      <c r="AU1564" s="11"/>
      <c r="AV1564" s="11"/>
      <c r="AW1564" s="11"/>
      <c r="AX1564" s="11"/>
      <c r="AY1564" s="11"/>
      <c r="AZ1564" s="11"/>
      <c r="BA1564" s="11"/>
      <c r="BB1564" s="11"/>
      <c r="BC1564" s="11"/>
      <c r="BD1564" s="11"/>
      <c r="BE1564" s="11"/>
      <c r="BF1564" s="11"/>
      <c r="BG1564" s="11"/>
      <c r="BH1564" s="11"/>
      <c r="BI1564" s="11"/>
      <c r="BJ1564" s="11"/>
      <c r="BK1564" s="11"/>
      <c r="BL1564" s="11"/>
      <c r="BM1564" s="11"/>
      <c r="BN1564" s="11"/>
      <c r="BO1564" s="11"/>
      <c r="BP1564" s="11"/>
    </row>
    <row r="1565" spans="1:68" ht="12.75" customHeight="1">
      <c r="A1565" s="12">
        <f t="shared" si="2736"/>
        <v>1561</v>
      </c>
      <c r="B1565" s="11" t="str">
        <f t="shared" ref="B1565:D1565" si="3012">IF(ISERROR(B1564),IF(ISERROR(B1563),IF(ISERROR(B1562),"BLANK",B1562),B1563),B1564)</f>
        <v>Jasmin Schuster</v>
      </c>
      <c r="C1565" s="11" t="str">
        <f t="shared" si="3012"/>
        <v>Tom Bird</v>
      </c>
      <c r="D1565" s="11" t="str">
        <f t="shared" si="3012"/>
        <v>BMSC25</v>
      </c>
      <c r="E1565" s="12" t="str">
        <f>IF(ISERROR(VLOOKUP($D1565,SITES!$A:$E,2,FALSE)),"",VLOOKUP($D1565,SITES!$A:$E,2,FALSE))</f>
        <v>Goby Town</v>
      </c>
      <c r="F1565" s="10">
        <f>IF(ISERROR(VLOOKUP($D1565,SITES!$A:$E,3,FALSE)),"",VLOOKUP($D1565,SITES!$A:$E,3,FALSE))</f>
        <v>48.838594999999998</v>
      </c>
      <c r="G1565" s="13">
        <f>IF(ISERROR(VLOOKUP($D1565,SITES!$A:$E,4,FALSE)),"",VLOOKUP($D1565,SITES!$A:$E,4,FALSE))</f>
        <v>-125.135015</v>
      </c>
      <c r="H1565" s="36" t="str">
        <f t="shared" ref="H1565:O1565" si="3013">IF(ISERROR(H1564),IF(ISERROR(H1563),IF(ISERROR(H1562),"BLANK",H1562),H1563),H1564)</f>
        <v>23/04/2024</v>
      </c>
      <c r="I1565" s="11">
        <f t="shared" si="3013"/>
        <v>3</v>
      </c>
      <c r="J1565" s="11" t="str">
        <f t="shared" si="3013"/>
        <v>S</v>
      </c>
      <c r="K1565" s="18">
        <f t="shared" si="3013"/>
        <v>0.61805555555555558</v>
      </c>
      <c r="L1565" s="11" t="str">
        <f t="shared" si="3013"/>
        <v>TB</v>
      </c>
      <c r="M1565" s="11">
        <f t="shared" si="3013"/>
        <v>5.5</v>
      </c>
      <c r="N1565" s="11">
        <f t="shared" si="3013"/>
        <v>2</v>
      </c>
      <c r="O1565" s="11">
        <f t="shared" si="3013"/>
        <v>1</v>
      </c>
      <c r="P1565" s="11" t="s">
        <v>207</v>
      </c>
      <c r="Q1565" s="19" t="str">
        <f>IF($N1565=1,IF(ISERROR(VLOOKUP($P1565,'M1'!$A:$C,Q$2,FALSE)),"NOT PRESENT",VLOOKUP($P1565,'M1'!$A:$C,Q$2,FALSE)),IF($N1565=2,IF(ISERROR(VLOOKUP(DATA!$P1565,'M2'!$A:$C,Q$2,FALSE)),"NOT PRESENT",VLOOKUP(DATA!$P1565,'M2'!$A:$C,Q$2,FALSE)),IF($N1565=0,IF(ISERROR(VLOOKUP($P1565,'M1'!$A:$C,Q$2,FALSE)),IF(ISERROR(VLOOKUP(DATA!$P1565,'M2'!$A:$C,Q$2,FALSE)),"NOT PRESENT",VLOOKUP(DATA!$P1565,'M2'!$A:$C,Q$2,FALSE)),VLOOKUP($P1565,'M1'!$A:$C,Q$2,FALSE)),"SPECIFY METHOD")))</f>
        <v>Pomaulax gibberosus</v>
      </c>
      <c r="R1565" s="12" t="str">
        <f>IF($N1565=1,IF(ISERROR(VLOOKUP($P1565,'M1'!$A:$C,R$2,FALSE)),"NOT PRESENT",VLOOKUP($P1565,'M1'!$A:$C,R$2,FALSE)),IF($N1565=2,IF(ISERROR(VLOOKUP(DATA!$P1565,'M2'!$A:$C,R$2,FALSE)),"NOT PRESENT",VLOOKUP(DATA!$P1565,'M2'!$A:$C,R$2,FALSE)),IF($N1565=0,IF(ISERROR(VLOOKUP($P1565,'M1'!$A:$C,R$2,FALSE)),IF(ISERROR(VLOOKUP(DATA!$P1565,'M2'!$A:$C,R$2,FALSE)),"NOT PRESENT",VLOOKUP(DATA!$P1565,'M2'!$A:$C,R$2,FALSE)),VLOOKUP($P1565,'M1'!$A:$C,R$2,FALSE)),"SPECIFY METHOD")))</f>
        <v>Red turban shell</v>
      </c>
      <c r="S1565" s="21">
        <f t="shared" si="2910"/>
        <v>2</v>
      </c>
      <c r="T1565" s="11">
        <v>2</v>
      </c>
      <c r="U1565" s="11"/>
      <c r="V1565" s="11"/>
      <c r="W1565" s="11"/>
      <c r="X1565" s="11"/>
      <c r="Y1565" s="11"/>
      <c r="Z1565" s="11"/>
      <c r="AA1565" s="11"/>
      <c r="AB1565" s="11"/>
      <c r="AC1565" s="11"/>
      <c r="AD1565" s="11"/>
      <c r="AE1565" s="11"/>
      <c r="AF1565" s="11"/>
      <c r="AG1565" s="11"/>
      <c r="AH1565" s="11"/>
      <c r="AI1565" s="11"/>
      <c r="AJ1565" s="11"/>
      <c r="AK1565" s="11"/>
      <c r="AL1565" s="11"/>
      <c r="AM1565" s="11"/>
      <c r="AN1565" s="11"/>
      <c r="AO1565" s="11"/>
      <c r="AP1565" s="11"/>
      <c r="AQ1565" s="11"/>
      <c r="AR1565" s="11"/>
      <c r="AS1565" s="11"/>
      <c r="AT1565" s="11"/>
      <c r="AU1565" s="11"/>
      <c r="AV1565" s="11"/>
      <c r="AW1565" s="11"/>
      <c r="AX1565" s="11"/>
      <c r="AY1565" s="11"/>
      <c r="AZ1565" s="11"/>
      <c r="BA1565" s="11"/>
      <c r="BB1565" s="11"/>
      <c r="BC1565" s="11"/>
      <c r="BD1565" s="11"/>
      <c r="BE1565" s="11"/>
      <c r="BF1565" s="11"/>
      <c r="BG1565" s="11"/>
      <c r="BH1565" s="11"/>
      <c r="BI1565" s="11"/>
      <c r="BJ1565" s="11"/>
      <c r="BK1565" s="11"/>
      <c r="BL1565" s="11"/>
      <c r="BM1565" s="11"/>
      <c r="BN1565" s="11"/>
      <c r="BO1565" s="11"/>
      <c r="BP1565" s="11"/>
    </row>
    <row r="1566" spans="1:68" ht="12.75" customHeight="1">
      <c r="A1566" s="12">
        <f t="shared" si="2736"/>
        <v>1562</v>
      </c>
      <c r="B1566" s="11" t="str">
        <f t="shared" ref="B1566:D1566" si="3014">IF(ISERROR(B1565),IF(ISERROR(B1564),IF(ISERROR(B1563),"BLANK",B1563),B1564),B1565)</f>
        <v>Jasmin Schuster</v>
      </c>
      <c r="C1566" s="11" t="str">
        <f t="shared" si="3014"/>
        <v>Tom Bird</v>
      </c>
      <c r="D1566" s="11" t="str">
        <f t="shared" si="3014"/>
        <v>BMSC25</v>
      </c>
      <c r="E1566" s="12" t="str">
        <f>IF(ISERROR(VLOOKUP($D1566,SITES!$A:$E,2,FALSE)),"",VLOOKUP($D1566,SITES!$A:$E,2,FALSE))</f>
        <v>Goby Town</v>
      </c>
      <c r="F1566" s="10">
        <f>IF(ISERROR(VLOOKUP($D1566,SITES!$A:$E,3,FALSE)),"",VLOOKUP($D1566,SITES!$A:$E,3,FALSE))</f>
        <v>48.838594999999998</v>
      </c>
      <c r="G1566" s="13">
        <f>IF(ISERROR(VLOOKUP($D1566,SITES!$A:$E,4,FALSE)),"",VLOOKUP($D1566,SITES!$A:$E,4,FALSE))</f>
        <v>-125.135015</v>
      </c>
      <c r="H1566" s="36" t="str">
        <f t="shared" ref="H1566:O1566" si="3015">IF(ISERROR(H1565),IF(ISERROR(H1564),IF(ISERROR(H1563),"BLANK",H1563),H1564),H1565)</f>
        <v>23/04/2024</v>
      </c>
      <c r="I1566" s="11">
        <f t="shared" si="3015"/>
        <v>3</v>
      </c>
      <c r="J1566" s="11" t="str">
        <f t="shared" si="3015"/>
        <v>S</v>
      </c>
      <c r="K1566" s="18">
        <f t="shared" si="3015"/>
        <v>0.61805555555555558</v>
      </c>
      <c r="L1566" s="11" t="str">
        <f t="shared" si="3015"/>
        <v>TB</v>
      </c>
      <c r="M1566" s="11">
        <f t="shared" si="3015"/>
        <v>5.5</v>
      </c>
      <c r="N1566" s="11">
        <f t="shared" si="3015"/>
        <v>2</v>
      </c>
      <c r="O1566" s="11">
        <f t="shared" si="3015"/>
        <v>1</v>
      </c>
      <c r="P1566" s="11" t="s">
        <v>244</v>
      </c>
      <c r="Q1566" s="19" t="str">
        <f>IF($N1566=1,IF(ISERROR(VLOOKUP($P1566,'M1'!$A:$C,Q$2,FALSE)),"NOT PRESENT",VLOOKUP($P1566,'M1'!$A:$C,Q$2,FALSE)),IF($N1566=2,IF(ISERROR(VLOOKUP(DATA!$P1566,'M2'!$A:$C,Q$2,FALSE)),"NOT PRESENT",VLOOKUP(DATA!$P1566,'M2'!$A:$C,Q$2,FALSE)),IF($N1566=0,IF(ISERROR(VLOOKUP($P1566,'M1'!$A:$C,Q$2,FALSE)),IF(ISERROR(VLOOKUP(DATA!$P1566,'M2'!$A:$C,Q$2,FALSE)),"NOT PRESENT",VLOOKUP(DATA!$P1566,'M2'!$A:$C,Q$2,FALSE)),VLOOKUP($P1566,'M1'!$A:$C,Q$2,FALSE)),"SPECIFY METHOD")))</f>
        <v>Nautichthys oculofasciatus</v>
      </c>
      <c r="R1566" s="12" t="str">
        <f>IF($N1566=1,IF(ISERROR(VLOOKUP($P1566,'M1'!$A:$C,R$2,FALSE)),"NOT PRESENT",VLOOKUP($P1566,'M1'!$A:$C,R$2,FALSE)),IF($N1566=2,IF(ISERROR(VLOOKUP(DATA!$P1566,'M2'!$A:$C,R$2,FALSE)),"NOT PRESENT",VLOOKUP(DATA!$P1566,'M2'!$A:$C,R$2,FALSE)),IF($N1566=0,IF(ISERROR(VLOOKUP($P1566,'M1'!$A:$C,R$2,FALSE)),IF(ISERROR(VLOOKUP(DATA!$P1566,'M2'!$A:$C,R$2,FALSE)),"NOT PRESENT",VLOOKUP(DATA!$P1566,'M2'!$A:$C,R$2,FALSE)),VLOOKUP($P1566,'M1'!$A:$C,R$2,FALSE)),"SPECIFY METHOD")))</f>
        <v>Sailfin sculpin</v>
      </c>
      <c r="S1566" s="21">
        <f t="shared" si="2910"/>
        <v>1</v>
      </c>
      <c r="T1566" s="11">
        <v>0</v>
      </c>
      <c r="U1566" s="11"/>
      <c r="V1566" s="11"/>
      <c r="W1566" s="11"/>
      <c r="X1566" s="11"/>
      <c r="Y1566" s="11">
        <v>1</v>
      </c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  <c r="AT1566" s="11"/>
      <c r="AU1566" s="11"/>
      <c r="AV1566" s="11"/>
      <c r="AW1566" s="11"/>
      <c r="AX1566" s="11"/>
      <c r="AY1566" s="11"/>
      <c r="AZ1566" s="11"/>
      <c r="BA1566" s="11"/>
      <c r="BB1566" s="11"/>
      <c r="BC1566" s="11"/>
      <c r="BD1566" s="11"/>
      <c r="BE1566" s="11"/>
      <c r="BF1566" s="11"/>
      <c r="BG1566" s="11"/>
      <c r="BH1566" s="11"/>
      <c r="BI1566" s="11"/>
      <c r="BJ1566" s="11"/>
      <c r="BK1566" s="11"/>
      <c r="BL1566" s="11"/>
      <c r="BM1566" s="11"/>
      <c r="BN1566" s="11"/>
      <c r="BO1566" s="11"/>
      <c r="BP1566" s="11"/>
    </row>
    <row r="1567" spans="1:68" ht="12.75" customHeight="1">
      <c r="A1567" s="12">
        <f t="shared" si="2736"/>
        <v>1563</v>
      </c>
      <c r="B1567" s="11" t="str">
        <f t="shared" ref="B1567:D1567" si="3016">IF(ISERROR(B1566),IF(ISERROR(B1565),IF(ISERROR(B1564),"BLANK",B1564),B1565),B1566)</f>
        <v>Jasmin Schuster</v>
      </c>
      <c r="C1567" s="11" t="str">
        <f t="shared" si="3016"/>
        <v>Tom Bird</v>
      </c>
      <c r="D1567" s="11" t="str">
        <f t="shared" si="3016"/>
        <v>BMSC25</v>
      </c>
      <c r="E1567" s="12" t="str">
        <f>IF(ISERROR(VLOOKUP($D1567,SITES!$A:$E,2,FALSE)),"",VLOOKUP($D1567,SITES!$A:$E,2,FALSE))</f>
        <v>Goby Town</v>
      </c>
      <c r="F1567" s="10">
        <f>IF(ISERROR(VLOOKUP($D1567,SITES!$A:$E,3,FALSE)),"",VLOOKUP($D1567,SITES!$A:$E,3,FALSE))</f>
        <v>48.838594999999998</v>
      </c>
      <c r="G1567" s="13">
        <f>IF(ISERROR(VLOOKUP($D1567,SITES!$A:$E,4,FALSE)),"",VLOOKUP($D1567,SITES!$A:$E,4,FALSE))</f>
        <v>-125.135015</v>
      </c>
      <c r="H1567" s="36" t="str">
        <f t="shared" ref="H1567:O1567" si="3017">IF(ISERROR(H1566),IF(ISERROR(H1565),IF(ISERROR(H1564),"BLANK",H1564),H1565),H1566)</f>
        <v>23/04/2024</v>
      </c>
      <c r="I1567" s="11">
        <f t="shared" si="3017"/>
        <v>3</v>
      </c>
      <c r="J1567" s="11" t="str">
        <f t="shared" si="3017"/>
        <v>S</v>
      </c>
      <c r="K1567" s="18">
        <f t="shared" si="3017"/>
        <v>0.61805555555555558</v>
      </c>
      <c r="L1567" s="11" t="str">
        <f t="shared" si="3017"/>
        <v>TB</v>
      </c>
      <c r="M1567" s="11">
        <f t="shared" si="3017"/>
        <v>5.5</v>
      </c>
      <c r="N1567" s="11">
        <f t="shared" si="3017"/>
        <v>2</v>
      </c>
      <c r="O1567" s="11">
        <f t="shared" si="3017"/>
        <v>1</v>
      </c>
      <c r="P1567" s="11" t="s">
        <v>245</v>
      </c>
      <c r="Q1567" s="19" t="str">
        <f>IF($N1567=1,IF(ISERROR(VLOOKUP($P1567,'M1'!$A:$C,Q$2,FALSE)),"NOT PRESENT",VLOOKUP($P1567,'M1'!$A:$C,Q$2,FALSE)),IF($N1567=2,IF(ISERROR(VLOOKUP(DATA!$P1567,'M2'!$A:$C,Q$2,FALSE)),"NOT PRESENT",VLOOKUP(DATA!$P1567,'M2'!$A:$C,Q$2,FALSE)),IF($N1567=0,IF(ISERROR(VLOOKUP($P1567,'M1'!$A:$C,Q$2,FALSE)),IF(ISERROR(VLOOKUP(DATA!$P1567,'M2'!$A:$C,Q$2,FALSE)),"NOT PRESENT",VLOOKUP(DATA!$P1567,'M2'!$A:$C,Q$2,FALSE)),VLOOKUP($P1567,'M1'!$A:$C,Q$2,FALSE)),"SPECIFY METHOD")))</f>
        <v>Pholis laeta</v>
      </c>
      <c r="R1567" s="12" t="str">
        <f>IF($N1567=1,IF(ISERROR(VLOOKUP($P1567,'M1'!$A:$C,R$2,FALSE)),"NOT PRESENT",VLOOKUP($P1567,'M1'!$A:$C,R$2,FALSE)),IF($N1567=2,IF(ISERROR(VLOOKUP(DATA!$P1567,'M2'!$A:$C,R$2,FALSE)),"NOT PRESENT",VLOOKUP(DATA!$P1567,'M2'!$A:$C,R$2,FALSE)),IF($N1567=0,IF(ISERROR(VLOOKUP($P1567,'M1'!$A:$C,R$2,FALSE)),IF(ISERROR(VLOOKUP(DATA!$P1567,'M2'!$A:$C,R$2,FALSE)),"NOT PRESENT",VLOOKUP(DATA!$P1567,'M2'!$A:$C,R$2,FALSE)),VLOOKUP($P1567,'M1'!$A:$C,R$2,FALSE)),"SPECIFY METHOD")))</f>
        <v>Crescent gunnel</v>
      </c>
      <c r="S1567" s="21">
        <f t="shared" si="2910"/>
        <v>1</v>
      </c>
      <c r="T1567" s="11">
        <v>0</v>
      </c>
      <c r="U1567" s="11"/>
      <c r="V1567" s="11"/>
      <c r="W1567" s="11"/>
      <c r="X1567" s="11"/>
      <c r="Y1567" s="11"/>
      <c r="Z1567" s="11">
        <v>1</v>
      </c>
      <c r="AA1567" s="11"/>
      <c r="AB1567" s="11"/>
      <c r="AC1567" s="11"/>
      <c r="AD1567" s="11"/>
      <c r="AE1567" s="11"/>
      <c r="AF1567" s="11"/>
      <c r="AG1567" s="11"/>
      <c r="AH1567" s="11"/>
      <c r="AI1567" s="11"/>
      <c r="AJ1567" s="11"/>
      <c r="AK1567" s="11"/>
      <c r="AL1567" s="11"/>
      <c r="AM1567" s="11"/>
      <c r="AN1567" s="11"/>
      <c r="AO1567" s="11"/>
      <c r="AP1567" s="11"/>
      <c r="AQ1567" s="11"/>
      <c r="AR1567" s="11"/>
      <c r="AS1567" s="11"/>
      <c r="AT1567" s="11"/>
      <c r="AU1567" s="11"/>
      <c r="AV1567" s="11"/>
      <c r="AW1567" s="11"/>
      <c r="AX1567" s="11"/>
      <c r="AY1567" s="11"/>
      <c r="AZ1567" s="11"/>
      <c r="BA1567" s="11"/>
      <c r="BB1567" s="11"/>
      <c r="BC1567" s="11"/>
      <c r="BD1567" s="11"/>
      <c r="BE1567" s="11"/>
      <c r="BF1567" s="11"/>
      <c r="BG1567" s="11"/>
      <c r="BH1567" s="11"/>
      <c r="BI1567" s="11"/>
      <c r="BJ1567" s="11"/>
      <c r="BK1567" s="11"/>
      <c r="BL1567" s="11"/>
      <c r="BM1567" s="11"/>
      <c r="BN1567" s="11"/>
      <c r="BO1567" s="11"/>
      <c r="BP1567" s="11"/>
    </row>
    <row r="1568" spans="1:68" ht="12.75" customHeight="1">
      <c r="A1568" s="12">
        <f t="shared" si="2736"/>
        <v>1564</v>
      </c>
      <c r="B1568" s="11" t="str">
        <f t="shared" ref="B1568:D1568" si="3018">IF(ISERROR(B1567),IF(ISERROR(B1566),IF(ISERROR(B1565),"BLANK",B1565),B1566),B1567)</f>
        <v>Jasmin Schuster</v>
      </c>
      <c r="C1568" s="11" t="str">
        <f t="shared" si="3018"/>
        <v>Tom Bird</v>
      </c>
      <c r="D1568" s="11" t="str">
        <f t="shared" si="3018"/>
        <v>BMSC25</v>
      </c>
      <c r="E1568" s="12" t="str">
        <f>IF(ISERROR(VLOOKUP($D1568,SITES!$A:$E,2,FALSE)),"",VLOOKUP($D1568,SITES!$A:$E,2,FALSE))</f>
        <v>Goby Town</v>
      </c>
      <c r="F1568" s="10">
        <f>IF(ISERROR(VLOOKUP($D1568,SITES!$A:$E,3,FALSE)),"",VLOOKUP($D1568,SITES!$A:$E,3,FALSE))</f>
        <v>48.838594999999998</v>
      </c>
      <c r="G1568" s="13">
        <f>IF(ISERROR(VLOOKUP($D1568,SITES!$A:$E,4,FALSE)),"",VLOOKUP($D1568,SITES!$A:$E,4,FALSE))</f>
        <v>-125.135015</v>
      </c>
      <c r="H1568" s="36" t="str">
        <f t="shared" ref="H1568:O1568" si="3019">IF(ISERROR(H1567),IF(ISERROR(H1566),IF(ISERROR(H1565),"BLANK",H1565),H1566),H1567)</f>
        <v>23/04/2024</v>
      </c>
      <c r="I1568" s="11">
        <f t="shared" si="3019"/>
        <v>3</v>
      </c>
      <c r="J1568" s="11" t="str">
        <f t="shared" si="3019"/>
        <v>S</v>
      </c>
      <c r="K1568" s="18">
        <f t="shared" si="3019"/>
        <v>0.61805555555555558</v>
      </c>
      <c r="L1568" s="11" t="str">
        <f t="shared" si="3019"/>
        <v>TB</v>
      </c>
      <c r="M1568" s="11">
        <f t="shared" si="3019"/>
        <v>5.5</v>
      </c>
      <c r="N1568" s="11">
        <f t="shared" si="3019"/>
        <v>2</v>
      </c>
      <c r="O1568" s="11">
        <f t="shared" si="3019"/>
        <v>1</v>
      </c>
      <c r="P1568" s="11" t="s">
        <v>246</v>
      </c>
      <c r="Q1568" s="19" t="str">
        <f>IF($N1568=1,IF(ISERROR(VLOOKUP($P1568,'M1'!$A:$C,Q$2,FALSE)),"NOT PRESENT",VLOOKUP($P1568,'M1'!$A:$C,Q$2,FALSE)),IF($N1568=2,IF(ISERROR(VLOOKUP(DATA!$P1568,'M2'!$A:$C,Q$2,FALSE)),"NOT PRESENT",VLOOKUP(DATA!$P1568,'M2'!$A:$C,Q$2,FALSE)),IF($N1568=0,IF(ISERROR(VLOOKUP($P1568,'M1'!$A:$C,Q$2,FALSE)),IF(ISERROR(VLOOKUP(DATA!$P1568,'M2'!$A:$C,Q$2,FALSE)),"NOT PRESENT",VLOOKUP(DATA!$P1568,'M2'!$A:$C,Q$2,FALSE)),VLOOKUP($P1568,'M1'!$A:$C,Q$2,FALSE)),"SPECIFY METHOD")))</f>
        <v>Doris montereyensis</v>
      </c>
      <c r="R1568" s="12" t="str">
        <f>IF($N1568=1,IF(ISERROR(VLOOKUP($P1568,'M1'!$A:$C,R$2,FALSE)),"NOT PRESENT",VLOOKUP($P1568,'M1'!$A:$C,R$2,FALSE)),IF($N1568=2,IF(ISERROR(VLOOKUP(DATA!$P1568,'M2'!$A:$C,R$2,FALSE)),"NOT PRESENT",VLOOKUP(DATA!$P1568,'M2'!$A:$C,R$2,FALSE)),IF($N1568=0,IF(ISERROR(VLOOKUP($P1568,'M1'!$A:$C,R$2,FALSE)),IF(ISERROR(VLOOKUP(DATA!$P1568,'M2'!$A:$C,R$2,FALSE)),"NOT PRESENT",VLOOKUP(DATA!$P1568,'M2'!$A:$C,R$2,FALSE)),VLOOKUP($P1568,'M1'!$A:$C,R$2,FALSE)),"SPECIFY METHOD")))</f>
        <v>Monterey sea lemon</v>
      </c>
      <c r="S1568" s="21">
        <f t="shared" si="2910"/>
        <v>2</v>
      </c>
      <c r="T1568" s="11">
        <v>2</v>
      </c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1"/>
      <c r="BA1568" s="11"/>
      <c r="BB1568" s="11"/>
      <c r="BC1568" s="11"/>
      <c r="BD1568" s="11"/>
      <c r="BE1568" s="11"/>
      <c r="BF1568" s="11"/>
      <c r="BG1568" s="11"/>
      <c r="BH1568" s="11"/>
      <c r="BI1568" s="11"/>
      <c r="BJ1568" s="11"/>
      <c r="BK1568" s="11"/>
      <c r="BL1568" s="11"/>
      <c r="BM1568" s="11"/>
      <c r="BN1568" s="11"/>
      <c r="BO1568" s="11"/>
      <c r="BP1568" s="11"/>
    </row>
    <row r="1569" spans="1:68" ht="12.75" customHeight="1">
      <c r="A1569" s="12">
        <f t="shared" si="2736"/>
        <v>1565</v>
      </c>
      <c r="B1569" s="11" t="str">
        <f t="shared" ref="B1569:D1569" si="3020">IF(ISERROR(B1568),IF(ISERROR(B1567),IF(ISERROR(B1566),"BLANK",B1566),B1567),B1568)</f>
        <v>Jasmin Schuster</v>
      </c>
      <c r="C1569" s="11" t="str">
        <f t="shared" si="3020"/>
        <v>Tom Bird</v>
      </c>
      <c r="D1569" s="11" t="str">
        <f t="shared" si="3020"/>
        <v>BMSC25</v>
      </c>
      <c r="E1569" s="12" t="str">
        <f>IF(ISERROR(VLOOKUP($D1569,SITES!$A:$E,2,FALSE)),"",VLOOKUP($D1569,SITES!$A:$E,2,FALSE))</f>
        <v>Goby Town</v>
      </c>
      <c r="F1569" s="10">
        <f>IF(ISERROR(VLOOKUP($D1569,SITES!$A:$E,3,FALSE)),"",VLOOKUP($D1569,SITES!$A:$E,3,FALSE))</f>
        <v>48.838594999999998</v>
      </c>
      <c r="G1569" s="13">
        <f>IF(ISERROR(VLOOKUP($D1569,SITES!$A:$E,4,FALSE)),"",VLOOKUP($D1569,SITES!$A:$E,4,FALSE))</f>
        <v>-125.135015</v>
      </c>
      <c r="H1569" s="36" t="str">
        <f t="shared" ref="H1569:O1569" si="3021">IF(ISERROR(H1568),IF(ISERROR(H1567),IF(ISERROR(H1566),"BLANK",H1566),H1567),H1568)</f>
        <v>23/04/2024</v>
      </c>
      <c r="I1569" s="11">
        <f t="shared" si="3021"/>
        <v>3</v>
      </c>
      <c r="J1569" s="11" t="str">
        <f t="shared" si="3021"/>
        <v>S</v>
      </c>
      <c r="K1569" s="18">
        <f t="shared" si="3021"/>
        <v>0.61805555555555558</v>
      </c>
      <c r="L1569" s="11" t="str">
        <f t="shared" si="3021"/>
        <v>TB</v>
      </c>
      <c r="M1569" s="11">
        <f t="shared" si="3021"/>
        <v>5.5</v>
      </c>
      <c r="N1569" s="11">
        <f t="shared" si="3021"/>
        <v>2</v>
      </c>
      <c r="O1569" s="11">
        <f t="shared" si="3021"/>
        <v>1</v>
      </c>
      <c r="P1569" s="11" t="s">
        <v>247</v>
      </c>
      <c r="Q1569" s="19" t="str">
        <f>IF($N1569=1,IF(ISERROR(VLOOKUP($P1569,'M1'!$A:$C,Q$2,FALSE)),"NOT PRESENT",VLOOKUP($P1569,'M1'!$A:$C,Q$2,FALSE)),IF($N1569=2,IF(ISERROR(VLOOKUP(DATA!$P1569,'M2'!$A:$C,Q$2,FALSE)),"NOT PRESENT",VLOOKUP(DATA!$P1569,'M2'!$A:$C,Q$2,FALSE)),IF($N1569=0,IF(ISERROR(VLOOKUP($P1569,'M1'!$A:$C,Q$2,FALSE)),IF(ISERROR(VLOOKUP(DATA!$P1569,'M2'!$A:$C,Q$2,FALSE)),"NOT PRESENT",VLOOKUP(DATA!$P1569,'M2'!$A:$C,Q$2,FALSE)),VLOOKUP($P1569,'M1'!$A:$C,Q$2,FALSE)),"SPECIFY METHOD")))</f>
        <v>Debris - Fishing</v>
      </c>
      <c r="R1569" s="12" t="str">
        <f>IF($N1569=1,IF(ISERROR(VLOOKUP($P1569,'M1'!$A:$C,R$2,FALSE)),"NOT PRESENT",VLOOKUP($P1569,'M1'!$A:$C,R$2,FALSE)),IF($N1569=2,IF(ISERROR(VLOOKUP(DATA!$P1569,'M2'!$A:$C,R$2,FALSE)),"NOT PRESENT",VLOOKUP(DATA!$P1569,'M2'!$A:$C,R$2,FALSE)),IF($N1569=0,IF(ISERROR(VLOOKUP($P1569,'M1'!$A:$C,R$2,FALSE)),IF(ISERROR(VLOOKUP(DATA!$P1569,'M2'!$A:$C,R$2,FALSE)),"NOT PRESENT",VLOOKUP(DATA!$P1569,'M2'!$A:$C,R$2,FALSE)),VLOOKUP($P1569,'M1'!$A:$C,R$2,FALSE)),"SPECIFY METHOD")))</f>
        <v>Any fishing debris</v>
      </c>
      <c r="S1569" s="21">
        <f t="shared" si="2910"/>
        <v>1</v>
      </c>
      <c r="T1569" s="11">
        <v>1</v>
      </c>
      <c r="U1569" s="11"/>
      <c r="V1569" s="11"/>
      <c r="W1569" s="11"/>
      <c r="X1569" s="11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1"/>
      <c r="AJ1569" s="11"/>
      <c r="AK1569" s="11"/>
      <c r="AL1569" s="11"/>
      <c r="AM1569" s="11"/>
      <c r="AN1569" s="11"/>
      <c r="AO1569" s="11"/>
      <c r="AP1569" s="11"/>
      <c r="AQ1569" s="11"/>
      <c r="AR1569" s="11"/>
      <c r="AS1569" s="11"/>
      <c r="AT1569" s="11"/>
      <c r="AU1569" s="11"/>
      <c r="AV1569" s="11"/>
      <c r="AW1569" s="11"/>
      <c r="AX1569" s="11"/>
      <c r="AY1569" s="11"/>
      <c r="AZ1569" s="11"/>
      <c r="BA1569" s="11"/>
      <c r="BB1569" s="11"/>
      <c r="BC1569" s="11"/>
      <c r="BD1569" s="11"/>
      <c r="BE1569" s="11"/>
      <c r="BF1569" s="11"/>
      <c r="BG1569" s="11"/>
      <c r="BH1569" s="11"/>
      <c r="BI1569" s="11"/>
      <c r="BJ1569" s="11"/>
      <c r="BK1569" s="11"/>
      <c r="BL1569" s="11"/>
      <c r="BM1569" s="11"/>
      <c r="BN1569" s="11"/>
      <c r="BO1569" s="11"/>
      <c r="BP1569" s="11"/>
    </row>
    <row r="1570" spans="1:68" ht="12.75" customHeight="1">
      <c r="A1570" s="12">
        <f t="shared" si="2736"/>
        <v>1566</v>
      </c>
      <c r="B1570" s="11" t="str">
        <f t="shared" ref="B1570:D1570" si="3022">IF(ISERROR(B1569),IF(ISERROR(B1568),IF(ISERROR(B1567),"BLANK",B1567),B1568),B1569)</f>
        <v>Jasmin Schuster</v>
      </c>
      <c r="C1570" s="11" t="str">
        <f t="shared" si="3022"/>
        <v>Tom Bird</v>
      </c>
      <c r="D1570" s="11" t="str">
        <f t="shared" si="3022"/>
        <v>BMSC25</v>
      </c>
      <c r="E1570" s="12" t="str">
        <f>IF(ISERROR(VLOOKUP($D1570,SITES!$A:$E,2,FALSE)),"",VLOOKUP($D1570,SITES!$A:$E,2,FALSE))</f>
        <v>Goby Town</v>
      </c>
      <c r="F1570" s="10">
        <f>IF(ISERROR(VLOOKUP($D1570,SITES!$A:$E,3,FALSE)),"",VLOOKUP($D1570,SITES!$A:$E,3,FALSE))</f>
        <v>48.838594999999998</v>
      </c>
      <c r="G1570" s="13">
        <f>IF(ISERROR(VLOOKUP($D1570,SITES!$A:$E,4,FALSE)),"",VLOOKUP($D1570,SITES!$A:$E,4,FALSE))</f>
        <v>-125.135015</v>
      </c>
      <c r="H1570" s="36" t="str">
        <f t="shared" ref="H1570:O1570" si="3023">IF(ISERROR(H1569),IF(ISERROR(H1568),IF(ISERROR(H1567),"BLANK",H1567),H1568),H1569)</f>
        <v>23/04/2024</v>
      </c>
      <c r="I1570" s="11">
        <f t="shared" si="3023"/>
        <v>3</v>
      </c>
      <c r="J1570" s="11" t="str">
        <f t="shared" si="3023"/>
        <v>S</v>
      </c>
      <c r="K1570" s="18">
        <f t="shared" si="3023"/>
        <v>0.61805555555555558</v>
      </c>
      <c r="L1570" s="11" t="str">
        <f t="shared" si="3023"/>
        <v>TB</v>
      </c>
      <c r="M1570" s="11">
        <f t="shared" si="3023"/>
        <v>5.5</v>
      </c>
      <c r="N1570" s="11">
        <f t="shared" si="3023"/>
        <v>2</v>
      </c>
      <c r="O1570" s="11">
        <f t="shared" si="3023"/>
        <v>1</v>
      </c>
      <c r="P1570" s="11" t="s">
        <v>236</v>
      </c>
      <c r="Q1570" s="19" t="str">
        <f>IF($N1570=1,IF(ISERROR(VLOOKUP($P1570,'M1'!$A:$C,Q$2,FALSE)),"NOT PRESENT",VLOOKUP($P1570,'M1'!$A:$C,Q$2,FALSE)),IF($N1570=2,IF(ISERROR(VLOOKUP(DATA!$P1570,'M2'!$A:$C,Q$2,FALSE)),"NOT PRESENT",VLOOKUP(DATA!$P1570,'M2'!$A:$C,Q$2,FALSE)),IF($N1570=0,IF(ISERROR(VLOOKUP($P1570,'M1'!$A:$C,Q$2,FALSE)),IF(ISERROR(VLOOKUP(DATA!$P1570,'M2'!$A:$C,Q$2,FALSE)),"NOT PRESENT",VLOOKUP(DATA!$P1570,'M2'!$A:$C,Q$2,FALSE)),VLOOKUP($P1570,'M1'!$A:$C,Q$2,FALSE)),"SPECIFY METHOD")))</f>
        <v>Evasterias troschelii</v>
      </c>
      <c r="R1570" s="12" t="str">
        <f>IF($N1570=1,IF(ISERROR(VLOOKUP($P1570,'M1'!$A:$C,R$2,FALSE)),"NOT PRESENT",VLOOKUP($P1570,'M1'!$A:$C,R$2,FALSE)),IF($N1570=2,IF(ISERROR(VLOOKUP(DATA!$P1570,'M2'!$A:$C,R$2,FALSE)),"NOT PRESENT",VLOOKUP(DATA!$P1570,'M2'!$A:$C,R$2,FALSE)),IF($N1570=0,IF(ISERROR(VLOOKUP($P1570,'M1'!$A:$C,R$2,FALSE)),IF(ISERROR(VLOOKUP(DATA!$P1570,'M2'!$A:$C,R$2,FALSE)),"NOT PRESENT",VLOOKUP(DATA!$P1570,'M2'!$A:$C,R$2,FALSE)),VLOOKUP($P1570,'M1'!$A:$C,R$2,FALSE)),"SPECIFY METHOD")))</f>
        <v>Mottled starfish</v>
      </c>
      <c r="S1570" s="21">
        <f t="shared" si="2910"/>
        <v>1</v>
      </c>
      <c r="T1570" s="11">
        <v>1</v>
      </c>
      <c r="U1570" s="11"/>
      <c r="V1570" s="11"/>
      <c r="W1570" s="11"/>
      <c r="X1570" s="11"/>
      <c r="Y1570" s="11"/>
      <c r="Z1570" s="11"/>
      <c r="AA1570" s="11"/>
      <c r="AB1570" s="11"/>
      <c r="AC1570" s="11"/>
      <c r="AD1570" s="11"/>
      <c r="AE1570" s="11"/>
      <c r="AF1570" s="11"/>
      <c r="AG1570" s="11"/>
      <c r="AH1570" s="11"/>
      <c r="AI1570" s="11"/>
      <c r="AJ1570" s="11"/>
      <c r="AK1570" s="11"/>
      <c r="AL1570" s="11"/>
      <c r="AM1570" s="11"/>
      <c r="AN1570" s="11"/>
      <c r="AO1570" s="11"/>
      <c r="AP1570" s="11"/>
      <c r="AQ1570" s="11"/>
      <c r="AR1570" s="11"/>
      <c r="AS1570" s="11"/>
      <c r="AT1570" s="11"/>
      <c r="AU1570" s="11"/>
      <c r="AV1570" s="11"/>
      <c r="AW1570" s="11"/>
      <c r="AX1570" s="11"/>
      <c r="AY1570" s="11"/>
      <c r="AZ1570" s="11"/>
      <c r="BA1570" s="11"/>
      <c r="BB1570" s="11"/>
      <c r="BC1570" s="11"/>
      <c r="BD1570" s="11"/>
      <c r="BE1570" s="11"/>
      <c r="BF1570" s="11"/>
      <c r="BG1570" s="11"/>
      <c r="BH1570" s="11"/>
      <c r="BI1570" s="11"/>
      <c r="BJ1570" s="11"/>
      <c r="BK1570" s="11"/>
      <c r="BL1570" s="11"/>
      <c r="BM1570" s="11"/>
      <c r="BN1570" s="11"/>
      <c r="BO1570" s="11"/>
      <c r="BP1570" s="11"/>
    </row>
    <row r="1571" spans="1:68" ht="12.75" customHeight="1">
      <c r="A1571" s="12">
        <f t="shared" si="2736"/>
        <v>1567</v>
      </c>
      <c r="B1571" s="11" t="str">
        <f t="shared" ref="B1571:D1571" si="3024">IF(ISERROR(B1570),IF(ISERROR(B1569),IF(ISERROR(B1568),"BLANK",B1568),B1569),B1570)</f>
        <v>Jasmin Schuster</v>
      </c>
      <c r="C1571" s="11" t="str">
        <f t="shared" si="3024"/>
        <v>Tom Bird</v>
      </c>
      <c r="D1571" s="11" t="str">
        <f t="shared" si="3024"/>
        <v>BMSC25</v>
      </c>
      <c r="E1571" s="12" t="str">
        <f>IF(ISERROR(VLOOKUP($D1571,SITES!$A:$E,2,FALSE)),"",VLOOKUP($D1571,SITES!$A:$E,2,FALSE))</f>
        <v>Goby Town</v>
      </c>
      <c r="F1571" s="10">
        <f>IF(ISERROR(VLOOKUP($D1571,SITES!$A:$E,3,FALSE)),"",VLOOKUP($D1571,SITES!$A:$E,3,FALSE))</f>
        <v>48.838594999999998</v>
      </c>
      <c r="G1571" s="13">
        <f>IF(ISERROR(VLOOKUP($D1571,SITES!$A:$E,4,FALSE)),"",VLOOKUP($D1571,SITES!$A:$E,4,FALSE))</f>
        <v>-125.135015</v>
      </c>
      <c r="H1571" s="36" t="str">
        <f t="shared" ref="H1571:M1571" si="3025">IF(ISERROR(H1570),IF(ISERROR(H1569),IF(ISERROR(H1568),"BLANK",H1568),H1569),H1570)</f>
        <v>23/04/2024</v>
      </c>
      <c r="I1571" s="11">
        <f t="shared" si="3025"/>
        <v>3</v>
      </c>
      <c r="J1571" s="11" t="str">
        <f t="shared" si="3025"/>
        <v>S</v>
      </c>
      <c r="K1571" s="18">
        <f t="shared" si="3025"/>
        <v>0.61805555555555558</v>
      </c>
      <c r="L1571" s="11" t="str">
        <f t="shared" si="3025"/>
        <v>TB</v>
      </c>
      <c r="M1571" s="11">
        <f t="shared" si="3025"/>
        <v>5.5</v>
      </c>
      <c r="N1571" s="11">
        <v>0</v>
      </c>
      <c r="O1571" s="11">
        <v>0</v>
      </c>
      <c r="P1571" s="11" t="s">
        <v>248</v>
      </c>
      <c r="Q1571" s="19" t="str">
        <f>IF($N1571=1,IF(ISERROR(VLOOKUP($P1571,'M1'!$A:$C,Q$2,FALSE)),"NOT PRESENT",VLOOKUP($P1571,'M1'!$A:$C,Q$2,FALSE)),IF($N1571=2,IF(ISERROR(VLOOKUP(DATA!$P1571,'M2'!$A:$C,Q$2,FALSE)),"NOT PRESENT",VLOOKUP(DATA!$P1571,'M2'!$A:$C,Q$2,FALSE)),IF($N1571=0,IF(ISERROR(VLOOKUP($P1571,'M1'!$A:$C,Q$2,FALSE)),IF(ISERROR(VLOOKUP(DATA!$P1571,'M2'!$A:$C,Q$2,FALSE)),"NOT PRESENT",VLOOKUP(DATA!$P1571,'M2'!$A:$C,Q$2,FALSE)),VLOOKUP($P1571,'M1'!$A:$C,Q$2,FALSE)),"SPECIFY METHOD")))</f>
        <v>Enteroctopus dofleini</v>
      </c>
      <c r="R1571" s="12" t="str">
        <f>IF($N1571=1,IF(ISERROR(VLOOKUP($P1571,'M1'!$A:$C,R$2,FALSE)),"NOT PRESENT",VLOOKUP($P1571,'M1'!$A:$C,R$2,FALSE)),IF($N1571=2,IF(ISERROR(VLOOKUP(DATA!$P1571,'M2'!$A:$C,R$2,FALSE)),"NOT PRESENT",VLOOKUP(DATA!$P1571,'M2'!$A:$C,R$2,FALSE)),IF($N1571=0,IF(ISERROR(VLOOKUP($P1571,'M1'!$A:$C,R$2,FALSE)),IF(ISERROR(VLOOKUP(DATA!$P1571,'M2'!$A:$C,R$2,FALSE)),"NOT PRESENT",VLOOKUP(DATA!$P1571,'M2'!$A:$C,R$2,FALSE)),VLOOKUP($P1571,'M1'!$A:$C,R$2,FALSE)),"SPECIFY METHOD")))</f>
        <v>Giant pacific octopus</v>
      </c>
      <c r="S1571" s="21">
        <f t="shared" si="2910"/>
        <v>1</v>
      </c>
      <c r="T1571" s="11">
        <v>1</v>
      </c>
      <c r="U1571" s="11"/>
      <c r="V1571" s="11"/>
      <c r="W1571" s="11"/>
      <c r="X1571" s="11"/>
      <c r="Y1571" s="11"/>
      <c r="Z1571" s="11"/>
      <c r="AA1571" s="11"/>
      <c r="AB1571" s="11"/>
      <c r="AC1571" s="11"/>
      <c r="AD1571" s="11"/>
      <c r="AE1571" s="11"/>
      <c r="AF1571" s="11"/>
      <c r="AG1571" s="11"/>
      <c r="AH1571" s="11"/>
      <c r="AI1571" s="11"/>
      <c r="AJ1571" s="11"/>
      <c r="AK1571" s="11"/>
      <c r="AL1571" s="11"/>
      <c r="AM1571" s="11"/>
      <c r="AN1571" s="11"/>
      <c r="AO1571" s="11"/>
      <c r="AP1571" s="11"/>
      <c r="AQ1571" s="11"/>
      <c r="AR1571" s="11"/>
      <c r="AS1571" s="11"/>
      <c r="AT1571" s="11"/>
      <c r="AU1571" s="11"/>
      <c r="AV1571" s="11"/>
      <c r="AW1571" s="11"/>
      <c r="AX1571" s="11"/>
      <c r="AY1571" s="11"/>
      <c r="AZ1571" s="11"/>
      <c r="BA1571" s="11"/>
      <c r="BB1571" s="11"/>
      <c r="BC1571" s="11"/>
      <c r="BD1571" s="11"/>
      <c r="BE1571" s="11"/>
      <c r="BF1571" s="11"/>
      <c r="BG1571" s="11"/>
      <c r="BH1571" s="11"/>
      <c r="BI1571" s="11"/>
      <c r="BJ1571" s="11"/>
      <c r="BK1571" s="11"/>
      <c r="BL1571" s="11"/>
      <c r="BM1571" s="11"/>
      <c r="BN1571" s="11"/>
      <c r="BO1571" s="11"/>
      <c r="BP1571" s="11"/>
    </row>
    <row r="1572" spans="1:68" ht="12.75" customHeight="1">
      <c r="A1572" s="12">
        <f t="shared" si="2736"/>
        <v>1568</v>
      </c>
      <c r="B1572" s="11" t="str">
        <f t="shared" ref="B1572:B1602" si="3026">IF(ISERROR(B1571),IF(ISERROR(B1570),IF(ISERROR(B1569),"BLANK",B1569),B1570),B1571)</f>
        <v>Jasmin Schuster</v>
      </c>
      <c r="C1572" s="11" t="s">
        <v>21</v>
      </c>
      <c r="D1572" s="11" t="s">
        <v>166</v>
      </c>
      <c r="E1572" s="12" t="str">
        <f>IF(ISERROR(VLOOKUP($D1572,SITES!$A:$E,2,FALSE)),"",VLOOKUP($D1572,SITES!$A:$E,2,FALSE))</f>
        <v>Faber Islets</v>
      </c>
      <c r="F1572" s="10">
        <f>IF(ISERROR(VLOOKUP($D1572,SITES!$A:$E,3,FALSE)),"",VLOOKUP($D1572,SITES!$A:$E,3,FALSE))</f>
        <v>48.890701293945298</v>
      </c>
      <c r="G1572" s="13">
        <f>IF(ISERROR(VLOOKUP($D1572,SITES!$A:$E,4,FALSE)),"",VLOOKUP($D1572,SITES!$A:$E,4,FALSE))</f>
        <v>-125.300498962402</v>
      </c>
      <c r="H1572" s="36" t="s">
        <v>167</v>
      </c>
      <c r="I1572" s="11">
        <f>IF(ISERROR(I1571),IF(ISERROR(I1570),IF(ISERROR(I1569),"BLANK",I1569),I1570),I1571)</f>
        <v>3</v>
      </c>
      <c r="J1572" s="11" t="s">
        <v>84</v>
      </c>
      <c r="K1572" s="18">
        <v>0.40972222222222227</v>
      </c>
      <c r="L1572" s="11" t="s">
        <v>26</v>
      </c>
      <c r="M1572" s="11">
        <v>7.5</v>
      </c>
      <c r="N1572" s="11">
        <v>1</v>
      </c>
      <c r="O1572" s="11">
        <v>1</v>
      </c>
      <c r="P1572" s="11" t="s">
        <v>249</v>
      </c>
      <c r="Q1572" s="19" t="str">
        <f>IF($N1572=1,IF(ISERROR(VLOOKUP($P1572,'M1'!$A:$C,Q$2,FALSE)),"NOT PRESENT",VLOOKUP($P1572,'M1'!$A:$C,Q$2,FALSE)),IF($N1572=2,IF(ISERROR(VLOOKUP(DATA!$P1572,'M2'!$A:$C,Q$2,FALSE)),"NOT PRESENT",VLOOKUP(DATA!$P1572,'M2'!$A:$C,Q$2,FALSE)),IF($N1572=0,IF(ISERROR(VLOOKUP($P1572,'M1'!$A:$C,Q$2,FALSE)),IF(ISERROR(VLOOKUP(DATA!$P1572,'M2'!$A:$C,Q$2,FALSE)),"NOT PRESENT",VLOOKUP(DATA!$P1572,'M2'!$A:$C,Q$2,FALSE)),VLOOKUP($P1572,'M1'!$A:$C,Q$2,FALSE)),"SPECIFY METHOD")))</f>
        <v>Mitrocoma cellularia</v>
      </c>
      <c r="R1572" s="12" t="str">
        <f>IF($N1572=1,IF(ISERROR(VLOOKUP($P1572,'M1'!$A:$C,R$2,FALSE)),"NOT PRESENT",VLOOKUP($P1572,'M1'!$A:$C,R$2,FALSE)),IF($N1572=2,IF(ISERROR(VLOOKUP(DATA!$P1572,'M2'!$A:$C,R$2,FALSE)),"NOT PRESENT",VLOOKUP(DATA!$P1572,'M2'!$A:$C,R$2,FALSE)),IF($N1572=0,IF(ISERROR(VLOOKUP($P1572,'M1'!$A:$C,R$2,FALSE)),IF(ISERROR(VLOOKUP(DATA!$P1572,'M2'!$A:$C,R$2,FALSE)),"NOT PRESENT",VLOOKUP(DATA!$P1572,'M2'!$A:$C,R$2,FALSE)),VLOOKUP($P1572,'M1'!$A:$C,R$2,FALSE)),"SPECIFY METHOD")))</f>
        <v>Cross jellyfish</v>
      </c>
      <c r="S1572" s="21">
        <f t="shared" si="2910"/>
        <v>2</v>
      </c>
      <c r="T1572" s="11">
        <v>2</v>
      </c>
      <c r="U1572" s="11"/>
      <c r="V1572" s="11"/>
      <c r="W1572" s="11"/>
      <c r="X1572" s="11"/>
      <c r="Y1572" s="11"/>
      <c r="Z1572" s="11"/>
      <c r="AA1572" s="11"/>
      <c r="AB1572" s="11"/>
      <c r="AC1572" s="11"/>
      <c r="AD1572" s="11"/>
      <c r="AE1572" s="11"/>
      <c r="AF1572" s="11"/>
      <c r="AG1572" s="11"/>
      <c r="AH1572" s="11"/>
      <c r="AI1572" s="11"/>
      <c r="AJ1572" s="11"/>
      <c r="AK1572" s="11"/>
      <c r="AL1572" s="11"/>
      <c r="AM1572" s="11"/>
      <c r="AN1572" s="11"/>
      <c r="AO1572" s="11"/>
      <c r="AP1572" s="11"/>
      <c r="AQ1572" s="11"/>
      <c r="AR1572" s="11"/>
      <c r="AS1572" s="11"/>
      <c r="AT1572" s="11"/>
      <c r="AU1572" s="11"/>
      <c r="AV1572" s="11"/>
      <c r="AW1572" s="11"/>
      <c r="AX1572" s="11"/>
      <c r="AY1572" s="11"/>
      <c r="AZ1572" s="11"/>
      <c r="BA1572" s="11"/>
      <c r="BB1572" s="11"/>
      <c r="BC1572" s="11"/>
      <c r="BD1572" s="11"/>
      <c r="BE1572" s="11"/>
      <c r="BF1572" s="11"/>
      <c r="BG1572" s="11"/>
      <c r="BH1572" s="11"/>
      <c r="BI1572" s="11"/>
      <c r="BJ1572" s="11"/>
      <c r="BK1572" s="11"/>
      <c r="BL1572" s="11"/>
      <c r="BM1572" s="11"/>
      <c r="BN1572" s="11"/>
      <c r="BO1572" s="11"/>
      <c r="BP1572" s="11"/>
    </row>
    <row r="1573" spans="1:68" ht="12.75" customHeight="1">
      <c r="A1573" s="12">
        <f t="shared" si="2736"/>
        <v>1569</v>
      </c>
      <c r="B1573" s="11" t="str">
        <f t="shared" si="3026"/>
        <v>Jasmin Schuster</v>
      </c>
      <c r="C1573" s="11" t="str">
        <f t="shared" ref="C1573:D1573" si="3027">IF(ISERROR(C1572),IF(ISERROR(C1571),IF(ISERROR(C1570),"BLANK",C1570),C1571),C1572)</f>
        <v>Em Lim</v>
      </c>
      <c r="D1573" s="11" t="str">
        <f t="shared" si="3027"/>
        <v>BMSC16</v>
      </c>
      <c r="E1573" s="12" t="str">
        <f>IF(ISERROR(VLOOKUP($D1573,SITES!$A:$E,2,FALSE)),"",VLOOKUP($D1573,SITES!$A:$E,2,FALSE))</f>
        <v>Faber Islets</v>
      </c>
      <c r="F1573" s="10">
        <f>IF(ISERROR(VLOOKUP($D1573,SITES!$A:$E,3,FALSE)),"",VLOOKUP($D1573,SITES!$A:$E,3,FALSE))</f>
        <v>48.890701293945298</v>
      </c>
      <c r="G1573" s="13">
        <f>IF(ISERROR(VLOOKUP($D1573,SITES!$A:$E,4,FALSE)),"",VLOOKUP($D1573,SITES!$A:$E,4,FALSE))</f>
        <v>-125.300498962402</v>
      </c>
      <c r="H1573" s="36" t="str">
        <f t="shared" ref="H1573:O1573" si="3028">IF(ISERROR(H1572),IF(ISERROR(H1571),IF(ISERROR(H1570),"BLANK",H1570),H1571),H1572)</f>
        <v>02/05/2024</v>
      </c>
      <c r="I1573" s="11">
        <f t="shared" si="3028"/>
        <v>3</v>
      </c>
      <c r="J1573" s="11" t="str">
        <f t="shared" si="3028"/>
        <v>NW</v>
      </c>
      <c r="K1573" s="18">
        <f t="shared" si="3028"/>
        <v>0.40972222222222227</v>
      </c>
      <c r="L1573" s="11" t="str">
        <f t="shared" si="3028"/>
        <v>EGL</v>
      </c>
      <c r="M1573" s="11">
        <f t="shared" si="3028"/>
        <v>7.5</v>
      </c>
      <c r="N1573" s="11">
        <f t="shared" si="3028"/>
        <v>1</v>
      </c>
      <c r="O1573" s="11">
        <f t="shared" si="3028"/>
        <v>1</v>
      </c>
      <c r="P1573" s="11" t="s">
        <v>221</v>
      </c>
      <c r="Q1573" s="19" t="str">
        <f>IF($N1573=1,IF(ISERROR(VLOOKUP($P1573,'M1'!$A:$C,Q$2,FALSE)),"NOT PRESENT",VLOOKUP($P1573,'M1'!$A:$C,Q$2,FALSE)),IF($N1573=2,IF(ISERROR(VLOOKUP(DATA!$P1573,'M2'!$A:$C,Q$2,FALSE)),"NOT PRESENT",VLOOKUP(DATA!$P1573,'M2'!$A:$C,Q$2,FALSE)),IF($N1573=0,IF(ISERROR(VLOOKUP($P1573,'M1'!$A:$C,Q$2,FALSE)),IF(ISERROR(VLOOKUP(DATA!$P1573,'M2'!$A:$C,Q$2,FALSE)),"NOT PRESENT",VLOOKUP(DATA!$P1573,'M2'!$A:$C,Q$2,FALSE)),VLOOKUP($P1573,'M1'!$A:$C,Q$2,FALSE)),"SPECIFY METHOD")))</f>
        <v>Rhinogobiops nicholsii</v>
      </c>
      <c r="R1573" s="12" t="str">
        <f>IF($N1573=1,IF(ISERROR(VLOOKUP($P1573,'M1'!$A:$C,R$2,FALSE)),"NOT PRESENT",VLOOKUP($P1573,'M1'!$A:$C,R$2,FALSE)),IF($N1573=2,IF(ISERROR(VLOOKUP(DATA!$P1573,'M2'!$A:$C,R$2,FALSE)),"NOT PRESENT",VLOOKUP(DATA!$P1573,'M2'!$A:$C,R$2,FALSE)),IF($N1573=0,IF(ISERROR(VLOOKUP($P1573,'M1'!$A:$C,R$2,FALSE)),IF(ISERROR(VLOOKUP(DATA!$P1573,'M2'!$A:$C,R$2,FALSE)),"NOT PRESENT",VLOOKUP(DATA!$P1573,'M2'!$A:$C,R$2,FALSE)),VLOOKUP($P1573,'M1'!$A:$C,R$2,FALSE)),"SPECIFY METHOD")))</f>
        <v>Blackeye goby</v>
      </c>
      <c r="S1573" s="21">
        <f t="shared" si="2910"/>
        <v>9</v>
      </c>
      <c r="T1573" s="11">
        <v>0</v>
      </c>
      <c r="U1573" s="11"/>
      <c r="V1573" s="11">
        <v>4</v>
      </c>
      <c r="W1573" s="11">
        <v>4</v>
      </c>
      <c r="X1573" s="11">
        <v>1</v>
      </c>
      <c r="Y1573" s="11"/>
      <c r="Z1573" s="11"/>
      <c r="AA1573" s="11"/>
      <c r="AB1573" s="11"/>
      <c r="AC1573" s="11"/>
      <c r="AD1573" s="11"/>
      <c r="AE1573" s="11"/>
      <c r="AF1573" s="11"/>
      <c r="AG1573" s="11"/>
      <c r="AH1573" s="11"/>
      <c r="AI1573" s="11"/>
      <c r="AJ1573" s="11"/>
      <c r="AK1573" s="11"/>
      <c r="AL1573" s="11"/>
      <c r="AM1573" s="11"/>
      <c r="AN1573" s="11"/>
      <c r="AO1573" s="11"/>
      <c r="AP1573" s="11"/>
      <c r="AQ1573" s="11"/>
      <c r="AR1573" s="11"/>
      <c r="AS1573" s="11"/>
      <c r="AT1573" s="11"/>
      <c r="AU1573" s="11"/>
      <c r="AV1573" s="11"/>
      <c r="AW1573" s="11"/>
      <c r="AX1573" s="11"/>
      <c r="AY1573" s="11"/>
      <c r="AZ1573" s="11"/>
      <c r="BA1573" s="11"/>
      <c r="BB1573" s="11"/>
      <c r="BC1573" s="11"/>
      <c r="BD1573" s="11"/>
      <c r="BE1573" s="11"/>
      <c r="BF1573" s="11"/>
      <c r="BG1573" s="11"/>
      <c r="BH1573" s="11"/>
      <c r="BI1573" s="11"/>
      <c r="BJ1573" s="11"/>
      <c r="BK1573" s="11"/>
      <c r="BL1573" s="11"/>
      <c r="BM1573" s="11"/>
      <c r="BN1573" s="11"/>
      <c r="BO1573" s="11"/>
      <c r="BP1573" s="11"/>
    </row>
    <row r="1574" spans="1:68" ht="12.75" customHeight="1">
      <c r="A1574" s="12">
        <f t="shared" si="2736"/>
        <v>1570</v>
      </c>
      <c r="B1574" s="11" t="str">
        <f t="shared" si="3026"/>
        <v>Jasmin Schuster</v>
      </c>
      <c r="C1574" s="11" t="str">
        <f t="shared" ref="C1574:D1574" si="3029">IF(ISERROR(C1573),IF(ISERROR(C1572),IF(ISERROR(C1571),"BLANK",C1571),C1572),C1573)</f>
        <v>Em Lim</v>
      </c>
      <c r="D1574" s="11" t="str">
        <f t="shared" si="3029"/>
        <v>BMSC16</v>
      </c>
      <c r="E1574" s="12" t="str">
        <f>IF(ISERROR(VLOOKUP($D1574,SITES!$A:$E,2,FALSE)),"",VLOOKUP($D1574,SITES!$A:$E,2,FALSE))</f>
        <v>Faber Islets</v>
      </c>
      <c r="F1574" s="10">
        <f>IF(ISERROR(VLOOKUP($D1574,SITES!$A:$E,3,FALSE)),"",VLOOKUP($D1574,SITES!$A:$E,3,FALSE))</f>
        <v>48.890701293945298</v>
      </c>
      <c r="G1574" s="13">
        <f>IF(ISERROR(VLOOKUP($D1574,SITES!$A:$E,4,FALSE)),"",VLOOKUP($D1574,SITES!$A:$E,4,FALSE))</f>
        <v>-125.300498962402</v>
      </c>
      <c r="H1574" s="36" t="str">
        <f t="shared" ref="H1574:O1574" si="3030">IF(ISERROR(H1573),IF(ISERROR(H1572),IF(ISERROR(H1571),"BLANK",H1571),H1572),H1573)</f>
        <v>02/05/2024</v>
      </c>
      <c r="I1574" s="11">
        <f t="shared" si="3030"/>
        <v>3</v>
      </c>
      <c r="J1574" s="11" t="str">
        <f t="shared" si="3030"/>
        <v>NW</v>
      </c>
      <c r="K1574" s="18">
        <f t="shared" si="3030"/>
        <v>0.40972222222222227</v>
      </c>
      <c r="L1574" s="11" t="str">
        <f t="shared" si="3030"/>
        <v>EGL</v>
      </c>
      <c r="M1574" s="11">
        <f t="shared" si="3030"/>
        <v>7.5</v>
      </c>
      <c r="N1574" s="11">
        <f t="shared" si="3030"/>
        <v>1</v>
      </c>
      <c r="O1574" s="11">
        <f t="shared" si="3030"/>
        <v>1</v>
      </c>
      <c r="P1574" s="11" t="s">
        <v>203</v>
      </c>
      <c r="Q1574" s="19" t="str">
        <f>IF($N1574=1,IF(ISERROR(VLOOKUP($P1574,'M1'!$A:$C,Q$2,FALSE)),"NOT PRESENT",VLOOKUP($P1574,'M1'!$A:$C,Q$2,FALSE)),IF($N1574=2,IF(ISERROR(VLOOKUP(DATA!$P1574,'M2'!$A:$C,Q$2,FALSE)),"NOT PRESENT",VLOOKUP(DATA!$P1574,'M2'!$A:$C,Q$2,FALSE)),IF($N1574=0,IF(ISERROR(VLOOKUP($P1574,'M1'!$A:$C,Q$2,FALSE)),IF(ISERROR(VLOOKUP(DATA!$P1574,'M2'!$A:$C,Q$2,FALSE)),"NOT PRESENT",VLOOKUP(DATA!$P1574,'M2'!$A:$C,Q$2,FALSE)),VLOOKUP($P1574,'M1'!$A:$C,Q$2,FALSE)),"SPECIFY METHOD")))</f>
        <v>Hexagrammos decagrammus</v>
      </c>
      <c r="R1574" s="12" t="str">
        <f>IF($N1574=1,IF(ISERROR(VLOOKUP($P1574,'M1'!$A:$C,R$2,FALSE)),"NOT PRESENT",VLOOKUP($P1574,'M1'!$A:$C,R$2,FALSE)),IF($N1574=2,IF(ISERROR(VLOOKUP(DATA!$P1574,'M2'!$A:$C,R$2,FALSE)),"NOT PRESENT",VLOOKUP(DATA!$P1574,'M2'!$A:$C,R$2,FALSE)),IF($N1574=0,IF(ISERROR(VLOOKUP($P1574,'M1'!$A:$C,R$2,FALSE)),IF(ISERROR(VLOOKUP(DATA!$P1574,'M2'!$A:$C,R$2,FALSE)),"NOT PRESENT",VLOOKUP(DATA!$P1574,'M2'!$A:$C,R$2,FALSE)),VLOOKUP($P1574,'M1'!$A:$C,R$2,FALSE)),"SPECIFY METHOD")))</f>
        <v>Kelp greenling</v>
      </c>
      <c r="S1574" s="21">
        <f t="shared" si="2910"/>
        <v>1</v>
      </c>
      <c r="T1574" s="11">
        <v>0</v>
      </c>
      <c r="U1574" s="11"/>
      <c r="V1574" s="11"/>
      <c r="W1574" s="11"/>
      <c r="X1574" s="11"/>
      <c r="Y1574" s="11"/>
      <c r="Z1574" s="11"/>
      <c r="AA1574" s="11"/>
      <c r="AB1574" s="11"/>
      <c r="AC1574" s="11"/>
      <c r="AD1574" s="11"/>
      <c r="AE1574" s="11">
        <v>1</v>
      </c>
      <c r="AF1574" s="11"/>
      <c r="AG1574" s="11"/>
      <c r="AH1574" s="11"/>
      <c r="AI1574" s="11"/>
      <c r="AJ1574" s="11"/>
      <c r="AK1574" s="11"/>
      <c r="AL1574" s="11"/>
      <c r="AM1574" s="11"/>
      <c r="AN1574" s="11"/>
      <c r="AO1574" s="11"/>
      <c r="AP1574" s="11"/>
      <c r="AQ1574" s="11"/>
      <c r="AR1574" s="11"/>
      <c r="AS1574" s="11"/>
      <c r="AT1574" s="11"/>
      <c r="AU1574" s="11"/>
      <c r="AV1574" s="11"/>
      <c r="AW1574" s="11"/>
      <c r="AX1574" s="11"/>
      <c r="AY1574" s="11"/>
      <c r="AZ1574" s="11"/>
      <c r="BA1574" s="11"/>
      <c r="BB1574" s="11"/>
      <c r="BC1574" s="11"/>
      <c r="BD1574" s="11"/>
      <c r="BE1574" s="11"/>
      <c r="BF1574" s="11"/>
      <c r="BG1574" s="11"/>
      <c r="BH1574" s="11"/>
      <c r="BI1574" s="11"/>
      <c r="BJ1574" s="11"/>
      <c r="BK1574" s="11"/>
      <c r="BL1574" s="11"/>
      <c r="BM1574" s="11"/>
      <c r="BN1574" s="11"/>
      <c r="BO1574" s="11"/>
      <c r="BP1574" s="11"/>
    </row>
    <row r="1575" spans="1:68" ht="12.75" customHeight="1">
      <c r="A1575" s="12">
        <f t="shared" si="2736"/>
        <v>1571</v>
      </c>
      <c r="B1575" s="11" t="str">
        <f t="shared" si="3026"/>
        <v>Jasmin Schuster</v>
      </c>
      <c r="C1575" s="11" t="str">
        <f t="shared" ref="C1575:D1575" si="3031">IF(ISERROR(C1574),IF(ISERROR(C1573),IF(ISERROR(C1572),"BLANK",C1572),C1573),C1574)</f>
        <v>Em Lim</v>
      </c>
      <c r="D1575" s="11" t="str">
        <f t="shared" si="3031"/>
        <v>BMSC16</v>
      </c>
      <c r="E1575" s="12" t="str">
        <f>IF(ISERROR(VLOOKUP($D1575,SITES!$A:$E,2,FALSE)),"",VLOOKUP($D1575,SITES!$A:$E,2,FALSE))</f>
        <v>Faber Islets</v>
      </c>
      <c r="F1575" s="10">
        <f>IF(ISERROR(VLOOKUP($D1575,SITES!$A:$E,3,FALSE)),"",VLOOKUP($D1575,SITES!$A:$E,3,FALSE))</f>
        <v>48.890701293945298</v>
      </c>
      <c r="G1575" s="13">
        <f>IF(ISERROR(VLOOKUP($D1575,SITES!$A:$E,4,FALSE)),"",VLOOKUP($D1575,SITES!$A:$E,4,FALSE))</f>
        <v>-125.300498962402</v>
      </c>
      <c r="H1575" s="36" t="str">
        <f t="shared" ref="H1575:M1575" si="3032">IF(ISERROR(H1574),IF(ISERROR(H1573),IF(ISERROR(H1572),"BLANK",H1572),H1573),H1574)</f>
        <v>02/05/2024</v>
      </c>
      <c r="I1575" s="11">
        <f t="shared" si="3032"/>
        <v>3</v>
      </c>
      <c r="J1575" s="11" t="str">
        <f t="shared" si="3032"/>
        <v>NW</v>
      </c>
      <c r="K1575" s="18">
        <f t="shared" si="3032"/>
        <v>0.40972222222222227</v>
      </c>
      <c r="L1575" s="11" t="str">
        <f t="shared" si="3032"/>
        <v>EGL</v>
      </c>
      <c r="M1575" s="11">
        <f t="shared" si="3032"/>
        <v>7.5</v>
      </c>
      <c r="N1575" s="11">
        <v>2</v>
      </c>
      <c r="O1575" s="11">
        <f>IF(ISERROR(O1574),IF(ISERROR(O1573),IF(ISERROR(O1572),"BLANK",O1572),O1573),O1574)</f>
        <v>1</v>
      </c>
      <c r="P1575" s="11" t="s">
        <v>208</v>
      </c>
      <c r="Q1575" s="19" t="str">
        <f>IF($N1575=1,IF(ISERROR(VLOOKUP($P1575,'M1'!$A:$C,Q$2,FALSE)),"NOT PRESENT",VLOOKUP($P1575,'M1'!$A:$C,Q$2,FALSE)),IF($N1575=2,IF(ISERROR(VLOOKUP(DATA!$P1575,'M2'!$A:$C,Q$2,FALSE)),"NOT PRESENT",VLOOKUP(DATA!$P1575,'M2'!$A:$C,Q$2,FALSE)),IF($N1575=0,IF(ISERROR(VLOOKUP($P1575,'M1'!$A:$C,Q$2,FALSE)),IF(ISERROR(VLOOKUP(DATA!$P1575,'M2'!$A:$C,Q$2,FALSE)),"NOT PRESENT",VLOOKUP(DATA!$P1575,'M2'!$A:$C,Q$2,FALSE)),VLOOKUP($P1575,'M1'!$A:$C,Q$2,FALSE)),"SPECIFY METHOD")))</f>
        <v>Patiria miniata</v>
      </c>
      <c r="R1575" s="12" t="str">
        <f>IF($N1575=1,IF(ISERROR(VLOOKUP($P1575,'M1'!$A:$C,R$2,FALSE)),"NOT PRESENT",VLOOKUP($P1575,'M1'!$A:$C,R$2,FALSE)),IF($N1575=2,IF(ISERROR(VLOOKUP(DATA!$P1575,'M2'!$A:$C,R$2,FALSE)),"NOT PRESENT",VLOOKUP(DATA!$P1575,'M2'!$A:$C,R$2,FALSE)),IF($N1575=0,IF(ISERROR(VLOOKUP($P1575,'M1'!$A:$C,R$2,FALSE)),IF(ISERROR(VLOOKUP(DATA!$P1575,'M2'!$A:$C,R$2,FALSE)),"NOT PRESENT",VLOOKUP(DATA!$P1575,'M2'!$A:$C,R$2,FALSE)),VLOOKUP($P1575,'M1'!$A:$C,R$2,FALSE)),"SPECIFY METHOD")))</f>
        <v>Bat star</v>
      </c>
      <c r="S1575" s="21">
        <f t="shared" si="2910"/>
        <v>41</v>
      </c>
      <c r="T1575" s="11">
        <v>41</v>
      </c>
      <c r="U1575" s="11"/>
      <c r="V1575" s="11"/>
      <c r="W1575" s="11"/>
      <c r="X1575" s="11"/>
      <c r="Y1575" s="11"/>
      <c r="Z1575" s="11"/>
      <c r="AA1575" s="11"/>
      <c r="AB1575" s="11"/>
      <c r="AC1575" s="11"/>
      <c r="AD1575" s="11"/>
      <c r="AE1575" s="11"/>
      <c r="AF1575" s="11"/>
      <c r="AG1575" s="11"/>
      <c r="AH1575" s="11"/>
      <c r="AI1575" s="11"/>
      <c r="AJ1575" s="11"/>
      <c r="AK1575" s="11"/>
      <c r="AL1575" s="11"/>
      <c r="AM1575" s="11"/>
      <c r="AN1575" s="11"/>
      <c r="AO1575" s="11"/>
      <c r="AP1575" s="11"/>
      <c r="AQ1575" s="11"/>
      <c r="AR1575" s="11"/>
      <c r="AS1575" s="11"/>
      <c r="AT1575" s="11"/>
      <c r="AU1575" s="11"/>
      <c r="AV1575" s="11"/>
      <c r="AW1575" s="11"/>
      <c r="AX1575" s="11"/>
      <c r="AY1575" s="11"/>
      <c r="AZ1575" s="11"/>
      <c r="BA1575" s="11"/>
      <c r="BB1575" s="11"/>
      <c r="BC1575" s="11"/>
      <c r="BD1575" s="11"/>
      <c r="BE1575" s="11"/>
      <c r="BF1575" s="11"/>
      <c r="BG1575" s="11"/>
      <c r="BH1575" s="11"/>
      <c r="BI1575" s="11"/>
      <c r="BJ1575" s="11"/>
      <c r="BK1575" s="11"/>
      <c r="BL1575" s="11"/>
      <c r="BM1575" s="11"/>
      <c r="BN1575" s="11"/>
      <c r="BO1575" s="11"/>
      <c r="BP1575" s="11"/>
    </row>
    <row r="1576" spans="1:68" ht="12.75" customHeight="1">
      <c r="A1576" s="12">
        <f t="shared" si="2736"/>
        <v>1572</v>
      </c>
      <c r="B1576" s="11" t="str">
        <f t="shared" si="3026"/>
        <v>Jasmin Schuster</v>
      </c>
      <c r="C1576" s="11" t="str">
        <f t="shared" ref="C1576:D1576" si="3033">IF(ISERROR(C1575),IF(ISERROR(C1574),IF(ISERROR(C1573),"BLANK",C1573),C1574),C1575)</f>
        <v>Em Lim</v>
      </c>
      <c r="D1576" s="11" t="str">
        <f t="shared" si="3033"/>
        <v>BMSC16</v>
      </c>
      <c r="E1576" s="12" t="str">
        <f>IF(ISERROR(VLOOKUP($D1576,SITES!$A:$E,2,FALSE)),"",VLOOKUP($D1576,SITES!$A:$E,2,FALSE))</f>
        <v>Faber Islets</v>
      </c>
      <c r="F1576" s="10">
        <f>IF(ISERROR(VLOOKUP($D1576,SITES!$A:$E,3,FALSE)),"",VLOOKUP($D1576,SITES!$A:$E,3,FALSE))</f>
        <v>48.890701293945298</v>
      </c>
      <c r="G1576" s="13">
        <f>IF(ISERROR(VLOOKUP($D1576,SITES!$A:$E,4,FALSE)),"",VLOOKUP($D1576,SITES!$A:$E,4,FALSE))</f>
        <v>-125.300498962402</v>
      </c>
      <c r="H1576" s="36" t="str">
        <f t="shared" ref="H1576:O1576" si="3034">IF(ISERROR(H1575),IF(ISERROR(H1574),IF(ISERROR(H1573),"BLANK",H1573),H1574),H1575)</f>
        <v>02/05/2024</v>
      </c>
      <c r="I1576" s="11">
        <f t="shared" si="3034"/>
        <v>3</v>
      </c>
      <c r="J1576" s="11" t="str">
        <f t="shared" si="3034"/>
        <v>NW</v>
      </c>
      <c r="K1576" s="18">
        <f t="shared" si="3034"/>
        <v>0.40972222222222227</v>
      </c>
      <c r="L1576" s="11" t="str">
        <f t="shared" si="3034"/>
        <v>EGL</v>
      </c>
      <c r="M1576" s="11">
        <f t="shared" si="3034"/>
        <v>7.5</v>
      </c>
      <c r="N1576" s="11">
        <f t="shared" si="3034"/>
        <v>2</v>
      </c>
      <c r="O1576" s="11">
        <f t="shared" si="3034"/>
        <v>1</v>
      </c>
      <c r="P1576" s="11" t="s">
        <v>206</v>
      </c>
      <c r="Q1576" s="19" t="str">
        <f>IF($N1576=1,IF(ISERROR(VLOOKUP($P1576,'M1'!$A:$C,Q$2,FALSE)),"NOT PRESENT",VLOOKUP($P1576,'M1'!$A:$C,Q$2,FALSE)),IF($N1576=2,IF(ISERROR(VLOOKUP(DATA!$P1576,'M2'!$A:$C,Q$2,FALSE)),"NOT PRESENT",VLOOKUP(DATA!$P1576,'M2'!$A:$C,Q$2,FALSE)),IF($N1576=0,IF(ISERROR(VLOOKUP($P1576,'M1'!$A:$C,Q$2,FALSE)),IF(ISERROR(VLOOKUP(DATA!$P1576,'M2'!$A:$C,Q$2,FALSE)),"NOT PRESENT",VLOOKUP(DATA!$P1576,'M2'!$A:$C,Q$2,FALSE)),VLOOKUP($P1576,'M1'!$A:$C,Q$2,FALSE)),"SPECIFY METHOD")))</f>
        <v>Mesocentrotus franciscanus</v>
      </c>
      <c r="R1576" s="12" t="str">
        <f>IF($N1576=1,IF(ISERROR(VLOOKUP($P1576,'M1'!$A:$C,R$2,FALSE)),"NOT PRESENT",VLOOKUP($P1576,'M1'!$A:$C,R$2,FALSE)),IF($N1576=2,IF(ISERROR(VLOOKUP(DATA!$P1576,'M2'!$A:$C,R$2,FALSE)),"NOT PRESENT",VLOOKUP(DATA!$P1576,'M2'!$A:$C,R$2,FALSE)),IF($N1576=0,IF(ISERROR(VLOOKUP($P1576,'M1'!$A:$C,R$2,FALSE)),IF(ISERROR(VLOOKUP(DATA!$P1576,'M2'!$A:$C,R$2,FALSE)),"NOT PRESENT",VLOOKUP(DATA!$P1576,'M2'!$A:$C,R$2,FALSE)),VLOOKUP($P1576,'M1'!$A:$C,R$2,FALSE)),"SPECIFY METHOD")))</f>
        <v>Red sea urchin</v>
      </c>
      <c r="S1576" s="21">
        <f t="shared" si="2910"/>
        <v>164</v>
      </c>
      <c r="T1576" s="11">
        <v>164</v>
      </c>
      <c r="U1576" s="11"/>
      <c r="V1576" s="11"/>
      <c r="W1576" s="11"/>
      <c r="X1576" s="11"/>
      <c r="Y1576" s="11"/>
      <c r="Z1576" s="11"/>
      <c r="AA1576" s="11"/>
      <c r="AB1576" s="11"/>
      <c r="AC1576" s="11"/>
      <c r="AD1576" s="11"/>
      <c r="AE1576" s="11"/>
      <c r="AF1576" s="11"/>
      <c r="AG1576" s="11"/>
      <c r="AH1576" s="11"/>
      <c r="AI1576" s="11"/>
      <c r="AJ1576" s="11"/>
      <c r="AK1576" s="11"/>
      <c r="AL1576" s="11"/>
      <c r="AM1576" s="11"/>
      <c r="AN1576" s="11"/>
      <c r="AO1576" s="11"/>
      <c r="AP1576" s="11"/>
      <c r="AQ1576" s="11"/>
      <c r="AR1576" s="11"/>
      <c r="AS1576" s="11"/>
      <c r="AT1576" s="11"/>
      <c r="AU1576" s="11"/>
      <c r="AV1576" s="11"/>
      <c r="AW1576" s="11"/>
      <c r="AX1576" s="11"/>
      <c r="AY1576" s="11"/>
      <c r="AZ1576" s="11"/>
      <c r="BA1576" s="11"/>
      <c r="BB1576" s="11"/>
      <c r="BC1576" s="11"/>
      <c r="BD1576" s="11"/>
      <c r="BE1576" s="11"/>
      <c r="BF1576" s="11"/>
      <c r="BG1576" s="11"/>
      <c r="BH1576" s="11"/>
      <c r="BI1576" s="11"/>
      <c r="BJ1576" s="11"/>
      <c r="BK1576" s="11"/>
      <c r="BL1576" s="11"/>
      <c r="BM1576" s="11"/>
      <c r="BN1576" s="11"/>
      <c r="BO1576" s="11"/>
      <c r="BP1576" s="11"/>
    </row>
    <row r="1577" spans="1:68" ht="12.75" customHeight="1">
      <c r="A1577" s="12">
        <f t="shared" si="2736"/>
        <v>1573</v>
      </c>
      <c r="B1577" s="11" t="str">
        <f t="shared" si="3026"/>
        <v>Jasmin Schuster</v>
      </c>
      <c r="C1577" s="11" t="str">
        <f t="shared" ref="C1577:D1577" si="3035">IF(ISERROR(C1576),IF(ISERROR(C1575),IF(ISERROR(C1574),"BLANK",C1574),C1575),C1576)</f>
        <v>Em Lim</v>
      </c>
      <c r="D1577" s="11" t="str">
        <f t="shared" si="3035"/>
        <v>BMSC16</v>
      </c>
      <c r="E1577" s="12" t="str">
        <f>IF(ISERROR(VLOOKUP($D1577,SITES!$A:$E,2,FALSE)),"",VLOOKUP($D1577,SITES!$A:$E,2,FALSE))</f>
        <v>Faber Islets</v>
      </c>
      <c r="F1577" s="10">
        <f>IF(ISERROR(VLOOKUP($D1577,SITES!$A:$E,3,FALSE)),"",VLOOKUP($D1577,SITES!$A:$E,3,FALSE))</f>
        <v>48.890701293945298</v>
      </c>
      <c r="G1577" s="13">
        <f>IF(ISERROR(VLOOKUP($D1577,SITES!$A:$E,4,FALSE)),"",VLOOKUP($D1577,SITES!$A:$E,4,FALSE))</f>
        <v>-125.300498962402</v>
      </c>
      <c r="H1577" s="36" t="str">
        <f t="shared" ref="H1577:O1577" si="3036">IF(ISERROR(H1576),IF(ISERROR(H1575),IF(ISERROR(H1574),"BLANK",H1574),H1575),H1576)</f>
        <v>02/05/2024</v>
      </c>
      <c r="I1577" s="11">
        <f t="shared" si="3036"/>
        <v>3</v>
      </c>
      <c r="J1577" s="11" t="str">
        <f t="shared" si="3036"/>
        <v>NW</v>
      </c>
      <c r="K1577" s="18">
        <f t="shared" si="3036"/>
        <v>0.40972222222222227</v>
      </c>
      <c r="L1577" s="11" t="str">
        <f t="shared" si="3036"/>
        <v>EGL</v>
      </c>
      <c r="M1577" s="11">
        <f t="shared" si="3036"/>
        <v>7.5</v>
      </c>
      <c r="N1577" s="11">
        <f t="shared" si="3036"/>
        <v>2</v>
      </c>
      <c r="O1577" s="11">
        <f t="shared" si="3036"/>
        <v>1</v>
      </c>
      <c r="P1577" s="11" t="s">
        <v>212</v>
      </c>
      <c r="Q1577" s="19" t="str">
        <f>IF($N1577=1,IF(ISERROR(VLOOKUP($P1577,'M1'!$A:$C,Q$2,FALSE)),"NOT PRESENT",VLOOKUP($P1577,'M1'!$A:$C,Q$2,FALSE)),IF($N1577=2,IF(ISERROR(VLOOKUP(DATA!$P1577,'M2'!$A:$C,Q$2,FALSE)),"NOT PRESENT",VLOOKUP(DATA!$P1577,'M2'!$A:$C,Q$2,FALSE)),IF($N1577=0,IF(ISERROR(VLOOKUP($P1577,'M1'!$A:$C,Q$2,FALSE)),IF(ISERROR(VLOOKUP(DATA!$P1577,'M2'!$A:$C,Q$2,FALSE)),"NOT PRESENT",VLOOKUP(DATA!$P1577,'M2'!$A:$C,Q$2,FALSE)),VLOOKUP($P1577,'M1'!$A:$C,Q$2,FALSE)),"SPECIFY METHOD")))</f>
        <v>Acmaea mitra</v>
      </c>
      <c r="R1577" s="12" t="str">
        <f>IF($N1577=1,IF(ISERROR(VLOOKUP($P1577,'M1'!$A:$C,R$2,FALSE)),"NOT PRESENT",VLOOKUP($P1577,'M1'!$A:$C,R$2,FALSE)),IF($N1577=2,IF(ISERROR(VLOOKUP(DATA!$P1577,'M2'!$A:$C,R$2,FALSE)),"NOT PRESENT",VLOOKUP(DATA!$P1577,'M2'!$A:$C,R$2,FALSE)),IF($N1577=0,IF(ISERROR(VLOOKUP($P1577,'M1'!$A:$C,R$2,FALSE)),IF(ISERROR(VLOOKUP(DATA!$P1577,'M2'!$A:$C,R$2,FALSE)),"NOT PRESENT",VLOOKUP(DATA!$P1577,'M2'!$A:$C,R$2,FALSE)),VLOOKUP($P1577,'M1'!$A:$C,R$2,FALSE)),"SPECIFY METHOD")))</f>
        <v>Whitecap limpet</v>
      </c>
      <c r="S1577" s="21">
        <f t="shared" si="2910"/>
        <v>29</v>
      </c>
      <c r="T1577" s="11">
        <v>29</v>
      </c>
      <c r="U1577" s="11"/>
      <c r="V1577" s="11"/>
      <c r="W1577" s="11"/>
      <c r="X1577" s="11"/>
      <c r="Y1577" s="11"/>
      <c r="Z1577" s="11"/>
      <c r="AA1577" s="11"/>
      <c r="AB1577" s="11"/>
      <c r="AC1577" s="11"/>
      <c r="AD1577" s="11"/>
      <c r="AE1577" s="11"/>
      <c r="AF1577" s="11"/>
      <c r="AG1577" s="11"/>
      <c r="AH1577" s="11"/>
      <c r="AI1577" s="11"/>
      <c r="AJ1577" s="11"/>
      <c r="AK1577" s="11"/>
      <c r="AL1577" s="11"/>
      <c r="AM1577" s="11"/>
      <c r="AN1577" s="11"/>
      <c r="AO1577" s="11"/>
      <c r="AP1577" s="11"/>
      <c r="AQ1577" s="11"/>
      <c r="AR1577" s="11"/>
      <c r="AS1577" s="11"/>
      <c r="AT1577" s="11"/>
      <c r="AU1577" s="11"/>
      <c r="AV1577" s="11"/>
      <c r="AW1577" s="11"/>
      <c r="AX1577" s="11"/>
      <c r="AY1577" s="11"/>
      <c r="AZ1577" s="11"/>
      <c r="BA1577" s="11"/>
      <c r="BB1577" s="11"/>
      <c r="BC1577" s="11"/>
      <c r="BD1577" s="11"/>
      <c r="BE1577" s="11"/>
      <c r="BF1577" s="11"/>
      <c r="BG1577" s="11"/>
      <c r="BH1577" s="11"/>
      <c r="BI1577" s="11"/>
      <c r="BJ1577" s="11"/>
      <c r="BK1577" s="11"/>
      <c r="BL1577" s="11"/>
      <c r="BM1577" s="11"/>
      <c r="BN1577" s="11"/>
      <c r="BO1577" s="11"/>
      <c r="BP1577" s="11"/>
    </row>
    <row r="1578" spans="1:68" ht="12.75" customHeight="1">
      <c r="A1578" s="12">
        <f t="shared" si="2736"/>
        <v>1574</v>
      </c>
      <c r="B1578" s="11" t="str">
        <f t="shared" si="3026"/>
        <v>Jasmin Schuster</v>
      </c>
      <c r="C1578" s="11" t="str">
        <f t="shared" ref="C1578:D1578" si="3037">IF(ISERROR(C1577),IF(ISERROR(C1576),IF(ISERROR(C1575),"BLANK",C1575),C1576),C1577)</f>
        <v>Em Lim</v>
      </c>
      <c r="D1578" s="11" t="str">
        <f t="shared" si="3037"/>
        <v>BMSC16</v>
      </c>
      <c r="E1578" s="12" t="str">
        <f>IF(ISERROR(VLOOKUP($D1578,SITES!$A:$E,2,FALSE)),"",VLOOKUP($D1578,SITES!$A:$E,2,FALSE))</f>
        <v>Faber Islets</v>
      </c>
      <c r="F1578" s="10">
        <f>IF(ISERROR(VLOOKUP($D1578,SITES!$A:$E,3,FALSE)),"",VLOOKUP($D1578,SITES!$A:$E,3,FALSE))</f>
        <v>48.890701293945298</v>
      </c>
      <c r="G1578" s="13">
        <f>IF(ISERROR(VLOOKUP($D1578,SITES!$A:$E,4,FALSE)),"",VLOOKUP($D1578,SITES!$A:$E,4,FALSE))</f>
        <v>-125.300498962402</v>
      </c>
      <c r="H1578" s="36" t="str">
        <f t="shared" ref="H1578:O1578" si="3038">IF(ISERROR(H1577),IF(ISERROR(H1576),IF(ISERROR(H1575),"BLANK",H1575),H1576),H1577)</f>
        <v>02/05/2024</v>
      </c>
      <c r="I1578" s="11">
        <f t="shared" si="3038"/>
        <v>3</v>
      </c>
      <c r="J1578" s="11" t="str">
        <f t="shared" si="3038"/>
        <v>NW</v>
      </c>
      <c r="K1578" s="18">
        <f t="shared" si="3038"/>
        <v>0.40972222222222227</v>
      </c>
      <c r="L1578" s="11" t="str">
        <f t="shared" si="3038"/>
        <v>EGL</v>
      </c>
      <c r="M1578" s="11">
        <f t="shared" si="3038"/>
        <v>7.5</v>
      </c>
      <c r="N1578" s="11">
        <f t="shared" si="3038"/>
        <v>2</v>
      </c>
      <c r="O1578" s="11">
        <f t="shared" si="3038"/>
        <v>1</v>
      </c>
      <c r="P1578" s="11" t="s">
        <v>207</v>
      </c>
      <c r="Q1578" s="19" t="str">
        <f>IF($N1578=1,IF(ISERROR(VLOOKUP($P1578,'M1'!$A:$C,Q$2,FALSE)),"NOT PRESENT",VLOOKUP($P1578,'M1'!$A:$C,Q$2,FALSE)),IF($N1578=2,IF(ISERROR(VLOOKUP(DATA!$P1578,'M2'!$A:$C,Q$2,FALSE)),"NOT PRESENT",VLOOKUP(DATA!$P1578,'M2'!$A:$C,Q$2,FALSE)),IF($N1578=0,IF(ISERROR(VLOOKUP($P1578,'M1'!$A:$C,Q$2,FALSE)),IF(ISERROR(VLOOKUP(DATA!$P1578,'M2'!$A:$C,Q$2,FALSE)),"NOT PRESENT",VLOOKUP(DATA!$P1578,'M2'!$A:$C,Q$2,FALSE)),VLOOKUP($P1578,'M1'!$A:$C,Q$2,FALSE)),"SPECIFY METHOD")))</f>
        <v>Pomaulax gibberosus</v>
      </c>
      <c r="R1578" s="12" t="str">
        <f>IF($N1578=1,IF(ISERROR(VLOOKUP($P1578,'M1'!$A:$C,R$2,FALSE)),"NOT PRESENT",VLOOKUP($P1578,'M1'!$A:$C,R$2,FALSE)),IF($N1578=2,IF(ISERROR(VLOOKUP(DATA!$P1578,'M2'!$A:$C,R$2,FALSE)),"NOT PRESENT",VLOOKUP(DATA!$P1578,'M2'!$A:$C,R$2,FALSE)),IF($N1578=0,IF(ISERROR(VLOOKUP($P1578,'M1'!$A:$C,R$2,FALSE)),IF(ISERROR(VLOOKUP(DATA!$P1578,'M2'!$A:$C,R$2,FALSE)),"NOT PRESENT",VLOOKUP(DATA!$P1578,'M2'!$A:$C,R$2,FALSE)),VLOOKUP($P1578,'M1'!$A:$C,R$2,FALSE)),"SPECIFY METHOD")))</f>
        <v>Red turban shell</v>
      </c>
      <c r="S1578" s="21">
        <f t="shared" si="2910"/>
        <v>34</v>
      </c>
      <c r="T1578" s="11">
        <v>34</v>
      </c>
      <c r="U1578" s="11"/>
      <c r="V1578" s="11"/>
      <c r="W1578" s="11"/>
      <c r="X1578" s="11"/>
      <c r="Y1578" s="11"/>
      <c r="Z1578" s="11"/>
      <c r="AA1578" s="11"/>
      <c r="AB1578" s="11"/>
      <c r="AC1578" s="11"/>
      <c r="AD1578" s="11"/>
      <c r="AE1578" s="11"/>
      <c r="AF1578" s="11"/>
      <c r="AG1578" s="11"/>
      <c r="AH1578" s="11"/>
      <c r="AI1578" s="11"/>
      <c r="AJ1578" s="11"/>
      <c r="AK1578" s="11"/>
      <c r="AL1578" s="11"/>
      <c r="AM1578" s="11"/>
      <c r="AN1578" s="11"/>
      <c r="AO1578" s="11"/>
      <c r="AP1578" s="11"/>
      <c r="AQ1578" s="11"/>
      <c r="AR1578" s="11"/>
      <c r="AS1578" s="11"/>
      <c r="AT1578" s="11"/>
      <c r="AU1578" s="11"/>
      <c r="AV1578" s="11"/>
      <c r="AW1578" s="11"/>
      <c r="AX1578" s="11"/>
      <c r="AY1578" s="11"/>
      <c r="AZ1578" s="11"/>
      <c r="BA1578" s="11"/>
      <c r="BB1578" s="11"/>
      <c r="BC1578" s="11"/>
      <c r="BD1578" s="11"/>
      <c r="BE1578" s="11"/>
      <c r="BF1578" s="11"/>
      <c r="BG1578" s="11"/>
      <c r="BH1578" s="11"/>
      <c r="BI1578" s="11"/>
      <c r="BJ1578" s="11"/>
      <c r="BK1578" s="11"/>
      <c r="BL1578" s="11"/>
      <c r="BM1578" s="11"/>
      <c r="BN1578" s="11"/>
      <c r="BO1578" s="11"/>
      <c r="BP1578" s="11"/>
    </row>
    <row r="1579" spans="1:68" ht="12.75" customHeight="1">
      <c r="A1579" s="12">
        <f t="shared" si="2736"/>
        <v>1575</v>
      </c>
      <c r="B1579" s="11" t="str">
        <f t="shared" si="3026"/>
        <v>Jasmin Schuster</v>
      </c>
      <c r="C1579" s="11" t="str">
        <f t="shared" ref="C1579:D1579" si="3039">IF(ISERROR(C1578),IF(ISERROR(C1577),IF(ISERROR(C1576),"BLANK",C1576),C1577),C1578)</f>
        <v>Em Lim</v>
      </c>
      <c r="D1579" s="11" t="str">
        <f t="shared" si="3039"/>
        <v>BMSC16</v>
      </c>
      <c r="E1579" s="12" t="str">
        <f>IF(ISERROR(VLOOKUP($D1579,SITES!$A:$E,2,FALSE)),"",VLOOKUP($D1579,SITES!$A:$E,2,FALSE))</f>
        <v>Faber Islets</v>
      </c>
      <c r="F1579" s="10">
        <f>IF(ISERROR(VLOOKUP($D1579,SITES!$A:$E,3,FALSE)),"",VLOOKUP($D1579,SITES!$A:$E,3,FALSE))</f>
        <v>48.890701293945298</v>
      </c>
      <c r="G1579" s="13">
        <f>IF(ISERROR(VLOOKUP($D1579,SITES!$A:$E,4,FALSE)),"",VLOOKUP($D1579,SITES!$A:$E,4,FALSE))</f>
        <v>-125.300498962402</v>
      </c>
      <c r="H1579" s="36" t="str">
        <f t="shared" ref="H1579:O1579" si="3040">IF(ISERROR(H1578),IF(ISERROR(H1577),IF(ISERROR(H1576),"BLANK",H1576),H1577),H1578)</f>
        <v>02/05/2024</v>
      </c>
      <c r="I1579" s="11">
        <f t="shared" si="3040"/>
        <v>3</v>
      </c>
      <c r="J1579" s="11" t="str">
        <f t="shared" si="3040"/>
        <v>NW</v>
      </c>
      <c r="K1579" s="18">
        <f t="shared" si="3040"/>
        <v>0.40972222222222227</v>
      </c>
      <c r="L1579" s="11" t="str">
        <f t="shared" si="3040"/>
        <v>EGL</v>
      </c>
      <c r="M1579" s="11">
        <f t="shared" si="3040"/>
        <v>7.5</v>
      </c>
      <c r="N1579" s="11">
        <f t="shared" si="3040"/>
        <v>2</v>
      </c>
      <c r="O1579" s="11">
        <f t="shared" si="3040"/>
        <v>1</v>
      </c>
      <c r="P1579" s="11" t="s">
        <v>250</v>
      </c>
      <c r="Q1579" s="19" t="str">
        <f>IF($N1579=1,IF(ISERROR(VLOOKUP($P1579,'M1'!$A:$C,Q$2,FALSE)),"NOT PRESENT",VLOOKUP($P1579,'M1'!$A:$C,Q$2,FALSE)),IF($N1579=2,IF(ISERROR(VLOOKUP(DATA!$P1579,'M2'!$A:$C,Q$2,FALSE)),"NOT PRESENT",VLOOKUP(DATA!$P1579,'M2'!$A:$C,Q$2,FALSE)),IF($N1579=0,IF(ISERROR(VLOOKUP($P1579,'M1'!$A:$C,Q$2,FALSE)),IF(ISERROR(VLOOKUP(DATA!$P1579,'M2'!$A:$C,Q$2,FALSE)),"NOT PRESENT",VLOOKUP(DATA!$P1579,'M2'!$A:$C,Q$2,FALSE)),VLOOKUP($P1579,'M1'!$A:$C,Q$2,FALSE)),"SPECIFY METHOD")))</f>
        <v>Pagurus hemphilli</v>
      </c>
      <c r="R1579" s="12" t="str">
        <f>IF($N1579=1,IF(ISERROR(VLOOKUP($P1579,'M1'!$A:$C,R$2,FALSE)),"NOT PRESENT",VLOOKUP($P1579,'M1'!$A:$C,R$2,FALSE)),IF($N1579=2,IF(ISERROR(VLOOKUP(DATA!$P1579,'M2'!$A:$C,R$2,FALSE)),"NOT PRESENT",VLOOKUP(DATA!$P1579,'M2'!$A:$C,R$2,FALSE)),IF($N1579=0,IF(ISERROR(VLOOKUP($P1579,'M1'!$A:$C,R$2,FALSE)),IF(ISERROR(VLOOKUP(DATA!$P1579,'M2'!$A:$C,R$2,FALSE)),"NOT PRESENT",VLOOKUP(DATA!$P1579,'M2'!$A:$C,R$2,FALSE)),VLOOKUP($P1579,'M1'!$A:$C,R$2,FALSE)),"SPECIFY METHOD")))</f>
        <v>Maroon hermit</v>
      </c>
      <c r="S1579" s="21">
        <f t="shared" si="2910"/>
        <v>8</v>
      </c>
      <c r="T1579" s="11">
        <v>8</v>
      </c>
      <c r="U1579" s="11"/>
      <c r="V1579" s="11"/>
      <c r="W1579" s="11"/>
      <c r="X1579" s="11"/>
      <c r="Y1579" s="11"/>
      <c r="Z1579" s="11"/>
      <c r="AA1579" s="11"/>
      <c r="AB1579" s="11"/>
      <c r="AC1579" s="11"/>
      <c r="AD1579" s="11"/>
      <c r="AE1579" s="11"/>
      <c r="AF1579" s="11"/>
      <c r="AG1579" s="11"/>
      <c r="AH1579" s="11"/>
      <c r="AI1579" s="11"/>
      <c r="AJ1579" s="11"/>
      <c r="AK1579" s="11"/>
      <c r="AL1579" s="11"/>
      <c r="AM1579" s="11"/>
      <c r="AN1579" s="11"/>
      <c r="AO1579" s="11"/>
      <c r="AP1579" s="11"/>
      <c r="AQ1579" s="11"/>
      <c r="AR1579" s="11"/>
      <c r="AS1579" s="11"/>
      <c r="AT1579" s="11"/>
      <c r="AU1579" s="11"/>
      <c r="AV1579" s="11"/>
      <c r="AW1579" s="11"/>
      <c r="AX1579" s="11"/>
      <c r="AY1579" s="11"/>
      <c r="AZ1579" s="11"/>
      <c r="BA1579" s="11"/>
      <c r="BB1579" s="11"/>
      <c r="BC1579" s="11"/>
      <c r="BD1579" s="11"/>
      <c r="BE1579" s="11"/>
      <c r="BF1579" s="11"/>
      <c r="BG1579" s="11"/>
      <c r="BH1579" s="11"/>
      <c r="BI1579" s="11"/>
      <c r="BJ1579" s="11"/>
      <c r="BK1579" s="11"/>
      <c r="BL1579" s="11"/>
      <c r="BM1579" s="11"/>
      <c r="BN1579" s="11"/>
      <c r="BO1579" s="11"/>
      <c r="BP1579" s="11"/>
    </row>
    <row r="1580" spans="1:68" ht="12.75" customHeight="1">
      <c r="A1580" s="12">
        <f t="shared" si="2736"/>
        <v>1576</v>
      </c>
      <c r="B1580" s="11" t="str">
        <f t="shared" si="3026"/>
        <v>Jasmin Schuster</v>
      </c>
      <c r="C1580" s="11" t="str">
        <f t="shared" ref="C1580:D1580" si="3041">IF(ISERROR(C1579),IF(ISERROR(C1578),IF(ISERROR(C1577),"BLANK",C1577),C1578),C1579)</f>
        <v>Em Lim</v>
      </c>
      <c r="D1580" s="11" t="str">
        <f t="shared" si="3041"/>
        <v>BMSC16</v>
      </c>
      <c r="E1580" s="12" t="str">
        <f>IF(ISERROR(VLOOKUP($D1580,SITES!$A:$E,2,FALSE)),"",VLOOKUP($D1580,SITES!$A:$E,2,FALSE))</f>
        <v>Faber Islets</v>
      </c>
      <c r="F1580" s="10">
        <f>IF(ISERROR(VLOOKUP($D1580,SITES!$A:$E,3,FALSE)),"",VLOOKUP($D1580,SITES!$A:$E,3,FALSE))</f>
        <v>48.890701293945298</v>
      </c>
      <c r="G1580" s="13">
        <f>IF(ISERROR(VLOOKUP($D1580,SITES!$A:$E,4,FALSE)),"",VLOOKUP($D1580,SITES!$A:$E,4,FALSE))</f>
        <v>-125.300498962402</v>
      </c>
      <c r="H1580" s="36" t="str">
        <f t="shared" ref="H1580:O1580" si="3042">IF(ISERROR(H1579),IF(ISERROR(H1578),IF(ISERROR(H1577),"BLANK",H1577),H1578),H1579)</f>
        <v>02/05/2024</v>
      </c>
      <c r="I1580" s="11">
        <f t="shared" si="3042"/>
        <v>3</v>
      </c>
      <c r="J1580" s="11" t="str">
        <f t="shared" si="3042"/>
        <v>NW</v>
      </c>
      <c r="K1580" s="18">
        <f t="shared" si="3042"/>
        <v>0.40972222222222227</v>
      </c>
      <c r="L1580" s="11" t="str">
        <f t="shared" si="3042"/>
        <v>EGL</v>
      </c>
      <c r="M1580" s="11">
        <f t="shared" si="3042"/>
        <v>7.5</v>
      </c>
      <c r="N1580" s="11">
        <f t="shared" si="3042"/>
        <v>2</v>
      </c>
      <c r="O1580" s="11">
        <f t="shared" si="3042"/>
        <v>1</v>
      </c>
      <c r="P1580" s="11" t="s">
        <v>218</v>
      </c>
      <c r="Q1580" s="19" t="str">
        <f>IF($N1580=1,IF(ISERROR(VLOOKUP($P1580,'M1'!$A:$C,Q$2,FALSE)),"NOT PRESENT",VLOOKUP($P1580,'M1'!$A:$C,Q$2,FALSE)),IF($N1580=2,IF(ISERROR(VLOOKUP(DATA!$P1580,'M2'!$A:$C,Q$2,FALSE)),"NOT PRESENT",VLOOKUP(DATA!$P1580,'M2'!$A:$C,Q$2,FALSE)),IF($N1580=0,IF(ISERROR(VLOOKUP($P1580,'M1'!$A:$C,Q$2,FALSE)),IF(ISERROR(VLOOKUP(DATA!$P1580,'M2'!$A:$C,Q$2,FALSE)),"NOT PRESENT",VLOOKUP(DATA!$P1580,'M2'!$A:$C,Q$2,FALSE)),VLOOKUP($P1580,'M1'!$A:$C,Q$2,FALSE)),"SPECIFY METHOD")))</f>
        <v>Ceratostoma foliatum</v>
      </c>
      <c r="R1580" s="12" t="str">
        <f>IF($N1580=1,IF(ISERROR(VLOOKUP($P1580,'M1'!$A:$C,R$2,FALSE)),"NOT PRESENT",VLOOKUP($P1580,'M1'!$A:$C,R$2,FALSE)),IF($N1580=2,IF(ISERROR(VLOOKUP(DATA!$P1580,'M2'!$A:$C,R$2,FALSE)),"NOT PRESENT",VLOOKUP(DATA!$P1580,'M2'!$A:$C,R$2,FALSE)),IF($N1580=0,IF(ISERROR(VLOOKUP($P1580,'M1'!$A:$C,R$2,FALSE)),IF(ISERROR(VLOOKUP(DATA!$P1580,'M2'!$A:$C,R$2,FALSE)),"NOT PRESENT",VLOOKUP(DATA!$P1580,'M2'!$A:$C,R$2,FALSE)),VLOOKUP($P1580,'M1'!$A:$C,R$2,FALSE)),"SPECIFY METHOD")))</f>
        <v>Leafy hornmouth</v>
      </c>
      <c r="S1580" s="21">
        <f t="shared" si="2910"/>
        <v>11</v>
      </c>
      <c r="T1580" s="11">
        <v>11</v>
      </c>
      <c r="U1580" s="11"/>
      <c r="V1580" s="11"/>
      <c r="W1580" s="11"/>
      <c r="X1580" s="11"/>
      <c r="Y1580" s="11"/>
      <c r="Z1580" s="11"/>
      <c r="AA1580" s="11"/>
      <c r="AB1580" s="11"/>
      <c r="AC1580" s="11"/>
      <c r="AD1580" s="11"/>
      <c r="AE1580" s="11"/>
      <c r="AF1580" s="11"/>
      <c r="AG1580" s="11"/>
      <c r="AH1580" s="11"/>
      <c r="AI1580" s="11"/>
      <c r="AJ1580" s="11"/>
      <c r="AK1580" s="11"/>
      <c r="AL1580" s="11"/>
      <c r="AM1580" s="11"/>
      <c r="AN1580" s="11"/>
      <c r="AO1580" s="11"/>
      <c r="AP1580" s="11"/>
      <c r="AQ1580" s="11"/>
      <c r="AR1580" s="11"/>
      <c r="AS1580" s="11"/>
      <c r="AT1580" s="11"/>
      <c r="AU1580" s="11"/>
      <c r="AV1580" s="11"/>
      <c r="AW1580" s="11"/>
      <c r="AX1580" s="11"/>
      <c r="AY1580" s="11"/>
      <c r="AZ1580" s="11"/>
      <c r="BA1580" s="11"/>
      <c r="BB1580" s="11"/>
      <c r="BC1580" s="11"/>
      <c r="BD1580" s="11"/>
      <c r="BE1580" s="11"/>
      <c r="BF1580" s="11"/>
      <c r="BG1580" s="11"/>
      <c r="BH1580" s="11"/>
      <c r="BI1580" s="11"/>
      <c r="BJ1580" s="11"/>
      <c r="BK1580" s="11"/>
      <c r="BL1580" s="11"/>
      <c r="BM1580" s="11"/>
      <c r="BN1580" s="11"/>
      <c r="BO1580" s="11"/>
      <c r="BP1580" s="11"/>
    </row>
    <row r="1581" spans="1:68" ht="12.75" customHeight="1">
      <c r="A1581" s="12">
        <f t="shared" si="2736"/>
        <v>1577</v>
      </c>
      <c r="B1581" s="11" t="str">
        <f t="shared" si="3026"/>
        <v>Jasmin Schuster</v>
      </c>
      <c r="C1581" s="11" t="str">
        <f t="shared" ref="C1581:D1581" si="3043">IF(ISERROR(C1580),IF(ISERROR(C1579),IF(ISERROR(C1578),"BLANK",C1578),C1579),C1580)</f>
        <v>Em Lim</v>
      </c>
      <c r="D1581" s="11" t="str">
        <f t="shared" si="3043"/>
        <v>BMSC16</v>
      </c>
      <c r="E1581" s="12" t="str">
        <f>IF(ISERROR(VLOOKUP($D1581,SITES!$A:$E,2,FALSE)),"",VLOOKUP($D1581,SITES!$A:$E,2,FALSE))</f>
        <v>Faber Islets</v>
      </c>
      <c r="F1581" s="10">
        <f>IF(ISERROR(VLOOKUP($D1581,SITES!$A:$E,3,FALSE)),"",VLOOKUP($D1581,SITES!$A:$E,3,FALSE))</f>
        <v>48.890701293945298</v>
      </c>
      <c r="G1581" s="13">
        <f>IF(ISERROR(VLOOKUP($D1581,SITES!$A:$E,4,FALSE)),"",VLOOKUP($D1581,SITES!$A:$E,4,FALSE))</f>
        <v>-125.300498962402</v>
      </c>
      <c r="H1581" s="36" t="str">
        <f t="shared" ref="H1581:O1581" si="3044">IF(ISERROR(H1580),IF(ISERROR(H1579),IF(ISERROR(H1578),"BLANK",H1578),H1579),H1580)</f>
        <v>02/05/2024</v>
      </c>
      <c r="I1581" s="11">
        <f t="shared" si="3044"/>
        <v>3</v>
      </c>
      <c r="J1581" s="11" t="str">
        <f t="shared" si="3044"/>
        <v>NW</v>
      </c>
      <c r="K1581" s="18">
        <f t="shared" si="3044"/>
        <v>0.40972222222222227</v>
      </c>
      <c r="L1581" s="11" t="str">
        <f t="shared" si="3044"/>
        <v>EGL</v>
      </c>
      <c r="M1581" s="11">
        <f t="shared" si="3044"/>
        <v>7.5</v>
      </c>
      <c r="N1581" s="11">
        <f t="shared" si="3044"/>
        <v>2</v>
      </c>
      <c r="O1581" s="11">
        <f t="shared" si="3044"/>
        <v>1</v>
      </c>
      <c r="P1581" s="11" t="s">
        <v>214</v>
      </c>
      <c r="Q1581" s="19" t="str">
        <f>IF($N1581=1,IF(ISERROR(VLOOKUP($P1581,'M1'!$A:$C,Q$2,FALSE)),"NOT PRESENT",VLOOKUP($P1581,'M1'!$A:$C,Q$2,FALSE)),IF($N1581=2,IF(ISERROR(VLOOKUP(DATA!$P1581,'M2'!$A:$C,Q$2,FALSE)),"NOT PRESENT",VLOOKUP(DATA!$P1581,'M2'!$A:$C,Q$2,FALSE)),IF($N1581=0,IF(ISERROR(VLOOKUP($P1581,'M1'!$A:$C,Q$2,FALSE)),IF(ISERROR(VLOOKUP(DATA!$P1581,'M2'!$A:$C,Q$2,FALSE)),"NOT PRESENT",VLOOKUP(DATA!$P1581,'M2'!$A:$C,Q$2,FALSE)),VLOOKUP($P1581,'M1'!$A:$C,Q$2,FALSE)),"SPECIFY METHOD")))</f>
        <v>Orthasterias koehleri</v>
      </c>
      <c r="R1581" s="12" t="str">
        <f>IF($N1581=1,IF(ISERROR(VLOOKUP($P1581,'M1'!$A:$C,R$2,FALSE)),"NOT PRESENT",VLOOKUP($P1581,'M1'!$A:$C,R$2,FALSE)),IF($N1581=2,IF(ISERROR(VLOOKUP(DATA!$P1581,'M2'!$A:$C,R$2,FALSE)),"NOT PRESENT",VLOOKUP(DATA!$P1581,'M2'!$A:$C,R$2,FALSE)),IF($N1581=0,IF(ISERROR(VLOOKUP($P1581,'M1'!$A:$C,R$2,FALSE)),IF(ISERROR(VLOOKUP(DATA!$P1581,'M2'!$A:$C,R$2,FALSE)),"NOT PRESENT",VLOOKUP(DATA!$P1581,'M2'!$A:$C,R$2,FALSE)),VLOOKUP($P1581,'M1'!$A:$C,R$2,FALSE)),"SPECIFY METHOD")))</f>
        <v>Rainbow star</v>
      </c>
      <c r="S1581" s="21">
        <f t="shared" si="2910"/>
        <v>4</v>
      </c>
      <c r="T1581" s="11">
        <v>4</v>
      </c>
      <c r="U1581" s="11"/>
      <c r="V1581" s="11"/>
      <c r="W1581" s="11"/>
      <c r="X1581" s="11"/>
      <c r="Y1581" s="11"/>
      <c r="Z1581" s="11"/>
      <c r="AA1581" s="11"/>
      <c r="AB1581" s="11"/>
      <c r="AC1581" s="11"/>
      <c r="AD1581" s="11"/>
      <c r="AE1581" s="11"/>
      <c r="AF1581" s="11"/>
      <c r="AG1581" s="11"/>
      <c r="AH1581" s="11"/>
      <c r="AI1581" s="11"/>
      <c r="AJ1581" s="11"/>
      <c r="AK1581" s="11"/>
      <c r="AL1581" s="11"/>
      <c r="AM1581" s="11"/>
      <c r="AN1581" s="11"/>
      <c r="AO1581" s="11"/>
      <c r="AP1581" s="11"/>
      <c r="AQ1581" s="11"/>
      <c r="AR1581" s="11"/>
      <c r="AS1581" s="11"/>
      <c r="AT1581" s="11"/>
      <c r="AU1581" s="11"/>
      <c r="AV1581" s="11"/>
      <c r="AW1581" s="11"/>
      <c r="AX1581" s="11"/>
      <c r="AY1581" s="11"/>
      <c r="AZ1581" s="11"/>
      <c r="BA1581" s="11"/>
      <c r="BB1581" s="11"/>
      <c r="BC1581" s="11"/>
      <c r="BD1581" s="11"/>
      <c r="BE1581" s="11"/>
      <c r="BF1581" s="11"/>
      <c r="BG1581" s="11"/>
      <c r="BH1581" s="11"/>
      <c r="BI1581" s="11"/>
      <c r="BJ1581" s="11"/>
      <c r="BK1581" s="11"/>
      <c r="BL1581" s="11"/>
      <c r="BM1581" s="11"/>
      <c r="BN1581" s="11"/>
      <c r="BO1581" s="11"/>
      <c r="BP1581" s="11"/>
    </row>
    <row r="1582" spans="1:68" ht="12.75" customHeight="1">
      <c r="A1582" s="12">
        <f t="shared" si="2736"/>
        <v>1578</v>
      </c>
      <c r="B1582" s="11" t="str">
        <f t="shared" si="3026"/>
        <v>Jasmin Schuster</v>
      </c>
      <c r="C1582" s="11" t="str">
        <f t="shared" ref="C1582:D1582" si="3045">IF(ISERROR(C1581),IF(ISERROR(C1580),IF(ISERROR(C1579),"BLANK",C1579),C1580),C1581)</f>
        <v>Em Lim</v>
      </c>
      <c r="D1582" s="11" t="str">
        <f t="shared" si="3045"/>
        <v>BMSC16</v>
      </c>
      <c r="E1582" s="12" t="str">
        <f>IF(ISERROR(VLOOKUP($D1582,SITES!$A:$E,2,FALSE)),"",VLOOKUP($D1582,SITES!$A:$E,2,FALSE))</f>
        <v>Faber Islets</v>
      </c>
      <c r="F1582" s="10">
        <f>IF(ISERROR(VLOOKUP($D1582,SITES!$A:$E,3,FALSE)),"",VLOOKUP($D1582,SITES!$A:$E,3,FALSE))</f>
        <v>48.890701293945298</v>
      </c>
      <c r="G1582" s="13">
        <f>IF(ISERROR(VLOOKUP($D1582,SITES!$A:$E,4,FALSE)),"",VLOOKUP($D1582,SITES!$A:$E,4,FALSE))</f>
        <v>-125.300498962402</v>
      </c>
      <c r="H1582" s="36" t="str">
        <f t="shared" ref="H1582:O1582" si="3046">IF(ISERROR(H1581),IF(ISERROR(H1580),IF(ISERROR(H1579),"BLANK",H1579),H1580),H1581)</f>
        <v>02/05/2024</v>
      </c>
      <c r="I1582" s="11">
        <f t="shared" si="3046"/>
        <v>3</v>
      </c>
      <c r="J1582" s="11" t="str">
        <f t="shared" si="3046"/>
        <v>NW</v>
      </c>
      <c r="K1582" s="18">
        <f t="shared" si="3046"/>
        <v>0.40972222222222227</v>
      </c>
      <c r="L1582" s="11" t="str">
        <f t="shared" si="3046"/>
        <v>EGL</v>
      </c>
      <c r="M1582" s="11">
        <f t="shared" si="3046"/>
        <v>7.5</v>
      </c>
      <c r="N1582" s="11">
        <f t="shared" si="3046"/>
        <v>2</v>
      </c>
      <c r="O1582" s="11">
        <f t="shared" si="3046"/>
        <v>1</v>
      </c>
      <c r="P1582" s="11" t="s">
        <v>220</v>
      </c>
      <c r="Q1582" s="19" t="str">
        <f>IF($N1582=1,IF(ISERROR(VLOOKUP($P1582,'M1'!$A:$C,Q$2,FALSE)),"NOT PRESENT",VLOOKUP($P1582,'M1'!$A:$C,Q$2,FALSE)),IF($N1582=2,IF(ISERROR(VLOOKUP(DATA!$P1582,'M2'!$A:$C,Q$2,FALSE)),"NOT PRESENT",VLOOKUP(DATA!$P1582,'M2'!$A:$C,Q$2,FALSE)),IF($N1582=0,IF(ISERROR(VLOOKUP($P1582,'M1'!$A:$C,Q$2,FALSE)),IF(ISERROR(VLOOKUP(DATA!$P1582,'M2'!$A:$C,Q$2,FALSE)),"NOT PRESENT",VLOOKUP(DATA!$P1582,'M2'!$A:$C,Q$2,FALSE)),VLOOKUP($P1582,'M1'!$A:$C,Q$2,FALSE)),"SPECIFY METHOD")))</f>
        <v>Diodora aspera</v>
      </c>
      <c r="R1582" s="12" t="str">
        <f>IF($N1582=1,IF(ISERROR(VLOOKUP($P1582,'M1'!$A:$C,R$2,FALSE)),"NOT PRESENT",VLOOKUP($P1582,'M1'!$A:$C,R$2,FALSE)),IF($N1582=2,IF(ISERROR(VLOOKUP(DATA!$P1582,'M2'!$A:$C,R$2,FALSE)),"NOT PRESENT",VLOOKUP(DATA!$P1582,'M2'!$A:$C,R$2,FALSE)),IF($N1582=0,IF(ISERROR(VLOOKUP($P1582,'M1'!$A:$C,R$2,FALSE)),IF(ISERROR(VLOOKUP(DATA!$P1582,'M2'!$A:$C,R$2,FALSE)),"NOT PRESENT",VLOOKUP(DATA!$P1582,'M2'!$A:$C,R$2,FALSE)),VLOOKUP($P1582,'M1'!$A:$C,R$2,FALSE)),"SPECIFY METHOD")))</f>
        <v>Rough keyhole limpet</v>
      </c>
      <c r="S1582" s="21">
        <f t="shared" si="2910"/>
        <v>1</v>
      </c>
      <c r="T1582" s="11">
        <v>1</v>
      </c>
      <c r="U1582" s="11"/>
      <c r="V1582" s="11"/>
      <c r="W1582" s="11"/>
      <c r="X1582" s="11"/>
      <c r="Y1582" s="11"/>
      <c r="Z1582" s="11"/>
      <c r="AA1582" s="11"/>
      <c r="AB1582" s="11"/>
      <c r="AC1582" s="11"/>
      <c r="AD1582" s="11"/>
      <c r="AE1582" s="11"/>
      <c r="AF1582" s="11"/>
      <c r="AG1582" s="11"/>
      <c r="AH1582" s="11"/>
      <c r="AI1582" s="11"/>
      <c r="AJ1582" s="11"/>
      <c r="AK1582" s="11"/>
      <c r="AL1582" s="11"/>
      <c r="AM1582" s="11"/>
      <c r="AN1582" s="11"/>
      <c r="AO1582" s="11"/>
      <c r="AP1582" s="11"/>
      <c r="AQ1582" s="11"/>
      <c r="AR1582" s="11"/>
      <c r="AS1582" s="11"/>
      <c r="AT1582" s="11"/>
      <c r="AU1582" s="11"/>
      <c r="AV1582" s="11"/>
      <c r="AW1582" s="11"/>
      <c r="AX1582" s="11"/>
      <c r="AY1582" s="11"/>
      <c r="AZ1582" s="11"/>
      <c r="BA1582" s="11"/>
      <c r="BB1582" s="11"/>
      <c r="BC1582" s="11"/>
      <c r="BD1582" s="11"/>
      <c r="BE1582" s="11"/>
      <c r="BF1582" s="11"/>
      <c r="BG1582" s="11"/>
      <c r="BH1582" s="11"/>
      <c r="BI1582" s="11"/>
      <c r="BJ1582" s="11"/>
      <c r="BK1582" s="11"/>
      <c r="BL1582" s="11"/>
      <c r="BM1582" s="11"/>
      <c r="BN1582" s="11"/>
      <c r="BO1582" s="11"/>
      <c r="BP1582" s="11"/>
    </row>
    <row r="1583" spans="1:68" ht="12.75" customHeight="1">
      <c r="A1583" s="12">
        <f t="shared" si="2736"/>
        <v>1579</v>
      </c>
      <c r="B1583" s="11" t="str">
        <f t="shared" si="3026"/>
        <v>Jasmin Schuster</v>
      </c>
      <c r="C1583" s="11" t="str">
        <f t="shared" ref="C1583:D1583" si="3047">IF(ISERROR(C1582),IF(ISERROR(C1581),IF(ISERROR(C1580),"BLANK",C1580),C1581),C1582)</f>
        <v>Em Lim</v>
      </c>
      <c r="D1583" s="11" t="str">
        <f t="shared" si="3047"/>
        <v>BMSC16</v>
      </c>
      <c r="E1583" s="12" t="str">
        <f>IF(ISERROR(VLOOKUP($D1583,SITES!$A:$E,2,FALSE)),"",VLOOKUP($D1583,SITES!$A:$E,2,FALSE))</f>
        <v>Faber Islets</v>
      </c>
      <c r="F1583" s="10">
        <f>IF(ISERROR(VLOOKUP($D1583,SITES!$A:$E,3,FALSE)),"",VLOOKUP($D1583,SITES!$A:$E,3,FALSE))</f>
        <v>48.890701293945298</v>
      </c>
      <c r="G1583" s="13">
        <f>IF(ISERROR(VLOOKUP($D1583,SITES!$A:$E,4,FALSE)),"",VLOOKUP($D1583,SITES!$A:$E,4,FALSE))</f>
        <v>-125.300498962402</v>
      </c>
      <c r="H1583" s="36" t="str">
        <f t="shared" ref="H1583:O1583" si="3048">IF(ISERROR(H1582),IF(ISERROR(H1581),IF(ISERROR(H1580),"BLANK",H1580),H1581),H1582)</f>
        <v>02/05/2024</v>
      </c>
      <c r="I1583" s="11">
        <f t="shared" si="3048"/>
        <v>3</v>
      </c>
      <c r="J1583" s="11" t="str">
        <f t="shared" si="3048"/>
        <v>NW</v>
      </c>
      <c r="K1583" s="18">
        <f t="shared" si="3048"/>
        <v>0.40972222222222227</v>
      </c>
      <c r="L1583" s="11" t="str">
        <f t="shared" si="3048"/>
        <v>EGL</v>
      </c>
      <c r="M1583" s="11">
        <f t="shared" si="3048"/>
        <v>7.5</v>
      </c>
      <c r="N1583" s="11">
        <f t="shared" si="3048"/>
        <v>2</v>
      </c>
      <c r="O1583" s="11">
        <f t="shared" si="3048"/>
        <v>1</v>
      </c>
      <c r="P1583" s="11" t="s">
        <v>221</v>
      </c>
      <c r="Q1583" s="19" t="str">
        <f>IF($N1583=1,IF(ISERROR(VLOOKUP($P1583,'M1'!$A:$C,Q$2,FALSE)),"NOT PRESENT",VLOOKUP($P1583,'M1'!$A:$C,Q$2,FALSE)),IF($N1583=2,IF(ISERROR(VLOOKUP(DATA!$P1583,'M2'!$A:$C,Q$2,FALSE)),"NOT PRESENT",VLOOKUP(DATA!$P1583,'M2'!$A:$C,Q$2,FALSE)),IF($N1583=0,IF(ISERROR(VLOOKUP($P1583,'M1'!$A:$C,Q$2,FALSE)),IF(ISERROR(VLOOKUP(DATA!$P1583,'M2'!$A:$C,Q$2,FALSE)),"NOT PRESENT",VLOOKUP(DATA!$P1583,'M2'!$A:$C,Q$2,FALSE)),VLOOKUP($P1583,'M1'!$A:$C,Q$2,FALSE)),"SPECIFY METHOD")))</f>
        <v>Rhinogobiops nicholsii</v>
      </c>
      <c r="R1583" s="12" t="str">
        <f>IF($N1583=1,IF(ISERROR(VLOOKUP($P1583,'M1'!$A:$C,R$2,FALSE)),"NOT PRESENT",VLOOKUP($P1583,'M1'!$A:$C,R$2,FALSE)),IF($N1583=2,IF(ISERROR(VLOOKUP(DATA!$P1583,'M2'!$A:$C,R$2,FALSE)),"NOT PRESENT",VLOOKUP(DATA!$P1583,'M2'!$A:$C,R$2,FALSE)),IF($N1583=0,IF(ISERROR(VLOOKUP($P1583,'M1'!$A:$C,R$2,FALSE)),IF(ISERROR(VLOOKUP(DATA!$P1583,'M2'!$A:$C,R$2,FALSE)),"NOT PRESENT",VLOOKUP(DATA!$P1583,'M2'!$A:$C,R$2,FALSE)),VLOOKUP($P1583,'M1'!$A:$C,R$2,FALSE)),"SPECIFY METHOD")))</f>
        <v>Blackeye goby</v>
      </c>
      <c r="S1583" s="21">
        <f t="shared" si="2910"/>
        <v>29</v>
      </c>
      <c r="T1583" s="11">
        <v>0</v>
      </c>
      <c r="U1583" s="11">
        <v>5</v>
      </c>
      <c r="V1583" s="11">
        <v>9</v>
      </c>
      <c r="W1583" s="11">
        <v>10</v>
      </c>
      <c r="X1583" s="11">
        <v>5</v>
      </c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1"/>
      <c r="BA1583" s="11"/>
      <c r="BB1583" s="11"/>
      <c r="BC1583" s="11"/>
      <c r="BD1583" s="11"/>
      <c r="BE1583" s="11"/>
      <c r="BF1583" s="11"/>
      <c r="BG1583" s="11"/>
      <c r="BH1583" s="11"/>
      <c r="BI1583" s="11"/>
      <c r="BJ1583" s="11"/>
      <c r="BK1583" s="11"/>
      <c r="BL1583" s="11"/>
      <c r="BM1583" s="11"/>
      <c r="BN1583" s="11"/>
      <c r="BO1583" s="11"/>
      <c r="BP1583" s="11"/>
    </row>
    <row r="1584" spans="1:68" ht="12.75" customHeight="1">
      <c r="A1584" s="12">
        <f t="shared" si="2736"/>
        <v>1580</v>
      </c>
      <c r="B1584" s="11" t="str">
        <f t="shared" si="3026"/>
        <v>Jasmin Schuster</v>
      </c>
      <c r="C1584" s="11" t="str">
        <f t="shared" ref="C1584:D1584" si="3049">IF(ISERROR(C1583),IF(ISERROR(C1582),IF(ISERROR(C1581),"BLANK",C1581),C1582),C1583)</f>
        <v>Em Lim</v>
      </c>
      <c r="D1584" s="11" t="str">
        <f t="shared" si="3049"/>
        <v>BMSC16</v>
      </c>
      <c r="E1584" s="12" t="str">
        <f>IF(ISERROR(VLOOKUP($D1584,SITES!$A:$E,2,FALSE)),"",VLOOKUP($D1584,SITES!$A:$E,2,FALSE))</f>
        <v>Faber Islets</v>
      </c>
      <c r="F1584" s="10">
        <f>IF(ISERROR(VLOOKUP($D1584,SITES!$A:$E,3,FALSE)),"",VLOOKUP($D1584,SITES!$A:$E,3,FALSE))</f>
        <v>48.890701293945298</v>
      </c>
      <c r="G1584" s="13">
        <f>IF(ISERROR(VLOOKUP($D1584,SITES!$A:$E,4,FALSE)),"",VLOOKUP($D1584,SITES!$A:$E,4,FALSE))</f>
        <v>-125.300498962402</v>
      </c>
      <c r="H1584" s="36" t="str">
        <f t="shared" ref="H1584:O1584" si="3050">IF(ISERROR(H1583),IF(ISERROR(H1582),IF(ISERROR(H1581),"BLANK",H1581),H1582),H1583)</f>
        <v>02/05/2024</v>
      </c>
      <c r="I1584" s="11">
        <f t="shared" si="3050"/>
        <v>3</v>
      </c>
      <c r="J1584" s="11" t="str">
        <f t="shared" si="3050"/>
        <v>NW</v>
      </c>
      <c r="K1584" s="18">
        <f t="shared" si="3050"/>
        <v>0.40972222222222227</v>
      </c>
      <c r="L1584" s="11" t="str">
        <f t="shared" si="3050"/>
        <v>EGL</v>
      </c>
      <c r="M1584" s="11">
        <f t="shared" si="3050"/>
        <v>7.5</v>
      </c>
      <c r="N1584" s="11">
        <f t="shared" si="3050"/>
        <v>2</v>
      </c>
      <c r="O1584" s="11">
        <f t="shared" si="3050"/>
        <v>1</v>
      </c>
      <c r="P1584" s="11" t="s">
        <v>210</v>
      </c>
      <c r="Q1584" s="19" t="str">
        <f>IF($N1584=1,IF(ISERROR(VLOOKUP($P1584,'M1'!$A:$C,Q$2,FALSE)),"NOT PRESENT",VLOOKUP($P1584,'M1'!$A:$C,Q$2,FALSE)),IF($N1584=2,IF(ISERROR(VLOOKUP(DATA!$P1584,'M2'!$A:$C,Q$2,FALSE)),"NOT PRESENT",VLOOKUP(DATA!$P1584,'M2'!$A:$C,Q$2,FALSE)),IF($N1584=0,IF(ISERROR(VLOOKUP($P1584,'M1'!$A:$C,Q$2,FALSE)),IF(ISERROR(VLOOKUP(DATA!$P1584,'M2'!$A:$C,Q$2,FALSE)),"NOT PRESENT",VLOOKUP(DATA!$P1584,'M2'!$A:$C,Q$2,FALSE)),VLOOKUP($P1584,'M1'!$A:$C,Q$2,FALSE)),"SPECIFY METHOD")))</f>
        <v>Hermissenda crassicornis</v>
      </c>
      <c r="R1584" s="12" t="str">
        <f>IF($N1584=1,IF(ISERROR(VLOOKUP($P1584,'M1'!$A:$C,R$2,FALSE)),"NOT PRESENT",VLOOKUP($P1584,'M1'!$A:$C,R$2,FALSE)),IF($N1584=2,IF(ISERROR(VLOOKUP(DATA!$P1584,'M2'!$A:$C,R$2,FALSE)),"NOT PRESENT",VLOOKUP(DATA!$P1584,'M2'!$A:$C,R$2,FALSE)),IF($N1584=0,IF(ISERROR(VLOOKUP($P1584,'M1'!$A:$C,R$2,FALSE)),IF(ISERROR(VLOOKUP(DATA!$P1584,'M2'!$A:$C,R$2,FALSE)),"NOT PRESENT",VLOOKUP(DATA!$P1584,'M2'!$A:$C,R$2,FALSE)),VLOOKUP($P1584,'M1'!$A:$C,R$2,FALSE)),"SPECIFY METHOD")))</f>
        <v>Opalescent nudibranch</v>
      </c>
      <c r="S1584" s="21">
        <f t="shared" si="2910"/>
        <v>2</v>
      </c>
      <c r="T1584" s="11">
        <v>2</v>
      </c>
      <c r="U1584" s="11"/>
      <c r="V1584" s="11"/>
      <c r="W1584" s="11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  <c r="AT1584" s="11"/>
      <c r="AU1584" s="11"/>
      <c r="AV1584" s="11"/>
      <c r="AW1584" s="11"/>
      <c r="AX1584" s="11"/>
      <c r="AY1584" s="11"/>
      <c r="AZ1584" s="11"/>
      <c r="BA1584" s="11"/>
      <c r="BB1584" s="11"/>
      <c r="BC1584" s="11"/>
      <c r="BD1584" s="11"/>
      <c r="BE1584" s="11"/>
      <c r="BF1584" s="11"/>
      <c r="BG1584" s="11"/>
      <c r="BH1584" s="11"/>
      <c r="BI1584" s="11"/>
      <c r="BJ1584" s="11"/>
      <c r="BK1584" s="11"/>
      <c r="BL1584" s="11"/>
      <c r="BM1584" s="11"/>
      <c r="BN1584" s="11"/>
      <c r="BO1584" s="11"/>
      <c r="BP1584" s="11"/>
    </row>
    <row r="1585" spans="1:68" ht="12.75" customHeight="1">
      <c r="A1585" s="12">
        <f t="shared" si="2736"/>
        <v>1581</v>
      </c>
      <c r="B1585" s="11" t="str">
        <f t="shared" si="3026"/>
        <v>Jasmin Schuster</v>
      </c>
      <c r="C1585" s="11" t="str">
        <f t="shared" ref="C1585:D1585" si="3051">IF(ISERROR(C1584),IF(ISERROR(C1583),IF(ISERROR(C1582),"BLANK",C1582),C1583),C1584)</f>
        <v>Em Lim</v>
      </c>
      <c r="D1585" s="11" t="str">
        <f t="shared" si="3051"/>
        <v>BMSC16</v>
      </c>
      <c r="E1585" s="12" t="str">
        <f>IF(ISERROR(VLOOKUP($D1585,SITES!$A:$E,2,FALSE)),"",VLOOKUP($D1585,SITES!$A:$E,2,FALSE))</f>
        <v>Faber Islets</v>
      </c>
      <c r="F1585" s="10">
        <f>IF(ISERROR(VLOOKUP($D1585,SITES!$A:$E,3,FALSE)),"",VLOOKUP($D1585,SITES!$A:$E,3,FALSE))</f>
        <v>48.890701293945298</v>
      </c>
      <c r="G1585" s="13">
        <f>IF(ISERROR(VLOOKUP($D1585,SITES!$A:$E,4,FALSE)),"",VLOOKUP($D1585,SITES!$A:$E,4,FALSE))</f>
        <v>-125.300498962402</v>
      </c>
      <c r="H1585" s="36" t="str">
        <f t="shared" ref="H1585:O1585" si="3052">IF(ISERROR(H1584),IF(ISERROR(H1583),IF(ISERROR(H1582),"BLANK",H1582),H1583),H1584)</f>
        <v>02/05/2024</v>
      </c>
      <c r="I1585" s="11">
        <f t="shared" si="3052"/>
        <v>3</v>
      </c>
      <c r="J1585" s="11" t="str">
        <f t="shared" si="3052"/>
        <v>NW</v>
      </c>
      <c r="K1585" s="18">
        <f t="shared" si="3052"/>
        <v>0.40972222222222227</v>
      </c>
      <c r="L1585" s="11" t="str">
        <f t="shared" si="3052"/>
        <v>EGL</v>
      </c>
      <c r="M1585" s="11">
        <f t="shared" si="3052"/>
        <v>7.5</v>
      </c>
      <c r="N1585" s="11">
        <f t="shared" si="3052"/>
        <v>2</v>
      </c>
      <c r="O1585" s="11">
        <f t="shared" si="3052"/>
        <v>1</v>
      </c>
      <c r="P1585" s="11" t="s">
        <v>211</v>
      </c>
      <c r="Q1585" s="19" t="str">
        <f>IF($N1585=1,IF(ISERROR(VLOOKUP($P1585,'M1'!$A:$C,Q$2,FALSE)),"NOT PRESENT",VLOOKUP($P1585,'M1'!$A:$C,Q$2,FALSE)),IF($N1585=2,IF(ISERROR(VLOOKUP(DATA!$P1585,'M2'!$A:$C,Q$2,FALSE)),"NOT PRESENT",VLOOKUP(DATA!$P1585,'M2'!$A:$C,Q$2,FALSE)),IF($N1585=0,IF(ISERROR(VLOOKUP($P1585,'M1'!$A:$C,Q$2,FALSE)),IF(ISERROR(VLOOKUP(DATA!$P1585,'M2'!$A:$C,Q$2,FALSE)),"NOT PRESENT",VLOOKUP(DATA!$P1585,'M2'!$A:$C,Q$2,FALSE)),VLOOKUP($P1585,'M1'!$A:$C,Q$2,FALSE)),"SPECIFY METHOD")))</f>
        <v>Dermasterias imbricata</v>
      </c>
      <c r="R1585" s="12" t="str">
        <f>IF($N1585=1,IF(ISERROR(VLOOKUP($P1585,'M1'!$A:$C,R$2,FALSE)),"NOT PRESENT",VLOOKUP($P1585,'M1'!$A:$C,R$2,FALSE)),IF($N1585=2,IF(ISERROR(VLOOKUP(DATA!$P1585,'M2'!$A:$C,R$2,FALSE)),"NOT PRESENT",VLOOKUP(DATA!$P1585,'M2'!$A:$C,R$2,FALSE)),IF($N1585=0,IF(ISERROR(VLOOKUP($P1585,'M1'!$A:$C,R$2,FALSE)),IF(ISERROR(VLOOKUP(DATA!$P1585,'M2'!$A:$C,R$2,FALSE)),"NOT PRESENT",VLOOKUP(DATA!$P1585,'M2'!$A:$C,R$2,FALSE)),VLOOKUP($P1585,'M1'!$A:$C,R$2,FALSE)),"SPECIFY METHOD")))</f>
        <v>Leather star</v>
      </c>
      <c r="S1585" s="21">
        <f t="shared" si="2910"/>
        <v>3</v>
      </c>
      <c r="T1585" s="11">
        <v>3</v>
      </c>
      <c r="U1585" s="11"/>
      <c r="V1585" s="11"/>
      <c r="W1585" s="11"/>
      <c r="X1585" s="11"/>
      <c r="Y1585" s="11"/>
      <c r="Z1585" s="11"/>
      <c r="AA1585" s="11"/>
      <c r="AB1585" s="11"/>
      <c r="AC1585" s="11"/>
      <c r="AD1585" s="11"/>
      <c r="AE1585" s="11"/>
      <c r="AF1585" s="11"/>
      <c r="AG1585" s="11"/>
      <c r="AH1585" s="11"/>
      <c r="AI1585" s="11"/>
      <c r="AJ1585" s="11"/>
      <c r="AK1585" s="11"/>
      <c r="AL1585" s="11"/>
      <c r="AM1585" s="11"/>
      <c r="AN1585" s="11"/>
      <c r="AO1585" s="11"/>
      <c r="AP1585" s="11"/>
      <c r="AQ1585" s="11"/>
      <c r="AR1585" s="11"/>
      <c r="AS1585" s="11"/>
      <c r="AT1585" s="11"/>
      <c r="AU1585" s="11"/>
      <c r="AV1585" s="11"/>
      <c r="AW1585" s="11"/>
      <c r="AX1585" s="11"/>
      <c r="AY1585" s="11"/>
      <c r="AZ1585" s="11"/>
      <c r="BA1585" s="11"/>
      <c r="BB1585" s="11"/>
      <c r="BC1585" s="11"/>
      <c r="BD1585" s="11"/>
      <c r="BE1585" s="11"/>
      <c r="BF1585" s="11"/>
      <c r="BG1585" s="11"/>
      <c r="BH1585" s="11"/>
      <c r="BI1585" s="11"/>
      <c r="BJ1585" s="11"/>
      <c r="BK1585" s="11"/>
      <c r="BL1585" s="11"/>
      <c r="BM1585" s="11"/>
      <c r="BN1585" s="11"/>
      <c r="BO1585" s="11"/>
      <c r="BP1585" s="11"/>
    </row>
    <row r="1586" spans="1:68" ht="12.75" customHeight="1">
      <c r="A1586" s="12">
        <f t="shared" si="2736"/>
        <v>1582</v>
      </c>
      <c r="B1586" s="11" t="str">
        <f t="shared" si="3026"/>
        <v>Jasmin Schuster</v>
      </c>
      <c r="C1586" s="11" t="str">
        <f t="shared" ref="C1586:D1586" si="3053">IF(ISERROR(C1585),IF(ISERROR(C1584),IF(ISERROR(C1583),"BLANK",C1583),C1584),C1585)</f>
        <v>Em Lim</v>
      </c>
      <c r="D1586" s="11" t="str">
        <f t="shared" si="3053"/>
        <v>BMSC16</v>
      </c>
      <c r="E1586" s="12" t="str">
        <f>IF(ISERROR(VLOOKUP($D1586,SITES!$A:$E,2,FALSE)),"",VLOOKUP($D1586,SITES!$A:$E,2,FALSE))</f>
        <v>Faber Islets</v>
      </c>
      <c r="F1586" s="10">
        <f>IF(ISERROR(VLOOKUP($D1586,SITES!$A:$E,3,FALSE)),"",VLOOKUP($D1586,SITES!$A:$E,3,FALSE))</f>
        <v>48.890701293945298</v>
      </c>
      <c r="G1586" s="13">
        <f>IF(ISERROR(VLOOKUP($D1586,SITES!$A:$E,4,FALSE)),"",VLOOKUP($D1586,SITES!$A:$E,4,FALSE))</f>
        <v>-125.300498962402</v>
      </c>
      <c r="H1586" s="36" t="str">
        <f t="shared" ref="H1586:O1586" si="3054">IF(ISERROR(H1585),IF(ISERROR(H1584),IF(ISERROR(H1583),"BLANK",H1583),H1584),H1585)</f>
        <v>02/05/2024</v>
      </c>
      <c r="I1586" s="11">
        <f t="shared" si="3054"/>
        <v>3</v>
      </c>
      <c r="J1586" s="11" t="str">
        <f t="shared" si="3054"/>
        <v>NW</v>
      </c>
      <c r="K1586" s="18">
        <f t="shared" si="3054"/>
        <v>0.40972222222222227</v>
      </c>
      <c r="L1586" s="11" t="str">
        <f t="shared" si="3054"/>
        <v>EGL</v>
      </c>
      <c r="M1586" s="11">
        <f t="shared" si="3054"/>
        <v>7.5</v>
      </c>
      <c r="N1586" s="11">
        <f t="shared" si="3054"/>
        <v>2</v>
      </c>
      <c r="O1586" s="11">
        <f t="shared" si="3054"/>
        <v>1</v>
      </c>
      <c r="P1586" s="11" t="s">
        <v>222</v>
      </c>
      <c r="Q1586" s="19" t="str">
        <f>IF($N1586=1,IF(ISERROR(VLOOKUP($P1586,'M1'!$A:$C,Q$2,FALSE)),"NOT PRESENT",VLOOKUP($P1586,'M1'!$A:$C,Q$2,FALSE)),IF($N1586=2,IF(ISERROR(VLOOKUP(DATA!$P1586,'M2'!$A:$C,Q$2,FALSE)),"NOT PRESENT",VLOOKUP(DATA!$P1586,'M2'!$A:$C,Q$2,FALSE)),IF($N1586=0,IF(ISERROR(VLOOKUP($P1586,'M1'!$A:$C,Q$2,FALSE)),IF(ISERROR(VLOOKUP(DATA!$P1586,'M2'!$A:$C,Q$2,FALSE)),"NOT PRESENT",VLOOKUP(DATA!$P1586,'M2'!$A:$C,Q$2,FALSE)),VLOOKUP($P1586,'M1'!$A:$C,Q$2,FALSE)),"SPECIFY METHOD")))</f>
        <v>Apostichopus californicus</v>
      </c>
      <c r="R1586" s="12" t="str">
        <f>IF($N1586=1,IF(ISERROR(VLOOKUP($P1586,'M1'!$A:$C,R$2,FALSE)),"NOT PRESENT",VLOOKUP($P1586,'M1'!$A:$C,R$2,FALSE)),IF($N1586=2,IF(ISERROR(VLOOKUP(DATA!$P1586,'M2'!$A:$C,R$2,FALSE)),"NOT PRESENT",VLOOKUP(DATA!$P1586,'M2'!$A:$C,R$2,FALSE)),IF($N1586=0,IF(ISERROR(VLOOKUP($P1586,'M1'!$A:$C,R$2,FALSE)),IF(ISERROR(VLOOKUP(DATA!$P1586,'M2'!$A:$C,R$2,FALSE)),"NOT PRESENT",VLOOKUP(DATA!$P1586,'M2'!$A:$C,R$2,FALSE)),VLOOKUP($P1586,'M1'!$A:$C,R$2,FALSE)),"SPECIFY METHOD")))</f>
        <v>California sea cucumber</v>
      </c>
      <c r="S1586" s="21">
        <f t="shared" si="2910"/>
        <v>4</v>
      </c>
      <c r="T1586" s="11">
        <v>4</v>
      </c>
      <c r="U1586" s="11"/>
      <c r="V1586" s="11"/>
      <c r="W1586" s="11"/>
      <c r="X1586" s="11"/>
      <c r="Y1586" s="11"/>
      <c r="Z1586" s="11"/>
      <c r="AA1586" s="11"/>
      <c r="AB1586" s="11"/>
      <c r="AC1586" s="11"/>
      <c r="AD1586" s="11"/>
      <c r="AE1586" s="11"/>
      <c r="AF1586" s="11"/>
      <c r="AG1586" s="11"/>
      <c r="AH1586" s="11"/>
      <c r="AI1586" s="11"/>
      <c r="AJ1586" s="11"/>
      <c r="AK1586" s="11"/>
      <c r="AL1586" s="11"/>
      <c r="AM1586" s="11"/>
      <c r="AN1586" s="11"/>
      <c r="AO1586" s="11"/>
      <c r="AP1586" s="11"/>
      <c r="AQ1586" s="11"/>
      <c r="AR1586" s="11"/>
      <c r="AS1586" s="11"/>
      <c r="AT1586" s="11"/>
      <c r="AU1586" s="11"/>
      <c r="AV1586" s="11"/>
      <c r="AW1586" s="11"/>
      <c r="AX1586" s="11"/>
      <c r="AY1586" s="11"/>
      <c r="AZ1586" s="11"/>
      <c r="BA1586" s="11"/>
      <c r="BB1586" s="11"/>
      <c r="BC1586" s="11"/>
      <c r="BD1586" s="11"/>
      <c r="BE1586" s="11"/>
      <c r="BF1586" s="11"/>
      <c r="BG1586" s="11"/>
      <c r="BH1586" s="11"/>
      <c r="BI1586" s="11"/>
      <c r="BJ1586" s="11"/>
      <c r="BK1586" s="11"/>
      <c r="BL1586" s="11"/>
      <c r="BM1586" s="11"/>
      <c r="BN1586" s="11"/>
      <c r="BO1586" s="11"/>
      <c r="BP1586" s="11"/>
    </row>
    <row r="1587" spans="1:68" ht="12.75" customHeight="1">
      <c r="A1587" s="12">
        <f t="shared" si="2736"/>
        <v>1583</v>
      </c>
      <c r="B1587" s="11" t="str">
        <f t="shared" si="3026"/>
        <v>Jasmin Schuster</v>
      </c>
      <c r="C1587" s="11" t="str">
        <f t="shared" ref="C1587:D1587" si="3055">IF(ISERROR(C1586),IF(ISERROR(C1585),IF(ISERROR(C1584),"BLANK",C1584),C1585),C1586)</f>
        <v>Em Lim</v>
      </c>
      <c r="D1587" s="11" t="str">
        <f t="shared" si="3055"/>
        <v>BMSC16</v>
      </c>
      <c r="E1587" s="12" t="str">
        <f>IF(ISERROR(VLOOKUP($D1587,SITES!$A:$E,2,FALSE)),"",VLOOKUP($D1587,SITES!$A:$E,2,FALSE))</f>
        <v>Faber Islets</v>
      </c>
      <c r="F1587" s="10">
        <f>IF(ISERROR(VLOOKUP($D1587,SITES!$A:$E,3,FALSE)),"",VLOOKUP($D1587,SITES!$A:$E,3,FALSE))</f>
        <v>48.890701293945298</v>
      </c>
      <c r="G1587" s="13">
        <f>IF(ISERROR(VLOOKUP($D1587,SITES!$A:$E,4,FALSE)),"",VLOOKUP($D1587,SITES!$A:$E,4,FALSE))</f>
        <v>-125.300498962402</v>
      </c>
      <c r="H1587" s="36" t="str">
        <f t="shared" ref="H1587:O1587" si="3056">IF(ISERROR(H1586),IF(ISERROR(H1585),IF(ISERROR(H1584),"BLANK",H1584),H1585),H1586)</f>
        <v>02/05/2024</v>
      </c>
      <c r="I1587" s="11">
        <f t="shared" si="3056"/>
        <v>3</v>
      </c>
      <c r="J1587" s="11" t="str">
        <f t="shared" si="3056"/>
        <v>NW</v>
      </c>
      <c r="K1587" s="18">
        <f t="shared" si="3056"/>
        <v>0.40972222222222227</v>
      </c>
      <c r="L1587" s="11" t="str">
        <f t="shared" si="3056"/>
        <v>EGL</v>
      </c>
      <c r="M1587" s="11">
        <f t="shared" si="3056"/>
        <v>7.5</v>
      </c>
      <c r="N1587" s="11">
        <f t="shared" si="3056"/>
        <v>2</v>
      </c>
      <c r="O1587" s="11">
        <f t="shared" si="3056"/>
        <v>1</v>
      </c>
      <c r="P1587" s="11" t="s">
        <v>219</v>
      </c>
      <c r="Q1587" s="19" t="str">
        <f>IF($N1587=1,IF(ISERROR(VLOOKUP($P1587,'M1'!$A:$C,Q$2,FALSE)),"NOT PRESENT",VLOOKUP($P1587,'M1'!$A:$C,Q$2,FALSE)),IF($N1587=2,IF(ISERROR(VLOOKUP(DATA!$P1587,'M2'!$A:$C,Q$2,FALSE)),"NOT PRESENT",VLOOKUP(DATA!$P1587,'M2'!$A:$C,Q$2,FALSE)),IF($N1587=0,IF(ISERROR(VLOOKUP($P1587,'M1'!$A:$C,Q$2,FALSE)),IF(ISERROR(VLOOKUP(DATA!$P1587,'M2'!$A:$C,Q$2,FALSE)),"NOT PRESENT",VLOOKUP(DATA!$P1587,'M2'!$A:$C,Q$2,FALSE)),VLOOKUP($P1587,'M1'!$A:$C,Q$2,FALSE)),"SPECIFY METHOD")))</f>
        <v>Artedius harringtoni</v>
      </c>
      <c r="R1587" s="12" t="str">
        <f>IF($N1587=1,IF(ISERROR(VLOOKUP($P1587,'M1'!$A:$C,R$2,FALSE)),"NOT PRESENT",VLOOKUP($P1587,'M1'!$A:$C,R$2,FALSE)),IF($N1587=2,IF(ISERROR(VLOOKUP(DATA!$P1587,'M2'!$A:$C,R$2,FALSE)),"NOT PRESENT",VLOOKUP(DATA!$P1587,'M2'!$A:$C,R$2,FALSE)),IF($N1587=0,IF(ISERROR(VLOOKUP($P1587,'M1'!$A:$C,R$2,FALSE)),IF(ISERROR(VLOOKUP(DATA!$P1587,'M2'!$A:$C,R$2,FALSE)),"NOT PRESENT",VLOOKUP(DATA!$P1587,'M2'!$A:$C,R$2,FALSE)),VLOOKUP($P1587,'M1'!$A:$C,R$2,FALSE)),"SPECIFY METHOD")))</f>
        <v>Scalyhead sculpin</v>
      </c>
      <c r="S1587" s="21">
        <f t="shared" si="2910"/>
        <v>1</v>
      </c>
      <c r="T1587" s="11">
        <v>0</v>
      </c>
      <c r="U1587" s="11"/>
      <c r="V1587" s="11"/>
      <c r="W1587" s="11">
        <v>1</v>
      </c>
      <c r="X1587" s="11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1"/>
      <c r="AJ1587" s="11"/>
      <c r="AK1587" s="11"/>
      <c r="AL1587" s="11"/>
      <c r="AM1587" s="11"/>
      <c r="AN1587" s="11"/>
      <c r="AO1587" s="11"/>
      <c r="AP1587" s="11"/>
      <c r="AQ1587" s="11"/>
      <c r="AR1587" s="11"/>
      <c r="AS1587" s="11"/>
      <c r="AT1587" s="11"/>
      <c r="AU1587" s="11"/>
      <c r="AV1587" s="11"/>
      <c r="AW1587" s="11"/>
      <c r="AX1587" s="11"/>
      <c r="AY1587" s="11"/>
      <c r="AZ1587" s="11"/>
      <c r="BA1587" s="11"/>
      <c r="BB1587" s="11"/>
      <c r="BC1587" s="11"/>
      <c r="BD1587" s="11"/>
      <c r="BE1587" s="11"/>
      <c r="BF1587" s="11"/>
      <c r="BG1587" s="11"/>
      <c r="BH1587" s="11"/>
      <c r="BI1587" s="11"/>
      <c r="BJ1587" s="11"/>
      <c r="BK1587" s="11"/>
      <c r="BL1587" s="11"/>
      <c r="BM1587" s="11"/>
      <c r="BN1587" s="11"/>
      <c r="BO1587" s="11"/>
      <c r="BP1587" s="11"/>
    </row>
    <row r="1588" spans="1:68" ht="12.75" customHeight="1">
      <c r="A1588" s="12">
        <f t="shared" si="2736"/>
        <v>1584</v>
      </c>
      <c r="B1588" s="11" t="str">
        <f t="shared" si="3026"/>
        <v>Jasmin Schuster</v>
      </c>
      <c r="C1588" s="11" t="str">
        <f t="shared" ref="C1588:D1588" si="3057">IF(ISERROR(C1587),IF(ISERROR(C1586),IF(ISERROR(C1585),"BLANK",C1585),C1586),C1587)</f>
        <v>Em Lim</v>
      </c>
      <c r="D1588" s="11" t="str">
        <f t="shared" si="3057"/>
        <v>BMSC16</v>
      </c>
      <c r="E1588" s="12" t="str">
        <f>IF(ISERROR(VLOOKUP($D1588,SITES!$A:$E,2,FALSE)),"",VLOOKUP($D1588,SITES!$A:$E,2,FALSE))</f>
        <v>Faber Islets</v>
      </c>
      <c r="F1588" s="10">
        <f>IF(ISERROR(VLOOKUP($D1588,SITES!$A:$E,3,FALSE)),"",VLOOKUP($D1588,SITES!$A:$E,3,FALSE))</f>
        <v>48.890701293945298</v>
      </c>
      <c r="G1588" s="13">
        <f>IF(ISERROR(VLOOKUP($D1588,SITES!$A:$E,4,FALSE)),"",VLOOKUP($D1588,SITES!$A:$E,4,FALSE))</f>
        <v>-125.300498962402</v>
      </c>
      <c r="H1588" s="36" t="str">
        <f t="shared" ref="H1588:O1588" si="3058">IF(ISERROR(H1587),IF(ISERROR(H1586),IF(ISERROR(H1585),"BLANK",H1585),H1586),H1587)</f>
        <v>02/05/2024</v>
      </c>
      <c r="I1588" s="11">
        <f t="shared" si="3058"/>
        <v>3</v>
      </c>
      <c r="J1588" s="11" t="str">
        <f t="shared" si="3058"/>
        <v>NW</v>
      </c>
      <c r="K1588" s="18">
        <f t="shared" si="3058"/>
        <v>0.40972222222222227</v>
      </c>
      <c r="L1588" s="11" t="str">
        <f t="shared" si="3058"/>
        <v>EGL</v>
      </c>
      <c r="M1588" s="11">
        <f t="shared" si="3058"/>
        <v>7.5</v>
      </c>
      <c r="N1588" s="11">
        <f t="shared" si="3058"/>
        <v>2</v>
      </c>
      <c r="O1588" s="11">
        <f t="shared" si="3058"/>
        <v>1</v>
      </c>
      <c r="P1588" s="11" t="s">
        <v>251</v>
      </c>
      <c r="Q1588" s="19" t="str">
        <f>IF($N1588=1,IF(ISERROR(VLOOKUP($P1588,'M1'!$A:$C,Q$2,FALSE)),"NOT PRESENT",VLOOKUP($P1588,'M1'!$A:$C,Q$2,FALSE)),IF($N1588=2,IF(ISERROR(VLOOKUP(DATA!$P1588,'M2'!$A:$C,Q$2,FALSE)),"NOT PRESENT",VLOOKUP(DATA!$P1588,'M2'!$A:$C,Q$2,FALSE)),IF($N1588=0,IF(ISERROR(VLOOKUP($P1588,'M1'!$A:$C,Q$2,FALSE)),IF(ISERROR(VLOOKUP(DATA!$P1588,'M2'!$A:$C,Q$2,FALSE)),"NOT PRESENT",VLOOKUP(DATA!$P1588,'M2'!$A:$C,Q$2,FALSE)),VLOOKUP($P1588,'M1'!$A:$C,Q$2,FALSE)),"SPECIFY METHOD")))</f>
        <v>Pandalus danae</v>
      </c>
      <c r="R1588" s="12" t="str">
        <f>IF($N1588=1,IF(ISERROR(VLOOKUP($P1588,'M1'!$A:$C,R$2,FALSE)),"NOT PRESENT",VLOOKUP($P1588,'M1'!$A:$C,R$2,FALSE)),IF($N1588=2,IF(ISERROR(VLOOKUP(DATA!$P1588,'M2'!$A:$C,R$2,FALSE)),"NOT PRESENT",VLOOKUP(DATA!$P1588,'M2'!$A:$C,R$2,FALSE)),IF($N1588=0,IF(ISERROR(VLOOKUP($P1588,'M1'!$A:$C,R$2,FALSE)),IF(ISERROR(VLOOKUP(DATA!$P1588,'M2'!$A:$C,R$2,FALSE)),"NOT PRESENT",VLOOKUP(DATA!$P1588,'M2'!$A:$C,R$2,FALSE)),VLOOKUP($P1588,'M1'!$A:$C,R$2,FALSE)),"SPECIFY METHOD")))</f>
        <v>Dock shrimp</v>
      </c>
      <c r="S1588" s="21">
        <f t="shared" si="2910"/>
        <v>1</v>
      </c>
      <c r="T1588" s="11">
        <v>1</v>
      </c>
      <c r="U1588" s="11"/>
      <c r="V1588" s="11"/>
      <c r="W1588" s="11"/>
      <c r="X1588" s="11"/>
      <c r="Y1588" s="11"/>
      <c r="Z1588" s="11"/>
      <c r="AA1588" s="11"/>
      <c r="AB1588" s="11"/>
      <c r="AC1588" s="11"/>
      <c r="AD1588" s="11"/>
      <c r="AE1588" s="11"/>
      <c r="AF1588" s="11"/>
      <c r="AG1588" s="11"/>
      <c r="AH1588" s="11"/>
      <c r="AI1588" s="11"/>
      <c r="AJ1588" s="11"/>
      <c r="AK1588" s="11"/>
      <c r="AL1588" s="11"/>
      <c r="AM1588" s="11"/>
      <c r="AN1588" s="11"/>
      <c r="AO1588" s="11"/>
      <c r="AP1588" s="11"/>
      <c r="AQ1588" s="11"/>
      <c r="AR1588" s="11"/>
      <c r="AS1588" s="11"/>
      <c r="AT1588" s="11"/>
      <c r="AU1588" s="11"/>
      <c r="AV1588" s="11"/>
      <c r="AW1588" s="11"/>
      <c r="AX1588" s="11"/>
      <c r="AY1588" s="11"/>
      <c r="AZ1588" s="11"/>
      <c r="BA1588" s="11"/>
      <c r="BB1588" s="11"/>
      <c r="BC1588" s="11"/>
      <c r="BD1588" s="11"/>
      <c r="BE1588" s="11"/>
      <c r="BF1588" s="11"/>
      <c r="BG1588" s="11"/>
      <c r="BH1588" s="11"/>
      <c r="BI1588" s="11"/>
      <c r="BJ1588" s="11"/>
      <c r="BK1588" s="11"/>
      <c r="BL1588" s="11"/>
      <c r="BM1588" s="11"/>
      <c r="BN1588" s="11"/>
      <c r="BO1588" s="11"/>
      <c r="BP1588" s="11"/>
    </row>
    <row r="1589" spans="1:68" ht="12.75" customHeight="1">
      <c r="A1589" s="12">
        <f t="shared" si="2736"/>
        <v>1585</v>
      </c>
      <c r="B1589" s="11" t="str">
        <f t="shared" si="3026"/>
        <v>Jasmin Schuster</v>
      </c>
      <c r="C1589" s="11" t="str">
        <f t="shared" ref="C1589:D1589" si="3059">IF(ISERROR(C1588),IF(ISERROR(C1587),IF(ISERROR(C1586),"BLANK",C1586),C1587),C1588)</f>
        <v>Em Lim</v>
      </c>
      <c r="D1589" s="11" t="str">
        <f t="shared" si="3059"/>
        <v>BMSC16</v>
      </c>
      <c r="E1589" s="12" t="str">
        <f>IF(ISERROR(VLOOKUP($D1589,SITES!$A:$E,2,FALSE)),"",VLOOKUP($D1589,SITES!$A:$E,2,FALSE))</f>
        <v>Faber Islets</v>
      </c>
      <c r="F1589" s="10">
        <f>IF(ISERROR(VLOOKUP($D1589,SITES!$A:$E,3,FALSE)),"",VLOOKUP($D1589,SITES!$A:$E,3,FALSE))</f>
        <v>48.890701293945298</v>
      </c>
      <c r="G1589" s="13">
        <f>IF(ISERROR(VLOOKUP($D1589,SITES!$A:$E,4,FALSE)),"",VLOOKUP($D1589,SITES!$A:$E,4,FALSE))</f>
        <v>-125.300498962402</v>
      </c>
      <c r="H1589" s="36" t="str">
        <f t="shared" ref="H1589:O1589" si="3060">IF(ISERROR(H1588),IF(ISERROR(H1587),IF(ISERROR(H1586),"BLANK",H1586),H1587),H1588)</f>
        <v>02/05/2024</v>
      </c>
      <c r="I1589" s="11">
        <f t="shared" si="3060"/>
        <v>3</v>
      </c>
      <c r="J1589" s="11" t="str">
        <f t="shared" si="3060"/>
        <v>NW</v>
      </c>
      <c r="K1589" s="18">
        <f t="shared" si="3060"/>
        <v>0.40972222222222227</v>
      </c>
      <c r="L1589" s="11" t="str">
        <f t="shared" si="3060"/>
        <v>EGL</v>
      </c>
      <c r="M1589" s="11">
        <f t="shared" si="3060"/>
        <v>7.5</v>
      </c>
      <c r="N1589" s="11">
        <f t="shared" si="3060"/>
        <v>2</v>
      </c>
      <c r="O1589" s="11">
        <f t="shared" si="3060"/>
        <v>1</v>
      </c>
      <c r="P1589" s="11" t="s">
        <v>216</v>
      </c>
      <c r="Q1589" s="19" t="str">
        <f>IF($N1589=1,IF(ISERROR(VLOOKUP($P1589,'M1'!$A:$C,Q$2,FALSE)),"NOT PRESENT",VLOOKUP($P1589,'M1'!$A:$C,Q$2,FALSE)),IF($N1589=2,IF(ISERROR(VLOOKUP(DATA!$P1589,'M2'!$A:$C,Q$2,FALSE)),"NOT PRESENT",VLOOKUP(DATA!$P1589,'M2'!$A:$C,Q$2,FALSE)),IF($N1589=0,IF(ISERROR(VLOOKUP($P1589,'M1'!$A:$C,Q$2,FALSE)),IF(ISERROR(VLOOKUP(DATA!$P1589,'M2'!$A:$C,Q$2,FALSE)),"NOT PRESENT",VLOOKUP(DATA!$P1589,'M2'!$A:$C,Q$2,FALSE)),VLOOKUP($P1589,'M1'!$A:$C,Q$2,FALSE)),"SPECIFY METHOD")))</f>
        <v>Haliotis kamtschatkana</v>
      </c>
      <c r="R1589" s="12" t="str">
        <f>IF($N1589=1,IF(ISERROR(VLOOKUP($P1589,'M1'!$A:$C,R$2,FALSE)),"NOT PRESENT",VLOOKUP($P1589,'M1'!$A:$C,R$2,FALSE)),IF($N1589=2,IF(ISERROR(VLOOKUP(DATA!$P1589,'M2'!$A:$C,R$2,FALSE)),"NOT PRESENT",VLOOKUP(DATA!$P1589,'M2'!$A:$C,R$2,FALSE)),IF($N1589=0,IF(ISERROR(VLOOKUP($P1589,'M1'!$A:$C,R$2,FALSE)),IF(ISERROR(VLOOKUP(DATA!$P1589,'M2'!$A:$C,R$2,FALSE)),"NOT PRESENT",VLOOKUP(DATA!$P1589,'M2'!$A:$C,R$2,FALSE)),VLOOKUP($P1589,'M1'!$A:$C,R$2,FALSE)),"SPECIFY METHOD")))</f>
        <v>Pinto abalone</v>
      </c>
      <c r="S1589" s="21">
        <f t="shared" si="2910"/>
        <v>5</v>
      </c>
      <c r="T1589" s="11">
        <v>0</v>
      </c>
      <c r="U1589" s="11"/>
      <c r="V1589" s="11">
        <v>1</v>
      </c>
      <c r="W1589" s="11">
        <v>3</v>
      </c>
      <c r="X1589" s="11">
        <v>1</v>
      </c>
      <c r="Y1589" s="11"/>
      <c r="Z1589" s="11"/>
      <c r="AA1589" s="11"/>
      <c r="AB1589" s="11"/>
      <c r="AC1589" s="11"/>
      <c r="AD1589" s="11"/>
      <c r="AE1589" s="11"/>
      <c r="AF1589" s="11"/>
      <c r="AG1589" s="11"/>
      <c r="AH1589" s="11"/>
      <c r="AI1589" s="11"/>
      <c r="AJ1589" s="11"/>
      <c r="AK1589" s="11"/>
      <c r="AL1589" s="11"/>
      <c r="AM1589" s="11"/>
      <c r="AN1589" s="11"/>
      <c r="AO1589" s="11"/>
      <c r="AP1589" s="11"/>
      <c r="AQ1589" s="11"/>
      <c r="AR1589" s="11"/>
      <c r="AS1589" s="11"/>
      <c r="AT1589" s="11"/>
      <c r="AU1589" s="11"/>
      <c r="AV1589" s="11"/>
      <c r="AW1589" s="11"/>
      <c r="AX1589" s="11"/>
      <c r="AY1589" s="11"/>
      <c r="AZ1589" s="11"/>
      <c r="BA1589" s="11"/>
      <c r="BB1589" s="11"/>
      <c r="BC1589" s="11"/>
      <c r="BD1589" s="11"/>
      <c r="BE1589" s="11"/>
      <c r="BF1589" s="11"/>
      <c r="BG1589" s="11"/>
      <c r="BH1589" s="11"/>
      <c r="BI1589" s="11"/>
      <c r="BJ1589" s="11"/>
      <c r="BK1589" s="11"/>
      <c r="BL1589" s="11"/>
      <c r="BM1589" s="11"/>
      <c r="BN1589" s="11"/>
      <c r="BO1589" s="11"/>
      <c r="BP1589" s="11"/>
    </row>
    <row r="1590" spans="1:68" ht="12.75" customHeight="1">
      <c r="A1590" s="12">
        <f t="shared" si="2736"/>
        <v>1586</v>
      </c>
      <c r="B1590" s="11" t="str">
        <f t="shared" si="3026"/>
        <v>Jasmin Schuster</v>
      </c>
      <c r="C1590" s="11" t="str">
        <f t="shared" ref="C1590:D1590" si="3061">IF(ISERROR(C1589),IF(ISERROR(C1588),IF(ISERROR(C1587),"BLANK",C1587),C1588),C1589)</f>
        <v>Em Lim</v>
      </c>
      <c r="D1590" s="11" t="str">
        <f t="shared" si="3061"/>
        <v>BMSC16</v>
      </c>
      <c r="E1590" s="12" t="str">
        <f>IF(ISERROR(VLOOKUP($D1590,SITES!$A:$E,2,FALSE)),"",VLOOKUP($D1590,SITES!$A:$E,2,FALSE))</f>
        <v>Faber Islets</v>
      </c>
      <c r="F1590" s="10">
        <f>IF(ISERROR(VLOOKUP($D1590,SITES!$A:$E,3,FALSE)),"",VLOOKUP($D1590,SITES!$A:$E,3,FALSE))</f>
        <v>48.890701293945298</v>
      </c>
      <c r="G1590" s="13">
        <f>IF(ISERROR(VLOOKUP($D1590,SITES!$A:$E,4,FALSE)),"",VLOOKUP($D1590,SITES!$A:$E,4,FALSE))</f>
        <v>-125.300498962402</v>
      </c>
      <c r="H1590" s="36" t="str">
        <f t="shared" ref="H1590:O1590" si="3062">IF(ISERROR(H1589),IF(ISERROR(H1588),IF(ISERROR(H1587),"BLANK",H1587),H1588),H1589)</f>
        <v>02/05/2024</v>
      </c>
      <c r="I1590" s="11">
        <f t="shared" si="3062"/>
        <v>3</v>
      </c>
      <c r="J1590" s="11" t="str">
        <f t="shared" si="3062"/>
        <v>NW</v>
      </c>
      <c r="K1590" s="18">
        <f t="shared" si="3062"/>
        <v>0.40972222222222227</v>
      </c>
      <c r="L1590" s="11" t="str">
        <f t="shared" si="3062"/>
        <v>EGL</v>
      </c>
      <c r="M1590" s="11">
        <f t="shared" si="3062"/>
        <v>7.5</v>
      </c>
      <c r="N1590" s="11">
        <f t="shared" si="3062"/>
        <v>2</v>
      </c>
      <c r="O1590" s="11">
        <f t="shared" si="3062"/>
        <v>1</v>
      </c>
      <c r="P1590" s="11" t="s">
        <v>229</v>
      </c>
      <c r="Q1590" s="19" t="str">
        <f>IF($N1590=1,IF(ISERROR(VLOOKUP($P1590,'M1'!$A:$C,Q$2,FALSE)),"NOT PRESENT",VLOOKUP($P1590,'M1'!$A:$C,Q$2,FALSE)),IF($N1590=2,IF(ISERROR(VLOOKUP(DATA!$P1590,'M2'!$A:$C,Q$2,FALSE)),"NOT PRESENT",VLOOKUP(DATA!$P1590,'M2'!$A:$C,Q$2,FALSE)),IF($N1590=0,IF(ISERROR(VLOOKUP($P1590,'M1'!$A:$C,Q$2,FALSE)),IF(ISERROR(VLOOKUP(DATA!$P1590,'M2'!$A:$C,Q$2,FALSE)),"NOT PRESENT",VLOOKUP(DATA!$P1590,'M2'!$A:$C,Q$2,FALSE)),VLOOKUP($P1590,'M1'!$A:$C,Q$2,FALSE)),"SPECIFY METHOD")))</f>
        <v>Jordania zonope</v>
      </c>
      <c r="R1590" s="12" t="str">
        <f>IF($N1590=1,IF(ISERROR(VLOOKUP($P1590,'M1'!$A:$C,R$2,FALSE)),"NOT PRESENT",VLOOKUP($P1590,'M1'!$A:$C,R$2,FALSE)),IF($N1590=2,IF(ISERROR(VLOOKUP(DATA!$P1590,'M2'!$A:$C,R$2,FALSE)),"NOT PRESENT",VLOOKUP(DATA!$P1590,'M2'!$A:$C,R$2,FALSE)),IF($N1590=0,IF(ISERROR(VLOOKUP($P1590,'M1'!$A:$C,R$2,FALSE)),IF(ISERROR(VLOOKUP(DATA!$P1590,'M2'!$A:$C,R$2,FALSE)),"NOT PRESENT",VLOOKUP(DATA!$P1590,'M2'!$A:$C,R$2,FALSE)),VLOOKUP($P1590,'M1'!$A:$C,R$2,FALSE)),"SPECIFY METHOD")))</f>
        <v>Longfin sculpin</v>
      </c>
      <c r="S1590" s="21">
        <f t="shared" si="2910"/>
        <v>1</v>
      </c>
      <c r="T1590" s="11">
        <v>0</v>
      </c>
      <c r="U1590" s="11"/>
      <c r="V1590" s="11"/>
      <c r="W1590" s="11">
        <v>1</v>
      </c>
      <c r="X1590" s="11"/>
      <c r="Y1590" s="11"/>
      <c r="Z1590" s="11"/>
      <c r="AA1590" s="11"/>
      <c r="AB1590" s="11"/>
      <c r="AC1590" s="11"/>
      <c r="AD1590" s="11"/>
      <c r="AE1590" s="11"/>
      <c r="AF1590" s="11"/>
      <c r="AG1590" s="11"/>
      <c r="AH1590" s="11"/>
      <c r="AI1590" s="11"/>
      <c r="AJ1590" s="11"/>
      <c r="AK1590" s="11"/>
      <c r="AL1590" s="11"/>
      <c r="AM1590" s="11"/>
      <c r="AN1590" s="11"/>
      <c r="AO1590" s="11"/>
      <c r="AP1590" s="11"/>
      <c r="AQ1590" s="11"/>
      <c r="AR1590" s="11"/>
      <c r="AS1590" s="11"/>
      <c r="AT1590" s="11"/>
      <c r="AU1590" s="11"/>
      <c r="AV1590" s="11"/>
      <c r="AW1590" s="11"/>
      <c r="AX1590" s="11"/>
      <c r="AY1590" s="11"/>
      <c r="AZ1590" s="11"/>
      <c r="BA1590" s="11"/>
      <c r="BB1590" s="11"/>
      <c r="BC1590" s="11"/>
      <c r="BD1590" s="11"/>
      <c r="BE1590" s="11"/>
      <c r="BF1590" s="11"/>
      <c r="BG1590" s="11"/>
      <c r="BH1590" s="11"/>
      <c r="BI1590" s="11"/>
      <c r="BJ1590" s="11"/>
      <c r="BK1590" s="11"/>
      <c r="BL1590" s="11"/>
      <c r="BM1590" s="11"/>
      <c r="BN1590" s="11"/>
      <c r="BO1590" s="11"/>
      <c r="BP1590" s="11"/>
    </row>
    <row r="1591" spans="1:68" ht="12.75" customHeight="1">
      <c r="A1591" s="12">
        <f t="shared" si="2736"/>
        <v>1587</v>
      </c>
      <c r="B1591" s="11" t="str">
        <f t="shared" si="3026"/>
        <v>Jasmin Schuster</v>
      </c>
      <c r="C1591" s="11" t="str">
        <f t="shared" ref="C1591:D1591" si="3063">IF(ISERROR(C1590),IF(ISERROR(C1589),IF(ISERROR(C1588),"BLANK",C1588),C1589),C1590)</f>
        <v>Em Lim</v>
      </c>
      <c r="D1591" s="11" t="str">
        <f t="shared" si="3063"/>
        <v>BMSC16</v>
      </c>
      <c r="E1591" s="12" t="str">
        <f>IF(ISERROR(VLOOKUP($D1591,SITES!$A:$E,2,FALSE)),"",VLOOKUP($D1591,SITES!$A:$E,2,FALSE))</f>
        <v>Faber Islets</v>
      </c>
      <c r="F1591" s="10">
        <f>IF(ISERROR(VLOOKUP($D1591,SITES!$A:$E,3,FALSE)),"",VLOOKUP($D1591,SITES!$A:$E,3,FALSE))</f>
        <v>48.890701293945298</v>
      </c>
      <c r="G1591" s="13">
        <f>IF(ISERROR(VLOOKUP($D1591,SITES!$A:$E,4,FALSE)),"",VLOOKUP($D1591,SITES!$A:$E,4,FALSE))</f>
        <v>-125.300498962402</v>
      </c>
      <c r="H1591" s="36" t="str">
        <f t="shared" ref="H1591:O1591" si="3064">IF(ISERROR(H1590),IF(ISERROR(H1589),IF(ISERROR(H1588),"BLANK",H1588),H1589),H1590)</f>
        <v>02/05/2024</v>
      </c>
      <c r="I1591" s="11">
        <f t="shared" si="3064"/>
        <v>3</v>
      </c>
      <c r="J1591" s="11" t="str">
        <f t="shared" si="3064"/>
        <v>NW</v>
      </c>
      <c r="K1591" s="18">
        <f t="shared" si="3064"/>
        <v>0.40972222222222227</v>
      </c>
      <c r="L1591" s="11" t="str">
        <f t="shared" si="3064"/>
        <v>EGL</v>
      </c>
      <c r="M1591" s="11">
        <f t="shared" si="3064"/>
        <v>7.5</v>
      </c>
      <c r="N1591" s="11">
        <f t="shared" si="3064"/>
        <v>2</v>
      </c>
      <c r="O1591" s="11">
        <f t="shared" si="3064"/>
        <v>1</v>
      </c>
      <c r="P1591" s="11" t="s">
        <v>228</v>
      </c>
      <c r="Q1591" s="19" t="str">
        <f>IF($N1591=1,IF(ISERROR(VLOOKUP($P1591,'M1'!$A:$C,Q$2,FALSE)),"NOT PRESENT",VLOOKUP($P1591,'M1'!$A:$C,Q$2,FALSE)),IF($N1591=2,IF(ISERROR(VLOOKUP(DATA!$P1591,'M2'!$A:$C,Q$2,FALSE)),"NOT PRESENT",VLOOKUP(DATA!$P1591,'M2'!$A:$C,Q$2,FALSE)),IF($N1591=0,IF(ISERROR(VLOOKUP($P1591,'M1'!$A:$C,Q$2,FALSE)),IF(ISERROR(VLOOKUP(DATA!$P1591,'M2'!$A:$C,Q$2,FALSE)),"NOT PRESENT",VLOOKUP(DATA!$P1591,'M2'!$A:$C,Q$2,FALSE)),VLOOKUP($P1591,'M1'!$A:$C,Q$2,FALSE)),"SPECIFY METHOD")))</f>
        <v>Crassadoma gigantea</v>
      </c>
      <c r="R1591" s="12" t="str">
        <f>IF($N1591=1,IF(ISERROR(VLOOKUP($P1591,'M1'!$A:$C,R$2,FALSE)),"NOT PRESENT",VLOOKUP($P1591,'M1'!$A:$C,R$2,FALSE)),IF($N1591=2,IF(ISERROR(VLOOKUP(DATA!$P1591,'M2'!$A:$C,R$2,FALSE)),"NOT PRESENT",VLOOKUP(DATA!$P1591,'M2'!$A:$C,R$2,FALSE)),IF($N1591=0,IF(ISERROR(VLOOKUP($P1591,'M1'!$A:$C,R$2,FALSE)),IF(ISERROR(VLOOKUP(DATA!$P1591,'M2'!$A:$C,R$2,FALSE)),"NOT PRESENT",VLOOKUP(DATA!$P1591,'M2'!$A:$C,R$2,FALSE)),VLOOKUP($P1591,'M1'!$A:$C,R$2,FALSE)),"SPECIFY METHOD")))</f>
        <v>Purple-hinged rock scallop</v>
      </c>
      <c r="S1591" s="21">
        <f t="shared" si="2910"/>
        <v>1</v>
      </c>
      <c r="T1591" s="11">
        <v>0</v>
      </c>
      <c r="U1591" s="11"/>
      <c r="V1591" s="11">
        <v>1</v>
      </c>
      <c r="W1591" s="11"/>
      <c r="X1591" s="11"/>
      <c r="Y1591" s="11"/>
      <c r="Z1591" s="11"/>
      <c r="AA1591" s="11"/>
      <c r="AB1591" s="11"/>
      <c r="AC1591" s="11"/>
      <c r="AD1591" s="11"/>
      <c r="AE1591" s="11"/>
      <c r="AF1591" s="11"/>
      <c r="AG1591" s="11"/>
      <c r="AH1591" s="11"/>
      <c r="AI1591" s="11"/>
      <c r="AJ1591" s="11"/>
      <c r="AK1591" s="11"/>
      <c r="AL1591" s="11"/>
      <c r="AM1591" s="11"/>
      <c r="AN1591" s="11"/>
      <c r="AO1591" s="11"/>
      <c r="AP1591" s="11"/>
      <c r="AQ1591" s="11"/>
      <c r="AR1591" s="11"/>
      <c r="AS1591" s="11"/>
      <c r="AT1591" s="11"/>
      <c r="AU1591" s="11"/>
      <c r="AV1591" s="11"/>
      <c r="AW1591" s="11"/>
      <c r="AX1591" s="11"/>
      <c r="AY1591" s="11"/>
      <c r="AZ1591" s="11"/>
      <c r="BA1591" s="11"/>
      <c r="BB1591" s="11"/>
      <c r="BC1591" s="11"/>
      <c r="BD1591" s="11"/>
      <c r="BE1591" s="11"/>
      <c r="BF1591" s="11"/>
      <c r="BG1591" s="11"/>
      <c r="BH1591" s="11"/>
      <c r="BI1591" s="11"/>
      <c r="BJ1591" s="11"/>
      <c r="BK1591" s="11"/>
      <c r="BL1591" s="11"/>
      <c r="BM1591" s="11"/>
      <c r="BN1591" s="11"/>
      <c r="BO1591" s="11"/>
      <c r="BP1591" s="11"/>
    </row>
    <row r="1592" spans="1:68" ht="12.75" customHeight="1">
      <c r="A1592" s="12">
        <f t="shared" si="2736"/>
        <v>1588</v>
      </c>
      <c r="B1592" s="11" t="str">
        <f t="shared" si="3026"/>
        <v>Jasmin Schuster</v>
      </c>
      <c r="C1592" s="11" t="str">
        <f t="shared" ref="C1592:D1592" si="3065">IF(ISERROR(C1591),IF(ISERROR(C1590),IF(ISERROR(C1589),"BLANK",C1589),C1590),C1591)</f>
        <v>Em Lim</v>
      </c>
      <c r="D1592" s="11" t="str">
        <f t="shared" si="3065"/>
        <v>BMSC16</v>
      </c>
      <c r="E1592" s="12" t="str">
        <f>IF(ISERROR(VLOOKUP($D1592,SITES!$A:$E,2,FALSE)),"",VLOOKUP($D1592,SITES!$A:$E,2,FALSE))</f>
        <v>Faber Islets</v>
      </c>
      <c r="F1592" s="10">
        <f>IF(ISERROR(VLOOKUP($D1592,SITES!$A:$E,3,FALSE)),"",VLOOKUP($D1592,SITES!$A:$E,3,FALSE))</f>
        <v>48.890701293945298</v>
      </c>
      <c r="G1592" s="13">
        <f>IF(ISERROR(VLOOKUP($D1592,SITES!$A:$E,4,FALSE)),"",VLOOKUP($D1592,SITES!$A:$E,4,FALSE))</f>
        <v>-125.300498962402</v>
      </c>
      <c r="H1592" s="36" t="str">
        <f t="shared" ref="H1592:O1592" si="3066">IF(ISERROR(H1591),IF(ISERROR(H1590),IF(ISERROR(H1589),"BLANK",H1589),H1590),H1591)</f>
        <v>02/05/2024</v>
      </c>
      <c r="I1592" s="11">
        <f t="shared" si="3066"/>
        <v>3</v>
      </c>
      <c r="J1592" s="11" t="str">
        <f t="shared" si="3066"/>
        <v>NW</v>
      </c>
      <c r="K1592" s="18">
        <f t="shared" si="3066"/>
        <v>0.40972222222222227</v>
      </c>
      <c r="L1592" s="11" t="str">
        <f t="shared" si="3066"/>
        <v>EGL</v>
      </c>
      <c r="M1592" s="11">
        <f t="shared" si="3066"/>
        <v>7.5</v>
      </c>
      <c r="N1592" s="11">
        <f t="shared" si="3066"/>
        <v>2</v>
      </c>
      <c r="O1592" s="11">
        <f t="shared" si="3066"/>
        <v>1</v>
      </c>
      <c r="P1592" s="11" t="s">
        <v>231</v>
      </c>
      <c r="Q1592" s="19" t="str">
        <f>IF($N1592=1,IF(ISERROR(VLOOKUP($P1592,'M1'!$A:$C,Q$2,FALSE)),"NOT PRESENT",VLOOKUP($P1592,'M1'!$A:$C,Q$2,FALSE)),IF($N1592=2,IF(ISERROR(VLOOKUP(DATA!$P1592,'M2'!$A:$C,Q$2,FALSE)),"NOT PRESENT",VLOOKUP(DATA!$P1592,'M2'!$A:$C,Q$2,FALSE)),IF($N1592=0,IF(ISERROR(VLOOKUP($P1592,'M1'!$A:$C,Q$2,FALSE)),IF(ISERROR(VLOOKUP(DATA!$P1592,'M2'!$A:$C,Q$2,FALSE)),"NOT PRESENT",VLOOKUP(DATA!$P1592,'M2'!$A:$C,Q$2,FALSE)),VLOOKUP($P1592,'M1'!$A:$C,Q$2,FALSE)),"SPECIFY METHOD")))</f>
        <v>Strongylocentrotus droebachiensis</v>
      </c>
      <c r="R1592" s="12" t="str">
        <f>IF($N1592=1,IF(ISERROR(VLOOKUP($P1592,'M1'!$A:$C,R$2,FALSE)),"NOT PRESENT",VLOOKUP($P1592,'M1'!$A:$C,R$2,FALSE)),IF($N1592=2,IF(ISERROR(VLOOKUP(DATA!$P1592,'M2'!$A:$C,R$2,FALSE)),"NOT PRESENT",VLOOKUP(DATA!$P1592,'M2'!$A:$C,R$2,FALSE)),IF($N1592=0,IF(ISERROR(VLOOKUP($P1592,'M1'!$A:$C,R$2,FALSE)),IF(ISERROR(VLOOKUP(DATA!$P1592,'M2'!$A:$C,R$2,FALSE)),"NOT PRESENT",VLOOKUP(DATA!$P1592,'M2'!$A:$C,R$2,FALSE)),VLOOKUP($P1592,'M1'!$A:$C,R$2,FALSE)),"SPECIFY METHOD")))</f>
        <v>Northern sea urchin</v>
      </c>
      <c r="S1592" s="21">
        <f t="shared" si="2910"/>
        <v>1</v>
      </c>
      <c r="T1592" s="11">
        <v>1</v>
      </c>
      <c r="U1592" s="11"/>
      <c r="V1592" s="11"/>
      <c r="W1592" s="11"/>
      <c r="X1592" s="11"/>
      <c r="Y1592" s="11"/>
      <c r="Z1592" s="11"/>
      <c r="AA1592" s="11"/>
      <c r="AB1592" s="11"/>
      <c r="AC1592" s="11"/>
      <c r="AD1592" s="11"/>
      <c r="AE1592" s="11"/>
      <c r="AF1592" s="11"/>
      <c r="AG1592" s="11"/>
      <c r="AH1592" s="11"/>
      <c r="AI1592" s="11"/>
      <c r="AJ1592" s="11"/>
      <c r="AK1592" s="11"/>
      <c r="AL1592" s="11"/>
      <c r="AM1592" s="11"/>
      <c r="AN1592" s="11"/>
      <c r="AO1592" s="11"/>
      <c r="AP1592" s="11"/>
      <c r="AQ1592" s="11"/>
      <c r="AR1592" s="11"/>
      <c r="AS1592" s="11"/>
      <c r="AT1592" s="11"/>
      <c r="AU1592" s="11"/>
      <c r="AV1592" s="11"/>
      <c r="AW1592" s="11"/>
      <c r="AX1592" s="11"/>
      <c r="AY1592" s="11"/>
      <c r="AZ1592" s="11"/>
      <c r="BA1592" s="11"/>
      <c r="BB1592" s="11"/>
      <c r="BC1592" s="11"/>
      <c r="BD1592" s="11"/>
      <c r="BE1592" s="11"/>
      <c r="BF1592" s="11"/>
      <c r="BG1592" s="11"/>
      <c r="BH1592" s="11"/>
      <c r="BI1592" s="11"/>
      <c r="BJ1592" s="11"/>
      <c r="BK1592" s="11"/>
      <c r="BL1592" s="11"/>
      <c r="BM1592" s="11"/>
      <c r="BN1592" s="11"/>
      <c r="BO1592" s="11"/>
      <c r="BP1592" s="11"/>
    </row>
    <row r="1593" spans="1:68" ht="12.75" customHeight="1">
      <c r="A1593" s="12">
        <f t="shared" si="2736"/>
        <v>1589</v>
      </c>
      <c r="B1593" s="11" t="str">
        <f t="shared" si="3026"/>
        <v>Jasmin Schuster</v>
      </c>
      <c r="C1593" s="11" t="str">
        <f t="shared" ref="C1593:D1593" si="3067">IF(ISERROR(C1592),IF(ISERROR(C1591),IF(ISERROR(C1590),"BLANK",C1590),C1591),C1592)</f>
        <v>Em Lim</v>
      </c>
      <c r="D1593" s="11" t="str">
        <f t="shared" si="3067"/>
        <v>BMSC16</v>
      </c>
      <c r="E1593" s="12" t="str">
        <f>IF(ISERROR(VLOOKUP($D1593,SITES!$A:$E,2,FALSE)),"",VLOOKUP($D1593,SITES!$A:$E,2,FALSE))</f>
        <v>Faber Islets</v>
      </c>
      <c r="F1593" s="10">
        <f>IF(ISERROR(VLOOKUP($D1593,SITES!$A:$E,3,FALSE)),"",VLOOKUP($D1593,SITES!$A:$E,3,FALSE))</f>
        <v>48.890701293945298</v>
      </c>
      <c r="G1593" s="13">
        <f>IF(ISERROR(VLOOKUP($D1593,SITES!$A:$E,4,FALSE)),"",VLOOKUP($D1593,SITES!$A:$E,4,FALSE))</f>
        <v>-125.300498962402</v>
      </c>
      <c r="H1593" s="36" t="str">
        <f t="shared" ref="H1593:O1593" si="3068">IF(ISERROR(H1592),IF(ISERROR(H1591),IF(ISERROR(H1590),"BLANK",H1590),H1591),H1592)</f>
        <v>02/05/2024</v>
      </c>
      <c r="I1593" s="11">
        <f t="shared" si="3068"/>
        <v>3</v>
      </c>
      <c r="J1593" s="11" t="str">
        <f t="shared" si="3068"/>
        <v>NW</v>
      </c>
      <c r="K1593" s="18">
        <f t="shared" si="3068"/>
        <v>0.40972222222222227</v>
      </c>
      <c r="L1593" s="11" t="str">
        <f t="shared" si="3068"/>
        <v>EGL</v>
      </c>
      <c r="M1593" s="11">
        <f t="shared" si="3068"/>
        <v>7.5</v>
      </c>
      <c r="N1593" s="11">
        <f t="shared" si="3068"/>
        <v>2</v>
      </c>
      <c r="O1593" s="11">
        <f t="shared" si="3068"/>
        <v>1</v>
      </c>
      <c r="P1593" s="11" t="s">
        <v>213</v>
      </c>
      <c r="Q1593" s="19" t="str">
        <f>IF($N1593=1,IF(ISERROR(VLOOKUP($P1593,'M1'!$A:$C,Q$2,FALSE)),"NOT PRESENT",VLOOKUP($P1593,'M1'!$A:$C,Q$2,FALSE)),IF($N1593=2,IF(ISERROR(VLOOKUP(DATA!$P1593,'M2'!$A:$C,Q$2,FALSE)),"NOT PRESENT",VLOOKUP(DATA!$P1593,'M2'!$A:$C,Q$2,FALSE)),IF($N1593=0,IF(ISERROR(VLOOKUP($P1593,'M1'!$A:$C,Q$2,FALSE)),IF(ISERROR(VLOOKUP(DATA!$P1593,'M2'!$A:$C,Q$2,FALSE)),"NOT PRESENT",VLOOKUP(DATA!$P1593,'M2'!$A:$C,Q$2,FALSE)),VLOOKUP($P1593,'M1'!$A:$C,Q$2,FALSE)),"SPECIFY METHOD")))</f>
        <v>Paguroidea spp.</v>
      </c>
      <c r="R1593" s="12" t="str">
        <f>IF($N1593=1,IF(ISERROR(VLOOKUP($P1593,'M1'!$A:$C,R$2,FALSE)),"NOT PRESENT",VLOOKUP($P1593,'M1'!$A:$C,R$2,FALSE)),IF($N1593=2,IF(ISERROR(VLOOKUP(DATA!$P1593,'M2'!$A:$C,R$2,FALSE)),"NOT PRESENT",VLOOKUP(DATA!$P1593,'M2'!$A:$C,R$2,FALSE)),IF($N1593=0,IF(ISERROR(VLOOKUP($P1593,'M1'!$A:$C,R$2,FALSE)),IF(ISERROR(VLOOKUP(DATA!$P1593,'M2'!$A:$C,R$2,FALSE)),"NOT PRESENT",VLOOKUP(DATA!$P1593,'M2'!$A:$C,R$2,FALSE)),VLOOKUP($P1593,'M1'!$A:$C,R$2,FALSE)),"SPECIFY METHOD")))</f>
        <v>Unidentified hermit crab</v>
      </c>
      <c r="S1593" s="21">
        <f t="shared" si="2910"/>
        <v>1</v>
      </c>
      <c r="T1593" s="11">
        <v>1</v>
      </c>
      <c r="U1593" s="11"/>
      <c r="V1593" s="11"/>
      <c r="W1593" s="11"/>
      <c r="X1593" s="11"/>
      <c r="Y1593" s="11"/>
      <c r="Z1593" s="11"/>
      <c r="AA1593" s="11"/>
      <c r="AB1593" s="11"/>
      <c r="AC1593" s="11"/>
      <c r="AD1593" s="11"/>
      <c r="AE1593" s="11"/>
      <c r="AF1593" s="11"/>
      <c r="AG1593" s="11"/>
      <c r="AH1593" s="11"/>
      <c r="AI1593" s="11"/>
      <c r="AJ1593" s="11"/>
      <c r="AK1593" s="11"/>
      <c r="AL1593" s="11"/>
      <c r="AM1593" s="11"/>
      <c r="AN1593" s="11"/>
      <c r="AO1593" s="11"/>
      <c r="AP1593" s="11"/>
      <c r="AQ1593" s="11"/>
      <c r="AR1593" s="11"/>
      <c r="AS1593" s="11"/>
      <c r="AT1593" s="11"/>
      <c r="AU1593" s="11"/>
      <c r="AV1593" s="11"/>
      <c r="AW1593" s="11"/>
      <c r="AX1593" s="11"/>
      <c r="AY1593" s="11"/>
      <c r="AZ1593" s="11"/>
      <c r="BA1593" s="11"/>
      <c r="BB1593" s="11"/>
      <c r="BC1593" s="11"/>
      <c r="BD1593" s="11"/>
      <c r="BE1593" s="11"/>
      <c r="BF1593" s="11"/>
      <c r="BG1593" s="11"/>
      <c r="BH1593" s="11"/>
      <c r="BI1593" s="11"/>
      <c r="BJ1593" s="11"/>
      <c r="BK1593" s="11"/>
      <c r="BL1593" s="11"/>
      <c r="BM1593" s="11"/>
      <c r="BN1593" s="11"/>
      <c r="BO1593" s="11"/>
      <c r="BP1593" s="11"/>
    </row>
    <row r="1594" spans="1:68" ht="12.75" customHeight="1">
      <c r="A1594" s="12">
        <f t="shared" si="2736"/>
        <v>1590</v>
      </c>
      <c r="B1594" s="11" t="str">
        <f t="shared" si="3026"/>
        <v>Jasmin Schuster</v>
      </c>
      <c r="C1594" s="11" t="str">
        <f t="shared" ref="C1594:D1594" si="3069">IF(ISERROR(C1593),IF(ISERROR(C1592),IF(ISERROR(C1591),"BLANK",C1591),C1592),C1593)</f>
        <v>Em Lim</v>
      </c>
      <c r="D1594" s="11" t="str">
        <f t="shared" si="3069"/>
        <v>BMSC16</v>
      </c>
      <c r="E1594" s="12" t="str">
        <f>IF(ISERROR(VLOOKUP($D1594,SITES!$A:$E,2,FALSE)),"",VLOOKUP($D1594,SITES!$A:$E,2,FALSE))</f>
        <v>Faber Islets</v>
      </c>
      <c r="F1594" s="10">
        <f>IF(ISERROR(VLOOKUP($D1594,SITES!$A:$E,3,FALSE)),"",VLOOKUP($D1594,SITES!$A:$E,3,FALSE))</f>
        <v>48.890701293945298</v>
      </c>
      <c r="G1594" s="13">
        <f>IF(ISERROR(VLOOKUP($D1594,SITES!$A:$E,4,FALSE)),"",VLOOKUP($D1594,SITES!$A:$E,4,FALSE))</f>
        <v>-125.300498962402</v>
      </c>
      <c r="H1594" s="36" t="str">
        <f t="shared" ref="H1594:M1594" si="3070">IF(ISERROR(H1593),IF(ISERROR(H1592),IF(ISERROR(H1591),"BLANK",H1591),H1592),H1593)</f>
        <v>02/05/2024</v>
      </c>
      <c r="I1594" s="11">
        <f t="shared" si="3070"/>
        <v>3</v>
      </c>
      <c r="J1594" s="11" t="str">
        <f t="shared" si="3070"/>
        <v>NW</v>
      </c>
      <c r="K1594" s="18">
        <f t="shared" si="3070"/>
        <v>0.40972222222222227</v>
      </c>
      <c r="L1594" s="11" t="str">
        <f t="shared" si="3070"/>
        <v>EGL</v>
      </c>
      <c r="M1594" s="11">
        <f t="shared" si="3070"/>
        <v>7.5</v>
      </c>
      <c r="N1594" s="11">
        <v>0</v>
      </c>
      <c r="O1594" s="11">
        <v>0</v>
      </c>
      <c r="P1594" s="11" t="s">
        <v>203</v>
      </c>
      <c r="Q1594" s="19" t="str">
        <f>IF($N1594=1,IF(ISERROR(VLOOKUP($P1594,'M1'!$A:$C,Q$2,FALSE)),"NOT PRESENT",VLOOKUP($P1594,'M1'!$A:$C,Q$2,FALSE)),IF($N1594=2,IF(ISERROR(VLOOKUP(DATA!$P1594,'M2'!$A:$C,Q$2,FALSE)),"NOT PRESENT",VLOOKUP(DATA!$P1594,'M2'!$A:$C,Q$2,FALSE)),IF($N1594=0,IF(ISERROR(VLOOKUP($P1594,'M1'!$A:$C,Q$2,FALSE)),IF(ISERROR(VLOOKUP(DATA!$P1594,'M2'!$A:$C,Q$2,FALSE)),"NOT PRESENT",VLOOKUP(DATA!$P1594,'M2'!$A:$C,Q$2,FALSE)),VLOOKUP($P1594,'M1'!$A:$C,Q$2,FALSE)),"SPECIFY METHOD")))</f>
        <v>Hexagrammos decagrammus</v>
      </c>
      <c r="R1594" s="12" t="str">
        <f>IF($N1594=1,IF(ISERROR(VLOOKUP($P1594,'M1'!$A:$C,R$2,FALSE)),"NOT PRESENT",VLOOKUP($P1594,'M1'!$A:$C,R$2,FALSE)),IF($N1594=2,IF(ISERROR(VLOOKUP(DATA!$P1594,'M2'!$A:$C,R$2,FALSE)),"NOT PRESENT",VLOOKUP(DATA!$P1594,'M2'!$A:$C,R$2,FALSE)),IF($N1594=0,IF(ISERROR(VLOOKUP($P1594,'M1'!$A:$C,R$2,FALSE)),IF(ISERROR(VLOOKUP(DATA!$P1594,'M2'!$A:$C,R$2,FALSE)),"NOT PRESENT",VLOOKUP(DATA!$P1594,'M2'!$A:$C,R$2,FALSE)),VLOOKUP($P1594,'M1'!$A:$C,R$2,FALSE)),"SPECIFY METHOD")))</f>
        <v>Kelp greenling</v>
      </c>
      <c r="S1594" s="21">
        <f t="shared" si="2910"/>
        <v>2</v>
      </c>
      <c r="T1594" s="11">
        <v>0</v>
      </c>
      <c r="U1594" s="11"/>
      <c r="V1594" s="11"/>
      <c r="W1594" s="11"/>
      <c r="X1594" s="11"/>
      <c r="Y1594" s="11"/>
      <c r="Z1594" s="11">
        <v>1</v>
      </c>
      <c r="AA1594" s="11"/>
      <c r="AB1594" s="11">
        <v>1</v>
      </c>
      <c r="AC1594" s="11"/>
      <c r="AD1594" s="11"/>
      <c r="AE1594" s="11"/>
      <c r="AF1594" s="11"/>
      <c r="AG1594" s="11"/>
      <c r="AH1594" s="11"/>
      <c r="AI1594" s="11"/>
      <c r="AJ1594" s="11"/>
      <c r="AK1594" s="11"/>
      <c r="AL1594" s="11"/>
      <c r="AM1594" s="11"/>
      <c r="AN1594" s="11"/>
      <c r="AO1594" s="11"/>
      <c r="AP1594" s="11"/>
      <c r="AQ1594" s="11"/>
      <c r="AR1594" s="11"/>
      <c r="AS1594" s="11"/>
      <c r="AT1594" s="11"/>
      <c r="AU1594" s="11"/>
      <c r="AV1594" s="11"/>
      <c r="AW1594" s="11"/>
      <c r="AX1594" s="11"/>
      <c r="AY1594" s="11"/>
      <c r="AZ1594" s="11"/>
      <c r="BA1594" s="11"/>
      <c r="BB1594" s="11"/>
      <c r="BC1594" s="11"/>
      <c r="BD1594" s="11"/>
      <c r="BE1594" s="11"/>
      <c r="BF1594" s="11"/>
      <c r="BG1594" s="11"/>
      <c r="BH1594" s="11"/>
      <c r="BI1594" s="11"/>
      <c r="BJ1594" s="11"/>
      <c r="BK1594" s="11"/>
      <c r="BL1594" s="11"/>
      <c r="BM1594" s="11"/>
      <c r="BN1594" s="11"/>
      <c r="BO1594" s="11"/>
      <c r="BP1594" s="11"/>
    </row>
    <row r="1595" spans="1:68" ht="12.75" customHeight="1">
      <c r="A1595" s="12">
        <f t="shared" si="2736"/>
        <v>1591</v>
      </c>
      <c r="B1595" s="11" t="str">
        <f t="shared" si="3026"/>
        <v>Jasmin Schuster</v>
      </c>
      <c r="C1595" s="11" t="str">
        <f t="shared" ref="C1595:D1595" si="3071">IF(ISERROR(C1594),IF(ISERROR(C1593),IF(ISERROR(C1592),"BLANK",C1592),C1593),C1594)</f>
        <v>Em Lim</v>
      </c>
      <c r="D1595" s="11" t="str">
        <f t="shared" si="3071"/>
        <v>BMSC16</v>
      </c>
      <c r="E1595" s="12" t="str">
        <f>IF(ISERROR(VLOOKUP($D1595,SITES!$A:$E,2,FALSE)),"",VLOOKUP($D1595,SITES!$A:$E,2,FALSE))</f>
        <v>Faber Islets</v>
      </c>
      <c r="F1595" s="10">
        <f>IF(ISERROR(VLOOKUP($D1595,SITES!$A:$E,3,FALSE)),"",VLOOKUP($D1595,SITES!$A:$E,3,FALSE))</f>
        <v>48.890701293945298</v>
      </c>
      <c r="G1595" s="13">
        <f>IF(ISERROR(VLOOKUP($D1595,SITES!$A:$E,4,FALSE)),"",VLOOKUP($D1595,SITES!$A:$E,4,FALSE))</f>
        <v>-125.300498962402</v>
      </c>
      <c r="H1595" s="36" t="str">
        <f t="shared" ref="H1595:N1595" si="3072">IF(ISERROR(H1594),IF(ISERROR(H1593),IF(ISERROR(H1592),"BLANK",H1592),H1593),H1594)</f>
        <v>02/05/2024</v>
      </c>
      <c r="I1595" s="11">
        <f t="shared" si="3072"/>
        <v>3</v>
      </c>
      <c r="J1595" s="11" t="str">
        <f t="shared" si="3072"/>
        <v>NW</v>
      </c>
      <c r="K1595" s="18">
        <f t="shared" si="3072"/>
        <v>0.40972222222222227</v>
      </c>
      <c r="L1595" s="11" t="str">
        <f t="shared" si="3072"/>
        <v>EGL</v>
      </c>
      <c r="M1595" s="11">
        <f t="shared" si="3072"/>
        <v>7.5</v>
      </c>
      <c r="N1595" s="11">
        <f t="shared" si="3072"/>
        <v>0</v>
      </c>
      <c r="O1595" s="11">
        <v>0</v>
      </c>
      <c r="P1595" s="11" t="s">
        <v>227</v>
      </c>
      <c r="Q1595" s="19" t="str">
        <f>IF($N1595=1,IF(ISERROR(VLOOKUP($P1595,'M1'!$A:$C,Q$2,FALSE)),"NOT PRESENT",VLOOKUP($P1595,'M1'!$A:$C,Q$2,FALSE)),IF($N1595=2,IF(ISERROR(VLOOKUP(DATA!$P1595,'M2'!$A:$C,Q$2,FALSE)),"NOT PRESENT",VLOOKUP(DATA!$P1595,'M2'!$A:$C,Q$2,FALSE)),IF($N1595=0,IF(ISERROR(VLOOKUP($P1595,'M1'!$A:$C,Q$2,FALSE)),IF(ISERROR(VLOOKUP(DATA!$P1595,'M2'!$A:$C,Q$2,FALSE)),"NOT PRESENT",VLOOKUP(DATA!$P1595,'M2'!$A:$C,Q$2,FALSE)),VLOOKUP($P1595,'M1'!$A:$C,Q$2,FALSE)),"SPECIFY METHOD")))</f>
        <v>Sebastes caurinus</v>
      </c>
      <c r="R1595" s="12" t="str">
        <f>IF($N1595=1,IF(ISERROR(VLOOKUP($P1595,'M1'!$A:$C,R$2,FALSE)),"NOT PRESENT",VLOOKUP($P1595,'M1'!$A:$C,R$2,FALSE)),IF($N1595=2,IF(ISERROR(VLOOKUP(DATA!$P1595,'M2'!$A:$C,R$2,FALSE)),"NOT PRESENT",VLOOKUP(DATA!$P1595,'M2'!$A:$C,R$2,FALSE)),IF($N1595=0,IF(ISERROR(VLOOKUP($P1595,'M1'!$A:$C,R$2,FALSE)),IF(ISERROR(VLOOKUP(DATA!$P1595,'M2'!$A:$C,R$2,FALSE)),"NOT PRESENT",VLOOKUP(DATA!$P1595,'M2'!$A:$C,R$2,FALSE)),VLOOKUP($P1595,'M1'!$A:$C,R$2,FALSE)),"SPECIFY METHOD")))</f>
        <v>Copper rockfish</v>
      </c>
      <c r="S1595" s="21">
        <f t="shared" si="2910"/>
        <v>2</v>
      </c>
      <c r="T1595" s="11">
        <v>0</v>
      </c>
      <c r="U1595" s="11"/>
      <c r="V1595" s="11"/>
      <c r="W1595" s="11"/>
      <c r="X1595" s="11"/>
      <c r="Y1595" s="11"/>
      <c r="Z1595" s="11"/>
      <c r="AA1595" s="11">
        <v>1</v>
      </c>
      <c r="AB1595" s="11">
        <v>1</v>
      </c>
      <c r="AC1595" s="11"/>
      <c r="AD1595" s="11"/>
      <c r="AE1595" s="11"/>
      <c r="AF1595" s="11"/>
      <c r="AG1595" s="11"/>
      <c r="AH1595" s="11"/>
      <c r="AI1595" s="11"/>
      <c r="AJ1595" s="11"/>
      <c r="AK1595" s="11"/>
      <c r="AL1595" s="11"/>
      <c r="AM1595" s="11"/>
      <c r="AN1595" s="11"/>
      <c r="AO1595" s="11"/>
      <c r="AP1595" s="11"/>
      <c r="AQ1595" s="11"/>
      <c r="AR1595" s="11"/>
      <c r="AS1595" s="11"/>
      <c r="AT1595" s="11"/>
      <c r="AU1595" s="11"/>
      <c r="AV1595" s="11"/>
      <c r="AW1595" s="11"/>
      <c r="AX1595" s="11"/>
      <c r="AY1595" s="11"/>
      <c r="AZ1595" s="11"/>
      <c r="BA1595" s="11"/>
      <c r="BB1595" s="11"/>
      <c r="BC1595" s="11"/>
      <c r="BD1595" s="11"/>
      <c r="BE1595" s="11"/>
      <c r="BF1595" s="11"/>
      <c r="BG1595" s="11"/>
      <c r="BH1595" s="11"/>
      <c r="BI1595" s="11"/>
      <c r="BJ1595" s="11"/>
      <c r="BK1595" s="11"/>
      <c r="BL1595" s="11"/>
      <c r="BM1595" s="11"/>
      <c r="BN1595" s="11"/>
      <c r="BO1595" s="11"/>
      <c r="BP1595" s="11"/>
    </row>
    <row r="1596" spans="1:68" ht="12.75" customHeight="1">
      <c r="A1596" s="12">
        <f t="shared" si="2736"/>
        <v>1592</v>
      </c>
      <c r="B1596" s="11" t="str">
        <f t="shared" si="3026"/>
        <v>Jasmin Schuster</v>
      </c>
      <c r="C1596" s="11" t="str">
        <f t="shared" ref="C1596:D1596" si="3073">IF(ISERROR(C1595),IF(ISERROR(C1594),IF(ISERROR(C1593),"BLANK",C1593),C1594),C1595)</f>
        <v>Em Lim</v>
      </c>
      <c r="D1596" s="11" t="str">
        <f t="shared" si="3073"/>
        <v>BMSC16</v>
      </c>
      <c r="E1596" s="12" t="str">
        <f>IF(ISERROR(VLOOKUP($D1596,SITES!$A:$E,2,FALSE)),"",VLOOKUP($D1596,SITES!$A:$E,2,FALSE))</f>
        <v>Faber Islets</v>
      </c>
      <c r="F1596" s="10">
        <f>IF(ISERROR(VLOOKUP($D1596,SITES!$A:$E,3,FALSE)),"",VLOOKUP($D1596,SITES!$A:$E,3,FALSE))</f>
        <v>48.890701293945298</v>
      </c>
      <c r="G1596" s="13">
        <f>IF(ISERROR(VLOOKUP($D1596,SITES!$A:$E,4,FALSE)),"",VLOOKUP($D1596,SITES!$A:$E,4,FALSE))</f>
        <v>-125.300498962402</v>
      </c>
      <c r="H1596" s="36" t="str">
        <f t="shared" ref="H1596:O1596" si="3074">IF(ISERROR(H1595),IF(ISERROR(H1594),IF(ISERROR(H1593),"BLANK",H1593),H1594),H1595)</f>
        <v>02/05/2024</v>
      </c>
      <c r="I1596" s="11">
        <f t="shared" si="3074"/>
        <v>3</v>
      </c>
      <c r="J1596" s="11" t="str">
        <f t="shared" si="3074"/>
        <v>NW</v>
      </c>
      <c r="K1596" s="18">
        <f t="shared" si="3074"/>
        <v>0.40972222222222227</v>
      </c>
      <c r="L1596" s="11" t="str">
        <f t="shared" si="3074"/>
        <v>EGL</v>
      </c>
      <c r="M1596" s="11">
        <f t="shared" si="3074"/>
        <v>7.5</v>
      </c>
      <c r="N1596" s="11">
        <f t="shared" si="3074"/>
        <v>0</v>
      </c>
      <c r="O1596" s="11">
        <f t="shared" si="3074"/>
        <v>0</v>
      </c>
      <c r="P1596" s="11" t="s">
        <v>224</v>
      </c>
      <c r="Q1596" s="19" t="str">
        <f>IF($N1596=1,IF(ISERROR(VLOOKUP($P1596,'M1'!$A:$C,Q$2,FALSE)),"NOT PRESENT",VLOOKUP($P1596,'M1'!$A:$C,Q$2,FALSE)),IF($N1596=2,IF(ISERROR(VLOOKUP(DATA!$P1596,'M2'!$A:$C,Q$2,FALSE)),"NOT PRESENT",VLOOKUP(DATA!$P1596,'M2'!$A:$C,Q$2,FALSE)),IF($N1596=0,IF(ISERROR(VLOOKUP($P1596,'M1'!$A:$C,Q$2,FALSE)),IF(ISERROR(VLOOKUP(DATA!$P1596,'M2'!$A:$C,Q$2,FALSE)),"NOT PRESENT",VLOOKUP(DATA!$P1596,'M2'!$A:$C,Q$2,FALSE)),VLOOKUP($P1596,'M1'!$A:$C,Q$2,FALSE)),"SPECIFY METHOD")))</f>
        <v>Sebastes maliger</v>
      </c>
      <c r="R1596" s="12" t="str">
        <f>IF($N1596=1,IF(ISERROR(VLOOKUP($P1596,'M1'!$A:$C,R$2,FALSE)),"NOT PRESENT",VLOOKUP($P1596,'M1'!$A:$C,R$2,FALSE)),IF($N1596=2,IF(ISERROR(VLOOKUP(DATA!$P1596,'M2'!$A:$C,R$2,FALSE)),"NOT PRESENT",VLOOKUP(DATA!$P1596,'M2'!$A:$C,R$2,FALSE)),IF($N1596=0,IF(ISERROR(VLOOKUP($P1596,'M1'!$A:$C,R$2,FALSE)),IF(ISERROR(VLOOKUP(DATA!$P1596,'M2'!$A:$C,R$2,FALSE)),"NOT PRESENT",VLOOKUP(DATA!$P1596,'M2'!$A:$C,R$2,FALSE)),VLOOKUP($P1596,'M1'!$A:$C,R$2,FALSE)),"SPECIFY METHOD")))</f>
        <v>Quillback rockfish</v>
      </c>
      <c r="S1596" s="21">
        <f t="shared" si="2910"/>
        <v>1</v>
      </c>
      <c r="T1596" s="11">
        <v>0</v>
      </c>
      <c r="U1596" s="11"/>
      <c r="V1596" s="11"/>
      <c r="W1596" s="11"/>
      <c r="X1596" s="11"/>
      <c r="Y1596" s="11"/>
      <c r="Z1596" s="11"/>
      <c r="AA1596" s="11">
        <v>1</v>
      </c>
      <c r="AB1596" s="11"/>
      <c r="AC1596" s="11"/>
      <c r="AD1596" s="11"/>
      <c r="AE1596" s="11"/>
      <c r="AF1596" s="11"/>
      <c r="AG1596" s="11"/>
      <c r="AH1596" s="11"/>
      <c r="AI1596" s="11"/>
      <c r="AJ1596" s="11"/>
      <c r="AK1596" s="11"/>
      <c r="AL1596" s="11"/>
      <c r="AM1596" s="11"/>
      <c r="AN1596" s="11"/>
      <c r="AO1596" s="11"/>
      <c r="AP1596" s="11"/>
      <c r="AQ1596" s="11"/>
      <c r="AR1596" s="11"/>
      <c r="AS1596" s="11"/>
      <c r="AT1596" s="11"/>
      <c r="AU1596" s="11"/>
      <c r="AV1596" s="11"/>
      <c r="AW1596" s="11"/>
      <c r="AX1596" s="11"/>
      <c r="AY1596" s="11"/>
      <c r="AZ1596" s="11"/>
      <c r="BA1596" s="11"/>
      <c r="BB1596" s="11"/>
      <c r="BC1596" s="11"/>
      <c r="BD1596" s="11"/>
      <c r="BE1596" s="11"/>
      <c r="BF1596" s="11"/>
      <c r="BG1596" s="11"/>
      <c r="BH1596" s="11"/>
      <c r="BI1596" s="11"/>
      <c r="BJ1596" s="11"/>
      <c r="BK1596" s="11"/>
      <c r="BL1596" s="11"/>
      <c r="BM1596" s="11"/>
      <c r="BN1596" s="11"/>
      <c r="BO1596" s="11"/>
      <c r="BP1596" s="11"/>
    </row>
    <row r="1597" spans="1:68" ht="12.75" customHeight="1">
      <c r="A1597" s="12">
        <f t="shared" si="2736"/>
        <v>1593</v>
      </c>
      <c r="B1597" s="11" t="str">
        <f t="shared" si="3026"/>
        <v>Jasmin Schuster</v>
      </c>
      <c r="C1597" s="11" t="str">
        <f t="shared" ref="C1597:C1602" si="3075">IF(ISERROR(C1596),IF(ISERROR(C1595),IF(ISERROR(C1594),"BLANK",C1594),C1595),C1596)</f>
        <v>Em Lim</v>
      </c>
      <c r="D1597" s="11" t="s">
        <v>169</v>
      </c>
      <c r="E1597" s="12" t="str">
        <f>IF(ISERROR(VLOOKUP($D1597,SITES!$A:$E,2,FALSE)),"",VLOOKUP($D1597,SITES!$A:$E,2,FALSE))</f>
        <v>Eussen Rock</v>
      </c>
      <c r="F1597" s="10">
        <f>IF(ISERROR(VLOOKUP($D1597,SITES!$A:$E,3,FALSE)),"",VLOOKUP($D1597,SITES!$A:$E,3,FALSE))</f>
        <v>48.911617279052699</v>
      </c>
      <c r="G1597" s="13">
        <f>IF(ISERROR(VLOOKUP($D1597,SITES!$A:$E,4,FALSE)),"",VLOOKUP($D1597,SITES!$A:$E,4,FALSE))</f>
        <v>-125.267036437988</v>
      </c>
      <c r="H1597" s="36" t="str">
        <f t="shared" ref="H1597:I1597" si="3076">IF(ISERROR(H1596),IF(ISERROR(H1595),IF(ISERROR(H1594),"BLANK",H1594),H1595),H1596)</f>
        <v>02/05/2024</v>
      </c>
      <c r="I1597" s="11">
        <f t="shared" si="3076"/>
        <v>3</v>
      </c>
      <c r="J1597" s="11" t="s">
        <v>51</v>
      </c>
      <c r="K1597" s="18">
        <v>0.48541666666666666</v>
      </c>
      <c r="L1597" s="11" t="str">
        <f>IF(ISERROR(L1596),IF(ISERROR(L1595),IF(ISERROR(L1594),"BLANK",L1594),L1595),L1596)</f>
        <v>EGL</v>
      </c>
      <c r="M1597" s="11">
        <v>8.5</v>
      </c>
      <c r="N1597" s="11">
        <v>1</v>
      </c>
      <c r="O1597" s="11">
        <v>1</v>
      </c>
      <c r="P1597" s="11" t="s">
        <v>225</v>
      </c>
      <c r="Q1597" s="19" t="str">
        <f>IF($N1597=1,IF(ISERROR(VLOOKUP($P1597,'M1'!$A:$C,Q$2,FALSE)),"NOT PRESENT",VLOOKUP($P1597,'M1'!$A:$C,Q$2,FALSE)),IF($N1597=2,IF(ISERROR(VLOOKUP(DATA!$P1597,'M2'!$A:$C,Q$2,FALSE)),"NOT PRESENT",VLOOKUP(DATA!$P1597,'M2'!$A:$C,Q$2,FALSE)),IF($N1597=0,IF(ISERROR(VLOOKUP($P1597,'M1'!$A:$C,Q$2,FALSE)),IF(ISERROR(VLOOKUP(DATA!$P1597,'M2'!$A:$C,Q$2,FALSE)),"NOT PRESENT",VLOOKUP(DATA!$P1597,'M2'!$A:$C,Q$2,FALSE)),VLOOKUP($P1597,'M1'!$A:$C,Q$2,FALSE)),"SPECIFY METHOD")))</f>
        <v>Ophiodon elongatus</v>
      </c>
      <c r="R1597" s="12" t="str">
        <f>IF($N1597=1,IF(ISERROR(VLOOKUP($P1597,'M1'!$A:$C,R$2,FALSE)),"NOT PRESENT",VLOOKUP($P1597,'M1'!$A:$C,R$2,FALSE)),IF($N1597=2,IF(ISERROR(VLOOKUP(DATA!$P1597,'M2'!$A:$C,R$2,FALSE)),"NOT PRESENT",VLOOKUP(DATA!$P1597,'M2'!$A:$C,R$2,FALSE)),IF($N1597=0,IF(ISERROR(VLOOKUP($P1597,'M1'!$A:$C,R$2,FALSE)),IF(ISERROR(VLOOKUP(DATA!$P1597,'M2'!$A:$C,R$2,FALSE)),"NOT PRESENT",VLOOKUP(DATA!$P1597,'M2'!$A:$C,R$2,FALSE)),VLOOKUP($P1597,'M1'!$A:$C,R$2,FALSE)),"SPECIFY METHOD")))</f>
        <v>Lingcod</v>
      </c>
      <c r="S1597" s="21">
        <f t="shared" si="2910"/>
        <v>1</v>
      </c>
      <c r="T1597" s="11">
        <v>0</v>
      </c>
      <c r="U1597" s="11"/>
      <c r="V1597" s="11"/>
      <c r="W1597" s="11"/>
      <c r="X1597" s="11"/>
      <c r="Y1597" s="11"/>
      <c r="Z1597" s="11"/>
      <c r="AA1597" s="11"/>
      <c r="AB1597" s="11"/>
      <c r="AC1597" s="11"/>
      <c r="AD1597" s="11"/>
      <c r="AE1597" s="11"/>
      <c r="AF1597" s="11">
        <v>1</v>
      </c>
      <c r="AG1597" s="11"/>
      <c r="AH1597" s="11"/>
      <c r="AI1597" s="11"/>
      <c r="AJ1597" s="11"/>
      <c r="AK1597" s="11"/>
      <c r="AL1597" s="11"/>
      <c r="AM1597" s="11"/>
      <c r="AN1597" s="11"/>
      <c r="AO1597" s="11"/>
      <c r="AP1597" s="11"/>
      <c r="AQ1597" s="11"/>
      <c r="AR1597" s="11"/>
      <c r="AS1597" s="11"/>
      <c r="AT1597" s="11"/>
      <c r="AU1597" s="11"/>
      <c r="AV1597" s="11"/>
      <c r="AW1597" s="11"/>
      <c r="AX1597" s="11"/>
      <c r="AY1597" s="11"/>
      <c r="AZ1597" s="11"/>
      <c r="BA1597" s="11"/>
      <c r="BB1597" s="11"/>
      <c r="BC1597" s="11"/>
      <c r="BD1597" s="11"/>
      <c r="BE1597" s="11"/>
      <c r="BF1597" s="11"/>
      <c r="BG1597" s="11"/>
      <c r="BH1597" s="11"/>
      <c r="BI1597" s="11"/>
      <c r="BJ1597" s="11"/>
      <c r="BK1597" s="11"/>
      <c r="BL1597" s="11"/>
      <c r="BM1597" s="11"/>
      <c r="BN1597" s="11"/>
      <c r="BO1597" s="11"/>
      <c r="BP1597" s="11"/>
    </row>
    <row r="1598" spans="1:68" ht="12.75" customHeight="1">
      <c r="A1598" s="12">
        <f t="shared" si="2736"/>
        <v>1594</v>
      </c>
      <c r="B1598" s="11" t="str">
        <f t="shared" si="3026"/>
        <v>Jasmin Schuster</v>
      </c>
      <c r="C1598" s="11" t="str">
        <f t="shared" si="3075"/>
        <v>Em Lim</v>
      </c>
      <c r="D1598" s="11" t="str">
        <f t="shared" ref="D1598:D1602" si="3077">IF(ISERROR(D1597),IF(ISERROR(D1596),IF(ISERROR(D1595),"BLANK",D1595),D1596),D1597)</f>
        <v>BMSC18</v>
      </c>
      <c r="E1598" s="12" t="str">
        <f>IF(ISERROR(VLOOKUP($D1598,SITES!$A:$E,2,FALSE)),"",VLOOKUP($D1598,SITES!$A:$E,2,FALSE))</f>
        <v>Eussen Rock</v>
      </c>
      <c r="F1598" s="10">
        <f>IF(ISERROR(VLOOKUP($D1598,SITES!$A:$E,3,FALSE)),"",VLOOKUP($D1598,SITES!$A:$E,3,FALSE))</f>
        <v>48.911617279052699</v>
      </c>
      <c r="G1598" s="13">
        <f>IF(ISERROR(VLOOKUP($D1598,SITES!$A:$E,4,FALSE)),"",VLOOKUP($D1598,SITES!$A:$E,4,FALSE))</f>
        <v>-125.267036437988</v>
      </c>
      <c r="H1598" s="36" t="str">
        <f t="shared" ref="H1598:O1598" si="3078">IF(ISERROR(H1597),IF(ISERROR(H1596),IF(ISERROR(H1595),"BLANK",H1595),H1596),H1597)</f>
        <v>02/05/2024</v>
      </c>
      <c r="I1598" s="11">
        <f t="shared" si="3078"/>
        <v>3</v>
      </c>
      <c r="J1598" s="11" t="str">
        <f t="shared" si="3078"/>
        <v>SW</v>
      </c>
      <c r="K1598" s="18">
        <f t="shared" si="3078"/>
        <v>0.48541666666666666</v>
      </c>
      <c r="L1598" s="11" t="str">
        <f t="shared" si="3078"/>
        <v>EGL</v>
      </c>
      <c r="M1598" s="11">
        <f t="shared" si="3078"/>
        <v>8.5</v>
      </c>
      <c r="N1598" s="11">
        <f t="shared" si="3078"/>
        <v>1</v>
      </c>
      <c r="O1598" s="11">
        <f t="shared" si="3078"/>
        <v>1</v>
      </c>
      <c r="P1598" s="11" t="s">
        <v>221</v>
      </c>
      <c r="Q1598" s="19" t="str">
        <f>IF($N1598=1,IF(ISERROR(VLOOKUP($P1598,'M1'!$A:$C,Q$2,FALSE)),"NOT PRESENT",VLOOKUP($P1598,'M1'!$A:$C,Q$2,FALSE)),IF($N1598=2,IF(ISERROR(VLOOKUP(DATA!$P1598,'M2'!$A:$C,Q$2,FALSE)),"NOT PRESENT",VLOOKUP(DATA!$P1598,'M2'!$A:$C,Q$2,FALSE)),IF($N1598=0,IF(ISERROR(VLOOKUP($P1598,'M1'!$A:$C,Q$2,FALSE)),IF(ISERROR(VLOOKUP(DATA!$P1598,'M2'!$A:$C,Q$2,FALSE)),"NOT PRESENT",VLOOKUP(DATA!$P1598,'M2'!$A:$C,Q$2,FALSE)),VLOOKUP($P1598,'M1'!$A:$C,Q$2,FALSE)),"SPECIFY METHOD")))</f>
        <v>Rhinogobiops nicholsii</v>
      </c>
      <c r="R1598" s="12" t="str">
        <f>IF($N1598=1,IF(ISERROR(VLOOKUP($P1598,'M1'!$A:$C,R$2,FALSE)),"NOT PRESENT",VLOOKUP($P1598,'M1'!$A:$C,R$2,FALSE)),IF($N1598=2,IF(ISERROR(VLOOKUP(DATA!$P1598,'M2'!$A:$C,R$2,FALSE)),"NOT PRESENT",VLOOKUP(DATA!$P1598,'M2'!$A:$C,R$2,FALSE)),IF($N1598=0,IF(ISERROR(VLOOKUP($P1598,'M1'!$A:$C,R$2,FALSE)),IF(ISERROR(VLOOKUP(DATA!$P1598,'M2'!$A:$C,R$2,FALSE)),"NOT PRESENT",VLOOKUP(DATA!$P1598,'M2'!$A:$C,R$2,FALSE)),VLOOKUP($P1598,'M1'!$A:$C,R$2,FALSE)),"SPECIFY METHOD")))</f>
        <v>Blackeye goby</v>
      </c>
      <c r="S1598" s="21">
        <f t="shared" si="2910"/>
        <v>18</v>
      </c>
      <c r="T1598" s="11">
        <v>0</v>
      </c>
      <c r="U1598" s="11"/>
      <c r="V1598" s="11">
        <v>6</v>
      </c>
      <c r="W1598" s="11">
        <v>6</v>
      </c>
      <c r="X1598" s="11">
        <v>6</v>
      </c>
      <c r="Y1598" s="11"/>
      <c r="Z1598" s="11"/>
      <c r="AA1598" s="11"/>
      <c r="AB1598" s="11"/>
      <c r="AC1598" s="11"/>
      <c r="AD1598" s="11"/>
      <c r="AE1598" s="11"/>
      <c r="AF1598" s="11"/>
      <c r="AG1598" s="11"/>
      <c r="AH1598" s="11"/>
      <c r="AI1598" s="11"/>
      <c r="AJ1598" s="11"/>
      <c r="AK1598" s="11"/>
      <c r="AL1598" s="11"/>
      <c r="AM1598" s="11"/>
      <c r="AN1598" s="11"/>
      <c r="AO1598" s="11"/>
      <c r="AP1598" s="11"/>
      <c r="AQ1598" s="11"/>
      <c r="AR1598" s="11"/>
      <c r="AS1598" s="11"/>
      <c r="AT1598" s="11"/>
      <c r="AU1598" s="11"/>
      <c r="AV1598" s="11"/>
      <c r="AW1598" s="11"/>
      <c r="AX1598" s="11"/>
      <c r="AY1598" s="11"/>
      <c r="AZ1598" s="11"/>
      <c r="BA1598" s="11"/>
      <c r="BB1598" s="11"/>
      <c r="BC1598" s="11"/>
      <c r="BD1598" s="11"/>
      <c r="BE1598" s="11"/>
      <c r="BF1598" s="11"/>
      <c r="BG1598" s="11"/>
      <c r="BH1598" s="11"/>
      <c r="BI1598" s="11"/>
      <c r="BJ1598" s="11"/>
      <c r="BK1598" s="11"/>
      <c r="BL1598" s="11"/>
      <c r="BM1598" s="11"/>
      <c r="BN1598" s="11"/>
      <c r="BO1598" s="11"/>
      <c r="BP1598" s="11"/>
    </row>
    <row r="1599" spans="1:68" ht="12.75" customHeight="1">
      <c r="A1599" s="12">
        <f t="shared" si="2736"/>
        <v>1595</v>
      </c>
      <c r="B1599" s="11" t="str">
        <f t="shared" si="3026"/>
        <v>Jasmin Schuster</v>
      </c>
      <c r="C1599" s="11" t="str">
        <f t="shared" si="3075"/>
        <v>Em Lim</v>
      </c>
      <c r="D1599" s="11" t="str">
        <f t="shared" si="3077"/>
        <v>BMSC18</v>
      </c>
      <c r="E1599" s="12" t="str">
        <f>IF(ISERROR(VLOOKUP($D1599,SITES!$A:$E,2,FALSE)),"",VLOOKUP($D1599,SITES!$A:$E,2,FALSE))</f>
        <v>Eussen Rock</v>
      </c>
      <c r="F1599" s="10">
        <f>IF(ISERROR(VLOOKUP($D1599,SITES!$A:$E,3,FALSE)),"",VLOOKUP($D1599,SITES!$A:$E,3,FALSE))</f>
        <v>48.911617279052699</v>
      </c>
      <c r="G1599" s="13">
        <f>IF(ISERROR(VLOOKUP($D1599,SITES!$A:$E,4,FALSE)),"",VLOOKUP($D1599,SITES!$A:$E,4,FALSE))</f>
        <v>-125.267036437988</v>
      </c>
      <c r="H1599" s="36" t="str">
        <f t="shared" ref="H1599:O1599" si="3079">IF(ISERROR(H1598),IF(ISERROR(H1597),IF(ISERROR(H1596),"BLANK",H1596),H1597),H1598)</f>
        <v>02/05/2024</v>
      </c>
      <c r="I1599" s="11">
        <f t="shared" si="3079"/>
        <v>3</v>
      </c>
      <c r="J1599" s="11" t="str">
        <f t="shared" si="3079"/>
        <v>SW</v>
      </c>
      <c r="K1599" s="18">
        <f t="shared" si="3079"/>
        <v>0.48541666666666666</v>
      </c>
      <c r="L1599" s="11" t="str">
        <f t="shared" si="3079"/>
        <v>EGL</v>
      </c>
      <c r="M1599" s="11">
        <f t="shared" si="3079"/>
        <v>8.5</v>
      </c>
      <c r="N1599" s="11">
        <f t="shared" si="3079"/>
        <v>1</v>
      </c>
      <c r="O1599" s="11">
        <f t="shared" si="3079"/>
        <v>1</v>
      </c>
      <c r="P1599" s="11" t="s">
        <v>203</v>
      </c>
      <c r="Q1599" s="19" t="str">
        <f>IF($N1599=1,IF(ISERROR(VLOOKUP($P1599,'M1'!$A:$C,Q$2,FALSE)),"NOT PRESENT",VLOOKUP($P1599,'M1'!$A:$C,Q$2,FALSE)),IF($N1599=2,IF(ISERROR(VLOOKUP(DATA!$P1599,'M2'!$A:$C,Q$2,FALSE)),"NOT PRESENT",VLOOKUP(DATA!$P1599,'M2'!$A:$C,Q$2,FALSE)),IF($N1599=0,IF(ISERROR(VLOOKUP($P1599,'M1'!$A:$C,Q$2,FALSE)),IF(ISERROR(VLOOKUP(DATA!$P1599,'M2'!$A:$C,Q$2,FALSE)),"NOT PRESENT",VLOOKUP(DATA!$P1599,'M2'!$A:$C,Q$2,FALSE)),VLOOKUP($P1599,'M1'!$A:$C,Q$2,FALSE)),"SPECIFY METHOD")))</f>
        <v>Hexagrammos decagrammus</v>
      </c>
      <c r="R1599" s="12" t="str">
        <f>IF($N1599=1,IF(ISERROR(VLOOKUP($P1599,'M1'!$A:$C,R$2,FALSE)),"NOT PRESENT",VLOOKUP($P1599,'M1'!$A:$C,R$2,FALSE)),IF($N1599=2,IF(ISERROR(VLOOKUP(DATA!$P1599,'M2'!$A:$C,R$2,FALSE)),"NOT PRESENT",VLOOKUP(DATA!$P1599,'M2'!$A:$C,R$2,FALSE)),IF($N1599=0,IF(ISERROR(VLOOKUP($P1599,'M1'!$A:$C,R$2,FALSE)),IF(ISERROR(VLOOKUP(DATA!$P1599,'M2'!$A:$C,R$2,FALSE)),"NOT PRESENT",VLOOKUP(DATA!$P1599,'M2'!$A:$C,R$2,FALSE)),VLOOKUP($P1599,'M1'!$A:$C,R$2,FALSE)),"SPECIFY METHOD")))</f>
        <v>Kelp greenling</v>
      </c>
      <c r="S1599" s="21">
        <f t="shared" si="2910"/>
        <v>3</v>
      </c>
      <c r="T1599" s="11">
        <v>0</v>
      </c>
      <c r="U1599" s="11"/>
      <c r="V1599" s="11"/>
      <c r="W1599" s="11"/>
      <c r="X1599" s="11"/>
      <c r="Y1599" s="11"/>
      <c r="Z1599" s="11"/>
      <c r="AA1599" s="11"/>
      <c r="AB1599" s="11">
        <v>1</v>
      </c>
      <c r="AC1599" s="11">
        <v>1</v>
      </c>
      <c r="AD1599" s="11">
        <v>1</v>
      </c>
      <c r="AE1599" s="11"/>
      <c r="AF1599" s="11"/>
      <c r="AG1599" s="11"/>
      <c r="AH1599" s="11"/>
      <c r="AI1599" s="11"/>
      <c r="AJ1599" s="11"/>
      <c r="AK1599" s="11"/>
      <c r="AL1599" s="11"/>
      <c r="AM1599" s="11"/>
      <c r="AN1599" s="11"/>
      <c r="AO1599" s="11"/>
      <c r="AP1599" s="11"/>
      <c r="AQ1599" s="11"/>
      <c r="AR1599" s="11"/>
      <c r="AS1599" s="11"/>
      <c r="AT1599" s="11"/>
      <c r="AU1599" s="11"/>
      <c r="AV1599" s="11"/>
      <c r="AW1599" s="11"/>
      <c r="AX1599" s="11"/>
      <c r="AY1599" s="11"/>
      <c r="AZ1599" s="11"/>
      <c r="BA1599" s="11"/>
      <c r="BB1599" s="11"/>
      <c r="BC1599" s="11"/>
      <c r="BD1599" s="11"/>
      <c r="BE1599" s="11"/>
      <c r="BF1599" s="11"/>
      <c r="BG1599" s="11"/>
      <c r="BH1599" s="11"/>
      <c r="BI1599" s="11"/>
      <c r="BJ1599" s="11"/>
      <c r="BK1599" s="11"/>
      <c r="BL1599" s="11"/>
      <c r="BM1599" s="11"/>
      <c r="BN1599" s="11"/>
      <c r="BO1599" s="11"/>
      <c r="BP1599" s="11"/>
    </row>
    <row r="1600" spans="1:68" ht="12.75" customHeight="1">
      <c r="A1600" s="12">
        <f t="shared" si="2736"/>
        <v>1596</v>
      </c>
      <c r="B1600" s="11" t="str">
        <f t="shared" si="3026"/>
        <v>Jasmin Schuster</v>
      </c>
      <c r="C1600" s="11" t="str">
        <f t="shared" si="3075"/>
        <v>Em Lim</v>
      </c>
      <c r="D1600" s="11" t="str">
        <f t="shared" si="3077"/>
        <v>BMSC18</v>
      </c>
      <c r="E1600" s="12" t="str">
        <f>IF(ISERROR(VLOOKUP($D1600,SITES!$A:$E,2,FALSE)),"",VLOOKUP($D1600,SITES!$A:$E,2,FALSE))</f>
        <v>Eussen Rock</v>
      </c>
      <c r="F1600" s="10">
        <f>IF(ISERROR(VLOOKUP($D1600,SITES!$A:$E,3,FALSE)),"",VLOOKUP($D1600,SITES!$A:$E,3,FALSE))</f>
        <v>48.911617279052699</v>
      </c>
      <c r="G1600" s="13">
        <f>IF(ISERROR(VLOOKUP($D1600,SITES!$A:$E,4,FALSE)),"",VLOOKUP($D1600,SITES!$A:$E,4,FALSE))</f>
        <v>-125.267036437988</v>
      </c>
      <c r="H1600" s="36" t="str">
        <f t="shared" ref="H1600:O1600" si="3080">IF(ISERROR(H1599),IF(ISERROR(H1598),IF(ISERROR(H1597),"BLANK",H1597),H1598),H1599)</f>
        <v>02/05/2024</v>
      </c>
      <c r="I1600" s="11">
        <f t="shared" si="3080"/>
        <v>3</v>
      </c>
      <c r="J1600" s="11" t="str">
        <f t="shared" si="3080"/>
        <v>SW</v>
      </c>
      <c r="K1600" s="18">
        <f t="shared" si="3080"/>
        <v>0.48541666666666666</v>
      </c>
      <c r="L1600" s="11" t="str">
        <f t="shared" si="3080"/>
        <v>EGL</v>
      </c>
      <c r="M1600" s="11">
        <f t="shared" si="3080"/>
        <v>8.5</v>
      </c>
      <c r="N1600" s="11">
        <f t="shared" si="3080"/>
        <v>1</v>
      </c>
      <c r="O1600" s="11">
        <f t="shared" si="3080"/>
        <v>1</v>
      </c>
      <c r="P1600" s="11" t="s">
        <v>252</v>
      </c>
      <c r="Q1600" s="19" t="str">
        <f>IF($N1600=1,IF(ISERROR(VLOOKUP($P1600,'M1'!$A:$C,Q$2,FALSE)),"NOT PRESENT",VLOOKUP($P1600,'M1'!$A:$C,Q$2,FALSE)),IF($N1600=2,IF(ISERROR(VLOOKUP(DATA!$P1600,'M2'!$A:$C,Q$2,FALSE)),"NOT PRESENT",VLOOKUP(DATA!$P1600,'M2'!$A:$C,Q$2,FALSE)),IF($N1600=0,IF(ISERROR(VLOOKUP($P1600,'M1'!$A:$C,Q$2,FALSE)),IF(ISERROR(VLOOKUP(DATA!$P1600,'M2'!$A:$C,Q$2,FALSE)),"NOT PRESENT",VLOOKUP(DATA!$P1600,'M2'!$A:$C,Q$2,FALSE)),VLOOKUP($P1600,'M1'!$A:$C,Q$2,FALSE)),"SPECIFY METHOD")))</f>
        <v>Sebastes nebulosus</v>
      </c>
      <c r="R1600" s="12" t="str">
        <f>IF($N1600=1,IF(ISERROR(VLOOKUP($P1600,'M1'!$A:$C,R$2,FALSE)),"NOT PRESENT",VLOOKUP($P1600,'M1'!$A:$C,R$2,FALSE)),IF($N1600=2,IF(ISERROR(VLOOKUP(DATA!$P1600,'M2'!$A:$C,R$2,FALSE)),"NOT PRESENT",VLOOKUP(DATA!$P1600,'M2'!$A:$C,R$2,FALSE)),IF($N1600=0,IF(ISERROR(VLOOKUP($P1600,'M1'!$A:$C,R$2,FALSE)),IF(ISERROR(VLOOKUP(DATA!$P1600,'M2'!$A:$C,R$2,FALSE)),"NOT PRESENT",VLOOKUP(DATA!$P1600,'M2'!$A:$C,R$2,FALSE)),VLOOKUP($P1600,'M1'!$A:$C,R$2,FALSE)),"SPECIFY METHOD")))</f>
        <v>China rockfish</v>
      </c>
      <c r="S1600" s="21">
        <f t="shared" si="2910"/>
        <v>2</v>
      </c>
      <c r="T1600" s="11">
        <v>0</v>
      </c>
      <c r="U1600" s="11"/>
      <c r="V1600" s="11"/>
      <c r="W1600" s="11"/>
      <c r="X1600" s="11"/>
      <c r="Y1600" s="11"/>
      <c r="Z1600" s="11"/>
      <c r="AA1600" s="11">
        <v>1</v>
      </c>
      <c r="AB1600" s="11"/>
      <c r="AC1600" s="11">
        <v>1</v>
      </c>
      <c r="AD1600" s="11"/>
      <c r="AE1600" s="11"/>
      <c r="AF1600" s="11"/>
      <c r="AG1600" s="11"/>
      <c r="AH1600" s="11"/>
      <c r="AI1600" s="11"/>
      <c r="AJ1600" s="11"/>
      <c r="AK1600" s="11"/>
      <c r="AL1600" s="11"/>
      <c r="AM1600" s="11"/>
      <c r="AN1600" s="11"/>
      <c r="AO1600" s="11"/>
      <c r="AP1600" s="11"/>
      <c r="AQ1600" s="11"/>
      <c r="AR1600" s="11"/>
      <c r="AS1600" s="11"/>
      <c r="AT1600" s="11"/>
      <c r="AU1600" s="11"/>
      <c r="AV1600" s="11"/>
      <c r="AW1600" s="11"/>
      <c r="AX1600" s="11"/>
      <c r="AY1600" s="11"/>
      <c r="AZ1600" s="11"/>
      <c r="BA1600" s="11"/>
      <c r="BB1600" s="11"/>
      <c r="BC1600" s="11"/>
      <c r="BD1600" s="11"/>
      <c r="BE1600" s="11"/>
      <c r="BF1600" s="11"/>
      <c r="BG1600" s="11"/>
      <c r="BH1600" s="11"/>
      <c r="BI1600" s="11"/>
      <c r="BJ1600" s="11"/>
      <c r="BK1600" s="11"/>
      <c r="BL1600" s="11"/>
      <c r="BM1600" s="11"/>
      <c r="BN1600" s="11"/>
      <c r="BO1600" s="11"/>
      <c r="BP1600" s="11"/>
    </row>
    <row r="1601" spans="1:68" ht="12.75" customHeight="1">
      <c r="A1601" s="12">
        <f t="shared" si="2736"/>
        <v>1597</v>
      </c>
      <c r="B1601" s="11" t="str">
        <f t="shared" si="3026"/>
        <v>Jasmin Schuster</v>
      </c>
      <c r="C1601" s="11" t="str">
        <f t="shared" si="3075"/>
        <v>Em Lim</v>
      </c>
      <c r="D1601" s="11" t="str">
        <f t="shared" si="3077"/>
        <v>BMSC18</v>
      </c>
      <c r="E1601" s="12" t="str">
        <f>IF(ISERROR(VLOOKUP($D1601,SITES!$A:$E,2,FALSE)),"",VLOOKUP($D1601,SITES!$A:$E,2,FALSE))</f>
        <v>Eussen Rock</v>
      </c>
      <c r="F1601" s="10">
        <f>IF(ISERROR(VLOOKUP($D1601,SITES!$A:$E,3,FALSE)),"",VLOOKUP($D1601,SITES!$A:$E,3,FALSE))</f>
        <v>48.911617279052699</v>
      </c>
      <c r="G1601" s="13">
        <f>IF(ISERROR(VLOOKUP($D1601,SITES!$A:$E,4,FALSE)),"",VLOOKUP($D1601,SITES!$A:$E,4,FALSE))</f>
        <v>-125.267036437988</v>
      </c>
      <c r="H1601" s="36" t="str">
        <f t="shared" ref="H1601:O1601" si="3081">IF(ISERROR(H1600),IF(ISERROR(H1599),IF(ISERROR(H1598),"BLANK",H1598),H1599),H1600)</f>
        <v>02/05/2024</v>
      </c>
      <c r="I1601" s="11">
        <f t="shared" si="3081"/>
        <v>3</v>
      </c>
      <c r="J1601" s="11" t="str">
        <f t="shared" si="3081"/>
        <v>SW</v>
      </c>
      <c r="K1601" s="18">
        <f t="shared" si="3081"/>
        <v>0.48541666666666666</v>
      </c>
      <c r="L1601" s="11" t="str">
        <f t="shared" si="3081"/>
        <v>EGL</v>
      </c>
      <c r="M1601" s="11">
        <f t="shared" si="3081"/>
        <v>8.5</v>
      </c>
      <c r="N1601" s="11">
        <f t="shared" si="3081"/>
        <v>1</v>
      </c>
      <c r="O1601" s="11">
        <f t="shared" si="3081"/>
        <v>1</v>
      </c>
      <c r="P1601" s="11" t="s">
        <v>224</v>
      </c>
      <c r="Q1601" s="19" t="str">
        <f>IF($N1601=1,IF(ISERROR(VLOOKUP($P1601,'M1'!$A:$C,Q$2,FALSE)),"NOT PRESENT",VLOOKUP($P1601,'M1'!$A:$C,Q$2,FALSE)),IF($N1601=2,IF(ISERROR(VLOOKUP(DATA!$P1601,'M2'!$A:$C,Q$2,FALSE)),"NOT PRESENT",VLOOKUP(DATA!$P1601,'M2'!$A:$C,Q$2,FALSE)),IF($N1601=0,IF(ISERROR(VLOOKUP($P1601,'M1'!$A:$C,Q$2,FALSE)),IF(ISERROR(VLOOKUP(DATA!$P1601,'M2'!$A:$C,Q$2,FALSE)),"NOT PRESENT",VLOOKUP(DATA!$P1601,'M2'!$A:$C,Q$2,FALSE)),VLOOKUP($P1601,'M1'!$A:$C,Q$2,FALSE)),"SPECIFY METHOD")))</f>
        <v>Sebastes maliger</v>
      </c>
      <c r="R1601" s="12" t="str">
        <f>IF($N1601=1,IF(ISERROR(VLOOKUP($P1601,'M1'!$A:$C,R$2,FALSE)),"NOT PRESENT",VLOOKUP($P1601,'M1'!$A:$C,R$2,FALSE)),IF($N1601=2,IF(ISERROR(VLOOKUP(DATA!$P1601,'M2'!$A:$C,R$2,FALSE)),"NOT PRESENT",VLOOKUP(DATA!$P1601,'M2'!$A:$C,R$2,FALSE)),IF($N1601=0,IF(ISERROR(VLOOKUP($P1601,'M1'!$A:$C,R$2,FALSE)),IF(ISERROR(VLOOKUP(DATA!$P1601,'M2'!$A:$C,R$2,FALSE)),"NOT PRESENT",VLOOKUP(DATA!$P1601,'M2'!$A:$C,R$2,FALSE)),VLOOKUP($P1601,'M1'!$A:$C,R$2,FALSE)),"SPECIFY METHOD")))</f>
        <v>Quillback rockfish</v>
      </c>
      <c r="S1601" s="21">
        <f t="shared" si="2910"/>
        <v>4</v>
      </c>
      <c r="T1601" s="11">
        <v>0</v>
      </c>
      <c r="U1601" s="11"/>
      <c r="V1601" s="11"/>
      <c r="W1601" s="11"/>
      <c r="X1601" s="11">
        <v>2</v>
      </c>
      <c r="Y1601" s="11">
        <v>1</v>
      </c>
      <c r="Z1601" s="11"/>
      <c r="AA1601" s="11">
        <v>1</v>
      </c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1"/>
      <c r="BA1601" s="11"/>
      <c r="BB1601" s="11"/>
      <c r="BC1601" s="11"/>
      <c r="BD1601" s="11"/>
      <c r="BE1601" s="11"/>
      <c r="BF1601" s="11"/>
      <c r="BG1601" s="11"/>
      <c r="BH1601" s="11"/>
      <c r="BI1601" s="11"/>
      <c r="BJ1601" s="11"/>
      <c r="BK1601" s="11"/>
      <c r="BL1601" s="11"/>
      <c r="BM1601" s="11"/>
      <c r="BN1601" s="11"/>
      <c r="BO1601" s="11"/>
      <c r="BP1601" s="11"/>
    </row>
    <row r="1602" spans="1:68" ht="12.75" customHeight="1">
      <c r="A1602" s="12">
        <f t="shared" si="2736"/>
        <v>1598</v>
      </c>
      <c r="B1602" s="11" t="str">
        <f t="shared" si="3026"/>
        <v>Jasmin Schuster</v>
      </c>
      <c r="C1602" s="11" t="str">
        <f t="shared" si="3075"/>
        <v>Em Lim</v>
      </c>
      <c r="D1602" s="11" t="str">
        <f t="shared" si="3077"/>
        <v>BMSC18</v>
      </c>
      <c r="E1602" s="12" t="str">
        <f>IF(ISERROR(VLOOKUP($D1602,SITES!$A:$E,2,FALSE)),"",VLOOKUP($D1602,SITES!$A:$E,2,FALSE))</f>
        <v>Eussen Rock</v>
      </c>
      <c r="F1602" s="10">
        <f>IF(ISERROR(VLOOKUP($D1602,SITES!$A:$E,3,FALSE)),"",VLOOKUP($D1602,SITES!$A:$E,3,FALSE))</f>
        <v>48.911617279052699</v>
      </c>
      <c r="G1602" s="13">
        <f>IF(ISERROR(VLOOKUP($D1602,SITES!$A:$E,4,FALSE)),"",VLOOKUP($D1602,SITES!$A:$E,4,FALSE))</f>
        <v>-125.267036437988</v>
      </c>
      <c r="H1602" s="36" t="str">
        <f t="shared" ref="H1602:M1602" si="3082">IF(ISERROR(H1601),IF(ISERROR(H1600),IF(ISERROR(H1599),"BLANK",H1599),H1600),H1601)</f>
        <v>02/05/2024</v>
      </c>
      <c r="I1602" s="11">
        <f t="shared" si="3082"/>
        <v>3</v>
      </c>
      <c r="J1602" s="11" t="str">
        <f t="shared" si="3082"/>
        <v>SW</v>
      </c>
      <c r="K1602" s="18">
        <f t="shared" si="3082"/>
        <v>0.48541666666666666</v>
      </c>
      <c r="L1602" s="11" t="str">
        <f t="shared" si="3082"/>
        <v>EGL</v>
      </c>
      <c r="M1602" s="11">
        <f t="shared" si="3082"/>
        <v>8.5</v>
      </c>
      <c r="N1602" s="11">
        <v>0</v>
      </c>
      <c r="O1602" s="11">
        <f>IF(ISERROR(O1601),IF(ISERROR(O1600),IF(ISERROR(O1599),"BLANK",O1599),O1600),O1601)</f>
        <v>1</v>
      </c>
      <c r="P1602" s="11" t="s">
        <v>253</v>
      </c>
      <c r="Q1602" s="19" t="str">
        <f>IF($N1602=1,IF(ISERROR(VLOOKUP($P1602,'M1'!$A:$C,Q$2,FALSE)),"NOT PRESENT",VLOOKUP($P1602,'M1'!$A:$C,Q$2,FALSE)),IF($N1602=2,IF(ISERROR(VLOOKUP(DATA!$P1602,'M2'!$A:$C,Q$2,FALSE)),"NOT PRESENT",VLOOKUP(DATA!$P1602,'M2'!$A:$C,Q$2,FALSE)),IF($N1602=0,IF(ISERROR(VLOOKUP($P1602,'M1'!$A:$C,Q$2,FALSE)),IF(ISERROR(VLOOKUP(DATA!$P1602,'M2'!$A:$C,Q$2,FALSE)),"NOT PRESENT",VLOOKUP(DATA!$P1602,'M2'!$A:$C,Q$2,FALSE)),VLOOKUP($P1602,'M1'!$A:$C,Q$2,FALSE)),"SPECIFY METHOD")))</f>
        <v>Sebastes flavidus</v>
      </c>
      <c r="R1602" s="12" t="str">
        <f>IF($N1602=1,IF(ISERROR(VLOOKUP($P1602,'M1'!$A:$C,R$2,FALSE)),"NOT PRESENT",VLOOKUP($P1602,'M1'!$A:$C,R$2,FALSE)),IF($N1602=2,IF(ISERROR(VLOOKUP(DATA!$P1602,'M2'!$A:$C,R$2,FALSE)),"NOT PRESENT",VLOOKUP(DATA!$P1602,'M2'!$A:$C,R$2,FALSE)),IF($N1602=0,IF(ISERROR(VLOOKUP($P1602,'M1'!$A:$C,R$2,FALSE)),IF(ISERROR(VLOOKUP(DATA!$P1602,'M2'!$A:$C,R$2,FALSE)),"NOT PRESENT",VLOOKUP(DATA!$P1602,'M2'!$A:$C,R$2,FALSE)),VLOOKUP($P1602,'M1'!$A:$C,R$2,FALSE)),"SPECIFY METHOD")))</f>
        <v>Yellowtail rockfish</v>
      </c>
      <c r="S1602" s="21">
        <f t="shared" si="2910"/>
        <v>8</v>
      </c>
      <c r="T1602" s="11">
        <v>0</v>
      </c>
      <c r="U1602" s="11"/>
      <c r="V1602" s="11"/>
      <c r="W1602" s="11"/>
      <c r="X1602" s="11"/>
      <c r="Y1602" s="11"/>
      <c r="Z1602" s="11"/>
      <c r="AA1602" s="11">
        <v>2</v>
      </c>
      <c r="AB1602" s="11">
        <v>3</v>
      </c>
      <c r="AC1602" s="11">
        <v>3</v>
      </c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  <c r="AT1602" s="11"/>
      <c r="AU1602" s="11"/>
      <c r="AV1602" s="11"/>
      <c r="AW1602" s="11"/>
      <c r="AX1602" s="11"/>
      <c r="AY1602" s="11"/>
      <c r="AZ1602" s="11"/>
      <c r="BA1602" s="11"/>
      <c r="BB1602" s="11"/>
      <c r="BC1602" s="11"/>
      <c r="BD1602" s="11"/>
      <c r="BE1602" s="11"/>
      <c r="BF1602" s="11"/>
      <c r="BG1602" s="11"/>
      <c r="BH1602" s="11"/>
      <c r="BI1602" s="11"/>
      <c r="BJ1602" s="11"/>
      <c r="BK1602" s="11"/>
      <c r="BL1602" s="11"/>
      <c r="BM1602" s="11"/>
      <c r="BN1602" s="11"/>
      <c r="BO1602" s="11"/>
      <c r="BP1602" s="11"/>
    </row>
    <row r="1603" spans="1:68" ht="12.75" customHeight="1">
      <c r="A1603" s="12">
        <f t="shared" si="2736"/>
        <v>1599</v>
      </c>
      <c r="B1603" s="11" t="str">
        <f t="shared" ref="B1603:D1603" si="3083">IF(ISERROR(#REF!),IF(ISERROR(B1602),IF(ISERROR(B1601),"BLANK",B1601),B1602),#REF!)</f>
        <v>Jasmin Schuster</v>
      </c>
      <c r="C1603" s="11" t="str">
        <f t="shared" si="3083"/>
        <v>Em Lim</v>
      </c>
      <c r="D1603" s="11" t="str">
        <f t="shared" si="3083"/>
        <v>BMSC18</v>
      </c>
      <c r="E1603" s="12" t="str">
        <f>IF(ISERROR(VLOOKUP($D1603,SITES!$A:$E,2,FALSE)),"",VLOOKUP($D1603,SITES!$A:$E,2,FALSE))</f>
        <v>Eussen Rock</v>
      </c>
      <c r="F1603" s="10">
        <f>IF(ISERROR(VLOOKUP($D1603,SITES!$A:$E,3,FALSE)),"",VLOOKUP($D1603,SITES!$A:$E,3,FALSE))</f>
        <v>48.911617279052699</v>
      </c>
      <c r="G1603" s="13">
        <f>IF(ISERROR(VLOOKUP($D1603,SITES!$A:$E,4,FALSE)),"",VLOOKUP($D1603,SITES!$A:$E,4,FALSE))</f>
        <v>-125.267036437988</v>
      </c>
      <c r="H1603" s="36" t="str">
        <f t="shared" ref="H1603:M1603" si="3084">IF(ISERROR(#REF!),IF(ISERROR(H1602),IF(ISERROR(H1601),"BLANK",H1601),H1602),#REF!)</f>
        <v>02/05/2024</v>
      </c>
      <c r="I1603" s="11">
        <f t="shared" si="3084"/>
        <v>3</v>
      </c>
      <c r="J1603" s="11" t="str">
        <f t="shared" si="3084"/>
        <v>SW</v>
      </c>
      <c r="K1603" s="18">
        <f t="shared" si="3084"/>
        <v>0.48541666666666666</v>
      </c>
      <c r="L1603" s="11" t="str">
        <f t="shared" si="3084"/>
        <v>EGL</v>
      </c>
      <c r="M1603" s="11">
        <f t="shared" si="3084"/>
        <v>8.5</v>
      </c>
      <c r="N1603" s="11">
        <v>2</v>
      </c>
      <c r="O1603" s="11">
        <v>1</v>
      </c>
      <c r="P1603" s="11" t="s">
        <v>206</v>
      </c>
      <c r="Q1603" s="19" t="str">
        <f>IF($N1603=1,IF(ISERROR(VLOOKUP($P1603,'M1'!$A:$C,Q$2,FALSE)),"NOT PRESENT",VLOOKUP($P1603,'M1'!$A:$C,Q$2,FALSE)),IF($N1603=2,IF(ISERROR(VLOOKUP(DATA!$P1603,'M2'!$A:$C,Q$2,FALSE)),"NOT PRESENT",VLOOKUP(DATA!$P1603,'M2'!$A:$C,Q$2,FALSE)),IF($N1603=0,IF(ISERROR(VLOOKUP($P1603,'M1'!$A:$C,Q$2,FALSE)),IF(ISERROR(VLOOKUP(DATA!$P1603,'M2'!$A:$C,Q$2,FALSE)),"NOT PRESENT",VLOOKUP(DATA!$P1603,'M2'!$A:$C,Q$2,FALSE)),VLOOKUP($P1603,'M1'!$A:$C,Q$2,FALSE)),"SPECIFY METHOD")))</f>
        <v>Mesocentrotus franciscanus</v>
      </c>
      <c r="R1603" s="12" t="str">
        <f>IF($N1603=1,IF(ISERROR(VLOOKUP($P1603,'M1'!$A:$C,R$2,FALSE)),"NOT PRESENT",VLOOKUP($P1603,'M1'!$A:$C,R$2,FALSE)),IF($N1603=2,IF(ISERROR(VLOOKUP(DATA!$P1603,'M2'!$A:$C,R$2,FALSE)),"NOT PRESENT",VLOOKUP(DATA!$P1603,'M2'!$A:$C,R$2,FALSE)),IF($N1603=0,IF(ISERROR(VLOOKUP($P1603,'M1'!$A:$C,R$2,FALSE)),IF(ISERROR(VLOOKUP(DATA!$P1603,'M2'!$A:$C,R$2,FALSE)),"NOT PRESENT",VLOOKUP(DATA!$P1603,'M2'!$A:$C,R$2,FALSE)),VLOOKUP($P1603,'M1'!$A:$C,R$2,FALSE)),"SPECIFY METHOD")))</f>
        <v>Red sea urchin</v>
      </c>
      <c r="S1603" s="21">
        <f t="shared" si="2910"/>
        <v>97</v>
      </c>
      <c r="T1603" s="11">
        <v>97</v>
      </c>
      <c r="U1603" s="11"/>
      <c r="V1603" s="11"/>
      <c r="W1603" s="11"/>
      <c r="X1603" s="11"/>
      <c r="Y1603" s="11"/>
      <c r="Z1603" s="11"/>
      <c r="AA1603" s="11"/>
      <c r="AB1603" s="11"/>
      <c r="AC1603" s="11"/>
      <c r="AD1603" s="11"/>
      <c r="AE1603" s="11"/>
      <c r="AF1603" s="11"/>
      <c r="AG1603" s="11"/>
      <c r="AH1603" s="11"/>
      <c r="AI1603" s="11"/>
      <c r="AJ1603" s="11"/>
      <c r="AK1603" s="11"/>
      <c r="AL1603" s="11"/>
      <c r="AM1603" s="11"/>
      <c r="AN1603" s="11"/>
      <c r="AO1603" s="11"/>
      <c r="AP1603" s="11"/>
      <c r="AQ1603" s="11"/>
      <c r="AR1603" s="11"/>
      <c r="AS1603" s="11"/>
      <c r="AT1603" s="11"/>
      <c r="AU1603" s="11"/>
      <c r="AV1603" s="11"/>
      <c r="AW1603" s="11"/>
      <c r="AX1603" s="11"/>
      <c r="AY1603" s="11"/>
      <c r="AZ1603" s="11"/>
      <c r="BA1603" s="11"/>
      <c r="BB1603" s="11"/>
      <c r="BC1603" s="11"/>
      <c r="BD1603" s="11"/>
      <c r="BE1603" s="11"/>
      <c r="BF1603" s="11"/>
      <c r="BG1603" s="11"/>
      <c r="BH1603" s="11"/>
      <c r="BI1603" s="11"/>
      <c r="BJ1603" s="11"/>
      <c r="BK1603" s="11"/>
      <c r="BL1603" s="11"/>
      <c r="BM1603" s="11"/>
      <c r="BN1603" s="11"/>
      <c r="BO1603" s="11"/>
      <c r="BP1603" s="11"/>
    </row>
    <row r="1604" spans="1:68" ht="12.75" customHeight="1">
      <c r="A1604" s="12">
        <f t="shared" si="2736"/>
        <v>1600</v>
      </c>
      <c r="B1604" s="11" t="str">
        <f t="shared" ref="B1604:D1604" si="3085">IF(ISERROR(B1603),IF(ISERROR(#REF!),IF(ISERROR(B1602),"BLANK",B1602),#REF!),B1603)</f>
        <v>Jasmin Schuster</v>
      </c>
      <c r="C1604" s="11" t="str">
        <f t="shared" si="3085"/>
        <v>Em Lim</v>
      </c>
      <c r="D1604" s="11" t="str">
        <f t="shared" si="3085"/>
        <v>BMSC18</v>
      </c>
      <c r="E1604" s="12" t="str">
        <f>IF(ISERROR(VLOOKUP($D1604,SITES!$A:$E,2,FALSE)),"",VLOOKUP($D1604,SITES!$A:$E,2,FALSE))</f>
        <v>Eussen Rock</v>
      </c>
      <c r="F1604" s="10">
        <f>IF(ISERROR(VLOOKUP($D1604,SITES!$A:$E,3,FALSE)),"",VLOOKUP($D1604,SITES!$A:$E,3,FALSE))</f>
        <v>48.911617279052699</v>
      </c>
      <c r="G1604" s="13">
        <f>IF(ISERROR(VLOOKUP($D1604,SITES!$A:$E,4,FALSE)),"",VLOOKUP($D1604,SITES!$A:$E,4,FALSE))</f>
        <v>-125.267036437988</v>
      </c>
      <c r="H1604" s="36" t="str">
        <f t="shared" ref="H1604:O1604" si="3086">IF(ISERROR(H1603),IF(ISERROR(#REF!),IF(ISERROR(H1602),"BLANK",H1602),#REF!),H1603)</f>
        <v>02/05/2024</v>
      </c>
      <c r="I1604" s="11">
        <f t="shared" si="3086"/>
        <v>3</v>
      </c>
      <c r="J1604" s="11" t="str">
        <f t="shared" si="3086"/>
        <v>SW</v>
      </c>
      <c r="K1604" s="18">
        <f t="shared" si="3086"/>
        <v>0.48541666666666666</v>
      </c>
      <c r="L1604" s="11" t="str">
        <f t="shared" si="3086"/>
        <v>EGL</v>
      </c>
      <c r="M1604" s="11">
        <f t="shared" si="3086"/>
        <v>8.5</v>
      </c>
      <c r="N1604" s="11">
        <f t="shared" si="3086"/>
        <v>2</v>
      </c>
      <c r="O1604" s="11">
        <f t="shared" si="3086"/>
        <v>1</v>
      </c>
      <c r="P1604" s="11" t="s">
        <v>207</v>
      </c>
      <c r="Q1604" s="19" t="str">
        <f>IF($N1604=1,IF(ISERROR(VLOOKUP($P1604,'M1'!$A:$C,Q$2,FALSE)),"NOT PRESENT",VLOOKUP($P1604,'M1'!$A:$C,Q$2,FALSE)),IF($N1604=2,IF(ISERROR(VLOOKUP(DATA!$P1604,'M2'!$A:$C,Q$2,FALSE)),"NOT PRESENT",VLOOKUP(DATA!$P1604,'M2'!$A:$C,Q$2,FALSE)),IF($N1604=0,IF(ISERROR(VLOOKUP($P1604,'M1'!$A:$C,Q$2,FALSE)),IF(ISERROR(VLOOKUP(DATA!$P1604,'M2'!$A:$C,Q$2,FALSE)),"NOT PRESENT",VLOOKUP(DATA!$P1604,'M2'!$A:$C,Q$2,FALSE)),VLOOKUP($P1604,'M1'!$A:$C,Q$2,FALSE)),"SPECIFY METHOD")))</f>
        <v>Pomaulax gibberosus</v>
      </c>
      <c r="R1604" s="12" t="str">
        <f>IF($N1604=1,IF(ISERROR(VLOOKUP($P1604,'M1'!$A:$C,R$2,FALSE)),"NOT PRESENT",VLOOKUP($P1604,'M1'!$A:$C,R$2,FALSE)),IF($N1604=2,IF(ISERROR(VLOOKUP(DATA!$P1604,'M2'!$A:$C,R$2,FALSE)),"NOT PRESENT",VLOOKUP(DATA!$P1604,'M2'!$A:$C,R$2,FALSE)),IF($N1604=0,IF(ISERROR(VLOOKUP($P1604,'M1'!$A:$C,R$2,FALSE)),IF(ISERROR(VLOOKUP(DATA!$P1604,'M2'!$A:$C,R$2,FALSE)),"NOT PRESENT",VLOOKUP(DATA!$P1604,'M2'!$A:$C,R$2,FALSE)),VLOOKUP($P1604,'M1'!$A:$C,R$2,FALSE)),"SPECIFY METHOD")))</f>
        <v>Red turban shell</v>
      </c>
      <c r="S1604" s="21">
        <f t="shared" si="2910"/>
        <v>28</v>
      </c>
      <c r="T1604" s="11">
        <v>28</v>
      </c>
      <c r="U1604" s="11"/>
      <c r="V1604" s="11"/>
      <c r="W1604" s="11"/>
      <c r="X1604" s="11"/>
      <c r="Y1604" s="11"/>
      <c r="Z1604" s="11"/>
      <c r="AA1604" s="11"/>
      <c r="AB1604" s="11"/>
      <c r="AC1604" s="11"/>
      <c r="AD1604" s="11"/>
      <c r="AE1604" s="11"/>
      <c r="AF1604" s="11"/>
      <c r="AG1604" s="11"/>
      <c r="AH1604" s="11"/>
      <c r="AI1604" s="11"/>
      <c r="AJ1604" s="11"/>
      <c r="AK1604" s="11"/>
      <c r="AL1604" s="11"/>
      <c r="AM1604" s="11"/>
      <c r="AN1604" s="11"/>
      <c r="AO1604" s="11"/>
      <c r="AP1604" s="11"/>
      <c r="AQ1604" s="11"/>
      <c r="AR1604" s="11"/>
      <c r="AS1604" s="11"/>
      <c r="AT1604" s="11"/>
      <c r="AU1604" s="11"/>
      <c r="AV1604" s="11"/>
      <c r="AW1604" s="11"/>
      <c r="AX1604" s="11"/>
      <c r="AY1604" s="11"/>
      <c r="AZ1604" s="11"/>
      <c r="BA1604" s="11"/>
      <c r="BB1604" s="11"/>
      <c r="BC1604" s="11"/>
      <c r="BD1604" s="11"/>
      <c r="BE1604" s="11"/>
      <c r="BF1604" s="11"/>
      <c r="BG1604" s="11"/>
      <c r="BH1604" s="11"/>
      <c r="BI1604" s="11"/>
      <c r="BJ1604" s="11"/>
      <c r="BK1604" s="11"/>
      <c r="BL1604" s="11"/>
      <c r="BM1604" s="11"/>
      <c r="BN1604" s="11"/>
      <c r="BO1604" s="11"/>
      <c r="BP1604" s="11"/>
    </row>
    <row r="1605" spans="1:68" ht="12.75" customHeight="1">
      <c r="A1605" s="12">
        <f t="shared" si="2736"/>
        <v>1601</v>
      </c>
      <c r="B1605" s="11" t="str">
        <f t="shared" ref="B1605:D1605" si="3087">IF(ISERROR(B1604),IF(ISERROR(B1603),IF(ISERROR(#REF!),"BLANK",#REF!),B1603),B1604)</f>
        <v>Jasmin Schuster</v>
      </c>
      <c r="C1605" s="11" t="str">
        <f t="shared" si="3087"/>
        <v>Em Lim</v>
      </c>
      <c r="D1605" s="11" t="str">
        <f t="shared" si="3087"/>
        <v>BMSC18</v>
      </c>
      <c r="E1605" s="12" t="str">
        <f>IF(ISERROR(VLOOKUP($D1605,SITES!$A:$E,2,FALSE)),"",VLOOKUP($D1605,SITES!$A:$E,2,FALSE))</f>
        <v>Eussen Rock</v>
      </c>
      <c r="F1605" s="10">
        <f>IF(ISERROR(VLOOKUP($D1605,SITES!$A:$E,3,FALSE)),"",VLOOKUP($D1605,SITES!$A:$E,3,FALSE))</f>
        <v>48.911617279052699</v>
      </c>
      <c r="G1605" s="13">
        <f>IF(ISERROR(VLOOKUP($D1605,SITES!$A:$E,4,FALSE)),"",VLOOKUP($D1605,SITES!$A:$E,4,FALSE))</f>
        <v>-125.267036437988</v>
      </c>
      <c r="H1605" s="36" t="str">
        <f t="shared" ref="H1605:O1605" si="3088">IF(ISERROR(H1604),IF(ISERROR(H1603),IF(ISERROR(#REF!),"BLANK",#REF!),H1603),H1604)</f>
        <v>02/05/2024</v>
      </c>
      <c r="I1605" s="11">
        <f t="shared" si="3088"/>
        <v>3</v>
      </c>
      <c r="J1605" s="11" t="str">
        <f t="shared" si="3088"/>
        <v>SW</v>
      </c>
      <c r="K1605" s="18">
        <f t="shared" si="3088"/>
        <v>0.48541666666666666</v>
      </c>
      <c r="L1605" s="11" t="str">
        <f t="shared" si="3088"/>
        <v>EGL</v>
      </c>
      <c r="M1605" s="11">
        <f t="shared" si="3088"/>
        <v>8.5</v>
      </c>
      <c r="N1605" s="11">
        <f t="shared" si="3088"/>
        <v>2</v>
      </c>
      <c r="O1605" s="11">
        <f t="shared" si="3088"/>
        <v>1</v>
      </c>
      <c r="P1605" s="11" t="s">
        <v>216</v>
      </c>
      <c r="Q1605" s="19" t="str">
        <f>IF($N1605=1,IF(ISERROR(VLOOKUP($P1605,'M1'!$A:$C,Q$2,FALSE)),"NOT PRESENT",VLOOKUP($P1605,'M1'!$A:$C,Q$2,FALSE)),IF($N1605=2,IF(ISERROR(VLOOKUP(DATA!$P1605,'M2'!$A:$C,Q$2,FALSE)),"NOT PRESENT",VLOOKUP(DATA!$P1605,'M2'!$A:$C,Q$2,FALSE)),IF($N1605=0,IF(ISERROR(VLOOKUP($P1605,'M1'!$A:$C,Q$2,FALSE)),IF(ISERROR(VLOOKUP(DATA!$P1605,'M2'!$A:$C,Q$2,FALSE)),"NOT PRESENT",VLOOKUP(DATA!$P1605,'M2'!$A:$C,Q$2,FALSE)),VLOOKUP($P1605,'M1'!$A:$C,Q$2,FALSE)),"SPECIFY METHOD")))</f>
        <v>Haliotis kamtschatkana</v>
      </c>
      <c r="R1605" s="12" t="str">
        <f>IF($N1605=1,IF(ISERROR(VLOOKUP($P1605,'M1'!$A:$C,R$2,FALSE)),"NOT PRESENT",VLOOKUP($P1605,'M1'!$A:$C,R$2,FALSE)),IF($N1605=2,IF(ISERROR(VLOOKUP(DATA!$P1605,'M2'!$A:$C,R$2,FALSE)),"NOT PRESENT",VLOOKUP(DATA!$P1605,'M2'!$A:$C,R$2,FALSE)),IF($N1605=0,IF(ISERROR(VLOOKUP($P1605,'M1'!$A:$C,R$2,FALSE)),IF(ISERROR(VLOOKUP(DATA!$P1605,'M2'!$A:$C,R$2,FALSE)),"NOT PRESENT",VLOOKUP(DATA!$P1605,'M2'!$A:$C,R$2,FALSE)),VLOOKUP($P1605,'M1'!$A:$C,R$2,FALSE)),"SPECIFY METHOD")))</f>
        <v>Pinto abalone</v>
      </c>
      <c r="S1605" s="21">
        <f t="shared" si="2910"/>
        <v>59</v>
      </c>
      <c r="T1605" s="11">
        <v>0</v>
      </c>
      <c r="U1605" s="11">
        <v>35</v>
      </c>
      <c r="V1605" s="11">
        <v>22</v>
      </c>
      <c r="W1605" s="11">
        <v>2</v>
      </c>
      <c r="X1605" s="11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1"/>
      <c r="AJ1605" s="11"/>
      <c r="AK1605" s="11"/>
      <c r="AL1605" s="11"/>
      <c r="AM1605" s="11"/>
      <c r="AN1605" s="11"/>
      <c r="AO1605" s="11"/>
      <c r="AP1605" s="11"/>
      <c r="AQ1605" s="11"/>
      <c r="AR1605" s="11"/>
      <c r="AS1605" s="11"/>
      <c r="AT1605" s="11"/>
      <c r="AU1605" s="11"/>
      <c r="AV1605" s="11"/>
      <c r="AW1605" s="11"/>
      <c r="AX1605" s="11"/>
      <c r="AY1605" s="11"/>
      <c r="AZ1605" s="11"/>
      <c r="BA1605" s="11"/>
      <c r="BB1605" s="11"/>
      <c r="BC1605" s="11"/>
      <c r="BD1605" s="11"/>
      <c r="BE1605" s="11"/>
      <c r="BF1605" s="11"/>
      <c r="BG1605" s="11"/>
      <c r="BH1605" s="11"/>
      <c r="BI1605" s="11"/>
      <c r="BJ1605" s="11"/>
      <c r="BK1605" s="11"/>
      <c r="BL1605" s="11"/>
      <c r="BM1605" s="11"/>
      <c r="BN1605" s="11"/>
      <c r="BO1605" s="11"/>
      <c r="BP1605" s="11"/>
    </row>
    <row r="1606" spans="1:68" ht="12.75" customHeight="1">
      <c r="A1606" s="12">
        <f t="shared" si="2736"/>
        <v>1602</v>
      </c>
      <c r="B1606" s="11" t="str">
        <f t="shared" ref="B1606:D1606" si="3089">IF(ISERROR(B1605),IF(ISERROR(B1604),IF(ISERROR(B1603),"BLANK",B1603),B1604),B1605)</f>
        <v>Jasmin Schuster</v>
      </c>
      <c r="C1606" s="11" t="str">
        <f t="shared" si="3089"/>
        <v>Em Lim</v>
      </c>
      <c r="D1606" s="11" t="str">
        <f t="shared" si="3089"/>
        <v>BMSC18</v>
      </c>
      <c r="E1606" s="12" t="str">
        <f>IF(ISERROR(VLOOKUP($D1606,SITES!$A:$E,2,FALSE)),"",VLOOKUP($D1606,SITES!$A:$E,2,FALSE))</f>
        <v>Eussen Rock</v>
      </c>
      <c r="F1606" s="10">
        <f>IF(ISERROR(VLOOKUP($D1606,SITES!$A:$E,3,FALSE)),"",VLOOKUP($D1606,SITES!$A:$E,3,FALSE))</f>
        <v>48.911617279052699</v>
      </c>
      <c r="G1606" s="13">
        <f>IF(ISERROR(VLOOKUP($D1606,SITES!$A:$E,4,FALSE)),"",VLOOKUP($D1606,SITES!$A:$E,4,FALSE))</f>
        <v>-125.267036437988</v>
      </c>
      <c r="H1606" s="36" t="str">
        <f t="shared" ref="H1606:O1606" si="3090">IF(ISERROR(H1605),IF(ISERROR(H1604),IF(ISERROR(H1603),"BLANK",H1603),H1604),H1605)</f>
        <v>02/05/2024</v>
      </c>
      <c r="I1606" s="11">
        <f t="shared" si="3090"/>
        <v>3</v>
      </c>
      <c r="J1606" s="11" t="str">
        <f t="shared" si="3090"/>
        <v>SW</v>
      </c>
      <c r="K1606" s="18">
        <f t="shared" si="3090"/>
        <v>0.48541666666666666</v>
      </c>
      <c r="L1606" s="11" t="str">
        <f t="shared" si="3090"/>
        <v>EGL</v>
      </c>
      <c r="M1606" s="11">
        <f t="shared" si="3090"/>
        <v>8.5</v>
      </c>
      <c r="N1606" s="11">
        <f t="shared" si="3090"/>
        <v>2</v>
      </c>
      <c r="O1606" s="11">
        <f t="shared" si="3090"/>
        <v>1</v>
      </c>
      <c r="P1606" s="11" t="s">
        <v>220</v>
      </c>
      <c r="Q1606" s="19" t="str">
        <f>IF($N1606=1,IF(ISERROR(VLOOKUP($P1606,'M1'!$A:$C,Q$2,FALSE)),"NOT PRESENT",VLOOKUP($P1606,'M1'!$A:$C,Q$2,FALSE)),IF($N1606=2,IF(ISERROR(VLOOKUP(DATA!$P1606,'M2'!$A:$C,Q$2,FALSE)),"NOT PRESENT",VLOOKUP(DATA!$P1606,'M2'!$A:$C,Q$2,FALSE)),IF($N1606=0,IF(ISERROR(VLOOKUP($P1606,'M1'!$A:$C,Q$2,FALSE)),IF(ISERROR(VLOOKUP(DATA!$P1606,'M2'!$A:$C,Q$2,FALSE)),"NOT PRESENT",VLOOKUP(DATA!$P1606,'M2'!$A:$C,Q$2,FALSE)),VLOOKUP($P1606,'M1'!$A:$C,Q$2,FALSE)),"SPECIFY METHOD")))</f>
        <v>Diodora aspera</v>
      </c>
      <c r="R1606" s="12" t="str">
        <f>IF($N1606=1,IF(ISERROR(VLOOKUP($P1606,'M1'!$A:$C,R$2,FALSE)),"NOT PRESENT",VLOOKUP($P1606,'M1'!$A:$C,R$2,FALSE)),IF($N1606=2,IF(ISERROR(VLOOKUP(DATA!$P1606,'M2'!$A:$C,R$2,FALSE)),"NOT PRESENT",VLOOKUP(DATA!$P1606,'M2'!$A:$C,R$2,FALSE)),IF($N1606=0,IF(ISERROR(VLOOKUP($P1606,'M1'!$A:$C,R$2,FALSE)),IF(ISERROR(VLOOKUP(DATA!$P1606,'M2'!$A:$C,R$2,FALSE)),"NOT PRESENT",VLOOKUP(DATA!$P1606,'M2'!$A:$C,R$2,FALSE)),VLOOKUP($P1606,'M1'!$A:$C,R$2,FALSE)),"SPECIFY METHOD")))</f>
        <v>Rough keyhole limpet</v>
      </c>
      <c r="S1606" s="21">
        <f t="shared" si="2910"/>
        <v>17</v>
      </c>
      <c r="T1606" s="11">
        <v>17</v>
      </c>
      <c r="U1606" s="11"/>
      <c r="V1606" s="11"/>
      <c r="W1606" s="11"/>
      <c r="X1606" s="11"/>
      <c r="Y1606" s="11"/>
      <c r="Z1606" s="11"/>
      <c r="AA1606" s="11"/>
      <c r="AB1606" s="11"/>
      <c r="AC1606" s="11"/>
      <c r="AD1606" s="11"/>
      <c r="AE1606" s="11"/>
      <c r="AF1606" s="11"/>
      <c r="AG1606" s="11"/>
      <c r="AH1606" s="11"/>
      <c r="AI1606" s="11"/>
      <c r="AJ1606" s="11"/>
      <c r="AK1606" s="11"/>
      <c r="AL1606" s="11"/>
      <c r="AM1606" s="11"/>
      <c r="AN1606" s="11"/>
      <c r="AO1606" s="11"/>
      <c r="AP1606" s="11"/>
      <c r="AQ1606" s="11"/>
      <c r="AR1606" s="11"/>
      <c r="AS1606" s="11"/>
      <c r="AT1606" s="11"/>
      <c r="AU1606" s="11"/>
      <c r="AV1606" s="11"/>
      <c r="AW1606" s="11"/>
      <c r="AX1606" s="11"/>
      <c r="AY1606" s="11"/>
      <c r="AZ1606" s="11"/>
      <c r="BA1606" s="11"/>
      <c r="BB1606" s="11"/>
      <c r="BC1606" s="11"/>
      <c r="BD1606" s="11"/>
      <c r="BE1606" s="11"/>
      <c r="BF1606" s="11"/>
      <c r="BG1606" s="11"/>
      <c r="BH1606" s="11"/>
      <c r="BI1606" s="11"/>
      <c r="BJ1606" s="11"/>
      <c r="BK1606" s="11"/>
      <c r="BL1606" s="11"/>
      <c r="BM1606" s="11"/>
      <c r="BN1606" s="11"/>
      <c r="BO1606" s="11"/>
      <c r="BP1606" s="11"/>
    </row>
    <row r="1607" spans="1:68" ht="12.75" customHeight="1">
      <c r="A1607" s="12">
        <f t="shared" si="2736"/>
        <v>1603</v>
      </c>
      <c r="B1607" s="11" t="str">
        <f t="shared" ref="B1607:D1607" si="3091">IF(ISERROR(B1606),IF(ISERROR(B1605),IF(ISERROR(B1604),"BLANK",B1604),B1605),B1606)</f>
        <v>Jasmin Schuster</v>
      </c>
      <c r="C1607" s="11" t="str">
        <f t="shared" si="3091"/>
        <v>Em Lim</v>
      </c>
      <c r="D1607" s="11" t="str">
        <f t="shared" si="3091"/>
        <v>BMSC18</v>
      </c>
      <c r="E1607" s="12" t="str">
        <f>IF(ISERROR(VLOOKUP($D1607,SITES!$A:$E,2,FALSE)),"",VLOOKUP($D1607,SITES!$A:$E,2,FALSE))</f>
        <v>Eussen Rock</v>
      </c>
      <c r="F1607" s="10">
        <f>IF(ISERROR(VLOOKUP($D1607,SITES!$A:$E,3,FALSE)),"",VLOOKUP($D1607,SITES!$A:$E,3,FALSE))</f>
        <v>48.911617279052699</v>
      </c>
      <c r="G1607" s="13">
        <f>IF(ISERROR(VLOOKUP($D1607,SITES!$A:$E,4,FALSE)),"",VLOOKUP($D1607,SITES!$A:$E,4,FALSE))</f>
        <v>-125.267036437988</v>
      </c>
      <c r="H1607" s="36" t="str">
        <f t="shared" ref="H1607:O1607" si="3092">IF(ISERROR(H1606),IF(ISERROR(H1605),IF(ISERROR(H1604),"BLANK",H1604),H1605),H1606)</f>
        <v>02/05/2024</v>
      </c>
      <c r="I1607" s="11">
        <f t="shared" si="3092"/>
        <v>3</v>
      </c>
      <c r="J1607" s="11" t="str">
        <f t="shared" si="3092"/>
        <v>SW</v>
      </c>
      <c r="K1607" s="18">
        <f t="shared" si="3092"/>
        <v>0.48541666666666666</v>
      </c>
      <c r="L1607" s="11" t="str">
        <f t="shared" si="3092"/>
        <v>EGL</v>
      </c>
      <c r="M1607" s="11">
        <f t="shared" si="3092"/>
        <v>8.5</v>
      </c>
      <c r="N1607" s="11">
        <f t="shared" si="3092"/>
        <v>2</v>
      </c>
      <c r="O1607" s="11">
        <f t="shared" si="3092"/>
        <v>1</v>
      </c>
      <c r="P1607" s="11" t="s">
        <v>231</v>
      </c>
      <c r="Q1607" s="19" t="str">
        <f>IF($N1607=1,IF(ISERROR(VLOOKUP($P1607,'M1'!$A:$C,Q$2,FALSE)),"NOT PRESENT",VLOOKUP($P1607,'M1'!$A:$C,Q$2,FALSE)),IF($N1607=2,IF(ISERROR(VLOOKUP(DATA!$P1607,'M2'!$A:$C,Q$2,FALSE)),"NOT PRESENT",VLOOKUP(DATA!$P1607,'M2'!$A:$C,Q$2,FALSE)),IF($N1607=0,IF(ISERROR(VLOOKUP($P1607,'M1'!$A:$C,Q$2,FALSE)),IF(ISERROR(VLOOKUP(DATA!$P1607,'M2'!$A:$C,Q$2,FALSE)),"NOT PRESENT",VLOOKUP(DATA!$P1607,'M2'!$A:$C,Q$2,FALSE)),VLOOKUP($P1607,'M1'!$A:$C,Q$2,FALSE)),"SPECIFY METHOD")))</f>
        <v>Strongylocentrotus droebachiensis</v>
      </c>
      <c r="R1607" s="12" t="str">
        <f>IF($N1607=1,IF(ISERROR(VLOOKUP($P1607,'M1'!$A:$C,R$2,FALSE)),"NOT PRESENT",VLOOKUP($P1607,'M1'!$A:$C,R$2,FALSE)),IF($N1607=2,IF(ISERROR(VLOOKUP(DATA!$P1607,'M2'!$A:$C,R$2,FALSE)),"NOT PRESENT",VLOOKUP(DATA!$P1607,'M2'!$A:$C,R$2,FALSE)),IF($N1607=0,IF(ISERROR(VLOOKUP($P1607,'M1'!$A:$C,R$2,FALSE)),IF(ISERROR(VLOOKUP(DATA!$P1607,'M2'!$A:$C,R$2,FALSE)),"NOT PRESENT",VLOOKUP(DATA!$P1607,'M2'!$A:$C,R$2,FALSE)),VLOOKUP($P1607,'M1'!$A:$C,R$2,FALSE)),"SPECIFY METHOD")))</f>
        <v>Northern sea urchin</v>
      </c>
      <c r="S1607" s="21">
        <f t="shared" si="2910"/>
        <v>16</v>
      </c>
      <c r="T1607" s="11">
        <v>16</v>
      </c>
      <c r="U1607" s="11"/>
      <c r="V1607" s="11"/>
      <c r="W1607" s="11"/>
      <c r="X1607" s="11"/>
      <c r="Y1607" s="11"/>
      <c r="Z1607" s="11"/>
      <c r="AA1607" s="11"/>
      <c r="AB1607" s="11"/>
      <c r="AC1607" s="11"/>
      <c r="AD1607" s="11"/>
      <c r="AE1607" s="11"/>
      <c r="AF1607" s="11"/>
      <c r="AG1607" s="11"/>
      <c r="AH1607" s="11"/>
      <c r="AI1607" s="11"/>
      <c r="AJ1607" s="11"/>
      <c r="AK1607" s="11"/>
      <c r="AL1607" s="11"/>
      <c r="AM1607" s="11"/>
      <c r="AN1607" s="11"/>
      <c r="AO1607" s="11"/>
      <c r="AP1607" s="11"/>
      <c r="AQ1607" s="11"/>
      <c r="AR1607" s="11"/>
      <c r="AS1607" s="11"/>
      <c r="AT1607" s="11"/>
      <c r="AU1607" s="11"/>
      <c r="AV1607" s="11"/>
      <c r="AW1607" s="11"/>
      <c r="AX1607" s="11"/>
      <c r="AY1607" s="11"/>
      <c r="AZ1607" s="11"/>
      <c r="BA1607" s="11"/>
      <c r="BB1607" s="11"/>
      <c r="BC1607" s="11"/>
      <c r="BD1607" s="11"/>
      <c r="BE1607" s="11"/>
      <c r="BF1607" s="11"/>
      <c r="BG1607" s="11"/>
      <c r="BH1607" s="11"/>
      <c r="BI1607" s="11"/>
      <c r="BJ1607" s="11"/>
      <c r="BK1607" s="11"/>
      <c r="BL1607" s="11"/>
      <c r="BM1607" s="11"/>
      <c r="BN1607" s="11"/>
      <c r="BO1607" s="11"/>
      <c r="BP1607" s="11"/>
    </row>
    <row r="1608" spans="1:68" ht="12.75" customHeight="1">
      <c r="A1608" s="12">
        <f t="shared" si="2736"/>
        <v>1604</v>
      </c>
      <c r="B1608" s="11" t="str">
        <f t="shared" ref="B1608:D1608" si="3093">IF(ISERROR(B1607),IF(ISERROR(B1606),IF(ISERROR(B1605),"BLANK",B1605),B1606),B1607)</f>
        <v>Jasmin Schuster</v>
      </c>
      <c r="C1608" s="11" t="str">
        <f t="shared" si="3093"/>
        <v>Em Lim</v>
      </c>
      <c r="D1608" s="11" t="str">
        <f t="shared" si="3093"/>
        <v>BMSC18</v>
      </c>
      <c r="E1608" s="12" t="str">
        <f>IF(ISERROR(VLOOKUP($D1608,SITES!$A:$E,2,FALSE)),"",VLOOKUP($D1608,SITES!$A:$E,2,FALSE))</f>
        <v>Eussen Rock</v>
      </c>
      <c r="F1608" s="10">
        <f>IF(ISERROR(VLOOKUP($D1608,SITES!$A:$E,3,FALSE)),"",VLOOKUP($D1608,SITES!$A:$E,3,FALSE))</f>
        <v>48.911617279052699</v>
      </c>
      <c r="G1608" s="13">
        <f>IF(ISERROR(VLOOKUP($D1608,SITES!$A:$E,4,FALSE)),"",VLOOKUP($D1608,SITES!$A:$E,4,FALSE))</f>
        <v>-125.267036437988</v>
      </c>
      <c r="H1608" s="36" t="str">
        <f t="shared" ref="H1608:O1608" si="3094">IF(ISERROR(H1607),IF(ISERROR(H1606),IF(ISERROR(H1605),"BLANK",H1605),H1606),H1607)</f>
        <v>02/05/2024</v>
      </c>
      <c r="I1608" s="11">
        <f t="shared" si="3094"/>
        <v>3</v>
      </c>
      <c r="J1608" s="11" t="str">
        <f t="shared" si="3094"/>
        <v>SW</v>
      </c>
      <c r="K1608" s="18">
        <f t="shared" si="3094"/>
        <v>0.48541666666666666</v>
      </c>
      <c r="L1608" s="11" t="str">
        <f t="shared" si="3094"/>
        <v>EGL</v>
      </c>
      <c r="M1608" s="11">
        <f t="shared" si="3094"/>
        <v>8.5</v>
      </c>
      <c r="N1608" s="11">
        <f t="shared" si="3094"/>
        <v>2</v>
      </c>
      <c r="O1608" s="11">
        <f t="shared" si="3094"/>
        <v>1</v>
      </c>
      <c r="P1608" s="11" t="s">
        <v>212</v>
      </c>
      <c r="Q1608" s="19" t="str">
        <f>IF($N1608=1,IF(ISERROR(VLOOKUP($P1608,'M1'!$A:$C,Q$2,FALSE)),"NOT PRESENT",VLOOKUP($P1608,'M1'!$A:$C,Q$2,FALSE)),IF($N1608=2,IF(ISERROR(VLOOKUP(DATA!$P1608,'M2'!$A:$C,Q$2,FALSE)),"NOT PRESENT",VLOOKUP(DATA!$P1608,'M2'!$A:$C,Q$2,FALSE)),IF($N1608=0,IF(ISERROR(VLOOKUP($P1608,'M1'!$A:$C,Q$2,FALSE)),IF(ISERROR(VLOOKUP(DATA!$P1608,'M2'!$A:$C,Q$2,FALSE)),"NOT PRESENT",VLOOKUP(DATA!$P1608,'M2'!$A:$C,Q$2,FALSE)),VLOOKUP($P1608,'M1'!$A:$C,Q$2,FALSE)),"SPECIFY METHOD")))</f>
        <v>Acmaea mitra</v>
      </c>
      <c r="R1608" s="12" t="str">
        <f>IF($N1608=1,IF(ISERROR(VLOOKUP($P1608,'M1'!$A:$C,R$2,FALSE)),"NOT PRESENT",VLOOKUP($P1608,'M1'!$A:$C,R$2,FALSE)),IF($N1608=2,IF(ISERROR(VLOOKUP(DATA!$P1608,'M2'!$A:$C,R$2,FALSE)),"NOT PRESENT",VLOOKUP(DATA!$P1608,'M2'!$A:$C,R$2,FALSE)),IF($N1608=0,IF(ISERROR(VLOOKUP($P1608,'M1'!$A:$C,R$2,FALSE)),IF(ISERROR(VLOOKUP(DATA!$P1608,'M2'!$A:$C,R$2,FALSE)),"NOT PRESENT",VLOOKUP(DATA!$P1608,'M2'!$A:$C,R$2,FALSE)),VLOOKUP($P1608,'M1'!$A:$C,R$2,FALSE)),"SPECIFY METHOD")))</f>
        <v>Whitecap limpet</v>
      </c>
      <c r="S1608" s="21">
        <f t="shared" si="2910"/>
        <v>9</v>
      </c>
      <c r="T1608" s="11">
        <v>9</v>
      </c>
      <c r="U1608" s="11"/>
      <c r="V1608" s="11"/>
      <c r="W1608" s="11"/>
      <c r="X1608" s="11"/>
      <c r="Y1608" s="11"/>
      <c r="Z1608" s="11"/>
      <c r="AA1608" s="11"/>
      <c r="AB1608" s="11"/>
      <c r="AC1608" s="11"/>
      <c r="AD1608" s="11"/>
      <c r="AE1608" s="11"/>
      <c r="AF1608" s="11"/>
      <c r="AG1608" s="11"/>
      <c r="AH1608" s="11"/>
      <c r="AI1608" s="11"/>
      <c r="AJ1608" s="11"/>
      <c r="AK1608" s="11"/>
      <c r="AL1608" s="11"/>
      <c r="AM1608" s="11"/>
      <c r="AN1608" s="11"/>
      <c r="AO1608" s="11"/>
      <c r="AP1608" s="11"/>
      <c r="AQ1608" s="11"/>
      <c r="AR1608" s="11"/>
      <c r="AS1608" s="11"/>
      <c r="AT1608" s="11"/>
      <c r="AU1608" s="11"/>
      <c r="AV1608" s="11"/>
      <c r="AW1608" s="11"/>
      <c r="AX1608" s="11"/>
      <c r="AY1608" s="11"/>
      <c r="AZ1608" s="11"/>
      <c r="BA1608" s="11"/>
      <c r="BB1608" s="11"/>
      <c r="BC1608" s="11"/>
      <c r="BD1608" s="11"/>
      <c r="BE1608" s="11"/>
      <c r="BF1608" s="11"/>
      <c r="BG1608" s="11"/>
      <c r="BH1608" s="11"/>
      <c r="BI1608" s="11"/>
      <c r="BJ1608" s="11"/>
      <c r="BK1608" s="11"/>
      <c r="BL1608" s="11"/>
      <c r="BM1608" s="11"/>
      <c r="BN1608" s="11"/>
      <c r="BO1608" s="11"/>
      <c r="BP1608" s="11"/>
    </row>
    <row r="1609" spans="1:68" ht="12.75" customHeight="1">
      <c r="A1609" s="12">
        <f t="shared" si="2736"/>
        <v>1605</v>
      </c>
      <c r="B1609" s="11" t="str">
        <f t="shared" ref="B1609:D1609" si="3095">IF(ISERROR(B1608),IF(ISERROR(B1607),IF(ISERROR(B1606),"BLANK",B1606),B1607),B1608)</f>
        <v>Jasmin Schuster</v>
      </c>
      <c r="C1609" s="11" t="str">
        <f t="shared" si="3095"/>
        <v>Em Lim</v>
      </c>
      <c r="D1609" s="11" t="str">
        <f t="shared" si="3095"/>
        <v>BMSC18</v>
      </c>
      <c r="E1609" s="12" t="str">
        <f>IF(ISERROR(VLOOKUP($D1609,SITES!$A:$E,2,FALSE)),"",VLOOKUP($D1609,SITES!$A:$E,2,FALSE))</f>
        <v>Eussen Rock</v>
      </c>
      <c r="F1609" s="10">
        <f>IF(ISERROR(VLOOKUP($D1609,SITES!$A:$E,3,FALSE)),"",VLOOKUP($D1609,SITES!$A:$E,3,FALSE))</f>
        <v>48.911617279052699</v>
      </c>
      <c r="G1609" s="13">
        <f>IF(ISERROR(VLOOKUP($D1609,SITES!$A:$E,4,FALSE)),"",VLOOKUP($D1609,SITES!$A:$E,4,FALSE))</f>
        <v>-125.267036437988</v>
      </c>
      <c r="H1609" s="36" t="str">
        <f t="shared" ref="H1609:O1609" si="3096">IF(ISERROR(H1608),IF(ISERROR(H1607),IF(ISERROR(H1606),"BLANK",H1606),H1607),H1608)</f>
        <v>02/05/2024</v>
      </c>
      <c r="I1609" s="11">
        <f t="shared" si="3096"/>
        <v>3</v>
      </c>
      <c r="J1609" s="11" t="str">
        <f t="shared" si="3096"/>
        <v>SW</v>
      </c>
      <c r="K1609" s="18">
        <f t="shared" si="3096"/>
        <v>0.48541666666666666</v>
      </c>
      <c r="L1609" s="11" t="str">
        <f t="shared" si="3096"/>
        <v>EGL</v>
      </c>
      <c r="M1609" s="11">
        <f t="shared" si="3096"/>
        <v>8.5</v>
      </c>
      <c r="N1609" s="11">
        <f t="shared" si="3096"/>
        <v>2</v>
      </c>
      <c r="O1609" s="11">
        <f t="shared" si="3096"/>
        <v>1</v>
      </c>
      <c r="P1609" s="11" t="s">
        <v>254</v>
      </c>
      <c r="Q1609" s="19" t="str">
        <f>IF($N1609=1,IF(ISERROR(VLOOKUP($P1609,'M1'!$A:$C,Q$2,FALSE)),"NOT PRESENT",VLOOKUP($P1609,'M1'!$A:$C,Q$2,FALSE)),IF($N1609=2,IF(ISERROR(VLOOKUP(DATA!$P1609,'M2'!$A:$C,Q$2,FALSE)),"NOT PRESENT",VLOOKUP(DATA!$P1609,'M2'!$A:$C,Q$2,FALSE)),IF($N1609=0,IF(ISERROR(VLOOKUP($P1609,'M1'!$A:$C,Q$2,FALSE)),IF(ISERROR(VLOOKUP(DATA!$P1609,'M2'!$A:$C,Q$2,FALSE)),"NOT PRESENT",VLOOKUP(DATA!$P1609,'M2'!$A:$C,Q$2,FALSE)),VLOOKUP($P1609,'M1'!$A:$C,Q$2,FALSE)),"SPECIFY METHOD")))</f>
        <v>Chlamys spp.</v>
      </c>
      <c r="R1609" s="12" t="str">
        <f>IF($N1609=1,IF(ISERROR(VLOOKUP($P1609,'M1'!$A:$C,R$2,FALSE)),"NOT PRESENT",VLOOKUP($P1609,'M1'!$A:$C,R$2,FALSE)),IF($N1609=2,IF(ISERROR(VLOOKUP(DATA!$P1609,'M2'!$A:$C,R$2,FALSE)),"NOT PRESENT",VLOOKUP(DATA!$P1609,'M2'!$A:$C,R$2,FALSE)),IF($N1609=0,IF(ISERROR(VLOOKUP($P1609,'M1'!$A:$C,R$2,FALSE)),IF(ISERROR(VLOOKUP(DATA!$P1609,'M2'!$A:$C,R$2,FALSE)),"NOT PRESENT",VLOOKUP(DATA!$P1609,'M2'!$A:$C,R$2,FALSE)),VLOOKUP($P1609,'M1'!$A:$C,R$2,FALSE)),"SPECIFY METHOD")))</f>
        <v>Unidentified scallop</v>
      </c>
      <c r="S1609" s="21">
        <f t="shared" si="2910"/>
        <v>21</v>
      </c>
      <c r="T1609" s="11">
        <v>0</v>
      </c>
      <c r="U1609" s="11">
        <v>6</v>
      </c>
      <c r="V1609" s="11">
        <v>15</v>
      </c>
      <c r="W1609" s="11"/>
      <c r="X1609" s="11"/>
      <c r="Y1609" s="11"/>
      <c r="Z1609" s="11"/>
      <c r="AA1609" s="11"/>
      <c r="AB1609" s="11"/>
      <c r="AC1609" s="11"/>
      <c r="AD1609" s="11"/>
      <c r="AE1609" s="11"/>
      <c r="AF1609" s="11"/>
      <c r="AG1609" s="11"/>
      <c r="AH1609" s="11"/>
      <c r="AI1609" s="11"/>
      <c r="AJ1609" s="11"/>
      <c r="AK1609" s="11"/>
      <c r="AL1609" s="11"/>
      <c r="AM1609" s="11"/>
      <c r="AN1609" s="11"/>
      <c r="AO1609" s="11"/>
      <c r="AP1609" s="11"/>
      <c r="AQ1609" s="11"/>
      <c r="AR1609" s="11"/>
      <c r="AS1609" s="11"/>
      <c r="AT1609" s="11"/>
      <c r="AU1609" s="11"/>
      <c r="AV1609" s="11"/>
      <c r="AW1609" s="11"/>
      <c r="AX1609" s="11"/>
      <c r="AY1609" s="11"/>
      <c r="AZ1609" s="11"/>
      <c r="BA1609" s="11"/>
      <c r="BB1609" s="11"/>
      <c r="BC1609" s="11"/>
      <c r="BD1609" s="11"/>
      <c r="BE1609" s="11"/>
      <c r="BF1609" s="11"/>
      <c r="BG1609" s="11"/>
      <c r="BH1609" s="11"/>
      <c r="BI1609" s="11"/>
      <c r="BJ1609" s="11"/>
      <c r="BK1609" s="11"/>
      <c r="BL1609" s="11"/>
      <c r="BM1609" s="11"/>
      <c r="BN1609" s="11"/>
      <c r="BO1609" s="11"/>
      <c r="BP1609" s="11"/>
    </row>
    <row r="1610" spans="1:68" ht="12.75" customHeight="1">
      <c r="A1610" s="12">
        <f t="shared" si="2736"/>
        <v>1606</v>
      </c>
      <c r="B1610" s="11" t="str">
        <f t="shared" ref="B1610:D1610" si="3097">IF(ISERROR(B1609),IF(ISERROR(B1608),IF(ISERROR(B1607),"BLANK",B1607),B1608),B1609)</f>
        <v>Jasmin Schuster</v>
      </c>
      <c r="C1610" s="11" t="str">
        <f t="shared" si="3097"/>
        <v>Em Lim</v>
      </c>
      <c r="D1610" s="11" t="str">
        <f t="shared" si="3097"/>
        <v>BMSC18</v>
      </c>
      <c r="E1610" s="12" t="str">
        <f>IF(ISERROR(VLOOKUP($D1610,SITES!$A:$E,2,FALSE)),"",VLOOKUP($D1610,SITES!$A:$E,2,FALSE))</f>
        <v>Eussen Rock</v>
      </c>
      <c r="F1610" s="10">
        <f>IF(ISERROR(VLOOKUP($D1610,SITES!$A:$E,3,FALSE)),"",VLOOKUP($D1610,SITES!$A:$E,3,FALSE))</f>
        <v>48.911617279052699</v>
      </c>
      <c r="G1610" s="13">
        <f>IF(ISERROR(VLOOKUP($D1610,SITES!$A:$E,4,FALSE)),"",VLOOKUP($D1610,SITES!$A:$E,4,FALSE))</f>
        <v>-125.267036437988</v>
      </c>
      <c r="H1610" s="36" t="str">
        <f t="shared" ref="H1610:O1610" si="3098">IF(ISERROR(H1609),IF(ISERROR(H1608),IF(ISERROR(H1607),"BLANK",H1607),H1608),H1609)</f>
        <v>02/05/2024</v>
      </c>
      <c r="I1610" s="11">
        <f t="shared" si="3098"/>
        <v>3</v>
      </c>
      <c r="J1610" s="11" t="str">
        <f t="shared" si="3098"/>
        <v>SW</v>
      </c>
      <c r="K1610" s="18">
        <f t="shared" si="3098"/>
        <v>0.48541666666666666</v>
      </c>
      <c r="L1610" s="11" t="str">
        <f t="shared" si="3098"/>
        <v>EGL</v>
      </c>
      <c r="M1610" s="11">
        <f t="shared" si="3098"/>
        <v>8.5</v>
      </c>
      <c r="N1610" s="11">
        <f t="shared" si="3098"/>
        <v>2</v>
      </c>
      <c r="O1610" s="11">
        <f t="shared" si="3098"/>
        <v>1</v>
      </c>
      <c r="P1610" s="11" t="s">
        <v>222</v>
      </c>
      <c r="Q1610" s="19" t="str">
        <f>IF($N1610=1,IF(ISERROR(VLOOKUP($P1610,'M1'!$A:$C,Q$2,FALSE)),"NOT PRESENT",VLOOKUP($P1610,'M1'!$A:$C,Q$2,FALSE)),IF($N1610=2,IF(ISERROR(VLOOKUP(DATA!$P1610,'M2'!$A:$C,Q$2,FALSE)),"NOT PRESENT",VLOOKUP(DATA!$P1610,'M2'!$A:$C,Q$2,FALSE)),IF($N1610=0,IF(ISERROR(VLOOKUP($P1610,'M1'!$A:$C,Q$2,FALSE)),IF(ISERROR(VLOOKUP(DATA!$P1610,'M2'!$A:$C,Q$2,FALSE)),"NOT PRESENT",VLOOKUP(DATA!$P1610,'M2'!$A:$C,Q$2,FALSE)),VLOOKUP($P1610,'M1'!$A:$C,Q$2,FALSE)),"SPECIFY METHOD")))</f>
        <v>Apostichopus californicus</v>
      </c>
      <c r="R1610" s="12" t="str">
        <f>IF($N1610=1,IF(ISERROR(VLOOKUP($P1610,'M1'!$A:$C,R$2,FALSE)),"NOT PRESENT",VLOOKUP($P1610,'M1'!$A:$C,R$2,FALSE)),IF($N1610=2,IF(ISERROR(VLOOKUP(DATA!$P1610,'M2'!$A:$C,R$2,FALSE)),"NOT PRESENT",VLOOKUP(DATA!$P1610,'M2'!$A:$C,R$2,FALSE)),IF($N1610=0,IF(ISERROR(VLOOKUP($P1610,'M1'!$A:$C,R$2,FALSE)),IF(ISERROR(VLOOKUP(DATA!$P1610,'M2'!$A:$C,R$2,FALSE)),"NOT PRESENT",VLOOKUP(DATA!$P1610,'M2'!$A:$C,R$2,FALSE)),VLOOKUP($P1610,'M1'!$A:$C,R$2,FALSE)),"SPECIFY METHOD")))</f>
        <v>California sea cucumber</v>
      </c>
      <c r="S1610" s="21">
        <f t="shared" si="2910"/>
        <v>41</v>
      </c>
      <c r="T1610" s="11">
        <v>41</v>
      </c>
      <c r="U1610" s="11"/>
      <c r="V1610" s="11"/>
      <c r="W1610" s="11"/>
      <c r="X1610" s="11"/>
      <c r="Y1610" s="11"/>
      <c r="Z1610" s="11"/>
      <c r="AA1610" s="11"/>
      <c r="AB1610" s="11"/>
      <c r="AC1610" s="11"/>
      <c r="AD1610" s="11"/>
      <c r="AE1610" s="11"/>
      <c r="AF1610" s="11"/>
      <c r="AG1610" s="11"/>
      <c r="AH1610" s="11"/>
      <c r="AI1610" s="11"/>
      <c r="AJ1610" s="11"/>
      <c r="AK1610" s="11"/>
      <c r="AL1610" s="11"/>
      <c r="AM1610" s="11"/>
      <c r="AN1610" s="11"/>
      <c r="AO1610" s="11"/>
      <c r="AP1610" s="11"/>
      <c r="AQ1610" s="11"/>
      <c r="AR1610" s="11"/>
      <c r="AS1610" s="11"/>
      <c r="AT1610" s="11"/>
      <c r="AU1610" s="11"/>
      <c r="AV1610" s="11"/>
      <c r="AW1610" s="11"/>
      <c r="AX1610" s="11"/>
      <c r="AY1610" s="11"/>
      <c r="AZ1610" s="11"/>
      <c r="BA1610" s="11"/>
      <c r="BB1610" s="11"/>
      <c r="BC1610" s="11"/>
      <c r="BD1610" s="11"/>
      <c r="BE1610" s="11"/>
      <c r="BF1610" s="11"/>
      <c r="BG1610" s="11"/>
      <c r="BH1610" s="11"/>
      <c r="BI1610" s="11"/>
      <c r="BJ1610" s="11"/>
      <c r="BK1610" s="11"/>
      <c r="BL1610" s="11"/>
      <c r="BM1610" s="11"/>
      <c r="BN1610" s="11"/>
      <c r="BO1610" s="11"/>
      <c r="BP1610" s="11"/>
    </row>
    <row r="1611" spans="1:68" ht="12.75" customHeight="1">
      <c r="A1611" s="12">
        <f t="shared" si="2736"/>
        <v>1607</v>
      </c>
      <c r="B1611" s="11" t="str">
        <f t="shared" ref="B1611:D1611" si="3099">IF(ISERROR(B1610),IF(ISERROR(B1609),IF(ISERROR(B1608),"BLANK",B1608),B1609),B1610)</f>
        <v>Jasmin Schuster</v>
      </c>
      <c r="C1611" s="11" t="str">
        <f t="shared" si="3099"/>
        <v>Em Lim</v>
      </c>
      <c r="D1611" s="11" t="str">
        <f t="shared" si="3099"/>
        <v>BMSC18</v>
      </c>
      <c r="E1611" s="12" t="str">
        <f>IF(ISERROR(VLOOKUP($D1611,SITES!$A:$E,2,FALSE)),"",VLOOKUP($D1611,SITES!$A:$E,2,FALSE))</f>
        <v>Eussen Rock</v>
      </c>
      <c r="F1611" s="10">
        <f>IF(ISERROR(VLOOKUP($D1611,SITES!$A:$E,3,FALSE)),"",VLOOKUP($D1611,SITES!$A:$E,3,FALSE))</f>
        <v>48.911617279052699</v>
      </c>
      <c r="G1611" s="13">
        <f>IF(ISERROR(VLOOKUP($D1611,SITES!$A:$E,4,FALSE)),"",VLOOKUP($D1611,SITES!$A:$E,4,FALSE))</f>
        <v>-125.267036437988</v>
      </c>
      <c r="H1611" s="36" t="str">
        <f t="shared" ref="H1611:O1611" si="3100">IF(ISERROR(H1610),IF(ISERROR(H1609),IF(ISERROR(H1608),"BLANK",H1608),H1609),H1610)</f>
        <v>02/05/2024</v>
      </c>
      <c r="I1611" s="11">
        <f t="shared" si="3100"/>
        <v>3</v>
      </c>
      <c r="J1611" s="11" t="str">
        <f t="shared" si="3100"/>
        <v>SW</v>
      </c>
      <c r="K1611" s="18">
        <f t="shared" si="3100"/>
        <v>0.48541666666666666</v>
      </c>
      <c r="L1611" s="11" t="str">
        <f t="shared" si="3100"/>
        <v>EGL</v>
      </c>
      <c r="M1611" s="11">
        <f t="shared" si="3100"/>
        <v>8.5</v>
      </c>
      <c r="N1611" s="11">
        <f t="shared" si="3100"/>
        <v>2</v>
      </c>
      <c r="O1611" s="11">
        <f t="shared" si="3100"/>
        <v>1</v>
      </c>
      <c r="P1611" s="11" t="s">
        <v>232</v>
      </c>
      <c r="Q1611" s="19" t="str">
        <f>IF($N1611=1,IF(ISERROR(VLOOKUP($P1611,'M1'!$A:$C,Q$2,FALSE)),"NOT PRESENT",VLOOKUP($P1611,'M1'!$A:$C,Q$2,FALSE)),IF($N1611=2,IF(ISERROR(VLOOKUP(DATA!$P1611,'M2'!$A:$C,Q$2,FALSE)),"NOT PRESENT",VLOOKUP(DATA!$P1611,'M2'!$A:$C,Q$2,FALSE)),IF($N1611=0,IF(ISERROR(VLOOKUP($P1611,'M1'!$A:$C,Q$2,FALSE)),IF(ISERROR(VLOOKUP(DATA!$P1611,'M2'!$A:$C,Q$2,FALSE)),"NOT PRESENT",VLOOKUP(DATA!$P1611,'M2'!$A:$C,Q$2,FALSE)),VLOOKUP($P1611,'M1'!$A:$C,Q$2,FALSE)),"SPECIFY METHOD")))</f>
        <v>Scyra acutifrons</v>
      </c>
      <c r="R1611" s="12" t="str">
        <f>IF($N1611=1,IF(ISERROR(VLOOKUP($P1611,'M1'!$A:$C,R$2,FALSE)),"NOT PRESENT",VLOOKUP($P1611,'M1'!$A:$C,R$2,FALSE)),IF($N1611=2,IF(ISERROR(VLOOKUP(DATA!$P1611,'M2'!$A:$C,R$2,FALSE)),"NOT PRESENT",VLOOKUP(DATA!$P1611,'M2'!$A:$C,R$2,FALSE)),IF($N1611=0,IF(ISERROR(VLOOKUP($P1611,'M1'!$A:$C,R$2,FALSE)),IF(ISERROR(VLOOKUP(DATA!$P1611,'M2'!$A:$C,R$2,FALSE)),"NOT PRESENT",VLOOKUP(DATA!$P1611,'M2'!$A:$C,R$2,FALSE)),VLOOKUP($P1611,'M1'!$A:$C,R$2,FALSE)),"SPECIFY METHOD")))</f>
        <v>Sharpnose crab</v>
      </c>
      <c r="S1611" s="21">
        <f t="shared" si="2910"/>
        <v>18</v>
      </c>
      <c r="T1611" s="11">
        <v>18</v>
      </c>
      <c r="U1611" s="11"/>
      <c r="V1611" s="11"/>
      <c r="W1611" s="11"/>
      <c r="X1611" s="11"/>
      <c r="Y1611" s="11"/>
      <c r="Z1611" s="11"/>
      <c r="AA1611" s="11"/>
      <c r="AB1611" s="11"/>
      <c r="AC1611" s="11"/>
      <c r="AD1611" s="11"/>
      <c r="AE1611" s="11"/>
      <c r="AF1611" s="11"/>
      <c r="AG1611" s="11"/>
      <c r="AH1611" s="11"/>
      <c r="AI1611" s="11"/>
      <c r="AJ1611" s="11"/>
      <c r="AK1611" s="11"/>
      <c r="AL1611" s="11"/>
      <c r="AM1611" s="11"/>
      <c r="AN1611" s="11"/>
      <c r="AO1611" s="11"/>
      <c r="AP1611" s="11"/>
      <c r="AQ1611" s="11"/>
      <c r="AR1611" s="11"/>
      <c r="AS1611" s="11"/>
      <c r="AT1611" s="11"/>
      <c r="AU1611" s="11"/>
      <c r="AV1611" s="11"/>
      <c r="AW1611" s="11"/>
      <c r="AX1611" s="11"/>
      <c r="AY1611" s="11"/>
      <c r="AZ1611" s="11"/>
      <c r="BA1611" s="11"/>
      <c r="BB1611" s="11"/>
      <c r="BC1611" s="11"/>
      <c r="BD1611" s="11"/>
      <c r="BE1611" s="11"/>
      <c r="BF1611" s="11"/>
      <c r="BG1611" s="11"/>
      <c r="BH1611" s="11"/>
      <c r="BI1611" s="11"/>
      <c r="BJ1611" s="11"/>
      <c r="BK1611" s="11"/>
      <c r="BL1611" s="11"/>
      <c r="BM1611" s="11"/>
      <c r="BN1611" s="11"/>
      <c r="BO1611" s="11"/>
      <c r="BP1611" s="11"/>
    </row>
    <row r="1612" spans="1:68" ht="12.75" customHeight="1">
      <c r="A1612" s="12">
        <f t="shared" si="2736"/>
        <v>1608</v>
      </c>
      <c r="B1612" s="11" t="str">
        <f t="shared" ref="B1612:D1612" si="3101">IF(ISERROR(B1611),IF(ISERROR(B1610),IF(ISERROR(B1609),"BLANK",B1609),B1610),B1611)</f>
        <v>Jasmin Schuster</v>
      </c>
      <c r="C1612" s="11" t="str">
        <f t="shared" si="3101"/>
        <v>Em Lim</v>
      </c>
      <c r="D1612" s="11" t="str">
        <f t="shared" si="3101"/>
        <v>BMSC18</v>
      </c>
      <c r="E1612" s="12" t="str">
        <f>IF(ISERROR(VLOOKUP($D1612,SITES!$A:$E,2,FALSE)),"",VLOOKUP($D1612,SITES!$A:$E,2,FALSE))</f>
        <v>Eussen Rock</v>
      </c>
      <c r="F1612" s="10">
        <f>IF(ISERROR(VLOOKUP($D1612,SITES!$A:$E,3,FALSE)),"",VLOOKUP($D1612,SITES!$A:$E,3,FALSE))</f>
        <v>48.911617279052699</v>
      </c>
      <c r="G1612" s="13">
        <f>IF(ISERROR(VLOOKUP($D1612,SITES!$A:$E,4,FALSE)),"",VLOOKUP($D1612,SITES!$A:$E,4,FALSE))</f>
        <v>-125.267036437988</v>
      </c>
      <c r="H1612" s="36" t="str">
        <f t="shared" ref="H1612:O1612" si="3102">IF(ISERROR(H1611),IF(ISERROR(H1610),IF(ISERROR(H1609),"BLANK",H1609),H1610),H1611)</f>
        <v>02/05/2024</v>
      </c>
      <c r="I1612" s="11">
        <f t="shared" si="3102"/>
        <v>3</v>
      </c>
      <c r="J1612" s="11" t="str">
        <f t="shared" si="3102"/>
        <v>SW</v>
      </c>
      <c r="K1612" s="18">
        <f t="shared" si="3102"/>
        <v>0.48541666666666666</v>
      </c>
      <c r="L1612" s="11" t="str">
        <f t="shared" si="3102"/>
        <v>EGL</v>
      </c>
      <c r="M1612" s="11">
        <f t="shared" si="3102"/>
        <v>8.5</v>
      </c>
      <c r="N1612" s="11">
        <f t="shared" si="3102"/>
        <v>2</v>
      </c>
      <c r="O1612" s="11">
        <f t="shared" si="3102"/>
        <v>1</v>
      </c>
      <c r="P1612" s="11" t="s">
        <v>221</v>
      </c>
      <c r="Q1612" s="19" t="str">
        <f>IF($N1612=1,IF(ISERROR(VLOOKUP($P1612,'M1'!$A:$C,Q$2,FALSE)),"NOT PRESENT",VLOOKUP($P1612,'M1'!$A:$C,Q$2,FALSE)),IF($N1612=2,IF(ISERROR(VLOOKUP(DATA!$P1612,'M2'!$A:$C,Q$2,FALSE)),"NOT PRESENT",VLOOKUP(DATA!$P1612,'M2'!$A:$C,Q$2,FALSE)),IF($N1612=0,IF(ISERROR(VLOOKUP($P1612,'M1'!$A:$C,Q$2,FALSE)),IF(ISERROR(VLOOKUP(DATA!$P1612,'M2'!$A:$C,Q$2,FALSE)),"NOT PRESENT",VLOOKUP(DATA!$P1612,'M2'!$A:$C,Q$2,FALSE)),VLOOKUP($P1612,'M1'!$A:$C,Q$2,FALSE)),"SPECIFY METHOD")))</f>
        <v>Rhinogobiops nicholsii</v>
      </c>
      <c r="R1612" s="12" t="str">
        <f>IF($N1612=1,IF(ISERROR(VLOOKUP($P1612,'M1'!$A:$C,R$2,FALSE)),"NOT PRESENT",VLOOKUP($P1612,'M1'!$A:$C,R$2,FALSE)),IF($N1612=2,IF(ISERROR(VLOOKUP(DATA!$P1612,'M2'!$A:$C,R$2,FALSE)),"NOT PRESENT",VLOOKUP(DATA!$P1612,'M2'!$A:$C,R$2,FALSE)),IF($N1612=0,IF(ISERROR(VLOOKUP($P1612,'M1'!$A:$C,R$2,FALSE)),IF(ISERROR(VLOOKUP(DATA!$P1612,'M2'!$A:$C,R$2,FALSE)),"NOT PRESENT",VLOOKUP(DATA!$P1612,'M2'!$A:$C,R$2,FALSE)),VLOOKUP($P1612,'M1'!$A:$C,R$2,FALSE)),"SPECIFY METHOD")))</f>
        <v>Blackeye goby</v>
      </c>
      <c r="S1612" s="21">
        <f t="shared" si="2910"/>
        <v>44</v>
      </c>
      <c r="T1612" s="11">
        <v>0</v>
      </c>
      <c r="U1612" s="11"/>
      <c r="V1612" s="11">
        <v>8</v>
      </c>
      <c r="W1612" s="11">
        <v>23</v>
      </c>
      <c r="X1612" s="11">
        <v>10</v>
      </c>
      <c r="Y1612" s="11">
        <v>3</v>
      </c>
      <c r="Z1612" s="11"/>
      <c r="AA1612" s="11"/>
      <c r="AB1612" s="11"/>
      <c r="AC1612" s="11"/>
      <c r="AD1612" s="11"/>
      <c r="AE1612" s="11"/>
      <c r="AF1612" s="11"/>
      <c r="AG1612" s="11"/>
      <c r="AH1612" s="11"/>
      <c r="AI1612" s="11"/>
      <c r="AJ1612" s="11"/>
      <c r="AK1612" s="11"/>
      <c r="AL1612" s="11"/>
      <c r="AM1612" s="11"/>
      <c r="AN1612" s="11"/>
      <c r="AO1612" s="11"/>
      <c r="AP1612" s="11"/>
      <c r="AQ1612" s="11"/>
      <c r="AR1612" s="11"/>
      <c r="AS1612" s="11"/>
      <c r="AT1612" s="11"/>
      <c r="AU1612" s="11"/>
      <c r="AV1612" s="11"/>
      <c r="AW1612" s="11"/>
      <c r="AX1612" s="11"/>
      <c r="AY1612" s="11"/>
      <c r="AZ1612" s="11"/>
      <c r="BA1612" s="11"/>
      <c r="BB1612" s="11"/>
      <c r="BC1612" s="11"/>
      <c r="BD1612" s="11"/>
      <c r="BE1612" s="11"/>
      <c r="BF1612" s="11"/>
      <c r="BG1612" s="11"/>
      <c r="BH1612" s="11"/>
      <c r="BI1612" s="11"/>
      <c r="BJ1612" s="11"/>
      <c r="BK1612" s="11"/>
      <c r="BL1612" s="11"/>
      <c r="BM1612" s="11"/>
      <c r="BN1612" s="11"/>
      <c r="BO1612" s="11"/>
      <c r="BP1612" s="11"/>
    </row>
    <row r="1613" spans="1:68" ht="12.75" customHeight="1">
      <c r="A1613" s="12">
        <f t="shared" si="2736"/>
        <v>1609</v>
      </c>
      <c r="B1613" s="11" t="str">
        <f t="shared" ref="B1613:D1613" si="3103">IF(ISERROR(B1612),IF(ISERROR(B1611),IF(ISERROR(B1610),"BLANK",B1610),B1611),B1612)</f>
        <v>Jasmin Schuster</v>
      </c>
      <c r="C1613" s="11" t="str">
        <f t="shared" si="3103"/>
        <v>Em Lim</v>
      </c>
      <c r="D1613" s="11" t="str">
        <f t="shared" si="3103"/>
        <v>BMSC18</v>
      </c>
      <c r="E1613" s="12" t="str">
        <f>IF(ISERROR(VLOOKUP($D1613,SITES!$A:$E,2,FALSE)),"",VLOOKUP($D1613,SITES!$A:$E,2,FALSE))</f>
        <v>Eussen Rock</v>
      </c>
      <c r="F1613" s="10">
        <f>IF(ISERROR(VLOOKUP($D1613,SITES!$A:$E,3,FALSE)),"",VLOOKUP($D1613,SITES!$A:$E,3,FALSE))</f>
        <v>48.911617279052699</v>
      </c>
      <c r="G1613" s="13">
        <f>IF(ISERROR(VLOOKUP($D1613,SITES!$A:$E,4,FALSE)),"",VLOOKUP($D1613,SITES!$A:$E,4,FALSE))</f>
        <v>-125.267036437988</v>
      </c>
      <c r="H1613" s="36" t="str">
        <f t="shared" ref="H1613:O1613" si="3104">IF(ISERROR(H1612),IF(ISERROR(H1611),IF(ISERROR(H1610),"BLANK",H1610),H1611),H1612)</f>
        <v>02/05/2024</v>
      </c>
      <c r="I1613" s="11">
        <f t="shared" si="3104"/>
        <v>3</v>
      </c>
      <c r="J1613" s="11" t="str">
        <f t="shared" si="3104"/>
        <v>SW</v>
      </c>
      <c r="K1613" s="18">
        <f t="shared" si="3104"/>
        <v>0.48541666666666666</v>
      </c>
      <c r="L1613" s="11" t="str">
        <f t="shared" si="3104"/>
        <v>EGL</v>
      </c>
      <c r="M1613" s="11">
        <f t="shared" si="3104"/>
        <v>8.5</v>
      </c>
      <c r="N1613" s="11">
        <f t="shared" si="3104"/>
        <v>2</v>
      </c>
      <c r="O1613" s="11">
        <f t="shared" si="3104"/>
        <v>1</v>
      </c>
      <c r="P1613" s="11" t="s">
        <v>240</v>
      </c>
      <c r="Q1613" s="19" t="str">
        <f>IF($N1613=1,IF(ISERROR(VLOOKUP($P1613,'M1'!$A:$C,Q$2,FALSE)),"NOT PRESENT",VLOOKUP($P1613,'M1'!$A:$C,Q$2,FALSE)),IF($N1613=2,IF(ISERROR(VLOOKUP(DATA!$P1613,'M2'!$A:$C,Q$2,FALSE)),"NOT PRESENT",VLOOKUP(DATA!$P1613,'M2'!$A:$C,Q$2,FALSE)),IF($N1613=0,IF(ISERROR(VLOOKUP($P1613,'M1'!$A:$C,Q$2,FALSE)),IF(ISERROR(VLOOKUP(DATA!$P1613,'M2'!$A:$C,Q$2,FALSE)),"NOT PRESENT",VLOOKUP(DATA!$P1613,'M2'!$A:$C,Q$2,FALSE)),VLOOKUP($P1613,'M1'!$A:$C,Q$2,FALSE)),"SPECIFY METHOD")))</f>
        <v>Oxylebius pictus</v>
      </c>
      <c r="R1613" s="12" t="str">
        <f>IF($N1613=1,IF(ISERROR(VLOOKUP($P1613,'M1'!$A:$C,R$2,FALSE)),"NOT PRESENT",VLOOKUP($P1613,'M1'!$A:$C,R$2,FALSE)),IF($N1613=2,IF(ISERROR(VLOOKUP(DATA!$P1613,'M2'!$A:$C,R$2,FALSE)),"NOT PRESENT",VLOOKUP(DATA!$P1613,'M2'!$A:$C,R$2,FALSE)),IF($N1613=0,IF(ISERROR(VLOOKUP($P1613,'M1'!$A:$C,R$2,FALSE)),IF(ISERROR(VLOOKUP(DATA!$P1613,'M2'!$A:$C,R$2,FALSE)),"NOT PRESENT",VLOOKUP(DATA!$P1613,'M2'!$A:$C,R$2,FALSE)),VLOOKUP($P1613,'M1'!$A:$C,R$2,FALSE)),"SPECIFY METHOD")))</f>
        <v>Painted greenling</v>
      </c>
      <c r="S1613" s="21">
        <f t="shared" si="2910"/>
        <v>1</v>
      </c>
      <c r="T1613" s="11">
        <v>0</v>
      </c>
      <c r="U1613" s="11"/>
      <c r="V1613" s="11"/>
      <c r="W1613" s="11"/>
      <c r="X1613" s="11"/>
      <c r="Y1613" s="11">
        <v>1</v>
      </c>
      <c r="Z1613" s="11"/>
      <c r="AA1613" s="11"/>
      <c r="AB1613" s="11"/>
      <c r="AC1613" s="11"/>
      <c r="AD1613" s="11"/>
      <c r="AE1613" s="11"/>
      <c r="AF1613" s="11"/>
      <c r="AG1613" s="11"/>
      <c r="AH1613" s="11"/>
      <c r="AI1613" s="11"/>
      <c r="AJ1613" s="11"/>
      <c r="AK1613" s="11"/>
      <c r="AL1613" s="11"/>
      <c r="AM1613" s="11"/>
      <c r="AN1613" s="11"/>
      <c r="AO1613" s="11"/>
      <c r="AP1613" s="11"/>
      <c r="AQ1613" s="11"/>
      <c r="AR1613" s="11"/>
      <c r="AS1613" s="11"/>
      <c r="AT1613" s="11"/>
      <c r="AU1613" s="11"/>
      <c r="AV1613" s="11"/>
      <c r="AW1613" s="11"/>
      <c r="AX1613" s="11"/>
      <c r="AY1613" s="11"/>
      <c r="AZ1613" s="11"/>
      <c r="BA1613" s="11"/>
      <c r="BB1613" s="11"/>
      <c r="BC1613" s="11"/>
      <c r="BD1613" s="11"/>
      <c r="BE1613" s="11"/>
      <c r="BF1613" s="11"/>
      <c r="BG1613" s="11"/>
      <c r="BH1613" s="11"/>
      <c r="BI1613" s="11"/>
      <c r="BJ1613" s="11"/>
      <c r="BK1613" s="11"/>
      <c r="BL1613" s="11"/>
      <c r="BM1613" s="11"/>
      <c r="BN1613" s="11"/>
      <c r="BO1613" s="11"/>
      <c r="BP1613" s="11"/>
    </row>
    <row r="1614" spans="1:68" ht="12.75" customHeight="1">
      <c r="A1614" s="12">
        <f t="shared" si="2736"/>
        <v>1610</v>
      </c>
      <c r="B1614" s="11" t="str">
        <f t="shared" ref="B1614:D1614" si="3105">IF(ISERROR(B1613),IF(ISERROR(B1612),IF(ISERROR(B1611),"BLANK",B1611),B1612),B1613)</f>
        <v>Jasmin Schuster</v>
      </c>
      <c r="C1614" s="11" t="str">
        <f t="shared" si="3105"/>
        <v>Em Lim</v>
      </c>
      <c r="D1614" s="11" t="str">
        <f t="shared" si="3105"/>
        <v>BMSC18</v>
      </c>
      <c r="E1614" s="12" t="str">
        <f>IF(ISERROR(VLOOKUP($D1614,SITES!$A:$E,2,FALSE)),"",VLOOKUP($D1614,SITES!$A:$E,2,FALSE))</f>
        <v>Eussen Rock</v>
      </c>
      <c r="F1614" s="10">
        <f>IF(ISERROR(VLOOKUP($D1614,SITES!$A:$E,3,FALSE)),"",VLOOKUP($D1614,SITES!$A:$E,3,FALSE))</f>
        <v>48.911617279052699</v>
      </c>
      <c r="G1614" s="13">
        <f>IF(ISERROR(VLOOKUP($D1614,SITES!$A:$E,4,FALSE)),"",VLOOKUP($D1614,SITES!$A:$E,4,FALSE))</f>
        <v>-125.267036437988</v>
      </c>
      <c r="H1614" s="36" t="str">
        <f t="shared" ref="H1614:M1614" si="3106">IF(ISERROR(H1613),IF(ISERROR(H1612),IF(ISERROR(H1611),"BLANK",H1611),H1612),H1613)</f>
        <v>02/05/2024</v>
      </c>
      <c r="I1614" s="11">
        <f t="shared" si="3106"/>
        <v>3</v>
      </c>
      <c r="J1614" s="11" t="str">
        <f t="shared" si="3106"/>
        <v>SW</v>
      </c>
      <c r="K1614" s="18">
        <f t="shared" si="3106"/>
        <v>0.48541666666666666</v>
      </c>
      <c r="L1614" s="11" t="str">
        <f t="shared" si="3106"/>
        <v>EGL</v>
      </c>
      <c r="M1614" s="11">
        <f t="shared" si="3106"/>
        <v>8.5</v>
      </c>
      <c r="N1614" s="11">
        <v>0</v>
      </c>
      <c r="O1614" s="11">
        <v>1</v>
      </c>
      <c r="P1614" s="11" t="s">
        <v>253</v>
      </c>
      <c r="Q1614" s="19" t="str">
        <f>IF($N1614=1,IF(ISERROR(VLOOKUP($P1614,'M1'!$A:$C,Q$2,FALSE)),"NOT PRESENT",VLOOKUP($P1614,'M1'!$A:$C,Q$2,FALSE)),IF($N1614=2,IF(ISERROR(VLOOKUP(DATA!$P1614,'M2'!$A:$C,Q$2,FALSE)),"NOT PRESENT",VLOOKUP(DATA!$P1614,'M2'!$A:$C,Q$2,FALSE)),IF($N1614=0,IF(ISERROR(VLOOKUP($P1614,'M1'!$A:$C,Q$2,FALSE)),IF(ISERROR(VLOOKUP(DATA!$P1614,'M2'!$A:$C,Q$2,FALSE)),"NOT PRESENT",VLOOKUP(DATA!$P1614,'M2'!$A:$C,Q$2,FALSE)),VLOOKUP($P1614,'M1'!$A:$C,Q$2,FALSE)),"SPECIFY METHOD")))</f>
        <v>Sebastes flavidus</v>
      </c>
      <c r="R1614" s="12" t="str">
        <f>IF($N1614=1,IF(ISERROR(VLOOKUP($P1614,'M1'!$A:$C,R$2,FALSE)),"NOT PRESENT",VLOOKUP($P1614,'M1'!$A:$C,R$2,FALSE)),IF($N1614=2,IF(ISERROR(VLOOKUP(DATA!$P1614,'M2'!$A:$C,R$2,FALSE)),"NOT PRESENT",VLOOKUP(DATA!$P1614,'M2'!$A:$C,R$2,FALSE)),IF($N1614=0,IF(ISERROR(VLOOKUP($P1614,'M1'!$A:$C,R$2,FALSE)),IF(ISERROR(VLOOKUP(DATA!$P1614,'M2'!$A:$C,R$2,FALSE)),"NOT PRESENT",VLOOKUP(DATA!$P1614,'M2'!$A:$C,R$2,FALSE)),VLOOKUP($P1614,'M1'!$A:$C,R$2,FALSE)),"SPECIFY METHOD")))</f>
        <v>Yellowtail rockfish</v>
      </c>
      <c r="S1614" s="21">
        <f t="shared" si="2910"/>
        <v>1</v>
      </c>
      <c r="T1614" s="11">
        <v>0</v>
      </c>
      <c r="U1614" s="11"/>
      <c r="V1614" s="11"/>
      <c r="W1614" s="11"/>
      <c r="X1614" s="11">
        <v>1</v>
      </c>
      <c r="Y1614" s="11"/>
      <c r="Z1614" s="11"/>
      <c r="AA1614" s="11"/>
      <c r="AB1614" s="11"/>
      <c r="AC1614" s="11"/>
      <c r="AD1614" s="11"/>
      <c r="AE1614" s="11"/>
      <c r="AF1614" s="11"/>
      <c r="AG1614" s="11"/>
      <c r="AH1614" s="11"/>
      <c r="AI1614" s="11"/>
      <c r="AJ1614" s="11"/>
      <c r="AK1614" s="11"/>
      <c r="AL1614" s="11"/>
      <c r="AM1614" s="11"/>
      <c r="AN1614" s="11"/>
      <c r="AO1614" s="11"/>
      <c r="AP1614" s="11"/>
      <c r="AQ1614" s="11"/>
      <c r="AR1614" s="11"/>
      <c r="AS1614" s="11"/>
      <c r="AT1614" s="11"/>
      <c r="AU1614" s="11"/>
      <c r="AV1614" s="11"/>
      <c r="AW1614" s="11"/>
      <c r="AX1614" s="11"/>
      <c r="AY1614" s="11"/>
      <c r="AZ1614" s="11"/>
      <c r="BA1614" s="11"/>
      <c r="BB1614" s="11"/>
      <c r="BC1614" s="11"/>
      <c r="BD1614" s="11"/>
      <c r="BE1614" s="11"/>
      <c r="BF1614" s="11"/>
      <c r="BG1614" s="11"/>
      <c r="BH1614" s="11"/>
      <c r="BI1614" s="11"/>
      <c r="BJ1614" s="11"/>
      <c r="BK1614" s="11"/>
      <c r="BL1614" s="11"/>
      <c r="BM1614" s="11"/>
      <c r="BN1614" s="11"/>
      <c r="BO1614" s="11"/>
      <c r="BP1614" s="11"/>
    </row>
    <row r="1615" spans="1:68" ht="12.75" customHeight="1">
      <c r="A1615" s="12">
        <f t="shared" si="2736"/>
        <v>1611</v>
      </c>
      <c r="B1615" s="11" t="str">
        <f t="shared" ref="B1615:D1615" si="3107">IF(ISERROR(B1614),IF(ISERROR(B1613),IF(ISERROR(B1612),"BLANK",B1612),B1613),B1614)</f>
        <v>Jasmin Schuster</v>
      </c>
      <c r="C1615" s="11" t="str">
        <f t="shared" si="3107"/>
        <v>Em Lim</v>
      </c>
      <c r="D1615" s="11" t="str">
        <f t="shared" si="3107"/>
        <v>BMSC18</v>
      </c>
      <c r="E1615" s="12" t="str">
        <f>IF(ISERROR(VLOOKUP($D1615,SITES!$A:$E,2,FALSE)),"",VLOOKUP($D1615,SITES!$A:$E,2,FALSE))</f>
        <v>Eussen Rock</v>
      </c>
      <c r="F1615" s="10">
        <f>IF(ISERROR(VLOOKUP($D1615,SITES!$A:$E,3,FALSE)),"",VLOOKUP($D1615,SITES!$A:$E,3,FALSE))</f>
        <v>48.911617279052699</v>
      </c>
      <c r="G1615" s="13">
        <f>IF(ISERROR(VLOOKUP($D1615,SITES!$A:$E,4,FALSE)),"",VLOOKUP($D1615,SITES!$A:$E,4,FALSE))</f>
        <v>-125.267036437988</v>
      </c>
      <c r="H1615" s="36" t="str">
        <f t="shared" ref="H1615:M1615" si="3108">IF(ISERROR(H1614),IF(ISERROR(H1613),IF(ISERROR(H1612),"BLANK",H1612),H1613),H1614)</f>
        <v>02/05/2024</v>
      </c>
      <c r="I1615" s="11">
        <f t="shared" si="3108"/>
        <v>3</v>
      </c>
      <c r="J1615" s="11" t="str">
        <f t="shared" si="3108"/>
        <v>SW</v>
      </c>
      <c r="K1615" s="18">
        <f t="shared" si="3108"/>
        <v>0.48541666666666666</v>
      </c>
      <c r="L1615" s="11" t="str">
        <f t="shared" si="3108"/>
        <v>EGL</v>
      </c>
      <c r="M1615" s="11">
        <f t="shared" si="3108"/>
        <v>8.5</v>
      </c>
      <c r="N1615" s="11">
        <v>2</v>
      </c>
      <c r="O1615" s="11">
        <f>IF(ISERROR(O1614),IF(ISERROR(O1613),IF(ISERROR(O1612),"BLANK",O1612),O1613),O1614)</f>
        <v>1</v>
      </c>
      <c r="P1615" s="11" t="s">
        <v>228</v>
      </c>
      <c r="Q1615" s="19" t="str">
        <f>IF($N1615=1,IF(ISERROR(VLOOKUP($P1615,'M1'!$A:$C,Q$2,FALSE)),"NOT PRESENT",VLOOKUP($P1615,'M1'!$A:$C,Q$2,FALSE)),IF($N1615=2,IF(ISERROR(VLOOKUP(DATA!$P1615,'M2'!$A:$C,Q$2,FALSE)),"NOT PRESENT",VLOOKUP(DATA!$P1615,'M2'!$A:$C,Q$2,FALSE)),IF($N1615=0,IF(ISERROR(VLOOKUP($P1615,'M1'!$A:$C,Q$2,FALSE)),IF(ISERROR(VLOOKUP(DATA!$P1615,'M2'!$A:$C,Q$2,FALSE)),"NOT PRESENT",VLOOKUP(DATA!$P1615,'M2'!$A:$C,Q$2,FALSE)),VLOOKUP($P1615,'M1'!$A:$C,Q$2,FALSE)),"SPECIFY METHOD")))</f>
        <v>Crassadoma gigantea</v>
      </c>
      <c r="R1615" s="12" t="str">
        <f>IF($N1615=1,IF(ISERROR(VLOOKUP($P1615,'M1'!$A:$C,R$2,FALSE)),"NOT PRESENT",VLOOKUP($P1615,'M1'!$A:$C,R$2,FALSE)),IF($N1615=2,IF(ISERROR(VLOOKUP(DATA!$P1615,'M2'!$A:$C,R$2,FALSE)),"NOT PRESENT",VLOOKUP(DATA!$P1615,'M2'!$A:$C,R$2,FALSE)),IF($N1615=0,IF(ISERROR(VLOOKUP($P1615,'M1'!$A:$C,R$2,FALSE)),IF(ISERROR(VLOOKUP(DATA!$P1615,'M2'!$A:$C,R$2,FALSE)),"NOT PRESENT",VLOOKUP(DATA!$P1615,'M2'!$A:$C,R$2,FALSE)),VLOOKUP($P1615,'M1'!$A:$C,R$2,FALSE)),"SPECIFY METHOD")))</f>
        <v>Purple-hinged rock scallop</v>
      </c>
      <c r="S1615" s="21">
        <f t="shared" si="2910"/>
        <v>23</v>
      </c>
      <c r="T1615" s="11">
        <v>0</v>
      </c>
      <c r="U1615" s="11"/>
      <c r="V1615" s="11">
        <v>4</v>
      </c>
      <c r="W1615" s="11">
        <v>5</v>
      </c>
      <c r="X1615" s="11">
        <v>9</v>
      </c>
      <c r="Y1615" s="11">
        <v>5</v>
      </c>
      <c r="Z1615" s="11"/>
      <c r="AA1615" s="11"/>
      <c r="AB1615" s="11"/>
      <c r="AC1615" s="11"/>
      <c r="AD1615" s="11"/>
      <c r="AE1615" s="11"/>
      <c r="AF1615" s="11"/>
      <c r="AG1615" s="11"/>
      <c r="AH1615" s="11"/>
      <c r="AI1615" s="11"/>
      <c r="AJ1615" s="11"/>
      <c r="AK1615" s="11"/>
      <c r="AL1615" s="11"/>
      <c r="AM1615" s="11"/>
      <c r="AN1615" s="11"/>
      <c r="AO1615" s="11"/>
      <c r="AP1615" s="11"/>
      <c r="AQ1615" s="11"/>
      <c r="AR1615" s="11"/>
      <c r="AS1615" s="11"/>
      <c r="AT1615" s="11"/>
      <c r="AU1615" s="11"/>
      <c r="AV1615" s="11"/>
      <c r="AW1615" s="11"/>
      <c r="AX1615" s="11"/>
      <c r="AY1615" s="11"/>
      <c r="AZ1615" s="11"/>
      <c r="BA1615" s="11"/>
      <c r="BB1615" s="11"/>
      <c r="BC1615" s="11"/>
      <c r="BD1615" s="11"/>
      <c r="BE1615" s="11"/>
      <c r="BF1615" s="11"/>
      <c r="BG1615" s="11"/>
      <c r="BH1615" s="11"/>
      <c r="BI1615" s="11"/>
      <c r="BJ1615" s="11"/>
      <c r="BK1615" s="11"/>
      <c r="BL1615" s="11"/>
      <c r="BM1615" s="11"/>
      <c r="BN1615" s="11"/>
      <c r="BO1615" s="11"/>
      <c r="BP1615" s="11"/>
    </row>
    <row r="1616" spans="1:68" ht="12.75" customHeight="1">
      <c r="A1616" s="12">
        <f t="shared" si="2736"/>
        <v>1612</v>
      </c>
      <c r="B1616" s="11" t="str">
        <f t="shared" ref="B1616:D1616" si="3109">IF(ISERROR(B1615),IF(ISERROR(B1614),IF(ISERROR(B1613),"BLANK",B1613),B1614),B1615)</f>
        <v>Jasmin Schuster</v>
      </c>
      <c r="C1616" s="11" t="str">
        <f t="shared" si="3109"/>
        <v>Em Lim</v>
      </c>
      <c r="D1616" s="11" t="str">
        <f t="shared" si="3109"/>
        <v>BMSC18</v>
      </c>
      <c r="E1616" s="12" t="str">
        <f>IF(ISERROR(VLOOKUP($D1616,SITES!$A:$E,2,FALSE)),"",VLOOKUP($D1616,SITES!$A:$E,2,FALSE))</f>
        <v>Eussen Rock</v>
      </c>
      <c r="F1616" s="10">
        <f>IF(ISERROR(VLOOKUP($D1616,SITES!$A:$E,3,FALSE)),"",VLOOKUP($D1616,SITES!$A:$E,3,FALSE))</f>
        <v>48.911617279052699</v>
      </c>
      <c r="G1616" s="13">
        <f>IF(ISERROR(VLOOKUP($D1616,SITES!$A:$E,4,FALSE)),"",VLOOKUP($D1616,SITES!$A:$E,4,FALSE))</f>
        <v>-125.267036437988</v>
      </c>
      <c r="H1616" s="36" t="str">
        <f t="shared" ref="H1616:O1616" si="3110">IF(ISERROR(H1615),IF(ISERROR(H1614),IF(ISERROR(H1613),"BLANK",H1613),H1614),H1615)</f>
        <v>02/05/2024</v>
      </c>
      <c r="I1616" s="11">
        <f t="shared" si="3110"/>
        <v>3</v>
      </c>
      <c r="J1616" s="11" t="str">
        <f t="shared" si="3110"/>
        <v>SW</v>
      </c>
      <c r="K1616" s="18">
        <f t="shared" si="3110"/>
        <v>0.48541666666666666</v>
      </c>
      <c r="L1616" s="11" t="str">
        <f t="shared" si="3110"/>
        <v>EGL</v>
      </c>
      <c r="M1616" s="11">
        <f t="shared" si="3110"/>
        <v>8.5</v>
      </c>
      <c r="N1616" s="11">
        <f t="shared" si="3110"/>
        <v>2</v>
      </c>
      <c r="O1616" s="11">
        <f t="shared" si="3110"/>
        <v>1</v>
      </c>
      <c r="P1616" s="11" t="s">
        <v>213</v>
      </c>
      <c r="Q1616" s="19" t="str">
        <f>IF($N1616=1,IF(ISERROR(VLOOKUP($P1616,'M1'!$A:$C,Q$2,FALSE)),"NOT PRESENT",VLOOKUP($P1616,'M1'!$A:$C,Q$2,FALSE)),IF($N1616=2,IF(ISERROR(VLOOKUP(DATA!$P1616,'M2'!$A:$C,Q$2,FALSE)),"NOT PRESENT",VLOOKUP(DATA!$P1616,'M2'!$A:$C,Q$2,FALSE)),IF($N1616=0,IF(ISERROR(VLOOKUP($P1616,'M1'!$A:$C,Q$2,FALSE)),IF(ISERROR(VLOOKUP(DATA!$P1616,'M2'!$A:$C,Q$2,FALSE)),"NOT PRESENT",VLOOKUP(DATA!$P1616,'M2'!$A:$C,Q$2,FALSE)),VLOOKUP($P1616,'M1'!$A:$C,Q$2,FALSE)),"SPECIFY METHOD")))</f>
        <v>Paguroidea spp.</v>
      </c>
      <c r="R1616" s="12" t="str">
        <f>IF($N1616=1,IF(ISERROR(VLOOKUP($P1616,'M1'!$A:$C,R$2,FALSE)),"NOT PRESENT",VLOOKUP($P1616,'M1'!$A:$C,R$2,FALSE)),IF($N1616=2,IF(ISERROR(VLOOKUP(DATA!$P1616,'M2'!$A:$C,R$2,FALSE)),"NOT PRESENT",VLOOKUP(DATA!$P1616,'M2'!$A:$C,R$2,FALSE)),IF($N1616=0,IF(ISERROR(VLOOKUP($P1616,'M1'!$A:$C,R$2,FALSE)),IF(ISERROR(VLOOKUP(DATA!$P1616,'M2'!$A:$C,R$2,FALSE)),"NOT PRESENT",VLOOKUP(DATA!$P1616,'M2'!$A:$C,R$2,FALSE)),VLOOKUP($P1616,'M1'!$A:$C,R$2,FALSE)),"SPECIFY METHOD")))</f>
        <v>Unidentified hermit crab</v>
      </c>
      <c r="S1616" s="21">
        <f t="shared" si="2910"/>
        <v>17</v>
      </c>
      <c r="T1616" s="11">
        <v>17</v>
      </c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1"/>
      <c r="BA1616" s="11"/>
      <c r="BB1616" s="11"/>
      <c r="BC1616" s="11"/>
      <c r="BD1616" s="11"/>
      <c r="BE1616" s="11"/>
      <c r="BF1616" s="11"/>
      <c r="BG1616" s="11"/>
      <c r="BH1616" s="11"/>
      <c r="BI1616" s="11"/>
      <c r="BJ1616" s="11"/>
      <c r="BK1616" s="11"/>
      <c r="BL1616" s="11"/>
      <c r="BM1616" s="11"/>
      <c r="BN1616" s="11"/>
      <c r="BO1616" s="11"/>
      <c r="BP1616" s="11"/>
    </row>
    <row r="1617" spans="1:68" ht="12.75" customHeight="1">
      <c r="A1617" s="12">
        <f t="shared" si="2736"/>
        <v>1613</v>
      </c>
      <c r="B1617" s="11" t="str">
        <f t="shared" ref="B1617:D1617" si="3111">IF(ISERROR(B1616),IF(ISERROR(B1615),IF(ISERROR(B1614),"BLANK",B1614),B1615),B1616)</f>
        <v>Jasmin Schuster</v>
      </c>
      <c r="C1617" s="11" t="str">
        <f t="shared" si="3111"/>
        <v>Em Lim</v>
      </c>
      <c r="D1617" s="11" t="str">
        <f t="shared" si="3111"/>
        <v>BMSC18</v>
      </c>
      <c r="E1617" s="12" t="str">
        <f>IF(ISERROR(VLOOKUP($D1617,SITES!$A:$E,2,FALSE)),"",VLOOKUP($D1617,SITES!$A:$E,2,FALSE))</f>
        <v>Eussen Rock</v>
      </c>
      <c r="F1617" s="10">
        <f>IF(ISERROR(VLOOKUP($D1617,SITES!$A:$E,3,FALSE)),"",VLOOKUP($D1617,SITES!$A:$E,3,FALSE))</f>
        <v>48.911617279052699</v>
      </c>
      <c r="G1617" s="13">
        <f>IF(ISERROR(VLOOKUP($D1617,SITES!$A:$E,4,FALSE)),"",VLOOKUP($D1617,SITES!$A:$E,4,FALSE))</f>
        <v>-125.267036437988</v>
      </c>
      <c r="H1617" s="36" t="str">
        <f t="shared" ref="H1617:M1617" si="3112">IF(ISERROR(H1616),IF(ISERROR(H1615),IF(ISERROR(H1614),"BLANK",H1614),H1615),H1616)</f>
        <v>02/05/2024</v>
      </c>
      <c r="I1617" s="11">
        <f t="shared" si="3112"/>
        <v>3</v>
      </c>
      <c r="J1617" s="11" t="str">
        <f t="shared" si="3112"/>
        <v>SW</v>
      </c>
      <c r="K1617" s="18">
        <f t="shared" si="3112"/>
        <v>0.48541666666666666</v>
      </c>
      <c r="L1617" s="11" t="str">
        <f t="shared" si="3112"/>
        <v>EGL</v>
      </c>
      <c r="M1617" s="11">
        <f t="shared" si="3112"/>
        <v>8.5</v>
      </c>
      <c r="N1617" s="11">
        <v>0</v>
      </c>
      <c r="O1617" s="11">
        <f t="shared" ref="O1617:O1618" si="3113">IF(ISERROR(O1616),IF(ISERROR(O1615),IF(ISERROR(O1614),"BLANK",O1614),O1615),O1616)</f>
        <v>1</v>
      </c>
      <c r="P1617" s="11" t="s">
        <v>227</v>
      </c>
      <c r="Q1617" s="19" t="str">
        <f>IF($N1617=1,IF(ISERROR(VLOOKUP($P1617,'M1'!$A:$C,Q$2,FALSE)),"NOT PRESENT",VLOOKUP($P1617,'M1'!$A:$C,Q$2,FALSE)),IF($N1617=2,IF(ISERROR(VLOOKUP(DATA!$P1617,'M2'!$A:$C,Q$2,FALSE)),"NOT PRESENT",VLOOKUP(DATA!$P1617,'M2'!$A:$C,Q$2,FALSE)),IF($N1617=0,IF(ISERROR(VLOOKUP($P1617,'M1'!$A:$C,Q$2,FALSE)),IF(ISERROR(VLOOKUP(DATA!$P1617,'M2'!$A:$C,Q$2,FALSE)),"NOT PRESENT",VLOOKUP(DATA!$P1617,'M2'!$A:$C,Q$2,FALSE)),VLOOKUP($P1617,'M1'!$A:$C,Q$2,FALSE)),"SPECIFY METHOD")))</f>
        <v>Sebastes caurinus</v>
      </c>
      <c r="R1617" s="12" t="str">
        <f>IF($N1617=1,IF(ISERROR(VLOOKUP($P1617,'M1'!$A:$C,R$2,FALSE)),"NOT PRESENT",VLOOKUP($P1617,'M1'!$A:$C,R$2,FALSE)),IF($N1617=2,IF(ISERROR(VLOOKUP(DATA!$P1617,'M2'!$A:$C,R$2,FALSE)),"NOT PRESENT",VLOOKUP(DATA!$P1617,'M2'!$A:$C,R$2,FALSE)),IF($N1617=0,IF(ISERROR(VLOOKUP($P1617,'M1'!$A:$C,R$2,FALSE)),IF(ISERROR(VLOOKUP(DATA!$P1617,'M2'!$A:$C,R$2,FALSE)),"NOT PRESENT",VLOOKUP(DATA!$P1617,'M2'!$A:$C,R$2,FALSE)),VLOOKUP($P1617,'M1'!$A:$C,R$2,FALSE)),"SPECIFY METHOD")))</f>
        <v>Copper rockfish</v>
      </c>
      <c r="S1617" s="21">
        <f t="shared" si="2910"/>
        <v>1</v>
      </c>
      <c r="T1617" s="11">
        <v>0</v>
      </c>
      <c r="U1617" s="11"/>
      <c r="V1617" s="11"/>
      <c r="W1617" s="11"/>
      <c r="X1617" s="11"/>
      <c r="Y1617" s="11"/>
      <c r="Z1617" s="11"/>
      <c r="AA1617" s="11">
        <v>1</v>
      </c>
      <c r="AB1617" s="11"/>
      <c r="AC1617" s="11"/>
      <c r="AD1617" s="11"/>
      <c r="AE1617" s="11"/>
      <c r="AF1617" s="11"/>
      <c r="AG1617" s="11"/>
      <c r="AH1617" s="11"/>
      <c r="AI1617" s="11"/>
      <c r="AJ1617" s="11"/>
      <c r="AK1617" s="11"/>
      <c r="AL1617" s="11"/>
      <c r="AM1617" s="11"/>
      <c r="AN1617" s="11"/>
      <c r="AO1617" s="11"/>
      <c r="AP1617" s="11"/>
      <c r="AQ1617" s="11"/>
      <c r="AR1617" s="11"/>
      <c r="AS1617" s="11"/>
      <c r="AT1617" s="11"/>
      <c r="AU1617" s="11"/>
      <c r="AV1617" s="11"/>
      <c r="AW1617" s="11"/>
      <c r="AX1617" s="11"/>
      <c r="AY1617" s="11"/>
      <c r="AZ1617" s="11"/>
      <c r="BA1617" s="11"/>
      <c r="BB1617" s="11"/>
      <c r="BC1617" s="11"/>
      <c r="BD1617" s="11"/>
      <c r="BE1617" s="11"/>
      <c r="BF1617" s="11"/>
      <c r="BG1617" s="11"/>
      <c r="BH1617" s="11"/>
      <c r="BI1617" s="11"/>
      <c r="BJ1617" s="11"/>
      <c r="BK1617" s="11"/>
      <c r="BL1617" s="11"/>
      <c r="BM1617" s="11"/>
      <c r="BN1617" s="11"/>
      <c r="BO1617" s="11"/>
      <c r="BP1617" s="11"/>
    </row>
    <row r="1618" spans="1:68" ht="12.75" customHeight="1">
      <c r="A1618" s="12">
        <f t="shared" si="2736"/>
        <v>1614</v>
      </c>
      <c r="B1618" s="11" t="str">
        <f t="shared" ref="B1618:D1618" si="3114">IF(ISERROR(B1617),IF(ISERROR(B1616),IF(ISERROR(B1615),"BLANK",B1615),B1616),B1617)</f>
        <v>Jasmin Schuster</v>
      </c>
      <c r="C1618" s="11" t="str">
        <f t="shared" si="3114"/>
        <v>Em Lim</v>
      </c>
      <c r="D1618" s="11" t="str">
        <f t="shared" si="3114"/>
        <v>BMSC18</v>
      </c>
      <c r="E1618" s="12" t="str">
        <f>IF(ISERROR(VLOOKUP($D1618,SITES!$A:$E,2,FALSE)),"",VLOOKUP($D1618,SITES!$A:$E,2,FALSE))</f>
        <v>Eussen Rock</v>
      </c>
      <c r="F1618" s="10">
        <f>IF(ISERROR(VLOOKUP($D1618,SITES!$A:$E,3,FALSE)),"",VLOOKUP($D1618,SITES!$A:$E,3,FALSE))</f>
        <v>48.911617279052699</v>
      </c>
      <c r="G1618" s="13">
        <f>IF(ISERROR(VLOOKUP($D1618,SITES!$A:$E,4,FALSE)),"",VLOOKUP($D1618,SITES!$A:$E,4,FALSE))</f>
        <v>-125.267036437988</v>
      </c>
      <c r="H1618" s="36" t="str">
        <f t="shared" ref="H1618:M1618" si="3115">IF(ISERROR(H1617),IF(ISERROR(H1616),IF(ISERROR(H1615),"BLANK",H1615),H1616),H1617)</f>
        <v>02/05/2024</v>
      </c>
      <c r="I1618" s="11">
        <f t="shared" si="3115"/>
        <v>3</v>
      </c>
      <c r="J1618" s="11" t="str">
        <f t="shared" si="3115"/>
        <v>SW</v>
      </c>
      <c r="K1618" s="18">
        <f t="shared" si="3115"/>
        <v>0.48541666666666666</v>
      </c>
      <c r="L1618" s="11" t="str">
        <f t="shared" si="3115"/>
        <v>EGL</v>
      </c>
      <c r="M1618" s="11">
        <f t="shared" si="3115"/>
        <v>8.5</v>
      </c>
      <c r="N1618" s="11">
        <v>2</v>
      </c>
      <c r="O1618" s="11">
        <f t="shared" si="3113"/>
        <v>1</v>
      </c>
      <c r="P1618" s="11" t="s">
        <v>218</v>
      </c>
      <c r="Q1618" s="19" t="str">
        <f>IF($N1618=1,IF(ISERROR(VLOOKUP($P1618,'M1'!$A:$C,Q$2,FALSE)),"NOT PRESENT",VLOOKUP($P1618,'M1'!$A:$C,Q$2,FALSE)),IF($N1618=2,IF(ISERROR(VLOOKUP(DATA!$P1618,'M2'!$A:$C,Q$2,FALSE)),"NOT PRESENT",VLOOKUP(DATA!$P1618,'M2'!$A:$C,Q$2,FALSE)),IF($N1618=0,IF(ISERROR(VLOOKUP($P1618,'M1'!$A:$C,Q$2,FALSE)),IF(ISERROR(VLOOKUP(DATA!$P1618,'M2'!$A:$C,Q$2,FALSE)),"NOT PRESENT",VLOOKUP(DATA!$P1618,'M2'!$A:$C,Q$2,FALSE)),VLOOKUP($P1618,'M1'!$A:$C,Q$2,FALSE)),"SPECIFY METHOD")))</f>
        <v>Ceratostoma foliatum</v>
      </c>
      <c r="R1618" s="12" t="str">
        <f>IF($N1618=1,IF(ISERROR(VLOOKUP($P1618,'M1'!$A:$C,R$2,FALSE)),"NOT PRESENT",VLOOKUP($P1618,'M1'!$A:$C,R$2,FALSE)),IF($N1618=2,IF(ISERROR(VLOOKUP(DATA!$P1618,'M2'!$A:$C,R$2,FALSE)),"NOT PRESENT",VLOOKUP(DATA!$P1618,'M2'!$A:$C,R$2,FALSE)),IF($N1618=0,IF(ISERROR(VLOOKUP($P1618,'M1'!$A:$C,R$2,FALSE)),IF(ISERROR(VLOOKUP(DATA!$P1618,'M2'!$A:$C,R$2,FALSE)),"NOT PRESENT",VLOOKUP(DATA!$P1618,'M2'!$A:$C,R$2,FALSE)),VLOOKUP($P1618,'M1'!$A:$C,R$2,FALSE)),"SPECIFY METHOD")))</f>
        <v>Leafy hornmouth</v>
      </c>
      <c r="S1618" s="21">
        <f t="shared" si="2910"/>
        <v>25</v>
      </c>
      <c r="T1618" s="11">
        <v>25</v>
      </c>
      <c r="U1618" s="11"/>
      <c r="V1618" s="11"/>
      <c r="W1618" s="11"/>
      <c r="X1618" s="11"/>
      <c r="Y1618" s="11"/>
      <c r="Z1618" s="11"/>
      <c r="AA1618" s="11"/>
      <c r="AB1618" s="11"/>
      <c r="AC1618" s="11"/>
      <c r="AD1618" s="11"/>
      <c r="AE1618" s="11"/>
      <c r="AF1618" s="11"/>
      <c r="AG1618" s="11"/>
      <c r="AH1618" s="11"/>
      <c r="AI1618" s="11"/>
      <c r="AJ1618" s="11"/>
      <c r="AK1618" s="11"/>
      <c r="AL1618" s="11"/>
      <c r="AM1618" s="11"/>
      <c r="AN1618" s="11"/>
      <c r="AO1618" s="11"/>
      <c r="AP1618" s="11"/>
      <c r="AQ1618" s="11"/>
      <c r="AR1618" s="11"/>
      <c r="AS1618" s="11"/>
      <c r="AT1618" s="11"/>
      <c r="AU1618" s="11"/>
      <c r="AV1618" s="11"/>
      <c r="AW1618" s="11"/>
      <c r="AX1618" s="11"/>
      <c r="AY1618" s="11"/>
      <c r="AZ1618" s="11"/>
      <c r="BA1618" s="11"/>
      <c r="BB1618" s="11"/>
      <c r="BC1618" s="11"/>
      <c r="BD1618" s="11"/>
      <c r="BE1618" s="11"/>
      <c r="BF1618" s="11"/>
      <c r="BG1618" s="11"/>
      <c r="BH1618" s="11"/>
      <c r="BI1618" s="11"/>
      <c r="BJ1618" s="11"/>
      <c r="BK1618" s="11"/>
      <c r="BL1618" s="11"/>
      <c r="BM1618" s="11"/>
      <c r="BN1618" s="11"/>
      <c r="BO1618" s="11"/>
      <c r="BP1618" s="11"/>
    </row>
    <row r="1619" spans="1:68" ht="12.75" customHeight="1">
      <c r="A1619" s="12">
        <f t="shared" si="2736"/>
        <v>1615</v>
      </c>
      <c r="B1619" s="11" t="str">
        <f t="shared" ref="B1619:D1619" si="3116">IF(ISERROR(B1618),IF(ISERROR(B1617),IF(ISERROR(B1616),"BLANK",B1616),B1617),B1618)</f>
        <v>Jasmin Schuster</v>
      </c>
      <c r="C1619" s="11" t="str">
        <f t="shared" si="3116"/>
        <v>Em Lim</v>
      </c>
      <c r="D1619" s="11" t="str">
        <f t="shared" si="3116"/>
        <v>BMSC18</v>
      </c>
      <c r="E1619" s="12" t="str">
        <f>IF(ISERROR(VLOOKUP($D1619,SITES!$A:$E,2,FALSE)),"",VLOOKUP($D1619,SITES!$A:$E,2,FALSE))</f>
        <v>Eussen Rock</v>
      </c>
      <c r="F1619" s="10">
        <f>IF(ISERROR(VLOOKUP($D1619,SITES!$A:$E,3,FALSE)),"",VLOOKUP($D1619,SITES!$A:$E,3,FALSE))</f>
        <v>48.911617279052699</v>
      </c>
      <c r="G1619" s="13">
        <f>IF(ISERROR(VLOOKUP($D1619,SITES!$A:$E,4,FALSE)),"",VLOOKUP($D1619,SITES!$A:$E,4,FALSE))</f>
        <v>-125.267036437988</v>
      </c>
      <c r="H1619" s="36" t="str">
        <f t="shared" ref="H1619:O1619" si="3117">IF(ISERROR(H1618),IF(ISERROR(H1617),IF(ISERROR(H1616),"BLANK",H1616),H1617),H1618)</f>
        <v>02/05/2024</v>
      </c>
      <c r="I1619" s="11">
        <f t="shared" si="3117"/>
        <v>3</v>
      </c>
      <c r="J1619" s="11" t="str">
        <f t="shared" si="3117"/>
        <v>SW</v>
      </c>
      <c r="K1619" s="18">
        <f t="shared" si="3117"/>
        <v>0.48541666666666666</v>
      </c>
      <c r="L1619" s="11" t="str">
        <f t="shared" si="3117"/>
        <v>EGL</v>
      </c>
      <c r="M1619" s="11">
        <f t="shared" si="3117"/>
        <v>8.5</v>
      </c>
      <c r="N1619" s="11">
        <f t="shared" si="3117"/>
        <v>2</v>
      </c>
      <c r="O1619" s="11">
        <f t="shared" si="3117"/>
        <v>1</v>
      </c>
      <c r="P1619" s="11" t="s">
        <v>229</v>
      </c>
      <c r="Q1619" s="19" t="str">
        <f>IF($N1619=1,IF(ISERROR(VLOOKUP($P1619,'M1'!$A:$C,Q$2,FALSE)),"NOT PRESENT",VLOOKUP($P1619,'M1'!$A:$C,Q$2,FALSE)),IF($N1619=2,IF(ISERROR(VLOOKUP(DATA!$P1619,'M2'!$A:$C,Q$2,FALSE)),"NOT PRESENT",VLOOKUP(DATA!$P1619,'M2'!$A:$C,Q$2,FALSE)),IF($N1619=0,IF(ISERROR(VLOOKUP($P1619,'M1'!$A:$C,Q$2,FALSE)),IF(ISERROR(VLOOKUP(DATA!$P1619,'M2'!$A:$C,Q$2,FALSE)),"NOT PRESENT",VLOOKUP(DATA!$P1619,'M2'!$A:$C,Q$2,FALSE)),VLOOKUP($P1619,'M1'!$A:$C,Q$2,FALSE)),"SPECIFY METHOD")))</f>
        <v>Jordania zonope</v>
      </c>
      <c r="R1619" s="12" t="str">
        <f>IF($N1619=1,IF(ISERROR(VLOOKUP($P1619,'M1'!$A:$C,R$2,FALSE)),"NOT PRESENT",VLOOKUP($P1619,'M1'!$A:$C,R$2,FALSE)),IF($N1619=2,IF(ISERROR(VLOOKUP(DATA!$P1619,'M2'!$A:$C,R$2,FALSE)),"NOT PRESENT",VLOOKUP(DATA!$P1619,'M2'!$A:$C,R$2,FALSE)),IF($N1619=0,IF(ISERROR(VLOOKUP($P1619,'M1'!$A:$C,R$2,FALSE)),IF(ISERROR(VLOOKUP(DATA!$P1619,'M2'!$A:$C,R$2,FALSE)),"NOT PRESENT",VLOOKUP(DATA!$P1619,'M2'!$A:$C,R$2,FALSE)),VLOOKUP($P1619,'M1'!$A:$C,R$2,FALSE)),"SPECIFY METHOD")))</f>
        <v>Longfin sculpin</v>
      </c>
      <c r="S1619" s="21">
        <f t="shared" si="2910"/>
        <v>16</v>
      </c>
      <c r="T1619" s="11">
        <v>0</v>
      </c>
      <c r="U1619" s="11">
        <v>3</v>
      </c>
      <c r="V1619" s="11">
        <v>8</v>
      </c>
      <c r="W1619" s="11">
        <v>5</v>
      </c>
      <c r="X1619" s="11"/>
      <c r="Y1619" s="11"/>
      <c r="Z1619" s="11"/>
      <c r="AA1619" s="11"/>
      <c r="AB1619" s="11"/>
      <c r="AC1619" s="11"/>
      <c r="AD1619" s="11"/>
      <c r="AE1619" s="11"/>
      <c r="AF1619" s="11"/>
      <c r="AG1619" s="11"/>
      <c r="AH1619" s="11"/>
      <c r="AI1619" s="11"/>
      <c r="AJ1619" s="11"/>
      <c r="AK1619" s="11"/>
      <c r="AL1619" s="11"/>
      <c r="AM1619" s="11"/>
      <c r="AN1619" s="11"/>
      <c r="AO1619" s="11"/>
      <c r="AP1619" s="11"/>
      <c r="AQ1619" s="11"/>
      <c r="AR1619" s="11"/>
      <c r="AS1619" s="11"/>
      <c r="AT1619" s="11"/>
      <c r="AU1619" s="11"/>
      <c r="AV1619" s="11"/>
      <c r="AW1619" s="11"/>
      <c r="AX1619" s="11"/>
      <c r="AY1619" s="11"/>
      <c r="AZ1619" s="11"/>
      <c r="BA1619" s="11"/>
      <c r="BB1619" s="11"/>
      <c r="BC1619" s="11"/>
      <c r="BD1619" s="11"/>
      <c r="BE1619" s="11"/>
      <c r="BF1619" s="11"/>
      <c r="BG1619" s="11"/>
      <c r="BH1619" s="11"/>
      <c r="BI1619" s="11"/>
      <c r="BJ1619" s="11"/>
      <c r="BK1619" s="11"/>
      <c r="BL1619" s="11"/>
      <c r="BM1619" s="11"/>
      <c r="BN1619" s="11"/>
      <c r="BO1619" s="11"/>
      <c r="BP1619" s="11"/>
    </row>
    <row r="1620" spans="1:68" ht="12.75" customHeight="1">
      <c r="A1620" s="12">
        <f t="shared" si="2736"/>
        <v>1616</v>
      </c>
      <c r="B1620" s="11" t="str">
        <f t="shared" ref="B1620:D1620" si="3118">IF(ISERROR(B1619),IF(ISERROR(B1618),IF(ISERROR(B1617),"BLANK",B1617),B1618),B1619)</f>
        <v>Jasmin Schuster</v>
      </c>
      <c r="C1620" s="11" t="str">
        <f t="shared" si="3118"/>
        <v>Em Lim</v>
      </c>
      <c r="D1620" s="11" t="str">
        <f t="shared" si="3118"/>
        <v>BMSC18</v>
      </c>
      <c r="E1620" s="12" t="str">
        <f>IF(ISERROR(VLOOKUP($D1620,SITES!$A:$E,2,FALSE)),"",VLOOKUP($D1620,SITES!$A:$E,2,FALSE))</f>
        <v>Eussen Rock</v>
      </c>
      <c r="F1620" s="10">
        <f>IF(ISERROR(VLOOKUP($D1620,SITES!$A:$E,3,FALSE)),"",VLOOKUP($D1620,SITES!$A:$E,3,FALSE))</f>
        <v>48.911617279052699</v>
      </c>
      <c r="G1620" s="13">
        <f>IF(ISERROR(VLOOKUP($D1620,SITES!$A:$E,4,FALSE)),"",VLOOKUP($D1620,SITES!$A:$E,4,FALSE))</f>
        <v>-125.267036437988</v>
      </c>
      <c r="H1620" s="36" t="str">
        <f t="shared" ref="H1620:O1620" si="3119">IF(ISERROR(H1619),IF(ISERROR(H1618),IF(ISERROR(H1617),"BLANK",H1617),H1618),H1619)</f>
        <v>02/05/2024</v>
      </c>
      <c r="I1620" s="11">
        <f t="shared" si="3119"/>
        <v>3</v>
      </c>
      <c r="J1620" s="11" t="str">
        <f t="shared" si="3119"/>
        <v>SW</v>
      </c>
      <c r="K1620" s="18">
        <f t="shared" si="3119"/>
        <v>0.48541666666666666</v>
      </c>
      <c r="L1620" s="11" t="str">
        <f t="shared" si="3119"/>
        <v>EGL</v>
      </c>
      <c r="M1620" s="11">
        <f t="shared" si="3119"/>
        <v>8.5</v>
      </c>
      <c r="N1620" s="11">
        <f t="shared" si="3119"/>
        <v>2</v>
      </c>
      <c r="O1620" s="11">
        <f t="shared" si="3119"/>
        <v>1</v>
      </c>
      <c r="P1620" s="11" t="s">
        <v>255</v>
      </c>
      <c r="Q1620" s="19" t="str">
        <f>IF($N1620=1,IF(ISERROR(VLOOKUP($P1620,'M1'!$A:$C,Q$2,FALSE)),"NOT PRESENT",VLOOKUP($P1620,'M1'!$A:$C,Q$2,FALSE)),IF($N1620=2,IF(ISERROR(VLOOKUP(DATA!$P1620,'M2'!$A:$C,Q$2,FALSE)),"NOT PRESENT",VLOOKUP(DATA!$P1620,'M2'!$A:$C,Q$2,FALSE)),IF($N1620=0,IF(ISERROR(VLOOKUP($P1620,'M1'!$A:$C,Q$2,FALSE)),IF(ISERROR(VLOOKUP(DATA!$P1620,'M2'!$A:$C,Q$2,FALSE)),"NOT PRESENT",VLOOKUP(DATA!$P1620,'M2'!$A:$C,Q$2,FALSE)),VLOOKUP($P1620,'M1'!$A:$C,Q$2,FALSE)),"SPECIFY METHOD")))</f>
        <v>Hapalogaster mertensii</v>
      </c>
      <c r="R1620" s="12" t="str">
        <f>IF($N1620=1,IF(ISERROR(VLOOKUP($P1620,'M1'!$A:$C,R$2,FALSE)),"NOT PRESENT",VLOOKUP($P1620,'M1'!$A:$C,R$2,FALSE)),IF($N1620=2,IF(ISERROR(VLOOKUP(DATA!$P1620,'M2'!$A:$C,R$2,FALSE)),"NOT PRESENT",VLOOKUP(DATA!$P1620,'M2'!$A:$C,R$2,FALSE)),IF($N1620=0,IF(ISERROR(VLOOKUP($P1620,'M1'!$A:$C,R$2,FALSE)),IF(ISERROR(VLOOKUP(DATA!$P1620,'M2'!$A:$C,R$2,FALSE)),"NOT PRESENT",VLOOKUP(DATA!$P1620,'M2'!$A:$C,R$2,FALSE)),VLOOKUP($P1620,'M1'!$A:$C,R$2,FALSE)),"SPECIFY METHOD")))</f>
        <v>Hairy crab</v>
      </c>
      <c r="S1620" s="21">
        <f t="shared" si="2910"/>
        <v>1</v>
      </c>
      <c r="T1620" s="11">
        <v>1</v>
      </c>
      <c r="U1620" s="11"/>
      <c r="V1620" s="11"/>
      <c r="W1620" s="11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  <c r="AT1620" s="11"/>
      <c r="AU1620" s="11"/>
      <c r="AV1620" s="11"/>
      <c r="AW1620" s="11"/>
      <c r="AX1620" s="11"/>
      <c r="AY1620" s="11"/>
      <c r="AZ1620" s="11"/>
      <c r="BA1620" s="11"/>
      <c r="BB1620" s="11"/>
      <c r="BC1620" s="11"/>
      <c r="BD1620" s="11"/>
      <c r="BE1620" s="11"/>
      <c r="BF1620" s="11"/>
      <c r="BG1620" s="11"/>
      <c r="BH1620" s="11"/>
      <c r="BI1620" s="11"/>
      <c r="BJ1620" s="11"/>
      <c r="BK1620" s="11"/>
      <c r="BL1620" s="11"/>
      <c r="BM1620" s="11"/>
      <c r="BN1620" s="11"/>
      <c r="BO1620" s="11"/>
      <c r="BP1620" s="11"/>
    </row>
    <row r="1621" spans="1:68" ht="12.75" customHeight="1">
      <c r="A1621" s="12">
        <f t="shared" si="2736"/>
        <v>1617</v>
      </c>
      <c r="B1621" s="11" t="str">
        <f t="shared" ref="B1621:D1621" si="3120">IF(ISERROR(B1620),IF(ISERROR(B1619),IF(ISERROR(B1618),"BLANK",B1618),B1619),B1620)</f>
        <v>Jasmin Schuster</v>
      </c>
      <c r="C1621" s="11" t="str">
        <f t="shared" si="3120"/>
        <v>Em Lim</v>
      </c>
      <c r="D1621" s="11" t="str">
        <f t="shared" si="3120"/>
        <v>BMSC18</v>
      </c>
      <c r="E1621" s="12" t="str">
        <f>IF(ISERROR(VLOOKUP($D1621,SITES!$A:$E,2,FALSE)),"",VLOOKUP($D1621,SITES!$A:$E,2,FALSE))</f>
        <v>Eussen Rock</v>
      </c>
      <c r="F1621" s="10">
        <f>IF(ISERROR(VLOOKUP($D1621,SITES!$A:$E,3,FALSE)),"",VLOOKUP($D1621,SITES!$A:$E,3,FALSE))</f>
        <v>48.911617279052699</v>
      </c>
      <c r="G1621" s="13">
        <f>IF(ISERROR(VLOOKUP($D1621,SITES!$A:$E,4,FALSE)),"",VLOOKUP($D1621,SITES!$A:$E,4,FALSE))</f>
        <v>-125.267036437988</v>
      </c>
      <c r="H1621" s="36" t="str">
        <f t="shared" ref="H1621:O1621" si="3121">IF(ISERROR(H1620),IF(ISERROR(H1619),IF(ISERROR(H1618),"BLANK",H1618),H1619),H1620)</f>
        <v>02/05/2024</v>
      </c>
      <c r="I1621" s="11">
        <f t="shared" si="3121"/>
        <v>3</v>
      </c>
      <c r="J1621" s="11" t="str">
        <f t="shared" si="3121"/>
        <v>SW</v>
      </c>
      <c r="K1621" s="18">
        <f t="shared" si="3121"/>
        <v>0.48541666666666666</v>
      </c>
      <c r="L1621" s="11" t="str">
        <f t="shared" si="3121"/>
        <v>EGL</v>
      </c>
      <c r="M1621" s="11">
        <f t="shared" si="3121"/>
        <v>8.5</v>
      </c>
      <c r="N1621" s="11">
        <f t="shared" si="3121"/>
        <v>2</v>
      </c>
      <c r="O1621" s="11">
        <f t="shared" si="3121"/>
        <v>1</v>
      </c>
      <c r="P1621" s="11" t="s">
        <v>239</v>
      </c>
      <c r="Q1621" s="19" t="str">
        <f>IF($N1621=1,IF(ISERROR(VLOOKUP($P1621,'M1'!$A:$C,Q$2,FALSE)),"NOT PRESENT",VLOOKUP($P1621,'M1'!$A:$C,Q$2,FALSE)),IF($N1621=2,IF(ISERROR(VLOOKUP(DATA!$P1621,'M2'!$A:$C,Q$2,FALSE)),"NOT PRESENT",VLOOKUP(DATA!$P1621,'M2'!$A:$C,Q$2,FALSE)),IF($N1621=0,IF(ISERROR(VLOOKUP($P1621,'M1'!$A:$C,Q$2,FALSE)),IF(ISERROR(VLOOKUP(DATA!$P1621,'M2'!$A:$C,Q$2,FALSE)),"NOT PRESENT",VLOOKUP(DATA!$P1621,'M2'!$A:$C,Q$2,FALSE)),VLOOKUP($P1621,'M1'!$A:$C,Q$2,FALSE)),"SPECIFY METHOD")))</f>
        <v>Diaulula sandiegensis</v>
      </c>
      <c r="R1621" s="12" t="str">
        <f>IF($N1621=1,IF(ISERROR(VLOOKUP($P1621,'M1'!$A:$C,R$2,FALSE)),"NOT PRESENT",VLOOKUP($P1621,'M1'!$A:$C,R$2,FALSE)),IF($N1621=2,IF(ISERROR(VLOOKUP(DATA!$P1621,'M2'!$A:$C,R$2,FALSE)),"NOT PRESENT",VLOOKUP(DATA!$P1621,'M2'!$A:$C,R$2,FALSE)),IF($N1621=0,IF(ISERROR(VLOOKUP($P1621,'M1'!$A:$C,R$2,FALSE)),IF(ISERROR(VLOOKUP(DATA!$P1621,'M2'!$A:$C,R$2,FALSE)),"NOT PRESENT",VLOOKUP(DATA!$P1621,'M2'!$A:$C,R$2,FALSE)),VLOOKUP($P1621,'M1'!$A:$C,R$2,FALSE)),"SPECIFY METHOD")))</f>
        <v>Ringed doris</v>
      </c>
      <c r="S1621" s="21">
        <f t="shared" si="2910"/>
        <v>3</v>
      </c>
      <c r="T1621" s="11">
        <v>3</v>
      </c>
      <c r="U1621" s="11"/>
      <c r="V1621" s="11"/>
      <c r="W1621" s="11"/>
      <c r="X1621" s="11"/>
      <c r="Y1621" s="11"/>
      <c r="Z1621" s="11"/>
      <c r="AA1621" s="11"/>
      <c r="AB1621" s="11"/>
      <c r="AC1621" s="11"/>
      <c r="AD1621" s="11"/>
      <c r="AE1621" s="11"/>
      <c r="AF1621" s="11"/>
      <c r="AG1621" s="11"/>
      <c r="AH1621" s="11"/>
      <c r="AI1621" s="11"/>
      <c r="AJ1621" s="11"/>
      <c r="AK1621" s="11"/>
      <c r="AL1621" s="11"/>
      <c r="AM1621" s="11"/>
      <c r="AN1621" s="11"/>
      <c r="AO1621" s="11"/>
      <c r="AP1621" s="11"/>
      <c r="AQ1621" s="11"/>
      <c r="AR1621" s="11"/>
      <c r="AS1621" s="11"/>
      <c r="AT1621" s="11"/>
      <c r="AU1621" s="11"/>
      <c r="AV1621" s="11"/>
      <c r="AW1621" s="11"/>
      <c r="AX1621" s="11"/>
      <c r="AY1621" s="11"/>
      <c r="AZ1621" s="11"/>
      <c r="BA1621" s="11"/>
      <c r="BB1621" s="11"/>
      <c r="BC1621" s="11"/>
      <c r="BD1621" s="11"/>
      <c r="BE1621" s="11"/>
      <c r="BF1621" s="11"/>
      <c r="BG1621" s="11"/>
      <c r="BH1621" s="11"/>
      <c r="BI1621" s="11"/>
      <c r="BJ1621" s="11"/>
      <c r="BK1621" s="11"/>
      <c r="BL1621" s="11"/>
      <c r="BM1621" s="11"/>
      <c r="BN1621" s="11"/>
      <c r="BO1621" s="11"/>
      <c r="BP1621" s="11"/>
    </row>
    <row r="1622" spans="1:68" ht="12.75" customHeight="1">
      <c r="A1622" s="12">
        <f t="shared" si="2736"/>
        <v>1618</v>
      </c>
      <c r="B1622" s="11" t="str">
        <f t="shared" ref="B1622:D1622" si="3122">IF(ISERROR(B1621),IF(ISERROR(B1620),IF(ISERROR(B1619),"BLANK",B1619),B1620),B1621)</f>
        <v>Jasmin Schuster</v>
      </c>
      <c r="C1622" s="11" t="str">
        <f t="shared" si="3122"/>
        <v>Em Lim</v>
      </c>
      <c r="D1622" s="11" t="str">
        <f t="shared" si="3122"/>
        <v>BMSC18</v>
      </c>
      <c r="E1622" s="12" t="str">
        <f>IF(ISERROR(VLOOKUP($D1622,SITES!$A:$E,2,FALSE)),"",VLOOKUP($D1622,SITES!$A:$E,2,FALSE))</f>
        <v>Eussen Rock</v>
      </c>
      <c r="F1622" s="10">
        <f>IF(ISERROR(VLOOKUP($D1622,SITES!$A:$E,3,FALSE)),"",VLOOKUP($D1622,SITES!$A:$E,3,FALSE))</f>
        <v>48.911617279052699</v>
      </c>
      <c r="G1622" s="13">
        <f>IF(ISERROR(VLOOKUP($D1622,SITES!$A:$E,4,FALSE)),"",VLOOKUP($D1622,SITES!$A:$E,4,FALSE))</f>
        <v>-125.267036437988</v>
      </c>
      <c r="H1622" s="36" t="str">
        <f t="shared" ref="H1622:O1622" si="3123">IF(ISERROR(H1621),IF(ISERROR(H1620),IF(ISERROR(H1619),"BLANK",H1619),H1620),H1621)</f>
        <v>02/05/2024</v>
      </c>
      <c r="I1622" s="11">
        <f t="shared" si="3123"/>
        <v>3</v>
      </c>
      <c r="J1622" s="11" t="str">
        <f t="shared" si="3123"/>
        <v>SW</v>
      </c>
      <c r="K1622" s="18">
        <f t="shared" si="3123"/>
        <v>0.48541666666666666</v>
      </c>
      <c r="L1622" s="11" t="str">
        <f t="shared" si="3123"/>
        <v>EGL</v>
      </c>
      <c r="M1622" s="11">
        <f t="shared" si="3123"/>
        <v>8.5</v>
      </c>
      <c r="N1622" s="11">
        <f t="shared" si="3123"/>
        <v>2</v>
      </c>
      <c r="O1622" s="11">
        <f t="shared" si="3123"/>
        <v>1</v>
      </c>
      <c r="P1622" s="11" t="s">
        <v>214</v>
      </c>
      <c r="Q1622" s="19" t="str">
        <f>IF($N1622=1,IF(ISERROR(VLOOKUP($P1622,'M1'!$A:$C,Q$2,FALSE)),"NOT PRESENT",VLOOKUP($P1622,'M1'!$A:$C,Q$2,FALSE)),IF($N1622=2,IF(ISERROR(VLOOKUP(DATA!$P1622,'M2'!$A:$C,Q$2,FALSE)),"NOT PRESENT",VLOOKUP(DATA!$P1622,'M2'!$A:$C,Q$2,FALSE)),IF($N1622=0,IF(ISERROR(VLOOKUP($P1622,'M1'!$A:$C,Q$2,FALSE)),IF(ISERROR(VLOOKUP(DATA!$P1622,'M2'!$A:$C,Q$2,FALSE)),"NOT PRESENT",VLOOKUP(DATA!$P1622,'M2'!$A:$C,Q$2,FALSE)),VLOOKUP($P1622,'M1'!$A:$C,Q$2,FALSE)),"SPECIFY METHOD")))</f>
        <v>Orthasterias koehleri</v>
      </c>
      <c r="R1622" s="12" t="str">
        <f>IF($N1622=1,IF(ISERROR(VLOOKUP($P1622,'M1'!$A:$C,R$2,FALSE)),"NOT PRESENT",VLOOKUP($P1622,'M1'!$A:$C,R$2,FALSE)),IF($N1622=2,IF(ISERROR(VLOOKUP(DATA!$P1622,'M2'!$A:$C,R$2,FALSE)),"NOT PRESENT",VLOOKUP(DATA!$P1622,'M2'!$A:$C,R$2,FALSE)),IF($N1622=0,IF(ISERROR(VLOOKUP($P1622,'M1'!$A:$C,R$2,FALSE)),IF(ISERROR(VLOOKUP(DATA!$P1622,'M2'!$A:$C,R$2,FALSE)),"NOT PRESENT",VLOOKUP(DATA!$P1622,'M2'!$A:$C,R$2,FALSE)),VLOOKUP($P1622,'M1'!$A:$C,R$2,FALSE)),"SPECIFY METHOD")))</f>
        <v>Rainbow star</v>
      </c>
      <c r="S1622" s="21">
        <f t="shared" si="2910"/>
        <v>5</v>
      </c>
      <c r="T1622" s="11">
        <v>5</v>
      </c>
      <c r="U1622" s="11"/>
      <c r="V1622" s="11"/>
      <c r="W1622" s="11"/>
      <c r="X1622" s="11"/>
      <c r="Y1622" s="11"/>
      <c r="Z1622" s="11"/>
      <c r="AA1622" s="11"/>
      <c r="AB1622" s="11"/>
      <c r="AC1622" s="11"/>
      <c r="AD1622" s="11"/>
      <c r="AE1622" s="11"/>
      <c r="AF1622" s="11"/>
      <c r="AG1622" s="11"/>
      <c r="AH1622" s="11"/>
      <c r="AI1622" s="11"/>
      <c r="AJ1622" s="11"/>
      <c r="AK1622" s="11"/>
      <c r="AL1622" s="11"/>
      <c r="AM1622" s="11"/>
      <c r="AN1622" s="11"/>
      <c r="AO1622" s="11"/>
      <c r="AP1622" s="11"/>
      <c r="AQ1622" s="11"/>
      <c r="AR1622" s="11"/>
      <c r="AS1622" s="11"/>
      <c r="AT1622" s="11"/>
      <c r="AU1622" s="11"/>
      <c r="AV1622" s="11"/>
      <c r="AW1622" s="11"/>
      <c r="AX1622" s="11"/>
      <c r="AY1622" s="11"/>
      <c r="AZ1622" s="11"/>
      <c r="BA1622" s="11"/>
      <c r="BB1622" s="11"/>
      <c r="BC1622" s="11"/>
      <c r="BD1622" s="11"/>
      <c r="BE1622" s="11"/>
      <c r="BF1622" s="11"/>
      <c r="BG1622" s="11"/>
      <c r="BH1622" s="11"/>
      <c r="BI1622" s="11"/>
      <c r="BJ1622" s="11"/>
      <c r="BK1622" s="11"/>
      <c r="BL1622" s="11"/>
      <c r="BM1622" s="11"/>
      <c r="BN1622" s="11"/>
      <c r="BO1622" s="11"/>
      <c r="BP1622" s="11"/>
    </row>
    <row r="1623" spans="1:68" ht="12.75" customHeight="1">
      <c r="A1623" s="12">
        <f t="shared" si="2736"/>
        <v>1619</v>
      </c>
      <c r="B1623" s="11" t="str">
        <f t="shared" ref="B1623:D1623" si="3124">IF(ISERROR(B1622),IF(ISERROR(B1621),IF(ISERROR(B1620),"BLANK",B1620),B1621),B1622)</f>
        <v>Jasmin Schuster</v>
      </c>
      <c r="C1623" s="11" t="str">
        <f t="shared" si="3124"/>
        <v>Em Lim</v>
      </c>
      <c r="D1623" s="11" t="str">
        <f t="shared" si="3124"/>
        <v>BMSC18</v>
      </c>
      <c r="E1623" s="12" t="str">
        <f>IF(ISERROR(VLOOKUP($D1623,SITES!$A:$E,2,FALSE)),"",VLOOKUP($D1623,SITES!$A:$E,2,FALSE))</f>
        <v>Eussen Rock</v>
      </c>
      <c r="F1623" s="10">
        <f>IF(ISERROR(VLOOKUP($D1623,SITES!$A:$E,3,FALSE)),"",VLOOKUP($D1623,SITES!$A:$E,3,FALSE))</f>
        <v>48.911617279052699</v>
      </c>
      <c r="G1623" s="13">
        <f>IF(ISERROR(VLOOKUP($D1623,SITES!$A:$E,4,FALSE)),"",VLOOKUP($D1623,SITES!$A:$E,4,FALSE))</f>
        <v>-125.267036437988</v>
      </c>
      <c r="H1623" s="36" t="str">
        <f t="shared" ref="H1623:O1623" si="3125">IF(ISERROR(H1622),IF(ISERROR(H1621),IF(ISERROR(H1620),"BLANK",H1620),H1621),H1622)</f>
        <v>02/05/2024</v>
      </c>
      <c r="I1623" s="11">
        <f t="shared" si="3125"/>
        <v>3</v>
      </c>
      <c r="J1623" s="11" t="str">
        <f t="shared" si="3125"/>
        <v>SW</v>
      </c>
      <c r="K1623" s="18">
        <f t="shared" si="3125"/>
        <v>0.48541666666666666</v>
      </c>
      <c r="L1623" s="11" t="str">
        <f t="shared" si="3125"/>
        <v>EGL</v>
      </c>
      <c r="M1623" s="11">
        <f t="shared" si="3125"/>
        <v>8.5</v>
      </c>
      <c r="N1623" s="11">
        <f t="shared" si="3125"/>
        <v>2</v>
      </c>
      <c r="O1623" s="11">
        <f t="shared" si="3125"/>
        <v>1</v>
      </c>
      <c r="P1623" s="11" t="s">
        <v>211</v>
      </c>
      <c r="Q1623" s="19" t="str">
        <f>IF($N1623=1,IF(ISERROR(VLOOKUP($P1623,'M1'!$A:$C,Q$2,FALSE)),"NOT PRESENT",VLOOKUP($P1623,'M1'!$A:$C,Q$2,FALSE)),IF($N1623=2,IF(ISERROR(VLOOKUP(DATA!$P1623,'M2'!$A:$C,Q$2,FALSE)),"NOT PRESENT",VLOOKUP(DATA!$P1623,'M2'!$A:$C,Q$2,FALSE)),IF($N1623=0,IF(ISERROR(VLOOKUP($P1623,'M1'!$A:$C,Q$2,FALSE)),IF(ISERROR(VLOOKUP(DATA!$P1623,'M2'!$A:$C,Q$2,FALSE)),"NOT PRESENT",VLOOKUP(DATA!$P1623,'M2'!$A:$C,Q$2,FALSE)),VLOOKUP($P1623,'M1'!$A:$C,Q$2,FALSE)),"SPECIFY METHOD")))</f>
        <v>Dermasterias imbricata</v>
      </c>
      <c r="R1623" s="12" t="str">
        <f>IF($N1623=1,IF(ISERROR(VLOOKUP($P1623,'M1'!$A:$C,R$2,FALSE)),"NOT PRESENT",VLOOKUP($P1623,'M1'!$A:$C,R$2,FALSE)),IF($N1623=2,IF(ISERROR(VLOOKUP(DATA!$P1623,'M2'!$A:$C,R$2,FALSE)),"NOT PRESENT",VLOOKUP(DATA!$P1623,'M2'!$A:$C,R$2,FALSE)),IF($N1623=0,IF(ISERROR(VLOOKUP($P1623,'M1'!$A:$C,R$2,FALSE)),IF(ISERROR(VLOOKUP(DATA!$P1623,'M2'!$A:$C,R$2,FALSE)),"NOT PRESENT",VLOOKUP(DATA!$P1623,'M2'!$A:$C,R$2,FALSE)),VLOOKUP($P1623,'M1'!$A:$C,R$2,FALSE)),"SPECIFY METHOD")))</f>
        <v>Leather star</v>
      </c>
      <c r="S1623" s="21">
        <f t="shared" si="2910"/>
        <v>8</v>
      </c>
      <c r="T1623" s="11">
        <v>8</v>
      </c>
      <c r="U1623" s="11"/>
      <c r="V1623" s="11"/>
      <c r="W1623" s="11"/>
      <c r="X1623" s="11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1"/>
      <c r="AJ1623" s="11"/>
      <c r="AK1623" s="11"/>
      <c r="AL1623" s="11"/>
      <c r="AM1623" s="11"/>
      <c r="AN1623" s="11"/>
      <c r="AO1623" s="11"/>
      <c r="AP1623" s="11"/>
      <c r="AQ1623" s="11"/>
      <c r="AR1623" s="11"/>
      <c r="AS1623" s="11"/>
      <c r="AT1623" s="11"/>
      <c r="AU1623" s="11"/>
      <c r="AV1623" s="11"/>
      <c r="AW1623" s="11"/>
      <c r="AX1623" s="11"/>
      <c r="AY1623" s="11"/>
      <c r="AZ1623" s="11"/>
      <c r="BA1623" s="11"/>
      <c r="BB1623" s="11"/>
      <c r="BC1623" s="11"/>
      <c r="BD1623" s="11"/>
      <c r="BE1623" s="11"/>
      <c r="BF1623" s="11"/>
      <c r="BG1623" s="11"/>
      <c r="BH1623" s="11"/>
      <c r="BI1623" s="11"/>
      <c r="BJ1623" s="11"/>
      <c r="BK1623" s="11"/>
      <c r="BL1623" s="11"/>
      <c r="BM1623" s="11"/>
      <c r="BN1623" s="11"/>
      <c r="BO1623" s="11"/>
      <c r="BP1623" s="11"/>
    </row>
    <row r="1624" spans="1:68" ht="12.75" customHeight="1">
      <c r="A1624" s="12">
        <f t="shared" si="2736"/>
        <v>1620</v>
      </c>
      <c r="B1624" s="11" t="str">
        <f t="shared" ref="B1624:D1624" si="3126">IF(ISERROR(B1623),IF(ISERROR(B1622),IF(ISERROR(B1621),"BLANK",B1621),B1622),B1623)</f>
        <v>Jasmin Schuster</v>
      </c>
      <c r="C1624" s="11" t="str">
        <f t="shared" si="3126"/>
        <v>Em Lim</v>
      </c>
      <c r="D1624" s="11" t="str">
        <f t="shared" si="3126"/>
        <v>BMSC18</v>
      </c>
      <c r="E1624" s="12" t="str">
        <f>IF(ISERROR(VLOOKUP($D1624,SITES!$A:$E,2,FALSE)),"",VLOOKUP($D1624,SITES!$A:$E,2,FALSE))</f>
        <v>Eussen Rock</v>
      </c>
      <c r="F1624" s="10">
        <f>IF(ISERROR(VLOOKUP($D1624,SITES!$A:$E,3,FALSE)),"",VLOOKUP($D1624,SITES!$A:$E,3,FALSE))</f>
        <v>48.911617279052699</v>
      </c>
      <c r="G1624" s="13">
        <f>IF(ISERROR(VLOOKUP($D1624,SITES!$A:$E,4,FALSE)),"",VLOOKUP($D1624,SITES!$A:$E,4,FALSE))</f>
        <v>-125.267036437988</v>
      </c>
      <c r="H1624" s="36" t="str">
        <f t="shared" ref="H1624:O1624" si="3127">IF(ISERROR(H1623),IF(ISERROR(H1622),IF(ISERROR(H1621),"BLANK",H1621),H1622),H1623)</f>
        <v>02/05/2024</v>
      </c>
      <c r="I1624" s="11">
        <f t="shared" si="3127"/>
        <v>3</v>
      </c>
      <c r="J1624" s="11" t="str">
        <f t="shared" si="3127"/>
        <v>SW</v>
      </c>
      <c r="K1624" s="18">
        <f t="shared" si="3127"/>
        <v>0.48541666666666666</v>
      </c>
      <c r="L1624" s="11" t="str">
        <f t="shared" si="3127"/>
        <v>EGL</v>
      </c>
      <c r="M1624" s="11">
        <f t="shared" si="3127"/>
        <v>8.5</v>
      </c>
      <c r="N1624" s="11">
        <f t="shared" si="3127"/>
        <v>2</v>
      </c>
      <c r="O1624" s="11">
        <f t="shared" si="3127"/>
        <v>1</v>
      </c>
      <c r="P1624" s="11" t="s">
        <v>47</v>
      </c>
      <c r="Q1624" s="19" t="str">
        <f>IF($N1624=1,IF(ISERROR(VLOOKUP($P1624,'M1'!$A:$C,Q$2,FALSE)),"NOT PRESENT",VLOOKUP($P1624,'M1'!$A:$C,Q$2,FALSE)),IF($N1624=2,IF(ISERROR(VLOOKUP(DATA!$P1624,'M2'!$A:$C,Q$2,FALSE)),"NOT PRESENT",VLOOKUP(DATA!$P1624,'M2'!$A:$C,Q$2,FALSE)),IF($N1624=0,IF(ISERROR(VLOOKUP($P1624,'M1'!$A:$C,Q$2,FALSE)),IF(ISERROR(VLOOKUP(DATA!$P1624,'M2'!$A:$C,Q$2,FALSE)),"NOT PRESENT",VLOOKUP(DATA!$P1624,'M2'!$A:$C,Q$2,FALSE)),VLOOKUP($P1624,'M1'!$A:$C,Q$2,FALSE)),"SPECIFY METHOD")))</f>
        <v>Glebocarcinus oregonensis</v>
      </c>
      <c r="R1624" s="12" t="str">
        <f>IF($N1624=1,IF(ISERROR(VLOOKUP($P1624,'M1'!$A:$C,R$2,FALSE)),"NOT PRESENT",VLOOKUP($P1624,'M1'!$A:$C,R$2,FALSE)),IF($N1624=2,IF(ISERROR(VLOOKUP(DATA!$P1624,'M2'!$A:$C,R$2,FALSE)),"NOT PRESENT",VLOOKUP(DATA!$P1624,'M2'!$A:$C,R$2,FALSE)),IF($N1624=0,IF(ISERROR(VLOOKUP($P1624,'M1'!$A:$C,R$2,FALSE)),IF(ISERROR(VLOOKUP(DATA!$P1624,'M2'!$A:$C,R$2,FALSE)),"NOT PRESENT",VLOOKUP(DATA!$P1624,'M2'!$A:$C,R$2,FALSE)),VLOOKUP($P1624,'M1'!$A:$C,R$2,FALSE)),"SPECIFY METHOD")))</f>
        <v>Pygmy rock crab</v>
      </c>
      <c r="S1624" s="21">
        <f t="shared" si="2910"/>
        <v>1</v>
      </c>
      <c r="T1624" s="11">
        <v>1</v>
      </c>
      <c r="U1624" s="11"/>
      <c r="V1624" s="11"/>
      <c r="W1624" s="11"/>
      <c r="X1624" s="11"/>
      <c r="Y1624" s="11"/>
      <c r="Z1624" s="11"/>
      <c r="AA1624" s="11"/>
      <c r="AB1624" s="11"/>
      <c r="AC1624" s="11"/>
      <c r="AD1624" s="11"/>
      <c r="AE1624" s="11"/>
      <c r="AF1624" s="11"/>
      <c r="AG1624" s="11"/>
      <c r="AH1624" s="11"/>
      <c r="AI1624" s="11"/>
      <c r="AJ1624" s="11"/>
      <c r="AK1624" s="11"/>
      <c r="AL1624" s="11"/>
      <c r="AM1624" s="11"/>
      <c r="AN1624" s="11"/>
      <c r="AO1624" s="11"/>
      <c r="AP1624" s="11"/>
      <c r="AQ1624" s="11"/>
      <c r="AR1624" s="11"/>
      <c r="AS1624" s="11"/>
      <c r="AT1624" s="11"/>
      <c r="AU1624" s="11"/>
      <c r="AV1624" s="11"/>
      <c r="AW1624" s="11"/>
      <c r="AX1624" s="11"/>
      <c r="AY1624" s="11"/>
      <c r="AZ1624" s="11"/>
      <c r="BA1624" s="11"/>
      <c r="BB1624" s="11"/>
      <c r="BC1624" s="11"/>
      <c r="BD1624" s="11"/>
      <c r="BE1624" s="11"/>
      <c r="BF1624" s="11"/>
      <c r="BG1624" s="11"/>
      <c r="BH1624" s="11"/>
      <c r="BI1624" s="11"/>
      <c r="BJ1624" s="11"/>
      <c r="BK1624" s="11"/>
      <c r="BL1624" s="11"/>
      <c r="BM1624" s="11"/>
      <c r="BN1624" s="11"/>
      <c r="BO1624" s="11"/>
      <c r="BP1624" s="11"/>
    </row>
    <row r="1625" spans="1:68" ht="12.75" customHeight="1">
      <c r="A1625" s="12">
        <f t="shared" si="2736"/>
        <v>1621</v>
      </c>
      <c r="B1625" s="11" t="str">
        <f t="shared" ref="B1625:D1625" si="3128">IF(ISERROR(B1624),IF(ISERROR(B1623),IF(ISERROR(B1622),"BLANK",B1622),B1623),B1624)</f>
        <v>Jasmin Schuster</v>
      </c>
      <c r="C1625" s="11" t="str">
        <f t="shared" si="3128"/>
        <v>Em Lim</v>
      </c>
      <c r="D1625" s="11" t="str">
        <f t="shared" si="3128"/>
        <v>BMSC18</v>
      </c>
      <c r="E1625" s="12" t="str">
        <f>IF(ISERROR(VLOOKUP($D1625,SITES!$A:$E,2,FALSE)),"",VLOOKUP($D1625,SITES!$A:$E,2,FALSE))</f>
        <v>Eussen Rock</v>
      </c>
      <c r="F1625" s="10">
        <f>IF(ISERROR(VLOOKUP($D1625,SITES!$A:$E,3,FALSE)),"",VLOOKUP($D1625,SITES!$A:$E,3,FALSE))</f>
        <v>48.911617279052699</v>
      </c>
      <c r="G1625" s="13">
        <f>IF(ISERROR(VLOOKUP($D1625,SITES!$A:$E,4,FALSE)),"",VLOOKUP($D1625,SITES!$A:$E,4,FALSE))</f>
        <v>-125.267036437988</v>
      </c>
      <c r="H1625" s="36" t="str">
        <f t="shared" ref="H1625:O1625" si="3129">IF(ISERROR(H1624),IF(ISERROR(H1623),IF(ISERROR(H1622),"BLANK",H1622),H1623),H1624)</f>
        <v>02/05/2024</v>
      </c>
      <c r="I1625" s="11">
        <f t="shared" si="3129"/>
        <v>3</v>
      </c>
      <c r="J1625" s="11" t="str">
        <f t="shared" si="3129"/>
        <v>SW</v>
      </c>
      <c r="K1625" s="18">
        <f t="shared" si="3129"/>
        <v>0.48541666666666666</v>
      </c>
      <c r="L1625" s="11" t="str">
        <f t="shared" si="3129"/>
        <v>EGL</v>
      </c>
      <c r="M1625" s="11">
        <f t="shared" si="3129"/>
        <v>8.5</v>
      </c>
      <c r="N1625" s="11">
        <f t="shared" si="3129"/>
        <v>2</v>
      </c>
      <c r="O1625" s="11">
        <f t="shared" si="3129"/>
        <v>1</v>
      </c>
      <c r="P1625" s="11" t="s">
        <v>219</v>
      </c>
      <c r="Q1625" s="19" t="str">
        <f>IF($N1625=1,IF(ISERROR(VLOOKUP($P1625,'M1'!$A:$C,Q$2,FALSE)),"NOT PRESENT",VLOOKUP($P1625,'M1'!$A:$C,Q$2,FALSE)),IF($N1625=2,IF(ISERROR(VLOOKUP(DATA!$P1625,'M2'!$A:$C,Q$2,FALSE)),"NOT PRESENT",VLOOKUP(DATA!$P1625,'M2'!$A:$C,Q$2,FALSE)),IF($N1625=0,IF(ISERROR(VLOOKUP($P1625,'M1'!$A:$C,Q$2,FALSE)),IF(ISERROR(VLOOKUP(DATA!$P1625,'M2'!$A:$C,Q$2,FALSE)),"NOT PRESENT",VLOOKUP(DATA!$P1625,'M2'!$A:$C,Q$2,FALSE)),VLOOKUP($P1625,'M1'!$A:$C,Q$2,FALSE)),"SPECIFY METHOD")))</f>
        <v>Artedius harringtoni</v>
      </c>
      <c r="R1625" s="12" t="str">
        <f>IF($N1625=1,IF(ISERROR(VLOOKUP($P1625,'M1'!$A:$C,R$2,FALSE)),"NOT PRESENT",VLOOKUP($P1625,'M1'!$A:$C,R$2,FALSE)),IF($N1625=2,IF(ISERROR(VLOOKUP(DATA!$P1625,'M2'!$A:$C,R$2,FALSE)),"NOT PRESENT",VLOOKUP(DATA!$P1625,'M2'!$A:$C,R$2,FALSE)),IF($N1625=0,IF(ISERROR(VLOOKUP($P1625,'M1'!$A:$C,R$2,FALSE)),IF(ISERROR(VLOOKUP(DATA!$P1625,'M2'!$A:$C,R$2,FALSE)),"NOT PRESENT",VLOOKUP(DATA!$P1625,'M2'!$A:$C,R$2,FALSE)),VLOOKUP($P1625,'M1'!$A:$C,R$2,FALSE)),"SPECIFY METHOD")))</f>
        <v>Scalyhead sculpin</v>
      </c>
      <c r="S1625" s="21">
        <f t="shared" si="2910"/>
        <v>2</v>
      </c>
      <c r="T1625" s="11">
        <v>0</v>
      </c>
      <c r="U1625" s="11"/>
      <c r="V1625" s="11">
        <v>2</v>
      </c>
      <c r="W1625" s="11"/>
      <c r="X1625" s="11"/>
      <c r="Y1625" s="11"/>
      <c r="Z1625" s="11"/>
      <c r="AA1625" s="11"/>
      <c r="AB1625" s="11"/>
      <c r="AC1625" s="11"/>
      <c r="AD1625" s="11"/>
      <c r="AE1625" s="11"/>
      <c r="AF1625" s="11"/>
      <c r="AG1625" s="11"/>
      <c r="AH1625" s="11"/>
      <c r="AI1625" s="11"/>
      <c r="AJ1625" s="11"/>
      <c r="AK1625" s="11"/>
      <c r="AL1625" s="11"/>
      <c r="AM1625" s="11"/>
      <c r="AN1625" s="11"/>
      <c r="AO1625" s="11"/>
      <c r="AP1625" s="11"/>
      <c r="AQ1625" s="11"/>
      <c r="AR1625" s="11"/>
      <c r="AS1625" s="11"/>
      <c r="AT1625" s="11"/>
      <c r="AU1625" s="11"/>
      <c r="AV1625" s="11"/>
      <c r="AW1625" s="11"/>
      <c r="AX1625" s="11"/>
      <c r="AY1625" s="11"/>
      <c r="AZ1625" s="11"/>
      <c r="BA1625" s="11"/>
      <c r="BB1625" s="11"/>
      <c r="BC1625" s="11"/>
      <c r="BD1625" s="11"/>
      <c r="BE1625" s="11"/>
      <c r="BF1625" s="11"/>
      <c r="BG1625" s="11"/>
      <c r="BH1625" s="11"/>
      <c r="BI1625" s="11"/>
      <c r="BJ1625" s="11"/>
      <c r="BK1625" s="11"/>
      <c r="BL1625" s="11"/>
      <c r="BM1625" s="11"/>
      <c r="BN1625" s="11"/>
      <c r="BO1625" s="11"/>
      <c r="BP1625" s="11"/>
    </row>
    <row r="1626" spans="1:68" ht="12.75" customHeight="1">
      <c r="A1626" s="12">
        <f t="shared" si="2736"/>
        <v>1622</v>
      </c>
      <c r="B1626" s="11" t="str">
        <f t="shared" ref="B1626:D1626" si="3130">IF(ISERROR(B1625),IF(ISERROR(B1624),IF(ISERROR(B1623),"BLANK",B1623),B1624),B1625)</f>
        <v>Jasmin Schuster</v>
      </c>
      <c r="C1626" s="11" t="str">
        <f t="shared" si="3130"/>
        <v>Em Lim</v>
      </c>
      <c r="D1626" s="11" t="str">
        <f t="shared" si="3130"/>
        <v>BMSC18</v>
      </c>
      <c r="E1626" s="12" t="str">
        <f>IF(ISERROR(VLOOKUP($D1626,SITES!$A:$E,2,FALSE)),"",VLOOKUP($D1626,SITES!$A:$E,2,FALSE))</f>
        <v>Eussen Rock</v>
      </c>
      <c r="F1626" s="10">
        <f>IF(ISERROR(VLOOKUP($D1626,SITES!$A:$E,3,FALSE)),"",VLOOKUP($D1626,SITES!$A:$E,3,FALSE))</f>
        <v>48.911617279052699</v>
      </c>
      <c r="G1626" s="13">
        <f>IF(ISERROR(VLOOKUP($D1626,SITES!$A:$E,4,FALSE)),"",VLOOKUP($D1626,SITES!$A:$E,4,FALSE))</f>
        <v>-125.267036437988</v>
      </c>
      <c r="H1626" s="36" t="str">
        <f t="shared" ref="H1626:O1626" si="3131">IF(ISERROR(H1625),IF(ISERROR(H1624),IF(ISERROR(H1623),"BLANK",H1623),H1624),H1625)</f>
        <v>02/05/2024</v>
      </c>
      <c r="I1626" s="11">
        <f t="shared" si="3131"/>
        <v>3</v>
      </c>
      <c r="J1626" s="11" t="str">
        <f t="shared" si="3131"/>
        <v>SW</v>
      </c>
      <c r="K1626" s="18">
        <f t="shared" si="3131"/>
        <v>0.48541666666666666</v>
      </c>
      <c r="L1626" s="11" t="str">
        <f t="shared" si="3131"/>
        <v>EGL</v>
      </c>
      <c r="M1626" s="11">
        <f t="shared" si="3131"/>
        <v>8.5</v>
      </c>
      <c r="N1626" s="11">
        <f t="shared" si="3131"/>
        <v>2</v>
      </c>
      <c r="O1626" s="11">
        <f t="shared" si="3131"/>
        <v>1</v>
      </c>
      <c r="P1626" s="11" t="s">
        <v>256</v>
      </c>
      <c r="Q1626" s="19" t="str">
        <f>IF($N1626=1,IF(ISERROR(VLOOKUP($P1626,'M1'!$A:$C,Q$2,FALSE)),"NOT PRESENT",VLOOKUP($P1626,'M1'!$A:$C,Q$2,FALSE)),IF($N1626=2,IF(ISERROR(VLOOKUP(DATA!$P1626,'M2'!$A:$C,Q$2,FALSE)),"NOT PRESENT",VLOOKUP(DATA!$P1626,'M2'!$A:$C,Q$2,FALSE)),IF($N1626=0,IF(ISERROR(VLOOKUP($P1626,'M1'!$A:$C,Q$2,FALSE)),IF(ISERROR(VLOOKUP(DATA!$P1626,'M2'!$A:$C,Q$2,FALSE)),"NOT PRESENT",VLOOKUP(DATA!$P1626,'M2'!$A:$C,Q$2,FALSE)),VLOOKUP($P1626,'M1'!$A:$C,Q$2,FALSE)),"SPECIFY METHOD")))</f>
        <v>Henricia spp.</v>
      </c>
      <c r="R1626" s="12" t="str">
        <f>IF($N1626=1,IF(ISERROR(VLOOKUP($P1626,'M1'!$A:$C,R$2,FALSE)),"NOT PRESENT",VLOOKUP($P1626,'M1'!$A:$C,R$2,FALSE)),IF($N1626=2,IF(ISERROR(VLOOKUP(DATA!$P1626,'M2'!$A:$C,R$2,FALSE)),"NOT PRESENT",VLOOKUP(DATA!$P1626,'M2'!$A:$C,R$2,FALSE)),IF($N1626=0,IF(ISERROR(VLOOKUP($P1626,'M1'!$A:$C,R$2,FALSE)),IF(ISERROR(VLOOKUP(DATA!$P1626,'M2'!$A:$C,R$2,FALSE)),"NOT PRESENT",VLOOKUP(DATA!$P1626,'M2'!$A:$C,R$2,FALSE)),VLOOKUP($P1626,'M1'!$A:$C,R$2,FALSE)),"SPECIFY METHOD")))</f>
        <v>Unidentified blood star</v>
      </c>
      <c r="S1626" s="21">
        <f t="shared" si="2910"/>
        <v>7</v>
      </c>
      <c r="T1626" s="11">
        <v>7</v>
      </c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  <c r="AV1626" s="11"/>
      <c r="AW1626" s="11"/>
      <c r="AX1626" s="11"/>
      <c r="AY1626" s="11"/>
      <c r="AZ1626" s="11"/>
      <c r="BA1626" s="11"/>
      <c r="BB1626" s="11"/>
      <c r="BC1626" s="11"/>
      <c r="BD1626" s="11"/>
      <c r="BE1626" s="11"/>
      <c r="BF1626" s="11"/>
      <c r="BG1626" s="11"/>
      <c r="BH1626" s="11"/>
      <c r="BI1626" s="11"/>
      <c r="BJ1626" s="11"/>
      <c r="BK1626" s="11"/>
      <c r="BL1626" s="11"/>
      <c r="BM1626" s="11"/>
      <c r="BN1626" s="11"/>
      <c r="BO1626" s="11"/>
      <c r="BP1626" s="11"/>
    </row>
    <row r="1627" spans="1:68" ht="12.75" customHeight="1">
      <c r="A1627" s="12">
        <f t="shared" si="2736"/>
        <v>1623</v>
      </c>
      <c r="B1627" s="11" t="str">
        <f t="shared" ref="B1627:D1627" si="3132">IF(ISERROR(B1626),IF(ISERROR(B1625),IF(ISERROR(B1624),"BLANK",B1624),B1625),B1626)</f>
        <v>Jasmin Schuster</v>
      </c>
      <c r="C1627" s="11" t="str">
        <f t="shared" si="3132"/>
        <v>Em Lim</v>
      </c>
      <c r="D1627" s="11" t="str">
        <f t="shared" si="3132"/>
        <v>BMSC18</v>
      </c>
      <c r="E1627" s="12" t="str">
        <f>IF(ISERROR(VLOOKUP($D1627,SITES!$A:$E,2,FALSE)),"",VLOOKUP($D1627,SITES!$A:$E,2,FALSE))</f>
        <v>Eussen Rock</v>
      </c>
      <c r="F1627" s="10">
        <f>IF(ISERROR(VLOOKUP($D1627,SITES!$A:$E,3,FALSE)),"",VLOOKUP($D1627,SITES!$A:$E,3,FALSE))</f>
        <v>48.911617279052699</v>
      </c>
      <c r="G1627" s="13">
        <f>IF(ISERROR(VLOOKUP($D1627,SITES!$A:$E,4,FALSE)),"",VLOOKUP($D1627,SITES!$A:$E,4,FALSE))</f>
        <v>-125.267036437988</v>
      </c>
      <c r="H1627" s="36" t="str">
        <f t="shared" ref="H1627:M1627" si="3133">IF(ISERROR(H1626),IF(ISERROR(H1625),IF(ISERROR(H1624),"BLANK",H1624),H1625),H1626)</f>
        <v>02/05/2024</v>
      </c>
      <c r="I1627" s="11">
        <f t="shared" si="3133"/>
        <v>3</v>
      </c>
      <c r="J1627" s="11" t="str">
        <f t="shared" si="3133"/>
        <v>SW</v>
      </c>
      <c r="K1627" s="18">
        <f t="shared" si="3133"/>
        <v>0.48541666666666666</v>
      </c>
      <c r="L1627" s="11" t="str">
        <f t="shared" si="3133"/>
        <v>EGL</v>
      </c>
      <c r="M1627" s="11">
        <f t="shared" si="3133"/>
        <v>8.5</v>
      </c>
      <c r="N1627" s="11">
        <v>0</v>
      </c>
      <c r="O1627" s="11">
        <f t="shared" ref="O1627:O1628" si="3134">IF(ISERROR(O1626),IF(ISERROR(O1625),IF(ISERROR(O1624),"BLANK",O1624),O1625),O1626)</f>
        <v>1</v>
      </c>
      <c r="P1627" s="11" t="s">
        <v>226</v>
      </c>
      <c r="Q1627" s="19" t="str">
        <f>IF($N1627=1,IF(ISERROR(VLOOKUP($P1627,'M1'!$A:$C,Q$2,FALSE)),"NOT PRESENT",VLOOKUP($P1627,'M1'!$A:$C,Q$2,FALSE)),IF($N1627=2,IF(ISERROR(VLOOKUP(DATA!$P1627,'M2'!$A:$C,Q$2,FALSE)),"NOT PRESENT",VLOOKUP(DATA!$P1627,'M2'!$A:$C,Q$2,FALSE)),IF($N1627=0,IF(ISERROR(VLOOKUP($P1627,'M1'!$A:$C,Q$2,FALSE)),IF(ISERROR(VLOOKUP(DATA!$P1627,'M2'!$A:$C,Q$2,FALSE)),"NOT PRESENT",VLOOKUP(DATA!$P1627,'M2'!$A:$C,Q$2,FALSE)),VLOOKUP($P1627,'M1'!$A:$C,Q$2,FALSE)),"SPECIFY METHOD")))</f>
        <v>Sebastes melanops</v>
      </c>
      <c r="R1627" s="12" t="str">
        <f>IF($N1627=1,IF(ISERROR(VLOOKUP($P1627,'M1'!$A:$C,R$2,FALSE)),"NOT PRESENT",VLOOKUP($P1627,'M1'!$A:$C,R$2,FALSE)),IF($N1627=2,IF(ISERROR(VLOOKUP(DATA!$P1627,'M2'!$A:$C,R$2,FALSE)),"NOT PRESENT",VLOOKUP(DATA!$P1627,'M2'!$A:$C,R$2,FALSE)),IF($N1627=0,IF(ISERROR(VLOOKUP($P1627,'M1'!$A:$C,R$2,FALSE)),IF(ISERROR(VLOOKUP(DATA!$P1627,'M2'!$A:$C,R$2,FALSE)),"NOT PRESENT",VLOOKUP(DATA!$P1627,'M2'!$A:$C,R$2,FALSE)),VLOOKUP($P1627,'M1'!$A:$C,R$2,FALSE)),"SPECIFY METHOD")))</f>
        <v>Black rockfish</v>
      </c>
      <c r="S1627" s="21">
        <f t="shared" si="2910"/>
        <v>1</v>
      </c>
      <c r="T1627" s="11">
        <v>0</v>
      </c>
      <c r="U1627" s="11"/>
      <c r="V1627" s="11"/>
      <c r="W1627" s="11"/>
      <c r="X1627" s="11"/>
      <c r="Y1627" s="11"/>
      <c r="Z1627" s="11">
        <v>1</v>
      </c>
      <c r="AA1627" s="11"/>
      <c r="AB1627" s="11"/>
      <c r="AC1627" s="11"/>
      <c r="AD1627" s="11"/>
      <c r="AE1627" s="11"/>
      <c r="AF1627" s="11"/>
      <c r="AG1627" s="11"/>
      <c r="AH1627" s="11"/>
      <c r="AI1627" s="11"/>
      <c r="AJ1627" s="11"/>
      <c r="AK1627" s="11"/>
      <c r="AL1627" s="11"/>
      <c r="AM1627" s="11"/>
      <c r="AN1627" s="11"/>
      <c r="AO1627" s="11"/>
      <c r="AP1627" s="11"/>
      <c r="AQ1627" s="11"/>
      <c r="AR1627" s="11"/>
      <c r="AS1627" s="11"/>
      <c r="AT1627" s="11"/>
      <c r="AU1627" s="11"/>
      <c r="AV1627" s="11"/>
      <c r="AW1627" s="11"/>
      <c r="AX1627" s="11"/>
      <c r="AY1627" s="11"/>
      <c r="AZ1627" s="11"/>
      <c r="BA1627" s="11"/>
      <c r="BB1627" s="11"/>
      <c r="BC1627" s="11"/>
      <c r="BD1627" s="11"/>
      <c r="BE1627" s="11"/>
      <c r="BF1627" s="11"/>
      <c r="BG1627" s="11"/>
      <c r="BH1627" s="11"/>
      <c r="BI1627" s="11"/>
      <c r="BJ1627" s="11"/>
      <c r="BK1627" s="11"/>
      <c r="BL1627" s="11"/>
      <c r="BM1627" s="11"/>
      <c r="BN1627" s="11"/>
      <c r="BO1627" s="11"/>
      <c r="BP1627" s="11"/>
    </row>
    <row r="1628" spans="1:68" ht="12.75" customHeight="1">
      <c r="A1628" s="12">
        <f t="shared" si="2736"/>
        <v>1624</v>
      </c>
      <c r="B1628" s="11" t="str">
        <f t="shared" ref="B1628:D1628" si="3135">IF(ISERROR(B1627),IF(ISERROR(B1626),IF(ISERROR(B1625),"BLANK",B1625),B1626),B1627)</f>
        <v>Jasmin Schuster</v>
      </c>
      <c r="C1628" s="11" t="str">
        <f t="shared" si="3135"/>
        <v>Em Lim</v>
      </c>
      <c r="D1628" s="11" t="str">
        <f t="shared" si="3135"/>
        <v>BMSC18</v>
      </c>
      <c r="E1628" s="12" t="str">
        <f>IF(ISERROR(VLOOKUP($D1628,SITES!$A:$E,2,FALSE)),"",VLOOKUP($D1628,SITES!$A:$E,2,FALSE))</f>
        <v>Eussen Rock</v>
      </c>
      <c r="F1628" s="10">
        <f>IF(ISERROR(VLOOKUP($D1628,SITES!$A:$E,3,FALSE)),"",VLOOKUP($D1628,SITES!$A:$E,3,FALSE))</f>
        <v>48.911617279052699</v>
      </c>
      <c r="G1628" s="13">
        <f>IF(ISERROR(VLOOKUP($D1628,SITES!$A:$E,4,FALSE)),"",VLOOKUP($D1628,SITES!$A:$E,4,FALSE))</f>
        <v>-125.267036437988</v>
      </c>
      <c r="H1628" s="36" t="str">
        <f t="shared" ref="H1628:M1628" si="3136">IF(ISERROR(H1627),IF(ISERROR(H1626),IF(ISERROR(H1625),"BLANK",H1625),H1626),H1627)</f>
        <v>02/05/2024</v>
      </c>
      <c r="I1628" s="11">
        <f t="shared" si="3136"/>
        <v>3</v>
      </c>
      <c r="J1628" s="11" t="str">
        <f t="shared" si="3136"/>
        <v>SW</v>
      </c>
      <c r="K1628" s="18">
        <f t="shared" si="3136"/>
        <v>0.48541666666666666</v>
      </c>
      <c r="L1628" s="11" t="str">
        <f t="shared" si="3136"/>
        <v>EGL</v>
      </c>
      <c r="M1628" s="11">
        <f t="shared" si="3136"/>
        <v>8.5</v>
      </c>
      <c r="N1628" s="11">
        <v>2</v>
      </c>
      <c r="O1628" s="11">
        <f t="shared" si="3134"/>
        <v>1</v>
      </c>
      <c r="P1628" s="11" t="s">
        <v>257</v>
      </c>
      <c r="Q1628" s="19" t="str">
        <f>IF($N1628=1,IF(ISERROR(VLOOKUP($P1628,'M1'!$A:$C,Q$2,FALSE)),"NOT PRESENT",VLOOKUP($P1628,'M1'!$A:$C,Q$2,FALSE)),IF($N1628=2,IF(ISERROR(VLOOKUP(DATA!$P1628,'M2'!$A:$C,Q$2,FALSE)),"NOT PRESENT",VLOOKUP(DATA!$P1628,'M2'!$A:$C,Q$2,FALSE)),IF($N1628=0,IF(ISERROR(VLOOKUP($P1628,'M1'!$A:$C,Q$2,FALSE)),IF(ISERROR(VLOOKUP(DATA!$P1628,'M2'!$A:$C,Q$2,FALSE)),"NOT PRESENT",VLOOKUP(DATA!$P1628,'M2'!$A:$C,Q$2,FALSE)),VLOOKUP($P1628,'M1'!$A:$C,Q$2,FALSE)),"SPECIFY METHOD")))</f>
        <v>Tritonia festiva</v>
      </c>
      <c r="R1628" s="12" t="str">
        <f>IF($N1628=1,IF(ISERROR(VLOOKUP($P1628,'M1'!$A:$C,R$2,FALSE)),"NOT PRESENT",VLOOKUP($P1628,'M1'!$A:$C,R$2,FALSE)),IF($N1628=2,IF(ISERROR(VLOOKUP(DATA!$P1628,'M2'!$A:$C,R$2,FALSE)),"NOT PRESENT",VLOOKUP(DATA!$P1628,'M2'!$A:$C,R$2,FALSE)),IF($N1628=0,IF(ISERROR(VLOOKUP($P1628,'M1'!$A:$C,R$2,FALSE)),IF(ISERROR(VLOOKUP(DATA!$P1628,'M2'!$A:$C,R$2,FALSE)),"NOT PRESENT",VLOOKUP(DATA!$P1628,'M2'!$A:$C,R$2,FALSE)),VLOOKUP($P1628,'M1'!$A:$C,R$2,FALSE)),"SPECIFY METHOD")))</f>
        <v>Diamondback tritonia</v>
      </c>
      <c r="S1628" s="21">
        <f t="shared" si="2910"/>
        <v>1</v>
      </c>
      <c r="T1628" s="11">
        <v>1</v>
      </c>
      <c r="U1628" s="11"/>
      <c r="V1628" s="11"/>
      <c r="W1628" s="11"/>
      <c r="X1628" s="11"/>
      <c r="Y1628" s="11"/>
      <c r="Z1628" s="11"/>
      <c r="AA1628" s="11"/>
      <c r="AB1628" s="11"/>
      <c r="AC1628" s="11"/>
      <c r="AD1628" s="11"/>
      <c r="AE1628" s="11"/>
      <c r="AF1628" s="11"/>
      <c r="AG1628" s="11"/>
      <c r="AH1628" s="11"/>
      <c r="AI1628" s="11"/>
      <c r="AJ1628" s="11"/>
      <c r="AK1628" s="11"/>
      <c r="AL1628" s="11"/>
      <c r="AM1628" s="11"/>
      <c r="AN1628" s="11"/>
      <c r="AO1628" s="11"/>
      <c r="AP1628" s="11"/>
      <c r="AQ1628" s="11"/>
      <c r="AR1628" s="11"/>
      <c r="AS1628" s="11"/>
      <c r="AT1628" s="11"/>
      <c r="AU1628" s="11"/>
      <c r="AV1628" s="11"/>
      <c r="AW1628" s="11"/>
      <c r="AX1628" s="11"/>
      <c r="AY1628" s="11"/>
      <c r="AZ1628" s="11"/>
      <c r="BA1628" s="11"/>
      <c r="BB1628" s="11"/>
      <c r="BC1628" s="11"/>
      <c r="BD1628" s="11"/>
      <c r="BE1628" s="11"/>
      <c r="BF1628" s="11"/>
      <c r="BG1628" s="11"/>
      <c r="BH1628" s="11"/>
      <c r="BI1628" s="11"/>
      <c r="BJ1628" s="11"/>
      <c r="BK1628" s="11"/>
      <c r="BL1628" s="11"/>
      <c r="BM1628" s="11"/>
      <c r="BN1628" s="11"/>
      <c r="BO1628" s="11"/>
      <c r="BP1628" s="11"/>
    </row>
    <row r="1629" spans="1:68" ht="12.75" customHeight="1">
      <c r="A1629" s="12">
        <f t="shared" si="2736"/>
        <v>1625</v>
      </c>
      <c r="B1629" s="11" t="str">
        <f t="shared" ref="B1629:D1629" si="3137">IF(ISERROR(B1628),IF(ISERROR(B1627),IF(ISERROR(B1626),"BLANK",B1626),B1627),B1628)</f>
        <v>Jasmin Schuster</v>
      </c>
      <c r="C1629" s="11" t="str">
        <f t="shared" si="3137"/>
        <v>Em Lim</v>
      </c>
      <c r="D1629" s="11" t="str">
        <f t="shared" si="3137"/>
        <v>BMSC18</v>
      </c>
      <c r="E1629" s="12" t="str">
        <f>IF(ISERROR(VLOOKUP($D1629,SITES!$A:$E,2,FALSE)),"",VLOOKUP($D1629,SITES!$A:$E,2,FALSE))</f>
        <v>Eussen Rock</v>
      </c>
      <c r="F1629" s="10">
        <f>IF(ISERROR(VLOOKUP($D1629,SITES!$A:$E,3,FALSE)),"",VLOOKUP($D1629,SITES!$A:$E,3,FALSE))</f>
        <v>48.911617279052699</v>
      </c>
      <c r="G1629" s="13">
        <f>IF(ISERROR(VLOOKUP($D1629,SITES!$A:$E,4,FALSE)),"",VLOOKUP($D1629,SITES!$A:$E,4,FALSE))</f>
        <v>-125.267036437988</v>
      </c>
      <c r="H1629" s="36" t="str">
        <f t="shared" ref="H1629:O1629" si="3138">IF(ISERROR(H1628),IF(ISERROR(H1627),IF(ISERROR(H1626),"BLANK",H1626),H1627),H1628)</f>
        <v>02/05/2024</v>
      </c>
      <c r="I1629" s="11">
        <f t="shared" si="3138"/>
        <v>3</v>
      </c>
      <c r="J1629" s="11" t="str">
        <f t="shared" si="3138"/>
        <v>SW</v>
      </c>
      <c r="K1629" s="18">
        <f t="shared" si="3138"/>
        <v>0.48541666666666666</v>
      </c>
      <c r="L1629" s="11" t="str">
        <f t="shared" si="3138"/>
        <v>EGL</v>
      </c>
      <c r="M1629" s="11">
        <f t="shared" si="3138"/>
        <v>8.5</v>
      </c>
      <c r="N1629" s="11">
        <f t="shared" si="3138"/>
        <v>2</v>
      </c>
      <c r="O1629" s="11">
        <f t="shared" si="3138"/>
        <v>1</v>
      </c>
      <c r="P1629" s="11" t="s">
        <v>219</v>
      </c>
      <c r="Q1629" s="19" t="str">
        <f>IF($N1629=1,IF(ISERROR(VLOOKUP($P1629,'M1'!$A:$C,Q$2,FALSE)),"NOT PRESENT",VLOOKUP($P1629,'M1'!$A:$C,Q$2,FALSE)),IF($N1629=2,IF(ISERROR(VLOOKUP(DATA!$P1629,'M2'!$A:$C,Q$2,FALSE)),"NOT PRESENT",VLOOKUP(DATA!$P1629,'M2'!$A:$C,Q$2,FALSE)),IF($N1629=0,IF(ISERROR(VLOOKUP($P1629,'M1'!$A:$C,Q$2,FALSE)),IF(ISERROR(VLOOKUP(DATA!$P1629,'M2'!$A:$C,Q$2,FALSE)),"NOT PRESENT",VLOOKUP(DATA!$P1629,'M2'!$A:$C,Q$2,FALSE)),VLOOKUP($P1629,'M1'!$A:$C,Q$2,FALSE)),"SPECIFY METHOD")))</f>
        <v>Artedius harringtoni</v>
      </c>
      <c r="R1629" s="12" t="str">
        <f>IF($N1629=1,IF(ISERROR(VLOOKUP($P1629,'M1'!$A:$C,R$2,FALSE)),"NOT PRESENT",VLOOKUP($P1629,'M1'!$A:$C,R$2,FALSE)),IF($N1629=2,IF(ISERROR(VLOOKUP(DATA!$P1629,'M2'!$A:$C,R$2,FALSE)),"NOT PRESENT",VLOOKUP(DATA!$P1629,'M2'!$A:$C,R$2,FALSE)),IF($N1629=0,IF(ISERROR(VLOOKUP($P1629,'M1'!$A:$C,R$2,FALSE)),IF(ISERROR(VLOOKUP(DATA!$P1629,'M2'!$A:$C,R$2,FALSE)),"NOT PRESENT",VLOOKUP(DATA!$P1629,'M2'!$A:$C,R$2,FALSE)),VLOOKUP($P1629,'M1'!$A:$C,R$2,FALSE)),"SPECIFY METHOD")))</f>
        <v>Scalyhead sculpin</v>
      </c>
      <c r="S1629" s="21">
        <f t="shared" si="2910"/>
        <v>2</v>
      </c>
      <c r="T1629" s="11">
        <v>0</v>
      </c>
      <c r="U1629" s="11">
        <v>1</v>
      </c>
      <c r="V1629" s="11">
        <v>1</v>
      </c>
      <c r="W1629" s="11"/>
      <c r="X1629" s="11"/>
      <c r="Y1629" s="11"/>
      <c r="Z1629" s="11"/>
      <c r="AA1629" s="11"/>
      <c r="AB1629" s="11"/>
      <c r="AC1629" s="11"/>
      <c r="AD1629" s="11"/>
      <c r="AE1629" s="11"/>
      <c r="AF1629" s="11"/>
      <c r="AG1629" s="11"/>
      <c r="AH1629" s="11"/>
      <c r="AI1629" s="11"/>
      <c r="AJ1629" s="11"/>
      <c r="AK1629" s="11"/>
      <c r="AL1629" s="11"/>
      <c r="AM1629" s="11"/>
      <c r="AN1629" s="11"/>
      <c r="AO1629" s="11"/>
      <c r="AP1629" s="11"/>
      <c r="AQ1629" s="11"/>
      <c r="AR1629" s="11"/>
      <c r="AS1629" s="11"/>
      <c r="AT1629" s="11"/>
      <c r="AU1629" s="11"/>
      <c r="AV1629" s="11"/>
      <c r="AW1629" s="11"/>
      <c r="AX1629" s="11"/>
      <c r="AY1629" s="11"/>
      <c r="AZ1629" s="11"/>
      <c r="BA1629" s="11"/>
      <c r="BB1629" s="11"/>
      <c r="BC1629" s="11"/>
      <c r="BD1629" s="11"/>
      <c r="BE1629" s="11"/>
      <c r="BF1629" s="11"/>
      <c r="BG1629" s="11"/>
      <c r="BH1629" s="11"/>
      <c r="BI1629" s="11"/>
      <c r="BJ1629" s="11"/>
      <c r="BK1629" s="11"/>
      <c r="BL1629" s="11"/>
      <c r="BM1629" s="11"/>
      <c r="BN1629" s="11"/>
      <c r="BO1629" s="11"/>
      <c r="BP1629" s="11"/>
    </row>
    <row r="1630" spans="1:68" ht="12.75" customHeight="1">
      <c r="A1630" s="12">
        <f t="shared" si="2736"/>
        <v>1626</v>
      </c>
      <c r="B1630" s="11" t="str">
        <f t="shared" ref="B1630:D1630" si="3139">IF(ISERROR(B1629),IF(ISERROR(B1628),IF(ISERROR(B1627),"BLANK",B1627),B1628),B1629)</f>
        <v>Jasmin Schuster</v>
      </c>
      <c r="C1630" s="11" t="str">
        <f t="shared" si="3139"/>
        <v>Em Lim</v>
      </c>
      <c r="D1630" s="11" t="str">
        <f t="shared" si="3139"/>
        <v>BMSC18</v>
      </c>
      <c r="E1630" s="12" t="str">
        <f>IF(ISERROR(VLOOKUP($D1630,SITES!$A:$E,2,FALSE)),"",VLOOKUP($D1630,SITES!$A:$E,2,FALSE))</f>
        <v>Eussen Rock</v>
      </c>
      <c r="F1630" s="10">
        <f>IF(ISERROR(VLOOKUP($D1630,SITES!$A:$E,3,FALSE)),"",VLOOKUP($D1630,SITES!$A:$E,3,FALSE))</f>
        <v>48.911617279052699</v>
      </c>
      <c r="G1630" s="13">
        <f>IF(ISERROR(VLOOKUP($D1630,SITES!$A:$E,4,FALSE)),"",VLOOKUP($D1630,SITES!$A:$E,4,FALSE))</f>
        <v>-125.267036437988</v>
      </c>
      <c r="H1630" s="36" t="str">
        <f t="shared" ref="H1630:O1630" si="3140">IF(ISERROR(H1629),IF(ISERROR(H1628),IF(ISERROR(H1627),"BLANK",H1627),H1628),H1629)</f>
        <v>02/05/2024</v>
      </c>
      <c r="I1630" s="11">
        <f t="shared" si="3140"/>
        <v>3</v>
      </c>
      <c r="J1630" s="11" t="str">
        <f t="shared" si="3140"/>
        <v>SW</v>
      </c>
      <c r="K1630" s="18">
        <f t="shared" si="3140"/>
        <v>0.48541666666666666</v>
      </c>
      <c r="L1630" s="11" t="str">
        <f t="shared" si="3140"/>
        <v>EGL</v>
      </c>
      <c r="M1630" s="11">
        <f t="shared" si="3140"/>
        <v>8.5</v>
      </c>
      <c r="N1630" s="11">
        <f t="shared" si="3140"/>
        <v>2</v>
      </c>
      <c r="O1630" s="11">
        <f t="shared" si="3140"/>
        <v>1</v>
      </c>
      <c r="P1630" s="11" t="s">
        <v>258</v>
      </c>
      <c r="Q1630" s="19" t="str">
        <f>IF($N1630=1,IF(ISERROR(VLOOKUP($P1630,'M1'!$A:$C,Q$2,FALSE)),"NOT PRESENT",VLOOKUP($P1630,'M1'!$A:$C,Q$2,FALSE)),IF($N1630=2,IF(ISERROR(VLOOKUP(DATA!$P1630,'M2'!$A:$C,Q$2,FALSE)),"NOT PRESENT",VLOOKUP(DATA!$P1630,'M2'!$A:$C,Q$2,FALSE)),IF($N1630=0,IF(ISERROR(VLOOKUP($P1630,'M1'!$A:$C,Q$2,FALSE)),IF(ISERROR(VLOOKUP(DATA!$P1630,'M2'!$A:$C,Q$2,FALSE)),"NOT PRESENT",VLOOKUP(DATA!$P1630,'M2'!$A:$C,Q$2,FALSE)),VLOOKUP($P1630,'M1'!$A:$C,Q$2,FALSE)),"SPECIFY METHOD")))</f>
        <v>Geitodoris heathi</v>
      </c>
      <c r="R1630" s="12" t="str">
        <f>IF($N1630=1,IF(ISERROR(VLOOKUP($P1630,'M1'!$A:$C,R$2,FALSE)),"NOT PRESENT",VLOOKUP($P1630,'M1'!$A:$C,R$2,FALSE)),IF($N1630=2,IF(ISERROR(VLOOKUP(DATA!$P1630,'M2'!$A:$C,R$2,FALSE)),"NOT PRESENT",VLOOKUP(DATA!$P1630,'M2'!$A:$C,R$2,FALSE)),IF($N1630=0,IF(ISERROR(VLOOKUP($P1630,'M1'!$A:$C,R$2,FALSE)),IF(ISERROR(VLOOKUP(DATA!$P1630,'M2'!$A:$C,R$2,FALSE)),"NOT PRESENT",VLOOKUP(DATA!$P1630,'M2'!$A:$C,R$2,FALSE)),VLOOKUP($P1630,'M1'!$A:$C,R$2,FALSE)),"SPECIFY METHOD")))</f>
        <v>Heath's dorid</v>
      </c>
      <c r="S1630" s="21">
        <f t="shared" si="2910"/>
        <v>1</v>
      </c>
      <c r="T1630" s="11">
        <v>1</v>
      </c>
      <c r="U1630" s="11"/>
      <c r="V1630" s="11"/>
      <c r="W1630" s="11"/>
      <c r="X1630" s="11"/>
      <c r="Y1630" s="11"/>
      <c r="Z1630" s="11"/>
      <c r="AA1630" s="11"/>
      <c r="AB1630" s="11"/>
      <c r="AC1630" s="11"/>
      <c r="AD1630" s="11"/>
      <c r="AE1630" s="11"/>
      <c r="AF1630" s="11"/>
      <c r="AG1630" s="11"/>
      <c r="AH1630" s="11"/>
      <c r="AI1630" s="11"/>
      <c r="AJ1630" s="11"/>
      <c r="AK1630" s="11"/>
      <c r="AL1630" s="11"/>
      <c r="AM1630" s="11"/>
      <c r="AN1630" s="11"/>
      <c r="AO1630" s="11"/>
      <c r="AP1630" s="11"/>
      <c r="AQ1630" s="11"/>
      <c r="AR1630" s="11"/>
      <c r="AS1630" s="11"/>
      <c r="AT1630" s="11"/>
      <c r="AU1630" s="11"/>
      <c r="AV1630" s="11"/>
      <c r="AW1630" s="11"/>
      <c r="AX1630" s="11"/>
      <c r="AY1630" s="11"/>
      <c r="AZ1630" s="11"/>
      <c r="BA1630" s="11"/>
      <c r="BB1630" s="11"/>
      <c r="BC1630" s="11"/>
      <c r="BD1630" s="11"/>
      <c r="BE1630" s="11"/>
      <c r="BF1630" s="11"/>
      <c r="BG1630" s="11"/>
      <c r="BH1630" s="11"/>
      <c r="BI1630" s="11"/>
      <c r="BJ1630" s="11"/>
      <c r="BK1630" s="11"/>
      <c r="BL1630" s="11"/>
      <c r="BM1630" s="11"/>
      <c r="BN1630" s="11"/>
      <c r="BO1630" s="11"/>
      <c r="BP1630" s="11"/>
    </row>
    <row r="1631" spans="1:68" ht="12.75" customHeight="1">
      <c r="A1631" s="12">
        <f t="shared" si="2736"/>
        <v>1627</v>
      </c>
      <c r="B1631" s="11" t="str">
        <f t="shared" ref="B1631:D1631" si="3141">IF(ISERROR(B1630),IF(ISERROR(B1629),IF(ISERROR(B1628),"BLANK",B1628),B1629),B1630)</f>
        <v>Jasmin Schuster</v>
      </c>
      <c r="C1631" s="11" t="str">
        <f t="shared" si="3141"/>
        <v>Em Lim</v>
      </c>
      <c r="D1631" s="11" t="str">
        <f t="shared" si="3141"/>
        <v>BMSC18</v>
      </c>
      <c r="E1631" s="12" t="str">
        <f>IF(ISERROR(VLOOKUP($D1631,SITES!$A:$E,2,FALSE)),"",VLOOKUP($D1631,SITES!$A:$E,2,FALSE))</f>
        <v>Eussen Rock</v>
      </c>
      <c r="F1631" s="10">
        <f>IF(ISERROR(VLOOKUP($D1631,SITES!$A:$E,3,FALSE)),"",VLOOKUP($D1631,SITES!$A:$E,3,FALSE))</f>
        <v>48.911617279052699</v>
      </c>
      <c r="G1631" s="13">
        <f>IF(ISERROR(VLOOKUP($D1631,SITES!$A:$E,4,FALSE)),"",VLOOKUP($D1631,SITES!$A:$E,4,FALSE))</f>
        <v>-125.267036437988</v>
      </c>
      <c r="H1631" s="36" t="str">
        <f t="shared" ref="H1631:M1631" si="3142">IF(ISERROR(H1630),IF(ISERROR(H1629),IF(ISERROR(H1628),"BLANK",H1628),H1629),H1630)</f>
        <v>02/05/2024</v>
      </c>
      <c r="I1631" s="11">
        <f t="shared" si="3142"/>
        <v>3</v>
      </c>
      <c r="J1631" s="11" t="str">
        <f t="shared" si="3142"/>
        <v>SW</v>
      </c>
      <c r="K1631" s="18">
        <f t="shared" si="3142"/>
        <v>0.48541666666666666</v>
      </c>
      <c r="L1631" s="11" t="str">
        <f t="shared" si="3142"/>
        <v>EGL</v>
      </c>
      <c r="M1631" s="11">
        <f t="shared" si="3142"/>
        <v>8.5</v>
      </c>
      <c r="N1631" s="11">
        <v>0</v>
      </c>
      <c r="O1631" s="11">
        <f t="shared" ref="O1631:O1632" si="3143">IF(ISERROR(O1630),IF(ISERROR(O1629),IF(ISERROR(O1628),"BLANK",O1628),O1629),O1630)</f>
        <v>1</v>
      </c>
      <c r="P1631" s="11" t="s">
        <v>252</v>
      </c>
      <c r="Q1631" s="19" t="str">
        <f>IF($N1631=1,IF(ISERROR(VLOOKUP($P1631,'M1'!$A:$C,Q$2,FALSE)),"NOT PRESENT",VLOOKUP($P1631,'M1'!$A:$C,Q$2,FALSE)),IF($N1631=2,IF(ISERROR(VLOOKUP(DATA!$P1631,'M2'!$A:$C,Q$2,FALSE)),"NOT PRESENT",VLOOKUP(DATA!$P1631,'M2'!$A:$C,Q$2,FALSE)),IF($N1631=0,IF(ISERROR(VLOOKUP($P1631,'M1'!$A:$C,Q$2,FALSE)),IF(ISERROR(VLOOKUP(DATA!$P1631,'M2'!$A:$C,Q$2,FALSE)),"NOT PRESENT",VLOOKUP(DATA!$P1631,'M2'!$A:$C,Q$2,FALSE)),VLOOKUP($P1631,'M1'!$A:$C,Q$2,FALSE)),"SPECIFY METHOD")))</f>
        <v>Sebastes nebulosus</v>
      </c>
      <c r="R1631" s="12" t="str">
        <f>IF($N1631=1,IF(ISERROR(VLOOKUP($P1631,'M1'!$A:$C,R$2,FALSE)),"NOT PRESENT",VLOOKUP($P1631,'M1'!$A:$C,R$2,FALSE)),IF($N1631=2,IF(ISERROR(VLOOKUP(DATA!$P1631,'M2'!$A:$C,R$2,FALSE)),"NOT PRESENT",VLOOKUP(DATA!$P1631,'M2'!$A:$C,R$2,FALSE)),IF($N1631=0,IF(ISERROR(VLOOKUP($P1631,'M1'!$A:$C,R$2,FALSE)),IF(ISERROR(VLOOKUP(DATA!$P1631,'M2'!$A:$C,R$2,FALSE)),"NOT PRESENT",VLOOKUP(DATA!$P1631,'M2'!$A:$C,R$2,FALSE)),VLOOKUP($P1631,'M1'!$A:$C,R$2,FALSE)),"SPECIFY METHOD")))</f>
        <v>China rockfish</v>
      </c>
      <c r="S1631" s="21">
        <f t="shared" si="2910"/>
        <v>2</v>
      </c>
      <c r="T1631" s="11">
        <v>0</v>
      </c>
      <c r="U1631" s="11"/>
      <c r="V1631" s="11"/>
      <c r="W1631" s="11"/>
      <c r="X1631" s="11"/>
      <c r="Y1631" s="11"/>
      <c r="Z1631" s="11">
        <v>1</v>
      </c>
      <c r="AA1631" s="11"/>
      <c r="AB1631" s="11"/>
      <c r="AC1631" s="11">
        <v>1</v>
      </c>
      <c r="AD1631" s="11"/>
      <c r="AE1631" s="11"/>
      <c r="AF1631" s="11"/>
      <c r="AG1631" s="11"/>
      <c r="AH1631" s="11"/>
      <c r="AI1631" s="11"/>
      <c r="AJ1631" s="11"/>
      <c r="AK1631" s="11"/>
      <c r="AL1631" s="11"/>
      <c r="AM1631" s="11"/>
      <c r="AN1631" s="11"/>
      <c r="AO1631" s="11"/>
      <c r="AP1631" s="11"/>
      <c r="AQ1631" s="11"/>
      <c r="AR1631" s="11"/>
      <c r="AS1631" s="11"/>
      <c r="AT1631" s="11"/>
      <c r="AU1631" s="11"/>
      <c r="AV1631" s="11"/>
      <c r="AW1631" s="11"/>
      <c r="AX1631" s="11"/>
      <c r="AY1631" s="11"/>
      <c r="AZ1631" s="11"/>
      <c r="BA1631" s="11"/>
      <c r="BB1631" s="11"/>
      <c r="BC1631" s="11"/>
      <c r="BD1631" s="11"/>
      <c r="BE1631" s="11"/>
      <c r="BF1631" s="11"/>
      <c r="BG1631" s="11"/>
      <c r="BH1631" s="11"/>
      <c r="BI1631" s="11"/>
      <c r="BJ1631" s="11"/>
      <c r="BK1631" s="11"/>
      <c r="BL1631" s="11"/>
      <c r="BM1631" s="11"/>
      <c r="BN1631" s="11"/>
      <c r="BO1631" s="11"/>
      <c r="BP1631" s="11"/>
    </row>
    <row r="1632" spans="1:68" ht="12.75" customHeight="1">
      <c r="A1632" s="12">
        <f t="shared" si="2736"/>
        <v>1628</v>
      </c>
      <c r="B1632" s="11" t="str">
        <f t="shared" ref="B1632:C1632" si="3144">IF(ISERROR(B1631),IF(ISERROR(B1630),IF(ISERROR(B1629),"BLANK",B1629),B1630),B1631)</f>
        <v>Jasmin Schuster</v>
      </c>
      <c r="C1632" s="11" t="str">
        <f t="shared" si="3144"/>
        <v>Em Lim</v>
      </c>
      <c r="D1632" s="11" t="s">
        <v>259</v>
      </c>
      <c r="E1632" s="12" t="str">
        <f>IF(ISERROR(VLOOKUP($D1632,SITES!$A:$E,2,FALSE)),"",VLOOKUP($D1632,SITES!$A:$E,2,FALSE))</f>
        <v>Wouwer Channel</v>
      </c>
      <c r="F1632" s="10">
        <f>IF(ISERROR(VLOOKUP($D1632,SITES!$A:$E,3,FALSE)),"",VLOOKUP($D1632,SITES!$A:$E,3,FALSE))</f>
        <v>48.865482330322202</v>
      </c>
      <c r="G1632" s="13">
        <f>IF(ISERROR(VLOOKUP($D1632,SITES!$A:$E,4,FALSE)),"",VLOOKUP($D1632,SITES!$A:$E,4,FALSE))</f>
        <v>-125.36148071289</v>
      </c>
      <c r="H1632" s="36" t="str">
        <f t="shared" ref="H1632:H1658" si="3145">IF(ISERROR(H1631),IF(ISERROR(H1630),IF(ISERROR(H1629),"BLANK",H1629),H1630),H1631)</f>
        <v>02/05/2024</v>
      </c>
      <c r="I1632" s="11">
        <v>2.5</v>
      </c>
      <c r="J1632" s="11" t="s">
        <v>99</v>
      </c>
      <c r="K1632" s="18">
        <v>0.63194444444444442</v>
      </c>
      <c r="L1632" s="11" t="s">
        <v>145</v>
      </c>
      <c r="M1632" s="11">
        <v>5.8</v>
      </c>
      <c r="N1632" s="11">
        <v>1</v>
      </c>
      <c r="O1632" s="11">
        <f t="shared" si="3143"/>
        <v>1</v>
      </c>
      <c r="P1632" s="11" t="s">
        <v>249</v>
      </c>
      <c r="Q1632" s="19" t="str">
        <f>IF($N1632=1,IF(ISERROR(VLOOKUP($P1632,'M1'!$A:$C,Q$2,FALSE)),"NOT PRESENT",VLOOKUP($P1632,'M1'!$A:$C,Q$2,FALSE)),IF($N1632=2,IF(ISERROR(VLOOKUP(DATA!$P1632,'M2'!$A:$C,Q$2,FALSE)),"NOT PRESENT",VLOOKUP(DATA!$P1632,'M2'!$A:$C,Q$2,FALSE)),IF($N1632=0,IF(ISERROR(VLOOKUP($P1632,'M1'!$A:$C,Q$2,FALSE)),IF(ISERROR(VLOOKUP(DATA!$P1632,'M2'!$A:$C,Q$2,FALSE)),"NOT PRESENT",VLOOKUP(DATA!$P1632,'M2'!$A:$C,Q$2,FALSE)),VLOOKUP($P1632,'M1'!$A:$C,Q$2,FALSE)),"SPECIFY METHOD")))</f>
        <v>Mitrocoma cellularia</v>
      </c>
      <c r="R1632" s="12" t="str">
        <f>IF($N1632=1,IF(ISERROR(VLOOKUP($P1632,'M1'!$A:$C,R$2,FALSE)),"NOT PRESENT",VLOOKUP($P1632,'M1'!$A:$C,R$2,FALSE)),IF($N1632=2,IF(ISERROR(VLOOKUP(DATA!$P1632,'M2'!$A:$C,R$2,FALSE)),"NOT PRESENT",VLOOKUP(DATA!$P1632,'M2'!$A:$C,R$2,FALSE)),IF($N1632=0,IF(ISERROR(VLOOKUP($P1632,'M1'!$A:$C,R$2,FALSE)),IF(ISERROR(VLOOKUP(DATA!$P1632,'M2'!$A:$C,R$2,FALSE)),"NOT PRESENT",VLOOKUP(DATA!$P1632,'M2'!$A:$C,R$2,FALSE)),VLOOKUP($P1632,'M1'!$A:$C,R$2,FALSE)),"SPECIFY METHOD")))</f>
        <v>Cross jellyfish</v>
      </c>
      <c r="S1632" s="21">
        <f t="shared" si="2910"/>
        <v>2</v>
      </c>
      <c r="T1632" s="11">
        <v>2</v>
      </c>
      <c r="U1632" s="11"/>
      <c r="V1632" s="11"/>
      <c r="W1632" s="11"/>
      <c r="X1632" s="11"/>
      <c r="Y1632" s="11"/>
      <c r="Z1632" s="11"/>
      <c r="AA1632" s="11"/>
      <c r="AB1632" s="11"/>
      <c r="AC1632" s="11"/>
      <c r="AD1632" s="11"/>
      <c r="AE1632" s="11"/>
      <c r="AF1632" s="11"/>
      <c r="AG1632" s="11"/>
      <c r="AH1632" s="11"/>
      <c r="AI1632" s="11"/>
      <c r="AJ1632" s="11"/>
      <c r="AK1632" s="11"/>
      <c r="AL1632" s="11"/>
      <c r="AM1632" s="11"/>
      <c r="AN1632" s="11"/>
      <c r="AO1632" s="11"/>
      <c r="AP1632" s="11"/>
      <c r="AQ1632" s="11"/>
      <c r="AR1632" s="11"/>
      <c r="AS1632" s="11"/>
      <c r="AT1632" s="11"/>
      <c r="AU1632" s="11"/>
      <c r="AV1632" s="11"/>
      <c r="AW1632" s="11"/>
      <c r="AX1632" s="11"/>
      <c r="AY1632" s="11"/>
      <c r="AZ1632" s="11"/>
      <c r="BA1632" s="11"/>
      <c r="BB1632" s="11"/>
      <c r="BC1632" s="11"/>
      <c r="BD1632" s="11"/>
      <c r="BE1632" s="11"/>
      <c r="BF1632" s="11"/>
      <c r="BG1632" s="11"/>
      <c r="BH1632" s="11"/>
      <c r="BI1632" s="11"/>
      <c r="BJ1632" s="11"/>
      <c r="BK1632" s="11"/>
      <c r="BL1632" s="11"/>
      <c r="BM1632" s="11"/>
      <c r="BN1632" s="11"/>
      <c r="BO1632" s="11"/>
      <c r="BP1632" s="11"/>
    </row>
    <row r="1633" spans="1:68" ht="12.75" customHeight="1">
      <c r="A1633" s="12">
        <f t="shared" si="2736"/>
        <v>1629</v>
      </c>
      <c r="B1633" s="11" t="str">
        <f t="shared" ref="B1633:D1633" si="3146">IF(ISERROR(B1632),IF(ISERROR(B1631),IF(ISERROR(B1630),"BLANK",B1630),B1631),B1632)</f>
        <v>Jasmin Schuster</v>
      </c>
      <c r="C1633" s="11" t="str">
        <f t="shared" si="3146"/>
        <v>Em Lim</v>
      </c>
      <c r="D1633" s="11" t="str">
        <f t="shared" si="3146"/>
        <v>BMSC17</v>
      </c>
      <c r="E1633" s="12" t="str">
        <f>IF(ISERROR(VLOOKUP($D1633,SITES!$A:$E,2,FALSE)),"",VLOOKUP($D1633,SITES!$A:$E,2,FALSE))</f>
        <v>Wouwer Channel</v>
      </c>
      <c r="F1633" s="10">
        <f>IF(ISERROR(VLOOKUP($D1633,SITES!$A:$E,3,FALSE)),"",VLOOKUP($D1633,SITES!$A:$E,3,FALSE))</f>
        <v>48.865482330322202</v>
      </c>
      <c r="G1633" s="13">
        <f>IF(ISERROR(VLOOKUP($D1633,SITES!$A:$E,4,FALSE)),"",VLOOKUP($D1633,SITES!$A:$E,4,FALSE))</f>
        <v>-125.36148071289</v>
      </c>
      <c r="H1633" s="36" t="str">
        <f t="shared" si="3145"/>
        <v>02/05/2024</v>
      </c>
      <c r="I1633" s="11">
        <f t="shared" ref="I1633:O1633" si="3147">IF(ISERROR(I1632),IF(ISERROR(I1631),IF(ISERROR(I1630),"BLANK",I1630),I1631),I1632)</f>
        <v>2.5</v>
      </c>
      <c r="J1633" s="11" t="str">
        <f t="shared" si="3147"/>
        <v>NE</v>
      </c>
      <c r="K1633" s="18">
        <f t="shared" si="3147"/>
        <v>0.63194444444444442</v>
      </c>
      <c r="L1633" s="11" t="str">
        <f t="shared" si="3147"/>
        <v>VDG</v>
      </c>
      <c r="M1633" s="11">
        <f t="shared" si="3147"/>
        <v>5.8</v>
      </c>
      <c r="N1633" s="11">
        <f t="shared" si="3147"/>
        <v>1</v>
      </c>
      <c r="O1633" s="11">
        <f t="shared" si="3147"/>
        <v>1</v>
      </c>
      <c r="P1633" s="11" t="s">
        <v>221</v>
      </c>
      <c r="Q1633" s="19" t="str">
        <f>IF($N1633=1,IF(ISERROR(VLOOKUP($P1633,'M1'!$A:$C,Q$2,FALSE)),"NOT PRESENT",VLOOKUP($P1633,'M1'!$A:$C,Q$2,FALSE)),IF($N1633=2,IF(ISERROR(VLOOKUP(DATA!$P1633,'M2'!$A:$C,Q$2,FALSE)),"NOT PRESENT",VLOOKUP(DATA!$P1633,'M2'!$A:$C,Q$2,FALSE)),IF($N1633=0,IF(ISERROR(VLOOKUP($P1633,'M1'!$A:$C,Q$2,FALSE)),IF(ISERROR(VLOOKUP(DATA!$P1633,'M2'!$A:$C,Q$2,FALSE)),"NOT PRESENT",VLOOKUP(DATA!$P1633,'M2'!$A:$C,Q$2,FALSE)),VLOOKUP($P1633,'M1'!$A:$C,Q$2,FALSE)),"SPECIFY METHOD")))</f>
        <v>Rhinogobiops nicholsii</v>
      </c>
      <c r="R1633" s="12" t="str">
        <f>IF($N1633=1,IF(ISERROR(VLOOKUP($P1633,'M1'!$A:$C,R$2,FALSE)),"NOT PRESENT",VLOOKUP($P1633,'M1'!$A:$C,R$2,FALSE)),IF($N1633=2,IF(ISERROR(VLOOKUP(DATA!$P1633,'M2'!$A:$C,R$2,FALSE)),"NOT PRESENT",VLOOKUP(DATA!$P1633,'M2'!$A:$C,R$2,FALSE)),IF($N1633=0,IF(ISERROR(VLOOKUP($P1633,'M1'!$A:$C,R$2,FALSE)),IF(ISERROR(VLOOKUP(DATA!$P1633,'M2'!$A:$C,R$2,FALSE)),"NOT PRESENT",VLOOKUP(DATA!$P1633,'M2'!$A:$C,R$2,FALSE)),VLOOKUP($P1633,'M1'!$A:$C,R$2,FALSE)),"SPECIFY METHOD")))</f>
        <v>Blackeye goby</v>
      </c>
      <c r="S1633" s="21">
        <f t="shared" si="2910"/>
        <v>13</v>
      </c>
      <c r="T1633" s="11">
        <v>0</v>
      </c>
      <c r="U1633" s="11">
        <v>1</v>
      </c>
      <c r="V1633" s="11">
        <v>5</v>
      </c>
      <c r="W1633" s="11">
        <v>5</v>
      </c>
      <c r="X1633" s="11">
        <v>2</v>
      </c>
      <c r="Y1633" s="11"/>
      <c r="Z1633" s="11"/>
      <c r="AA1633" s="11"/>
      <c r="AB1633" s="11"/>
      <c r="AC1633" s="11"/>
      <c r="AD1633" s="11"/>
      <c r="AE1633" s="11"/>
      <c r="AF1633" s="11"/>
      <c r="AG1633" s="11"/>
      <c r="AH1633" s="11"/>
      <c r="AI1633" s="11"/>
      <c r="AJ1633" s="11"/>
      <c r="AK1633" s="11"/>
      <c r="AL1633" s="11"/>
      <c r="AM1633" s="11"/>
      <c r="AN1633" s="11"/>
      <c r="AO1633" s="11"/>
      <c r="AP1633" s="11"/>
      <c r="AQ1633" s="11"/>
      <c r="AR1633" s="11"/>
      <c r="AS1633" s="11"/>
      <c r="AT1633" s="11"/>
      <c r="AU1633" s="11"/>
      <c r="AV1633" s="11"/>
      <c r="AW1633" s="11"/>
      <c r="AX1633" s="11"/>
      <c r="AY1633" s="11"/>
      <c r="AZ1633" s="11"/>
      <c r="BA1633" s="11"/>
      <c r="BB1633" s="11"/>
      <c r="BC1633" s="11"/>
      <c r="BD1633" s="11"/>
      <c r="BE1633" s="11"/>
      <c r="BF1633" s="11"/>
      <c r="BG1633" s="11"/>
      <c r="BH1633" s="11"/>
      <c r="BI1633" s="11"/>
      <c r="BJ1633" s="11"/>
      <c r="BK1633" s="11"/>
      <c r="BL1633" s="11"/>
      <c r="BM1633" s="11"/>
      <c r="BN1633" s="11"/>
      <c r="BO1633" s="11"/>
      <c r="BP1633" s="11"/>
    </row>
    <row r="1634" spans="1:68" ht="12.75" customHeight="1">
      <c r="A1634" s="12">
        <f t="shared" si="2736"/>
        <v>1630</v>
      </c>
      <c r="B1634" s="11" t="str">
        <f t="shared" ref="B1634:D1634" si="3148">IF(ISERROR(B1633),IF(ISERROR(B1632),IF(ISERROR(B1631),"BLANK",B1631),B1632),B1633)</f>
        <v>Jasmin Schuster</v>
      </c>
      <c r="C1634" s="11" t="str">
        <f t="shared" si="3148"/>
        <v>Em Lim</v>
      </c>
      <c r="D1634" s="11" t="str">
        <f t="shared" si="3148"/>
        <v>BMSC17</v>
      </c>
      <c r="E1634" s="12" t="str">
        <f>IF(ISERROR(VLOOKUP($D1634,SITES!$A:$E,2,FALSE)),"",VLOOKUP($D1634,SITES!$A:$E,2,FALSE))</f>
        <v>Wouwer Channel</v>
      </c>
      <c r="F1634" s="10">
        <f>IF(ISERROR(VLOOKUP($D1634,SITES!$A:$E,3,FALSE)),"",VLOOKUP($D1634,SITES!$A:$E,3,FALSE))</f>
        <v>48.865482330322202</v>
      </c>
      <c r="G1634" s="13">
        <f>IF(ISERROR(VLOOKUP($D1634,SITES!$A:$E,4,FALSE)),"",VLOOKUP($D1634,SITES!$A:$E,4,FALSE))</f>
        <v>-125.36148071289</v>
      </c>
      <c r="H1634" s="36" t="str">
        <f t="shared" si="3145"/>
        <v>02/05/2024</v>
      </c>
      <c r="I1634" s="11">
        <f t="shared" ref="I1634:O1634" si="3149">IF(ISERROR(I1633),IF(ISERROR(I1632),IF(ISERROR(I1631),"BLANK",I1631),I1632),I1633)</f>
        <v>2.5</v>
      </c>
      <c r="J1634" s="11" t="str">
        <f t="shared" si="3149"/>
        <v>NE</v>
      </c>
      <c r="K1634" s="18">
        <f t="shared" si="3149"/>
        <v>0.63194444444444442</v>
      </c>
      <c r="L1634" s="11" t="str">
        <f t="shared" si="3149"/>
        <v>VDG</v>
      </c>
      <c r="M1634" s="11">
        <f t="shared" si="3149"/>
        <v>5.8</v>
      </c>
      <c r="N1634" s="11">
        <f t="shared" si="3149"/>
        <v>1</v>
      </c>
      <c r="O1634" s="11">
        <f t="shared" si="3149"/>
        <v>1</v>
      </c>
      <c r="P1634" s="11" t="s">
        <v>203</v>
      </c>
      <c r="Q1634" s="19" t="str">
        <f>IF($N1634=1,IF(ISERROR(VLOOKUP($P1634,'M1'!$A:$C,Q$2,FALSE)),"NOT PRESENT",VLOOKUP($P1634,'M1'!$A:$C,Q$2,FALSE)),IF($N1634=2,IF(ISERROR(VLOOKUP(DATA!$P1634,'M2'!$A:$C,Q$2,FALSE)),"NOT PRESENT",VLOOKUP(DATA!$P1634,'M2'!$A:$C,Q$2,FALSE)),IF($N1634=0,IF(ISERROR(VLOOKUP($P1634,'M1'!$A:$C,Q$2,FALSE)),IF(ISERROR(VLOOKUP(DATA!$P1634,'M2'!$A:$C,Q$2,FALSE)),"NOT PRESENT",VLOOKUP(DATA!$P1634,'M2'!$A:$C,Q$2,FALSE)),VLOOKUP($P1634,'M1'!$A:$C,Q$2,FALSE)),"SPECIFY METHOD")))</f>
        <v>Hexagrammos decagrammus</v>
      </c>
      <c r="R1634" s="12" t="str">
        <f>IF($N1634=1,IF(ISERROR(VLOOKUP($P1634,'M1'!$A:$C,R$2,FALSE)),"NOT PRESENT",VLOOKUP($P1634,'M1'!$A:$C,R$2,FALSE)),IF($N1634=2,IF(ISERROR(VLOOKUP(DATA!$P1634,'M2'!$A:$C,R$2,FALSE)),"NOT PRESENT",VLOOKUP(DATA!$P1634,'M2'!$A:$C,R$2,FALSE)),IF($N1634=0,IF(ISERROR(VLOOKUP($P1634,'M1'!$A:$C,R$2,FALSE)),IF(ISERROR(VLOOKUP(DATA!$P1634,'M2'!$A:$C,R$2,FALSE)),"NOT PRESENT",VLOOKUP(DATA!$P1634,'M2'!$A:$C,R$2,FALSE)),VLOOKUP($P1634,'M1'!$A:$C,R$2,FALSE)),"SPECIFY METHOD")))</f>
        <v>Kelp greenling</v>
      </c>
      <c r="S1634" s="21">
        <f t="shared" si="2910"/>
        <v>1</v>
      </c>
      <c r="T1634" s="11">
        <v>0</v>
      </c>
      <c r="U1634" s="11"/>
      <c r="V1634" s="11"/>
      <c r="W1634" s="11"/>
      <c r="X1634" s="11"/>
      <c r="Y1634" s="11"/>
      <c r="Z1634" s="11"/>
      <c r="AA1634" s="11"/>
      <c r="AB1634" s="11"/>
      <c r="AC1634" s="11">
        <v>1</v>
      </c>
      <c r="AD1634" s="11"/>
      <c r="AE1634" s="11"/>
      <c r="AF1634" s="11"/>
      <c r="AG1634" s="11"/>
      <c r="AH1634" s="11"/>
      <c r="AI1634" s="11"/>
      <c r="AJ1634" s="11"/>
      <c r="AK1634" s="11"/>
      <c r="AL1634" s="11"/>
      <c r="AM1634" s="11"/>
      <c r="AN1634" s="11"/>
      <c r="AO1634" s="11"/>
      <c r="AP1634" s="11"/>
      <c r="AQ1634" s="11"/>
      <c r="AR1634" s="11"/>
      <c r="AS1634" s="11"/>
      <c r="AT1634" s="11"/>
      <c r="AU1634" s="11"/>
      <c r="AV1634" s="11"/>
      <c r="AW1634" s="11"/>
      <c r="AX1634" s="11"/>
      <c r="AY1634" s="11"/>
      <c r="AZ1634" s="11"/>
      <c r="BA1634" s="11"/>
      <c r="BB1634" s="11"/>
      <c r="BC1634" s="11"/>
      <c r="BD1634" s="11"/>
      <c r="BE1634" s="11"/>
      <c r="BF1634" s="11"/>
      <c r="BG1634" s="11"/>
      <c r="BH1634" s="11"/>
      <c r="BI1634" s="11"/>
      <c r="BJ1634" s="11"/>
      <c r="BK1634" s="11"/>
      <c r="BL1634" s="11"/>
      <c r="BM1634" s="11"/>
      <c r="BN1634" s="11"/>
      <c r="BO1634" s="11"/>
      <c r="BP1634" s="11"/>
    </row>
    <row r="1635" spans="1:68" ht="12.75" customHeight="1">
      <c r="A1635" s="12">
        <f t="shared" si="2736"/>
        <v>1631</v>
      </c>
      <c r="B1635" s="11" t="str">
        <f t="shared" ref="B1635:D1635" si="3150">IF(ISERROR(B1634),IF(ISERROR(B1633),IF(ISERROR(B1632),"BLANK",B1632),B1633),B1634)</f>
        <v>Jasmin Schuster</v>
      </c>
      <c r="C1635" s="11" t="str">
        <f t="shared" si="3150"/>
        <v>Em Lim</v>
      </c>
      <c r="D1635" s="11" t="str">
        <f t="shared" si="3150"/>
        <v>BMSC17</v>
      </c>
      <c r="E1635" s="12" t="str">
        <f>IF(ISERROR(VLOOKUP($D1635,SITES!$A:$E,2,FALSE)),"",VLOOKUP($D1635,SITES!$A:$E,2,FALSE))</f>
        <v>Wouwer Channel</v>
      </c>
      <c r="F1635" s="10">
        <f>IF(ISERROR(VLOOKUP($D1635,SITES!$A:$E,3,FALSE)),"",VLOOKUP($D1635,SITES!$A:$E,3,FALSE))</f>
        <v>48.865482330322202</v>
      </c>
      <c r="G1635" s="13">
        <f>IF(ISERROR(VLOOKUP($D1635,SITES!$A:$E,4,FALSE)),"",VLOOKUP($D1635,SITES!$A:$E,4,FALSE))</f>
        <v>-125.36148071289</v>
      </c>
      <c r="H1635" s="36" t="str">
        <f t="shared" si="3145"/>
        <v>02/05/2024</v>
      </c>
      <c r="I1635" s="11">
        <f t="shared" ref="I1635:M1635" si="3151">IF(ISERROR(I1634),IF(ISERROR(I1633),IF(ISERROR(I1632),"BLANK",I1632),I1633),I1634)</f>
        <v>2.5</v>
      </c>
      <c r="J1635" s="11" t="str">
        <f t="shared" si="3151"/>
        <v>NE</v>
      </c>
      <c r="K1635" s="18">
        <f t="shared" si="3151"/>
        <v>0.63194444444444442</v>
      </c>
      <c r="L1635" s="11" t="str">
        <f t="shared" si="3151"/>
        <v>VDG</v>
      </c>
      <c r="M1635" s="11">
        <f t="shared" si="3151"/>
        <v>5.8</v>
      </c>
      <c r="N1635" s="11">
        <v>0</v>
      </c>
      <c r="O1635" s="11">
        <v>0</v>
      </c>
      <c r="P1635" s="11" t="s">
        <v>225</v>
      </c>
      <c r="Q1635" s="19" t="str">
        <f>IF($N1635=1,IF(ISERROR(VLOOKUP($P1635,'M1'!$A:$C,Q$2,FALSE)),"NOT PRESENT",VLOOKUP($P1635,'M1'!$A:$C,Q$2,FALSE)),IF($N1635=2,IF(ISERROR(VLOOKUP(DATA!$P1635,'M2'!$A:$C,Q$2,FALSE)),"NOT PRESENT",VLOOKUP(DATA!$P1635,'M2'!$A:$C,Q$2,FALSE)),IF($N1635=0,IF(ISERROR(VLOOKUP($P1635,'M1'!$A:$C,Q$2,FALSE)),IF(ISERROR(VLOOKUP(DATA!$P1635,'M2'!$A:$C,Q$2,FALSE)),"NOT PRESENT",VLOOKUP(DATA!$P1635,'M2'!$A:$C,Q$2,FALSE)),VLOOKUP($P1635,'M1'!$A:$C,Q$2,FALSE)),"SPECIFY METHOD")))</f>
        <v>Ophiodon elongatus</v>
      </c>
      <c r="R1635" s="12" t="str">
        <f>IF($N1635=1,IF(ISERROR(VLOOKUP($P1635,'M1'!$A:$C,R$2,FALSE)),"NOT PRESENT",VLOOKUP($P1635,'M1'!$A:$C,R$2,FALSE)),IF($N1635=2,IF(ISERROR(VLOOKUP(DATA!$P1635,'M2'!$A:$C,R$2,FALSE)),"NOT PRESENT",VLOOKUP(DATA!$P1635,'M2'!$A:$C,R$2,FALSE)),IF($N1635=0,IF(ISERROR(VLOOKUP($P1635,'M1'!$A:$C,R$2,FALSE)),IF(ISERROR(VLOOKUP(DATA!$P1635,'M2'!$A:$C,R$2,FALSE)),"NOT PRESENT",VLOOKUP(DATA!$P1635,'M2'!$A:$C,R$2,FALSE)),VLOOKUP($P1635,'M1'!$A:$C,R$2,FALSE)),"SPECIFY METHOD")))</f>
        <v>Lingcod</v>
      </c>
      <c r="S1635" s="21">
        <f t="shared" si="2910"/>
        <v>2</v>
      </c>
      <c r="T1635" s="11">
        <v>0</v>
      </c>
      <c r="U1635" s="11"/>
      <c r="V1635" s="11"/>
      <c r="W1635" s="11"/>
      <c r="X1635" s="11"/>
      <c r="Y1635" s="11"/>
      <c r="Z1635" s="11"/>
      <c r="AA1635" s="11"/>
      <c r="AB1635" s="11"/>
      <c r="AC1635" s="11"/>
      <c r="AD1635" s="11">
        <v>1</v>
      </c>
      <c r="AE1635" s="11">
        <v>1</v>
      </c>
      <c r="AF1635" s="11"/>
      <c r="AG1635" s="11"/>
      <c r="AH1635" s="11"/>
      <c r="AI1635" s="11"/>
      <c r="AJ1635" s="11"/>
      <c r="AK1635" s="11"/>
      <c r="AL1635" s="11"/>
      <c r="AM1635" s="11"/>
      <c r="AN1635" s="11"/>
      <c r="AO1635" s="11"/>
      <c r="AP1635" s="11"/>
      <c r="AQ1635" s="11"/>
      <c r="AR1635" s="11"/>
      <c r="AS1635" s="11"/>
      <c r="AT1635" s="11"/>
      <c r="AU1635" s="11"/>
      <c r="AV1635" s="11"/>
      <c r="AW1635" s="11"/>
      <c r="AX1635" s="11"/>
      <c r="AY1635" s="11"/>
      <c r="AZ1635" s="11"/>
      <c r="BA1635" s="11"/>
      <c r="BB1635" s="11"/>
      <c r="BC1635" s="11"/>
      <c r="BD1635" s="11"/>
      <c r="BE1635" s="11"/>
      <c r="BF1635" s="11"/>
      <c r="BG1635" s="11"/>
      <c r="BH1635" s="11"/>
      <c r="BI1635" s="11"/>
      <c r="BJ1635" s="11"/>
      <c r="BK1635" s="11"/>
      <c r="BL1635" s="11"/>
      <c r="BM1635" s="11"/>
      <c r="BN1635" s="11"/>
      <c r="BO1635" s="11"/>
      <c r="BP1635" s="11"/>
    </row>
    <row r="1636" spans="1:68" ht="12.75" customHeight="1">
      <c r="A1636" s="12">
        <f t="shared" si="2736"/>
        <v>1632</v>
      </c>
      <c r="B1636" s="11" t="str">
        <f t="shared" ref="B1636:D1636" si="3152">IF(ISERROR(B1635),IF(ISERROR(B1634),IF(ISERROR(B1633),"BLANK",B1633),B1634),B1635)</f>
        <v>Jasmin Schuster</v>
      </c>
      <c r="C1636" s="11" t="str">
        <f t="shared" si="3152"/>
        <v>Em Lim</v>
      </c>
      <c r="D1636" s="11" t="str">
        <f t="shared" si="3152"/>
        <v>BMSC17</v>
      </c>
      <c r="E1636" s="12" t="str">
        <f>IF(ISERROR(VLOOKUP($D1636,SITES!$A:$E,2,FALSE)),"",VLOOKUP($D1636,SITES!$A:$E,2,FALSE))</f>
        <v>Wouwer Channel</v>
      </c>
      <c r="F1636" s="10">
        <f>IF(ISERROR(VLOOKUP($D1636,SITES!$A:$E,3,FALSE)),"",VLOOKUP($D1636,SITES!$A:$E,3,FALSE))</f>
        <v>48.865482330322202</v>
      </c>
      <c r="G1636" s="13">
        <f>IF(ISERROR(VLOOKUP($D1636,SITES!$A:$E,4,FALSE)),"",VLOOKUP($D1636,SITES!$A:$E,4,FALSE))</f>
        <v>-125.36148071289</v>
      </c>
      <c r="H1636" s="36" t="str">
        <f t="shared" si="3145"/>
        <v>02/05/2024</v>
      </c>
      <c r="I1636" s="11">
        <f t="shared" ref="I1636:M1636" si="3153">IF(ISERROR(I1635),IF(ISERROR(I1634),IF(ISERROR(I1633),"BLANK",I1633),I1634),I1635)</f>
        <v>2.5</v>
      </c>
      <c r="J1636" s="11" t="str">
        <f t="shared" si="3153"/>
        <v>NE</v>
      </c>
      <c r="K1636" s="18">
        <f t="shared" si="3153"/>
        <v>0.63194444444444442</v>
      </c>
      <c r="L1636" s="11" t="str">
        <f t="shared" si="3153"/>
        <v>VDG</v>
      </c>
      <c r="M1636" s="11">
        <f t="shared" si="3153"/>
        <v>5.8</v>
      </c>
      <c r="N1636" s="11">
        <v>2</v>
      </c>
      <c r="O1636" s="11">
        <v>1</v>
      </c>
      <c r="P1636" s="11" t="s">
        <v>212</v>
      </c>
      <c r="Q1636" s="19" t="str">
        <f>IF($N1636=1,IF(ISERROR(VLOOKUP($P1636,'M1'!$A:$C,Q$2,FALSE)),"NOT PRESENT",VLOOKUP($P1636,'M1'!$A:$C,Q$2,FALSE)),IF($N1636=2,IF(ISERROR(VLOOKUP(DATA!$P1636,'M2'!$A:$C,Q$2,FALSE)),"NOT PRESENT",VLOOKUP(DATA!$P1636,'M2'!$A:$C,Q$2,FALSE)),IF($N1636=0,IF(ISERROR(VLOOKUP($P1636,'M1'!$A:$C,Q$2,FALSE)),IF(ISERROR(VLOOKUP(DATA!$P1636,'M2'!$A:$C,Q$2,FALSE)),"NOT PRESENT",VLOOKUP(DATA!$P1636,'M2'!$A:$C,Q$2,FALSE)),VLOOKUP($P1636,'M1'!$A:$C,Q$2,FALSE)),"SPECIFY METHOD")))</f>
        <v>Acmaea mitra</v>
      </c>
      <c r="R1636" s="12" t="str">
        <f>IF($N1636=1,IF(ISERROR(VLOOKUP($P1636,'M1'!$A:$C,R$2,FALSE)),"NOT PRESENT",VLOOKUP($P1636,'M1'!$A:$C,R$2,FALSE)),IF($N1636=2,IF(ISERROR(VLOOKUP(DATA!$P1636,'M2'!$A:$C,R$2,FALSE)),"NOT PRESENT",VLOOKUP(DATA!$P1636,'M2'!$A:$C,R$2,FALSE)),IF($N1636=0,IF(ISERROR(VLOOKUP($P1636,'M1'!$A:$C,R$2,FALSE)),IF(ISERROR(VLOOKUP(DATA!$P1636,'M2'!$A:$C,R$2,FALSE)),"NOT PRESENT",VLOOKUP(DATA!$P1636,'M2'!$A:$C,R$2,FALSE)),VLOOKUP($P1636,'M1'!$A:$C,R$2,FALSE)),"SPECIFY METHOD")))</f>
        <v>Whitecap limpet</v>
      </c>
      <c r="S1636" s="21">
        <f t="shared" si="2910"/>
        <v>52</v>
      </c>
      <c r="T1636" s="11">
        <v>52</v>
      </c>
      <c r="U1636" s="11"/>
      <c r="V1636" s="11"/>
      <c r="W1636" s="11"/>
      <c r="X1636" s="11"/>
      <c r="Y1636" s="11"/>
      <c r="Z1636" s="11"/>
      <c r="AA1636" s="11"/>
      <c r="AB1636" s="11"/>
      <c r="AC1636" s="11"/>
      <c r="AD1636" s="11"/>
      <c r="AE1636" s="11"/>
      <c r="AF1636" s="11"/>
      <c r="AG1636" s="11"/>
      <c r="AH1636" s="11"/>
      <c r="AI1636" s="11"/>
      <c r="AJ1636" s="11"/>
      <c r="AK1636" s="11"/>
      <c r="AL1636" s="11"/>
      <c r="AM1636" s="11"/>
      <c r="AN1636" s="11"/>
      <c r="AO1636" s="11"/>
      <c r="AP1636" s="11"/>
      <c r="AQ1636" s="11"/>
      <c r="AR1636" s="11"/>
      <c r="AS1636" s="11"/>
      <c r="AT1636" s="11"/>
      <c r="AU1636" s="11"/>
      <c r="AV1636" s="11"/>
      <c r="AW1636" s="11"/>
      <c r="AX1636" s="11"/>
      <c r="AY1636" s="11"/>
      <c r="AZ1636" s="11"/>
      <c r="BA1636" s="11"/>
      <c r="BB1636" s="11"/>
      <c r="BC1636" s="11"/>
      <c r="BD1636" s="11"/>
      <c r="BE1636" s="11"/>
      <c r="BF1636" s="11"/>
      <c r="BG1636" s="11"/>
      <c r="BH1636" s="11"/>
      <c r="BI1636" s="11"/>
      <c r="BJ1636" s="11"/>
      <c r="BK1636" s="11"/>
      <c r="BL1636" s="11"/>
      <c r="BM1636" s="11"/>
      <c r="BN1636" s="11"/>
      <c r="BO1636" s="11"/>
      <c r="BP1636" s="11"/>
    </row>
    <row r="1637" spans="1:68" ht="12.75" customHeight="1">
      <c r="A1637" s="12">
        <f t="shared" si="2736"/>
        <v>1633</v>
      </c>
      <c r="B1637" s="11" t="str">
        <f t="shared" ref="B1637:D1637" si="3154">IF(ISERROR(B1636),IF(ISERROR(B1635),IF(ISERROR(B1634),"BLANK",B1634),B1635),B1636)</f>
        <v>Jasmin Schuster</v>
      </c>
      <c r="C1637" s="11" t="str">
        <f t="shared" si="3154"/>
        <v>Em Lim</v>
      </c>
      <c r="D1637" s="11" t="str">
        <f t="shared" si="3154"/>
        <v>BMSC17</v>
      </c>
      <c r="E1637" s="12" t="str">
        <f>IF(ISERROR(VLOOKUP($D1637,SITES!$A:$E,2,FALSE)),"",VLOOKUP($D1637,SITES!$A:$E,2,FALSE))</f>
        <v>Wouwer Channel</v>
      </c>
      <c r="F1637" s="10">
        <f>IF(ISERROR(VLOOKUP($D1637,SITES!$A:$E,3,FALSE)),"",VLOOKUP($D1637,SITES!$A:$E,3,FALSE))</f>
        <v>48.865482330322202</v>
      </c>
      <c r="G1637" s="13">
        <f>IF(ISERROR(VLOOKUP($D1637,SITES!$A:$E,4,FALSE)),"",VLOOKUP($D1637,SITES!$A:$E,4,FALSE))</f>
        <v>-125.36148071289</v>
      </c>
      <c r="H1637" s="36" t="str">
        <f t="shared" si="3145"/>
        <v>02/05/2024</v>
      </c>
      <c r="I1637" s="11">
        <f t="shared" ref="I1637:O1637" si="3155">IF(ISERROR(I1636),IF(ISERROR(I1635),IF(ISERROR(I1634),"BLANK",I1634),I1635),I1636)</f>
        <v>2.5</v>
      </c>
      <c r="J1637" s="11" t="str">
        <f t="shared" si="3155"/>
        <v>NE</v>
      </c>
      <c r="K1637" s="18">
        <f t="shared" si="3155"/>
        <v>0.63194444444444442</v>
      </c>
      <c r="L1637" s="11" t="str">
        <f t="shared" si="3155"/>
        <v>VDG</v>
      </c>
      <c r="M1637" s="11">
        <f t="shared" si="3155"/>
        <v>5.8</v>
      </c>
      <c r="N1637" s="11">
        <f t="shared" si="3155"/>
        <v>2</v>
      </c>
      <c r="O1637" s="11">
        <f t="shared" si="3155"/>
        <v>1</v>
      </c>
      <c r="P1637" s="11" t="s">
        <v>208</v>
      </c>
      <c r="Q1637" s="19" t="str">
        <f>IF($N1637=1,IF(ISERROR(VLOOKUP($P1637,'M1'!$A:$C,Q$2,FALSE)),"NOT PRESENT",VLOOKUP($P1637,'M1'!$A:$C,Q$2,FALSE)),IF($N1637=2,IF(ISERROR(VLOOKUP(DATA!$P1637,'M2'!$A:$C,Q$2,FALSE)),"NOT PRESENT",VLOOKUP(DATA!$P1637,'M2'!$A:$C,Q$2,FALSE)),IF($N1637=0,IF(ISERROR(VLOOKUP($P1637,'M1'!$A:$C,Q$2,FALSE)),IF(ISERROR(VLOOKUP(DATA!$P1637,'M2'!$A:$C,Q$2,FALSE)),"NOT PRESENT",VLOOKUP(DATA!$P1637,'M2'!$A:$C,Q$2,FALSE)),VLOOKUP($P1637,'M1'!$A:$C,Q$2,FALSE)),"SPECIFY METHOD")))</f>
        <v>Patiria miniata</v>
      </c>
      <c r="R1637" s="12" t="str">
        <f>IF($N1637=1,IF(ISERROR(VLOOKUP($P1637,'M1'!$A:$C,R$2,FALSE)),"NOT PRESENT",VLOOKUP($P1637,'M1'!$A:$C,R$2,FALSE)),IF($N1637=2,IF(ISERROR(VLOOKUP(DATA!$P1637,'M2'!$A:$C,R$2,FALSE)),"NOT PRESENT",VLOOKUP(DATA!$P1637,'M2'!$A:$C,R$2,FALSE)),IF($N1637=0,IF(ISERROR(VLOOKUP($P1637,'M1'!$A:$C,R$2,FALSE)),IF(ISERROR(VLOOKUP(DATA!$P1637,'M2'!$A:$C,R$2,FALSE)),"NOT PRESENT",VLOOKUP(DATA!$P1637,'M2'!$A:$C,R$2,FALSE)),VLOOKUP($P1637,'M1'!$A:$C,R$2,FALSE)),"SPECIFY METHOD")))</f>
        <v>Bat star</v>
      </c>
      <c r="S1637" s="21">
        <f t="shared" si="2910"/>
        <v>23</v>
      </c>
      <c r="T1637" s="11">
        <v>23</v>
      </c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1"/>
      <c r="BA1637" s="11"/>
      <c r="BB1637" s="11"/>
      <c r="BC1637" s="11"/>
      <c r="BD1637" s="11"/>
      <c r="BE1637" s="11"/>
      <c r="BF1637" s="11"/>
      <c r="BG1637" s="11"/>
      <c r="BH1637" s="11"/>
      <c r="BI1637" s="11"/>
      <c r="BJ1637" s="11"/>
      <c r="BK1637" s="11"/>
      <c r="BL1637" s="11"/>
      <c r="BM1637" s="11"/>
      <c r="BN1637" s="11"/>
      <c r="BO1637" s="11"/>
      <c r="BP1637" s="11"/>
    </row>
    <row r="1638" spans="1:68" ht="12.75" customHeight="1">
      <c r="A1638" s="12">
        <f t="shared" si="2736"/>
        <v>1634</v>
      </c>
      <c r="B1638" s="11" t="str">
        <f t="shared" ref="B1638:D1638" si="3156">IF(ISERROR(B1637),IF(ISERROR(B1636),IF(ISERROR(B1635),"BLANK",B1635),B1636),B1637)</f>
        <v>Jasmin Schuster</v>
      </c>
      <c r="C1638" s="11" t="str">
        <f t="shared" si="3156"/>
        <v>Em Lim</v>
      </c>
      <c r="D1638" s="11" t="str">
        <f t="shared" si="3156"/>
        <v>BMSC17</v>
      </c>
      <c r="E1638" s="12" t="str">
        <f>IF(ISERROR(VLOOKUP($D1638,SITES!$A:$E,2,FALSE)),"",VLOOKUP($D1638,SITES!$A:$E,2,FALSE))</f>
        <v>Wouwer Channel</v>
      </c>
      <c r="F1638" s="10">
        <f>IF(ISERROR(VLOOKUP($D1638,SITES!$A:$E,3,FALSE)),"",VLOOKUP($D1638,SITES!$A:$E,3,FALSE))</f>
        <v>48.865482330322202</v>
      </c>
      <c r="G1638" s="13">
        <f>IF(ISERROR(VLOOKUP($D1638,SITES!$A:$E,4,FALSE)),"",VLOOKUP($D1638,SITES!$A:$E,4,FALSE))</f>
        <v>-125.36148071289</v>
      </c>
      <c r="H1638" s="36" t="str">
        <f t="shared" si="3145"/>
        <v>02/05/2024</v>
      </c>
      <c r="I1638" s="11">
        <f t="shared" ref="I1638:O1638" si="3157">IF(ISERROR(I1637),IF(ISERROR(I1636),IF(ISERROR(I1635),"BLANK",I1635),I1636),I1637)</f>
        <v>2.5</v>
      </c>
      <c r="J1638" s="11" t="str">
        <f t="shared" si="3157"/>
        <v>NE</v>
      </c>
      <c r="K1638" s="18">
        <f t="shared" si="3157"/>
        <v>0.63194444444444442</v>
      </c>
      <c r="L1638" s="11" t="str">
        <f t="shared" si="3157"/>
        <v>VDG</v>
      </c>
      <c r="M1638" s="11">
        <f t="shared" si="3157"/>
        <v>5.8</v>
      </c>
      <c r="N1638" s="11">
        <f t="shared" si="3157"/>
        <v>2</v>
      </c>
      <c r="O1638" s="11">
        <f t="shared" si="3157"/>
        <v>1</v>
      </c>
      <c r="P1638" s="11" t="s">
        <v>206</v>
      </c>
      <c r="Q1638" s="19" t="str">
        <f>IF($N1638=1,IF(ISERROR(VLOOKUP($P1638,'M1'!$A:$C,Q$2,FALSE)),"NOT PRESENT",VLOOKUP($P1638,'M1'!$A:$C,Q$2,FALSE)),IF($N1638=2,IF(ISERROR(VLOOKUP(DATA!$P1638,'M2'!$A:$C,Q$2,FALSE)),"NOT PRESENT",VLOOKUP(DATA!$P1638,'M2'!$A:$C,Q$2,FALSE)),IF($N1638=0,IF(ISERROR(VLOOKUP($P1638,'M1'!$A:$C,Q$2,FALSE)),IF(ISERROR(VLOOKUP(DATA!$P1638,'M2'!$A:$C,Q$2,FALSE)),"NOT PRESENT",VLOOKUP(DATA!$P1638,'M2'!$A:$C,Q$2,FALSE)),VLOOKUP($P1638,'M1'!$A:$C,Q$2,FALSE)),"SPECIFY METHOD")))</f>
        <v>Mesocentrotus franciscanus</v>
      </c>
      <c r="R1638" s="12" t="str">
        <f>IF($N1638=1,IF(ISERROR(VLOOKUP($P1638,'M1'!$A:$C,R$2,FALSE)),"NOT PRESENT",VLOOKUP($P1638,'M1'!$A:$C,R$2,FALSE)),IF($N1638=2,IF(ISERROR(VLOOKUP(DATA!$P1638,'M2'!$A:$C,R$2,FALSE)),"NOT PRESENT",VLOOKUP(DATA!$P1638,'M2'!$A:$C,R$2,FALSE)),IF($N1638=0,IF(ISERROR(VLOOKUP($P1638,'M1'!$A:$C,R$2,FALSE)),IF(ISERROR(VLOOKUP(DATA!$P1638,'M2'!$A:$C,R$2,FALSE)),"NOT PRESENT",VLOOKUP(DATA!$P1638,'M2'!$A:$C,R$2,FALSE)),VLOOKUP($P1638,'M1'!$A:$C,R$2,FALSE)),"SPECIFY METHOD")))</f>
        <v>Red sea urchin</v>
      </c>
      <c r="S1638" s="21">
        <f t="shared" si="2910"/>
        <v>95</v>
      </c>
      <c r="T1638" s="11">
        <v>95</v>
      </c>
      <c r="U1638" s="11"/>
      <c r="V1638" s="11"/>
      <c r="W1638" s="11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  <c r="AT1638" s="11"/>
      <c r="AU1638" s="11"/>
      <c r="AV1638" s="11"/>
      <c r="AW1638" s="11"/>
      <c r="AX1638" s="11"/>
      <c r="AY1638" s="11"/>
      <c r="AZ1638" s="11"/>
      <c r="BA1638" s="11"/>
      <c r="BB1638" s="11"/>
      <c r="BC1638" s="11"/>
      <c r="BD1638" s="11"/>
      <c r="BE1638" s="11"/>
      <c r="BF1638" s="11"/>
      <c r="BG1638" s="11"/>
      <c r="BH1638" s="11"/>
      <c r="BI1638" s="11"/>
      <c r="BJ1638" s="11"/>
      <c r="BK1638" s="11"/>
      <c r="BL1638" s="11"/>
      <c r="BM1638" s="11"/>
      <c r="BN1638" s="11"/>
      <c r="BO1638" s="11"/>
      <c r="BP1638" s="11"/>
    </row>
    <row r="1639" spans="1:68" ht="12.75" customHeight="1">
      <c r="A1639" s="12">
        <f t="shared" si="2736"/>
        <v>1635</v>
      </c>
      <c r="B1639" s="11" t="str">
        <f t="shared" ref="B1639:D1639" si="3158">IF(ISERROR(B1638),IF(ISERROR(B1637),IF(ISERROR(B1636),"BLANK",B1636),B1637),B1638)</f>
        <v>Jasmin Schuster</v>
      </c>
      <c r="C1639" s="11" t="str">
        <f t="shared" si="3158"/>
        <v>Em Lim</v>
      </c>
      <c r="D1639" s="11" t="str">
        <f t="shared" si="3158"/>
        <v>BMSC17</v>
      </c>
      <c r="E1639" s="12" t="str">
        <f>IF(ISERROR(VLOOKUP($D1639,SITES!$A:$E,2,FALSE)),"",VLOOKUP($D1639,SITES!$A:$E,2,FALSE))</f>
        <v>Wouwer Channel</v>
      </c>
      <c r="F1639" s="10">
        <f>IF(ISERROR(VLOOKUP($D1639,SITES!$A:$E,3,FALSE)),"",VLOOKUP($D1639,SITES!$A:$E,3,FALSE))</f>
        <v>48.865482330322202</v>
      </c>
      <c r="G1639" s="13">
        <f>IF(ISERROR(VLOOKUP($D1639,SITES!$A:$E,4,FALSE)),"",VLOOKUP($D1639,SITES!$A:$E,4,FALSE))</f>
        <v>-125.36148071289</v>
      </c>
      <c r="H1639" s="36" t="str">
        <f t="shared" si="3145"/>
        <v>02/05/2024</v>
      </c>
      <c r="I1639" s="11">
        <f t="shared" ref="I1639:O1639" si="3159">IF(ISERROR(I1638),IF(ISERROR(I1637),IF(ISERROR(I1636),"BLANK",I1636),I1637),I1638)</f>
        <v>2.5</v>
      </c>
      <c r="J1639" s="11" t="str">
        <f t="shared" si="3159"/>
        <v>NE</v>
      </c>
      <c r="K1639" s="18">
        <f t="shared" si="3159"/>
        <v>0.63194444444444442</v>
      </c>
      <c r="L1639" s="11" t="str">
        <f t="shared" si="3159"/>
        <v>VDG</v>
      </c>
      <c r="M1639" s="11">
        <f t="shared" si="3159"/>
        <v>5.8</v>
      </c>
      <c r="N1639" s="11">
        <f t="shared" si="3159"/>
        <v>2</v>
      </c>
      <c r="O1639" s="11">
        <f t="shared" si="3159"/>
        <v>1</v>
      </c>
      <c r="P1639" s="11" t="s">
        <v>207</v>
      </c>
      <c r="Q1639" s="19" t="str">
        <f>IF($N1639=1,IF(ISERROR(VLOOKUP($P1639,'M1'!$A:$C,Q$2,FALSE)),"NOT PRESENT",VLOOKUP($P1639,'M1'!$A:$C,Q$2,FALSE)),IF($N1639=2,IF(ISERROR(VLOOKUP(DATA!$P1639,'M2'!$A:$C,Q$2,FALSE)),"NOT PRESENT",VLOOKUP(DATA!$P1639,'M2'!$A:$C,Q$2,FALSE)),IF($N1639=0,IF(ISERROR(VLOOKUP($P1639,'M1'!$A:$C,Q$2,FALSE)),IF(ISERROR(VLOOKUP(DATA!$P1639,'M2'!$A:$C,Q$2,FALSE)),"NOT PRESENT",VLOOKUP(DATA!$P1639,'M2'!$A:$C,Q$2,FALSE)),VLOOKUP($P1639,'M1'!$A:$C,Q$2,FALSE)),"SPECIFY METHOD")))</f>
        <v>Pomaulax gibberosus</v>
      </c>
      <c r="R1639" s="12" t="str">
        <f>IF($N1639=1,IF(ISERROR(VLOOKUP($P1639,'M1'!$A:$C,R$2,FALSE)),"NOT PRESENT",VLOOKUP($P1639,'M1'!$A:$C,R$2,FALSE)),IF($N1639=2,IF(ISERROR(VLOOKUP(DATA!$P1639,'M2'!$A:$C,R$2,FALSE)),"NOT PRESENT",VLOOKUP(DATA!$P1639,'M2'!$A:$C,R$2,FALSE)),IF($N1639=0,IF(ISERROR(VLOOKUP($P1639,'M1'!$A:$C,R$2,FALSE)),IF(ISERROR(VLOOKUP(DATA!$P1639,'M2'!$A:$C,R$2,FALSE)),"NOT PRESENT",VLOOKUP(DATA!$P1639,'M2'!$A:$C,R$2,FALSE)),VLOOKUP($P1639,'M1'!$A:$C,R$2,FALSE)),"SPECIFY METHOD")))</f>
        <v>Red turban shell</v>
      </c>
      <c r="S1639" s="21">
        <f t="shared" si="2910"/>
        <v>92</v>
      </c>
      <c r="T1639" s="11">
        <v>92</v>
      </c>
      <c r="U1639" s="11"/>
      <c r="V1639" s="11"/>
      <c r="W1639" s="11"/>
      <c r="X1639" s="11"/>
      <c r="Y1639" s="11"/>
      <c r="Z1639" s="11"/>
      <c r="AA1639" s="11"/>
      <c r="AB1639" s="11"/>
      <c r="AC1639" s="11"/>
      <c r="AD1639" s="11"/>
      <c r="AE1639" s="11"/>
      <c r="AF1639" s="11"/>
      <c r="AG1639" s="11"/>
      <c r="AH1639" s="11"/>
      <c r="AI1639" s="11"/>
      <c r="AJ1639" s="11"/>
      <c r="AK1639" s="11"/>
      <c r="AL1639" s="11"/>
      <c r="AM1639" s="11"/>
      <c r="AN1639" s="11"/>
      <c r="AO1639" s="11"/>
      <c r="AP1639" s="11"/>
      <c r="AQ1639" s="11"/>
      <c r="AR1639" s="11"/>
      <c r="AS1639" s="11"/>
      <c r="AT1639" s="11"/>
      <c r="AU1639" s="11"/>
      <c r="AV1639" s="11"/>
      <c r="AW1639" s="11"/>
      <c r="AX1639" s="11"/>
      <c r="AY1639" s="11"/>
      <c r="AZ1639" s="11"/>
      <c r="BA1639" s="11"/>
      <c r="BB1639" s="11"/>
      <c r="BC1639" s="11"/>
      <c r="BD1639" s="11"/>
      <c r="BE1639" s="11"/>
      <c r="BF1639" s="11"/>
      <c r="BG1639" s="11"/>
      <c r="BH1639" s="11"/>
      <c r="BI1639" s="11"/>
      <c r="BJ1639" s="11"/>
      <c r="BK1639" s="11"/>
      <c r="BL1639" s="11"/>
      <c r="BM1639" s="11"/>
      <c r="BN1639" s="11"/>
      <c r="BO1639" s="11"/>
      <c r="BP1639" s="11"/>
    </row>
    <row r="1640" spans="1:68" ht="12.75" customHeight="1">
      <c r="A1640" s="12">
        <f t="shared" si="2736"/>
        <v>1636</v>
      </c>
      <c r="B1640" s="11" t="str">
        <f t="shared" ref="B1640:D1640" si="3160">IF(ISERROR(B1639),IF(ISERROR(B1638),IF(ISERROR(B1637),"BLANK",B1637),B1638),B1639)</f>
        <v>Jasmin Schuster</v>
      </c>
      <c r="C1640" s="11" t="str">
        <f t="shared" si="3160"/>
        <v>Em Lim</v>
      </c>
      <c r="D1640" s="11" t="str">
        <f t="shared" si="3160"/>
        <v>BMSC17</v>
      </c>
      <c r="E1640" s="12" t="str">
        <f>IF(ISERROR(VLOOKUP($D1640,SITES!$A:$E,2,FALSE)),"",VLOOKUP($D1640,SITES!$A:$E,2,FALSE))</f>
        <v>Wouwer Channel</v>
      </c>
      <c r="F1640" s="10">
        <f>IF(ISERROR(VLOOKUP($D1640,SITES!$A:$E,3,FALSE)),"",VLOOKUP($D1640,SITES!$A:$E,3,FALSE))</f>
        <v>48.865482330322202</v>
      </c>
      <c r="G1640" s="13">
        <f>IF(ISERROR(VLOOKUP($D1640,SITES!$A:$E,4,FALSE)),"",VLOOKUP($D1640,SITES!$A:$E,4,FALSE))</f>
        <v>-125.36148071289</v>
      </c>
      <c r="H1640" s="36" t="str">
        <f t="shared" si="3145"/>
        <v>02/05/2024</v>
      </c>
      <c r="I1640" s="11">
        <f t="shared" ref="I1640:O1640" si="3161">IF(ISERROR(I1639),IF(ISERROR(I1638),IF(ISERROR(I1637),"BLANK",I1637),I1638),I1639)</f>
        <v>2.5</v>
      </c>
      <c r="J1640" s="11" t="str">
        <f t="shared" si="3161"/>
        <v>NE</v>
      </c>
      <c r="K1640" s="18">
        <f t="shared" si="3161"/>
        <v>0.63194444444444442</v>
      </c>
      <c r="L1640" s="11" t="str">
        <f t="shared" si="3161"/>
        <v>VDG</v>
      </c>
      <c r="M1640" s="11">
        <f t="shared" si="3161"/>
        <v>5.8</v>
      </c>
      <c r="N1640" s="11">
        <f t="shared" si="3161"/>
        <v>2</v>
      </c>
      <c r="O1640" s="11">
        <f t="shared" si="3161"/>
        <v>1</v>
      </c>
      <c r="P1640" s="11" t="s">
        <v>250</v>
      </c>
      <c r="Q1640" s="19" t="str">
        <f>IF($N1640=1,IF(ISERROR(VLOOKUP($P1640,'M1'!$A:$C,Q$2,FALSE)),"NOT PRESENT",VLOOKUP($P1640,'M1'!$A:$C,Q$2,FALSE)),IF($N1640=2,IF(ISERROR(VLOOKUP(DATA!$P1640,'M2'!$A:$C,Q$2,FALSE)),"NOT PRESENT",VLOOKUP(DATA!$P1640,'M2'!$A:$C,Q$2,FALSE)),IF($N1640=0,IF(ISERROR(VLOOKUP($P1640,'M1'!$A:$C,Q$2,FALSE)),IF(ISERROR(VLOOKUP(DATA!$P1640,'M2'!$A:$C,Q$2,FALSE)),"NOT PRESENT",VLOOKUP(DATA!$P1640,'M2'!$A:$C,Q$2,FALSE)),VLOOKUP($P1640,'M1'!$A:$C,Q$2,FALSE)),"SPECIFY METHOD")))</f>
        <v>Pagurus hemphilli</v>
      </c>
      <c r="R1640" s="12" t="str">
        <f>IF($N1640=1,IF(ISERROR(VLOOKUP($P1640,'M1'!$A:$C,R$2,FALSE)),"NOT PRESENT",VLOOKUP($P1640,'M1'!$A:$C,R$2,FALSE)),IF($N1640=2,IF(ISERROR(VLOOKUP(DATA!$P1640,'M2'!$A:$C,R$2,FALSE)),"NOT PRESENT",VLOOKUP(DATA!$P1640,'M2'!$A:$C,R$2,FALSE)),IF($N1640=0,IF(ISERROR(VLOOKUP($P1640,'M1'!$A:$C,R$2,FALSE)),IF(ISERROR(VLOOKUP(DATA!$P1640,'M2'!$A:$C,R$2,FALSE)),"NOT PRESENT",VLOOKUP(DATA!$P1640,'M2'!$A:$C,R$2,FALSE)),VLOOKUP($P1640,'M1'!$A:$C,R$2,FALSE)),"SPECIFY METHOD")))</f>
        <v>Maroon hermit</v>
      </c>
      <c r="S1640" s="21">
        <f t="shared" si="2910"/>
        <v>8</v>
      </c>
      <c r="T1640" s="11">
        <v>8</v>
      </c>
      <c r="U1640" s="11"/>
      <c r="V1640" s="11"/>
      <c r="W1640" s="11"/>
      <c r="X1640" s="11"/>
      <c r="Y1640" s="11"/>
      <c r="Z1640" s="11"/>
      <c r="AA1640" s="11"/>
      <c r="AB1640" s="11"/>
      <c r="AC1640" s="11"/>
      <c r="AD1640" s="11"/>
      <c r="AE1640" s="11"/>
      <c r="AF1640" s="11"/>
      <c r="AG1640" s="11"/>
      <c r="AH1640" s="11"/>
      <c r="AI1640" s="11"/>
      <c r="AJ1640" s="11"/>
      <c r="AK1640" s="11"/>
      <c r="AL1640" s="11"/>
      <c r="AM1640" s="11"/>
      <c r="AN1640" s="11"/>
      <c r="AO1640" s="11"/>
      <c r="AP1640" s="11"/>
      <c r="AQ1640" s="11"/>
      <c r="AR1640" s="11"/>
      <c r="AS1640" s="11"/>
      <c r="AT1640" s="11"/>
      <c r="AU1640" s="11"/>
      <c r="AV1640" s="11"/>
      <c r="AW1640" s="11"/>
      <c r="AX1640" s="11"/>
      <c r="AY1640" s="11"/>
      <c r="AZ1640" s="11"/>
      <c r="BA1640" s="11"/>
      <c r="BB1640" s="11"/>
      <c r="BC1640" s="11"/>
      <c r="BD1640" s="11"/>
      <c r="BE1640" s="11"/>
      <c r="BF1640" s="11"/>
      <c r="BG1640" s="11"/>
      <c r="BH1640" s="11"/>
      <c r="BI1640" s="11"/>
      <c r="BJ1640" s="11"/>
      <c r="BK1640" s="11"/>
      <c r="BL1640" s="11"/>
      <c r="BM1640" s="11"/>
      <c r="BN1640" s="11"/>
      <c r="BO1640" s="11"/>
      <c r="BP1640" s="11"/>
    </row>
    <row r="1641" spans="1:68" ht="12.75" customHeight="1">
      <c r="A1641" s="12">
        <f t="shared" si="2736"/>
        <v>1637</v>
      </c>
      <c r="B1641" s="11" t="str">
        <f t="shared" ref="B1641:D1641" si="3162">IF(ISERROR(B1640),IF(ISERROR(B1639),IF(ISERROR(B1638),"BLANK",B1638),B1639),B1640)</f>
        <v>Jasmin Schuster</v>
      </c>
      <c r="C1641" s="11" t="str">
        <f t="shared" si="3162"/>
        <v>Em Lim</v>
      </c>
      <c r="D1641" s="11" t="str">
        <f t="shared" si="3162"/>
        <v>BMSC17</v>
      </c>
      <c r="E1641" s="12" t="str">
        <f>IF(ISERROR(VLOOKUP($D1641,SITES!$A:$E,2,FALSE)),"",VLOOKUP($D1641,SITES!$A:$E,2,FALSE))</f>
        <v>Wouwer Channel</v>
      </c>
      <c r="F1641" s="10">
        <f>IF(ISERROR(VLOOKUP($D1641,SITES!$A:$E,3,FALSE)),"",VLOOKUP($D1641,SITES!$A:$E,3,FALSE))</f>
        <v>48.865482330322202</v>
      </c>
      <c r="G1641" s="13">
        <f>IF(ISERROR(VLOOKUP($D1641,SITES!$A:$E,4,FALSE)),"",VLOOKUP($D1641,SITES!$A:$E,4,FALSE))</f>
        <v>-125.36148071289</v>
      </c>
      <c r="H1641" s="36" t="str">
        <f t="shared" si="3145"/>
        <v>02/05/2024</v>
      </c>
      <c r="I1641" s="11">
        <f t="shared" ref="I1641:O1641" si="3163">IF(ISERROR(I1640),IF(ISERROR(I1639),IF(ISERROR(I1638),"BLANK",I1638),I1639),I1640)</f>
        <v>2.5</v>
      </c>
      <c r="J1641" s="11" t="str">
        <f t="shared" si="3163"/>
        <v>NE</v>
      </c>
      <c r="K1641" s="18">
        <f t="shared" si="3163"/>
        <v>0.63194444444444442</v>
      </c>
      <c r="L1641" s="11" t="str">
        <f t="shared" si="3163"/>
        <v>VDG</v>
      </c>
      <c r="M1641" s="11">
        <f t="shared" si="3163"/>
        <v>5.8</v>
      </c>
      <c r="N1641" s="11">
        <f t="shared" si="3163"/>
        <v>2</v>
      </c>
      <c r="O1641" s="11">
        <f t="shared" si="3163"/>
        <v>1</v>
      </c>
      <c r="P1641" s="11" t="s">
        <v>221</v>
      </c>
      <c r="Q1641" s="19" t="str">
        <f>IF($N1641=1,IF(ISERROR(VLOOKUP($P1641,'M1'!$A:$C,Q$2,FALSE)),"NOT PRESENT",VLOOKUP($P1641,'M1'!$A:$C,Q$2,FALSE)),IF($N1641=2,IF(ISERROR(VLOOKUP(DATA!$P1641,'M2'!$A:$C,Q$2,FALSE)),"NOT PRESENT",VLOOKUP(DATA!$P1641,'M2'!$A:$C,Q$2,FALSE)),IF($N1641=0,IF(ISERROR(VLOOKUP($P1641,'M1'!$A:$C,Q$2,FALSE)),IF(ISERROR(VLOOKUP(DATA!$P1641,'M2'!$A:$C,Q$2,FALSE)),"NOT PRESENT",VLOOKUP(DATA!$P1641,'M2'!$A:$C,Q$2,FALSE)),VLOOKUP($P1641,'M1'!$A:$C,Q$2,FALSE)),"SPECIFY METHOD")))</f>
        <v>Rhinogobiops nicholsii</v>
      </c>
      <c r="R1641" s="12" t="str">
        <f>IF($N1641=1,IF(ISERROR(VLOOKUP($P1641,'M1'!$A:$C,R$2,FALSE)),"NOT PRESENT",VLOOKUP($P1641,'M1'!$A:$C,R$2,FALSE)),IF($N1641=2,IF(ISERROR(VLOOKUP(DATA!$P1641,'M2'!$A:$C,R$2,FALSE)),"NOT PRESENT",VLOOKUP(DATA!$P1641,'M2'!$A:$C,R$2,FALSE)),IF($N1641=0,IF(ISERROR(VLOOKUP($P1641,'M1'!$A:$C,R$2,FALSE)),IF(ISERROR(VLOOKUP(DATA!$P1641,'M2'!$A:$C,R$2,FALSE)),"NOT PRESENT",VLOOKUP(DATA!$P1641,'M2'!$A:$C,R$2,FALSE)),VLOOKUP($P1641,'M1'!$A:$C,R$2,FALSE)),"SPECIFY METHOD")))</f>
        <v>Blackeye goby</v>
      </c>
      <c r="S1641" s="21">
        <f t="shared" si="2910"/>
        <v>35</v>
      </c>
      <c r="T1641" s="11">
        <v>0</v>
      </c>
      <c r="U1641" s="11">
        <v>5</v>
      </c>
      <c r="V1641" s="11">
        <v>20</v>
      </c>
      <c r="W1641" s="11">
        <v>9</v>
      </c>
      <c r="X1641" s="11">
        <v>1</v>
      </c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1"/>
      <c r="AJ1641" s="11"/>
      <c r="AK1641" s="11"/>
      <c r="AL1641" s="11"/>
      <c r="AM1641" s="11"/>
      <c r="AN1641" s="11"/>
      <c r="AO1641" s="11"/>
      <c r="AP1641" s="11"/>
      <c r="AQ1641" s="11"/>
      <c r="AR1641" s="11"/>
      <c r="AS1641" s="11"/>
      <c r="AT1641" s="11"/>
      <c r="AU1641" s="11"/>
      <c r="AV1641" s="11"/>
      <c r="AW1641" s="11"/>
      <c r="AX1641" s="11"/>
      <c r="AY1641" s="11"/>
      <c r="AZ1641" s="11"/>
      <c r="BA1641" s="11"/>
      <c r="BB1641" s="11"/>
      <c r="BC1641" s="11"/>
      <c r="BD1641" s="11"/>
      <c r="BE1641" s="11"/>
      <c r="BF1641" s="11"/>
      <c r="BG1641" s="11"/>
      <c r="BH1641" s="11"/>
      <c r="BI1641" s="11"/>
      <c r="BJ1641" s="11"/>
      <c r="BK1641" s="11"/>
      <c r="BL1641" s="11"/>
      <c r="BM1641" s="11"/>
      <c r="BN1641" s="11"/>
      <c r="BO1641" s="11"/>
      <c r="BP1641" s="11"/>
    </row>
    <row r="1642" spans="1:68" ht="12.75" customHeight="1">
      <c r="A1642" s="12">
        <f t="shared" si="2736"/>
        <v>1638</v>
      </c>
      <c r="B1642" s="11" t="str">
        <f t="shared" ref="B1642:D1642" si="3164">IF(ISERROR(B1641),IF(ISERROR(B1640),IF(ISERROR(B1639),"BLANK",B1639),B1640),B1641)</f>
        <v>Jasmin Schuster</v>
      </c>
      <c r="C1642" s="11" t="str">
        <f t="shared" si="3164"/>
        <v>Em Lim</v>
      </c>
      <c r="D1642" s="11" t="str">
        <f t="shared" si="3164"/>
        <v>BMSC17</v>
      </c>
      <c r="E1642" s="12" t="str">
        <f>IF(ISERROR(VLOOKUP($D1642,SITES!$A:$E,2,FALSE)),"",VLOOKUP($D1642,SITES!$A:$E,2,FALSE))</f>
        <v>Wouwer Channel</v>
      </c>
      <c r="F1642" s="10">
        <f>IF(ISERROR(VLOOKUP($D1642,SITES!$A:$E,3,FALSE)),"",VLOOKUP($D1642,SITES!$A:$E,3,FALSE))</f>
        <v>48.865482330322202</v>
      </c>
      <c r="G1642" s="13">
        <f>IF(ISERROR(VLOOKUP($D1642,SITES!$A:$E,4,FALSE)),"",VLOOKUP($D1642,SITES!$A:$E,4,FALSE))</f>
        <v>-125.36148071289</v>
      </c>
      <c r="H1642" s="36" t="str">
        <f t="shared" si="3145"/>
        <v>02/05/2024</v>
      </c>
      <c r="I1642" s="11">
        <f t="shared" ref="I1642:O1642" si="3165">IF(ISERROR(I1641),IF(ISERROR(I1640),IF(ISERROR(I1639),"BLANK",I1639),I1640),I1641)</f>
        <v>2.5</v>
      </c>
      <c r="J1642" s="11" t="str">
        <f t="shared" si="3165"/>
        <v>NE</v>
      </c>
      <c r="K1642" s="18">
        <f t="shared" si="3165"/>
        <v>0.63194444444444442</v>
      </c>
      <c r="L1642" s="11" t="str">
        <f t="shared" si="3165"/>
        <v>VDG</v>
      </c>
      <c r="M1642" s="11">
        <f t="shared" si="3165"/>
        <v>5.8</v>
      </c>
      <c r="N1642" s="11">
        <f t="shared" si="3165"/>
        <v>2</v>
      </c>
      <c r="O1642" s="11">
        <f t="shared" si="3165"/>
        <v>1</v>
      </c>
      <c r="P1642" s="11" t="s">
        <v>229</v>
      </c>
      <c r="Q1642" s="19" t="str">
        <f>IF($N1642=1,IF(ISERROR(VLOOKUP($P1642,'M1'!$A:$C,Q$2,FALSE)),"NOT PRESENT",VLOOKUP($P1642,'M1'!$A:$C,Q$2,FALSE)),IF($N1642=2,IF(ISERROR(VLOOKUP(DATA!$P1642,'M2'!$A:$C,Q$2,FALSE)),"NOT PRESENT",VLOOKUP(DATA!$P1642,'M2'!$A:$C,Q$2,FALSE)),IF($N1642=0,IF(ISERROR(VLOOKUP($P1642,'M1'!$A:$C,Q$2,FALSE)),IF(ISERROR(VLOOKUP(DATA!$P1642,'M2'!$A:$C,Q$2,FALSE)),"NOT PRESENT",VLOOKUP(DATA!$P1642,'M2'!$A:$C,Q$2,FALSE)),VLOOKUP($P1642,'M1'!$A:$C,Q$2,FALSE)),"SPECIFY METHOD")))</f>
        <v>Jordania zonope</v>
      </c>
      <c r="R1642" s="12" t="str">
        <f>IF($N1642=1,IF(ISERROR(VLOOKUP($P1642,'M1'!$A:$C,R$2,FALSE)),"NOT PRESENT",VLOOKUP($P1642,'M1'!$A:$C,R$2,FALSE)),IF($N1642=2,IF(ISERROR(VLOOKUP(DATA!$P1642,'M2'!$A:$C,R$2,FALSE)),"NOT PRESENT",VLOOKUP(DATA!$P1642,'M2'!$A:$C,R$2,FALSE)),IF($N1642=0,IF(ISERROR(VLOOKUP($P1642,'M1'!$A:$C,R$2,FALSE)),IF(ISERROR(VLOOKUP(DATA!$P1642,'M2'!$A:$C,R$2,FALSE)),"NOT PRESENT",VLOOKUP(DATA!$P1642,'M2'!$A:$C,R$2,FALSE)),VLOOKUP($P1642,'M1'!$A:$C,R$2,FALSE)),"SPECIFY METHOD")))</f>
        <v>Longfin sculpin</v>
      </c>
      <c r="S1642" s="21">
        <f t="shared" si="2910"/>
        <v>1</v>
      </c>
      <c r="T1642" s="11">
        <v>0</v>
      </c>
      <c r="U1642" s="11">
        <v>1</v>
      </c>
      <c r="V1642" s="11"/>
      <c r="W1642" s="11"/>
      <c r="X1642" s="11"/>
      <c r="Y1642" s="11"/>
      <c r="Z1642" s="11"/>
      <c r="AA1642" s="11"/>
      <c r="AB1642" s="11"/>
      <c r="AC1642" s="11"/>
      <c r="AD1642" s="11"/>
      <c r="AE1642" s="11"/>
      <c r="AF1642" s="11"/>
      <c r="AG1642" s="11"/>
      <c r="AH1642" s="11"/>
      <c r="AI1642" s="11"/>
      <c r="AJ1642" s="11"/>
      <c r="AK1642" s="11"/>
      <c r="AL1642" s="11"/>
      <c r="AM1642" s="11"/>
      <c r="AN1642" s="11"/>
      <c r="AO1642" s="11"/>
      <c r="AP1642" s="11"/>
      <c r="AQ1642" s="11"/>
      <c r="AR1642" s="11"/>
      <c r="AS1642" s="11"/>
      <c r="AT1642" s="11"/>
      <c r="AU1642" s="11"/>
      <c r="AV1642" s="11"/>
      <c r="AW1642" s="11"/>
      <c r="AX1642" s="11"/>
      <c r="AY1642" s="11"/>
      <c r="AZ1642" s="11"/>
      <c r="BA1642" s="11"/>
      <c r="BB1642" s="11"/>
      <c r="BC1642" s="11"/>
      <c r="BD1642" s="11"/>
      <c r="BE1642" s="11"/>
      <c r="BF1642" s="11"/>
      <c r="BG1642" s="11"/>
      <c r="BH1642" s="11"/>
      <c r="BI1642" s="11"/>
      <c r="BJ1642" s="11"/>
      <c r="BK1642" s="11"/>
      <c r="BL1642" s="11"/>
      <c r="BM1642" s="11"/>
      <c r="BN1642" s="11"/>
      <c r="BO1642" s="11"/>
      <c r="BP1642" s="11"/>
    </row>
    <row r="1643" spans="1:68" ht="12.75" customHeight="1">
      <c r="A1643" s="12">
        <f t="shared" si="2736"/>
        <v>1639</v>
      </c>
      <c r="B1643" s="11" t="str">
        <f t="shared" ref="B1643:D1643" si="3166">IF(ISERROR(B1642),IF(ISERROR(B1641),IF(ISERROR(B1640),"BLANK",B1640),B1641),B1642)</f>
        <v>Jasmin Schuster</v>
      </c>
      <c r="C1643" s="11" t="str">
        <f t="shared" si="3166"/>
        <v>Em Lim</v>
      </c>
      <c r="D1643" s="11" t="str">
        <f t="shared" si="3166"/>
        <v>BMSC17</v>
      </c>
      <c r="E1643" s="12" t="str">
        <f>IF(ISERROR(VLOOKUP($D1643,SITES!$A:$E,2,FALSE)),"",VLOOKUP($D1643,SITES!$A:$E,2,FALSE))</f>
        <v>Wouwer Channel</v>
      </c>
      <c r="F1643" s="10">
        <f>IF(ISERROR(VLOOKUP($D1643,SITES!$A:$E,3,FALSE)),"",VLOOKUP($D1643,SITES!$A:$E,3,FALSE))</f>
        <v>48.865482330322202</v>
      </c>
      <c r="G1643" s="13">
        <f>IF(ISERROR(VLOOKUP($D1643,SITES!$A:$E,4,FALSE)),"",VLOOKUP($D1643,SITES!$A:$E,4,FALSE))</f>
        <v>-125.36148071289</v>
      </c>
      <c r="H1643" s="36" t="str">
        <f t="shared" si="3145"/>
        <v>02/05/2024</v>
      </c>
      <c r="I1643" s="11">
        <f t="shared" ref="I1643:O1643" si="3167">IF(ISERROR(I1642),IF(ISERROR(I1641),IF(ISERROR(I1640),"BLANK",I1640),I1641),I1642)</f>
        <v>2.5</v>
      </c>
      <c r="J1643" s="11" t="str">
        <f t="shared" si="3167"/>
        <v>NE</v>
      </c>
      <c r="K1643" s="18">
        <f t="shared" si="3167"/>
        <v>0.63194444444444442</v>
      </c>
      <c r="L1643" s="11" t="str">
        <f t="shared" si="3167"/>
        <v>VDG</v>
      </c>
      <c r="M1643" s="11">
        <f t="shared" si="3167"/>
        <v>5.8</v>
      </c>
      <c r="N1643" s="11">
        <f t="shared" si="3167"/>
        <v>2</v>
      </c>
      <c r="O1643" s="11">
        <f t="shared" si="3167"/>
        <v>1</v>
      </c>
      <c r="P1643" s="11" t="s">
        <v>220</v>
      </c>
      <c r="Q1643" s="19" t="str">
        <f>IF($N1643=1,IF(ISERROR(VLOOKUP($P1643,'M1'!$A:$C,Q$2,FALSE)),"NOT PRESENT",VLOOKUP($P1643,'M1'!$A:$C,Q$2,FALSE)),IF($N1643=2,IF(ISERROR(VLOOKUP(DATA!$P1643,'M2'!$A:$C,Q$2,FALSE)),"NOT PRESENT",VLOOKUP(DATA!$P1643,'M2'!$A:$C,Q$2,FALSE)),IF($N1643=0,IF(ISERROR(VLOOKUP($P1643,'M1'!$A:$C,Q$2,FALSE)),IF(ISERROR(VLOOKUP(DATA!$P1643,'M2'!$A:$C,Q$2,FALSE)),"NOT PRESENT",VLOOKUP(DATA!$P1643,'M2'!$A:$C,Q$2,FALSE)),VLOOKUP($P1643,'M1'!$A:$C,Q$2,FALSE)),"SPECIFY METHOD")))</f>
        <v>Diodora aspera</v>
      </c>
      <c r="R1643" s="12" t="str">
        <f>IF($N1643=1,IF(ISERROR(VLOOKUP($P1643,'M1'!$A:$C,R$2,FALSE)),"NOT PRESENT",VLOOKUP($P1643,'M1'!$A:$C,R$2,FALSE)),IF($N1643=2,IF(ISERROR(VLOOKUP(DATA!$P1643,'M2'!$A:$C,R$2,FALSE)),"NOT PRESENT",VLOOKUP(DATA!$P1643,'M2'!$A:$C,R$2,FALSE)),IF($N1643=0,IF(ISERROR(VLOOKUP($P1643,'M1'!$A:$C,R$2,FALSE)),IF(ISERROR(VLOOKUP(DATA!$P1643,'M2'!$A:$C,R$2,FALSE)),"NOT PRESENT",VLOOKUP(DATA!$P1643,'M2'!$A:$C,R$2,FALSE)),VLOOKUP($P1643,'M1'!$A:$C,R$2,FALSE)),"SPECIFY METHOD")))</f>
        <v>Rough keyhole limpet</v>
      </c>
      <c r="S1643" s="21">
        <f t="shared" si="2910"/>
        <v>4</v>
      </c>
      <c r="T1643" s="11">
        <v>4</v>
      </c>
      <c r="U1643" s="11"/>
      <c r="V1643" s="11"/>
      <c r="W1643" s="11"/>
      <c r="X1643" s="11"/>
      <c r="Y1643" s="11"/>
      <c r="Z1643" s="11"/>
      <c r="AA1643" s="11"/>
      <c r="AB1643" s="11"/>
      <c r="AC1643" s="11"/>
      <c r="AD1643" s="11"/>
      <c r="AE1643" s="11"/>
      <c r="AF1643" s="11"/>
      <c r="AG1643" s="11"/>
      <c r="AH1643" s="11"/>
      <c r="AI1643" s="11"/>
      <c r="AJ1643" s="11"/>
      <c r="AK1643" s="11"/>
      <c r="AL1643" s="11"/>
      <c r="AM1643" s="11"/>
      <c r="AN1643" s="11"/>
      <c r="AO1643" s="11"/>
      <c r="AP1643" s="11"/>
      <c r="AQ1643" s="11"/>
      <c r="AR1643" s="11"/>
      <c r="AS1643" s="11"/>
      <c r="AT1643" s="11"/>
      <c r="AU1643" s="11"/>
      <c r="AV1643" s="11"/>
      <c r="AW1643" s="11"/>
      <c r="AX1643" s="11"/>
      <c r="AY1643" s="11"/>
      <c r="AZ1643" s="11"/>
      <c r="BA1643" s="11"/>
      <c r="BB1643" s="11"/>
      <c r="BC1643" s="11"/>
      <c r="BD1643" s="11"/>
      <c r="BE1643" s="11"/>
      <c r="BF1643" s="11"/>
      <c r="BG1643" s="11"/>
      <c r="BH1643" s="11"/>
      <c r="BI1643" s="11"/>
      <c r="BJ1643" s="11"/>
      <c r="BK1643" s="11"/>
      <c r="BL1643" s="11"/>
      <c r="BM1643" s="11"/>
      <c r="BN1643" s="11"/>
      <c r="BO1643" s="11"/>
      <c r="BP1643" s="11"/>
    </row>
    <row r="1644" spans="1:68" ht="12.75" customHeight="1">
      <c r="A1644" s="12">
        <f t="shared" si="2736"/>
        <v>1640</v>
      </c>
      <c r="B1644" s="11" t="str">
        <f t="shared" ref="B1644:D1644" si="3168">IF(ISERROR(B1643),IF(ISERROR(B1642),IF(ISERROR(B1641),"BLANK",B1641),B1642),B1643)</f>
        <v>Jasmin Schuster</v>
      </c>
      <c r="C1644" s="11" t="str">
        <f t="shared" si="3168"/>
        <v>Em Lim</v>
      </c>
      <c r="D1644" s="11" t="str">
        <f t="shared" si="3168"/>
        <v>BMSC17</v>
      </c>
      <c r="E1644" s="12" t="str">
        <f>IF(ISERROR(VLOOKUP($D1644,SITES!$A:$E,2,FALSE)),"",VLOOKUP($D1644,SITES!$A:$E,2,FALSE))</f>
        <v>Wouwer Channel</v>
      </c>
      <c r="F1644" s="10">
        <f>IF(ISERROR(VLOOKUP($D1644,SITES!$A:$E,3,FALSE)),"",VLOOKUP($D1644,SITES!$A:$E,3,FALSE))</f>
        <v>48.865482330322202</v>
      </c>
      <c r="G1644" s="13">
        <f>IF(ISERROR(VLOOKUP($D1644,SITES!$A:$E,4,FALSE)),"",VLOOKUP($D1644,SITES!$A:$E,4,FALSE))</f>
        <v>-125.36148071289</v>
      </c>
      <c r="H1644" s="36" t="str">
        <f t="shared" si="3145"/>
        <v>02/05/2024</v>
      </c>
      <c r="I1644" s="11">
        <f t="shared" ref="I1644:O1644" si="3169">IF(ISERROR(I1643),IF(ISERROR(I1642),IF(ISERROR(I1641),"BLANK",I1641),I1642),I1643)</f>
        <v>2.5</v>
      </c>
      <c r="J1644" s="11" t="str">
        <f t="shared" si="3169"/>
        <v>NE</v>
      </c>
      <c r="K1644" s="18">
        <f t="shared" si="3169"/>
        <v>0.63194444444444442</v>
      </c>
      <c r="L1644" s="11" t="str">
        <f t="shared" si="3169"/>
        <v>VDG</v>
      </c>
      <c r="M1644" s="11">
        <f t="shared" si="3169"/>
        <v>5.8</v>
      </c>
      <c r="N1644" s="11">
        <f t="shared" si="3169"/>
        <v>2</v>
      </c>
      <c r="O1644" s="11">
        <f t="shared" si="3169"/>
        <v>1</v>
      </c>
      <c r="P1644" s="11" t="s">
        <v>218</v>
      </c>
      <c r="Q1644" s="19" t="str">
        <f>IF($N1644=1,IF(ISERROR(VLOOKUP($P1644,'M1'!$A:$C,Q$2,FALSE)),"NOT PRESENT",VLOOKUP($P1644,'M1'!$A:$C,Q$2,FALSE)),IF($N1644=2,IF(ISERROR(VLOOKUP(DATA!$P1644,'M2'!$A:$C,Q$2,FALSE)),"NOT PRESENT",VLOOKUP(DATA!$P1644,'M2'!$A:$C,Q$2,FALSE)),IF($N1644=0,IF(ISERROR(VLOOKUP($P1644,'M1'!$A:$C,Q$2,FALSE)),IF(ISERROR(VLOOKUP(DATA!$P1644,'M2'!$A:$C,Q$2,FALSE)),"NOT PRESENT",VLOOKUP(DATA!$P1644,'M2'!$A:$C,Q$2,FALSE)),VLOOKUP($P1644,'M1'!$A:$C,Q$2,FALSE)),"SPECIFY METHOD")))</f>
        <v>Ceratostoma foliatum</v>
      </c>
      <c r="R1644" s="12" t="str">
        <f>IF($N1644=1,IF(ISERROR(VLOOKUP($P1644,'M1'!$A:$C,R$2,FALSE)),"NOT PRESENT",VLOOKUP($P1644,'M1'!$A:$C,R$2,FALSE)),IF($N1644=2,IF(ISERROR(VLOOKUP(DATA!$P1644,'M2'!$A:$C,R$2,FALSE)),"NOT PRESENT",VLOOKUP(DATA!$P1644,'M2'!$A:$C,R$2,FALSE)),IF($N1644=0,IF(ISERROR(VLOOKUP($P1644,'M1'!$A:$C,R$2,FALSE)),IF(ISERROR(VLOOKUP(DATA!$P1644,'M2'!$A:$C,R$2,FALSE)),"NOT PRESENT",VLOOKUP(DATA!$P1644,'M2'!$A:$C,R$2,FALSE)),VLOOKUP($P1644,'M1'!$A:$C,R$2,FALSE)),"SPECIFY METHOD")))</f>
        <v>Leafy hornmouth</v>
      </c>
      <c r="S1644" s="21">
        <f t="shared" si="2910"/>
        <v>25</v>
      </c>
      <c r="T1644" s="11">
        <v>25</v>
      </c>
      <c r="U1644" s="11"/>
      <c r="V1644" s="11"/>
      <c r="W1644" s="11"/>
      <c r="X1644" s="11"/>
      <c r="Y1644" s="11"/>
      <c r="Z1644" s="11"/>
      <c r="AA1644" s="11"/>
      <c r="AB1644" s="11"/>
      <c r="AC1644" s="11"/>
      <c r="AD1644" s="11"/>
      <c r="AE1644" s="11"/>
      <c r="AF1644" s="11"/>
      <c r="AG1644" s="11"/>
      <c r="AH1644" s="11"/>
      <c r="AI1644" s="11"/>
      <c r="AJ1644" s="11"/>
      <c r="AK1644" s="11"/>
      <c r="AL1644" s="11"/>
      <c r="AM1644" s="11"/>
      <c r="AN1644" s="11"/>
      <c r="AO1644" s="11"/>
      <c r="AP1644" s="11"/>
      <c r="AQ1644" s="11"/>
      <c r="AR1644" s="11"/>
      <c r="AS1644" s="11"/>
      <c r="AT1644" s="11"/>
      <c r="AU1644" s="11"/>
      <c r="AV1644" s="11"/>
      <c r="AW1644" s="11"/>
      <c r="AX1644" s="11"/>
      <c r="AY1644" s="11"/>
      <c r="AZ1644" s="11"/>
      <c r="BA1644" s="11"/>
      <c r="BB1644" s="11"/>
      <c r="BC1644" s="11"/>
      <c r="BD1644" s="11"/>
      <c r="BE1644" s="11"/>
      <c r="BF1644" s="11"/>
      <c r="BG1644" s="11"/>
      <c r="BH1644" s="11"/>
      <c r="BI1644" s="11"/>
      <c r="BJ1644" s="11"/>
      <c r="BK1644" s="11"/>
      <c r="BL1644" s="11"/>
      <c r="BM1644" s="11"/>
      <c r="BN1644" s="11"/>
      <c r="BO1644" s="11"/>
      <c r="BP1644" s="11"/>
    </row>
    <row r="1645" spans="1:68" ht="12.75" customHeight="1">
      <c r="A1645" s="12">
        <f t="shared" si="2736"/>
        <v>1641</v>
      </c>
      <c r="B1645" s="11" t="str">
        <f t="shared" ref="B1645:D1645" si="3170">IF(ISERROR(B1644),IF(ISERROR(B1643),IF(ISERROR(B1642),"BLANK",B1642),B1643),B1644)</f>
        <v>Jasmin Schuster</v>
      </c>
      <c r="C1645" s="11" t="str">
        <f t="shared" si="3170"/>
        <v>Em Lim</v>
      </c>
      <c r="D1645" s="11" t="str">
        <f t="shared" si="3170"/>
        <v>BMSC17</v>
      </c>
      <c r="E1645" s="12" t="str">
        <f>IF(ISERROR(VLOOKUP($D1645,SITES!$A:$E,2,FALSE)),"",VLOOKUP($D1645,SITES!$A:$E,2,FALSE))</f>
        <v>Wouwer Channel</v>
      </c>
      <c r="F1645" s="10">
        <f>IF(ISERROR(VLOOKUP($D1645,SITES!$A:$E,3,FALSE)),"",VLOOKUP($D1645,SITES!$A:$E,3,FALSE))</f>
        <v>48.865482330322202</v>
      </c>
      <c r="G1645" s="13">
        <f>IF(ISERROR(VLOOKUP($D1645,SITES!$A:$E,4,FALSE)),"",VLOOKUP($D1645,SITES!$A:$E,4,FALSE))</f>
        <v>-125.36148071289</v>
      </c>
      <c r="H1645" s="36" t="str">
        <f t="shared" si="3145"/>
        <v>02/05/2024</v>
      </c>
      <c r="I1645" s="11">
        <f t="shared" ref="I1645:O1645" si="3171">IF(ISERROR(I1644),IF(ISERROR(I1643),IF(ISERROR(I1642),"BLANK",I1642),I1643),I1644)</f>
        <v>2.5</v>
      </c>
      <c r="J1645" s="11" t="str">
        <f t="shared" si="3171"/>
        <v>NE</v>
      </c>
      <c r="K1645" s="18">
        <f t="shared" si="3171"/>
        <v>0.63194444444444442</v>
      </c>
      <c r="L1645" s="11" t="str">
        <f t="shared" si="3171"/>
        <v>VDG</v>
      </c>
      <c r="M1645" s="11">
        <f t="shared" si="3171"/>
        <v>5.8</v>
      </c>
      <c r="N1645" s="11">
        <f t="shared" si="3171"/>
        <v>2</v>
      </c>
      <c r="O1645" s="11">
        <f t="shared" si="3171"/>
        <v>1</v>
      </c>
      <c r="P1645" s="11" t="s">
        <v>216</v>
      </c>
      <c r="Q1645" s="19" t="str">
        <f>IF($N1645=1,IF(ISERROR(VLOOKUP($P1645,'M1'!$A:$C,Q$2,FALSE)),"NOT PRESENT",VLOOKUP($P1645,'M1'!$A:$C,Q$2,FALSE)),IF($N1645=2,IF(ISERROR(VLOOKUP(DATA!$P1645,'M2'!$A:$C,Q$2,FALSE)),"NOT PRESENT",VLOOKUP(DATA!$P1645,'M2'!$A:$C,Q$2,FALSE)),IF($N1645=0,IF(ISERROR(VLOOKUP($P1645,'M1'!$A:$C,Q$2,FALSE)),IF(ISERROR(VLOOKUP(DATA!$P1645,'M2'!$A:$C,Q$2,FALSE)),"NOT PRESENT",VLOOKUP(DATA!$P1645,'M2'!$A:$C,Q$2,FALSE)),VLOOKUP($P1645,'M1'!$A:$C,Q$2,FALSE)),"SPECIFY METHOD")))</f>
        <v>Haliotis kamtschatkana</v>
      </c>
      <c r="R1645" s="12" t="str">
        <f>IF($N1645=1,IF(ISERROR(VLOOKUP($P1645,'M1'!$A:$C,R$2,FALSE)),"NOT PRESENT",VLOOKUP($P1645,'M1'!$A:$C,R$2,FALSE)),IF($N1645=2,IF(ISERROR(VLOOKUP(DATA!$P1645,'M2'!$A:$C,R$2,FALSE)),"NOT PRESENT",VLOOKUP(DATA!$P1645,'M2'!$A:$C,R$2,FALSE)),IF($N1645=0,IF(ISERROR(VLOOKUP($P1645,'M1'!$A:$C,R$2,FALSE)),IF(ISERROR(VLOOKUP(DATA!$P1645,'M2'!$A:$C,R$2,FALSE)),"NOT PRESENT",VLOOKUP(DATA!$P1645,'M2'!$A:$C,R$2,FALSE)),VLOOKUP($P1645,'M1'!$A:$C,R$2,FALSE)),"SPECIFY METHOD")))</f>
        <v>Pinto abalone</v>
      </c>
      <c r="S1645" s="21">
        <f t="shared" si="2910"/>
        <v>3</v>
      </c>
      <c r="T1645" s="11">
        <v>0</v>
      </c>
      <c r="U1645" s="11">
        <v>3</v>
      </c>
      <c r="V1645" s="11"/>
      <c r="W1645" s="11"/>
      <c r="X1645" s="11"/>
      <c r="Y1645" s="11"/>
      <c r="Z1645" s="11"/>
      <c r="AA1645" s="11"/>
      <c r="AB1645" s="11"/>
      <c r="AC1645" s="11"/>
      <c r="AD1645" s="11"/>
      <c r="AE1645" s="11"/>
      <c r="AF1645" s="11"/>
      <c r="AG1645" s="11"/>
      <c r="AH1645" s="11"/>
      <c r="AI1645" s="11"/>
      <c r="AJ1645" s="11"/>
      <c r="AK1645" s="11"/>
      <c r="AL1645" s="11"/>
      <c r="AM1645" s="11"/>
      <c r="AN1645" s="11"/>
      <c r="AO1645" s="11"/>
      <c r="AP1645" s="11"/>
      <c r="AQ1645" s="11"/>
      <c r="AR1645" s="11"/>
      <c r="AS1645" s="11"/>
      <c r="AT1645" s="11"/>
      <c r="AU1645" s="11"/>
      <c r="AV1645" s="11"/>
      <c r="AW1645" s="11"/>
      <c r="AX1645" s="11"/>
      <c r="AY1645" s="11"/>
      <c r="AZ1645" s="11"/>
      <c r="BA1645" s="11"/>
      <c r="BB1645" s="11"/>
      <c r="BC1645" s="11"/>
      <c r="BD1645" s="11"/>
      <c r="BE1645" s="11"/>
      <c r="BF1645" s="11"/>
      <c r="BG1645" s="11"/>
      <c r="BH1645" s="11"/>
      <c r="BI1645" s="11"/>
      <c r="BJ1645" s="11"/>
      <c r="BK1645" s="11"/>
      <c r="BL1645" s="11"/>
      <c r="BM1645" s="11"/>
      <c r="BN1645" s="11"/>
      <c r="BO1645" s="11"/>
      <c r="BP1645" s="11"/>
    </row>
    <row r="1646" spans="1:68" ht="12.75" customHeight="1">
      <c r="A1646" s="12">
        <f t="shared" si="2736"/>
        <v>1642</v>
      </c>
      <c r="B1646" s="11" t="str">
        <f t="shared" ref="B1646:D1646" si="3172">IF(ISERROR(B1645),IF(ISERROR(B1644),IF(ISERROR(B1643),"BLANK",B1643),B1644),B1645)</f>
        <v>Jasmin Schuster</v>
      </c>
      <c r="C1646" s="11" t="str">
        <f t="shared" si="3172"/>
        <v>Em Lim</v>
      </c>
      <c r="D1646" s="11" t="str">
        <f t="shared" si="3172"/>
        <v>BMSC17</v>
      </c>
      <c r="E1646" s="12" t="str">
        <f>IF(ISERROR(VLOOKUP($D1646,SITES!$A:$E,2,FALSE)),"",VLOOKUP($D1646,SITES!$A:$E,2,FALSE))</f>
        <v>Wouwer Channel</v>
      </c>
      <c r="F1646" s="10">
        <f>IF(ISERROR(VLOOKUP($D1646,SITES!$A:$E,3,FALSE)),"",VLOOKUP($D1646,SITES!$A:$E,3,FALSE))</f>
        <v>48.865482330322202</v>
      </c>
      <c r="G1646" s="13">
        <f>IF(ISERROR(VLOOKUP($D1646,SITES!$A:$E,4,FALSE)),"",VLOOKUP($D1646,SITES!$A:$E,4,FALSE))</f>
        <v>-125.36148071289</v>
      </c>
      <c r="H1646" s="36" t="str">
        <f t="shared" si="3145"/>
        <v>02/05/2024</v>
      </c>
      <c r="I1646" s="11">
        <f t="shared" ref="I1646:O1646" si="3173">IF(ISERROR(I1645),IF(ISERROR(I1644),IF(ISERROR(I1643),"BLANK",I1643),I1644),I1645)</f>
        <v>2.5</v>
      </c>
      <c r="J1646" s="11" t="str">
        <f t="shared" si="3173"/>
        <v>NE</v>
      </c>
      <c r="K1646" s="18">
        <f t="shared" si="3173"/>
        <v>0.63194444444444442</v>
      </c>
      <c r="L1646" s="11" t="str">
        <f t="shared" si="3173"/>
        <v>VDG</v>
      </c>
      <c r="M1646" s="11">
        <f t="shared" si="3173"/>
        <v>5.8</v>
      </c>
      <c r="N1646" s="11">
        <f t="shared" si="3173"/>
        <v>2</v>
      </c>
      <c r="O1646" s="11">
        <f t="shared" si="3173"/>
        <v>1</v>
      </c>
      <c r="P1646" s="11" t="s">
        <v>225</v>
      </c>
      <c r="Q1646" s="19" t="str">
        <f>IF($N1646=1,IF(ISERROR(VLOOKUP($P1646,'M1'!$A:$C,Q$2,FALSE)),"NOT PRESENT",VLOOKUP($P1646,'M1'!$A:$C,Q$2,FALSE)),IF($N1646=2,IF(ISERROR(VLOOKUP(DATA!$P1646,'M2'!$A:$C,Q$2,FALSE)),"NOT PRESENT",VLOOKUP(DATA!$P1646,'M2'!$A:$C,Q$2,FALSE)),IF($N1646=0,IF(ISERROR(VLOOKUP($P1646,'M1'!$A:$C,Q$2,FALSE)),IF(ISERROR(VLOOKUP(DATA!$P1646,'M2'!$A:$C,Q$2,FALSE)),"NOT PRESENT",VLOOKUP(DATA!$P1646,'M2'!$A:$C,Q$2,FALSE)),VLOOKUP($P1646,'M1'!$A:$C,Q$2,FALSE)),"SPECIFY METHOD")))</f>
        <v>Ophiodon elongatus</v>
      </c>
      <c r="R1646" s="12" t="str">
        <f>IF($N1646=1,IF(ISERROR(VLOOKUP($P1646,'M1'!$A:$C,R$2,FALSE)),"NOT PRESENT",VLOOKUP($P1646,'M1'!$A:$C,R$2,FALSE)),IF($N1646=2,IF(ISERROR(VLOOKUP(DATA!$P1646,'M2'!$A:$C,R$2,FALSE)),"NOT PRESENT",VLOOKUP(DATA!$P1646,'M2'!$A:$C,R$2,FALSE)),IF($N1646=0,IF(ISERROR(VLOOKUP($P1646,'M1'!$A:$C,R$2,FALSE)),IF(ISERROR(VLOOKUP(DATA!$P1646,'M2'!$A:$C,R$2,FALSE)),"NOT PRESENT",VLOOKUP(DATA!$P1646,'M2'!$A:$C,R$2,FALSE)),VLOOKUP($P1646,'M1'!$A:$C,R$2,FALSE)),"SPECIFY METHOD")))</f>
        <v>Lingcod</v>
      </c>
      <c r="S1646" s="21">
        <f t="shared" si="2910"/>
        <v>1</v>
      </c>
      <c r="T1646" s="11">
        <v>0</v>
      </c>
      <c r="U1646" s="11"/>
      <c r="V1646" s="11"/>
      <c r="W1646" s="11"/>
      <c r="X1646" s="11"/>
      <c r="Y1646" s="11"/>
      <c r="Z1646" s="11"/>
      <c r="AA1646" s="11"/>
      <c r="AB1646" s="11"/>
      <c r="AC1646" s="11"/>
      <c r="AD1646" s="11">
        <v>1</v>
      </c>
      <c r="AE1646" s="11"/>
      <c r="AF1646" s="11"/>
      <c r="AG1646" s="11"/>
      <c r="AH1646" s="11"/>
      <c r="AI1646" s="11"/>
      <c r="AJ1646" s="11"/>
      <c r="AK1646" s="11"/>
      <c r="AL1646" s="11"/>
      <c r="AM1646" s="11"/>
      <c r="AN1646" s="11"/>
      <c r="AO1646" s="11"/>
      <c r="AP1646" s="11"/>
      <c r="AQ1646" s="11"/>
      <c r="AR1646" s="11"/>
      <c r="AS1646" s="11"/>
      <c r="AT1646" s="11"/>
      <c r="AU1646" s="11"/>
      <c r="AV1646" s="11"/>
      <c r="AW1646" s="11"/>
      <c r="AX1646" s="11"/>
      <c r="AY1646" s="11"/>
      <c r="AZ1646" s="11"/>
      <c r="BA1646" s="11"/>
      <c r="BB1646" s="11"/>
      <c r="BC1646" s="11"/>
      <c r="BD1646" s="11"/>
      <c r="BE1646" s="11"/>
      <c r="BF1646" s="11"/>
      <c r="BG1646" s="11"/>
      <c r="BH1646" s="11"/>
      <c r="BI1646" s="11"/>
      <c r="BJ1646" s="11"/>
      <c r="BK1646" s="11"/>
      <c r="BL1646" s="11"/>
      <c r="BM1646" s="11"/>
      <c r="BN1646" s="11"/>
      <c r="BO1646" s="11"/>
      <c r="BP1646" s="11"/>
    </row>
    <row r="1647" spans="1:68" ht="12.75" customHeight="1">
      <c r="A1647" s="12">
        <f t="shared" si="2736"/>
        <v>1643</v>
      </c>
      <c r="B1647" s="11" t="str">
        <f t="shared" ref="B1647:D1647" si="3174">IF(ISERROR(B1646),IF(ISERROR(B1645),IF(ISERROR(B1644),"BLANK",B1644),B1645),B1646)</f>
        <v>Jasmin Schuster</v>
      </c>
      <c r="C1647" s="11" t="str">
        <f t="shared" si="3174"/>
        <v>Em Lim</v>
      </c>
      <c r="D1647" s="11" t="str">
        <f t="shared" si="3174"/>
        <v>BMSC17</v>
      </c>
      <c r="E1647" s="12" t="str">
        <f>IF(ISERROR(VLOOKUP($D1647,SITES!$A:$E,2,FALSE)),"",VLOOKUP($D1647,SITES!$A:$E,2,FALSE))</f>
        <v>Wouwer Channel</v>
      </c>
      <c r="F1647" s="10">
        <f>IF(ISERROR(VLOOKUP($D1647,SITES!$A:$E,3,FALSE)),"",VLOOKUP($D1647,SITES!$A:$E,3,FALSE))</f>
        <v>48.865482330322202</v>
      </c>
      <c r="G1647" s="13">
        <f>IF(ISERROR(VLOOKUP($D1647,SITES!$A:$E,4,FALSE)),"",VLOOKUP($D1647,SITES!$A:$E,4,FALSE))</f>
        <v>-125.36148071289</v>
      </c>
      <c r="H1647" s="36" t="str">
        <f t="shared" si="3145"/>
        <v>02/05/2024</v>
      </c>
      <c r="I1647" s="11">
        <f t="shared" ref="I1647:O1647" si="3175">IF(ISERROR(I1646),IF(ISERROR(I1645),IF(ISERROR(I1644),"BLANK",I1644),I1645),I1646)</f>
        <v>2.5</v>
      </c>
      <c r="J1647" s="11" t="str">
        <f t="shared" si="3175"/>
        <v>NE</v>
      </c>
      <c r="K1647" s="18">
        <f t="shared" si="3175"/>
        <v>0.63194444444444442</v>
      </c>
      <c r="L1647" s="11" t="str">
        <f t="shared" si="3175"/>
        <v>VDG</v>
      </c>
      <c r="M1647" s="11">
        <f t="shared" si="3175"/>
        <v>5.8</v>
      </c>
      <c r="N1647" s="11">
        <f t="shared" si="3175"/>
        <v>2</v>
      </c>
      <c r="O1647" s="11">
        <f t="shared" si="3175"/>
        <v>1</v>
      </c>
      <c r="P1647" s="11" t="s">
        <v>228</v>
      </c>
      <c r="Q1647" s="19" t="str">
        <f>IF($N1647=1,IF(ISERROR(VLOOKUP($P1647,'M1'!$A:$C,Q$2,FALSE)),"NOT PRESENT",VLOOKUP($P1647,'M1'!$A:$C,Q$2,FALSE)),IF($N1647=2,IF(ISERROR(VLOOKUP(DATA!$P1647,'M2'!$A:$C,Q$2,FALSE)),"NOT PRESENT",VLOOKUP(DATA!$P1647,'M2'!$A:$C,Q$2,FALSE)),IF($N1647=0,IF(ISERROR(VLOOKUP($P1647,'M1'!$A:$C,Q$2,FALSE)),IF(ISERROR(VLOOKUP(DATA!$P1647,'M2'!$A:$C,Q$2,FALSE)),"NOT PRESENT",VLOOKUP(DATA!$P1647,'M2'!$A:$C,Q$2,FALSE)),VLOOKUP($P1647,'M1'!$A:$C,Q$2,FALSE)),"SPECIFY METHOD")))</f>
        <v>Crassadoma gigantea</v>
      </c>
      <c r="R1647" s="12" t="str">
        <f>IF($N1647=1,IF(ISERROR(VLOOKUP($P1647,'M1'!$A:$C,R$2,FALSE)),"NOT PRESENT",VLOOKUP($P1647,'M1'!$A:$C,R$2,FALSE)),IF($N1647=2,IF(ISERROR(VLOOKUP(DATA!$P1647,'M2'!$A:$C,R$2,FALSE)),"NOT PRESENT",VLOOKUP(DATA!$P1647,'M2'!$A:$C,R$2,FALSE)),IF($N1647=0,IF(ISERROR(VLOOKUP($P1647,'M1'!$A:$C,R$2,FALSE)),IF(ISERROR(VLOOKUP(DATA!$P1647,'M2'!$A:$C,R$2,FALSE)),"NOT PRESENT",VLOOKUP(DATA!$P1647,'M2'!$A:$C,R$2,FALSE)),VLOOKUP($P1647,'M1'!$A:$C,R$2,FALSE)),"SPECIFY METHOD")))</f>
        <v>Purple-hinged rock scallop</v>
      </c>
      <c r="S1647" s="21">
        <f t="shared" si="2910"/>
        <v>9</v>
      </c>
      <c r="T1647" s="11">
        <v>0</v>
      </c>
      <c r="U1647" s="11">
        <v>1</v>
      </c>
      <c r="V1647" s="11">
        <v>5</v>
      </c>
      <c r="W1647" s="11">
        <v>3</v>
      </c>
      <c r="X1647" s="11"/>
      <c r="Y1647" s="11"/>
      <c r="Z1647" s="11"/>
      <c r="AA1647" s="11"/>
      <c r="AB1647" s="11"/>
      <c r="AC1647" s="11"/>
      <c r="AD1647" s="11"/>
      <c r="AE1647" s="11"/>
      <c r="AF1647" s="11"/>
      <c r="AG1647" s="11"/>
      <c r="AH1647" s="11"/>
      <c r="AI1647" s="11"/>
      <c r="AJ1647" s="11"/>
      <c r="AK1647" s="11"/>
      <c r="AL1647" s="11"/>
      <c r="AM1647" s="11"/>
      <c r="AN1647" s="11"/>
      <c r="AO1647" s="11"/>
      <c r="AP1647" s="11"/>
      <c r="AQ1647" s="11"/>
      <c r="AR1647" s="11"/>
      <c r="AS1647" s="11"/>
      <c r="AT1647" s="11"/>
      <c r="AU1647" s="11"/>
      <c r="AV1647" s="11"/>
      <c r="AW1647" s="11"/>
      <c r="AX1647" s="11"/>
      <c r="AY1647" s="11"/>
      <c r="AZ1647" s="11"/>
      <c r="BA1647" s="11"/>
      <c r="BB1647" s="11"/>
      <c r="BC1647" s="11"/>
      <c r="BD1647" s="11"/>
      <c r="BE1647" s="11"/>
      <c r="BF1647" s="11"/>
      <c r="BG1647" s="11"/>
      <c r="BH1647" s="11"/>
      <c r="BI1647" s="11"/>
      <c r="BJ1647" s="11"/>
      <c r="BK1647" s="11"/>
      <c r="BL1647" s="11"/>
      <c r="BM1647" s="11"/>
      <c r="BN1647" s="11"/>
      <c r="BO1647" s="11"/>
      <c r="BP1647" s="11"/>
    </row>
    <row r="1648" spans="1:68" ht="12.75" customHeight="1">
      <c r="A1648" s="12">
        <f t="shared" si="2736"/>
        <v>1644</v>
      </c>
      <c r="B1648" s="11" t="str">
        <f t="shared" ref="B1648:D1648" si="3176">IF(ISERROR(B1647),IF(ISERROR(B1646),IF(ISERROR(B1645),"BLANK",B1645),B1646),B1647)</f>
        <v>Jasmin Schuster</v>
      </c>
      <c r="C1648" s="11" t="str">
        <f t="shared" si="3176"/>
        <v>Em Lim</v>
      </c>
      <c r="D1648" s="11" t="str">
        <f t="shared" si="3176"/>
        <v>BMSC17</v>
      </c>
      <c r="E1648" s="12" t="str">
        <f>IF(ISERROR(VLOOKUP($D1648,SITES!$A:$E,2,FALSE)),"",VLOOKUP($D1648,SITES!$A:$E,2,FALSE))</f>
        <v>Wouwer Channel</v>
      </c>
      <c r="F1648" s="10">
        <f>IF(ISERROR(VLOOKUP($D1648,SITES!$A:$E,3,FALSE)),"",VLOOKUP($D1648,SITES!$A:$E,3,FALSE))</f>
        <v>48.865482330322202</v>
      </c>
      <c r="G1648" s="13">
        <f>IF(ISERROR(VLOOKUP($D1648,SITES!$A:$E,4,FALSE)),"",VLOOKUP($D1648,SITES!$A:$E,4,FALSE))</f>
        <v>-125.36148071289</v>
      </c>
      <c r="H1648" s="36" t="str">
        <f t="shared" si="3145"/>
        <v>02/05/2024</v>
      </c>
      <c r="I1648" s="11">
        <f t="shared" ref="I1648:O1648" si="3177">IF(ISERROR(I1647),IF(ISERROR(I1646),IF(ISERROR(I1645),"BLANK",I1645),I1646),I1647)</f>
        <v>2.5</v>
      </c>
      <c r="J1648" s="11" t="str">
        <f t="shared" si="3177"/>
        <v>NE</v>
      </c>
      <c r="K1648" s="18">
        <f t="shared" si="3177"/>
        <v>0.63194444444444442</v>
      </c>
      <c r="L1648" s="11" t="str">
        <f t="shared" si="3177"/>
        <v>VDG</v>
      </c>
      <c r="M1648" s="11">
        <f t="shared" si="3177"/>
        <v>5.8</v>
      </c>
      <c r="N1648" s="11">
        <f t="shared" si="3177"/>
        <v>2</v>
      </c>
      <c r="O1648" s="11">
        <f t="shared" si="3177"/>
        <v>1</v>
      </c>
      <c r="P1648" s="11" t="s">
        <v>251</v>
      </c>
      <c r="Q1648" s="19" t="str">
        <f>IF($N1648=1,IF(ISERROR(VLOOKUP($P1648,'M1'!$A:$C,Q$2,FALSE)),"NOT PRESENT",VLOOKUP($P1648,'M1'!$A:$C,Q$2,FALSE)),IF($N1648=2,IF(ISERROR(VLOOKUP(DATA!$P1648,'M2'!$A:$C,Q$2,FALSE)),"NOT PRESENT",VLOOKUP(DATA!$P1648,'M2'!$A:$C,Q$2,FALSE)),IF($N1648=0,IF(ISERROR(VLOOKUP($P1648,'M1'!$A:$C,Q$2,FALSE)),IF(ISERROR(VLOOKUP(DATA!$P1648,'M2'!$A:$C,Q$2,FALSE)),"NOT PRESENT",VLOOKUP(DATA!$P1648,'M2'!$A:$C,Q$2,FALSE)),VLOOKUP($P1648,'M1'!$A:$C,Q$2,FALSE)),"SPECIFY METHOD")))</f>
        <v>Pandalus danae</v>
      </c>
      <c r="R1648" s="12" t="str">
        <f>IF($N1648=1,IF(ISERROR(VLOOKUP($P1648,'M1'!$A:$C,R$2,FALSE)),"NOT PRESENT",VLOOKUP($P1648,'M1'!$A:$C,R$2,FALSE)),IF($N1648=2,IF(ISERROR(VLOOKUP(DATA!$P1648,'M2'!$A:$C,R$2,FALSE)),"NOT PRESENT",VLOOKUP(DATA!$P1648,'M2'!$A:$C,R$2,FALSE)),IF($N1648=0,IF(ISERROR(VLOOKUP($P1648,'M1'!$A:$C,R$2,FALSE)),IF(ISERROR(VLOOKUP(DATA!$P1648,'M2'!$A:$C,R$2,FALSE)),"NOT PRESENT",VLOOKUP(DATA!$P1648,'M2'!$A:$C,R$2,FALSE)),VLOOKUP($P1648,'M1'!$A:$C,R$2,FALSE)),"SPECIFY METHOD")))</f>
        <v>Dock shrimp</v>
      </c>
      <c r="S1648" s="21">
        <f t="shared" si="2910"/>
        <v>1</v>
      </c>
      <c r="T1648" s="11">
        <v>1</v>
      </c>
      <c r="U1648" s="11"/>
      <c r="V1648" s="11"/>
      <c r="W1648" s="11"/>
      <c r="X1648" s="11"/>
      <c r="Y1648" s="11"/>
      <c r="Z1648" s="11"/>
      <c r="AA1648" s="11"/>
      <c r="AB1648" s="11"/>
      <c r="AC1648" s="11"/>
      <c r="AD1648" s="11"/>
      <c r="AE1648" s="11"/>
      <c r="AF1648" s="11"/>
      <c r="AG1648" s="11"/>
      <c r="AH1648" s="11"/>
      <c r="AI1648" s="11"/>
      <c r="AJ1648" s="11"/>
      <c r="AK1648" s="11"/>
      <c r="AL1648" s="11"/>
      <c r="AM1648" s="11"/>
      <c r="AN1648" s="11"/>
      <c r="AO1648" s="11"/>
      <c r="AP1648" s="11"/>
      <c r="AQ1648" s="11"/>
      <c r="AR1648" s="11"/>
      <c r="AS1648" s="11"/>
      <c r="AT1648" s="11"/>
      <c r="AU1648" s="11"/>
      <c r="AV1648" s="11"/>
      <c r="AW1648" s="11"/>
      <c r="AX1648" s="11"/>
      <c r="AY1648" s="11"/>
      <c r="AZ1648" s="11"/>
      <c r="BA1648" s="11"/>
      <c r="BB1648" s="11"/>
      <c r="BC1648" s="11"/>
      <c r="BD1648" s="11"/>
      <c r="BE1648" s="11"/>
      <c r="BF1648" s="11"/>
      <c r="BG1648" s="11"/>
      <c r="BH1648" s="11"/>
      <c r="BI1648" s="11"/>
      <c r="BJ1648" s="11"/>
      <c r="BK1648" s="11"/>
      <c r="BL1648" s="11"/>
      <c r="BM1648" s="11"/>
      <c r="BN1648" s="11"/>
      <c r="BO1648" s="11"/>
      <c r="BP1648" s="11"/>
    </row>
    <row r="1649" spans="1:68" ht="12.75" customHeight="1">
      <c r="A1649" s="12">
        <f t="shared" si="2736"/>
        <v>1645</v>
      </c>
      <c r="B1649" s="11" t="str">
        <f t="shared" ref="B1649:D1649" si="3178">IF(ISERROR(B1648),IF(ISERROR(B1647),IF(ISERROR(B1646),"BLANK",B1646),B1647),B1648)</f>
        <v>Jasmin Schuster</v>
      </c>
      <c r="C1649" s="11" t="str">
        <f t="shared" si="3178"/>
        <v>Em Lim</v>
      </c>
      <c r="D1649" s="11" t="str">
        <f t="shared" si="3178"/>
        <v>BMSC17</v>
      </c>
      <c r="E1649" s="12" t="str">
        <f>IF(ISERROR(VLOOKUP($D1649,SITES!$A:$E,2,FALSE)),"",VLOOKUP($D1649,SITES!$A:$E,2,FALSE))</f>
        <v>Wouwer Channel</v>
      </c>
      <c r="F1649" s="10">
        <f>IF(ISERROR(VLOOKUP($D1649,SITES!$A:$E,3,FALSE)),"",VLOOKUP($D1649,SITES!$A:$E,3,FALSE))</f>
        <v>48.865482330322202</v>
      </c>
      <c r="G1649" s="13">
        <f>IF(ISERROR(VLOOKUP($D1649,SITES!$A:$E,4,FALSE)),"",VLOOKUP($D1649,SITES!$A:$E,4,FALSE))</f>
        <v>-125.36148071289</v>
      </c>
      <c r="H1649" s="36" t="str">
        <f t="shared" si="3145"/>
        <v>02/05/2024</v>
      </c>
      <c r="I1649" s="11">
        <f t="shared" ref="I1649:O1649" si="3179">IF(ISERROR(I1648),IF(ISERROR(I1647),IF(ISERROR(I1646),"BLANK",I1646),I1647),I1648)</f>
        <v>2.5</v>
      </c>
      <c r="J1649" s="11" t="str">
        <f t="shared" si="3179"/>
        <v>NE</v>
      </c>
      <c r="K1649" s="18">
        <f t="shared" si="3179"/>
        <v>0.63194444444444442</v>
      </c>
      <c r="L1649" s="11" t="str">
        <f t="shared" si="3179"/>
        <v>VDG</v>
      </c>
      <c r="M1649" s="11">
        <f t="shared" si="3179"/>
        <v>5.8</v>
      </c>
      <c r="N1649" s="11">
        <f t="shared" si="3179"/>
        <v>2</v>
      </c>
      <c r="O1649" s="11">
        <f t="shared" si="3179"/>
        <v>1</v>
      </c>
      <c r="P1649" s="11" t="s">
        <v>232</v>
      </c>
      <c r="Q1649" s="19" t="str">
        <f>IF($N1649=1,IF(ISERROR(VLOOKUP($P1649,'M1'!$A:$C,Q$2,FALSE)),"NOT PRESENT",VLOOKUP($P1649,'M1'!$A:$C,Q$2,FALSE)),IF($N1649=2,IF(ISERROR(VLOOKUP(DATA!$P1649,'M2'!$A:$C,Q$2,FALSE)),"NOT PRESENT",VLOOKUP(DATA!$P1649,'M2'!$A:$C,Q$2,FALSE)),IF($N1649=0,IF(ISERROR(VLOOKUP($P1649,'M1'!$A:$C,Q$2,FALSE)),IF(ISERROR(VLOOKUP(DATA!$P1649,'M2'!$A:$C,Q$2,FALSE)),"NOT PRESENT",VLOOKUP(DATA!$P1649,'M2'!$A:$C,Q$2,FALSE)),VLOOKUP($P1649,'M1'!$A:$C,Q$2,FALSE)),"SPECIFY METHOD")))</f>
        <v>Scyra acutifrons</v>
      </c>
      <c r="R1649" s="12" t="str">
        <f>IF($N1649=1,IF(ISERROR(VLOOKUP($P1649,'M1'!$A:$C,R$2,FALSE)),"NOT PRESENT",VLOOKUP($P1649,'M1'!$A:$C,R$2,FALSE)),IF($N1649=2,IF(ISERROR(VLOOKUP(DATA!$P1649,'M2'!$A:$C,R$2,FALSE)),"NOT PRESENT",VLOOKUP(DATA!$P1649,'M2'!$A:$C,R$2,FALSE)),IF($N1649=0,IF(ISERROR(VLOOKUP($P1649,'M1'!$A:$C,R$2,FALSE)),IF(ISERROR(VLOOKUP(DATA!$P1649,'M2'!$A:$C,R$2,FALSE)),"NOT PRESENT",VLOOKUP(DATA!$P1649,'M2'!$A:$C,R$2,FALSE)),VLOOKUP($P1649,'M1'!$A:$C,R$2,FALSE)),"SPECIFY METHOD")))</f>
        <v>Sharpnose crab</v>
      </c>
      <c r="S1649" s="21">
        <f t="shared" si="2910"/>
        <v>1</v>
      </c>
      <c r="T1649" s="11">
        <v>1</v>
      </c>
      <c r="U1649" s="11"/>
      <c r="V1649" s="11"/>
      <c r="W1649" s="11"/>
      <c r="X1649" s="11"/>
      <c r="Y1649" s="11"/>
      <c r="Z1649" s="11"/>
      <c r="AA1649" s="11"/>
      <c r="AB1649" s="11"/>
      <c r="AC1649" s="11"/>
      <c r="AD1649" s="11"/>
      <c r="AE1649" s="11"/>
      <c r="AF1649" s="11"/>
      <c r="AG1649" s="11"/>
      <c r="AH1649" s="11"/>
      <c r="AI1649" s="11"/>
      <c r="AJ1649" s="11"/>
      <c r="AK1649" s="11"/>
      <c r="AL1649" s="11"/>
      <c r="AM1649" s="11"/>
      <c r="AN1649" s="11"/>
      <c r="AO1649" s="11"/>
      <c r="AP1649" s="11"/>
      <c r="AQ1649" s="11"/>
      <c r="AR1649" s="11"/>
      <c r="AS1649" s="11"/>
      <c r="AT1649" s="11"/>
      <c r="AU1649" s="11"/>
      <c r="AV1649" s="11"/>
      <c r="AW1649" s="11"/>
      <c r="AX1649" s="11"/>
      <c r="AY1649" s="11"/>
      <c r="AZ1649" s="11"/>
      <c r="BA1649" s="11"/>
      <c r="BB1649" s="11"/>
      <c r="BC1649" s="11"/>
      <c r="BD1649" s="11"/>
      <c r="BE1649" s="11"/>
      <c r="BF1649" s="11"/>
      <c r="BG1649" s="11"/>
      <c r="BH1649" s="11"/>
      <c r="BI1649" s="11"/>
      <c r="BJ1649" s="11"/>
      <c r="BK1649" s="11"/>
      <c r="BL1649" s="11"/>
      <c r="BM1649" s="11"/>
      <c r="BN1649" s="11"/>
      <c r="BO1649" s="11"/>
      <c r="BP1649" s="11"/>
    </row>
    <row r="1650" spans="1:68" ht="12.75" customHeight="1">
      <c r="A1650" s="12">
        <f t="shared" si="2736"/>
        <v>1646</v>
      </c>
      <c r="B1650" s="11" t="str">
        <f t="shared" ref="B1650:D1650" si="3180">IF(ISERROR(B1649),IF(ISERROR(B1648),IF(ISERROR(B1647),"BLANK",B1647),B1648),B1649)</f>
        <v>Jasmin Schuster</v>
      </c>
      <c r="C1650" s="11" t="str">
        <f t="shared" si="3180"/>
        <v>Em Lim</v>
      </c>
      <c r="D1650" s="11" t="str">
        <f t="shared" si="3180"/>
        <v>BMSC17</v>
      </c>
      <c r="E1650" s="12" t="str">
        <f>IF(ISERROR(VLOOKUP($D1650,SITES!$A:$E,2,FALSE)),"",VLOOKUP($D1650,SITES!$A:$E,2,FALSE))</f>
        <v>Wouwer Channel</v>
      </c>
      <c r="F1650" s="10">
        <f>IF(ISERROR(VLOOKUP($D1650,SITES!$A:$E,3,FALSE)),"",VLOOKUP($D1650,SITES!$A:$E,3,FALSE))</f>
        <v>48.865482330322202</v>
      </c>
      <c r="G1650" s="13">
        <f>IF(ISERROR(VLOOKUP($D1650,SITES!$A:$E,4,FALSE)),"",VLOOKUP($D1650,SITES!$A:$E,4,FALSE))</f>
        <v>-125.36148071289</v>
      </c>
      <c r="H1650" s="36" t="str">
        <f t="shared" si="3145"/>
        <v>02/05/2024</v>
      </c>
      <c r="I1650" s="11">
        <f t="shared" ref="I1650:O1650" si="3181">IF(ISERROR(I1649),IF(ISERROR(I1648),IF(ISERROR(I1647),"BLANK",I1647),I1648),I1649)</f>
        <v>2.5</v>
      </c>
      <c r="J1650" s="11" t="str">
        <f t="shared" si="3181"/>
        <v>NE</v>
      </c>
      <c r="K1650" s="18">
        <f t="shared" si="3181"/>
        <v>0.63194444444444442</v>
      </c>
      <c r="L1650" s="11" t="str">
        <f t="shared" si="3181"/>
        <v>VDG</v>
      </c>
      <c r="M1650" s="11">
        <f t="shared" si="3181"/>
        <v>5.8</v>
      </c>
      <c r="N1650" s="11">
        <f t="shared" si="3181"/>
        <v>2</v>
      </c>
      <c r="O1650" s="11">
        <f t="shared" si="3181"/>
        <v>1</v>
      </c>
      <c r="P1650" s="11" t="s">
        <v>254</v>
      </c>
      <c r="Q1650" s="19" t="str">
        <f>IF($N1650=1,IF(ISERROR(VLOOKUP($P1650,'M1'!$A:$C,Q$2,FALSE)),"NOT PRESENT",VLOOKUP($P1650,'M1'!$A:$C,Q$2,FALSE)),IF($N1650=2,IF(ISERROR(VLOOKUP(DATA!$P1650,'M2'!$A:$C,Q$2,FALSE)),"NOT PRESENT",VLOOKUP(DATA!$P1650,'M2'!$A:$C,Q$2,FALSE)),IF($N1650=0,IF(ISERROR(VLOOKUP($P1650,'M1'!$A:$C,Q$2,FALSE)),IF(ISERROR(VLOOKUP(DATA!$P1650,'M2'!$A:$C,Q$2,FALSE)),"NOT PRESENT",VLOOKUP(DATA!$P1650,'M2'!$A:$C,Q$2,FALSE)),VLOOKUP($P1650,'M1'!$A:$C,Q$2,FALSE)),"SPECIFY METHOD")))</f>
        <v>Chlamys spp.</v>
      </c>
      <c r="R1650" s="12" t="str">
        <f>IF($N1650=1,IF(ISERROR(VLOOKUP($P1650,'M1'!$A:$C,R$2,FALSE)),"NOT PRESENT",VLOOKUP($P1650,'M1'!$A:$C,R$2,FALSE)),IF($N1650=2,IF(ISERROR(VLOOKUP(DATA!$P1650,'M2'!$A:$C,R$2,FALSE)),"NOT PRESENT",VLOOKUP(DATA!$P1650,'M2'!$A:$C,R$2,FALSE)),IF($N1650=0,IF(ISERROR(VLOOKUP($P1650,'M1'!$A:$C,R$2,FALSE)),IF(ISERROR(VLOOKUP(DATA!$P1650,'M2'!$A:$C,R$2,FALSE)),"NOT PRESENT",VLOOKUP(DATA!$P1650,'M2'!$A:$C,R$2,FALSE)),VLOOKUP($P1650,'M1'!$A:$C,R$2,FALSE)),"SPECIFY METHOD")))</f>
        <v>Unidentified scallop</v>
      </c>
      <c r="S1650" s="21">
        <f t="shared" si="2910"/>
        <v>1</v>
      </c>
      <c r="T1650" s="11">
        <v>0</v>
      </c>
      <c r="U1650" s="11">
        <v>1</v>
      </c>
      <c r="V1650" s="11"/>
      <c r="W1650" s="11"/>
      <c r="X1650" s="11"/>
      <c r="Y1650" s="11"/>
      <c r="Z1650" s="11"/>
      <c r="AA1650" s="11"/>
      <c r="AB1650" s="11"/>
      <c r="AC1650" s="11"/>
      <c r="AD1650" s="11"/>
      <c r="AE1650" s="11"/>
      <c r="AF1650" s="11"/>
      <c r="AG1650" s="11"/>
      <c r="AH1650" s="11"/>
      <c r="AI1650" s="11"/>
      <c r="AJ1650" s="11"/>
      <c r="AK1650" s="11"/>
      <c r="AL1650" s="11"/>
      <c r="AM1650" s="11"/>
      <c r="AN1650" s="11"/>
      <c r="AO1650" s="11"/>
      <c r="AP1650" s="11"/>
      <c r="AQ1650" s="11"/>
      <c r="AR1650" s="11"/>
      <c r="AS1650" s="11"/>
      <c r="AT1650" s="11"/>
      <c r="AU1650" s="11"/>
      <c r="AV1650" s="11"/>
      <c r="AW1650" s="11"/>
      <c r="AX1650" s="11"/>
      <c r="AY1650" s="11"/>
      <c r="AZ1650" s="11"/>
      <c r="BA1650" s="11"/>
      <c r="BB1650" s="11"/>
      <c r="BC1650" s="11"/>
      <c r="BD1650" s="11"/>
      <c r="BE1650" s="11"/>
      <c r="BF1650" s="11"/>
      <c r="BG1650" s="11"/>
      <c r="BH1650" s="11"/>
      <c r="BI1650" s="11"/>
      <c r="BJ1650" s="11"/>
      <c r="BK1650" s="11"/>
      <c r="BL1650" s="11"/>
      <c r="BM1650" s="11"/>
      <c r="BN1650" s="11"/>
      <c r="BO1650" s="11"/>
      <c r="BP1650" s="11"/>
    </row>
    <row r="1651" spans="1:68" ht="12.75" customHeight="1">
      <c r="A1651" s="12">
        <f t="shared" si="2736"/>
        <v>1647</v>
      </c>
      <c r="B1651" s="11" t="str">
        <f t="shared" ref="B1651:D1651" si="3182">IF(ISERROR(B1650),IF(ISERROR(B1649),IF(ISERROR(B1648),"BLANK",B1648),B1649),B1650)</f>
        <v>Jasmin Schuster</v>
      </c>
      <c r="C1651" s="11" t="str">
        <f t="shared" si="3182"/>
        <v>Em Lim</v>
      </c>
      <c r="D1651" s="11" t="str">
        <f t="shared" si="3182"/>
        <v>BMSC17</v>
      </c>
      <c r="E1651" s="12" t="str">
        <f>IF(ISERROR(VLOOKUP($D1651,SITES!$A:$E,2,FALSE)),"",VLOOKUP($D1651,SITES!$A:$E,2,FALSE))</f>
        <v>Wouwer Channel</v>
      </c>
      <c r="F1651" s="10">
        <f>IF(ISERROR(VLOOKUP($D1651,SITES!$A:$E,3,FALSE)),"",VLOOKUP($D1651,SITES!$A:$E,3,FALSE))</f>
        <v>48.865482330322202</v>
      </c>
      <c r="G1651" s="13">
        <f>IF(ISERROR(VLOOKUP($D1651,SITES!$A:$E,4,FALSE)),"",VLOOKUP($D1651,SITES!$A:$E,4,FALSE))</f>
        <v>-125.36148071289</v>
      </c>
      <c r="H1651" s="36" t="str">
        <f t="shared" si="3145"/>
        <v>02/05/2024</v>
      </c>
      <c r="I1651" s="11">
        <f t="shared" ref="I1651:O1651" si="3183">IF(ISERROR(I1650),IF(ISERROR(I1649),IF(ISERROR(I1648),"BLANK",I1648),I1649),I1650)</f>
        <v>2.5</v>
      </c>
      <c r="J1651" s="11" t="str">
        <f t="shared" si="3183"/>
        <v>NE</v>
      </c>
      <c r="K1651" s="18">
        <f t="shared" si="3183"/>
        <v>0.63194444444444442</v>
      </c>
      <c r="L1651" s="11" t="str">
        <f t="shared" si="3183"/>
        <v>VDG</v>
      </c>
      <c r="M1651" s="11">
        <f t="shared" si="3183"/>
        <v>5.8</v>
      </c>
      <c r="N1651" s="11">
        <f t="shared" si="3183"/>
        <v>2</v>
      </c>
      <c r="O1651" s="11">
        <f t="shared" si="3183"/>
        <v>1</v>
      </c>
      <c r="P1651" s="11" t="s">
        <v>222</v>
      </c>
      <c r="Q1651" s="19" t="str">
        <f>IF($N1651=1,IF(ISERROR(VLOOKUP($P1651,'M1'!$A:$C,Q$2,FALSE)),"NOT PRESENT",VLOOKUP($P1651,'M1'!$A:$C,Q$2,FALSE)),IF($N1651=2,IF(ISERROR(VLOOKUP(DATA!$P1651,'M2'!$A:$C,Q$2,FALSE)),"NOT PRESENT",VLOOKUP(DATA!$P1651,'M2'!$A:$C,Q$2,FALSE)),IF($N1651=0,IF(ISERROR(VLOOKUP($P1651,'M1'!$A:$C,Q$2,FALSE)),IF(ISERROR(VLOOKUP(DATA!$P1651,'M2'!$A:$C,Q$2,FALSE)),"NOT PRESENT",VLOOKUP(DATA!$P1651,'M2'!$A:$C,Q$2,FALSE)),VLOOKUP($P1651,'M1'!$A:$C,Q$2,FALSE)),"SPECIFY METHOD")))</f>
        <v>Apostichopus californicus</v>
      </c>
      <c r="R1651" s="12" t="str">
        <f>IF($N1651=1,IF(ISERROR(VLOOKUP($P1651,'M1'!$A:$C,R$2,FALSE)),"NOT PRESENT",VLOOKUP($P1651,'M1'!$A:$C,R$2,FALSE)),IF($N1651=2,IF(ISERROR(VLOOKUP(DATA!$P1651,'M2'!$A:$C,R$2,FALSE)),"NOT PRESENT",VLOOKUP(DATA!$P1651,'M2'!$A:$C,R$2,FALSE)),IF($N1651=0,IF(ISERROR(VLOOKUP($P1651,'M1'!$A:$C,R$2,FALSE)),IF(ISERROR(VLOOKUP(DATA!$P1651,'M2'!$A:$C,R$2,FALSE)),"NOT PRESENT",VLOOKUP(DATA!$P1651,'M2'!$A:$C,R$2,FALSE)),VLOOKUP($P1651,'M1'!$A:$C,R$2,FALSE)),"SPECIFY METHOD")))</f>
        <v>California sea cucumber</v>
      </c>
      <c r="S1651" s="21">
        <f t="shared" si="2910"/>
        <v>6</v>
      </c>
      <c r="T1651" s="11">
        <v>6</v>
      </c>
      <c r="U1651" s="11"/>
      <c r="V1651" s="11"/>
      <c r="W1651" s="11"/>
      <c r="X1651" s="11"/>
      <c r="Y1651" s="11"/>
      <c r="Z1651" s="11"/>
      <c r="AA1651" s="11"/>
      <c r="AB1651" s="11"/>
      <c r="AC1651" s="11"/>
      <c r="AD1651" s="11"/>
      <c r="AE1651" s="11"/>
      <c r="AF1651" s="11"/>
      <c r="AG1651" s="11"/>
      <c r="AH1651" s="11"/>
      <c r="AI1651" s="11"/>
      <c r="AJ1651" s="11"/>
      <c r="AK1651" s="11"/>
      <c r="AL1651" s="11"/>
      <c r="AM1651" s="11"/>
      <c r="AN1651" s="11"/>
      <c r="AO1651" s="11"/>
      <c r="AP1651" s="11"/>
      <c r="AQ1651" s="11"/>
      <c r="AR1651" s="11"/>
      <c r="AS1651" s="11"/>
      <c r="AT1651" s="11"/>
      <c r="AU1651" s="11"/>
      <c r="AV1651" s="11"/>
      <c r="AW1651" s="11"/>
      <c r="AX1651" s="11"/>
      <c r="AY1651" s="11"/>
      <c r="AZ1651" s="11"/>
      <c r="BA1651" s="11"/>
      <c r="BB1651" s="11"/>
      <c r="BC1651" s="11"/>
      <c r="BD1651" s="11"/>
      <c r="BE1651" s="11"/>
      <c r="BF1651" s="11"/>
      <c r="BG1651" s="11"/>
      <c r="BH1651" s="11"/>
      <c r="BI1651" s="11"/>
      <c r="BJ1651" s="11"/>
      <c r="BK1651" s="11"/>
      <c r="BL1651" s="11"/>
      <c r="BM1651" s="11"/>
      <c r="BN1651" s="11"/>
      <c r="BO1651" s="11"/>
      <c r="BP1651" s="11"/>
    </row>
    <row r="1652" spans="1:68" ht="12.75" customHeight="1">
      <c r="A1652" s="12">
        <f t="shared" si="2736"/>
        <v>1648</v>
      </c>
      <c r="B1652" s="11" t="str">
        <f t="shared" ref="B1652:D1652" si="3184">IF(ISERROR(B1651),IF(ISERROR(B1650),IF(ISERROR(B1649),"BLANK",B1649),B1650),B1651)</f>
        <v>Jasmin Schuster</v>
      </c>
      <c r="C1652" s="11" t="str">
        <f t="shared" si="3184"/>
        <v>Em Lim</v>
      </c>
      <c r="D1652" s="11" t="str">
        <f t="shared" si="3184"/>
        <v>BMSC17</v>
      </c>
      <c r="E1652" s="12" t="str">
        <f>IF(ISERROR(VLOOKUP($D1652,SITES!$A:$E,2,FALSE)),"",VLOOKUP($D1652,SITES!$A:$E,2,FALSE))</f>
        <v>Wouwer Channel</v>
      </c>
      <c r="F1652" s="10">
        <f>IF(ISERROR(VLOOKUP($D1652,SITES!$A:$E,3,FALSE)),"",VLOOKUP($D1652,SITES!$A:$E,3,FALSE))</f>
        <v>48.865482330322202</v>
      </c>
      <c r="G1652" s="13">
        <f>IF(ISERROR(VLOOKUP($D1652,SITES!$A:$E,4,FALSE)),"",VLOOKUP($D1652,SITES!$A:$E,4,FALSE))</f>
        <v>-125.36148071289</v>
      </c>
      <c r="H1652" s="36" t="str">
        <f t="shared" si="3145"/>
        <v>02/05/2024</v>
      </c>
      <c r="I1652" s="11">
        <f t="shared" ref="I1652:O1652" si="3185">IF(ISERROR(I1651),IF(ISERROR(I1650),IF(ISERROR(I1649),"BLANK",I1649),I1650),I1651)</f>
        <v>2.5</v>
      </c>
      <c r="J1652" s="11" t="str">
        <f t="shared" si="3185"/>
        <v>NE</v>
      </c>
      <c r="K1652" s="18">
        <f t="shared" si="3185"/>
        <v>0.63194444444444442</v>
      </c>
      <c r="L1652" s="11" t="str">
        <f t="shared" si="3185"/>
        <v>VDG</v>
      </c>
      <c r="M1652" s="11">
        <f t="shared" si="3185"/>
        <v>5.8</v>
      </c>
      <c r="N1652" s="11">
        <f t="shared" si="3185"/>
        <v>2</v>
      </c>
      <c r="O1652" s="11">
        <f t="shared" si="3185"/>
        <v>1</v>
      </c>
      <c r="P1652" s="11" t="s">
        <v>219</v>
      </c>
      <c r="Q1652" s="19" t="str">
        <f>IF($N1652=1,IF(ISERROR(VLOOKUP($P1652,'M1'!$A:$C,Q$2,FALSE)),"NOT PRESENT",VLOOKUP($P1652,'M1'!$A:$C,Q$2,FALSE)),IF($N1652=2,IF(ISERROR(VLOOKUP(DATA!$P1652,'M2'!$A:$C,Q$2,FALSE)),"NOT PRESENT",VLOOKUP(DATA!$P1652,'M2'!$A:$C,Q$2,FALSE)),IF($N1652=0,IF(ISERROR(VLOOKUP($P1652,'M1'!$A:$C,Q$2,FALSE)),IF(ISERROR(VLOOKUP(DATA!$P1652,'M2'!$A:$C,Q$2,FALSE)),"NOT PRESENT",VLOOKUP(DATA!$P1652,'M2'!$A:$C,Q$2,FALSE)),VLOOKUP($P1652,'M1'!$A:$C,Q$2,FALSE)),"SPECIFY METHOD")))</f>
        <v>Artedius harringtoni</v>
      </c>
      <c r="R1652" s="12" t="str">
        <f>IF($N1652=1,IF(ISERROR(VLOOKUP($P1652,'M1'!$A:$C,R$2,FALSE)),"NOT PRESENT",VLOOKUP($P1652,'M1'!$A:$C,R$2,FALSE)),IF($N1652=2,IF(ISERROR(VLOOKUP(DATA!$P1652,'M2'!$A:$C,R$2,FALSE)),"NOT PRESENT",VLOOKUP(DATA!$P1652,'M2'!$A:$C,R$2,FALSE)),IF($N1652=0,IF(ISERROR(VLOOKUP($P1652,'M1'!$A:$C,R$2,FALSE)),IF(ISERROR(VLOOKUP(DATA!$P1652,'M2'!$A:$C,R$2,FALSE)),"NOT PRESENT",VLOOKUP(DATA!$P1652,'M2'!$A:$C,R$2,FALSE)),VLOOKUP($P1652,'M1'!$A:$C,R$2,FALSE)),"SPECIFY METHOD")))</f>
        <v>Scalyhead sculpin</v>
      </c>
      <c r="S1652" s="21">
        <f t="shared" si="2910"/>
        <v>2</v>
      </c>
      <c r="T1652" s="11">
        <v>0</v>
      </c>
      <c r="U1652" s="11">
        <v>1</v>
      </c>
      <c r="V1652" s="11">
        <v>1</v>
      </c>
      <c r="W1652" s="11"/>
      <c r="X1652" s="11"/>
      <c r="Y1652" s="11"/>
      <c r="Z1652" s="11"/>
      <c r="AA1652" s="11"/>
      <c r="AB1652" s="11"/>
      <c r="AC1652" s="11"/>
      <c r="AD1652" s="11"/>
      <c r="AE1652" s="11"/>
      <c r="AF1652" s="11"/>
      <c r="AG1652" s="11"/>
      <c r="AH1652" s="11"/>
      <c r="AI1652" s="11"/>
      <c r="AJ1652" s="11"/>
      <c r="AK1652" s="11"/>
      <c r="AL1652" s="11"/>
      <c r="AM1652" s="11"/>
      <c r="AN1652" s="11"/>
      <c r="AO1652" s="11"/>
      <c r="AP1652" s="11"/>
      <c r="AQ1652" s="11"/>
      <c r="AR1652" s="11"/>
      <c r="AS1652" s="11"/>
      <c r="AT1652" s="11"/>
      <c r="AU1652" s="11"/>
      <c r="AV1652" s="11"/>
      <c r="AW1652" s="11"/>
      <c r="AX1652" s="11"/>
      <c r="AY1652" s="11"/>
      <c r="AZ1652" s="11"/>
      <c r="BA1652" s="11"/>
      <c r="BB1652" s="11"/>
      <c r="BC1652" s="11"/>
      <c r="BD1652" s="11"/>
      <c r="BE1652" s="11"/>
      <c r="BF1652" s="11"/>
      <c r="BG1652" s="11"/>
      <c r="BH1652" s="11"/>
      <c r="BI1652" s="11"/>
      <c r="BJ1652" s="11"/>
      <c r="BK1652" s="11"/>
      <c r="BL1652" s="11"/>
      <c r="BM1652" s="11"/>
      <c r="BN1652" s="11"/>
      <c r="BO1652" s="11"/>
      <c r="BP1652" s="11"/>
    </row>
    <row r="1653" spans="1:68" ht="12.75" customHeight="1">
      <c r="A1653" s="12">
        <f t="shared" si="2736"/>
        <v>1649</v>
      </c>
      <c r="B1653" s="11" t="str">
        <f t="shared" ref="B1653:D1653" si="3186">IF(ISERROR(B1652),IF(ISERROR(B1651),IF(ISERROR(B1650),"BLANK",B1650),B1651),B1652)</f>
        <v>Jasmin Schuster</v>
      </c>
      <c r="C1653" s="11" t="str">
        <f t="shared" si="3186"/>
        <v>Em Lim</v>
      </c>
      <c r="D1653" s="11" t="str">
        <f t="shared" si="3186"/>
        <v>BMSC17</v>
      </c>
      <c r="E1653" s="12" t="str">
        <f>IF(ISERROR(VLOOKUP($D1653,SITES!$A:$E,2,FALSE)),"",VLOOKUP($D1653,SITES!$A:$E,2,FALSE))</f>
        <v>Wouwer Channel</v>
      </c>
      <c r="F1653" s="10">
        <f>IF(ISERROR(VLOOKUP($D1653,SITES!$A:$E,3,FALSE)),"",VLOOKUP($D1653,SITES!$A:$E,3,FALSE))</f>
        <v>48.865482330322202</v>
      </c>
      <c r="G1653" s="13">
        <f>IF(ISERROR(VLOOKUP($D1653,SITES!$A:$E,4,FALSE)),"",VLOOKUP($D1653,SITES!$A:$E,4,FALSE))</f>
        <v>-125.36148071289</v>
      </c>
      <c r="H1653" s="36" t="str">
        <f t="shared" si="3145"/>
        <v>02/05/2024</v>
      </c>
      <c r="I1653" s="11">
        <f t="shared" ref="I1653:O1653" si="3187">IF(ISERROR(I1652),IF(ISERROR(I1651),IF(ISERROR(I1650),"BLANK",I1650),I1651),I1652)</f>
        <v>2.5</v>
      </c>
      <c r="J1653" s="11" t="str">
        <f t="shared" si="3187"/>
        <v>NE</v>
      </c>
      <c r="K1653" s="18">
        <f t="shared" si="3187"/>
        <v>0.63194444444444442</v>
      </c>
      <c r="L1653" s="11" t="str">
        <f t="shared" si="3187"/>
        <v>VDG</v>
      </c>
      <c r="M1653" s="11">
        <f t="shared" si="3187"/>
        <v>5.8</v>
      </c>
      <c r="N1653" s="11">
        <f t="shared" si="3187"/>
        <v>2</v>
      </c>
      <c r="O1653" s="11">
        <f t="shared" si="3187"/>
        <v>1</v>
      </c>
      <c r="P1653" s="11" t="s">
        <v>241</v>
      </c>
      <c r="Q1653" s="19" t="str">
        <f>IF($N1653=1,IF(ISERROR(VLOOKUP($P1653,'M1'!$A:$C,Q$2,FALSE)),"NOT PRESENT",VLOOKUP($P1653,'M1'!$A:$C,Q$2,FALSE)),IF($N1653=2,IF(ISERROR(VLOOKUP(DATA!$P1653,'M2'!$A:$C,Q$2,FALSE)),"NOT PRESENT",VLOOKUP(DATA!$P1653,'M2'!$A:$C,Q$2,FALSE)),IF($N1653=0,IF(ISERROR(VLOOKUP($P1653,'M1'!$A:$C,Q$2,FALSE)),IF(ISERROR(VLOOKUP(DATA!$P1653,'M2'!$A:$C,Q$2,FALSE)),"NOT PRESENT",VLOOKUP(DATA!$P1653,'M2'!$A:$C,Q$2,FALSE)),VLOOKUP($P1653,'M1'!$A:$C,Q$2,FALSE)),"SPECIFY METHOD")))</f>
        <v>Cancer productus</v>
      </c>
      <c r="R1653" s="12" t="str">
        <f>IF($N1653=1,IF(ISERROR(VLOOKUP($P1653,'M1'!$A:$C,R$2,FALSE)),"NOT PRESENT",VLOOKUP($P1653,'M1'!$A:$C,R$2,FALSE)),IF($N1653=2,IF(ISERROR(VLOOKUP(DATA!$P1653,'M2'!$A:$C,R$2,FALSE)),"NOT PRESENT",VLOOKUP(DATA!$P1653,'M2'!$A:$C,R$2,FALSE)),IF($N1653=0,IF(ISERROR(VLOOKUP($P1653,'M1'!$A:$C,R$2,FALSE)),IF(ISERROR(VLOOKUP(DATA!$P1653,'M2'!$A:$C,R$2,FALSE)),"NOT PRESENT",VLOOKUP(DATA!$P1653,'M2'!$A:$C,R$2,FALSE)),VLOOKUP($P1653,'M1'!$A:$C,R$2,FALSE)),"SPECIFY METHOD")))</f>
        <v>Red rock crab</v>
      </c>
      <c r="S1653" s="21">
        <f t="shared" si="2910"/>
        <v>1</v>
      </c>
      <c r="T1653" s="11">
        <v>1</v>
      </c>
      <c r="U1653" s="11"/>
      <c r="V1653" s="11"/>
      <c r="W1653" s="11"/>
      <c r="X1653" s="11"/>
      <c r="Y1653" s="11"/>
      <c r="Z1653" s="11"/>
      <c r="AA1653" s="11"/>
      <c r="AB1653" s="11"/>
      <c r="AC1653" s="11"/>
      <c r="AD1653" s="11"/>
      <c r="AE1653" s="11"/>
      <c r="AF1653" s="11"/>
      <c r="AG1653" s="11"/>
      <c r="AH1653" s="11"/>
      <c r="AI1653" s="11"/>
      <c r="AJ1653" s="11"/>
      <c r="AK1653" s="11"/>
      <c r="AL1653" s="11"/>
      <c r="AM1653" s="11"/>
      <c r="AN1653" s="11"/>
      <c r="AO1653" s="11"/>
      <c r="AP1653" s="11"/>
      <c r="AQ1653" s="11"/>
      <c r="AR1653" s="11"/>
      <c r="AS1653" s="11"/>
      <c r="AT1653" s="11"/>
      <c r="AU1653" s="11"/>
      <c r="AV1653" s="11"/>
      <c r="AW1653" s="11"/>
      <c r="AX1653" s="11"/>
      <c r="AY1653" s="11"/>
      <c r="AZ1653" s="11"/>
      <c r="BA1653" s="11"/>
      <c r="BB1653" s="11"/>
      <c r="BC1653" s="11"/>
      <c r="BD1653" s="11"/>
      <c r="BE1653" s="11"/>
      <c r="BF1653" s="11"/>
      <c r="BG1653" s="11"/>
      <c r="BH1653" s="11"/>
      <c r="BI1653" s="11"/>
      <c r="BJ1653" s="11"/>
      <c r="BK1653" s="11"/>
      <c r="BL1653" s="11"/>
      <c r="BM1653" s="11"/>
      <c r="BN1653" s="11"/>
      <c r="BO1653" s="11"/>
      <c r="BP1653" s="11"/>
    </row>
    <row r="1654" spans="1:68" ht="12.75" customHeight="1">
      <c r="A1654" s="12">
        <f t="shared" si="2736"/>
        <v>1650</v>
      </c>
      <c r="B1654" s="11" t="str">
        <f t="shared" ref="B1654:D1654" si="3188">IF(ISERROR(B1653),IF(ISERROR(B1652),IF(ISERROR(B1651),"BLANK",B1651),B1652),B1653)</f>
        <v>Jasmin Schuster</v>
      </c>
      <c r="C1654" s="11" t="str">
        <f t="shared" si="3188"/>
        <v>Em Lim</v>
      </c>
      <c r="D1654" s="11" t="str">
        <f t="shared" si="3188"/>
        <v>BMSC17</v>
      </c>
      <c r="E1654" s="12" t="str">
        <f>IF(ISERROR(VLOOKUP($D1654,SITES!$A:$E,2,FALSE)),"",VLOOKUP($D1654,SITES!$A:$E,2,FALSE))</f>
        <v>Wouwer Channel</v>
      </c>
      <c r="F1654" s="10">
        <f>IF(ISERROR(VLOOKUP($D1654,SITES!$A:$E,3,FALSE)),"",VLOOKUP($D1654,SITES!$A:$E,3,FALSE))</f>
        <v>48.865482330322202</v>
      </c>
      <c r="G1654" s="13">
        <f>IF(ISERROR(VLOOKUP($D1654,SITES!$A:$E,4,FALSE)),"",VLOOKUP($D1654,SITES!$A:$E,4,FALSE))</f>
        <v>-125.36148071289</v>
      </c>
      <c r="H1654" s="36" t="str">
        <f t="shared" si="3145"/>
        <v>02/05/2024</v>
      </c>
      <c r="I1654" s="11">
        <f t="shared" ref="I1654:O1654" si="3189">IF(ISERROR(I1653),IF(ISERROR(I1652),IF(ISERROR(I1651),"BLANK",I1651),I1652),I1653)</f>
        <v>2.5</v>
      </c>
      <c r="J1654" s="11" t="str">
        <f t="shared" si="3189"/>
        <v>NE</v>
      </c>
      <c r="K1654" s="18">
        <f t="shared" si="3189"/>
        <v>0.63194444444444442</v>
      </c>
      <c r="L1654" s="11" t="str">
        <f t="shared" si="3189"/>
        <v>VDG</v>
      </c>
      <c r="M1654" s="11">
        <f t="shared" si="3189"/>
        <v>5.8</v>
      </c>
      <c r="N1654" s="11">
        <f t="shared" si="3189"/>
        <v>2</v>
      </c>
      <c r="O1654" s="11">
        <f t="shared" si="3189"/>
        <v>1</v>
      </c>
      <c r="P1654" s="11" t="s">
        <v>260</v>
      </c>
      <c r="Q1654" s="19" t="str">
        <f>IF($N1654=1,IF(ISERROR(VLOOKUP($P1654,'M1'!$A:$C,Q$2,FALSE)),"NOT PRESENT",VLOOKUP($P1654,'M1'!$A:$C,Q$2,FALSE)),IF($N1654=2,IF(ISERROR(VLOOKUP(DATA!$P1654,'M2'!$A:$C,Q$2,FALSE)),"NOT PRESENT",VLOOKUP(DATA!$P1654,'M2'!$A:$C,Q$2,FALSE)),IF($N1654=0,IF(ISERROR(VLOOKUP($P1654,'M1'!$A:$C,Q$2,FALSE)),IF(ISERROR(VLOOKUP(DATA!$P1654,'M2'!$A:$C,Q$2,FALSE)),"NOT PRESENT",VLOOKUP(DATA!$P1654,'M2'!$A:$C,Q$2,FALSE)),VLOOKUP($P1654,'M1'!$A:$C,Q$2,FALSE)),"SPECIFY METHOD")))</f>
        <v>Gobiesox maeandricus</v>
      </c>
      <c r="R1654" s="12" t="str">
        <f>IF($N1654=1,IF(ISERROR(VLOOKUP($P1654,'M1'!$A:$C,R$2,FALSE)),"NOT PRESENT",VLOOKUP($P1654,'M1'!$A:$C,R$2,FALSE)),IF($N1654=2,IF(ISERROR(VLOOKUP(DATA!$P1654,'M2'!$A:$C,R$2,FALSE)),"NOT PRESENT",VLOOKUP(DATA!$P1654,'M2'!$A:$C,R$2,FALSE)),IF($N1654=0,IF(ISERROR(VLOOKUP($P1654,'M1'!$A:$C,R$2,FALSE)),IF(ISERROR(VLOOKUP(DATA!$P1654,'M2'!$A:$C,R$2,FALSE)),"NOT PRESENT",VLOOKUP(DATA!$P1654,'M2'!$A:$C,R$2,FALSE)),VLOOKUP($P1654,'M1'!$A:$C,R$2,FALSE)),"SPECIFY METHOD")))</f>
        <v>Northern clingfish</v>
      </c>
      <c r="S1654" s="21">
        <f t="shared" si="2910"/>
        <v>1</v>
      </c>
      <c r="T1654" s="11">
        <v>0</v>
      </c>
      <c r="U1654" s="11"/>
      <c r="V1654" s="11">
        <v>1</v>
      </c>
      <c r="W1654" s="11"/>
      <c r="X1654" s="11"/>
      <c r="Y1654" s="11"/>
      <c r="Z1654" s="11"/>
      <c r="AA1654" s="11"/>
      <c r="AB1654" s="11"/>
      <c r="AC1654" s="11"/>
      <c r="AD1654" s="11"/>
      <c r="AE1654" s="11"/>
      <c r="AF1654" s="11"/>
      <c r="AG1654" s="11"/>
      <c r="AH1654" s="11"/>
      <c r="AI1654" s="11"/>
      <c r="AJ1654" s="11"/>
      <c r="AK1654" s="11"/>
      <c r="AL1654" s="11"/>
      <c r="AM1654" s="11"/>
      <c r="AN1654" s="11"/>
      <c r="AO1654" s="11"/>
      <c r="AP1654" s="11"/>
      <c r="AQ1654" s="11"/>
      <c r="AR1654" s="11"/>
      <c r="AS1654" s="11"/>
      <c r="AT1654" s="11"/>
      <c r="AU1654" s="11"/>
      <c r="AV1654" s="11"/>
      <c r="AW1654" s="11"/>
      <c r="AX1654" s="11"/>
      <c r="AY1654" s="11"/>
      <c r="AZ1654" s="11"/>
      <c r="BA1654" s="11"/>
      <c r="BB1654" s="11"/>
      <c r="BC1654" s="11"/>
      <c r="BD1654" s="11"/>
      <c r="BE1654" s="11"/>
      <c r="BF1654" s="11"/>
      <c r="BG1654" s="11"/>
      <c r="BH1654" s="11"/>
      <c r="BI1654" s="11"/>
      <c r="BJ1654" s="11"/>
      <c r="BK1654" s="11"/>
      <c r="BL1654" s="11"/>
      <c r="BM1654" s="11"/>
      <c r="BN1654" s="11"/>
      <c r="BO1654" s="11"/>
      <c r="BP1654" s="11"/>
    </row>
    <row r="1655" spans="1:68" ht="12.75" customHeight="1">
      <c r="A1655" s="12">
        <f t="shared" si="2736"/>
        <v>1651</v>
      </c>
      <c r="B1655" s="11" t="str">
        <f t="shared" ref="B1655:D1655" si="3190">IF(ISERROR(B1654),IF(ISERROR(B1653),IF(ISERROR(B1652),"BLANK",B1652),B1653),B1654)</f>
        <v>Jasmin Schuster</v>
      </c>
      <c r="C1655" s="11" t="str">
        <f t="shared" si="3190"/>
        <v>Em Lim</v>
      </c>
      <c r="D1655" s="11" t="str">
        <f t="shared" si="3190"/>
        <v>BMSC17</v>
      </c>
      <c r="E1655" s="12" t="str">
        <f>IF(ISERROR(VLOOKUP($D1655,SITES!$A:$E,2,FALSE)),"",VLOOKUP($D1655,SITES!$A:$E,2,FALSE))</f>
        <v>Wouwer Channel</v>
      </c>
      <c r="F1655" s="10">
        <f>IF(ISERROR(VLOOKUP($D1655,SITES!$A:$E,3,FALSE)),"",VLOOKUP($D1655,SITES!$A:$E,3,FALSE))</f>
        <v>48.865482330322202</v>
      </c>
      <c r="G1655" s="13">
        <f>IF(ISERROR(VLOOKUP($D1655,SITES!$A:$E,4,FALSE)),"",VLOOKUP($D1655,SITES!$A:$E,4,FALSE))</f>
        <v>-125.36148071289</v>
      </c>
      <c r="H1655" s="36" t="str">
        <f t="shared" si="3145"/>
        <v>02/05/2024</v>
      </c>
      <c r="I1655" s="11">
        <f t="shared" ref="I1655:O1655" si="3191">IF(ISERROR(I1654),IF(ISERROR(I1653),IF(ISERROR(I1652),"BLANK",I1652),I1653),I1654)</f>
        <v>2.5</v>
      </c>
      <c r="J1655" s="11" t="str">
        <f t="shared" si="3191"/>
        <v>NE</v>
      </c>
      <c r="K1655" s="18">
        <f t="shared" si="3191"/>
        <v>0.63194444444444442</v>
      </c>
      <c r="L1655" s="11" t="str">
        <f t="shared" si="3191"/>
        <v>VDG</v>
      </c>
      <c r="M1655" s="11">
        <f t="shared" si="3191"/>
        <v>5.8</v>
      </c>
      <c r="N1655" s="11">
        <f t="shared" si="3191"/>
        <v>2</v>
      </c>
      <c r="O1655" s="11">
        <f t="shared" si="3191"/>
        <v>1</v>
      </c>
      <c r="P1655" s="11" t="s">
        <v>241</v>
      </c>
      <c r="Q1655" s="19" t="str">
        <f>IF($N1655=1,IF(ISERROR(VLOOKUP($P1655,'M1'!$A:$C,Q$2,FALSE)),"NOT PRESENT",VLOOKUP($P1655,'M1'!$A:$C,Q$2,FALSE)),IF($N1655=2,IF(ISERROR(VLOOKUP(DATA!$P1655,'M2'!$A:$C,Q$2,FALSE)),"NOT PRESENT",VLOOKUP(DATA!$P1655,'M2'!$A:$C,Q$2,FALSE)),IF($N1655=0,IF(ISERROR(VLOOKUP($P1655,'M1'!$A:$C,Q$2,FALSE)),IF(ISERROR(VLOOKUP(DATA!$P1655,'M2'!$A:$C,Q$2,FALSE)),"NOT PRESENT",VLOOKUP(DATA!$P1655,'M2'!$A:$C,Q$2,FALSE)),VLOOKUP($P1655,'M1'!$A:$C,Q$2,FALSE)),"SPECIFY METHOD")))</f>
        <v>Cancer productus</v>
      </c>
      <c r="R1655" s="12" t="str">
        <f>IF($N1655=1,IF(ISERROR(VLOOKUP($P1655,'M1'!$A:$C,R$2,FALSE)),"NOT PRESENT",VLOOKUP($P1655,'M1'!$A:$C,R$2,FALSE)),IF($N1655=2,IF(ISERROR(VLOOKUP(DATA!$P1655,'M2'!$A:$C,R$2,FALSE)),"NOT PRESENT",VLOOKUP(DATA!$P1655,'M2'!$A:$C,R$2,FALSE)),IF($N1655=0,IF(ISERROR(VLOOKUP($P1655,'M1'!$A:$C,R$2,FALSE)),IF(ISERROR(VLOOKUP(DATA!$P1655,'M2'!$A:$C,R$2,FALSE)),"NOT PRESENT",VLOOKUP(DATA!$P1655,'M2'!$A:$C,R$2,FALSE)),VLOOKUP($P1655,'M1'!$A:$C,R$2,FALSE)),"SPECIFY METHOD")))</f>
        <v>Red rock crab</v>
      </c>
      <c r="S1655" s="21">
        <f t="shared" si="2910"/>
        <v>1</v>
      </c>
      <c r="T1655" s="11">
        <v>1</v>
      </c>
      <c r="U1655" s="11"/>
      <c r="V1655" s="11"/>
      <c r="W1655" s="11"/>
      <c r="X1655" s="11"/>
      <c r="Y1655" s="11"/>
      <c r="Z1655" s="11"/>
      <c r="AA1655" s="11"/>
      <c r="AB1655" s="11"/>
      <c r="AC1655" s="11"/>
      <c r="AD1655" s="11"/>
      <c r="AE1655" s="11"/>
      <c r="AF1655" s="11"/>
      <c r="AG1655" s="11"/>
      <c r="AH1655" s="11"/>
      <c r="AI1655" s="11"/>
      <c r="AJ1655" s="11"/>
      <c r="AK1655" s="11"/>
      <c r="AL1655" s="11"/>
      <c r="AM1655" s="11"/>
      <c r="AN1655" s="11"/>
      <c r="AO1655" s="11"/>
      <c r="AP1655" s="11"/>
      <c r="AQ1655" s="11"/>
      <c r="AR1655" s="11"/>
      <c r="AS1655" s="11"/>
      <c r="AT1655" s="11"/>
      <c r="AU1655" s="11"/>
      <c r="AV1655" s="11"/>
      <c r="AW1655" s="11"/>
      <c r="AX1655" s="11"/>
      <c r="AY1655" s="11"/>
      <c r="AZ1655" s="11"/>
      <c r="BA1655" s="11"/>
      <c r="BB1655" s="11"/>
      <c r="BC1655" s="11"/>
      <c r="BD1655" s="11"/>
      <c r="BE1655" s="11"/>
      <c r="BF1655" s="11"/>
      <c r="BG1655" s="11"/>
      <c r="BH1655" s="11"/>
      <c r="BI1655" s="11"/>
      <c r="BJ1655" s="11"/>
      <c r="BK1655" s="11"/>
      <c r="BL1655" s="11"/>
      <c r="BM1655" s="11"/>
      <c r="BN1655" s="11"/>
      <c r="BO1655" s="11"/>
      <c r="BP1655" s="11"/>
    </row>
    <row r="1656" spans="1:68" ht="12.75" customHeight="1">
      <c r="A1656" s="12">
        <f t="shared" si="2736"/>
        <v>1652</v>
      </c>
      <c r="B1656" s="11" t="str">
        <f t="shared" ref="B1656:D1656" si="3192">IF(ISERROR(B1655),IF(ISERROR(B1654),IF(ISERROR(B1653),"BLANK",B1653),B1654),B1655)</f>
        <v>Jasmin Schuster</v>
      </c>
      <c r="C1656" s="11" t="str">
        <f t="shared" si="3192"/>
        <v>Em Lim</v>
      </c>
      <c r="D1656" s="11" t="str">
        <f t="shared" si="3192"/>
        <v>BMSC17</v>
      </c>
      <c r="E1656" s="12" t="str">
        <f>IF(ISERROR(VLOOKUP($D1656,SITES!$A:$E,2,FALSE)),"",VLOOKUP($D1656,SITES!$A:$E,2,FALSE))</f>
        <v>Wouwer Channel</v>
      </c>
      <c r="F1656" s="10">
        <f>IF(ISERROR(VLOOKUP($D1656,SITES!$A:$E,3,FALSE)),"",VLOOKUP($D1656,SITES!$A:$E,3,FALSE))</f>
        <v>48.865482330322202</v>
      </c>
      <c r="G1656" s="13">
        <f>IF(ISERROR(VLOOKUP($D1656,SITES!$A:$E,4,FALSE)),"",VLOOKUP($D1656,SITES!$A:$E,4,FALSE))</f>
        <v>-125.36148071289</v>
      </c>
      <c r="H1656" s="36" t="str">
        <f t="shared" si="3145"/>
        <v>02/05/2024</v>
      </c>
      <c r="I1656" s="11">
        <f t="shared" ref="I1656:M1656" si="3193">IF(ISERROR(I1655),IF(ISERROR(I1654),IF(ISERROR(I1653),"BLANK",I1653),I1654),I1655)</f>
        <v>2.5</v>
      </c>
      <c r="J1656" s="11" t="str">
        <f t="shared" si="3193"/>
        <v>NE</v>
      </c>
      <c r="K1656" s="18">
        <f t="shared" si="3193"/>
        <v>0.63194444444444442</v>
      </c>
      <c r="L1656" s="11" t="str">
        <f t="shared" si="3193"/>
        <v>VDG</v>
      </c>
      <c r="M1656" s="11">
        <f t="shared" si="3193"/>
        <v>5.8</v>
      </c>
      <c r="N1656" s="11">
        <v>0</v>
      </c>
      <c r="O1656" s="11">
        <v>0</v>
      </c>
      <c r="P1656" s="11" t="s">
        <v>203</v>
      </c>
      <c r="Q1656" s="19" t="str">
        <f>IF($N1656=1,IF(ISERROR(VLOOKUP($P1656,'M1'!$A:$C,Q$2,FALSE)),"NOT PRESENT",VLOOKUP($P1656,'M1'!$A:$C,Q$2,FALSE)),IF($N1656=2,IF(ISERROR(VLOOKUP(DATA!$P1656,'M2'!$A:$C,Q$2,FALSE)),"NOT PRESENT",VLOOKUP(DATA!$P1656,'M2'!$A:$C,Q$2,FALSE)),IF($N1656=0,IF(ISERROR(VLOOKUP($P1656,'M1'!$A:$C,Q$2,FALSE)),IF(ISERROR(VLOOKUP(DATA!$P1656,'M2'!$A:$C,Q$2,FALSE)),"NOT PRESENT",VLOOKUP(DATA!$P1656,'M2'!$A:$C,Q$2,FALSE)),VLOOKUP($P1656,'M1'!$A:$C,Q$2,FALSE)),"SPECIFY METHOD")))</f>
        <v>Hexagrammos decagrammus</v>
      </c>
      <c r="R1656" s="12" t="str">
        <f>IF($N1656=1,IF(ISERROR(VLOOKUP($P1656,'M1'!$A:$C,R$2,FALSE)),"NOT PRESENT",VLOOKUP($P1656,'M1'!$A:$C,R$2,FALSE)),IF($N1656=2,IF(ISERROR(VLOOKUP(DATA!$P1656,'M2'!$A:$C,R$2,FALSE)),"NOT PRESENT",VLOOKUP(DATA!$P1656,'M2'!$A:$C,R$2,FALSE)),IF($N1656=0,IF(ISERROR(VLOOKUP($P1656,'M1'!$A:$C,R$2,FALSE)),IF(ISERROR(VLOOKUP(DATA!$P1656,'M2'!$A:$C,R$2,FALSE)),"NOT PRESENT",VLOOKUP(DATA!$P1656,'M2'!$A:$C,R$2,FALSE)),VLOOKUP($P1656,'M1'!$A:$C,R$2,FALSE)),"SPECIFY METHOD")))</f>
        <v>Kelp greenling</v>
      </c>
      <c r="S1656" s="21">
        <f t="shared" si="2910"/>
        <v>3</v>
      </c>
      <c r="T1656" s="11">
        <v>0</v>
      </c>
      <c r="U1656" s="11"/>
      <c r="V1656" s="11"/>
      <c r="W1656" s="11"/>
      <c r="X1656" s="11"/>
      <c r="Y1656" s="11"/>
      <c r="Z1656" s="11"/>
      <c r="AA1656" s="11"/>
      <c r="AB1656" s="11">
        <v>2</v>
      </c>
      <c r="AC1656" s="11">
        <v>1</v>
      </c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  <c r="AT1656" s="11"/>
      <c r="AU1656" s="11"/>
      <c r="AV1656" s="11"/>
      <c r="AW1656" s="11"/>
      <c r="AX1656" s="11"/>
      <c r="AY1656" s="11"/>
      <c r="AZ1656" s="11"/>
      <c r="BA1656" s="11"/>
      <c r="BB1656" s="11"/>
      <c r="BC1656" s="11"/>
      <c r="BD1656" s="11"/>
      <c r="BE1656" s="11"/>
      <c r="BF1656" s="11"/>
      <c r="BG1656" s="11"/>
      <c r="BH1656" s="11"/>
      <c r="BI1656" s="11"/>
      <c r="BJ1656" s="11"/>
      <c r="BK1656" s="11"/>
      <c r="BL1656" s="11"/>
      <c r="BM1656" s="11"/>
      <c r="BN1656" s="11"/>
      <c r="BO1656" s="11"/>
      <c r="BP1656" s="11"/>
    </row>
    <row r="1657" spans="1:68" ht="12.75" customHeight="1">
      <c r="A1657" s="12">
        <f t="shared" si="2736"/>
        <v>1653</v>
      </c>
      <c r="B1657" s="11" t="str">
        <f t="shared" ref="B1657:D1657" si="3194">IF(ISERROR(B1656),IF(ISERROR(B1655),IF(ISERROR(B1654),"BLANK",B1654),B1655),B1656)</f>
        <v>Jasmin Schuster</v>
      </c>
      <c r="C1657" s="11" t="str">
        <f t="shared" si="3194"/>
        <v>Em Lim</v>
      </c>
      <c r="D1657" s="11" t="str">
        <f t="shared" si="3194"/>
        <v>BMSC17</v>
      </c>
      <c r="E1657" s="12" t="str">
        <f>IF(ISERROR(VLOOKUP($D1657,SITES!$A:$E,2,FALSE)),"",VLOOKUP($D1657,SITES!$A:$E,2,FALSE))</f>
        <v>Wouwer Channel</v>
      </c>
      <c r="F1657" s="10">
        <f>IF(ISERROR(VLOOKUP($D1657,SITES!$A:$E,3,FALSE)),"",VLOOKUP($D1657,SITES!$A:$E,3,FALSE))</f>
        <v>48.865482330322202</v>
      </c>
      <c r="G1657" s="13">
        <f>IF(ISERROR(VLOOKUP($D1657,SITES!$A:$E,4,FALSE)),"",VLOOKUP($D1657,SITES!$A:$E,4,FALSE))</f>
        <v>-125.36148071289</v>
      </c>
      <c r="H1657" s="36" t="str">
        <f t="shared" si="3145"/>
        <v>02/05/2024</v>
      </c>
      <c r="I1657" s="11">
        <f t="shared" ref="I1657:O1657" si="3195">IF(ISERROR(I1656),IF(ISERROR(I1655),IF(ISERROR(I1654),"BLANK",I1654),I1655),I1656)</f>
        <v>2.5</v>
      </c>
      <c r="J1657" s="11" t="str">
        <f t="shared" si="3195"/>
        <v>NE</v>
      </c>
      <c r="K1657" s="18">
        <f t="shared" si="3195"/>
        <v>0.63194444444444442</v>
      </c>
      <c r="L1657" s="11" t="str">
        <f t="shared" si="3195"/>
        <v>VDG</v>
      </c>
      <c r="M1657" s="11">
        <f t="shared" si="3195"/>
        <v>5.8</v>
      </c>
      <c r="N1657" s="11">
        <f t="shared" si="3195"/>
        <v>0</v>
      </c>
      <c r="O1657" s="11">
        <f t="shared" si="3195"/>
        <v>0</v>
      </c>
      <c r="P1657" s="11" t="s">
        <v>205</v>
      </c>
      <c r="Q1657" s="19" t="str">
        <f>IF($N1657=1,IF(ISERROR(VLOOKUP($P1657,'M1'!$A:$C,Q$2,FALSE)),"NOT PRESENT",VLOOKUP($P1657,'M1'!$A:$C,Q$2,FALSE)),IF($N1657=2,IF(ISERROR(VLOOKUP(DATA!$P1657,'M2'!$A:$C,Q$2,FALSE)),"NOT PRESENT",VLOOKUP(DATA!$P1657,'M2'!$A:$C,Q$2,FALSE)),IF($N1657=0,IF(ISERROR(VLOOKUP($P1657,'M1'!$A:$C,Q$2,FALSE)),IF(ISERROR(VLOOKUP(DATA!$P1657,'M2'!$A:$C,Q$2,FALSE)),"NOT PRESENT",VLOOKUP(DATA!$P1657,'M2'!$A:$C,Q$2,FALSE)),VLOOKUP($P1657,'M1'!$A:$C,Q$2,FALSE)),"SPECIFY METHOD")))</f>
        <v>Pisaster ochraceus</v>
      </c>
      <c r="R1657" s="12" t="str">
        <f>IF($N1657=1,IF(ISERROR(VLOOKUP($P1657,'M1'!$A:$C,R$2,FALSE)),"NOT PRESENT",VLOOKUP($P1657,'M1'!$A:$C,R$2,FALSE)),IF($N1657=2,IF(ISERROR(VLOOKUP(DATA!$P1657,'M2'!$A:$C,R$2,FALSE)),"NOT PRESENT",VLOOKUP(DATA!$P1657,'M2'!$A:$C,R$2,FALSE)),IF($N1657=0,IF(ISERROR(VLOOKUP($P1657,'M1'!$A:$C,R$2,FALSE)),IF(ISERROR(VLOOKUP(DATA!$P1657,'M2'!$A:$C,R$2,FALSE)),"NOT PRESENT",VLOOKUP(DATA!$P1657,'M2'!$A:$C,R$2,FALSE)),VLOOKUP($P1657,'M1'!$A:$C,R$2,FALSE)),"SPECIFY METHOD")))</f>
        <v>Purple sea star</v>
      </c>
      <c r="S1657" s="21">
        <f t="shared" si="2910"/>
        <v>1</v>
      </c>
      <c r="T1657" s="11">
        <v>1</v>
      </c>
      <c r="U1657" s="11"/>
      <c r="V1657" s="11"/>
      <c r="W1657" s="11"/>
      <c r="X1657" s="11"/>
      <c r="Y1657" s="11"/>
      <c r="Z1657" s="11"/>
      <c r="AA1657" s="11"/>
      <c r="AB1657" s="11"/>
      <c r="AC1657" s="11"/>
      <c r="AD1657" s="11"/>
      <c r="AE1657" s="11"/>
      <c r="AF1657" s="11"/>
      <c r="AG1657" s="11"/>
      <c r="AH1657" s="11"/>
      <c r="AI1657" s="11"/>
      <c r="AJ1657" s="11"/>
      <c r="AK1657" s="11"/>
      <c r="AL1657" s="11"/>
      <c r="AM1657" s="11"/>
      <c r="AN1657" s="11"/>
      <c r="AO1657" s="11"/>
      <c r="AP1657" s="11"/>
      <c r="AQ1657" s="11"/>
      <c r="AR1657" s="11"/>
      <c r="AS1657" s="11"/>
      <c r="AT1657" s="11"/>
      <c r="AU1657" s="11"/>
      <c r="AV1657" s="11"/>
      <c r="AW1657" s="11"/>
      <c r="AX1657" s="11"/>
      <c r="AY1657" s="11"/>
      <c r="AZ1657" s="11"/>
      <c r="BA1657" s="11"/>
      <c r="BB1657" s="11"/>
      <c r="BC1657" s="11"/>
      <c r="BD1657" s="11"/>
      <c r="BE1657" s="11"/>
      <c r="BF1657" s="11"/>
      <c r="BG1657" s="11"/>
      <c r="BH1657" s="11"/>
      <c r="BI1657" s="11"/>
      <c r="BJ1657" s="11"/>
      <c r="BK1657" s="11"/>
      <c r="BL1657" s="11"/>
      <c r="BM1657" s="11"/>
      <c r="BN1657" s="11"/>
      <c r="BO1657" s="11"/>
      <c r="BP1657" s="11"/>
    </row>
    <row r="1658" spans="1:68" ht="12.75" customHeight="1">
      <c r="A1658" s="12">
        <f t="shared" si="2736"/>
        <v>1654</v>
      </c>
      <c r="B1658" s="11" t="str">
        <f t="shared" ref="B1658:D1658" si="3196">IF(ISERROR(B1657),IF(ISERROR(B1656),IF(ISERROR(B1655),"BLANK",B1655),B1656),B1657)</f>
        <v>Jasmin Schuster</v>
      </c>
      <c r="C1658" s="11" t="str">
        <f t="shared" si="3196"/>
        <v>Em Lim</v>
      </c>
      <c r="D1658" s="11" t="str">
        <f t="shared" si="3196"/>
        <v>BMSC17</v>
      </c>
      <c r="E1658" s="12" t="str">
        <f>IF(ISERROR(VLOOKUP($D1658,SITES!$A:$E,2,FALSE)),"",VLOOKUP($D1658,SITES!$A:$E,2,FALSE))</f>
        <v>Wouwer Channel</v>
      </c>
      <c r="F1658" s="10">
        <f>IF(ISERROR(VLOOKUP($D1658,SITES!$A:$E,3,FALSE)),"",VLOOKUP($D1658,SITES!$A:$E,3,FALSE))</f>
        <v>48.865482330322202</v>
      </c>
      <c r="G1658" s="13">
        <f>IF(ISERROR(VLOOKUP($D1658,SITES!$A:$E,4,FALSE)),"",VLOOKUP($D1658,SITES!$A:$E,4,FALSE))</f>
        <v>-125.36148071289</v>
      </c>
      <c r="H1658" s="36" t="str">
        <f t="shared" si="3145"/>
        <v>02/05/2024</v>
      </c>
      <c r="I1658" s="11">
        <f t="shared" ref="I1658:O1658" si="3197">IF(ISERROR(I1657),IF(ISERROR(I1656),IF(ISERROR(I1655),"BLANK",I1655),I1656),I1657)</f>
        <v>2.5</v>
      </c>
      <c r="J1658" s="11" t="str">
        <f t="shared" si="3197"/>
        <v>NE</v>
      </c>
      <c r="K1658" s="18">
        <f t="shared" si="3197"/>
        <v>0.63194444444444442</v>
      </c>
      <c r="L1658" s="11" t="str">
        <f t="shared" si="3197"/>
        <v>VDG</v>
      </c>
      <c r="M1658" s="11">
        <f t="shared" si="3197"/>
        <v>5.8</v>
      </c>
      <c r="N1658" s="11">
        <f t="shared" si="3197"/>
        <v>0</v>
      </c>
      <c r="O1658" s="11">
        <f t="shared" si="3197"/>
        <v>0</v>
      </c>
      <c r="P1658" s="11" t="s">
        <v>236</v>
      </c>
      <c r="Q1658" s="19" t="str">
        <f>IF($N1658=1,IF(ISERROR(VLOOKUP($P1658,'M1'!$A:$C,Q$2,FALSE)),"NOT PRESENT",VLOOKUP($P1658,'M1'!$A:$C,Q$2,FALSE)),IF($N1658=2,IF(ISERROR(VLOOKUP(DATA!$P1658,'M2'!$A:$C,Q$2,FALSE)),"NOT PRESENT",VLOOKUP(DATA!$P1658,'M2'!$A:$C,Q$2,FALSE)),IF($N1658=0,IF(ISERROR(VLOOKUP($P1658,'M1'!$A:$C,Q$2,FALSE)),IF(ISERROR(VLOOKUP(DATA!$P1658,'M2'!$A:$C,Q$2,FALSE)),"NOT PRESENT",VLOOKUP(DATA!$P1658,'M2'!$A:$C,Q$2,FALSE)),VLOOKUP($P1658,'M1'!$A:$C,Q$2,FALSE)),"SPECIFY METHOD")))</f>
        <v>Evasterias troschelii</v>
      </c>
      <c r="R1658" s="12" t="str">
        <f>IF($N1658=1,IF(ISERROR(VLOOKUP($P1658,'M1'!$A:$C,R$2,FALSE)),"NOT PRESENT",VLOOKUP($P1658,'M1'!$A:$C,R$2,FALSE)),IF($N1658=2,IF(ISERROR(VLOOKUP(DATA!$P1658,'M2'!$A:$C,R$2,FALSE)),"NOT PRESENT",VLOOKUP(DATA!$P1658,'M2'!$A:$C,R$2,FALSE)),IF($N1658=0,IF(ISERROR(VLOOKUP($P1658,'M1'!$A:$C,R$2,FALSE)),IF(ISERROR(VLOOKUP(DATA!$P1658,'M2'!$A:$C,R$2,FALSE)),"NOT PRESENT",VLOOKUP(DATA!$P1658,'M2'!$A:$C,R$2,FALSE)),VLOOKUP($P1658,'M1'!$A:$C,R$2,FALSE)),"SPECIFY METHOD")))</f>
        <v>Mottled starfish</v>
      </c>
      <c r="S1658" s="21">
        <f t="shared" si="2910"/>
        <v>1</v>
      </c>
      <c r="T1658" s="11">
        <v>1</v>
      </c>
      <c r="U1658" s="11"/>
      <c r="V1658" s="11"/>
      <c r="W1658" s="11"/>
      <c r="X1658" s="11"/>
      <c r="Y1658" s="11"/>
      <c r="Z1658" s="11"/>
      <c r="AA1658" s="11"/>
      <c r="AB1658" s="11"/>
      <c r="AC1658" s="11"/>
      <c r="AD1658" s="11"/>
      <c r="AE1658" s="11"/>
      <c r="AF1658" s="11"/>
      <c r="AG1658" s="11"/>
      <c r="AH1658" s="11"/>
      <c r="AI1658" s="11"/>
      <c r="AJ1658" s="11"/>
      <c r="AK1658" s="11"/>
      <c r="AL1658" s="11"/>
      <c r="AM1658" s="11"/>
      <c r="AN1658" s="11"/>
      <c r="AO1658" s="11"/>
      <c r="AP1658" s="11"/>
      <c r="AQ1658" s="11"/>
      <c r="AR1658" s="11"/>
      <c r="AS1658" s="11"/>
      <c r="AT1658" s="11"/>
      <c r="AU1658" s="11"/>
      <c r="AV1658" s="11"/>
      <c r="AW1658" s="11"/>
      <c r="AX1658" s="11"/>
      <c r="AY1658" s="11"/>
      <c r="AZ1658" s="11"/>
      <c r="BA1658" s="11"/>
      <c r="BB1658" s="11"/>
      <c r="BC1658" s="11"/>
      <c r="BD1658" s="11"/>
      <c r="BE1658" s="11"/>
      <c r="BF1658" s="11"/>
      <c r="BG1658" s="11"/>
      <c r="BH1658" s="11"/>
      <c r="BI1658" s="11"/>
      <c r="BJ1658" s="11"/>
      <c r="BK1658" s="11"/>
      <c r="BL1658" s="11"/>
      <c r="BM1658" s="11"/>
      <c r="BN1658" s="11"/>
      <c r="BO1658" s="11"/>
      <c r="BP1658" s="11"/>
    </row>
    <row r="1659" spans="1:68" ht="12.75" customHeight="1">
      <c r="A1659" s="12">
        <f t="shared" si="2736"/>
        <v>1655</v>
      </c>
      <c r="B1659" s="11" t="s">
        <v>143</v>
      </c>
      <c r="C1659" s="11" t="s">
        <v>21</v>
      </c>
      <c r="D1659" s="11" t="s">
        <v>137</v>
      </c>
      <c r="E1659" s="12" t="str">
        <f>IF(ISERROR(VLOOKUP($D1659,SITES!$A:$E,2,FALSE)),"",VLOOKUP($D1659,SITES!$A:$E,2,FALSE))</f>
        <v>Kirby</v>
      </c>
      <c r="F1659" s="10">
        <f>IF(ISERROR(VLOOKUP($D1659,SITES!$A:$E,3,FALSE)),"",VLOOKUP($D1659,SITES!$A:$E,3,FALSE))</f>
        <v>48.850399017333899</v>
      </c>
      <c r="G1659" s="13">
        <f>IF(ISERROR(VLOOKUP($D1659,SITES!$A:$E,4,FALSE)),"",VLOOKUP($D1659,SITES!$A:$E,4,FALSE))</f>
        <v>-125.198768615722</v>
      </c>
      <c r="H1659" s="36" t="s">
        <v>130</v>
      </c>
      <c r="I1659" s="11">
        <v>3.5</v>
      </c>
      <c r="J1659" s="11" t="s">
        <v>138</v>
      </c>
      <c r="K1659" s="18">
        <v>0.61875000000000002</v>
      </c>
      <c r="L1659" s="11" t="s">
        <v>261</v>
      </c>
      <c r="M1659" s="11">
        <v>4</v>
      </c>
      <c r="N1659" s="11">
        <v>1</v>
      </c>
      <c r="O1659" s="11">
        <v>2</v>
      </c>
      <c r="P1659" s="11" t="s">
        <v>27</v>
      </c>
      <c r="Q1659" s="19" t="str">
        <f>IF($N1659=1,IF(ISERROR(VLOOKUP($P1659,'M1'!$A:$C,Q$2,FALSE)),"NOT PRESENT",VLOOKUP($P1659,'M1'!$A:$C,Q$2,FALSE)),IF($N1659=2,IF(ISERROR(VLOOKUP(DATA!$P1659,'M2'!$A:$C,Q$2,FALSE)),"NOT PRESENT",VLOOKUP(DATA!$P1659,'M2'!$A:$C,Q$2,FALSE)),IF($N1659=0,IF(ISERROR(VLOOKUP($P1659,'M1'!$A:$C,Q$2,FALSE)),IF(ISERROR(VLOOKUP(DATA!$P1659,'M2'!$A:$C,Q$2,FALSE)),"NOT PRESENT",VLOOKUP(DATA!$P1659,'M2'!$A:$C,Q$2,FALSE)),VLOOKUP($P1659,'M1'!$A:$C,Q$2,FALSE)),"SPECIFY METHOD")))</f>
        <v>Hexagrammos decagrammus</v>
      </c>
      <c r="R1659" s="12" t="str">
        <f>IF($N1659=1,IF(ISERROR(VLOOKUP($P1659,'M1'!$A:$C,R$2,FALSE)),"NOT PRESENT",VLOOKUP($P1659,'M1'!$A:$C,R$2,FALSE)),IF($N1659=2,IF(ISERROR(VLOOKUP(DATA!$P1659,'M2'!$A:$C,R$2,FALSE)),"NOT PRESENT",VLOOKUP(DATA!$P1659,'M2'!$A:$C,R$2,FALSE)),IF($N1659=0,IF(ISERROR(VLOOKUP($P1659,'M1'!$A:$C,R$2,FALSE)),IF(ISERROR(VLOOKUP(DATA!$P1659,'M2'!$A:$C,R$2,FALSE)),"NOT PRESENT",VLOOKUP(DATA!$P1659,'M2'!$A:$C,R$2,FALSE)),VLOOKUP($P1659,'M1'!$A:$C,R$2,FALSE)),"SPECIFY METHOD")))</f>
        <v>Kelp greenling</v>
      </c>
      <c r="S1659" s="21">
        <f t="shared" si="2910"/>
        <v>14</v>
      </c>
      <c r="T1659" s="11">
        <v>0</v>
      </c>
      <c r="U1659" s="11"/>
      <c r="V1659" s="11"/>
      <c r="W1659" s="11"/>
      <c r="X1659" s="11"/>
      <c r="Y1659" s="11"/>
      <c r="Z1659" s="11">
        <v>5</v>
      </c>
      <c r="AA1659" s="11">
        <v>2</v>
      </c>
      <c r="AB1659" s="11">
        <v>3</v>
      </c>
      <c r="AC1659" s="11">
        <v>2</v>
      </c>
      <c r="AD1659" s="11">
        <v>2</v>
      </c>
      <c r="AE1659" s="11"/>
      <c r="AF1659" s="11"/>
      <c r="AG1659" s="11"/>
      <c r="AH1659" s="11"/>
      <c r="AI1659" s="11"/>
      <c r="AJ1659" s="11"/>
      <c r="AK1659" s="11"/>
      <c r="AL1659" s="11"/>
      <c r="AM1659" s="11"/>
      <c r="AN1659" s="11"/>
      <c r="AO1659" s="11"/>
      <c r="AP1659" s="11"/>
      <c r="AQ1659" s="11"/>
      <c r="AR1659" s="11"/>
      <c r="AS1659" s="11"/>
      <c r="AT1659" s="11"/>
      <c r="AU1659" s="11"/>
      <c r="AV1659" s="11"/>
      <c r="AW1659" s="11"/>
      <c r="AX1659" s="11"/>
      <c r="AY1659" s="11"/>
      <c r="AZ1659" s="11"/>
      <c r="BA1659" s="11"/>
      <c r="BB1659" s="11"/>
      <c r="BC1659" s="11"/>
      <c r="BD1659" s="11"/>
      <c r="BE1659" s="11"/>
      <c r="BF1659" s="11"/>
      <c r="BG1659" s="11"/>
      <c r="BH1659" s="11"/>
      <c r="BI1659" s="11"/>
      <c r="BJ1659" s="11"/>
      <c r="BK1659" s="11"/>
      <c r="BL1659" s="11"/>
      <c r="BM1659" s="11"/>
      <c r="BN1659" s="11"/>
      <c r="BO1659" s="11"/>
      <c r="BP1659" s="11"/>
    </row>
    <row r="1660" spans="1:68" ht="12.75" customHeight="1">
      <c r="A1660" s="12">
        <f t="shared" si="2736"/>
        <v>1656</v>
      </c>
      <c r="B1660" s="11" t="str">
        <f t="shared" ref="B1660:D1660" si="3198">IF(ISERROR(B1659),IF(ISERROR(B1658),IF(ISERROR(B1657),"BLANK",B1657),B1658),B1659)</f>
        <v>Valesca deGroot</v>
      </c>
      <c r="C1660" s="11" t="str">
        <f t="shared" si="3198"/>
        <v>Em Lim</v>
      </c>
      <c r="D1660" s="11" t="str">
        <f t="shared" si="3198"/>
        <v>BMSC2</v>
      </c>
      <c r="E1660" s="12" t="str">
        <f>IF(ISERROR(VLOOKUP($D1660,SITES!$A:$E,2,FALSE)),"",VLOOKUP($D1660,SITES!$A:$E,2,FALSE))</f>
        <v>Kirby</v>
      </c>
      <c r="F1660" s="10">
        <f>IF(ISERROR(VLOOKUP($D1660,SITES!$A:$E,3,FALSE)),"",VLOOKUP($D1660,SITES!$A:$E,3,FALSE))</f>
        <v>48.850399017333899</v>
      </c>
      <c r="G1660" s="13">
        <f>IF(ISERROR(VLOOKUP($D1660,SITES!$A:$E,4,FALSE)),"",VLOOKUP($D1660,SITES!$A:$E,4,FALSE))</f>
        <v>-125.198768615722</v>
      </c>
      <c r="H1660" s="36" t="str">
        <f t="shared" ref="H1660:O1660" si="3199">IF(ISERROR(H1659),IF(ISERROR(H1658),IF(ISERROR(H1657),"BLANK",H1657),H1658),H1659)</f>
        <v>29/04/2024</v>
      </c>
      <c r="I1660" s="11">
        <f t="shared" si="3199"/>
        <v>3.5</v>
      </c>
      <c r="J1660" s="11" t="str">
        <f t="shared" si="3199"/>
        <v>N</v>
      </c>
      <c r="K1660" s="18">
        <f t="shared" si="3199"/>
        <v>0.61875000000000002</v>
      </c>
      <c r="L1660" s="11" t="str">
        <f t="shared" si="3199"/>
        <v>VdG</v>
      </c>
      <c r="M1660" s="11">
        <f t="shared" si="3199"/>
        <v>4</v>
      </c>
      <c r="N1660" s="11">
        <f t="shared" si="3199"/>
        <v>1</v>
      </c>
      <c r="O1660" s="11">
        <f t="shared" si="3199"/>
        <v>2</v>
      </c>
      <c r="P1660" s="11" t="s">
        <v>28</v>
      </c>
      <c r="Q1660" s="19" t="str">
        <f>IF($N1660=1,IF(ISERROR(VLOOKUP($P1660,'M1'!$A:$C,Q$2,FALSE)),"NOT PRESENT",VLOOKUP($P1660,'M1'!$A:$C,Q$2,FALSE)),IF($N1660=2,IF(ISERROR(VLOOKUP(DATA!$P1660,'M2'!$A:$C,Q$2,FALSE)),"NOT PRESENT",VLOOKUP(DATA!$P1660,'M2'!$A:$C,Q$2,FALSE)),IF($N1660=0,IF(ISERROR(VLOOKUP($P1660,'M1'!$A:$C,Q$2,FALSE)),IF(ISERROR(VLOOKUP(DATA!$P1660,'M2'!$A:$C,Q$2,FALSE)),"NOT PRESENT",VLOOKUP(DATA!$P1660,'M2'!$A:$C,Q$2,FALSE)),VLOOKUP($P1660,'M1'!$A:$C,Q$2,FALSE)),"SPECIFY METHOD")))</f>
        <v>Artedius harringtoni</v>
      </c>
      <c r="R1660" s="12" t="str">
        <f>IF($N1660=1,IF(ISERROR(VLOOKUP($P1660,'M1'!$A:$C,R$2,FALSE)),"NOT PRESENT",VLOOKUP($P1660,'M1'!$A:$C,R$2,FALSE)),IF($N1660=2,IF(ISERROR(VLOOKUP(DATA!$P1660,'M2'!$A:$C,R$2,FALSE)),"NOT PRESENT",VLOOKUP(DATA!$P1660,'M2'!$A:$C,R$2,FALSE)),IF($N1660=0,IF(ISERROR(VLOOKUP($P1660,'M1'!$A:$C,R$2,FALSE)),IF(ISERROR(VLOOKUP(DATA!$P1660,'M2'!$A:$C,R$2,FALSE)),"NOT PRESENT",VLOOKUP(DATA!$P1660,'M2'!$A:$C,R$2,FALSE)),VLOOKUP($P1660,'M1'!$A:$C,R$2,FALSE)),"SPECIFY METHOD")))</f>
        <v>Scalyhead sculpin</v>
      </c>
      <c r="S1660" s="21">
        <f t="shared" si="2910"/>
        <v>1</v>
      </c>
      <c r="T1660" s="11">
        <v>0</v>
      </c>
      <c r="U1660" s="11">
        <v>1</v>
      </c>
      <c r="V1660" s="11"/>
      <c r="W1660" s="11"/>
      <c r="X1660" s="11"/>
      <c r="Y1660" s="11"/>
      <c r="Z1660" s="11"/>
      <c r="AA1660" s="11"/>
      <c r="AB1660" s="11"/>
      <c r="AC1660" s="11"/>
      <c r="AD1660" s="11"/>
      <c r="AE1660" s="11"/>
      <c r="AF1660" s="11"/>
      <c r="AG1660" s="11"/>
      <c r="AH1660" s="11"/>
      <c r="AI1660" s="11"/>
      <c r="AJ1660" s="11"/>
      <c r="AK1660" s="11"/>
      <c r="AL1660" s="11"/>
      <c r="AM1660" s="11"/>
      <c r="AN1660" s="11"/>
      <c r="AO1660" s="11"/>
      <c r="AP1660" s="11"/>
      <c r="AQ1660" s="11"/>
      <c r="AR1660" s="11"/>
      <c r="AS1660" s="11"/>
      <c r="AT1660" s="11"/>
      <c r="AU1660" s="11"/>
      <c r="AV1660" s="11"/>
      <c r="AW1660" s="11"/>
      <c r="AX1660" s="11"/>
      <c r="AY1660" s="11"/>
      <c r="AZ1660" s="11"/>
      <c r="BA1660" s="11"/>
      <c r="BB1660" s="11"/>
      <c r="BC1660" s="11"/>
      <c r="BD1660" s="11"/>
      <c r="BE1660" s="11"/>
      <c r="BF1660" s="11"/>
      <c r="BG1660" s="11"/>
      <c r="BH1660" s="11"/>
      <c r="BI1660" s="11"/>
      <c r="BJ1660" s="11"/>
      <c r="BK1660" s="11"/>
      <c r="BL1660" s="11"/>
      <c r="BM1660" s="11"/>
      <c r="BN1660" s="11"/>
      <c r="BO1660" s="11"/>
      <c r="BP1660" s="11"/>
    </row>
    <row r="1661" spans="1:68" ht="12.75" customHeight="1">
      <c r="A1661" s="12">
        <f t="shared" si="2736"/>
        <v>1657</v>
      </c>
      <c r="B1661" s="11" t="str">
        <f t="shared" ref="B1661:D1661" si="3200">IF(ISERROR(B1660),IF(ISERROR(B1659),IF(ISERROR(B1658),"BLANK",B1658),B1659),B1660)</f>
        <v>Valesca deGroot</v>
      </c>
      <c r="C1661" s="11" t="str">
        <f t="shared" si="3200"/>
        <v>Em Lim</v>
      </c>
      <c r="D1661" s="11" t="str">
        <f t="shared" si="3200"/>
        <v>BMSC2</v>
      </c>
      <c r="E1661" s="12" t="str">
        <f>IF(ISERROR(VLOOKUP($D1661,SITES!$A:$E,2,FALSE)),"",VLOOKUP($D1661,SITES!$A:$E,2,FALSE))</f>
        <v>Kirby</v>
      </c>
      <c r="F1661" s="10">
        <f>IF(ISERROR(VLOOKUP($D1661,SITES!$A:$E,3,FALSE)),"",VLOOKUP($D1661,SITES!$A:$E,3,FALSE))</f>
        <v>48.850399017333899</v>
      </c>
      <c r="G1661" s="13">
        <f>IF(ISERROR(VLOOKUP($D1661,SITES!$A:$E,4,FALSE)),"",VLOOKUP($D1661,SITES!$A:$E,4,FALSE))</f>
        <v>-125.198768615722</v>
      </c>
      <c r="H1661" s="36" t="str">
        <f t="shared" ref="H1661:M1661" si="3201">IF(ISERROR(H1660),IF(ISERROR(H1659),IF(ISERROR(H1658),"BLANK",H1658),H1659),H1660)</f>
        <v>29/04/2024</v>
      </c>
      <c r="I1661" s="11">
        <f t="shared" si="3201"/>
        <v>3.5</v>
      </c>
      <c r="J1661" s="11" t="str">
        <f t="shared" si="3201"/>
        <v>N</v>
      </c>
      <c r="K1661" s="18">
        <f t="shared" si="3201"/>
        <v>0.61875000000000002</v>
      </c>
      <c r="L1661" s="11" t="str">
        <f t="shared" si="3201"/>
        <v>VdG</v>
      </c>
      <c r="M1661" s="11">
        <f t="shared" si="3201"/>
        <v>4</v>
      </c>
      <c r="N1661" s="11">
        <v>2</v>
      </c>
      <c r="O1661" s="11">
        <f>IF(ISERROR(O1660),IF(ISERROR(O1659),IF(ISERROR(O1658),"BLANK",O1658),O1659),O1660)</f>
        <v>2</v>
      </c>
      <c r="P1661" s="11" t="s">
        <v>29</v>
      </c>
      <c r="Q1661" s="19" t="str">
        <f>IF($N1661=1,IF(ISERROR(VLOOKUP($P1661,'M1'!$A:$C,Q$2,FALSE)),"NOT PRESENT",VLOOKUP($P1661,'M1'!$A:$C,Q$2,FALSE)),IF($N1661=2,IF(ISERROR(VLOOKUP(DATA!$P1661,'M2'!$A:$C,Q$2,FALSE)),"NOT PRESENT",VLOOKUP(DATA!$P1661,'M2'!$A:$C,Q$2,FALSE)),IF($N1661=0,IF(ISERROR(VLOOKUP($P1661,'M1'!$A:$C,Q$2,FALSE)),IF(ISERROR(VLOOKUP(DATA!$P1661,'M2'!$A:$C,Q$2,FALSE)),"NOT PRESENT",VLOOKUP(DATA!$P1661,'M2'!$A:$C,Q$2,FALSE)),VLOOKUP($P1661,'M1'!$A:$C,Q$2,FALSE)),"SPECIFY METHOD")))</f>
        <v>Mesocentrotus franciscanus</v>
      </c>
      <c r="R1661" s="12" t="str">
        <f>IF($N1661=1,IF(ISERROR(VLOOKUP($P1661,'M1'!$A:$C,R$2,FALSE)),"NOT PRESENT",VLOOKUP($P1661,'M1'!$A:$C,R$2,FALSE)),IF($N1661=2,IF(ISERROR(VLOOKUP(DATA!$P1661,'M2'!$A:$C,R$2,FALSE)),"NOT PRESENT",VLOOKUP(DATA!$P1661,'M2'!$A:$C,R$2,FALSE)),IF($N1661=0,IF(ISERROR(VLOOKUP($P1661,'M1'!$A:$C,R$2,FALSE)),IF(ISERROR(VLOOKUP(DATA!$P1661,'M2'!$A:$C,R$2,FALSE)),"NOT PRESENT",VLOOKUP(DATA!$P1661,'M2'!$A:$C,R$2,FALSE)),VLOOKUP($P1661,'M1'!$A:$C,R$2,FALSE)),"SPECIFY METHOD")))</f>
        <v>Red sea urchin</v>
      </c>
      <c r="S1661" s="21">
        <f t="shared" si="2910"/>
        <v>268</v>
      </c>
      <c r="T1661" s="11">
        <v>268</v>
      </c>
      <c r="U1661" s="11"/>
      <c r="V1661" s="11"/>
      <c r="W1661" s="11"/>
      <c r="X1661" s="11"/>
      <c r="Y1661" s="11"/>
      <c r="Z1661" s="11"/>
      <c r="AA1661" s="11"/>
      <c r="AB1661" s="11"/>
      <c r="AC1661" s="11"/>
      <c r="AD1661" s="11"/>
      <c r="AE1661" s="11"/>
      <c r="AF1661" s="11"/>
      <c r="AG1661" s="11"/>
      <c r="AH1661" s="11"/>
      <c r="AI1661" s="11"/>
      <c r="AJ1661" s="11"/>
      <c r="AK1661" s="11"/>
      <c r="AL1661" s="11"/>
      <c r="AM1661" s="11"/>
      <c r="AN1661" s="11"/>
      <c r="AO1661" s="11"/>
      <c r="AP1661" s="11"/>
      <c r="AQ1661" s="11"/>
      <c r="AR1661" s="11"/>
      <c r="AS1661" s="11"/>
      <c r="AT1661" s="11"/>
      <c r="AU1661" s="11"/>
      <c r="AV1661" s="11"/>
      <c r="AW1661" s="11"/>
      <c r="AX1661" s="11"/>
      <c r="AY1661" s="11"/>
      <c r="AZ1661" s="11"/>
      <c r="BA1661" s="11"/>
      <c r="BB1661" s="11"/>
      <c r="BC1661" s="11"/>
      <c r="BD1661" s="11"/>
      <c r="BE1661" s="11"/>
      <c r="BF1661" s="11"/>
      <c r="BG1661" s="11"/>
      <c r="BH1661" s="11"/>
      <c r="BI1661" s="11"/>
      <c r="BJ1661" s="11"/>
      <c r="BK1661" s="11"/>
      <c r="BL1661" s="11"/>
      <c r="BM1661" s="11"/>
      <c r="BN1661" s="11"/>
      <c r="BO1661" s="11"/>
      <c r="BP1661" s="11"/>
    </row>
    <row r="1662" spans="1:68" ht="12.75" customHeight="1">
      <c r="A1662" s="12">
        <f t="shared" si="2736"/>
        <v>1658</v>
      </c>
      <c r="B1662" s="11" t="str">
        <f t="shared" ref="B1662:D1662" si="3202">IF(ISERROR(B1661),IF(ISERROR(B1660),IF(ISERROR(B1659),"BLANK",B1659),B1660),B1661)</f>
        <v>Valesca deGroot</v>
      </c>
      <c r="C1662" s="11" t="str">
        <f t="shared" si="3202"/>
        <v>Em Lim</v>
      </c>
      <c r="D1662" s="11" t="str">
        <f t="shared" si="3202"/>
        <v>BMSC2</v>
      </c>
      <c r="E1662" s="12" t="str">
        <f>IF(ISERROR(VLOOKUP($D1662,SITES!$A:$E,2,FALSE)),"",VLOOKUP($D1662,SITES!$A:$E,2,FALSE))</f>
        <v>Kirby</v>
      </c>
      <c r="F1662" s="10">
        <f>IF(ISERROR(VLOOKUP($D1662,SITES!$A:$E,3,FALSE)),"",VLOOKUP($D1662,SITES!$A:$E,3,FALSE))</f>
        <v>48.850399017333899</v>
      </c>
      <c r="G1662" s="13">
        <f>IF(ISERROR(VLOOKUP($D1662,SITES!$A:$E,4,FALSE)),"",VLOOKUP($D1662,SITES!$A:$E,4,FALSE))</f>
        <v>-125.198768615722</v>
      </c>
      <c r="H1662" s="36" t="str">
        <f t="shared" ref="H1662:O1662" si="3203">IF(ISERROR(H1661),IF(ISERROR(H1660),IF(ISERROR(H1659),"BLANK",H1659),H1660),H1661)</f>
        <v>29/04/2024</v>
      </c>
      <c r="I1662" s="11">
        <f t="shared" si="3203"/>
        <v>3.5</v>
      </c>
      <c r="J1662" s="11" t="str">
        <f t="shared" si="3203"/>
        <v>N</v>
      </c>
      <c r="K1662" s="18">
        <f t="shared" si="3203"/>
        <v>0.61875000000000002</v>
      </c>
      <c r="L1662" s="11" t="str">
        <f t="shared" si="3203"/>
        <v>VdG</v>
      </c>
      <c r="M1662" s="11">
        <f t="shared" si="3203"/>
        <v>4</v>
      </c>
      <c r="N1662" s="11">
        <f t="shared" si="3203"/>
        <v>2</v>
      </c>
      <c r="O1662" s="11">
        <f t="shared" si="3203"/>
        <v>2</v>
      </c>
      <c r="P1662" s="11" t="s">
        <v>32</v>
      </c>
      <c r="Q1662" s="19" t="str">
        <f>IF($N1662=1,IF(ISERROR(VLOOKUP($P1662,'M1'!$A:$C,Q$2,FALSE)),"NOT PRESENT",VLOOKUP($P1662,'M1'!$A:$C,Q$2,FALSE)),IF($N1662=2,IF(ISERROR(VLOOKUP(DATA!$P1662,'M2'!$A:$C,Q$2,FALSE)),"NOT PRESENT",VLOOKUP(DATA!$P1662,'M2'!$A:$C,Q$2,FALSE)),IF($N1662=0,IF(ISERROR(VLOOKUP($P1662,'M1'!$A:$C,Q$2,FALSE)),IF(ISERROR(VLOOKUP(DATA!$P1662,'M2'!$A:$C,Q$2,FALSE)),"NOT PRESENT",VLOOKUP(DATA!$P1662,'M2'!$A:$C,Q$2,FALSE)),VLOOKUP($P1662,'M1'!$A:$C,Q$2,FALSE)),"SPECIFY METHOD")))</f>
        <v>Acmaea mitra</v>
      </c>
      <c r="R1662" s="12" t="str">
        <f>IF($N1662=1,IF(ISERROR(VLOOKUP($P1662,'M1'!$A:$C,R$2,FALSE)),"NOT PRESENT",VLOOKUP($P1662,'M1'!$A:$C,R$2,FALSE)),IF($N1662=2,IF(ISERROR(VLOOKUP(DATA!$P1662,'M2'!$A:$C,R$2,FALSE)),"NOT PRESENT",VLOOKUP(DATA!$P1662,'M2'!$A:$C,R$2,FALSE)),IF($N1662=0,IF(ISERROR(VLOOKUP($P1662,'M1'!$A:$C,R$2,FALSE)),IF(ISERROR(VLOOKUP(DATA!$P1662,'M2'!$A:$C,R$2,FALSE)),"NOT PRESENT",VLOOKUP(DATA!$P1662,'M2'!$A:$C,R$2,FALSE)),VLOOKUP($P1662,'M1'!$A:$C,R$2,FALSE)),"SPECIFY METHOD")))</f>
        <v>Whitecap limpet</v>
      </c>
      <c r="S1662" s="21">
        <f t="shared" si="2910"/>
        <v>41</v>
      </c>
      <c r="T1662" s="11">
        <v>41</v>
      </c>
      <c r="U1662" s="11"/>
      <c r="V1662" s="11"/>
      <c r="W1662" s="11"/>
      <c r="X1662" s="11"/>
      <c r="Y1662" s="11"/>
      <c r="Z1662" s="11"/>
      <c r="AA1662" s="11"/>
      <c r="AB1662" s="11"/>
      <c r="AC1662" s="11"/>
      <c r="AD1662" s="11"/>
      <c r="AE1662" s="11"/>
      <c r="AF1662" s="11"/>
      <c r="AG1662" s="11"/>
      <c r="AH1662" s="11"/>
      <c r="AI1662" s="11"/>
      <c r="AJ1662" s="11"/>
      <c r="AK1662" s="11"/>
      <c r="AL1662" s="11"/>
      <c r="AM1662" s="11"/>
      <c r="AN1662" s="11"/>
      <c r="AO1662" s="11"/>
      <c r="AP1662" s="11"/>
      <c r="AQ1662" s="11"/>
      <c r="AR1662" s="11"/>
      <c r="AS1662" s="11"/>
      <c r="AT1662" s="11"/>
      <c r="AU1662" s="11"/>
      <c r="AV1662" s="11"/>
      <c r="AW1662" s="11"/>
      <c r="AX1662" s="11"/>
      <c r="AY1662" s="11"/>
      <c r="AZ1662" s="11"/>
      <c r="BA1662" s="11"/>
      <c r="BB1662" s="11"/>
      <c r="BC1662" s="11"/>
      <c r="BD1662" s="11"/>
      <c r="BE1662" s="11"/>
      <c r="BF1662" s="11"/>
      <c r="BG1662" s="11"/>
      <c r="BH1662" s="11"/>
      <c r="BI1662" s="11"/>
      <c r="BJ1662" s="11"/>
      <c r="BK1662" s="11"/>
      <c r="BL1662" s="11"/>
      <c r="BM1662" s="11"/>
      <c r="BN1662" s="11"/>
      <c r="BO1662" s="11"/>
      <c r="BP1662" s="11"/>
    </row>
    <row r="1663" spans="1:68" ht="12.75" customHeight="1">
      <c r="A1663" s="12">
        <f t="shared" si="2736"/>
        <v>1659</v>
      </c>
      <c r="B1663" s="11" t="str">
        <f t="shared" ref="B1663:D1663" si="3204">IF(ISERROR(B1662),IF(ISERROR(B1661),IF(ISERROR(B1660),"BLANK",B1660),B1661),B1662)</f>
        <v>Valesca deGroot</v>
      </c>
      <c r="C1663" s="11" t="str">
        <f t="shared" si="3204"/>
        <v>Em Lim</v>
      </c>
      <c r="D1663" s="11" t="str">
        <f t="shared" si="3204"/>
        <v>BMSC2</v>
      </c>
      <c r="E1663" s="12" t="str">
        <f>IF(ISERROR(VLOOKUP($D1663,SITES!$A:$E,2,FALSE)),"",VLOOKUP($D1663,SITES!$A:$E,2,FALSE))</f>
        <v>Kirby</v>
      </c>
      <c r="F1663" s="10">
        <f>IF(ISERROR(VLOOKUP($D1663,SITES!$A:$E,3,FALSE)),"",VLOOKUP($D1663,SITES!$A:$E,3,FALSE))</f>
        <v>48.850399017333899</v>
      </c>
      <c r="G1663" s="13">
        <f>IF(ISERROR(VLOOKUP($D1663,SITES!$A:$E,4,FALSE)),"",VLOOKUP($D1663,SITES!$A:$E,4,FALSE))</f>
        <v>-125.198768615722</v>
      </c>
      <c r="H1663" s="36" t="str">
        <f t="shared" ref="H1663:O1663" si="3205">IF(ISERROR(H1662),IF(ISERROR(H1661),IF(ISERROR(H1660),"BLANK",H1660),H1661),H1662)</f>
        <v>29/04/2024</v>
      </c>
      <c r="I1663" s="11">
        <f t="shared" si="3205"/>
        <v>3.5</v>
      </c>
      <c r="J1663" s="11" t="str">
        <f t="shared" si="3205"/>
        <v>N</v>
      </c>
      <c r="K1663" s="18">
        <f t="shared" si="3205"/>
        <v>0.61875000000000002</v>
      </c>
      <c r="L1663" s="11" t="str">
        <f t="shared" si="3205"/>
        <v>VdG</v>
      </c>
      <c r="M1663" s="11">
        <f t="shared" si="3205"/>
        <v>4</v>
      </c>
      <c r="N1663" s="11">
        <f t="shared" si="3205"/>
        <v>2</v>
      </c>
      <c r="O1663" s="11">
        <f t="shared" si="3205"/>
        <v>2</v>
      </c>
      <c r="P1663" s="11" t="s">
        <v>30</v>
      </c>
      <c r="Q1663" s="19" t="str">
        <f>IF($N1663=1,IF(ISERROR(VLOOKUP($P1663,'M1'!$A:$C,Q$2,FALSE)),"NOT PRESENT",VLOOKUP($P1663,'M1'!$A:$C,Q$2,FALSE)),IF($N1663=2,IF(ISERROR(VLOOKUP(DATA!$P1663,'M2'!$A:$C,Q$2,FALSE)),"NOT PRESENT",VLOOKUP(DATA!$P1663,'M2'!$A:$C,Q$2,FALSE)),IF($N1663=0,IF(ISERROR(VLOOKUP($P1663,'M1'!$A:$C,Q$2,FALSE)),IF(ISERROR(VLOOKUP(DATA!$P1663,'M2'!$A:$C,Q$2,FALSE)),"NOT PRESENT",VLOOKUP(DATA!$P1663,'M2'!$A:$C,Q$2,FALSE)),VLOOKUP($P1663,'M1'!$A:$C,Q$2,FALSE)),"SPECIFY METHOD")))</f>
        <v>Pomaulax gibberosus</v>
      </c>
      <c r="R1663" s="12" t="str">
        <f>IF($N1663=1,IF(ISERROR(VLOOKUP($P1663,'M1'!$A:$C,R$2,FALSE)),"NOT PRESENT",VLOOKUP($P1663,'M1'!$A:$C,R$2,FALSE)),IF($N1663=2,IF(ISERROR(VLOOKUP(DATA!$P1663,'M2'!$A:$C,R$2,FALSE)),"NOT PRESENT",VLOOKUP(DATA!$P1663,'M2'!$A:$C,R$2,FALSE)),IF($N1663=0,IF(ISERROR(VLOOKUP($P1663,'M1'!$A:$C,R$2,FALSE)),IF(ISERROR(VLOOKUP(DATA!$P1663,'M2'!$A:$C,R$2,FALSE)),"NOT PRESENT",VLOOKUP(DATA!$P1663,'M2'!$A:$C,R$2,FALSE)),VLOOKUP($P1663,'M1'!$A:$C,R$2,FALSE)),"SPECIFY METHOD")))</f>
        <v>Red turban shell</v>
      </c>
      <c r="S1663" s="21">
        <f t="shared" si="2910"/>
        <v>157</v>
      </c>
      <c r="T1663" s="11">
        <v>157</v>
      </c>
      <c r="U1663" s="11"/>
      <c r="V1663" s="11"/>
      <c r="W1663" s="11"/>
      <c r="X1663" s="11"/>
      <c r="Y1663" s="11"/>
      <c r="Z1663" s="11"/>
      <c r="AA1663" s="11"/>
      <c r="AB1663" s="11"/>
      <c r="AC1663" s="11"/>
      <c r="AD1663" s="11"/>
      <c r="AE1663" s="11"/>
      <c r="AF1663" s="11"/>
      <c r="AG1663" s="11"/>
      <c r="AH1663" s="11"/>
      <c r="AI1663" s="11"/>
      <c r="AJ1663" s="11"/>
      <c r="AK1663" s="11"/>
      <c r="AL1663" s="11"/>
      <c r="AM1663" s="11"/>
      <c r="AN1663" s="11"/>
      <c r="AO1663" s="11"/>
      <c r="AP1663" s="11"/>
      <c r="AQ1663" s="11"/>
      <c r="AR1663" s="11"/>
      <c r="AS1663" s="11"/>
      <c r="AT1663" s="11"/>
      <c r="AU1663" s="11"/>
      <c r="AV1663" s="11"/>
      <c r="AW1663" s="11"/>
      <c r="AX1663" s="11"/>
      <c r="AY1663" s="11"/>
      <c r="AZ1663" s="11"/>
      <c r="BA1663" s="11"/>
      <c r="BB1663" s="11"/>
      <c r="BC1663" s="11"/>
      <c r="BD1663" s="11"/>
      <c r="BE1663" s="11"/>
      <c r="BF1663" s="11"/>
      <c r="BG1663" s="11"/>
      <c r="BH1663" s="11"/>
      <c r="BI1663" s="11"/>
      <c r="BJ1663" s="11"/>
      <c r="BK1663" s="11"/>
      <c r="BL1663" s="11"/>
      <c r="BM1663" s="11"/>
      <c r="BN1663" s="11"/>
      <c r="BO1663" s="11"/>
      <c r="BP1663" s="11"/>
    </row>
    <row r="1664" spans="1:68" ht="12.75" customHeight="1">
      <c r="A1664" s="12">
        <f t="shared" si="2736"/>
        <v>1660</v>
      </c>
      <c r="B1664" s="11" t="str">
        <f t="shared" ref="B1664:D1664" si="3206">IF(ISERROR(B1663),IF(ISERROR(B1662),IF(ISERROR(B1661),"BLANK",B1661),B1662),B1663)</f>
        <v>Valesca deGroot</v>
      </c>
      <c r="C1664" s="11" t="str">
        <f t="shared" si="3206"/>
        <v>Em Lim</v>
      </c>
      <c r="D1664" s="11" t="str">
        <f t="shared" si="3206"/>
        <v>BMSC2</v>
      </c>
      <c r="E1664" s="12" t="str">
        <f>IF(ISERROR(VLOOKUP($D1664,SITES!$A:$E,2,FALSE)),"",VLOOKUP($D1664,SITES!$A:$E,2,FALSE))</f>
        <v>Kirby</v>
      </c>
      <c r="F1664" s="10">
        <f>IF(ISERROR(VLOOKUP($D1664,SITES!$A:$E,3,FALSE)),"",VLOOKUP($D1664,SITES!$A:$E,3,FALSE))</f>
        <v>48.850399017333899</v>
      </c>
      <c r="G1664" s="13">
        <f>IF(ISERROR(VLOOKUP($D1664,SITES!$A:$E,4,FALSE)),"",VLOOKUP($D1664,SITES!$A:$E,4,FALSE))</f>
        <v>-125.198768615722</v>
      </c>
      <c r="H1664" s="36" t="str">
        <f t="shared" ref="H1664:O1664" si="3207">IF(ISERROR(H1663),IF(ISERROR(H1662),IF(ISERROR(H1661),"BLANK",H1661),H1662),H1663)</f>
        <v>29/04/2024</v>
      </c>
      <c r="I1664" s="11">
        <f t="shared" si="3207"/>
        <v>3.5</v>
      </c>
      <c r="J1664" s="11" t="str">
        <f t="shared" si="3207"/>
        <v>N</v>
      </c>
      <c r="K1664" s="18">
        <f t="shared" si="3207"/>
        <v>0.61875000000000002</v>
      </c>
      <c r="L1664" s="11" t="str">
        <f t="shared" si="3207"/>
        <v>VdG</v>
      </c>
      <c r="M1664" s="11">
        <f t="shared" si="3207"/>
        <v>4</v>
      </c>
      <c r="N1664" s="11">
        <f t="shared" si="3207"/>
        <v>2</v>
      </c>
      <c r="O1664" s="11">
        <f t="shared" si="3207"/>
        <v>2</v>
      </c>
      <c r="P1664" s="11" t="s">
        <v>42</v>
      </c>
      <c r="Q1664" s="19" t="str">
        <f>IF($N1664=1,IF(ISERROR(VLOOKUP($P1664,'M1'!$A:$C,Q$2,FALSE)),"NOT PRESENT",VLOOKUP($P1664,'M1'!$A:$C,Q$2,FALSE)),IF($N1664=2,IF(ISERROR(VLOOKUP(DATA!$P1664,'M2'!$A:$C,Q$2,FALSE)),"NOT PRESENT",VLOOKUP(DATA!$P1664,'M2'!$A:$C,Q$2,FALSE)),IF($N1664=0,IF(ISERROR(VLOOKUP($P1664,'M1'!$A:$C,Q$2,FALSE)),IF(ISERROR(VLOOKUP(DATA!$P1664,'M2'!$A:$C,Q$2,FALSE)),"NOT PRESENT",VLOOKUP(DATA!$P1664,'M2'!$A:$C,Q$2,FALSE)),VLOOKUP($P1664,'M1'!$A:$C,Q$2,FALSE)),"SPECIFY METHOD")))</f>
        <v>Dermasterias imbricata</v>
      </c>
      <c r="R1664" s="12" t="str">
        <f>IF($N1664=1,IF(ISERROR(VLOOKUP($P1664,'M1'!$A:$C,R$2,FALSE)),"NOT PRESENT",VLOOKUP($P1664,'M1'!$A:$C,R$2,FALSE)),IF($N1664=2,IF(ISERROR(VLOOKUP(DATA!$P1664,'M2'!$A:$C,R$2,FALSE)),"NOT PRESENT",VLOOKUP(DATA!$P1664,'M2'!$A:$C,R$2,FALSE)),IF($N1664=0,IF(ISERROR(VLOOKUP($P1664,'M1'!$A:$C,R$2,FALSE)),IF(ISERROR(VLOOKUP(DATA!$P1664,'M2'!$A:$C,R$2,FALSE)),"NOT PRESENT",VLOOKUP(DATA!$P1664,'M2'!$A:$C,R$2,FALSE)),VLOOKUP($P1664,'M1'!$A:$C,R$2,FALSE)),"SPECIFY METHOD")))</f>
        <v>Leather star</v>
      </c>
      <c r="S1664" s="21">
        <f t="shared" si="2910"/>
        <v>4</v>
      </c>
      <c r="T1664" s="11">
        <v>4</v>
      </c>
      <c r="U1664" s="11"/>
      <c r="V1664" s="11"/>
      <c r="W1664" s="11"/>
      <c r="X1664" s="11"/>
      <c r="Y1664" s="11"/>
      <c r="Z1664" s="11"/>
      <c r="AA1664" s="11"/>
      <c r="AB1664" s="11"/>
      <c r="AC1664" s="11"/>
      <c r="AD1664" s="11"/>
      <c r="AE1664" s="11"/>
      <c r="AF1664" s="11"/>
      <c r="AG1664" s="11"/>
      <c r="AH1664" s="11"/>
      <c r="AI1664" s="11"/>
      <c r="AJ1664" s="11"/>
      <c r="AK1664" s="11"/>
      <c r="AL1664" s="11"/>
      <c r="AM1664" s="11"/>
      <c r="AN1664" s="11"/>
      <c r="AO1664" s="11"/>
      <c r="AP1664" s="11"/>
      <c r="AQ1664" s="11"/>
      <c r="AR1664" s="11"/>
      <c r="AS1664" s="11"/>
      <c r="AT1664" s="11"/>
      <c r="AU1664" s="11"/>
      <c r="AV1664" s="11"/>
      <c r="AW1664" s="11"/>
      <c r="AX1664" s="11"/>
      <c r="AY1664" s="11"/>
      <c r="AZ1664" s="11"/>
      <c r="BA1664" s="11"/>
      <c r="BB1664" s="11"/>
      <c r="BC1664" s="11"/>
      <c r="BD1664" s="11"/>
      <c r="BE1664" s="11"/>
      <c r="BF1664" s="11"/>
      <c r="BG1664" s="11"/>
      <c r="BH1664" s="11"/>
      <c r="BI1664" s="11"/>
      <c r="BJ1664" s="11"/>
      <c r="BK1664" s="11"/>
      <c r="BL1664" s="11"/>
      <c r="BM1664" s="11"/>
      <c r="BN1664" s="11"/>
      <c r="BO1664" s="11"/>
      <c r="BP1664" s="11"/>
    </row>
    <row r="1665" spans="1:68" ht="12.75" customHeight="1">
      <c r="A1665" s="12">
        <f t="shared" si="2736"/>
        <v>1661</v>
      </c>
      <c r="B1665" s="11" t="str">
        <f t="shared" ref="B1665:D1665" si="3208">IF(ISERROR(B1664),IF(ISERROR(B1663),IF(ISERROR(B1662),"BLANK",B1662),B1663),B1664)</f>
        <v>Valesca deGroot</v>
      </c>
      <c r="C1665" s="11" t="str">
        <f t="shared" si="3208"/>
        <v>Em Lim</v>
      </c>
      <c r="D1665" s="11" t="str">
        <f t="shared" si="3208"/>
        <v>BMSC2</v>
      </c>
      <c r="E1665" s="12" t="str">
        <f>IF(ISERROR(VLOOKUP($D1665,SITES!$A:$E,2,FALSE)),"",VLOOKUP($D1665,SITES!$A:$E,2,FALSE))</f>
        <v>Kirby</v>
      </c>
      <c r="F1665" s="10">
        <f>IF(ISERROR(VLOOKUP($D1665,SITES!$A:$E,3,FALSE)),"",VLOOKUP($D1665,SITES!$A:$E,3,FALSE))</f>
        <v>48.850399017333899</v>
      </c>
      <c r="G1665" s="13">
        <f>IF(ISERROR(VLOOKUP($D1665,SITES!$A:$E,4,FALSE)),"",VLOOKUP($D1665,SITES!$A:$E,4,FALSE))</f>
        <v>-125.198768615722</v>
      </c>
      <c r="H1665" s="36" t="str">
        <f t="shared" ref="H1665:O1665" si="3209">IF(ISERROR(H1664),IF(ISERROR(H1663),IF(ISERROR(H1662),"BLANK",H1662),H1663),H1664)</f>
        <v>29/04/2024</v>
      </c>
      <c r="I1665" s="11">
        <f t="shared" si="3209"/>
        <v>3.5</v>
      </c>
      <c r="J1665" s="11" t="str">
        <f t="shared" si="3209"/>
        <v>N</v>
      </c>
      <c r="K1665" s="18">
        <f t="shared" si="3209"/>
        <v>0.61875000000000002</v>
      </c>
      <c r="L1665" s="11" t="str">
        <f t="shared" si="3209"/>
        <v>VdG</v>
      </c>
      <c r="M1665" s="11">
        <f t="shared" si="3209"/>
        <v>4</v>
      </c>
      <c r="N1665" s="11">
        <f t="shared" si="3209"/>
        <v>2</v>
      </c>
      <c r="O1665" s="11">
        <f t="shared" si="3209"/>
        <v>2</v>
      </c>
      <c r="P1665" s="11" t="s">
        <v>35</v>
      </c>
      <c r="Q1665" s="19" t="str">
        <f>IF($N1665=1,IF(ISERROR(VLOOKUP($P1665,'M1'!$A:$C,Q$2,FALSE)),"NOT PRESENT",VLOOKUP($P1665,'M1'!$A:$C,Q$2,FALSE)),IF($N1665=2,IF(ISERROR(VLOOKUP(DATA!$P1665,'M2'!$A:$C,Q$2,FALSE)),"NOT PRESENT",VLOOKUP(DATA!$P1665,'M2'!$A:$C,Q$2,FALSE)),IF($N1665=0,IF(ISERROR(VLOOKUP($P1665,'M1'!$A:$C,Q$2,FALSE)),IF(ISERROR(VLOOKUP(DATA!$P1665,'M2'!$A:$C,Q$2,FALSE)),"NOT PRESENT",VLOOKUP(DATA!$P1665,'M2'!$A:$C,Q$2,FALSE)),VLOOKUP($P1665,'M1'!$A:$C,Q$2,FALSE)),"SPECIFY METHOD")))</f>
        <v>Orthasterias koehleri</v>
      </c>
      <c r="R1665" s="12" t="str">
        <f>IF($N1665=1,IF(ISERROR(VLOOKUP($P1665,'M1'!$A:$C,R$2,FALSE)),"NOT PRESENT",VLOOKUP($P1665,'M1'!$A:$C,R$2,FALSE)),IF($N1665=2,IF(ISERROR(VLOOKUP(DATA!$P1665,'M2'!$A:$C,R$2,FALSE)),"NOT PRESENT",VLOOKUP(DATA!$P1665,'M2'!$A:$C,R$2,FALSE)),IF($N1665=0,IF(ISERROR(VLOOKUP($P1665,'M1'!$A:$C,R$2,FALSE)),IF(ISERROR(VLOOKUP(DATA!$P1665,'M2'!$A:$C,R$2,FALSE)),"NOT PRESENT",VLOOKUP(DATA!$P1665,'M2'!$A:$C,R$2,FALSE)),VLOOKUP($P1665,'M1'!$A:$C,R$2,FALSE)),"SPECIFY METHOD")))</f>
        <v>Rainbow star</v>
      </c>
      <c r="S1665" s="21">
        <f t="shared" si="2910"/>
        <v>3</v>
      </c>
      <c r="T1665" s="11">
        <v>3</v>
      </c>
      <c r="U1665" s="11"/>
      <c r="V1665" s="11"/>
      <c r="W1665" s="11"/>
      <c r="X1665" s="11"/>
      <c r="Y1665" s="11"/>
      <c r="Z1665" s="11"/>
      <c r="AA1665" s="11"/>
      <c r="AB1665" s="11"/>
      <c r="AC1665" s="11"/>
      <c r="AD1665" s="11"/>
      <c r="AE1665" s="11"/>
      <c r="AF1665" s="11"/>
      <c r="AG1665" s="11"/>
      <c r="AH1665" s="11"/>
      <c r="AI1665" s="11"/>
      <c r="AJ1665" s="11"/>
      <c r="AK1665" s="11"/>
      <c r="AL1665" s="11"/>
      <c r="AM1665" s="11"/>
      <c r="AN1665" s="11"/>
      <c r="AO1665" s="11"/>
      <c r="AP1665" s="11"/>
      <c r="AQ1665" s="11"/>
      <c r="AR1665" s="11"/>
      <c r="AS1665" s="11"/>
      <c r="AT1665" s="11"/>
      <c r="AU1665" s="11"/>
      <c r="AV1665" s="11"/>
      <c r="AW1665" s="11"/>
      <c r="AX1665" s="11"/>
      <c r="AY1665" s="11"/>
      <c r="AZ1665" s="11"/>
      <c r="BA1665" s="11"/>
      <c r="BB1665" s="11"/>
      <c r="BC1665" s="11"/>
      <c r="BD1665" s="11"/>
      <c r="BE1665" s="11"/>
      <c r="BF1665" s="11"/>
      <c r="BG1665" s="11"/>
      <c r="BH1665" s="11"/>
      <c r="BI1665" s="11"/>
      <c r="BJ1665" s="11"/>
      <c r="BK1665" s="11"/>
      <c r="BL1665" s="11"/>
      <c r="BM1665" s="11"/>
      <c r="BN1665" s="11"/>
      <c r="BO1665" s="11"/>
      <c r="BP1665" s="11"/>
    </row>
    <row r="1666" spans="1:68" ht="12.75" customHeight="1">
      <c r="A1666" s="12">
        <f t="shared" si="2736"/>
        <v>1662</v>
      </c>
      <c r="B1666" s="11" t="str">
        <f t="shared" ref="B1666:D1666" si="3210">IF(ISERROR(B1665),IF(ISERROR(B1664),IF(ISERROR(B1663),"BLANK",B1663),B1664),B1665)</f>
        <v>Valesca deGroot</v>
      </c>
      <c r="C1666" s="11" t="str">
        <f t="shared" si="3210"/>
        <v>Em Lim</v>
      </c>
      <c r="D1666" s="11" t="str">
        <f t="shared" si="3210"/>
        <v>BMSC2</v>
      </c>
      <c r="E1666" s="12" t="str">
        <f>IF(ISERROR(VLOOKUP($D1666,SITES!$A:$E,2,FALSE)),"",VLOOKUP($D1666,SITES!$A:$E,2,FALSE))</f>
        <v>Kirby</v>
      </c>
      <c r="F1666" s="10">
        <f>IF(ISERROR(VLOOKUP($D1666,SITES!$A:$E,3,FALSE)),"",VLOOKUP($D1666,SITES!$A:$E,3,FALSE))</f>
        <v>48.850399017333899</v>
      </c>
      <c r="G1666" s="13">
        <f>IF(ISERROR(VLOOKUP($D1666,SITES!$A:$E,4,FALSE)),"",VLOOKUP($D1666,SITES!$A:$E,4,FALSE))</f>
        <v>-125.198768615722</v>
      </c>
      <c r="H1666" s="36" t="str">
        <f t="shared" ref="H1666:O1666" si="3211">IF(ISERROR(H1665),IF(ISERROR(H1664),IF(ISERROR(H1663),"BLANK",H1663),H1664),H1665)</f>
        <v>29/04/2024</v>
      </c>
      <c r="I1666" s="11">
        <f t="shared" si="3211"/>
        <v>3.5</v>
      </c>
      <c r="J1666" s="11" t="str">
        <f t="shared" si="3211"/>
        <v>N</v>
      </c>
      <c r="K1666" s="18">
        <f t="shared" si="3211"/>
        <v>0.61875000000000002</v>
      </c>
      <c r="L1666" s="11" t="str">
        <f t="shared" si="3211"/>
        <v>VdG</v>
      </c>
      <c r="M1666" s="11">
        <f t="shared" si="3211"/>
        <v>4</v>
      </c>
      <c r="N1666" s="11">
        <f t="shared" si="3211"/>
        <v>2</v>
      </c>
      <c r="O1666" s="11">
        <f t="shared" si="3211"/>
        <v>2</v>
      </c>
      <c r="P1666" s="11" t="s">
        <v>45</v>
      </c>
      <c r="Q1666" s="19" t="str">
        <f>IF($N1666=1,IF(ISERROR(VLOOKUP($P1666,'M1'!$A:$C,Q$2,FALSE)),"NOT PRESENT",VLOOKUP($P1666,'M1'!$A:$C,Q$2,FALSE)),IF($N1666=2,IF(ISERROR(VLOOKUP(DATA!$P1666,'M2'!$A:$C,Q$2,FALSE)),"NOT PRESENT",VLOOKUP(DATA!$P1666,'M2'!$A:$C,Q$2,FALSE)),IF($N1666=0,IF(ISERROR(VLOOKUP($P1666,'M1'!$A:$C,Q$2,FALSE)),IF(ISERROR(VLOOKUP(DATA!$P1666,'M2'!$A:$C,Q$2,FALSE)),"NOT PRESENT",VLOOKUP(DATA!$P1666,'M2'!$A:$C,Q$2,FALSE)),VLOOKUP($P1666,'M1'!$A:$C,Q$2,FALSE)),"SPECIFY METHOD")))</f>
        <v>Diodora aspera</v>
      </c>
      <c r="R1666" s="12" t="str">
        <f>IF($N1666=1,IF(ISERROR(VLOOKUP($P1666,'M1'!$A:$C,R$2,FALSE)),"NOT PRESENT",VLOOKUP($P1666,'M1'!$A:$C,R$2,FALSE)),IF($N1666=2,IF(ISERROR(VLOOKUP(DATA!$P1666,'M2'!$A:$C,R$2,FALSE)),"NOT PRESENT",VLOOKUP(DATA!$P1666,'M2'!$A:$C,R$2,FALSE)),IF($N1666=0,IF(ISERROR(VLOOKUP($P1666,'M1'!$A:$C,R$2,FALSE)),IF(ISERROR(VLOOKUP(DATA!$P1666,'M2'!$A:$C,R$2,FALSE)),"NOT PRESENT",VLOOKUP(DATA!$P1666,'M2'!$A:$C,R$2,FALSE)),VLOOKUP($P1666,'M1'!$A:$C,R$2,FALSE)),"SPECIFY METHOD")))</f>
        <v>Rough keyhole limpet</v>
      </c>
      <c r="S1666" s="21">
        <f t="shared" si="2910"/>
        <v>7</v>
      </c>
      <c r="T1666" s="11">
        <v>7</v>
      </c>
      <c r="U1666" s="11"/>
      <c r="V1666" s="11"/>
      <c r="W1666" s="11"/>
      <c r="X1666" s="11"/>
      <c r="Y1666" s="11"/>
      <c r="Z1666" s="11"/>
      <c r="AA1666" s="11"/>
      <c r="AB1666" s="11"/>
      <c r="AC1666" s="11"/>
      <c r="AD1666" s="11"/>
      <c r="AE1666" s="11"/>
      <c r="AF1666" s="11"/>
      <c r="AG1666" s="11"/>
      <c r="AH1666" s="11"/>
      <c r="AI1666" s="11"/>
      <c r="AJ1666" s="11"/>
      <c r="AK1666" s="11"/>
      <c r="AL1666" s="11"/>
      <c r="AM1666" s="11"/>
      <c r="AN1666" s="11"/>
      <c r="AO1666" s="11"/>
      <c r="AP1666" s="11"/>
      <c r="AQ1666" s="11"/>
      <c r="AR1666" s="11"/>
      <c r="AS1666" s="11"/>
      <c r="AT1666" s="11"/>
      <c r="AU1666" s="11"/>
      <c r="AV1666" s="11"/>
      <c r="AW1666" s="11"/>
      <c r="AX1666" s="11"/>
      <c r="AY1666" s="11"/>
      <c r="AZ1666" s="11"/>
      <c r="BA1666" s="11"/>
      <c r="BB1666" s="11"/>
      <c r="BC1666" s="11"/>
      <c r="BD1666" s="11"/>
      <c r="BE1666" s="11"/>
      <c r="BF1666" s="11"/>
      <c r="BG1666" s="11"/>
      <c r="BH1666" s="11"/>
      <c r="BI1666" s="11"/>
      <c r="BJ1666" s="11"/>
      <c r="BK1666" s="11"/>
      <c r="BL1666" s="11"/>
      <c r="BM1666" s="11"/>
      <c r="BN1666" s="11"/>
      <c r="BO1666" s="11"/>
      <c r="BP1666" s="11"/>
    </row>
    <row r="1667" spans="1:68" ht="12.75" customHeight="1">
      <c r="A1667" s="12">
        <f t="shared" si="2736"/>
        <v>1663</v>
      </c>
      <c r="B1667" s="11" t="str">
        <f t="shared" ref="B1667:D1667" si="3212">IF(ISERROR(B1666),IF(ISERROR(B1665),IF(ISERROR(B1664),"BLANK",B1664),B1665),B1666)</f>
        <v>Valesca deGroot</v>
      </c>
      <c r="C1667" s="11" t="str">
        <f t="shared" si="3212"/>
        <v>Em Lim</v>
      </c>
      <c r="D1667" s="11" t="str">
        <f t="shared" si="3212"/>
        <v>BMSC2</v>
      </c>
      <c r="E1667" s="12" t="str">
        <f>IF(ISERROR(VLOOKUP($D1667,SITES!$A:$E,2,FALSE)),"",VLOOKUP($D1667,SITES!$A:$E,2,FALSE))</f>
        <v>Kirby</v>
      </c>
      <c r="F1667" s="10">
        <f>IF(ISERROR(VLOOKUP($D1667,SITES!$A:$E,3,FALSE)),"",VLOOKUP($D1667,SITES!$A:$E,3,FALSE))</f>
        <v>48.850399017333899</v>
      </c>
      <c r="G1667" s="13">
        <f>IF(ISERROR(VLOOKUP($D1667,SITES!$A:$E,4,FALSE)),"",VLOOKUP($D1667,SITES!$A:$E,4,FALSE))</f>
        <v>-125.198768615722</v>
      </c>
      <c r="H1667" s="36" t="str">
        <f t="shared" ref="H1667:O1667" si="3213">IF(ISERROR(H1666),IF(ISERROR(H1665),IF(ISERROR(H1664),"BLANK",H1664),H1665),H1666)</f>
        <v>29/04/2024</v>
      </c>
      <c r="I1667" s="11">
        <f t="shared" si="3213"/>
        <v>3.5</v>
      </c>
      <c r="J1667" s="11" t="str">
        <f t="shared" si="3213"/>
        <v>N</v>
      </c>
      <c r="K1667" s="18">
        <f t="shared" si="3213"/>
        <v>0.61875000000000002</v>
      </c>
      <c r="L1667" s="11" t="str">
        <f t="shared" si="3213"/>
        <v>VdG</v>
      </c>
      <c r="M1667" s="11">
        <f t="shared" si="3213"/>
        <v>4</v>
      </c>
      <c r="N1667" s="11">
        <f t="shared" si="3213"/>
        <v>2</v>
      </c>
      <c r="O1667" s="11">
        <f t="shared" si="3213"/>
        <v>2</v>
      </c>
      <c r="P1667" s="11" t="s">
        <v>68</v>
      </c>
      <c r="Q1667" s="19" t="str">
        <f>IF($N1667=1,IF(ISERROR(VLOOKUP($P1667,'M1'!$A:$C,Q$2,FALSE)),"NOT PRESENT",VLOOKUP($P1667,'M1'!$A:$C,Q$2,FALSE)),IF($N1667=2,IF(ISERROR(VLOOKUP(DATA!$P1667,'M2'!$A:$C,Q$2,FALSE)),"NOT PRESENT",VLOOKUP(DATA!$P1667,'M2'!$A:$C,Q$2,FALSE)),IF($N1667=0,IF(ISERROR(VLOOKUP($P1667,'M1'!$A:$C,Q$2,FALSE)),IF(ISERROR(VLOOKUP(DATA!$P1667,'M2'!$A:$C,Q$2,FALSE)),"NOT PRESENT",VLOOKUP(DATA!$P1667,'M2'!$A:$C,Q$2,FALSE)),VLOOKUP($P1667,'M1'!$A:$C,Q$2,FALSE)),"SPECIFY METHOD")))</f>
        <v>Evasterias troschelii</v>
      </c>
      <c r="R1667" s="12" t="str">
        <f>IF($N1667=1,IF(ISERROR(VLOOKUP($P1667,'M1'!$A:$C,R$2,FALSE)),"NOT PRESENT",VLOOKUP($P1667,'M1'!$A:$C,R$2,FALSE)),IF($N1667=2,IF(ISERROR(VLOOKUP(DATA!$P1667,'M2'!$A:$C,R$2,FALSE)),"NOT PRESENT",VLOOKUP(DATA!$P1667,'M2'!$A:$C,R$2,FALSE)),IF($N1667=0,IF(ISERROR(VLOOKUP($P1667,'M1'!$A:$C,R$2,FALSE)),IF(ISERROR(VLOOKUP(DATA!$P1667,'M2'!$A:$C,R$2,FALSE)),"NOT PRESENT",VLOOKUP(DATA!$P1667,'M2'!$A:$C,R$2,FALSE)),VLOOKUP($P1667,'M1'!$A:$C,R$2,FALSE)),"SPECIFY METHOD")))</f>
        <v>Mottled starfish</v>
      </c>
      <c r="S1667" s="21">
        <f t="shared" si="2910"/>
        <v>4</v>
      </c>
      <c r="T1667" s="11">
        <v>4</v>
      </c>
      <c r="U1667" s="11"/>
      <c r="V1667" s="11"/>
      <c r="W1667" s="11"/>
      <c r="X1667" s="11"/>
      <c r="Y1667" s="11"/>
      <c r="Z1667" s="11"/>
      <c r="AA1667" s="11"/>
      <c r="AB1667" s="11"/>
      <c r="AC1667" s="11"/>
      <c r="AD1667" s="11"/>
      <c r="AE1667" s="11"/>
      <c r="AF1667" s="11"/>
      <c r="AG1667" s="11"/>
      <c r="AH1667" s="11"/>
      <c r="AI1667" s="11"/>
      <c r="AJ1667" s="11"/>
      <c r="AK1667" s="11"/>
      <c r="AL1667" s="11"/>
      <c r="AM1667" s="11"/>
      <c r="AN1667" s="11"/>
      <c r="AO1667" s="11"/>
      <c r="AP1667" s="11"/>
      <c r="AQ1667" s="11"/>
      <c r="AR1667" s="11"/>
      <c r="AS1667" s="11"/>
      <c r="AT1667" s="11"/>
      <c r="AU1667" s="11"/>
      <c r="AV1667" s="11"/>
      <c r="AW1667" s="11"/>
      <c r="AX1667" s="11"/>
      <c r="AY1667" s="11"/>
      <c r="AZ1667" s="11"/>
      <c r="BA1667" s="11"/>
      <c r="BB1667" s="11"/>
      <c r="BC1667" s="11"/>
      <c r="BD1667" s="11"/>
      <c r="BE1667" s="11"/>
      <c r="BF1667" s="11"/>
      <c r="BG1667" s="11"/>
      <c r="BH1667" s="11"/>
      <c r="BI1667" s="11"/>
      <c r="BJ1667" s="11"/>
      <c r="BK1667" s="11"/>
      <c r="BL1667" s="11"/>
      <c r="BM1667" s="11"/>
      <c r="BN1667" s="11"/>
      <c r="BO1667" s="11"/>
      <c r="BP1667" s="11"/>
    </row>
    <row r="1668" spans="1:68" ht="12.75" customHeight="1">
      <c r="A1668" s="12">
        <f t="shared" si="2736"/>
        <v>1664</v>
      </c>
      <c r="B1668" s="11" t="str">
        <f t="shared" ref="B1668:D1668" si="3214">IF(ISERROR(B1667),IF(ISERROR(B1666),IF(ISERROR(B1665),"BLANK",B1665),B1666),B1667)</f>
        <v>Valesca deGroot</v>
      </c>
      <c r="C1668" s="11" t="str">
        <f t="shared" si="3214"/>
        <v>Em Lim</v>
      </c>
      <c r="D1668" s="11" t="str">
        <f t="shared" si="3214"/>
        <v>BMSC2</v>
      </c>
      <c r="E1668" s="12" t="str">
        <f>IF(ISERROR(VLOOKUP($D1668,SITES!$A:$E,2,FALSE)),"",VLOOKUP($D1668,SITES!$A:$E,2,FALSE))</f>
        <v>Kirby</v>
      </c>
      <c r="F1668" s="10">
        <f>IF(ISERROR(VLOOKUP($D1668,SITES!$A:$E,3,FALSE)),"",VLOOKUP($D1668,SITES!$A:$E,3,FALSE))</f>
        <v>48.850399017333899</v>
      </c>
      <c r="G1668" s="13">
        <f>IF(ISERROR(VLOOKUP($D1668,SITES!$A:$E,4,FALSE)),"",VLOOKUP($D1668,SITES!$A:$E,4,FALSE))</f>
        <v>-125.198768615722</v>
      </c>
      <c r="H1668" s="36" t="str">
        <f t="shared" ref="H1668:O1668" si="3215">IF(ISERROR(H1667),IF(ISERROR(H1666),IF(ISERROR(H1665),"BLANK",H1665),H1666),H1667)</f>
        <v>29/04/2024</v>
      </c>
      <c r="I1668" s="11">
        <f t="shared" si="3215"/>
        <v>3.5</v>
      </c>
      <c r="J1668" s="11" t="str">
        <f t="shared" si="3215"/>
        <v>N</v>
      </c>
      <c r="K1668" s="18">
        <f t="shared" si="3215"/>
        <v>0.61875000000000002</v>
      </c>
      <c r="L1668" s="11" t="str">
        <f t="shared" si="3215"/>
        <v>VdG</v>
      </c>
      <c r="M1668" s="11">
        <f t="shared" si="3215"/>
        <v>4</v>
      </c>
      <c r="N1668" s="11">
        <f t="shared" si="3215"/>
        <v>2</v>
      </c>
      <c r="O1668" s="11">
        <f t="shared" si="3215"/>
        <v>2</v>
      </c>
      <c r="P1668" s="11" t="s">
        <v>33</v>
      </c>
      <c r="Q1668" s="19" t="str">
        <f>IF($N1668=1,IF(ISERROR(VLOOKUP($P1668,'M1'!$A:$C,Q$2,FALSE)),"NOT PRESENT",VLOOKUP($P1668,'M1'!$A:$C,Q$2,FALSE)),IF($N1668=2,IF(ISERROR(VLOOKUP(DATA!$P1668,'M2'!$A:$C,Q$2,FALSE)),"NOT PRESENT",VLOOKUP(DATA!$P1668,'M2'!$A:$C,Q$2,FALSE)),IF($N1668=0,IF(ISERROR(VLOOKUP($P1668,'M1'!$A:$C,Q$2,FALSE)),IF(ISERROR(VLOOKUP(DATA!$P1668,'M2'!$A:$C,Q$2,FALSE)),"NOT PRESENT",VLOOKUP(DATA!$P1668,'M2'!$A:$C,Q$2,FALSE)),VLOOKUP($P1668,'M1'!$A:$C,Q$2,FALSE)),"SPECIFY METHOD")))</f>
        <v>Apostichopus californicus</v>
      </c>
      <c r="R1668" s="12" t="str">
        <f>IF($N1668=1,IF(ISERROR(VLOOKUP($P1668,'M1'!$A:$C,R$2,FALSE)),"NOT PRESENT",VLOOKUP($P1668,'M1'!$A:$C,R$2,FALSE)),IF($N1668=2,IF(ISERROR(VLOOKUP(DATA!$P1668,'M2'!$A:$C,R$2,FALSE)),"NOT PRESENT",VLOOKUP(DATA!$P1668,'M2'!$A:$C,R$2,FALSE)),IF($N1668=0,IF(ISERROR(VLOOKUP($P1668,'M1'!$A:$C,R$2,FALSE)),IF(ISERROR(VLOOKUP(DATA!$P1668,'M2'!$A:$C,R$2,FALSE)),"NOT PRESENT",VLOOKUP(DATA!$P1668,'M2'!$A:$C,R$2,FALSE)),VLOOKUP($P1668,'M1'!$A:$C,R$2,FALSE)),"SPECIFY METHOD")))</f>
        <v>California sea cucumber</v>
      </c>
      <c r="S1668" s="21">
        <f t="shared" si="2910"/>
        <v>8</v>
      </c>
      <c r="T1668" s="11">
        <v>8</v>
      </c>
      <c r="U1668" s="11"/>
      <c r="V1668" s="11"/>
      <c r="W1668" s="11"/>
      <c r="X1668" s="11"/>
      <c r="Y1668" s="11"/>
      <c r="Z1668" s="11"/>
      <c r="AA1668" s="11"/>
      <c r="AB1668" s="11"/>
      <c r="AC1668" s="11"/>
      <c r="AD1668" s="11"/>
      <c r="AE1668" s="11"/>
      <c r="AF1668" s="11"/>
      <c r="AG1668" s="11"/>
      <c r="AH1668" s="11"/>
      <c r="AI1668" s="11"/>
      <c r="AJ1668" s="11"/>
      <c r="AK1668" s="11"/>
      <c r="AL1668" s="11"/>
      <c r="AM1668" s="11"/>
      <c r="AN1668" s="11"/>
      <c r="AO1668" s="11"/>
      <c r="AP1668" s="11"/>
      <c r="AQ1668" s="11"/>
      <c r="AR1668" s="11"/>
      <c r="AS1668" s="11"/>
      <c r="AT1668" s="11"/>
      <c r="AU1668" s="11"/>
      <c r="AV1668" s="11"/>
      <c r="AW1668" s="11"/>
      <c r="AX1668" s="11"/>
      <c r="AY1668" s="11"/>
      <c r="AZ1668" s="11"/>
      <c r="BA1668" s="11"/>
      <c r="BB1668" s="11"/>
      <c r="BC1668" s="11"/>
      <c r="BD1668" s="11"/>
      <c r="BE1668" s="11"/>
      <c r="BF1668" s="11"/>
      <c r="BG1668" s="11"/>
      <c r="BH1668" s="11"/>
      <c r="BI1668" s="11"/>
      <c r="BJ1668" s="11"/>
      <c r="BK1668" s="11"/>
      <c r="BL1668" s="11"/>
      <c r="BM1668" s="11"/>
      <c r="BN1668" s="11"/>
      <c r="BO1668" s="11"/>
      <c r="BP1668" s="11"/>
    </row>
    <row r="1669" spans="1:68" ht="12.75" customHeight="1">
      <c r="A1669" s="12">
        <f t="shared" si="2736"/>
        <v>1665</v>
      </c>
      <c r="B1669" s="11" t="str">
        <f t="shared" ref="B1669:D1669" si="3216">IF(ISERROR(B1668),IF(ISERROR(B1667),IF(ISERROR(B1666),"BLANK",B1666),B1667),B1668)</f>
        <v>Valesca deGroot</v>
      </c>
      <c r="C1669" s="11" t="str">
        <f t="shared" si="3216"/>
        <v>Em Lim</v>
      </c>
      <c r="D1669" s="11" t="str">
        <f t="shared" si="3216"/>
        <v>BMSC2</v>
      </c>
      <c r="E1669" s="12" t="str">
        <f>IF(ISERROR(VLOOKUP($D1669,SITES!$A:$E,2,FALSE)),"",VLOOKUP($D1669,SITES!$A:$E,2,FALSE))</f>
        <v>Kirby</v>
      </c>
      <c r="F1669" s="10">
        <f>IF(ISERROR(VLOOKUP($D1669,SITES!$A:$E,3,FALSE)),"",VLOOKUP($D1669,SITES!$A:$E,3,FALSE))</f>
        <v>48.850399017333899</v>
      </c>
      <c r="G1669" s="13">
        <f>IF(ISERROR(VLOOKUP($D1669,SITES!$A:$E,4,FALSE)),"",VLOOKUP($D1669,SITES!$A:$E,4,FALSE))</f>
        <v>-125.198768615722</v>
      </c>
      <c r="H1669" s="36" t="str">
        <f t="shared" ref="H1669:O1669" si="3217">IF(ISERROR(H1668),IF(ISERROR(H1667),IF(ISERROR(H1666),"BLANK",H1666),H1667),H1668)</f>
        <v>29/04/2024</v>
      </c>
      <c r="I1669" s="11">
        <f t="shared" si="3217"/>
        <v>3.5</v>
      </c>
      <c r="J1669" s="11" t="str">
        <f t="shared" si="3217"/>
        <v>N</v>
      </c>
      <c r="K1669" s="18">
        <f t="shared" si="3217"/>
        <v>0.61875000000000002</v>
      </c>
      <c r="L1669" s="11" t="str">
        <f t="shared" si="3217"/>
        <v>VdG</v>
      </c>
      <c r="M1669" s="11">
        <f t="shared" si="3217"/>
        <v>4</v>
      </c>
      <c r="N1669" s="11">
        <f t="shared" si="3217"/>
        <v>2</v>
      </c>
      <c r="O1669" s="11">
        <f t="shared" si="3217"/>
        <v>2</v>
      </c>
      <c r="P1669" s="11" t="s">
        <v>34</v>
      </c>
      <c r="Q1669" s="19" t="str">
        <f>IF($N1669=1,IF(ISERROR(VLOOKUP($P1669,'M1'!$A:$C,Q$2,FALSE)),"NOT PRESENT",VLOOKUP($P1669,'M1'!$A:$C,Q$2,FALSE)),IF($N1669=2,IF(ISERROR(VLOOKUP(DATA!$P1669,'M2'!$A:$C,Q$2,FALSE)),"NOT PRESENT",VLOOKUP(DATA!$P1669,'M2'!$A:$C,Q$2,FALSE)),IF($N1669=0,IF(ISERROR(VLOOKUP($P1669,'M1'!$A:$C,Q$2,FALSE)),IF(ISERROR(VLOOKUP(DATA!$P1669,'M2'!$A:$C,Q$2,FALSE)),"NOT PRESENT",VLOOKUP(DATA!$P1669,'M2'!$A:$C,Q$2,FALSE)),VLOOKUP($P1669,'M1'!$A:$C,Q$2,FALSE)),"SPECIFY METHOD")))</f>
        <v>Pagurus hemphilli</v>
      </c>
      <c r="R1669" s="12" t="str">
        <f>IF($N1669=1,IF(ISERROR(VLOOKUP($P1669,'M1'!$A:$C,R$2,FALSE)),"NOT PRESENT",VLOOKUP($P1669,'M1'!$A:$C,R$2,FALSE)),IF($N1669=2,IF(ISERROR(VLOOKUP(DATA!$P1669,'M2'!$A:$C,R$2,FALSE)),"NOT PRESENT",VLOOKUP(DATA!$P1669,'M2'!$A:$C,R$2,FALSE)),IF($N1669=0,IF(ISERROR(VLOOKUP($P1669,'M1'!$A:$C,R$2,FALSE)),IF(ISERROR(VLOOKUP(DATA!$P1669,'M2'!$A:$C,R$2,FALSE)),"NOT PRESENT",VLOOKUP(DATA!$P1669,'M2'!$A:$C,R$2,FALSE)),VLOOKUP($P1669,'M1'!$A:$C,R$2,FALSE)),"SPECIFY METHOD")))</f>
        <v>Maroon hermit</v>
      </c>
      <c r="S1669" s="21">
        <f t="shared" si="2910"/>
        <v>5</v>
      </c>
      <c r="T1669" s="11">
        <v>5</v>
      </c>
      <c r="U1669" s="11"/>
      <c r="V1669" s="11"/>
      <c r="W1669" s="11"/>
      <c r="X1669" s="11"/>
      <c r="Y1669" s="11"/>
      <c r="Z1669" s="11"/>
      <c r="AA1669" s="11"/>
      <c r="AB1669" s="11"/>
      <c r="AC1669" s="11"/>
      <c r="AD1669" s="11"/>
      <c r="AE1669" s="11"/>
      <c r="AF1669" s="11"/>
      <c r="AG1669" s="11"/>
      <c r="AH1669" s="11"/>
      <c r="AI1669" s="11"/>
      <c r="AJ1669" s="11"/>
      <c r="AK1669" s="11"/>
      <c r="AL1669" s="11"/>
      <c r="AM1669" s="11"/>
      <c r="AN1669" s="11"/>
      <c r="AO1669" s="11"/>
      <c r="AP1669" s="11"/>
      <c r="AQ1669" s="11"/>
      <c r="AR1669" s="11"/>
      <c r="AS1669" s="11"/>
      <c r="AT1669" s="11"/>
      <c r="AU1669" s="11"/>
      <c r="AV1669" s="11"/>
      <c r="AW1669" s="11"/>
      <c r="AX1669" s="11"/>
      <c r="AY1669" s="11"/>
      <c r="AZ1669" s="11"/>
      <c r="BA1669" s="11"/>
      <c r="BB1669" s="11"/>
      <c r="BC1669" s="11"/>
      <c r="BD1669" s="11"/>
      <c r="BE1669" s="11"/>
      <c r="BF1669" s="11"/>
      <c r="BG1669" s="11"/>
      <c r="BH1669" s="11"/>
      <c r="BI1669" s="11"/>
      <c r="BJ1669" s="11"/>
      <c r="BK1669" s="11"/>
      <c r="BL1669" s="11"/>
      <c r="BM1669" s="11"/>
      <c r="BN1669" s="11"/>
      <c r="BO1669" s="11"/>
      <c r="BP1669" s="11"/>
    </row>
    <row r="1670" spans="1:68" ht="12.75" customHeight="1">
      <c r="A1670" s="12">
        <f t="shared" si="2736"/>
        <v>1666</v>
      </c>
      <c r="B1670" s="11" t="str">
        <f t="shared" ref="B1670:D1670" si="3218">IF(ISERROR(B1669),IF(ISERROR(B1668),IF(ISERROR(B1667),"BLANK",B1667),B1668),B1669)</f>
        <v>Valesca deGroot</v>
      </c>
      <c r="C1670" s="11" t="str">
        <f t="shared" si="3218"/>
        <v>Em Lim</v>
      </c>
      <c r="D1670" s="11" t="str">
        <f t="shared" si="3218"/>
        <v>BMSC2</v>
      </c>
      <c r="E1670" s="12" t="str">
        <f>IF(ISERROR(VLOOKUP($D1670,SITES!$A:$E,2,FALSE)),"",VLOOKUP($D1670,SITES!$A:$E,2,FALSE))</f>
        <v>Kirby</v>
      </c>
      <c r="F1670" s="10">
        <f>IF(ISERROR(VLOOKUP($D1670,SITES!$A:$E,3,FALSE)),"",VLOOKUP($D1670,SITES!$A:$E,3,FALSE))</f>
        <v>48.850399017333899</v>
      </c>
      <c r="G1670" s="13">
        <f>IF(ISERROR(VLOOKUP($D1670,SITES!$A:$E,4,FALSE)),"",VLOOKUP($D1670,SITES!$A:$E,4,FALSE))</f>
        <v>-125.198768615722</v>
      </c>
      <c r="H1670" s="36" t="str">
        <f t="shared" ref="H1670:O1670" si="3219">IF(ISERROR(H1669),IF(ISERROR(H1668),IF(ISERROR(H1667),"BLANK",H1667),H1668),H1669)</f>
        <v>29/04/2024</v>
      </c>
      <c r="I1670" s="11">
        <f t="shared" si="3219"/>
        <v>3.5</v>
      </c>
      <c r="J1670" s="11" t="str">
        <f t="shared" si="3219"/>
        <v>N</v>
      </c>
      <c r="K1670" s="18">
        <f t="shared" si="3219"/>
        <v>0.61875000000000002</v>
      </c>
      <c r="L1670" s="11" t="str">
        <f t="shared" si="3219"/>
        <v>VdG</v>
      </c>
      <c r="M1670" s="11">
        <f t="shared" si="3219"/>
        <v>4</v>
      </c>
      <c r="N1670" s="11">
        <f t="shared" si="3219"/>
        <v>2</v>
      </c>
      <c r="O1670" s="11">
        <f t="shared" si="3219"/>
        <v>2</v>
      </c>
      <c r="P1670" s="11" t="s">
        <v>31</v>
      </c>
      <c r="Q1670" s="19" t="str">
        <f>IF($N1670=1,IF(ISERROR(VLOOKUP($P1670,'M1'!$A:$C,Q$2,FALSE)),"NOT PRESENT",VLOOKUP($P1670,'M1'!$A:$C,Q$2,FALSE)),IF($N1670=2,IF(ISERROR(VLOOKUP(DATA!$P1670,'M2'!$A:$C,Q$2,FALSE)),"NOT PRESENT",VLOOKUP(DATA!$P1670,'M2'!$A:$C,Q$2,FALSE)),IF($N1670=0,IF(ISERROR(VLOOKUP($P1670,'M1'!$A:$C,Q$2,FALSE)),IF(ISERROR(VLOOKUP(DATA!$P1670,'M2'!$A:$C,Q$2,FALSE)),"NOT PRESENT",VLOOKUP(DATA!$P1670,'M2'!$A:$C,Q$2,FALSE)),VLOOKUP($P1670,'M1'!$A:$C,Q$2,FALSE)),"SPECIFY METHOD")))</f>
        <v>Patiria miniata</v>
      </c>
      <c r="R1670" s="12" t="str">
        <f>IF($N1670=1,IF(ISERROR(VLOOKUP($P1670,'M1'!$A:$C,R$2,FALSE)),"NOT PRESENT",VLOOKUP($P1670,'M1'!$A:$C,R$2,FALSE)),IF($N1670=2,IF(ISERROR(VLOOKUP(DATA!$P1670,'M2'!$A:$C,R$2,FALSE)),"NOT PRESENT",VLOOKUP(DATA!$P1670,'M2'!$A:$C,R$2,FALSE)),IF($N1670=0,IF(ISERROR(VLOOKUP($P1670,'M1'!$A:$C,R$2,FALSE)),IF(ISERROR(VLOOKUP(DATA!$P1670,'M2'!$A:$C,R$2,FALSE)),"NOT PRESENT",VLOOKUP(DATA!$P1670,'M2'!$A:$C,R$2,FALSE)),VLOOKUP($P1670,'M1'!$A:$C,R$2,FALSE)),"SPECIFY METHOD")))</f>
        <v>Bat star</v>
      </c>
      <c r="S1670" s="21">
        <f t="shared" si="2910"/>
        <v>35</v>
      </c>
      <c r="T1670" s="11">
        <v>35</v>
      </c>
      <c r="U1670" s="11"/>
      <c r="V1670" s="11"/>
      <c r="W1670" s="11"/>
      <c r="X1670" s="11"/>
      <c r="Y1670" s="11"/>
      <c r="Z1670" s="11"/>
      <c r="AA1670" s="11"/>
      <c r="AB1670" s="11"/>
      <c r="AC1670" s="11"/>
      <c r="AD1670" s="11"/>
      <c r="AE1670" s="11"/>
      <c r="AF1670" s="11"/>
      <c r="AG1670" s="11"/>
      <c r="AH1670" s="11"/>
      <c r="AI1670" s="11"/>
      <c r="AJ1670" s="11"/>
      <c r="AK1670" s="11"/>
      <c r="AL1670" s="11"/>
      <c r="AM1670" s="11"/>
      <c r="AN1670" s="11"/>
      <c r="AO1670" s="11"/>
      <c r="AP1670" s="11"/>
      <c r="AQ1670" s="11"/>
      <c r="AR1670" s="11"/>
      <c r="AS1670" s="11"/>
      <c r="AT1670" s="11"/>
      <c r="AU1670" s="11"/>
      <c r="AV1670" s="11"/>
      <c r="AW1670" s="11"/>
      <c r="AX1670" s="11"/>
      <c r="AY1670" s="11"/>
      <c r="AZ1670" s="11"/>
      <c r="BA1670" s="11"/>
      <c r="BB1670" s="11"/>
      <c r="BC1670" s="11"/>
      <c r="BD1670" s="11"/>
      <c r="BE1670" s="11"/>
      <c r="BF1670" s="11"/>
      <c r="BG1670" s="11"/>
      <c r="BH1670" s="11"/>
      <c r="BI1670" s="11"/>
      <c r="BJ1670" s="11"/>
      <c r="BK1670" s="11"/>
      <c r="BL1670" s="11"/>
      <c r="BM1670" s="11"/>
      <c r="BN1670" s="11"/>
      <c r="BO1670" s="11"/>
      <c r="BP1670" s="11"/>
    </row>
    <row r="1671" spans="1:68" ht="12.75" customHeight="1">
      <c r="A1671" s="12">
        <f t="shared" si="2736"/>
        <v>1667</v>
      </c>
      <c r="B1671" s="11" t="str">
        <f t="shared" ref="B1671:D1671" si="3220">IF(ISERROR(B1670),IF(ISERROR(B1669),IF(ISERROR(B1668),"BLANK",B1668),B1669),B1670)</f>
        <v>Valesca deGroot</v>
      </c>
      <c r="C1671" s="11" t="str">
        <f t="shared" si="3220"/>
        <v>Em Lim</v>
      </c>
      <c r="D1671" s="11" t="str">
        <f t="shared" si="3220"/>
        <v>BMSC2</v>
      </c>
      <c r="E1671" s="12" t="str">
        <f>IF(ISERROR(VLOOKUP($D1671,SITES!$A:$E,2,FALSE)),"",VLOOKUP($D1671,SITES!$A:$E,2,FALSE))</f>
        <v>Kirby</v>
      </c>
      <c r="F1671" s="10">
        <f>IF(ISERROR(VLOOKUP($D1671,SITES!$A:$E,3,FALSE)),"",VLOOKUP($D1671,SITES!$A:$E,3,FALSE))</f>
        <v>48.850399017333899</v>
      </c>
      <c r="G1671" s="13">
        <f>IF(ISERROR(VLOOKUP($D1671,SITES!$A:$E,4,FALSE)),"",VLOOKUP($D1671,SITES!$A:$E,4,FALSE))</f>
        <v>-125.198768615722</v>
      </c>
      <c r="H1671" s="36" t="str">
        <f t="shared" ref="H1671:O1671" si="3221">IF(ISERROR(H1670),IF(ISERROR(H1669),IF(ISERROR(H1668),"BLANK",H1668),H1669),H1670)</f>
        <v>29/04/2024</v>
      </c>
      <c r="I1671" s="11">
        <f t="shared" si="3221"/>
        <v>3.5</v>
      </c>
      <c r="J1671" s="11" t="str">
        <f t="shared" si="3221"/>
        <v>N</v>
      </c>
      <c r="K1671" s="18">
        <f t="shared" si="3221"/>
        <v>0.61875000000000002</v>
      </c>
      <c r="L1671" s="11" t="str">
        <f t="shared" si="3221"/>
        <v>VdG</v>
      </c>
      <c r="M1671" s="11">
        <f t="shared" si="3221"/>
        <v>4</v>
      </c>
      <c r="N1671" s="11">
        <f t="shared" si="3221"/>
        <v>2</v>
      </c>
      <c r="O1671" s="11">
        <f t="shared" si="3221"/>
        <v>2</v>
      </c>
      <c r="P1671" s="11" t="s">
        <v>70</v>
      </c>
      <c r="Q1671" s="19" t="str">
        <f>IF($N1671=1,IF(ISERROR(VLOOKUP($P1671,'M1'!$A:$C,Q$2,FALSE)),"NOT PRESENT",VLOOKUP($P1671,'M1'!$A:$C,Q$2,FALSE)),IF($N1671=2,IF(ISERROR(VLOOKUP(DATA!$P1671,'M2'!$A:$C,Q$2,FALSE)),"NOT PRESENT",VLOOKUP(DATA!$P1671,'M2'!$A:$C,Q$2,FALSE)),IF($N1671=0,IF(ISERROR(VLOOKUP($P1671,'M1'!$A:$C,Q$2,FALSE)),IF(ISERROR(VLOOKUP(DATA!$P1671,'M2'!$A:$C,Q$2,FALSE)),"NOT PRESENT",VLOOKUP(DATA!$P1671,'M2'!$A:$C,Q$2,FALSE)),VLOOKUP($P1671,'M1'!$A:$C,Q$2,FALSE)),"SPECIFY METHOD")))</f>
        <v>Cancer productus</v>
      </c>
      <c r="R1671" s="12" t="str">
        <f>IF($N1671=1,IF(ISERROR(VLOOKUP($P1671,'M1'!$A:$C,R$2,FALSE)),"NOT PRESENT",VLOOKUP($P1671,'M1'!$A:$C,R$2,FALSE)),IF($N1671=2,IF(ISERROR(VLOOKUP(DATA!$P1671,'M2'!$A:$C,R$2,FALSE)),"NOT PRESENT",VLOOKUP(DATA!$P1671,'M2'!$A:$C,R$2,FALSE)),IF($N1671=0,IF(ISERROR(VLOOKUP($P1671,'M1'!$A:$C,R$2,FALSE)),IF(ISERROR(VLOOKUP(DATA!$P1671,'M2'!$A:$C,R$2,FALSE)),"NOT PRESENT",VLOOKUP(DATA!$P1671,'M2'!$A:$C,R$2,FALSE)),VLOOKUP($P1671,'M1'!$A:$C,R$2,FALSE)),"SPECIFY METHOD")))</f>
        <v>Red rock crab</v>
      </c>
      <c r="S1671" s="21">
        <f t="shared" si="2910"/>
        <v>1</v>
      </c>
      <c r="T1671" s="11">
        <v>1</v>
      </c>
      <c r="U1671" s="11"/>
      <c r="V1671" s="11"/>
      <c r="W1671" s="11"/>
      <c r="X1671" s="11"/>
      <c r="Y1671" s="11"/>
      <c r="Z1671" s="11"/>
      <c r="AA1671" s="11"/>
      <c r="AB1671" s="11"/>
      <c r="AC1671" s="11"/>
      <c r="AD1671" s="11"/>
      <c r="AE1671" s="11"/>
      <c r="AF1671" s="11"/>
      <c r="AG1671" s="11"/>
      <c r="AH1671" s="11"/>
      <c r="AI1671" s="11"/>
      <c r="AJ1671" s="11"/>
      <c r="AK1671" s="11"/>
      <c r="AL1671" s="11"/>
      <c r="AM1671" s="11"/>
      <c r="AN1671" s="11"/>
      <c r="AO1671" s="11"/>
      <c r="AP1671" s="11"/>
      <c r="AQ1671" s="11"/>
      <c r="AR1671" s="11"/>
      <c r="AS1671" s="11"/>
      <c r="AT1671" s="11"/>
      <c r="AU1671" s="11"/>
      <c r="AV1671" s="11"/>
      <c r="AW1671" s="11"/>
      <c r="AX1671" s="11"/>
      <c r="AY1671" s="11"/>
      <c r="AZ1671" s="11"/>
      <c r="BA1671" s="11"/>
      <c r="BB1671" s="11"/>
      <c r="BC1671" s="11"/>
      <c r="BD1671" s="11"/>
      <c r="BE1671" s="11"/>
      <c r="BF1671" s="11"/>
      <c r="BG1671" s="11"/>
      <c r="BH1671" s="11"/>
      <c r="BI1671" s="11"/>
      <c r="BJ1671" s="11"/>
      <c r="BK1671" s="11"/>
      <c r="BL1671" s="11"/>
      <c r="BM1671" s="11"/>
      <c r="BN1671" s="11"/>
      <c r="BO1671" s="11"/>
      <c r="BP1671" s="11"/>
    </row>
    <row r="1672" spans="1:68" ht="12.75" customHeight="1">
      <c r="A1672" s="12">
        <f t="shared" si="2736"/>
        <v>1668</v>
      </c>
      <c r="B1672" s="11" t="str">
        <f t="shared" ref="B1672:D1672" si="3222">IF(ISERROR(B1671),IF(ISERROR(B1670),IF(ISERROR(B1669),"BLANK",B1669),B1670),B1671)</f>
        <v>Valesca deGroot</v>
      </c>
      <c r="C1672" s="11" t="str">
        <f t="shared" si="3222"/>
        <v>Em Lim</v>
      </c>
      <c r="D1672" s="11" t="str">
        <f t="shared" si="3222"/>
        <v>BMSC2</v>
      </c>
      <c r="E1672" s="12" t="str">
        <f>IF(ISERROR(VLOOKUP($D1672,SITES!$A:$E,2,FALSE)),"",VLOOKUP($D1672,SITES!$A:$E,2,FALSE))</f>
        <v>Kirby</v>
      </c>
      <c r="F1672" s="10">
        <f>IF(ISERROR(VLOOKUP($D1672,SITES!$A:$E,3,FALSE)),"",VLOOKUP($D1672,SITES!$A:$E,3,FALSE))</f>
        <v>48.850399017333899</v>
      </c>
      <c r="G1672" s="13">
        <f>IF(ISERROR(VLOOKUP($D1672,SITES!$A:$E,4,FALSE)),"",VLOOKUP($D1672,SITES!$A:$E,4,FALSE))</f>
        <v>-125.198768615722</v>
      </c>
      <c r="H1672" s="36" t="str">
        <f t="shared" ref="H1672:O1672" si="3223">IF(ISERROR(H1671),IF(ISERROR(H1670),IF(ISERROR(H1669),"BLANK",H1669),H1670),H1671)</f>
        <v>29/04/2024</v>
      </c>
      <c r="I1672" s="11">
        <f t="shared" si="3223"/>
        <v>3.5</v>
      </c>
      <c r="J1672" s="11" t="str">
        <f t="shared" si="3223"/>
        <v>N</v>
      </c>
      <c r="K1672" s="18">
        <f t="shared" si="3223"/>
        <v>0.61875000000000002</v>
      </c>
      <c r="L1672" s="11" t="str">
        <f t="shared" si="3223"/>
        <v>VdG</v>
      </c>
      <c r="M1672" s="11">
        <f t="shared" si="3223"/>
        <v>4</v>
      </c>
      <c r="N1672" s="11">
        <f t="shared" si="3223"/>
        <v>2</v>
      </c>
      <c r="O1672" s="11">
        <f t="shared" si="3223"/>
        <v>2</v>
      </c>
      <c r="P1672" s="11" t="s">
        <v>58</v>
      </c>
      <c r="Q1672" s="19" t="str">
        <f>IF($N1672=1,IF(ISERROR(VLOOKUP($P1672,'M1'!$A:$C,Q$2,FALSE)),"NOT PRESENT",VLOOKUP($P1672,'M1'!$A:$C,Q$2,FALSE)),IF($N1672=2,IF(ISERROR(VLOOKUP(DATA!$P1672,'M2'!$A:$C,Q$2,FALSE)),"NOT PRESENT",VLOOKUP(DATA!$P1672,'M2'!$A:$C,Q$2,FALSE)),IF($N1672=0,IF(ISERROR(VLOOKUP($P1672,'M1'!$A:$C,Q$2,FALSE)),IF(ISERROR(VLOOKUP(DATA!$P1672,'M2'!$A:$C,Q$2,FALSE)),"NOT PRESENT",VLOOKUP(DATA!$P1672,'M2'!$A:$C,Q$2,FALSE)),VLOOKUP($P1672,'M1'!$A:$C,Q$2,FALSE)),"SPECIFY METHOD")))</f>
        <v>Jordania zonope</v>
      </c>
      <c r="R1672" s="12" t="str">
        <f>IF($N1672=1,IF(ISERROR(VLOOKUP($P1672,'M1'!$A:$C,R$2,FALSE)),"NOT PRESENT",VLOOKUP($P1672,'M1'!$A:$C,R$2,FALSE)),IF($N1672=2,IF(ISERROR(VLOOKUP(DATA!$P1672,'M2'!$A:$C,R$2,FALSE)),"NOT PRESENT",VLOOKUP(DATA!$P1672,'M2'!$A:$C,R$2,FALSE)),IF($N1672=0,IF(ISERROR(VLOOKUP($P1672,'M1'!$A:$C,R$2,FALSE)),IF(ISERROR(VLOOKUP(DATA!$P1672,'M2'!$A:$C,R$2,FALSE)),"NOT PRESENT",VLOOKUP(DATA!$P1672,'M2'!$A:$C,R$2,FALSE)),VLOOKUP($P1672,'M1'!$A:$C,R$2,FALSE)),"SPECIFY METHOD")))</f>
        <v>Longfin sculpin</v>
      </c>
      <c r="S1672" s="21">
        <f t="shared" si="2910"/>
        <v>4</v>
      </c>
      <c r="T1672" s="11">
        <v>0</v>
      </c>
      <c r="U1672" s="11">
        <v>1</v>
      </c>
      <c r="V1672" s="11">
        <v>3</v>
      </c>
      <c r="W1672" s="11"/>
      <c r="X1672" s="11"/>
      <c r="Y1672" s="11"/>
      <c r="Z1672" s="11"/>
      <c r="AA1672" s="11"/>
      <c r="AB1672" s="11"/>
      <c r="AC1672" s="11"/>
      <c r="AD1672" s="11"/>
      <c r="AE1672" s="11"/>
      <c r="AF1672" s="11"/>
      <c r="AG1672" s="11"/>
      <c r="AH1672" s="11"/>
      <c r="AI1672" s="11"/>
      <c r="AJ1672" s="11"/>
      <c r="AK1672" s="11"/>
      <c r="AL1672" s="11"/>
      <c r="AM1672" s="11"/>
      <c r="AN1672" s="11"/>
      <c r="AO1672" s="11"/>
      <c r="AP1672" s="11"/>
      <c r="AQ1672" s="11"/>
      <c r="AR1672" s="11"/>
      <c r="AS1672" s="11"/>
      <c r="AT1672" s="11"/>
      <c r="AU1672" s="11"/>
      <c r="AV1672" s="11"/>
      <c r="AW1672" s="11"/>
      <c r="AX1672" s="11"/>
      <c r="AY1672" s="11"/>
      <c r="AZ1672" s="11"/>
      <c r="BA1672" s="11"/>
      <c r="BB1672" s="11"/>
      <c r="BC1672" s="11"/>
      <c r="BD1672" s="11"/>
      <c r="BE1672" s="11"/>
      <c r="BF1672" s="11"/>
      <c r="BG1672" s="11"/>
      <c r="BH1672" s="11"/>
      <c r="BI1672" s="11"/>
      <c r="BJ1672" s="11"/>
      <c r="BK1672" s="11"/>
      <c r="BL1672" s="11"/>
      <c r="BM1672" s="11"/>
      <c r="BN1672" s="11"/>
      <c r="BO1672" s="11"/>
      <c r="BP1672" s="11"/>
    </row>
    <row r="1673" spans="1:68" ht="12.75" customHeight="1">
      <c r="A1673" s="12">
        <f t="shared" si="2736"/>
        <v>1669</v>
      </c>
      <c r="B1673" s="11" t="str">
        <f t="shared" ref="B1673:D1673" si="3224">IF(ISERROR(B1672),IF(ISERROR(B1671),IF(ISERROR(B1670),"BLANK",B1670),B1671),B1672)</f>
        <v>Valesca deGroot</v>
      </c>
      <c r="C1673" s="11" t="str">
        <f t="shared" si="3224"/>
        <v>Em Lim</v>
      </c>
      <c r="D1673" s="11" t="str">
        <f t="shared" si="3224"/>
        <v>BMSC2</v>
      </c>
      <c r="E1673" s="12" t="str">
        <f>IF(ISERROR(VLOOKUP($D1673,SITES!$A:$E,2,FALSE)),"",VLOOKUP($D1673,SITES!$A:$E,2,FALSE))</f>
        <v>Kirby</v>
      </c>
      <c r="F1673" s="10">
        <f>IF(ISERROR(VLOOKUP($D1673,SITES!$A:$E,3,FALSE)),"",VLOOKUP($D1673,SITES!$A:$E,3,FALSE))</f>
        <v>48.850399017333899</v>
      </c>
      <c r="G1673" s="13">
        <f>IF(ISERROR(VLOOKUP($D1673,SITES!$A:$E,4,FALSE)),"",VLOOKUP($D1673,SITES!$A:$E,4,FALSE))</f>
        <v>-125.198768615722</v>
      </c>
      <c r="H1673" s="36" t="str">
        <f t="shared" ref="H1673:O1673" si="3225">IF(ISERROR(H1672),IF(ISERROR(H1671),IF(ISERROR(H1670),"BLANK",H1670),H1671),H1672)</f>
        <v>29/04/2024</v>
      </c>
      <c r="I1673" s="11">
        <f t="shared" si="3225"/>
        <v>3.5</v>
      </c>
      <c r="J1673" s="11" t="str">
        <f t="shared" si="3225"/>
        <v>N</v>
      </c>
      <c r="K1673" s="18">
        <f t="shared" si="3225"/>
        <v>0.61875000000000002</v>
      </c>
      <c r="L1673" s="11" t="str">
        <f t="shared" si="3225"/>
        <v>VdG</v>
      </c>
      <c r="M1673" s="11">
        <f t="shared" si="3225"/>
        <v>4</v>
      </c>
      <c r="N1673" s="11">
        <f t="shared" si="3225"/>
        <v>2</v>
      </c>
      <c r="O1673" s="11">
        <f t="shared" si="3225"/>
        <v>2</v>
      </c>
      <c r="P1673" s="11" t="s">
        <v>36</v>
      </c>
      <c r="Q1673" s="19" t="str">
        <f>IF($N1673=1,IF(ISERROR(VLOOKUP($P1673,'M1'!$A:$C,Q$2,FALSE)),"NOT PRESENT",VLOOKUP($P1673,'M1'!$A:$C,Q$2,FALSE)),IF($N1673=2,IF(ISERROR(VLOOKUP(DATA!$P1673,'M2'!$A:$C,Q$2,FALSE)),"NOT PRESENT",VLOOKUP(DATA!$P1673,'M2'!$A:$C,Q$2,FALSE)),IF($N1673=0,IF(ISERROR(VLOOKUP($P1673,'M1'!$A:$C,Q$2,FALSE)),IF(ISERROR(VLOOKUP(DATA!$P1673,'M2'!$A:$C,Q$2,FALSE)),"NOT PRESENT",VLOOKUP(DATA!$P1673,'M2'!$A:$C,Q$2,FALSE)),VLOOKUP($P1673,'M1'!$A:$C,Q$2,FALSE)),"SPECIFY METHOD")))</f>
        <v>Haliotis kamtschatkana</v>
      </c>
      <c r="R1673" s="12" t="str">
        <f>IF($N1673=1,IF(ISERROR(VLOOKUP($P1673,'M1'!$A:$C,R$2,FALSE)),"NOT PRESENT",VLOOKUP($P1673,'M1'!$A:$C,R$2,FALSE)),IF($N1673=2,IF(ISERROR(VLOOKUP(DATA!$P1673,'M2'!$A:$C,R$2,FALSE)),"NOT PRESENT",VLOOKUP(DATA!$P1673,'M2'!$A:$C,R$2,FALSE)),IF($N1673=0,IF(ISERROR(VLOOKUP($P1673,'M1'!$A:$C,R$2,FALSE)),IF(ISERROR(VLOOKUP(DATA!$P1673,'M2'!$A:$C,R$2,FALSE)),"NOT PRESENT",VLOOKUP(DATA!$P1673,'M2'!$A:$C,R$2,FALSE)),VLOOKUP($P1673,'M1'!$A:$C,R$2,FALSE)),"SPECIFY METHOD")))</f>
        <v>Pinto abalone</v>
      </c>
      <c r="S1673" s="21">
        <f t="shared" si="2910"/>
        <v>6</v>
      </c>
      <c r="T1673" s="11">
        <v>0</v>
      </c>
      <c r="U1673" s="11">
        <v>1</v>
      </c>
      <c r="V1673" s="11">
        <v>5</v>
      </c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1"/>
      <c r="BA1673" s="11"/>
      <c r="BB1673" s="11"/>
      <c r="BC1673" s="11"/>
      <c r="BD1673" s="11"/>
      <c r="BE1673" s="11"/>
      <c r="BF1673" s="11"/>
      <c r="BG1673" s="11"/>
      <c r="BH1673" s="11"/>
      <c r="BI1673" s="11"/>
      <c r="BJ1673" s="11"/>
      <c r="BK1673" s="11"/>
      <c r="BL1673" s="11"/>
      <c r="BM1673" s="11"/>
      <c r="BN1673" s="11"/>
      <c r="BO1673" s="11"/>
      <c r="BP1673" s="11"/>
    </row>
    <row r="1674" spans="1:68" ht="12.75" customHeight="1">
      <c r="A1674" s="12">
        <f t="shared" si="2736"/>
        <v>1670</v>
      </c>
      <c r="B1674" s="11" t="str">
        <f t="shared" ref="B1674:D1674" si="3226">IF(ISERROR(B1673),IF(ISERROR(B1672),IF(ISERROR(B1671),"BLANK",B1671),B1672),B1673)</f>
        <v>Valesca deGroot</v>
      </c>
      <c r="C1674" s="11" t="str">
        <f t="shared" si="3226"/>
        <v>Em Lim</v>
      </c>
      <c r="D1674" s="11" t="str">
        <f t="shared" si="3226"/>
        <v>BMSC2</v>
      </c>
      <c r="E1674" s="12" t="str">
        <f>IF(ISERROR(VLOOKUP($D1674,SITES!$A:$E,2,FALSE)),"",VLOOKUP($D1674,SITES!$A:$E,2,FALSE))</f>
        <v>Kirby</v>
      </c>
      <c r="F1674" s="10">
        <f>IF(ISERROR(VLOOKUP($D1674,SITES!$A:$E,3,FALSE)),"",VLOOKUP($D1674,SITES!$A:$E,3,FALSE))</f>
        <v>48.850399017333899</v>
      </c>
      <c r="G1674" s="13">
        <f>IF(ISERROR(VLOOKUP($D1674,SITES!$A:$E,4,FALSE)),"",VLOOKUP($D1674,SITES!$A:$E,4,FALSE))</f>
        <v>-125.198768615722</v>
      </c>
      <c r="H1674" s="36" t="str">
        <f t="shared" ref="H1674:O1674" si="3227">IF(ISERROR(H1673),IF(ISERROR(H1672),IF(ISERROR(H1671),"BLANK",H1671),H1672),H1673)</f>
        <v>29/04/2024</v>
      </c>
      <c r="I1674" s="11">
        <f t="shared" si="3227"/>
        <v>3.5</v>
      </c>
      <c r="J1674" s="11" t="str">
        <f t="shared" si="3227"/>
        <v>N</v>
      </c>
      <c r="K1674" s="18">
        <f t="shared" si="3227"/>
        <v>0.61875000000000002</v>
      </c>
      <c r="L1674" s="11" t="str">
        <f t="shared" si="3227"/>
        <v>VdG</v>
      </c>
      <c r="M1674" s="11">
        <f t="shared" si="3227"/>
        <v>4</v>
      </c>
      <c r="N1674" s="11">
        <f t="shared" si="3227"/>
        <v>2</v>
      </c>
      <c r="O1674" s="11">
        <f t="shared" si="3227"/>
        <v>2</v>
      </c>
      <c r="P1674" s="11" t="s">
        <v>37</v>
      </c>
      <c r="Q1674" s="19" t="str">
        <f>IF($N1674=1,IF(ISERROR(VLOOKUP($P1674,'M1'!$A:$C,Q$2,FALSE)),"NOT PRESENT",VLOOKUP($P1674,'M1'!$A:$C,Q$2,FALSE)),IF($N1674=2,IF(ISERROR(VLOOKUP(DATA!$P1674,'M2'!$A:$C,Q$2,FALSE)),"NOT PRESENT",VLOOKUP(DATA!$P1674,'M2'!$A:$C,Q$2,FALSE)),IF($N1674=0,IF(ISERROR(VLOOKUP($P1674,'M1'!$A:$C,Q$2,FALSE)),IF(ISERROR(VLOOKUP(DATA!$P1674,'M2'!$A:$C,Q$2,FALSE)),"NOT PRESENT",VLOOKUP(DATA!$P1674,'M2'!$A:$C,Q$2,FALSE)),VLOOKUP($P1674,'M1'!$A:$C,Q$2,FALSE)),"SPECIFY METHOD")))</f>
        <v>Ceratostoma foliatum</v>
      </c>
      <c r="R1674" s="12" t="str">
        <f>IF($N1674=1,IF(ISERROR(VLOOKUP($P1674,'M1'!$A:$C,R$2,FALSE)),"NOT PRESENT",VLOOKUP($P1674,'M1'!$A:$C,R$2,FALSE)),IF($N1674=2,IF(ISERROR(VLOOKUP(DATA!$P1674,'M2'!$A:$C,R$2,FALSE)),"NOT PRESENT",VLOOKUP(DATA!$P1674,'M2'!$A:$C,R$2,FALSE)),IF($N1674=0,IF(ISERROR(VLOOKUP($P1674,'M1'!$A:$C,R$2,FALSE)),IF(ISERROR(VLOOKUP(DATA!$P1674,'M2'!$A:$C,R$2,FALSE)),"NOT PRESENT",VLOOKUP(DATA!$P1674,'M2'!$A:$C,R$2,FALSE)),VLOOKUP($P1674,'M1'!$A:$C,R$2,FALSE)),"SPECIFY METHOD")))</f>
        <v>Leafy hornmouth</v>
      </c>
      <c r="S1674" s="21">
        <f t="shared" si="2910"/>
        <v>5</v>
      </c>
      <c r="T1674" s="11">
        <v>5</v>
      </c>
      <c r="U1674" s="11"/>
      <c r="V1674" s="11"/>
      <c r="W1674" s="11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  <c r="AT1674" s="11"/>
      <c r="AU1674" s="11"/>
      <c r="AV1674" s="11"/>
      <c r="AW1674" s="11"/>
      <c r="AX1674" s="11"/>
      <c r="AY1674" s="11"/>
      <c r="AZ1674" s="11"/>
      <c r="BA1674" s="11"/>
      <c r="BB1674" s="11"/>
      <c r="BC1674" s="11"/>
      <c r="BD1674" s="11"/>
      <c r="BE1674" s="11"/>
      <c r="BF1674" s="11"/>
      <c r="BG1674" s="11"/>
      <c r="BH1674" s="11"/>
      <c r="BI1674" s="11"/>
      <c r="BJ1674" s="11"/>
      <c r="BK1674" s="11"/>
      <c r="BL1674" s="11"/>
      <c r="BM1674" s="11"/>
      <c r="BN1674" s="11"/>
      <c r="BO1674" s="11"/>
      <c r="BP1674" s="11"/>
    </row>
    <row r="1675" spans="1:68" ht="12.75" customHeight="1">
      <c r="A1675" s="12">
        <f t="shared" si="2736"/>
        <v>1671</v>
      </c>
      <c r="B1675" s="11" t="str">
        <f t="shared" ref="B1675:D1675" si="3228">IF(ISERROR(B1674),IF(ISERROR(B1673),IF(ISERROR(B1672),"BLANK",B1672),B1673),B1674)</f>
        <v>Valesca deGroot</v>
      </c>
      <c r="C1675" s="11" t="str">
        <f t="shared" si="3228"/>
        <v>Em Lim</v>
      </c>
      <c r="D1675" s="11" t="str">
        <f t="shared" si="3228"/>
        <v>BMSC2</v>
      </c>
      <c r="E1675" s="12" t="str">
        <f>IF(ISERROR(VLOOKUP($D1675,SITES!$A:$E,2,FALSE)),"",VLOOKUP($D1675,SITES!$A:$E,2,FALSE))</f>
        <v>Kirby</v>
      </c>
      <c r="F1675" s="10">
        <f>IF(ISERROR(VLOOKUP($D1675,SITES!$A:$E,3,FALSE)),"",VLOOKUP($D1675,SITES!$A:$E,3,FALSE))</f>
        <v>48.850399017333899</v>
      </c>
      <c r="G1675" s="13">
        <f>IF(ISERROR(VLOOKUP($D1675,SITES!$A:$E,4,FALSE)),"",VLOOKUP($D1675,SITES!$A:$E,4,FALSE))</f>
        <v>-125.198768615722</v>
      </c>
      <c r="H1675" s="36" t="str">
        <f t="shared" ref="H1675:O1675" si="3229">IF(ISERROR(H1674),IF(ISERROR(H1673),IF(ISERROR(H1672),"BLANK",H1672),H1673),H1674)</f>
        <v>29/04/2024</v>
      </c>
      <c r="I1675" s="11">
        <f t="shared" si="3229"/>
        <v>3.5</v>
      </c>
      <c r="J1675" s="11" t="str">
        <f t="shared" si="3229"/>
        <v>N</v>
      </c>
      <c r="K1675" s="18">
        <f t="shared" si="3229"/>
        <v>0.61875000000000002</v>
      </c>
      <c r="L1675" s="11" t="str">
        <f t="shared" si="3229"/>
        <v>VdG</v>
      </c>
      <c r="M1675" s="11">
        <f t="shared" si="3229"/>
        <v>4</v>
      </c>
      <c r="N1675" s="11">
        <f t="shared" si="3229"/>
        <v>2</v>
      </c>
      <c r="O1675" s="11">
        <f t="shared" si="3229"/>
        <v>2</v>
      </c>
      <c r="P1675" s="11" t="s">
        <v>38</v>
      </c>
      <c r="Q1675" s="19" t="str">
        <f>IF($N1675=1,IF(ISERROR(VLOOKUP($P1675,'M1'!$A:$C,Q$2,FALSE)),"NOT PRESENT",VLOOKUP($P1675,'M1'!$A:$C,Q$2,FALSE)),IF($N1675=2,IF(ISERROR(VLOOKUP(DATA!$P1675,'M2'!$A:$C,Q$2,FALSE)),"NOT PRESENT",VLOOKUP(DATA!$P1675,'M2'!$A:$C,Q$2,FALSE)),IF($N1675=0,IF(ISERROR(VLOOKUP($P1675,'M1'!$A:$C,Q$2,FALSE)),IF(ISERROR(VLOOKUP(DATA!$P1675,'M2'!$A:$C,Q$2,FALSE)),"NOT PRESENT",VLOOKUP(DATA!$P1675,'M2'!$A:$C,Q$2,FALSE)),VLOOKUP($P1675,'M1'!$A:$C,Q$2,FALSE)),"SPECIFY METHOD")))</f>
        <v>Crassadoma gigantea</v>
      </c>
      <c r="R1675" s="12" t="str">
        <f>IF($N1675=1,IF(ISERROR(VLOOKUP($P1675,'M1'!$A:$C,R$2,FALSE)),"NOT PRESENT",VLOOKUP($P1675,'M1'!$A:$C,R$2,FALSE)),IF($N1675=2,IF(ISERROR(VLOOKUP(DATA!$P1675,'M2'!$A:$C,R$2,FALSE)),"NOT PRESENT",VLOOKUP(DATA!$P1675,'M2'!$A:$C,R$2,FALSE)),IF($N1675=0,IF(ISERROR(VLOOKUP($P1675,'M1'!$A:$C,R$2,FALSE)),IF(ISERROR(VLOOKUP(DATA!$P1675,'M2'!$A:$C,R$2,FALSE)),"NOT PRESENT",VLOOKUP(DATA!$P1675,'M2'!$A:$C,R$2,FALSE)),VLOOKUP($P1675,'M1'!$A:$C,R$2,FALSE)),"SPECIFY METHOD")))</f>
        <v>Purple-hinged rock scallop</v>
      </c>
      <c r="S1675" s="21">
        <f t="shared" si="2910"/>
        <v>2</v>
      </c>
      <c r="T1675" s="11"/>
      <c r="U1675" s="11"/>
      <c r="V1675" s="11"/>
      <c r="W1675" s="11">
        <v>1</v>
      </c>
      <c r="X1675" s="11">
        <v>1</v>
      </c>
      <c r="Y1675" s="11"/>
      <c r="Z1675" s="11"/>
      <c r="AA1675" s="11"/>
      <c r="AB1675" s="11"/>
      <c r="AC1675" s="11"/>
      <c r="AD1675" s="11"/>
      <c r="AE1675" s="11"/>
      <c r="AF1675" s="11"/>
      <c r="AG1675" s="11"/>
      <c r="AH1675" s="11"/>
      <c r="AI1675" s="11"/>
      <c r="AJ1675" s="11"/>
      <c r="AK1675" s="11"/>
      <c r="AL1675" s="11"/>
      <c r="AM1675" s="11"/>
      <c r="AN1675" s="11"/>
      <c r="AO1675" s="11"/>
      <c r="AP1675" s="11"/>
      <c r="AQ1675" s="11"/>
      <c r="AR1675" s="11"/>
      <c r="AS1675" s="11"/>
      <c r="AT1675" s="11"/>
      <c r="AU1675" s="11"/>
      <c r="AV1675" s="11"/>
      <c r="AW1675" s="11"/>
      <c r="AX1675" s="11"/>
      <c r="AY1675" s="11"/>
      <c r="AZ1675" s="11"/>
      <c r="BA1675" s="11"/>
      <c r="BB1675" s="11"/>
      <c r="BC1675" s="11"/>
      <c r="BD1675" s="11"/>
      <c r="BE1675" s="11"/>
      <c r="BF1675" s="11"/>
      <c r="BG1675" s="11"/>
      <c r="BH1675" s="11"/>
      <c r="BI1675" s="11"/>
      <c r="BJ1675" s="11"/>
      <c r="BK1675" s="11"/>
      <c r="BL1675" s="11"/>
      <c r="BM1675" s="11"/>
      <c r="BN1675" s="11"/>
      <c r="BO1675" s="11"/>
      <c r="BP1675" s="11"/>
    </row>
    <row r="1676" spans="1:68" ht="12.75" customHeight="1">
      <c r="A1676" s="12">
        <f t="shared" si="2736"/>
        <v>1672</v>
      </c>
      <c r="B1676" s="11" t="str">
        <f t="shared" ref="B1676:D1676" si="3230">IF(ISERROR(B1675),IF(ISERROR(B1674),IF(ISERROR(B1673),"BLANK",B1673),B1674),B1675)</f>
        <v>Valesca deGroot</v>
      </c>
      <c r="C1676" s="11" t="str">
        <f t="shared" si="3230"/>
        <v>Em Lim</v>
      </c>
      <c r="D1676" s="11" t="str">
        <f t="shared" si="3230"/>
        <v>BMSC2</v>
      </c>
      <c r="E1676" s="12" t="str">
        <f>IF(ISERROR(VLOOKUP($D1676,SITES!$A:$E,2,FALSE)),"",VLOOKUP($D1676,SITES!$A:$E,2,FALSE))</f>
        <v>Kirby</v>
      </c>
      <c r="F1676" s="10">
        <f>IF(ISERROR(VLOOKUP($D1676,SITES!$A:$E,3,FALSE)),"",VLOOKUP($D1676,SITES!$A:$E,3,FALSE))</f>
        <v>48.850399017333899</v>
      </c>
      <c r="G1676" s="13">
        <f>IF(ISERROR(VLOOKUP($D1676,SITES!$A:$E,4,FALSE)),"",VLOOKUP($D1676,SITES!$A:$E,4,FALSE))</f>
        <v>-125.198768615722</v>
      </c>
      <c r="H1676" s="36" t="str">
        <f t="shared" ref="H1676:O1676" si="3231">IF(ISERROR(H1675),IF(ISERROR(H1674),IF(ISERROR(H1673),"BLANK",H1673),H1674),H1675)</f>
        <v>29/04/2024</v>
      </c>
      <c r="I1676" s="11">
        <f t="shared" si="3231"/>
        <v>3.5</v>
      </c>
      <c r="J1676" s="11" t="str">
        <f t="shared" si="3231"/>
        <v>N</v>
      </c>
      <c r="K1676" s="18">
        <f t="shared" si="3231"/>
        <v>0.61875000000000002</v>
      </c>
      <c r="L1676" s="11" t="str">
        <f t="shared" si="3231"/>
        <v>VdG</v>
      </c>
      <c r="M1676" s="11">
        <f t="shared" si="3231"/>
        <v>4</v>
      </c>
      <c r="N1676" s="11">
        <f t="shared" si="3231"/>
        <v>2</v>
      </c>
      <c r="O1676" s="11">
        <f t="shared" si="3231"/>
        <v>2</v>
      </c>
      <c r="P1676" s="11" t="s">
        <v>28</v>
      </c>
      <c r="Q1676" s="19" t="str">
        <f>IF($N1676=1,IF(ISERROR(VLOOKUP($P1676,'M1'!$A:$C,Q$2,FALSE)),"NOT PRESENT",VLOOKUP($P1676,'M1'!$A:$C,Q$2,FALSE)),IF($N1676=2,IF(ISERROR(VLOOKUP(DATA!$P1676,'M2'!$A:$C,Q$2,FALSE)),"NOT PRESENT",VLOOKUP(DATA!$P1676,'M2'!$A:$C,Q$2,FALSE)),IF($N1676=0,IF(ISERROR(VLOOKUP($P1676,'M1'!$A:$C,Q$2,FALSE)),IF(ISERROR(VLOOKUP(DATA!$P1676,'M2'!$A:$C,Q$2,FALSE)),"NOT PRESENT",VLOOKUP(DATA!$P1676,'M2'!$A:$C,Q$2,FALSE)),VLOOKUP($P1676,'M1'!$A:$C,Q$2,FALSE)),"SPECIFY METHOD")))</f>
        <v>Artedius harringtoni</v>
      </c>
      <c r="R1676" s="12" t="str">
        <f>IF($N1676=1,IF(ISERROR(VLOOKUP($P1676,'M1'!$A:$C,R$2,FALSE)),"NOT PRESENT",VLOOKUP($P1676,'M1'!$A:$C,R$2,FALSE)),IF($N1676=2,IF(ISERROR(VLOOKUP(DATA!$P1676,'M2'!$A:$C,R$2,FALSE)),"NOT PRESENT",VLOOKUP(DATA!$P1676,'M2'!$A:$C,R$2,FALSE)),IF($N1676=0,IF(ISERROR(VLOOKUP($P1676,'M1'!$A:$C,R$2,FALSE)),IF(ISERROR(VLOOKUP(DATA!$P1676,'M2'!$A:$C,R$2,FALSE)),"NOT PRESENT",VLOOKUP(DATA!$P1676,'M2'!$A:$C,R$2,FALSE)),VLOOKUP($P1676,'M1'!$A:$C,R$2,FALSE)),"SPECIFY METHOD")))</f>
        <v>Scalyhead sculpin</v>
      </c>
      <c r="S1676" s="21">
        <f t="shared" si="2910"/>
        <v>1</v>
      </c>
      <c r="T1676" s="11"/>
      <c r="U1676" s="11">
        <v>1</v>
      </c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1"/>
      <c r="BA1676" s="11"/>
      <c r="BB1676" s="11"/>
      <c r="BC1676" s="11"/>
      <c r="BD1676" s="11"/>
      <c r="BE1676" s="11"/>
      <c r="BF1676" s="11"/>
      <c r="BG1676" s="11"/>
      <c r="BH1676" s="11"/>
      <c r="BI1676" s="11"/>
      <c r="BJ1676" s="11"/>
      <c r="BK1676" s="11"/>
      <c r="BL1676" s="11"/>
      <c r="BM1676" s="11"/>
      <c r="BN1676" s="11"/>
      <c r="BO1676" s="11"/>
      <c r="BP1676" s="11"/>
    </row>
    <row r="1677" spans="1:68" ht="12.75" customHeight="1">
      <c r="A1677" s="12">
        <f t="shared" si="2736"/>
        <v>1673</v>
      </c>
      <c r="B1677" s="11" t="str">
        <f t="shared" ref="B1677:D1677" si="3232">IF(ISERROR(B1676),IF(ISERROR(B1675),IF(ISERROR(B1674),"BLANK",B1674),B1675),B1676)</f>
        <v>Valesca deGroot</v>
      </c>
      <c r="C1677" s="11" t="str">
        <f t="shared" si="3232"/>
        <v>Em Lim</v>
      </c>
      <c r="D1677" s="11" t="str">
        <f t="shared" si="3232"/>
        <v>BMSC2</v>
      </c>
      <c r="E1677" s="12" t="str">
        <f>IF(ISERROR(VLOOKUP($D1677,SITES!$A:$E,2,FALSE)),"",VLOOKUP($D1677,SITES!$A:$E,2,FALSE))</f>
        <v>Kirby</v>
      </c>
      <c r="F1677" s="10">
        <f>IF(ISERROR(VLOOKUP($D1677,SITES!$A:$E,3,FALSE)),"",VLOOKUP($D1677,SITES!$A:$E,3,FALSE))</f>
        <v>48.850399017333899</v>
      </c>
      <c r="G1677" s="13">
        <f>IF(ISERROR(VLOOKUP($D1677,SITES!$A:$E,4,FALSE)),"",VLOOKUP($D1677,SITES!$A:$E,4,FALSE))</f>
        <v>-125.198768615722</v>
      </c>
      <c r="H1677" s="36" t="str">
        <f t="shared" ref="H1677:O1677" si="3233">IF(ISERROR(H1676),IF(ISERROR(H1675),IF(ISERROR(H1674),"BLANK",H1674),H1675),H1676)</f>
        <v>29/04/2024</v>
      </c>
      <c r="I1677" s="11">
        <f t="shared" si="3233"/>
        <v>3.5</v>
      </c>
      <c r="J1677" s="11" t="str">
        <f t="shared" si="3233"/>
        <v>N</v>
      </c>
      <c r="K1677" s="18">
        <f t="shared" si="3233"/>
        <v>0.61875000000000002</v>
      </c>
      <c r="L1677" s="11" t="str">
        <f t="shared" si="3233"/>
        <v>VdG</v>
      </c>
      <c r="M1677" s="11">
        <f t="shared" si="3233"/>
        <v>4</v>
      </c>
      <c r="N1677" s="11">
        <f t="shared" si="3233"/>
        <v>2</v>
      </c>
      <c r="O1677" s="11">
        <f t="shared" si="3233"/>
        <v>2</v>
      </c>
      <c r="P1677" s="11" t="s">
        <v>53</v>
      </c>
      <c r="Q1677" s="19" t="str">
        <f>IF($N1677=1,IF(ISERROR(VLOOKUP($P1677,'M1'!$A:$C,Q$2,FALSE)),"NOT PRESENT",VLOOKUP($P1677,'M1'!$A:$C,Q$2,FALSE)),IF($N1677=2,IF(ISERROR(VLOOKUP(DATA!$P1677,'M2'!$A:$C,Q$2,FALSE)),"NOT PRESENT",VLOOKUP(DATA!$P1677,'M2'!$A:$C,Q$2,FALSE)),IF($N1677=0,IF(ISERROR(VLOOKUP($P1677,'M1'!$A:$C,Q$2,FALSE)),IF(ISERROR(VLOOKUP(DATA!$P1677,'M2'!$A:$C,Q$2,FALSE)),"NOT PRESENT",VLOOKUP(DATA!$P1677,'M2'!$A:$C,Q$2,FALSE)),VLOOKUP($P1677,'M1'!$A:$C,Q$2,FALSE)),"SPECIFY METHOD")))</f>
        <v>Rhinogobiops nicholsii</v>
      </c>
      <c r="R1677" s="12" t="str">
        <f>IF($N1677=1,IF(ISERROR(VLOOKUP($P1677,'M1'!$A:$C,R$2,FALSE)),"NOT PRESENT",VLOOKUP($P1677,'M1'!$A:$C,R$2,FALSE)),IF($N1677=2,IF(ISERROR(VLOOKUP(DATA!$P1677,'M2'!$A:$C,R$2,FALSE)),"NOT PRESENT",VLOOKUP(DATA!$P1677,'M2'!$A:$C,R$2,FALSE)),IF($N1677=0,IF(ISERROR(VLOOKUP($P1677,'M1'!$A:$C,R$2,FALSE)),IF(ISERROR(VLOOKUP(DATA!$P1677,'M2'!$A:$C,R$2,FALSE)),"NOT PRESENT",VLOOKUP(DATA!$P1677,'M2'!$A:$C,R$2,FALSE)),VLOOKUP($P1677,'M1'!$A:$C,R$2,FALSE)),"SPECIFY METHOD")))</f>
        <v>Blackeye goby</v>
      </c>
      <c r="S1677" s="21">
        <f t="shared" si="2910"/>
        <v>2</v>
      </c>
      <c r="T1677" s="11">
        <v>0</v>
      </c>
      <c r="U1677" s="11"/>
      <c r="V1677" s="11"/>
      <c r="W1677" s="11">
        <v>2</v>
      </c>
      <c r="X1677" s="11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1"/>
      <c r="AJ1677" s="11"/>
      <c r="AK1677" s="11"/>
      <c r="AL1677" s="11"/>
      <c r="AM1677" s="11"/>
      <c r="AN1677" s="11"/>
      <c r="AO1677" s="11"/>
      <c r="AP1677" s="11"/>
      <c r="AQ1677" s="11"/>
      <c r="AR1677" s="11"/>
      <c r="AS1677" s="11"/>
      <c r="AT1677" s="11"/>
      <c r="AU1677" s="11"/>
      <c r="AV1677" s="11"/>
      <c r="AW1677" s="11"/>
      <c r="AX1677" s="11"/>
      <c r="AY1677" s="11"/>
      <c r="AZ1677" s="11"/>
      <c r="BA1677" s="11"/>
      <c r="BB1677" s="11"/>
      <c r="BC1677" s="11"/>
      <c r="BD1677" s="11"/>
      <c r="BE1677" s="11"/>
      <c r="BF1677" s="11"/>
      <c r="BG1677" s="11"/>
      <c r="BH1677" s="11"/>
      <c r="BI1677" s="11"/>
      <c r="BJ1677" s="11"/>
      <c r="BK1677" s="11"/>
      <c r="BL1677" s="11"/>
      <c r="BM1677" s="11"/>
      <c r="BN1677" s="11"/>
      <c r="BO1677" s="11"/>
      <c r="BP1677" s="11"/>
    </row>
    <row r="1678" spans="1:68" ht="12.75" customHeight="1">
      <c r="A1678" s="12">
        <f t="shared" si="2736"/>
        <v>1674</v>
      </c>
      <c r="B1678" s="11" t="str">
        <f t="shared" ref="B1678:D1678" si="3234">IF(ISERROR(B1677),IF(ISERROR(B1676),IF(ISERROR(B1675),"BLANK",B1675),B1676),B1677)</f>
        <v>Valesca deGroot</v>
      </c>
      <c r="C1678" s="11" t="str">
        <f t="shared" si="3234"/>
        <v>Em Lim</v>
      </c>
      <c r="D1678" s="11" t="str">
        <f t="shared" si="3234"/>
        <v>BMSC2</v>
      </c>
      <c r="E1678" s="12" t="str">
        <f>IF(ISERROR(VLOOKUP($D1678,SITES!$A:$E,2,FALSE)),"",VLOOKUP($D1678,SITES!$A:$E,2,FALSE))</f>
        <v>Kirby</v>
      </c>
      <c r="F1678" s="10">
        <f>IF(ISERROR(VLOOKUP($D1678,SITES!$A:$E,3,FALSE)),"",VLOOKUP($D1678,SITES!$A:$E,3,FALSE))</f>
        <v>48.850399017333899</v>
      </c>
      <c r="G1678" s="13">
        <f>IF(ISERROR(VLOOKUP($D1678,SITES!$A:$E,4,FALSE)),"",VLOOKUP($D1678,SITES!$A:$E,4,FALSE))</f>
        <v>-125.198768615722</v>
      </c>
      <c r="H1678" s="36" t="str">
        <f t="shared" ref="H1678:O1678" si="3235">IF(ISERROR(H1677),IF(ISERROR(H1676),IF(ISERROR(H1675),"BLANK",H1675),H1676),H1677)</f>
        <v>29/04/2024</v>
      </c>
      <c r="I1678" s="11">
        <f t="shared" si="3235"/>
        <v>3.5</v>
      </c>
      <c r="J1678" s="11" t="str">
        <f t="shared" si="3235"/>
        <v>N</v>
      </c>
      <c r="K1678" s="18">
        <f t="shared" si="3235"/>
        <v>0.61875000000000002</v>
      </c>
      <c r="L1678" s="11" t="str">
        <f t="shared" si="3235"/>
        <v>VdG</v>
      </c>
      <c r="M1678" s="11">
        <f t="shared" si="3235"/>
        <v>4</v>
      </c>
      <c r="N1678" s="11">
        <f t="shared" si="3235"/>
        <v>2</v>
      </c>
      <c r="O1678" s="11">
        <f t="shared" si="3235"/>
        <v>2</v>
      </c>
      <c r="P1678" s="11" t="s">
        <v>46</v>
      </c>
      <c r="Q1678" s="19" t="str">
        <f>IF($N1678=1,IF(ISERROR(VLOOKUP($P1678,'M1'!$A:$C,Q$2,FALSE)),"NOT PRESENT",VLOOKUP($P1678,'M1'!$A:$C,Q$2,FALSE)),IF($N1678=2,IF(ISERROR(VLOOKUP(DATA!$P1678,'M2'!$A:$C,Q$2,FALSE)),"NOT PRESENT",VLOOKUP(DATA!$P1678,'M2'!$A:$C,Q$2,FALSE)),IF($N1678=0,IF(ISERROR(VLOOKUP($P1678,'M1'!$A:$C,Q$2,FALSE)),IF(ISERROR(VLOOKUP(DATA!$P1678,'M2'!$A:$C,Q$2,FALSE)),"NOT PRESENT",VLOOKUP(DATA!$P1678,'M2'!$A:$C,Q$2,FALSE)),VLOOKUP($P1678,'M1'!$A:$C,Q$2,FALSE)),"SPECIFY METHOD")))</f>
        <v>Oxylebius pictus</v>
      </c>
      <c r="R1678" s="12" t="str">
        <f>IF($N1678=1,IF(ISERROR(VLOOKUP($P1678,'M1'!$A:$C,R$2,FALSE)),"NOT PRESENT",VLOOKUP($P1678,'M1'!$A:$C,R$2,FALSE)),IF($N1678=2,IF(ISERROR(VLOOKUP(DATA!$P1678,'M2'!$A:$C,R$2,FALSE)),"NOT PRESENT",VLOOKUP(DATA!$P1678,'M2'!$A:$C,R$2,FALSE)),IF($N1678=0,IF(ISERROR(VLOOKUP($P1678,'M1'!$A:$C,R$2,FALSE)),IF(ISERROR(VLOOKUP(DATA!$P1678,'M2'!$A:$C,R$2,FALSE)),"NOT PRESENT",VLOOKUP(DATA!$P1678,'M2'!$A:$C,R$2,FALSE)),VLOOKUP($P1678,'M1'!$A:$C,R$2,FALSE)),"SPECIFY METHOD")))</f>
        <v>Painted greenling</v>
      </c>
      <c r="S1678" s="21">
        <f t="shared" si="2910"/>
        <v>1</v>
      </c>
      <c r="T1678" s="11">
        <v>0</v>
      </c>
      <c r="U1678" s="11"/>
      <c r="V1678" s="11"/>
      <c r="W1678" s="11"/>
      <c r="X1678" s="11"/>
      <c r="Y1678" s="11">
        <v>1</v>
      </c>
      <c r="Z1678" s="11"/>
      <c r="AA1678" s="11"/>
      <c r="AB1678" s="11"/>
      <c r="AC1678" s="11"/>
      <c r="AD1678" s="11"/>
      <c r="AE1678" s="11"/>
      <c r="AF1678" s="11"/>
      <c r="AG1678" s="11"/>
      <c r="AH1678" s="11"/>
      <c r="AI1678" s="11"/>
      <c r="AJ1678" s="11"/>
      <c r="AK1678" s="11"/>
      <c r="AL1678" s="11"/>
      <c r="AM1678" s="11"/>
      <c r="AN1678" s="11"/>
      <c r="AO1678" s="11"/>
      <c r="AP1678" s="11"/>
      <c r="AQ1678" s="11"/>
      <c r="AR1678" s="11"/>
      <c r="AS1678" s="11"/>
      <c r="AT1678" s="11"/>
      <c r="AU1678" s="11"/>
      <c r="AV1678" s="11"/>
      <c r="AW1678" s="11"/>
      <c r="AX1678" s="11"/>
      <c r="AY1678" s="11"/>
      <c r="AZ1678" s="11"/>
      <c r="BA1678" s="11"/>
      <c r="BB1678" s="11"/>
      <c r="BC1678" s="11"/>
      <c r="BD1678" s="11"/>
      <c r="BE1678" s="11"/>
      <c r="BF1678" s="11"/>
      <c r="BG1678" s="11"/>
      <c r="BH1678" s="11"/>
      <c r="BI1678" s="11"/>
      <c r="BJ1678" s="11"/>
      <c r="BK1678" s="11"/>
      <c r="BL1678" s="11"/>
      <c r="BM1678" s="11"/>
      <c r="BN1678" s="11"/>
      <c r="BO1678" s="11"/>
      <c r="BP1678" s="11"/>
    </row>
    <row r="1679" spans="1:68" ht="12.75" customHeight="1">
      <c r="A1679" s="12">
        <f t="shared" si="2736"/>
        <v>1675</v>
      </c>
      <c r="B1679" s="11" t="str">
        <f t="shared" ref="B1679:D1679" si="3236">IF(ISERROR(B1678),IF(ISERROR(B1677),IF(ISERROR(B1676),"BLANK",B1676),B1677),B1678)</f>
        <v>Valesca deGroot</v>
      </c>
      <c r="C1679" s="11" t="str">
        <f t="shared" si="3236"/>
        <v>Em Lim</v>
      </c>
      <c r="D1679" s="11" t="str">
        <f t="shared" si="3236"/>
        <v>BMSC2</v>
      </c>
      <c r="E1679" s="12" t="str">
        <f>IF(ISERROR(VLOOKUP($D1679,SITES!$A:$E,2,FALSE)),"",VLOOKUP($D1679,SITES!$A:$E,2,FALSE))</f>
        <v>Kirby</v>
      </c>
      <c r="F1679" s="10">
        <f>IF(ISERROR(VLOOKUP($D1679,SITES!$A:$E,3,FALSE)),"",VLOOKUP($D1679,SITES!$A:$E,3,FALSE))</f>
        <v>48.850399017333899</v>
      </c>
      <c r="G1679" s="13">
        <f>IF(ISERROR(VLOOKUP($D1679,SITES!$A:$E,4,FALSE)),"",VLOOKUP($D1679,SITES!$A:$E,4,FALSE))</f>
        <v>-125.198768615722</v>
      </c>
      <c r="H1679" s="36" t="str">
        <f t="shared" ref="H1679:O1679" si="3237">IF(ISERROR(H1678),IF(ISERROR(H1677),IF(ISERROR(H1676),"BLANK",H1676),H1677),H1678)</f>
        <v>29/04/2024</v>
      </c>
      <c r="I1679" s="11">
        <f t="shared" si="3237"/>
        <v>3.5</v>
      </c>
      <c r="J1679" s="11" t="str">
        <f t="shared" si="3237"/>
        <v>N</v>
      </c>
      <c r="K1679" s="18">
        <f t="shared" si="3237"/>
        <v>0.61875000000000002</v>
      </c>
      <c r="L1679" s="11" t="str">
        <f t="shared" si="3237"/>
        <v>VdG</v>
      </c>
      <c r="M1679" s="11">
        <f t="shared" si="3237"/>
        <v>4</v>
      </c>
      <c r="N1679" s="11">
        <f t="shared" si="3237"/>
        <v>2</v>
      </c>
      <c r="O1679" s="11">
        <f t="shared" si="3237"/>
        <v>2</v>
      </c>
      <c r="P1679" s="11" t="s">
        <v>27</v>
      </c>
      <c r="Q1679" s="19" t="str">
        <f>IF($N1679=1,IF(ISERROR(VLOOKUP($P1679,'M1'!$A:$C,Q$2,FALSE)),"NOT PRESENT",VLOOKUP($P1679,'M1'!$A:$C,Q$2,FALSE)),IF($N1679=2,IF(ISERROR(VLOOKUP(DATA!$P1679,'M2'!$A:$C,Q$2,FALSE)),"NOT PRESENT",VLOOKUP(DATA!$P1679,'M2'!$A:$C,Q$2,FALSE)),IF($N1679=0,IF(ISERROR(VLOOKUP($P1679,'M1'!$A:$C,Q$2,FALSE)),IF(ISERROR(VLOOKUP(DATA!$P1679,'M2'!$A:$C,Q$2,FALSE)),"NOT PRESENT",VLOOKUP(DATA!$P1679,'M2'!$A:$C,Q$2,FALSE)),VLOOKUP($P1679,'M1'!$A:$C,Q$2,FALSE)),"SPECIFY METHOD")))</f>
        <v>Hexagrammos decagrammus</v>
      </c>
      <c r="R1679" s="12" t="str">
        <f>IF($N1679=1,IF(ISERROR(VLOOKUP($P1679,'M1'!$A:$C,R$2,FALSE)),"NOT PRESENT",VLOOKUP($P1679,'M1'!$A:$C,R$2,FALSE)),IF($N1679=2,IF(ISERROR(VLOOKUP(DATA!$P1679,'M2'!$A:$C,R$2,FALSE)),"NOT PRESENT",VLOOKUP(DATA!$P1679,'M2'!$A:$C,R$2,FALSE)),IF($N1679=0,IF(ISERROR(VLOOKUP($P1679,'M1'!$A:$C,R$2,FALSE)),IF(ISERROR(VLOOKUP(DATA!$P1679,'M2'!$A:$C,R$2,FALSE)),"NOT PRESENT",VLOOKUP(DATA!$P1679,'M2'!$A:$C,R$2,FALSE)),VLOOKUP($P1679,'M1'!$A:$C,R$2,FALSE)),"SPECIFY METHOD")))</f>
        <v>Kelp greenling</v>
      </c>
      <c r="S1679" s="21">
        <f t="shared" si="2910"/>
        <v>1</v>
      </c>
      <c r="T1679" s="11">
        <v>0</v>
      </c>
      <c r="U1679" s="11"/>
      <c r="V1679" s="11"/>
      <c r="W1679" s="11"/>
      <c r="X1679" s="11"/>
      <c r="Y1679" s="11"/>
      <c r="Z1679" s="11"/>
      <c r="AA1679" s="11">
        <v>1</v>
      </c>
      <c r="AB1679" s="11"/>
      <c r="AC1679" s="11"/>
      <c r="AD1679" s="11"/>
      <c r="AE1679" s="11"/>
      <c r="AF1679" s="11"/>
      <c r="AG1679" s="11"/>
      <c r="AH1679" s="11"/>
      <c r="AI1679" s="11"/>
      <c r="AJ1679" s="11"/>
      <c r="AK1679" s="11"/>
      <c r="AL1679" s="11"/>
      <c r="AM1679" s="11"/>
      <c r="AN1679" s="11"/>
      <c r="AO1679" s="11"/>
      <c r="AP1679" s="11"/>
      <c r="AQ1679" s="11"/>
      <c r="AR1679" s="11"/>
      <c r="AS1679" s="11"/>
      <c r="AT1679" s="11"/>
      <c r="AU1679" s="11"/>
      <c r="AV1679" s="11"/>
      <c r="AW1679" s="11"/>
      <c r="AX1679" s="11"/>
      <c r="AY1679" s="11"/>
      <c r="AZ1679" s="11"/>
      <c r="BA1679" s="11"/>
      <c r="BB1679" s="11"/>
      <c r="BC1679" s="11"/>
      <c r="BD1679" s="11"/>
      <c r="BE1679" s="11"/>
      <c r="BF1679" s="11"/>
      <c r="BG1679" s="11"/>
      <c r="BH1679" s="11"/>
      <c r="BI1679" s="11"/>
      <c r="BJ1679" s="11"/>
      <c r="BK1679" s="11"/>
      <c r="BL1679" s="11"/>
      <c r="BM1679" s="11"/>
      <c r="BN1679" s="11"/>
      <c r="BO1679" s="11"/>
      <c r="BP1679" s="11"/>
    </row>
    <row r="1680" spans="1:68" ht="12.75" customHeight="1">
      <c r="A1680" s="12">
        <f t="shared" si="2736"/>
        <v>1676</v>
      </c>
      <c r="B1680" s="11" t="str">
        <f t="shared" ref="B1680:C1680" si="3238">IF(ISERROR(B1679),IF(ISERROR(B1678),IF(ISERROR(B1677),"BLANK",B1677),B1678),B1679)</f>
        <v>Valesca deGroot</v>
      </c>
      <c r="C1680" s="11" t="str">
        <f t="shared" si="3238"/>
        <v>Em Lim</v>
      </c>
      <c r="D1680" s="11" t="s">
        <v>144</v>
      </c>
      <c r="E1680" s="12" t="str">
        <f>IF(ISERROR(VLOOKUP($D1680,SITES!$A:$E,2,FALSE)),"",VLOOKUP($D1680,SITES!$A:$E,2,FALSE))</f>
        <v>Dixon Inside</v>
      </c>
      <c r="F1680" s="10">
        <f>IF(ISERROR(VLOOKUP($D1680,SITES!$A:$E,3,FALSE)),"",VLOOKUP($D1680,SITES!$A:$E,3,FALSE))</f>
        <v>48.8542671203613</v>
      </c>
      <c r="G1680" s="13">
        <f>IF(ISERROR(VLOOKUP($D1680,SITES!$A:$E,4,FALSE)),"",VLOOKUP($D1680,SITES!$A:$E,4,FALSE))</f>
        <v>-125.11703491210901</v>
      </c>
      <c r="H1680" s="36" t="s">
        <v>140</v>
      </c>
      <c r="I1680" s="11">
        <v>2</v>
      </c>
      <c r="J1680" s="11" t="s">
        <v>66</v>
      </c>
      <c r="K1680" s="18">
        <v>0.49513888888888885</v>
      </c>
      <c r="L1680" s="11" t="str">
        <f>IF(ISERROR(L1679),IF(ISERROR(L1678),IF(ISERROR(L1677),"BLANK",L1677),L1678),L1679)</f>
        <v>VdG</v>
      </c>
      <c r="M1680" s="11">
        <v>5.5</v>
      </c>
      <c r="N1680" s="11">
        <v>1</v>
      </c>
      <c r="O1680" s="11">
        <f t="shared" ref="O1680:O1682" si="3239">IF(ISERROR(O1679),IF(ISERROR(O1678),IF(ISERROR(O1677),"BLANK",O1677),O1678),O1679)</f>
        <v>2</v>
      </c>
      <c r="P1680" s="11" t="s">
        <v>53</v>
      </c>
      <c r="Q1680" s="19" t="str">
        <f>IF($N1680=1,IF(ISERROR(VLOOKUP($P1680,'M1'!$A:$C,Q$2,FALSE)),"NOT PRESENT",VLOOKUP($P1680,'M1'!$A:$C,Q$2,FALSE)),IF($N1680=2,IF(ISERROR(VLOOKUP(DATA!$P1680,'M2'!$A:$C,Q$2,FALSE)),"NOT PRESENT",VLOOKUP(DATA!$P1680,'M2'!$A:$C,Q$2,FALSE)),IF($N1680=0,IF(ISERROR(VLOOKUP($P1680,'M1'!$A:$C,Q$2,FALSE)),IF(ISERROR(VLOOKUP(DATA!$P1680,'M2'!$A:$C,Q$2,FALSE)),"NOT PRESENT",VLOOKUP(DATA!$P1680,'M2'!$A:$C,Q$2,FALSE)),VLOOKUP($P1680,'M1'!$A:$C,Q$2,FALSE)),"SPECIFY METHOD")))</f>
        <v>Rhinogobiops nicholsii</v>
      </c>
      <c r="R1680" s="12" t="str">
        <f>IF($N1680=1,IF(ISERROR(VLOOKUP($P1680,'M1'!$A:$C,R$2,FALSE)),"NOT PRESENT",VLOOKUP($P1680,'M1'!$A:$C,R$2,FALSE)),IF($N1680=2,IF(ISERROR(VLOOKUP(DATA!$P1680,'M2'!$A:$C,R$2,FALSE)),"NOT PRESENT",VLOOKUP(DATA!$P1680,'M2'!$A:$C,R$2,FALSE)),IF($N1680=0,IF(ISERROR(VLOOKUP($P1680,'M1'!$A:$C,R$2,FALSE)),IF(ISERROR(VLOOKUP(DATA!$P1680,'M2'!$A:$C,R$2,FALSE)),"NOT PRESENT",VLOOKUP(DATA!$P1680,'M2'!$A:$C,R$2,FALSE)),VLOOKUP($P1680,'M1'!$A:$C,R$2,FALSE)),"SPECIFY METHOD")))</f>
        <v>Blackeye goby</v>
      </c>
      <c r="S1680" s="21">
        <f t="shared" si="2910"/>
        <v>23</v>
      </c>
      <c r="T1680" s="11">
        <v>0</v>
      </c>
      <c r="U1680" s="11"/>
      <c r="V1680" s="11"/>
      <c r="W1680" s="11">
        <v>8</v>
      </c>
      <c r="X1680" s="11">
        <v>11</v>
      </c>
      <c r="Y1680" s="11">
        <v>3</v>
      </c>
      <c r="Z1680" s="11">
        <v>1</v>
      </c>
      <c r="AA1680" s="11"/>
      <c r="AB1680" s="11"/>
      <c r="AC1680" s="11"/>
      <c r="AD1680" s="11"/>
      <c r="AE1680" s="11"/>
      <c r="AF1680" s="11"/>
      <c r="AG1680" s="11"/>
      <c r="AH1680" s="11"/>
      <c r="AI1680" s="11"/>
      <c r="AJ1680" s="11"/>
      <c r="AK1680" s="11"/>
      <c r="AL1680" s="11"/>
      <c r="AM1680" s="11"/>
      <c r="AN1680" s="11"/>
      <c r="AO1680" s="11"/>
      <c r="AP1680" s="11"/>
      <c r="AQ1680" s="11"/>
      <c r="AR1680" s="11"/>
      <c r="AS1680" s="11"/>
      <c r="AT1680" s="11"/>
      <c r="AU1680" s="11"/>
      <c r="AV1680" s="11"/>
      <c r="AW1680" s="11"/>
      <c r="AX1680" s="11"/>
      <c r="AY1680" s="11"/>
      <c r="AZ1680" s="11"/>
      <c r="BA1680" s="11"/>
      <c r="BB1680" s="11"/>
      <c r="BC1680" s="11"/>
      <c r="BD1680" s="11"/>
      <c r="BE1680" s="11"/>
      <c r="BF1680" s="11"/>
      <c r="BG1680" s="11"/>
      <c r="BH1680" s="11"/>
      <c r="BI1680" s="11"/>
      <c r="BJ1680" s="11"/>
      <c r="BK1680" s="11"/>
      <c r="BL1680" s="11"/>
      <c r="BM1680" s="11"/>
      <c r="BN1680" s="11"/>
      <c r="BO1680" s="11"/>
      <c r="BP1680" s="11"/>
    </row>
    <row r="1681" spans="1:68" ht="12.75" customHeight="1">
      <c r="A1681" s="12">
        <f t="shared" si="2736"/>
        <v>1677</v>
      </c>
      <c r="B1681" s="11" t="str">
        <f t="shared" ref="B1681:D1681" si="3240">IF(ISERROR(B1680),IF(ISERROR(B1679),IF(ISERROR(B1678),"BLANK",B1678),B1679),B1680)</f>
        <v>Valesca deGroot</v>
      </c>
      <c r="C1681" s="11" t="str">
        <f t="shared" si="3240"/>
        <v>Em Lim</v>
      </c>
      <c r="D1681" s="11" t="str">
        <f t="shared" si="3240"/>
        <v>BMSC22</v>
      </c>
      <c r="E1681" s="12" t="str">
        <f>IF(ISERROR(VLOOKUP($D1681,SITES!$A:$E,2,FALSE)),"",VLOOKUP($D1681,SITES!$A:$E,2,FALSE))</f>
        <v>Dixon Inside</v>
      </c>
      <c r="F1681" s="10">
        <f>IF(ISERROR(VLOOKUP($D1681,SITES!$A:$E,3,FALSE)),"",VLOOKUP($D1681,SITES!$A:$E,3,FALSE))</f>
        <v>48.8542671203613</v>
      </c>
      <c r="G1681" s="13">
        <f>IF(ISERROR(VLOOKUP($D1681,SITES!$A:$E,4,FALSE)),"",VLOOKUP($D1681,SITES!$A:$E,4,FALSE))</f>
        <v>-125.11703491210901</v>
      </c>
      <c r="H1681" s="36" t="str">
        <f t="shared" ref="H1681:M1681" si="3241">IF(ISERROR(H1680),IF(ISERROR(H1679),IF(ISERROR(H1678),"BLANK",H1678),H1679),H1680)</f>
        <v>30/04/2024</v>
      </c>
      <c r="I1681" s="11">
        <f t="shared" si="3241"/>
        <v>2</v>
      </c>
      <c r="J1681" s="11" t="str">
        <f t="shared" si="3241"/>
        <v>E</v>
      </c>
      <c r="K1681" s="18">
        <f t="shared" si="3241"/>
        <v>0.49513888888888885</v>
      </c>
      <c r="L1681" s="11" t="str">
        <f t="shared" si="3241"/>
        <v>VdG</v>
      </c>
      <c r="M1681" s="11">
        <f t="shared" si="3241"/>
        <v>5.5</v>
      </c>
      <c r="N1681" s="11">
        <v>2</v>
      </c>
      <c r="O1681" s="11">
        <f t="shared" si="3239"/>
        <v>2</v>
      </c>
      <c r="P1681" s="11" t="s">
        <v>30</v>
      </c>
      <c r="Q1681" s="19" t="str">
        <f>IF($N1681=1,IF(ISERROR(VLOOKUP($P1681,'M1'!$A:$C,Q$2,FALSE)),"NOT PRESENT",VLOOKUP($P1681,'M1'!$A:$C,Q$2,FALSE)),IF($N1681=2,IF(ISERROR(VLOOKUP(DATA!$P1681,'M2'!$A:$C,Q$2,FALSE)),"NOT PRESENT",VLOOKUP(DATA!$P1681,'M2'!$A:$C,Q$2,FALSE)),IF($N1681=0,IF(ISERROR(VLOOKUP($P1681,'M1'!$A:$C,Q$2,FALSE)),IF(ISERROR(VLOOKUP(DATA!$P1681,'M2'!$A:$C,Q$2,FALSE)),"NOT PRESENT",VLOOKUP(DATA!$P1681,'M2'!$A:$C,Q$2,FALSE)),VLOOKUP($P1681,'M1'!$A:$C,Q$2,FALSE)),"SPECIFY METHOD")))</f>
        <v>Pomaulax gibberosus</v>
      </c>
      <c r="R1681" s="12" t="str">
        <f>IF($N1681=1,IF(ISERROR(VLOOKUP($P1681,'M1'!$A:$C,R$2,FALSE)),"NOT PRESENT",VLOOKUP($P1681,'M1'!$A:$C,R$2,FALSE)),IF($N1681=2,IF(ISERROR(VLOOKUP(DATA!$P1681,'M2'!$A:$C,R$2,FALSE)),"NOT PRESENT",VLOOKUP(DATA!$P1681,'M2'!$A:$C,R$2,FALSE)),IF($N1681=0,IF(ISERROR(VLOOKUP($P1681,'M1'!$A:$C,R$2,FALSE)),IF(ISERROR(VLOOKUP(DATA!$P1681,'M2'!$A:$C,R$2,FALSE)),"NOT PRESENT",VLOOKUP(DATA!$P1681,'M2'!$A:$C,R$2,FALSE)),VLOOKUP($P1681,'M1'!$A:$C,R$2,FALSE)),"SPECIFY METHOD")))</f>
        <v>Red turban shell</v>
      </c>
      <c r="S1681" s="21">
        <f t="shared" si="2910"/>
        <v>42</v>
      </c>
      <c r="T1681" s="11">
        <v>42</v>
      </c>
      <c r="U1681" s="11"/>
      <c r="V1681" s="11"/>
      <c r="W1681" s="11"/>
      <c r="X1681" s="11"/>
      <c r="Y1681" s="11"/>
      <c r="Z1681" s="11"/>
      <c r="AA1681" s="11"/>
      <c r="AB1681" s="11"/>
      <c r="AC1681" s="11"/>
      <c r="AD1681" s="11"/>
      <c r="AE1681" s="11"/>
      <c r="AF1681" s="11"/>
      <c r="AG1681" s="11"/>
      <c r="AH1681" s="11"/>
      <c r="AI1681" s="11"/>
      <c r="AJ1681" s="11"/>
      <c r="AK1681" s="11"/>
      <c r="AL1681" s="11"/>
      <c r="AM1681" s="11"/>
      <c r="AN1681" s="11"/>
      <c r="AO1681" s="11"/>
      <c r="AP1681" s="11"/>
      <c r="AQ1681" s="11"/>
      <c r="AR1681" s="11"/>
      <c r="AS1681" s="11"/>
      <c r="AT1681" s="11"/>
      <c r="AU1681" s="11"/>
      <c r="AV1681" s="11"/>
      <c r="AW1681" s="11"/>
      <c r="AX1681" s="11"/>
      <c r="AY1681" s="11"/>
      <c r="AZ1681" s="11"/>
      <c r="BA1681" s="11"/>
      <c r="BB1681" s="11"/>
      <c r="BC1681" s="11"/>
      <c r="BD1681" s="11"/>
      <c r="BE1681" s="11"/>
      <c r="BF1681" s="11"/>
      <c r="BG1681" s="11"/>
      <c r="BH1681" s="11"/>
      <c r="BI1681" s="11"/>
      <c r="BJ1681" s="11"/>
      <c r="BK1681" s="11"/>
      <c r="BL1681" s="11"/>
      <c r="BM1681" s="11"/>
      <c r="BN1681" s="11"/>
      <c r="BO1681" s="11"/>
      <c r="BP1681" s="11"/>
    </row>
    <row r="1682" spans="1:68" ht="12.75" customHeight="1">
      <c r="A1682" s="12">
        <f t="shared" si="2736"/>
        <v>1678</v>
      </c>
      <c r="B1682" s="11" t="str">
        <f t="shared" ref="B1682:D1682" si="3242">IF(ISERROR(B1681),IF(ISERROR(B1680),IF(ISERROR(B1679),"BLANK",B1679),B1680),B1681)</f>
        <v>Valesca deGroot</v>
      </c>
      <c r="C1682" s="11" t="str">
        <f t="shared" si="3242"/>
        <v>Em Lim</v>
      </c>
      <c r="D1682" s="11" t="str">
        <f t="shared" si="3242"/>
        <v>BMSC22</v>
      </c>
      <c r="E1682" s="12" t="str">
        <f>IF(ISERROR(VLOOKUP($D1682,SITES!$A:$E,2,FALSE)),"",VLOOKUP($D1682,SITES!$A:$E,2,FALSE))</f>
        <v>Dixon Inside</v>
      </c>
      <c r="F1682" s="10">
        <f>IF(ISERROR(VLOOKUP($D1682,SITES!$A:$E,3,FALSE)),"",VLOOKUP($D1682,SITES!$A:$E,3,FALSE))</f>
        <v>48.8542671203613</v>
      </c>
      <c r="G1682" s="13">
        <f>IF(ISERROR(VLOOKUP($D1682,SITES!$A:$E,4,FALSE)),"",VLOOKUP($D1682,SITES!$A:$E,4,FALSE))</f>
        <v>-125.11703491210901</v>
      </c>
      <c r="H1682" s="36" t="str">
        <f t="shared" ref="H1682:M1682" si="3243">IF(ISERROR(H1681),IF(ISERROR(H1680),IF(ISERROR(H1679),"BLANK",H1679),H1680),H1681)</f>
        <v>30/04/2024</v>
      </c>
      <c r="I1682" s="11">
        <f t="shared" si="3243"/>
        <v>2</v>
      </c>
      <c r="J1682" s="11" t="str">
        <f t="shared" si="3243"/>
        <v>E</v>
      </c>
      <c r="K1682" s="18">
        <f t="shared" si="3243"/>
        <v>0.49513888888888885</v>
      </c>
      <c r="L1682" s="11" t="str">
        <f t="shared" si="3243"/>
        <v>VdG</v>
      </c>
      <c r="M1682" s="11">
        <f t="shared" si="3243"/>
        <v>5.5</v>
      </c>
      <c r="N1682" s="11">
        <v>2</v>
      </c>
      <c r="O1682" s="11">
        <f t="shared" si="3239"/>
        <v>2</v>
      </c>
      <c r="P1682" s="11" t="s">
        <v>29</v>
      </c>
      <c r="Q1682" s="19" t="str">
        <f>IF($N1682=1,IF(ISERROR(VLOOKUP($P1682,'M1'!$A:$C,Q$2,FALSE)),"NOT PRESENT",VLOOKUP($P1682,'M1'!$A:$C,Q$2,FALSE)),IF($N1682=2,IF(ISERROR(VLOOKUP(DATA!$P1682,'M2'!$A:$C,Q$2,FALSE)),"NOT PRESENT",VLOOKUP(DATA!$P1682,'M2'!$A:$C,Q$2,FALSE)),IF($N1682=0,IF(ISERROR(VLOOKUP($P1682,'M1'!$A:$C,Q$2,FALSE)),IF(ISERROR(VLOOKUP(DATA!$P1682,'M2'!$A:$C,Q$2,FALSE)),"NOT PRESENT",VLOOKUP(DATA!$P1682,'M2'!$A:$C,Q$2,FALSE)),VLOOKUP($P1682,'M1'!$A:$C,Q$2,FALSE)),"SPECIFY METHOD")))</f>
        <v>Mesocentrotus franciscanus</v>
      </c>
      <c r="R1682" s="12" t="str">
        <f>IF($N1682=1,IF(ISERROR(VLOOKUP($P1682,'M1'!$A:$C,R$2,FALSE)),"NOT PRESENT",VLOOKUP($P1682,'M1'!$A:$C,R$2,FALSE)),IF($N1682=2,IF(ISERROR(VLOOKUP(DATA!$P1682,'M2'!$A:$C,R$2,FALSE)),"NOT PRESENT",VLOOKUP(DATA!$P1682,'M2'!$A:$C,R$2,FALSE)),IF($N1682=0,IF(ISERROR(VLOOKUP($P1682,'M1'!$A:$C,R$2,FALSE)),IF(ISERROR(VLOOKUP(DATA!$P1682,'M2'!$A:$C,R$2,FALSE)),"NOT PRESENT",VLOOKUP(DATA!$P1682,'M2'!$A:$C,R$2,FALSE)),VLOOKUP($P1682,'M1'!$A:$C,R$2,FALSE)),"SPECIFY METHOD")))</f>
        <v>Red sea urchin</v>
      </c>
      <c r="S1682" s="21">
        <f t="shared" si="2910"/>
        <v>91</v>
      </c>
      <c r="T1682" s="11">
        <v>91</v>
      </c>
      <c r="U1682" s="11"/>
      <c r="V1682" s="11"/>
      <c r="W1682" s="11"/>
      <c r="X1682" s="11"/>
      <c r="Y1682" s="11"/>
      <c r="Z1682" s="11"/>
      <c r="AA1682" s="11"/>
      <c r="AB1682" s="11"/>
      <c r="AC1682" s="11"/>
      <c r="AD1682" s="11"/>
      <c r="AE1682" s="11"/>
      <c r="AF1682" s="11"/>
      <c r="AG1682" s="11"/>
      <c r="AH1682" s="11"/>
      <c r="AI1682" s="11"/>
      <c r="AJ1682" s="11"/>
      <c r="AK1682" s="11"/>
      <c r="AL1682" s="11"/>
      <c r="AM1682" s="11"/>
      <c r="AN1682" s="11"/>
      <c r="AO1682" s="11"/>
      <c r="AP1682" s="11"/>
      <c r="AQ1682" s="11"/>
      <c r="AR1682" s="11"/>
      <c r="AS1682" s="11"/>
      <c r="AT1682" s="11"/>
      <c r="AU1682" s="11"/>
      <c r="AV1682" s="11"/>
      <c r="AW1682" s="11"/>
      <c r="AX1682" s="11"/>
      <c r="AY1682" s="11"/>
      <c r="AZ1682" s="11"/>
      <c r="BA1682" s="11"/>
      <c r="BB1682" s="11"/>
      <c r="BC1682" s="11"/>
      <c r="BD1682" s="11"/>
      <c r="BE1682" s="11"/>
      <c r="BF1682" s="11"/>
      <c r="BG1682" s="11"/>
      <c r="BH1682" s="11"/>
      <c r="BI1682" s="11"/>
      <c r="BJ1682" s="11"/>
      <c r="BK1682" s="11"/>
      <c r="BL1682" s="11"/>
      <c r="BM1682" s="11"/>
      <c r="BN1682" s="11"/>
      <c r="BO1682" s="11"/>
      <c r="BP1682" s="11"/>
    </row>
    <row r="1683" spans="1:68" ht="12.75" customHeight="1">
      <c r="A1683" s="12">
        <f t="shared" si="2736"/>
        <v>1679</v>
      </c>
      <c r="B1683" s="11" t="str">
        <f t="shared" ref="B1683:D1683" si="3244">IF(ISERROR(B1682),IF(ISERROR(B1681),IF(ISERROR(B1680),"BLANK",B1680),B1681),B1682)</f>
        <v>Valesca deGroot</v>
      </c>
      <c r="C1683" s="11" t="str">
        <f t="shared" si="3244"/>
        <v>Em Lim</v>
      </c>
      <c r="D1683" s="11" t="str">
        <f t="shared" si="3244"/>
        <v>BMSC22</v>
      </c>
      <c r="E1683" s="12" t="str">
        <f>IF(ISERROR(VLOOKUP($D1683,SITES!$A:$E,2,FALSE)),"",VLOOKUP($D1683,SITES!$A:$E,2,FALSE))</f>
        <v>Dixon Inside</v>
      </c>
      <c r="F1683" s="10">
        <f>IF(ISERROR(VLOOKUP($D1683,SITES!$A:$E,3,FALSE)),"",VLOOKUP($D1683,SITES!$A:$E,3,FALSE))</f>
        <v>48.8542671203613</v>
      </c>
      <c r="G1683" s="13">
        <f>IF(ISERROR(VLOOKUP($D1683,SITES!$A:$E,4,FALSE)),"",VLOOKUP($D1683,SITES!$A:$E,4,FALSE))</f>
        <v>-125.11703491210901</v>
      </c>
      <c r="H1683" s="36" t="str">
        <f t="shared" ref="H1683:O1683" si="3245">IF(ISERROR(H1682),IF(ISERROR(H1681),IF(ISERROR(H1680),"BLANK",H1680),H1681),H1682)</f>
        <v>30/04/2024</v>
      </c>
      <c r="I1683" s="11">
        <f t="shared" si="3245"/>
        <v>2</v>
      </c>
      <c r="J1683" s="11" t="str">
        <f t="shared" si="3245"/>
        <v>E</v>
      </c>
      <c r="K1683" s="18">
        <f t="shared" si="3245"/>
        <v>0.49513888888888885</v>
      </c>
      <c r="L1683" s="11" t="str">
        <f t="shared" si="3245"/>
        <v>VdG</v>
      </c>
      <c r="M1683" s="11">
        <f t="shared" si="3245"/>
        <v>5.5</v>
      </c>
      <c r="N1683" s="11">
        <f t="shared" si="3245"/>
        <v>2</v>
      </c>
      <c r="O1683" s="11">
        <f t="shared" si="3245"/>
        <v>2</v>
      </c>
      <c r="P1683" s="11" t="s">
        <v>32</v>
      </c>
      <c r="Q1683" s="19" t="str">
        <f>IF($N1683=1,IF(ISERROR(VLOOKUP($P1683,'M1'!$A:$C,Q$2,FALSE)),"NOT PRESENT",VLOOKUP($P1683,'M1'!$A:$C,Q$2,FALSE)),IF($N1683=2,IF(ISERROR(VLOOKUP(DATA!$P1683,'M2'!$A:$C,Q$2,FALSE)),"NOT PRESENT",VLOOKUP(DATA!$P1683,'M2'!$A:$C,Q$2,FALSE)),IF($N1683=0,IF(ISERROR(VLOOKUP($P1683,'M1'!$A:$C,Q$2,FALSE)),IF(ISERROR(VLOOKUP(DATA!$P1683,'M2'!$A:$C,Q$2,FALSE)),"NOT PRESENT",VLOOKUP(DATA!$P1683,'M2'!$A:$C,Q$2,FALSE)),VLOOKUP($P1683,'M1'!$A:$C,Q$2,FALSE)),"SPECIFY METHOD")))</f>
        <v>Acmaea mitra</v>
      </c>
      <c r="R1683" s="12" t="str">
        <f>IF($N1683=1,IF(ISERROR(VLOOKUP($P1683,'M1'!$A:$C,R$2,FALSE)),"NOT PRESENT",VLOOKUP($P1683,'M1'!$A:$C,R$2,FALSE)),IF($N1683=2,IF(ISERROR(VLOOKUP(DATA!$P1683,'M2'!$A:$C,R$2,FALSE)),"NOT PRESENT",VLOOKUP(DATA!$P1683,'M2'!$A:$C,R$2,FALSE)),IF($N1683=0,IF(ISERROR(VLOOKUP($P1683,'M1'!$A:$C,R$2,FALSE)),IF(ISERROR(VLOOKUP(DATA!$P1683,'M2'!$A:$C,R$2,FALSE)),"NOT PRESENT",VLOOKUP(DATA!$P1683,'M2'!$A:$C,R$2,FALSE)),VLOOKUP($P1683,'M1'!$A:$C,R$2,FALSE)),"SPECIFY METHOD")))</f>
        <v>Whitecap limpet</v>
      </c>
      <c r="S1683" s="21">
        <f t="shared" si="2910"/>
        <v>17</v>
      </c>
      <c r="T1683" s="11">
        <v>17</v>
      </c>
      <c r="U1683" s="11"/>
      <c r="V1683" s="11"/>
      <c r="W1683" s="11"/>
      <c r="X1683" s="11"/>
      <c r="Y1683" s="11"/>
      <c r="Z1683" s="11"/>
      <c r="AA1683" s="11"/>
      <c r="AB1683" s="11"/>
      <c r="AC1683" s="11"/>
      <c r="AD1683" s="11"/>
      <c r="AE1683" s="11"/>
      <c r="AF1683" s="11"/>
      <c r="AG1683" s="11"/>
      <c r="AH1683" s="11"/>
      <c r="AI1683" s="11"/>
      <c r="AJ1683" s="11"/>
      <c r="AK1683" s="11"/>
      <c r="AL1683" s="11"/>
      <c r="AM1683" s="11"/>
      <c r="AN1683" s="11"/>
      <c r="AO1683" s="11"/>
      <c r="AP1683" s="11"/>
      <c r="AQ1683" s="11"/>
      <c r="AR1683" s="11"/>
      <c r="AS1683" s="11"/>
      <c r="AT1683" s="11"/>
      <c r="AU1683" s="11"/>
      <c r="AV1683" s="11"/>
      <c r="AW1683" s="11"/>
      <c r="AX1683" s="11"/>
      <c r="AY1683" s="11"/>
      <c r="AZ1683" s="11"/>
      <c r="BA1683" s="11"/>
      <c r="BB1683" s="11"/>
      <c r="BC1683" s="11"/>
      <c r="BD1683" s="11"/>
      <c r="BE1683" s="11"/>
      <c r="BF1683" s="11"/>
      <c r="BG1683" s="11"/>
      <c r="BH1683" s="11"/>
      <c r="BI1683" s="11"/>
      <c r="BJ1683" s="11"/>
      <c r="BK1683" s="11"/>
      <c r="BL1683" s="11"/>
      <c r="BM1683" s="11"/>
      <c r="BN1683" s="11"/>
      <c r="BO1683" s="11"/>
      <c r="BP1683" s="11"/>
    </row>
    <row r="1684" spans="1:68" ht="12.75" customHeight="1">
      <c r="A1684" s="12">
        <f t="shared" ref="A1684:A1838" si="3246">MAX($A$1:$A1683)+1</f>
        <v>1680</v>
      </c>
      <c r="B1684" s="11" t="str">
        <f t="shared" ref="B1684:D1684" si="3247">IF(ISERROR(B1683),IF(ISERROR(B1682),IF(ISERROR(B1681),"BLANK",B1681),B1682),B1683)</f>
        <v>Valesca deGroot</v>
      </c>
      <c r="C1684" s="11" t="str">
        <f t="shared" si="3247"/>
        <v>Em Lim</v>
      </c>
      <c r="D1684" s="11" t="str">
        <f t="shared" si="3247"/>
        <v>BMSC22</v>
      </c>
      <c r="E1684" s="12" t="str">
        <f>IF(ISERROR(VLOOKUP($D1684,SITES!$A:$E,2,FALSE)),"",VLOOKUP($D1684,SITES!$A:$E,2,FALSE))</f>
        <v>Dixon Inside</v>
      </c>
      <c r="F1684" s="10">
        <f>IF(ISERROR(VLOOKUP($D1684,SITES!$A:$E,3,FALSE)),"",VLOOKUP($D1684,SITES!$A:$E,3,FALSE))</f>
        <v>48.8542671203613</v>
      </c>
      <c r="G1684" s="13">
        <f>IF(ISERROR(VLOOKUP($D1684,SITES!$A:$E,4,FALSE)),"",VLOOKUP($D1684,SITES!$A:$E,4,FALSE))</f>
        <v>-125.11703491210901</v>
      </c>
      <c r="H1684" s="36" t="str">
        <f t="shared" ref="H1684:O1684" si="3248">IF(ISERROR(H1683),IF(ISERROR(H1682),IF(ISERROR(H1681),"BLANK",H1681),H1682),H1683)</f>
        <v>30/04/2024</v>
      </c>
      <c r="I1684" s="11">
        <f t="shared" si="3248"/>
        <v>2</v>
      </c>
      <c r="J1684" s="11" t="str">
        <f t="shared" si="3248"/>
        <v>E</v>
      </c>
      <c r="K1684" s="18">
        <f t="shared" si="3248"/>
        <v>0.49513888888888885</v>
      </c>
      <c r="L1684" s="11" t="str">
        <f t="shared" si="3248"/>
        <v>VdG</v>
      </c>
      <c r="M1684" s="11">
        <f t="shared" si="3248"/>
        <v>5.5</v>
      </c>
      <c r="N1684" s="11">
        <f t="shared" si="3248"/>
        <v>2</v>
      </c>
      <c r="O1684" s="11">
        <f t="shared" si="3248"/>
        <v>2</v>
      </c>
      <c r="P1684" s="11" t="s">
        <v>31</v>
      </c>
      <c r="Q1684" s="19" t="str">
        <f>IF($N1684=1,IF(ISERROR(VLOOKUP($P1684,'M1'!$A:$C,Q$2,FALSE)),"NOT PRESENT",VLOOKUP($P1684,'M1'!$A:$C,Q$2,FALSE)),IF($N1684=2,IF(ISERROR(VLOOKUP(DATA!$P1684,'M2'!$A:$C,Q$2,FALSE)),"NOT PRESENT",VLOOKUP(DATA!$P1684,'M2'!$A:$C,Q$2,FALSE)),IF($N1684=0,IF(ISERROR(VLOOKUP($P1684,'M1'!$A:$C,Q$2,FALSE)),IF(ISERROR(VLOOKUP(DATA!$P1684,'M2'!$A:$C,Q$2,FALSE)),"NOT PRESENT",VLOOKUP(DATA!$P1684,'M2'!$A:$C,Q$2,FALSE)),VLOOKUP($P1684,'M1'!$A:$C,Q$2,FALSE)),"SPECIFY METHOD")))</f>
        <v>Patiria miniata</v>
      </c>
      <c r="R1684" s="12" t="str">
        <f>IF($N1684=1,IF(ISERROR(VLOOKUP($P1684,'M1'!$A:$C,R$2,FALSE)),"NOT PRESENT",VLOOKUP($P1684,'M1'!$A:$C,R$2,FALSE)),IF($N1684=2,IF(ISERROR(VLOOKUP(DATA!$P1684,'M2'!$A:$C,R$2,FALSE)),"NOT PRESENT",VLOOKUP(DATA!$P1684,'M2'!$A:$C,R$2,FALSE)),IF($N1684=0,IF(ISERROR(VLOOKUP($P1684,'M1'!$A:$C,R$2,FALSE)),IF(ISERROR(VLOOKUP(DATA!$P1684,'M2'!$A:$C,R$2,FALSE)),"NOT PRESENT",VLOOKUP(DATA!$P1684,'M2'!$A:$C,R$2,FALSE)),VLOOKUP($P1684,'M1'!$A:$C,R$2,FALSE)),"SPECIFY METHOD")))</f>
        <v>Bat star</v>
      </c>
      <c r="S1684" s="21">
        <f t="shared" si="2910"/>
        <v>20</v>
      </c>
      <c r="T1684" s="11">
        <v>20</v>
      </c>
      <c r="U1684" s="11"/>
      <c r="V1684" s="11"/>
      <c r="W1684" s="11"/>
      <c r="X1684" s="11"/>
      <c r="Y1684" s="11"/>
      <c r="Z1684" s="11"/>
      <c r="AA1684" s="11"/>
      <c r="AB1684" s="11"/>
      <c r="AC1684" s="11"/>
      <c r="AD1684" s="11"/>
      <c r="AE1684" s="11"/>
      <c r="AF1684" s="11"/>
      <c r="AG1684" s="11"/>
      <c r="AH1684" s="11"/>
      <c r="AI1684" s="11"/>
      <c r="AJ1684" s="11"/>
      <c r="AK1684" s="11"/>
      <c r="AL1684" s="11"/>
      <c r="AM1684" s="11"/>
      <c r="AN1684" s="11"/>
      <c r="AO1684" s="11"/>
      <c r="AP1684" s="11"/>
      <c r="AQ1684" s="11"/>
      <c r="AR1684" s="11"/>
      <c r="AS1684" s="11"/>
      <c r="AT1684" s="11"/>
      <c r="AU1684" s="11"/>
      <c r="AV1684" s="11"/>
      <c r="AW1684" s="11"/>
      <c r="AX1684" s="11"/>
      <c r="AY1684" s="11"/>
      <c r="AZ1684" s="11"/>
      <c r="BA1684" s="11"/>
      <c r="BB1684" s="11"/>
      <c r="BC1684" s="11"/>
      <c r="BD1684" s="11"/>
      <c r="BE1684" s="11"/>
      <c r="BF1684" s="11"/>
      <c r="BG1684" s="11"/>
      <c r="BH1684" s="11"/>
      <c r="BI1684" s="11"/>
      <c r="BJ1684" s="11"/>
      <c r="BK1684" s="11"/>
      <c r="BL1684" s="11"/>
      <c r="BM1684" s="11"/>
      <c r="BN1684" s="11"/>
      <c r="BO1684" s="11"/>
      <c r="BP1684" s="11"/>
    </row>
    <row r="1685" spans="1:68" ht="12.75" customHeight="1">
      <c r="A1685" s="12">
        <f t="shared" si="3246"/>
        <v>1681</v>
      </c>
      <c r="B1685" s="11" t="str">
        <f t="shared" ref="B1685:D1685" si="3249">IF(ISERROR(B1684),IF(ISERROR(B1683),IF(ISERROR(B1682),"BLANK",B1682),B1683),B1684)</f>
        <v>Valesca deGroot</v>
      </c>
      <c r="C1685" s="11" t="str">
        <f t="shared" si="3249"/>
        <v>Em Lim</v>
      </c>
      <c r="D1685" s="11" t="str">
        <f t="shared" si="3249"/>
        <v>BMSC22</v>
      </c>
      <c r="E1685" s="12" t="str">
        <f>IF(ISERROR(VLOOKUP($D1685,SITES!$A:$E,2,FALSE)),"",VLOOKUP($D1685,SITES!$A:$E,2,FALSE))</f>
        <v>Dixon Inside</v>
      </c>
      <c r="F1685" s="10">
        <f>IF(ISERROR(VLOOKUP($D1685,SITES!$A:$E,3,FALSE)),"",VLOOKUP($D1685,SITES!$A:$E,3,FALSE))</f>
        <v>48.8542671203613</v>
      </c>
      <c r="G1685" s="13">
        <f>IF(ISERROR(VLOOKUP($D1685,SITES!$A:$E,4,FALSE)),"",VLOOKUP($D1685,SITES!$A:$E,4,FALSE))</f>
        <v>-125.11703491210901</v>
      </c>
      <c r="H1685" s="36" t="str">
        <f t="shared" ref="H1685:O1685" si="3250">IF(ISERROR(H1684),IF(ISERROR(H1683),IF(ISERROR(H1682),"BLANK",H1682),H1683),H1684)</f>
        <v>30/04/2024</v>
      </c>
      <c r="I1685" s="11">
        <f t="shared" si="3250"/>
        <v>2</v>
      </c>
      <c r="J1685" s="11" t="str">
        <f t="shared" si="3250"/>
        <v>E</v>
      </c>
      <c r="K1685" s="18">
        <f t="shared" si="3250"/>
        <v>0.49513888888888885</v>
      </c>
      <c r="L1685" s="11" t="str">
        <f t="shared" si="3250"/>
        <v>VdG</v>
      </c>
      <c r="M1685" s="11">
        <f t="shared" si="3250"/>
        <v>5.5</v>
      </c>
      <c r="N1685" s="11">
        <f t="shared" si="3250"/>
        <v>2</v>
      </c>
      <c r="O1685" s="11">
        <f t="shared" si="3250"/>
        <v>2</v>
      </c>
      <c r="P1685" s="11" t="s">
        <v>68</v>
      </c>
      <c r="Q1685" s="19" t="str">
        <f>IF($N1685=1,IF(ISERROR(VLOOKUP($P1685,'M1'!$A:$C,Q$2,FALSE)),"NOT PRESENT",VLOOKUP($P1685,'M1'!$A:$C,Q$2,FALSE)),IF($N1685=2,IF(ISERROR(VLOOKUP(DATA!$P1685,'M2'!$A:$C,Q$2,FALSE)),"NOT PRESENT",VLOOKUP(DATA!$P1685,'M2'!$A:$C,Q$2,FALSE)),IF($N1685=0,IF(ISERROR(VLOOKUP($P1685,'M1'!$A:$C,Q$2,FALSE)),IF(ISERROR(VLOOKUP(DATA!$P1685,'M2'!$A:$C,Q$2,FALSE)),"NOT PRESENT",VLOOKUP(DATA!$P1685,'M2'!$A:$C,Q$2,FALSE)),VLOOKUP($P1685,'M1'!$A:$C,Q$2,FALSE)),"SPECIFY METHOD")))</f>
        <v>Evasterias troschelii</v>
      </c>
      <c r="R1685" s="12" t="str">
        <f>IF($N1685=1,IF(ISERROR(VLOOKUP($P1685,'M1'!$A:$C,R$2,FALSE)),"NOT PRESENT",VLOOKUP($P1685,'M1'!$A:$C,R$2,FALSE)),IF($N1685=2,IF(ISERROR(VLOOKUP(DATA!$P1685,'M2'!$A:$C,R$2,FALSE)),"NOT PRESENT",VLOOKUP(DATA!$P1685,'M2'!$A:$C,R$2,FALSE)),IF($N1685=0,IF(ISERROR(VLOOKUP($P1685,'M1'!$A:$C,R$2,FALSE)),IF(ISERROR(VLOOKUP(DATA!$P1685,'M2'!$A:$C,R$2,FALSE)),"NOT PRESENT",VLOOKUP(DATA!$P1685,'M2'!$A:$C,R$2,FALSE)),VLOOKUP($P1685,'M1'!$A:$C,R$2,FALSE)),"SPECIFY METHOD")))</f>
        <v>Mottled starfish</v>
      </c>
      <c r="S1685" s="21">
        <f t="shared" si="2910"/>
        <v>4</v>
      </c>
      <c r="T1685" s="11">
        <v>4</v>
      </c>
      <c r="U1685" s="11"/>
      <c r="V1685" s="11"/>
      <c r="W1685" s="11"/>
      <c r="X1685" s="11"/>
      <c r="Y1685" s="11"/>
      <c r="Z1685" s="11"/>
      <c r="AA1685" s="11"/>
      <c r="AB1685" s="11"/>
      <c r="AC1685" s="11"/>
      <c r="AD1685" s="11"/>
      <c r="AE1685" s="11"/>
      <c r="AF1685" s="11"/>
      <c r="AG1685" s="11"/>
      <c r="AH1685" s="11"/>
      <c r="AI1685" s="11"/>
      <c r="AJ1685" s="11"/>
      <c r="AK1685" s="11"/>
      <c r="AL1685" s="11"/>
      <c r="AM1685" s="11"/>
      <c r="AN1685" s="11"/>
      <c r="AO1685" s="11"/>
      <c r="AP1685" s="11"/>
      <c r="AQ1685" s="11"/>
      <c r="AR1685" s="11"/>
      <c r="AS1685" s="11"/>
      <c r="AT1685" s="11"/>
      <c r="AU1685" s="11"/>
      <c r="AV1685" s="11"/>
      <c r="AW1685" s="11"/>
      <c r="AX1685" s="11"/>
      <c r="AY1685" s="11"/>
      <c r="AZ1685" s="11"/>
      <c r="BA1685" s="11"/>
      <c r="BB1685" s="11"/>
      <c r="BC1685" s="11"/>
      <c r="BD1685" s="11"/>
      <c r="BE1685" s="11"/>
      <c r="BF1685" s="11"/>
      <c r="BG1685" s="11"/>
      <c r="BH1685" s="11"/>
      <c r="BI1685" s="11"/>
      <c r="BJ1685" s="11"/>
      <c r="BK1685" s="11"/>
      <c r="BL1685" s="11"/>
      <c r="BM1685" s="11"/>
      <c r="BN1685" s="11"/>
      <c r="BO1685" s="11"/>
      <c r="BP1685" s="11"/>
    </row>
    <row r="1686" spans="1:68" ht="12.75" customHeight="1">
      <c r="A1686" s="12">
        <f t="shared" si="3246"/>
        <v>1682</v>
      </c>
      <c r="B1686" s="11" t="str">
        <f t="shared" ref="B1686:D1686" si="3251">IF(ISERROR(B1685),IF(ISERROR(B1684),IF(ISERROR(B1683),"BLANK",B1683),B1684),B1685)</f>
        <v>Valesca deGroot</v>
      </c>
      <c r="C1686" s="11" t="str">
        <f t="shared" si="3251"/>
        <v>Em Lim</v>
      </c>
      <c r="D1686" s="11" t="str">
        <f t="shared" si="3251"/>
        <v>BMSC22</v>
      </c>
      <c r="E1686" s="12" t="str">
        <f>IF(ISERROR(VLOOKUP($D1686,SITES!$A:$E,2,FALSE)),"",VLOOKUP($D1686,SITES!$A:$E,2,FALSE))</f>
        <v>Dixon Inside</v>
      </c>
      <c r="F1686" s="10">
        <f>IF(ISERROR(VLOOKUP($D1686,SITES!$A:$E,3,FALSE)),"",VLOOKUP($D1686,SITES!$A:$E,3,FALSE))</f>
        <v>48.8542671203613</v>
      </c>
      <c r="G1686" s="13">
        <f>IF(ISERROR(VLOOKUP($D1686,SITES!$A:$E,4,FALSE)),"",VLOOKUP($D1686,SITES!$A:$E,4,FALSE))</f>
        <v>-125.11703491210901</v>
      </c>
      <c r="H1686" s="36" t="str">
        <f t="shared" ref="H1686:O1686" si="3252">IF(ISERROR(H1685),IF(ISERROR(H1684),IF(ISERROR(H1683),"BLANK",H1683),H1684),H1685)</f>
        <v>30/04/2024</v>
      </c>
      <c r="I1686" s="11">
        <f t="shared" si="3252"/>
        <v>2</v>
      </c>
      <c r="J1686" s="11" t="str">
        <f t="shared" si="3252"/>
        <v>E</v>
      </c>
      <c r="K1686" s="18">
        <f t="shared" si="3252"/>
        <v>0.49513888888888885</v>
      </c>
      <c r="L1686" s="11" t="str">
        <f t="shared" si="3252"/>
        <v>VdG</v>
      </c>
      <c r="M1686" s="11">
        <f t="shared" si="3252"/>
        <v>5.5</v>
      </c>
      <c r="N1686" s="11">
        <f t="shared" si="3252"/>
        <v>2</v>
      </c>
      <c r="O1686" s="11">
        <f t="shared" si="3252"/>
        <v>2</v>
      </c>
      <c r="P1686" s="11" t="s">
        <v>53</v>
      </c>
      <c r="Q1686" s="19" t="str">
        <f>IF($N1686=1,IF(ISERROR(VLOOKUP($P1686,'M1'!$A:$C,Q$2,FALSE)),"NOT PRESENT",VLOOKUP($P1686,'M1'!$A:$C,Q$2,FALSE)),IF($N1686=2,IF(ISERROR(VLOOKUP(DATA!$P1686,'M2'!$A:$C,Q$2,FALSE)),"NOT PRESENT",VLOOKUP(DATA!$P1686,'M2'!$A:$C,Q$2,FALSE)),IF($N1686=0,IF(ISERROR(VLOOKUP($P1686,'M1'!$A:$C,Q$2,FALSE)),IF(ISERROR(VLOOKUP(DATA!$P1686,'M2'!$A:$C,Q$2,FALSE)),"NOT PRESENT",VLOOKUP(DATA!$P1686,'M2'!$A:$C,Q$2,FALSE)),VLOOKUP($P1686,'M1'!$A:$C,Q$2,FALSE)),"SPECIFY METHOD")))</f>
        <v>Rhinogobiops nicholsii</v>
      </c>
      <c r="R1686" s="12" t="str">
        <f>IF($N1686=1,IF(ISERROR(VLOOKUP($P1686,'M1'!$A:$C,R$2,FALSE)),"NOT PRESENT",VLOOKUP($P1686,'M1'!$A:$C,R$2,FALSE)),IF($N1686=2,IF(ISERROR(VLOOKUP(DATA!$P1686,'M2'!$A:$C,R$2,FALSE)),"NOT PRESENT",VLOOKUP(DATA!$P1686,'M2'!$A:$C,R$2,FALSE)),IF($N1686=0,IF(ISERROR(VLOOKUP($P1686,'M1'!$A:$C,R$2,FALSE)),IF(ISERROR(VLOOKUP(DATA!$P1686,'M2'!$A:$C,R$2,FALSE)),"NOT PRESENT",VLOOKUP(DATA!$P1686,'M2'!$A:$C,R$2,FALSE)),VLOOKUP($P1686,'M1'!$A:$C,R$2,FALSE)),"SPECIFY METHOD")))</f>
        <v>Blackeye goby</v>
      </c>
      <c r="S1686" s="21">
        <f t="shared" si="2910"/>
        <v>92</v>
      </c>
      <c r="T1686" s="11">
        <v>0</v>
      </c>
      <c r="U1686" s="11">
        <v>9</v>
      </c>
      <c r="V1686" s="11">
        <v>26</v>
      </c>
      <c r="W1686" s="11">
        <v>25</v>
      </c>
      <c r="X1686" s="11">
        <v>22</v>
      </c>
      <c r="Y1686" s="11">
        <v>10</v>
      </c>
      <c r="Z1686" s="11"/>
      <c r="AA1686" s="11"/>
      <c r="AB1686" s="11"/>
      <c r="AC1686" s="11"/>
      <c r="AD1686" s="11"/>
      <c r="AE1686" s="11"/>
      <c r="AF1686" s="11"/>
      <c r="AG1686" s="11"/>
      <c r="AH1686" s="11"/>
      <c r="AI1686" s="11"/>
      <c r="AJ1686" s="11"/>
      <c r="AK1686" s="11"/>
      <c r="AL1686" s="11"/>
      <c r="AM1686" s="11"/>
      <c r="AN1686" s="11"/>
      <c r="AO1686" s="11"/>
      <c r="AP1686" s="11"/>
      <c r="AQ1686" s="11"/>
      <c r="AR1686" s="11"/>
      <c r="AS1686" s="11"/>
      <c r="AT1686" s="11"/>
      <c r="AU1686" s="11"/>
      <c r="AV1686" s="11"/>
      <c r="AW1686" s="11"/>
      <c r="AX1686" s="11"/>
      <c r="AY1686" s="11"/>
      <c r="AZ1686" s="11"/>
      <c r="BA1686" s="11"/>
      <c r="BB1686" s="11"/>
      <c r="BC1686" s="11"/>
      <c r="BD1686" s="11"/>
      <c r="BE1686" s="11"/>
      <c r="BF1686" s="11"/>
      <c r="BG1686" s="11"/>
      <c r="BH1686" s="11"/>
      <c r="BI1686" s="11"/>
      <c r="BJ1686" s="11"/>
      <c r="BK1686" s="11"/>
      <c r="BL1686" s="11"/>
      <c r="BM1686" s="11"/>
      <c r="BN1686" s="11"/>
      <c r="BO1686" s="11"/>
      <c r="BP1686" s="11"/>
    </row>
    <row r="1687" spans="1:68" ht="12.75" customHeight="1">
      <c r="A1687" s="12">
        <f t="shared" si="3246"/>
        <v>1683</v>
      </c>
      <c r="B1687" s="11" t="str">
        <f t="shared" ref="B1687:D1687" si="3253">IF(ISERROR(B1686),IF(ISERROR(B1685),IF(ISERROR(B1684),"BLANK",B1684),B1685),B1686)</f>
        <v>Valesca deGroot</v>
      </c>
      <c r="C1687" s="11" t="str">
        <f t="shared" si="3253"/>
        <v>Em Lim</v>
      </c>
      <c r="D1687" s="11" t="str">
        <f t="shared" si="3253"/>
        <v>BMSC22</v>
      </c>
      <c r="E1687" s="12" t="str">
        <f>IF(ISERROR(VLOOKUP($D1687,SITES!$A:$E,2,FALSE)),"",VLOOKUP($D1687,SITES!$A:$E,2,FALSE))</f>
        <v>Dixon Inside</v>
      </c>
      <c r="F1687" s="10">
        <f>IF(ISERROR(VLOOKUP($D1687,SITES!$A:$E,3,FALSE)),"",VLOOKUP($D1687,SITES!$A:$E,3,FALSE))</f>
        <v>48.8542671203613</v>
      </c>
      <c r="G1687" s="13">
        <f>IF(ISERROR(VLOOKUP($D1687,SITES!$A:$E,4,FALSE)),"",VLOOKUP($D1687,SITES!$A:$E,4,FALSE))</f>
        <v>-125.11703491210901</v>
      </c>
      <c r="H1687" s="36" t="str">
        <f t="shared" ref="H1687:O1687" si="3254">IF(ISERROR(H1686),IF(ISERROR(H1685),IF(ISERROR(H1684),"BLANK",H1684),H1685),H1686)</f>
        <v>30/04/2024</v>
      </c>
      <c r="I1687" s="11">
        <f t="shared" si="3254"/>
        <v>2</v>
      </c>
      <c r="J1687" s="11" t="str">
        <f t="shared" si="3254"/>
        <v>E</v>
      </c>
      <c r="K1687" s="18">
        <f t="shared" si="3254"/>
        <v>0.49513888888888885</v>
      </c>
      <c r="L1687" s="11" t="str">
        <f t="shared" si="3254"/>
        <v>VdG</v>
      </c>
      <c r="M1687" s="11">
        <f t="shared" si="3254"/>
        <v>5.5</v>
      </c>
      <c r="N1687" s="11">
        <f t="shared" si="3254"/>
        <v>2</v>
      </c>
      <c r="O1687" s="11">
        <f t="shared" si="3254"/>
        <v>2</v>
      </c>
      <c r="P1687" s="11" t="s">
        <v>27</v>
      </c>
      <c r="Q1687" s="19" t="str">
        <f>IF($N1687=1,IF(ISERROR(VLOOKUP($P1687,'M1'!$A:$C,Q$2,FALSE)),"NOT PRESENT",VLOOKUP($P1687,'M1'!$A:$C,Q$2,FALSE)),IF($N1687=2,IF(ISERROR(VLOOKUP(DATA!$P1687,'M2'!$A:$C,Q$2,FALSE)),"NOT PRESENT",VLOOKUP(DATA!$P1687,'M2'!$A:$C,Q$2,FALSE)),IF($N1687=0,IF(ISERROR(VLOOKUP($P1687,'M1'!$A:$C,Q$2,FALSE)),IF(ISERROR(VLOOKUP(DATA!$P1687,'M2'!$A:$C,Q$2,FALSE)),"NOT PRESENT",VLOOKUP(DATA!$P1687,'M2'!$A:$C,Q$2,FALSE)),VLOOKUP($P1687,'M1'!$A:$C,Q$2,FALSE)),"SPECIFY METHOD")))</f>
        <v>Hexagrammos decagrammus</v>
      </c>
      <c r="R1687" s="12" t="str">
        <f>IF($N1687=1,IF(ISERROR(VLOOKUP($P1687,'M1'!$A:$C,R$2,FALSE)),"NOT PRESENT",VLOOKUP($P1687,'M1'!$A:$C,R$2,FALSE)),IF($N1687=2,IF(ISERROR(VLOOKUP(DATA!$P1687,'M2'!$A:$C,R$2,FALSE)),"NOT PRESENT",VLOOKUP(DATA!$P1687,'M2'!$A:$C,R$2,FALSE)),IF($N1687=0,IF(ISERROR(VLOOKUP($P1687,'M1'!$A:$C,R$2,FALSE)),IF(ISERROR(VLOOKUP(DATA!$P1687,'M2'!$A:$C,R$2,FALSE)),"NOT PRESENT",VLOOKUP(DATA!$P1687,'M2'!$A:$C,R$2,FALSE)),VLOOKUP($P1687,'M1'!$A:$C,R$2,FALSE)),"SPECIFY METHOD")))</f>
        <v>Kelp greenling</v>
      </c>
      <c r="S1687" s="21">
        <f t="shared" si="2910"/>
        <v>3</v>
      </c>
      <c r="T1687" s="11">
        <v>0</v>
      </c>
      <c r="U1687" s="11"/>
      <c r="V1687" s="11"/>
      <c r="W1687" s="11">
        <v>1</v>
      </c>
      <c r="X1687" s="11"/>
      <c r="Y1687" s="11">
        <v>2</v>
      </c>
      <c r="Z1687" s="11"/>
      <c r="AA1687" s="11"/>
      <c r="AB1687" s="11"/>
      <c r="AC1687" s="11"/>
      <c r="AD1687" s="11"/>
      <c r="AE1687" s="11"/>
      <c r="AF1687" s="11"/>
      <c r="AG1687" s="11"/>
      <c r="AH1687" s="11"/>
      <c r="AI1687" s="11"/>
      <c r="AJ1687" s="11"/>
      <c r="AK1687" s="11"/>
      <c r="AL1687" s="11"/>
      <c r="AM1687" s="11"/>
      <c r="AN1687" s="11"/>
      <c r="AO1687" s="11"/>
      <c r="AP1687" s="11"/>
      <c r="AQ1687" s="11"/>
      <c r="AR1687" s="11"/>
      <c r="AS1687" s="11"/>
      <c r="AT1687" s="11"/>
      <c r="AU1687" s="11"/>
      <c r="AV1687" s="11"/>
      <c r="AW1687" s="11"/>
      <c r="AX1687" s="11"/>
      <c r="AY1687" s="11"/>
      <c r="AZ1687" s="11"/>
      <c r="BA1687" s="11"/>
      <c r="BB1687" s="11"/>
      <c r="BC1687" s="11"/>
      <c r="BD1687" s="11"/>
      <c r="BE1687" s="11"/>
      <c r="BF1687" s="11"/>
      <c r="BG1687" s="11"/>
      <c r="BH1687" s="11"/>
      <c r="BI1687" s="11"/>
      <c r="BJ1687" s="11"/>
      <c r="BK1687" s="11"/>
      <c r="BL1687" s="11"/>
      <c r="BM1687" s="11"/>
      <c r="BN1687" s="11"/>
      <c r="BO1687" s="11"/>
      <c r="BP1687" s="11"/>
    </row>
    <row r="1688" spans="1:68" ht="12.75" customHeight="1">
      <c r="A1688" s="12">
        <f t="shared" si="3246"/>
        <v>1684</v>
      </c>
      <c r="B1688" s="11" t="str">
        <f t="shared" ref="B1688:D1688" si="3255">IF(ISERROR(B1687),IF(ISERROR(B1686),IF(ISERROR(B1685),"BLANK",B1685),B1686),B1687)</f>
        <v>Valesca deGroot</v>
      </c>
      <c r="C1688" s="11" t="str">
        <f t="shared" si="3255"/>
        <v>Em Lim</v>
      </c>
      <c r="D1688" s="11" t="str">
        <f t="shared" si="3255"/>
        <v>BMSC22</v>
      </c>
      <c r="E1688" s="12" t="str">
        <f>IF(ISERROR(VLOOKUP($D1688,SITES!$A:$E,2,FALSE)),"",VLOOKUP($D1688,SITES!$A:$E,2,FALSE))</f>
        <v>Dixon Inside</v>
      </c>
      <c r="F1688" s="10">
        <f>IF(ISERROR(VLOOKUP($D1688,SITES!$A:$E,3,FALSE)),"",VLOOKUP($D1688,SITES!$A:$E,3,FALSE))</f>
        <v>48.8542671203613</v>
      </c>
      <c r="G1688" s="13">
        <f>IF(ISERROR(VLOOKUP($D1688,SITES!$A:$E,4,FALSE)),"",VLOOKUP($D1688,SITES!$A:$E,4,FALSE))</f>
        <v>-125.11703491210901</v>
      </c>
      <c r="H1688" s="36" t="str">
        <f t="shared" ref="H1688:O1688" si="3256">IF(ISERROR(H1687),IF(ISERROR(H1686),IF(ISERROR(H1685),"BLANK",H1685),H1686),H1687)</f>
        <v>30/04/2024</v>
      </c>
      <c r="I1688" s="11">
        <f t="shared" si="3256"/>
        <v>2</v>
      </c>
      <c r="J1688" s="11" t="str">
        <f t="shared" si="3256"/>
        <v>E</v>
      </c>
      <c r="K1688" s="18">
        <f t="shared" si="3256"/>
        <v>0.49513888888888885</v>
      </c>
      <c r="L1688" s="11" t="str">
        <f t="shared" si="3256"/>
        <v>VdG</v>
      </c>
      <c r="M1688" s="11">
        <f t="shared" si="3256"/>
        <v>5.5</v>
      </c>
      <c r="N1688" s="11">
        <f t="shared" si="3256"/>
        <v>2</v>
      </c>
      <c r="O1688" s="11">
        <f t="shared" si="3256"/>
        <v>2</v>
      </c>
      <c r="P1688" s="11" t="s">
        <v>33</v>
      </c>
      <c r="Q1688" s="19" t="str">
        <f>IF($N1688=1,IF(ISERROR(VLOOKUP($P1688,'M1'!$A:$C,Q$2,FALSE)),"NOT PRESENT",VLOOKUP($P1688,'M1'!$A:$C,Q$2,FALSE)),IF($N1688=2,IF(ISERROR(VLOOKUP(DATA!$P1688,'M2'!$A:$C,Q$2,FALSE)),"NOT PRESENT",VLOOKUP(DATA!$P1688,'M2'!$A:$C,Q$2,FALSE)),IF($N1688=0,IF(ISERROR(VLOOKUP($P1688,'M1'!$A:$C,Q$2,FALSE)),IF(ISERROR(VLOOKUP(DATA!$P1688,'M2'!$A:$C,Q$2,FALSE)),"NOT PRESENT",VLOOKUP(DATA!$P1688,'M2'!$A:$C,Q$2,FALSE)),VLOOKUP($P1688,'M1'!$A:$C,Q$2,FALSE)),"SPECIFY METHOD")))</f>
        <v>Apostichopus californicus</v>
      </c>
      <c r="R1688" s="12" t="str">
        <f>IF($N1688=1,IF(ISERROR(VLOOKUP($P1688,'M1'!$A:$C,R$2,FALSE)),"NOT PRESENT",VLOOKUP($P1688,'M1'!$A:$C,R$2,FALSE)),IF($N1688=2,IF(ISERROR(VLOOKUP(DATA!$P1688,'M2'!$A:$C,R$2,FALSE)),"NOT PRESENT",VLOOKUP(DATA!$P1688,'M2'!$A:$C,R$2,FALSE)),IF($N1688=0,IF(ISERROR(VLOOKUP($P1688,'M1'!$A:$C,R$2,FALSE)),IF(ISERROR(VLOOKUP(DATA!$P1688,'M2'!$A:$C,R$2,FALSE)),"NOT PRESENT",VLOOKUP(DATA!$P1688,'M2'!$A:$C,R$2,FALSE)),VLOOKUP($P1688,'M1'!$A:$C,R$2,FALSE)),"SPECIFY METHOD")))</f>
        <v>California sea cucumber</v>
      </c>
      <c r="S1688" s="21">
        <f t="shared" si="2910"/>
        <v>18</v>
      </c>
      <c r="T1688" s="11">
        <v>18</v>
      </c>
      <c r="U1688" s="11"/>
      <c r="V1688" s="11"/>
      <c r="W1688" s="11"/>
      <c r="X1688" s="11"/>
      <c r="Y1688" s="11"/>
      <c r="Z1688" s="11"/>
      <c r="AA1688" s="11"/>
      <c r="AB1688" s="11"/>
      <c r="AC1688" s="11"/>
      <c r="AD1688" s="11"/>
      <c r="AE1688" s="11"/>
      <c r="AF1688" s="11"/>
      <c r="AG1688" s="11"/>
      <c r="AH1688" s="11"/>
      <c r="AI1688" s="11"/>
      <c r="AJ1688" s="11"/>
      <c r="AK1688" s="11"/>
      <c r="AL1688" s="11"/>
      <c r="AM1688" s="11"/>
      <c r="AN1688" s="11"/>
      <c r="AO1688" s="11"/>
      <c r="AP1688" s="11"/>
      <c r="AQ1688" s="11"/>
      <c r="AR1688" s="11"/>
      <c r="AS1688" s="11"/>
      <c r="AT1688" s="11"/>
      <c r="AU1688" s="11"/>
      <c r="AV1688" s="11"/>
      <c r="AW1688" s="11"/>
      <c r="AX1688" s="11"/>
      <c r="AY1688" s="11"/>
      <c r="AZ1688" s="11"/>
      <c r="BA1688" s="11"/>
      <c r="BB1688" s="11"/>
      <c r="BC1688" s="11"/>
      <c r="BD1688" s="11"/>
      <c r="BE1688" s="11"/>
      <c r="BF1688" s="11"/>
      <c r="BG1688" s="11"/>
      <c r="BH1688" s="11"/>
      <c r="BI1688" s="11"/>
      <c r="BJ1688" s="11"/>
      <c r="BK1688" s="11"/>
      <c r="BL1688" s="11"/>
      <c r="BM1688" s="11"/>
      <c r="BN1688" s="11"/>
      <c r="BO1688" s="11"/>
      <c r="BP1688" s="11"/>
    </row>
    <row r="1689" spans="1:68" ht="12.75" customHeight="1">
      <c r="A1689" s="12">
        <f t="shared" si="3246"/>
        <v>1685</v>
      </c>
      <c r="B1689" s="11" t="str">
        <f t="shared" ref="B1689:D1689" si="3257">IF(ISERROR(B1688),IF(ISERROR(B1687),IF(ISERROR(B1686),"BLANK",B1686),B1687),B1688)</f>
        <v>Valesca deGroot</v>
      </c>
      <c r="C1689" s="11" t="str">
        <f t="shared" si="3257"/>
        <v>Em Lim</v>
      </c>
      <c r="D1689" s="11" t="str">
        <f t="shared" si="3257"/>
        <v>BMSC22</v>
      </c>
      <c r="E1689" s="12" t="str">
        <f>IF(ISERROR(VLOOKUP($D1689,SITES!$A:$E,2,FALSE)),"",VLOOKUP($D1689,SITES!$A:$E,2,FALSE))</f>
        <v>Dixon Inside</v>
      </c>
      <c r="F1689" s="10">
        <f>IF(ISERROR(VLOOKUP($D1689,SITES!$A:$E,3,FALSE)),"",VLOOKUP($D1689,SITES!$A:$E,3,FALSE))</f>
        <v>48.8542671203613</v>
      </c>
      <c r="G1689" s="13">
        <f>IF(ISERROR(VLOOKUP($D1689,SITES!$A:$E,4,FALSE)),"",VLOOKUP($D1689,SITES!$A:$E,4,FALSE))</f>
        <v>-125.11703491210901</v>
      </c>
      <c r="H1689" s="36" t="str">
        <f t="shared" ref="H1689:O1689" si="3258">IF(ISERROR(H1688),IF(ISERROR(H1687),IF(ISERROR(H1686),"BLANK",H1686),H1687),H1688)</f>
        <v>30/04/2024</v>
      </c>
      <c r="I1689" s="11">
        <f t="shared" si="3258"/>
        <v>2</v>
      </c>
      <c r="J1689" s="11" t="str">
        <f t="shared" si="3258"/>
        <v>E</v>
      </c>
      <c r="K1689" s="18">
        <f t="shared" si="3258"/>
        <v>0.49513888888888885</v>
      </c>
      <c r="L1689" s="11" t="str">
        <f t="shared" si="3258"/>
        <v>VdG</v>
      </c>
      <c r="M1689" s="11">
        <f t="shared" si="3258"/>
        <v>5.5</v>
      </c>
      <c r="N1689" s="11">
        <f t="shared" si="3258"/>
        <v>2</v>
      </c>
      <c r="O1689" s="11">
        <f t="shared" si="3258"/>
        <v>2</v>
      </c>
      <c r="P1689" s="11" t="s">
        <v>45</v>
      </c>
      <c r="Q1689" s="19" t="str">
        <f>IF($N1689=1,IF(ISERROR(VLOOKUP($P1689,'M1'!$A:$C,Q$2,FALSE)),"NOT PRESENT",VLOOKUP($P1689,'M1'!$A:$C,Q$2,FALSE)),IF($N1689=2,IF(ISERROR(VLOOKUP(DATA!$P1689,'M2'!$A:$C,Q$2,FALSE)),"NOT PRESENT",VLOOKUP(DATA!$P1689,'M2'!$A:$C,Q$2,FALSE)),IF($N1689=0,IF(ISERROR(VLOOKUP($P1689,'M1'!$A:$C,Q$2,FALSE)),IF(ISERROR(VLOOKUP(DATA!$P1689,'M2'!$A:$C,Q$2,FALSE)),"NOT PRESENT",VLOOKUP(DATA!$P1689,'M2'!$A:$C,Q$2,FALSE)),VLOOKUP($P1689,'M1'!$A:$C,Q$2,FALSE)),"SPECIFY METHOD")))</f>
        <v>Diodora aspera</v>
      </c>
      <c r="R1689" s="12" t="str">
        <f>IF($N1689=1,IF(ISERROR(VLOOKUP($P1689,'M1'!$A:$C,R$2,FALSE)),"NOT PRESENT",VLOOKUP($P1689,'M1'!$A:$C,R$2,FALSE)),IF($N1689=2,IF(ISERROR(VLOOKUP(DATA!$P1689,'M2'!$A:$C,R$2,FALSE)),"NOT PRESENT",VLOOKUP(DATA!$P1689,'M2'!$A:$C,R$2,FALSE)),IF($N1689=0,IF(ISERROR(VLOOKUP($P1689,'M1'!$A:$C,R$2,FALSE)),IF(ISERROR(VLOOKUP(DATA!$P1689,'M2'!$A:$C,R$2,FALSE)),"NOT PRESENT",VLOOKUP(DATA!$P1689,'M2'!$A:$C,R$2,FALSE)),VLOOKUP($P1689,'M1'!$A:$C,R$2,FALSE)),"SPECIFY METHOD")))</f>
        <v>Rough keyhole limpet</v>
      </c>
      <c r="S1689" s="21">
        <f t="shared" si="2910"/>
        <v>5</v>
      </c>
      <c r="T1689" s="11">
        <v>5</v>
      </c>
      <c r="U1689" s="11"/>
      <c r="V1689" s="11"/>
      <c r="W1689" s="11"/>
      <c r="X1689" s="11"/>
      <c r="Y1689" s="11"/>
      <c r="Z1689" s="11"/>
      <c r="AA1689" s="11"/>
      <c r="AB1689" s="11"/>
      <c r="AC1689" s="11"/>
      <c r="AD1689" s="11"/>
      <c r="AE1689" s="11"/>
      <c r="AF1689" s="11"/>
      <c r="AG1689" s="11"/>
      <c r="AH1689" s="11"/>
      <c r="AI1689" s="11"/>
      <c r="AJ1689" s="11"/>
      <c r="AK1689" s="11"/>
      <c r="AL1689" s="11"/>
      <c r="AM1689" s="11"/>
      <c r="AN1689" s="11"/>
      <c r="AO1689" s="11"/>
      <c r="AP1689" s="11"/>
      <c r="AQ1689" s="11"/>
      <c r="AR1689" s="11"/>
      <c r="AS1689" s="11"/>
      <c r="AT1689" s="11"/>
      <c r="AU1689" s="11"/>
      <c r="AV1689" s="11"/>
      <c r="AW1689" s="11"/>
      <c r="AX1689" s="11"/>
      <c r="AY1689" s="11"/>
      <c r="AZ1689" s="11"/>
      <c r="BA1689" s="11"/>
      <c r="BB1689" s="11"/>
      <c r="BC1689" s="11"/>
      <c r="BD1689" s="11"/>
      <c r="BE1689" s="11"/>
      <c r="BF1689" s="11"/>
      <c r="BG1689" s="11"/>
      <c r="BH1689" s="11"/>
      <c r="BI1689" s="11"/>
      <c r="BJ1689" s="11"/>
      <c r="BK1689" s="11"/>
      <c r="BL1689" s="11"/>
      <c r="BM1689" s="11"/>
      <c r="BN1689" s="11"/>
      <c r="BO1689" s="11"/>
      <c r="BP1689" s="11"/>
    </row>
    <row r="1690" spans="1:68" ht="12.75" customHeight="1">
      <c r="A1690" s="12">
        <f t="shared" si="3246"/>
        <v>1686</v>
      </c>
      <c r="B1690" s="11" t="str">
        <f t="shared" ref="B1690:D1690" si="3259">IF(ISERROR(B1689),IF(ISERROR(B1688),IF(ISERROR(B1687),"BLANK",B1687),B1688),B1689)</f>
        <v>Valesca deGroot</v>
      </c>
      <c r="C1690" s="11" t="str">
        <f t="shared" si="3259"/>
        <v>Em Lim</v>
      </c>
      <c r="D1690" s="11" t="str">
        <f t="shared" si="3259"/>
        <v>BMSC22</v>
      </c>
      <c r="E1690" s="12" t="str">
        <f>IF(ISERROR(VLOOKUP($D1690,SITES!$A:$E,2,FALSE)),"",VLOOKUP($D1690,SITES!$A:$E,2,FALSE))</f>
        <v>Dixon Inside</v>
      </c>
      <c r="F1690" s="10">
        <f>IF(ISERROR(VLOOKUP($D1690,SITES!$A:$E,3,FALSE)),"",VLOOKUP($D1690,SITES!$A:$E,3,FALSE))</f>
        <v>48.8542671203613</v>
      </c>
      <c r="G1690" s="13">
        <f>IF(ISERROR(VLOOKUP($D1690,SITES!$A:$E,4,FALSE)),"",VLOOKUP($D1690,SITES!$A:$E,4,FALSE))</f>
        <v>-125.11703491210901</v>
      </c>
      <c r="H1690" s="36" t="str">
        <f t="shared" ref="H1690:O1690" si="3260">IF(ISERROR(H1689),IF(ISERROR(H1688),IF(ISERROR(H1687),"BLANK",H1687),H1688),H1689)</f>
        <v>30/04/2024</v>
      </c>
      <c r="I1690" s="11">
        <f t="shared" si="3260"/>
        <v>2</v>
      </c>
      <c r="J1690" s="11" t="str">
        <f t="shared" si="3260"/>
        <v>E</v>
      </c>
      <c r="K1690" s="18">
        <f t="shared" si="3260"/>
        <v>0.49513888888888885</v>
      </c>
      <c r="L1690" s="11" t="str">
        <f t="shared" si="3260"/>
        <v>VdG</v>
      </c>
      <c r="M1690" s="11">
        <f t="shared" si="3260"/>
        <v>5.5</v>
      </c>
      <c r="N1690" s="11">
        <f t="shared" si="3260"/>
        <v>2</v>
      </c>
      <c r="O1690" s="11">
        <f t="shared" si="3260"/>
        <v>2</v>
      </c>
      <c r="P1690" s="11" t="s">
        <v>42</v>
      </c>
      <c r="Q1690" s="19" t="str">
        <f>IF($N1690=1,IF(ISERROR(VLOOKUP($P1690,'M1'!$A:$C,Q$2,FALSE)),"NOT PRESENT",VLOOKUP($P1690,'M1'!$A:$C,Q$2,FALSE)),IF($N1690=2,IF(ISERROR(VLOOKUP(DATA!$P1690,'M2'!$A:$C,Q$2,FALSE)),"NOT PRESENT",VLOOKUP(DATA!$P1690,'M2'!$A:$C,Q$2,FALSE)),IF($N1690=0,IF(ISERROR(VLOOKUP($P1690,'M1'!$A:$C,Q$2,FALSE)),IF(ISERROR(VLOOKUP(DATA!$P1690,'M2'!$A:$C,Q$2,FALSE)),"NOT PRESENT",VLOOKUP(DATA!$P1690,'M2'!$A:$C,Q$2,FALSE)),VLOOKUP($P1690,'M1'!$A:$C,Q$2,FALSE)),"SPECIFY METHOD")))</f>
        <v>Dermasterias imbricata</v>
      </c>
      <c r="R1690" s="12" t="str">
        <f>IF($N1690=1,IF(ISERROR(VLOOKUP($P1690,'M1'!$A:$C,R$2,FALSE)),"NOT PRESENT",VLOOKUP($P1690,'M1'!$A:$C,R$2,FALSE)),IF($N1690=2,IF(ISERROR(VLOOKUP(DATA!$P1690,'M2'!$A:$C,R$2,FALSE)),"NOT PRESENT",VLOOKUP(DATA!$P1690,'M2'!$A:$C,R$2,FALSE)),IF($N1690=0,IF(ISERROR(VLOOKUP($P1690,'M1'!$A:$C,R$2,FALSE)),IF(ISERROR(VLOOKUP(DATA!$P1690,'M2'!$A:$C,R$2,FALSE)),"NOT PRESENT",VLOOKUP(DATA!$P1690,'M2'!$A:$C,R$2,FALSE)),VLOOKUP($P1690,'M1'!$A:$C,R$2,FALSE)),"SPECIFY METHOD")))</f>
        <v>Leather star</v>
      </c>
      <c r="S1690" s="21">
        <f t="shared" si="2910"/>
        <v>5</v>
      </c>
      <c r="T1690" s="11">
        <v>5</v>
      </c>
      <c r="U1690" s="11"/>
      <c r="V1690" s="11"/>
      <c r="W1690" s="11"/>
      <c r="X1690" s="11"/>
      <c r="Y1690" s="11"/>
      <c r="Z1690" s="11"/>
      <c r="AA1690" s="11"/>
      <c r="AB1690" s="11"/>
      <c r="AC1690" s="11"/>
      <c r="AD1690" s="11"/>
      <c r="AE1690" s="11"/>
      <c r="AF1690" s="11"/>
      <c r="AG1690" s="11"/>
      <c r="AH1690" s="11"/>
      <c r="AI1690" s="11"/>
      <c r="AJ1690" s="11"/>
      <c r="AK1690" s="11"/>
      <c r="AL1690" s="11"/>
      <c r="AM1690" s="11"/>
      <c r="AN1690" s="11"/>
      <c r="AO1690" s="11"/>
      <c r="AP1690" s="11"/>
      <c r="AQ1690" s="11"/>
      <c r="AR1690" s="11"/>
      <c r="AS1690" s="11"/>
      <c r="AT1690" s="11"/>
      <c r="AU1690" s="11"/>
      <c r="AV1690" s="11"/>
      <c r="AW1690" s="11"/>
      <c r="AX1690" s="11"/>
      <c r="AY1690" s="11"/>
      <c r="AZ1690" s="11"/>
      <c r="BA1690" s="11"/>
      <c r="BB1690" s="11"/>
      <c r="BC1690" s="11"/>
      <c r="BD1690" s="11"/>
      <c r="BE1690" s="11"/>
      <c r="BF1690" s="11"/>
      <c r="BG1690" s="11"/>
      <c r="BH1690" s="11"/>
      <c r="BI1690" s="11"/>
      <c r="BJ1690" s="11"/>
      <c r="BK1690" s="11"/>
      <c r="BL1690" s="11"/>
      <c r="BM1690" s="11"/>
      <c r="BN1690" s="11"/>
      <c r="BO1690" s="11"/>
      <c r="BP1690" s="11"/>
    </row>
    <row r="1691" spans="1:68" ht="12.75" customHeight="1">
      <c r="A1691" s="12">
        <f t="shared" si="3246"/>
        <v>1687</v>
      </c>
      <c r="B1691" s="11" t="str">
        <f t="shared" ref="B1691:D1691" si="3261">IF(ISERROR(B1690),IF(ISERROR(B1689),IF(ISERROR(B1688),"BLANK",B1688),B1689),B1690)</f>
        <v>Valesca deGroot</v>
      </c>
      <c r="C1691" s="11" t="str">
        <f t="shared" si="3261"/>
        <v>Em Lim</v>
      </c>
      <c r="D1691" s="11" t="str">
        <f t="shared" si="3261"/>
        <v>BMSC22</v>
      </c>
      <c r="E1691" s="12" t="str">
        <f>IF(ISERROR(VLOOKUP($D1691,SITES!$A:$E,2,FALSE)),"",VLOOKUP($D1691,SITES!$A:$E,2,FALSE))</f>
        <v>Dixon Inside</v>
      </c>
      <c r="F1691" s="10">
        <f>IF(ISERROR(VLOOKUP($D1691,SITES!$A:$E,3,FALSE)),"",VLOOKUP($D1691,SITES!$A:$E,3,FALSE))</f>
        <v>48.8542671203613</v>
      </c>
      <c r="G1691" s="13">
        <f>IF(ISERROR(VLOOKUP($D1691,SITES!$A:$E,4,FALSE)),"",VLOOKUP($D1691,SITES!$A:$E,4,FALSE))</f>
        <v>-125.11703491210901</v>
      </c>
      <c r="H1691" s="36" t="str">
        <f t="shared" ref="H1691:O1691" si="3262">IF(ISERROR(H1690),IF(ISERROR(H1689),IF(ISERROR(H1688),"BLANK",H1688),H1689),H1690)</f>
        <v>30/04/2024</v>
      </c>
      <c r="I1691" s="11">
        <f t="shared" si="3262"/>
        <v>2</v>
      </c>
      <c r="J1691" s="11" t="str">
        <f t="shared" si="3262"/>
        <v>E</v>
      </c>
      <c r="K1691" s="18">
        <f t="shared" si="3262"/>
        <v>0.49513888888888885</v>
      </c>
      <c r="L1691" s="11" t="str">
        <f t="shared" si="3262"/>
        <v>VdG</v>
      </c>
      <c r="M1691" s="11">
        <f t="shared" si="3262"/>
        <v>5.5</v>
      </c>
      <c r="N1691" s="11">
        <f t="shared" si="3262"/>
        <v>2</v>
      </c>
      <c r="O1691" s="11">
        <f t="shared" si="3262"/>
        <v>2</v>
      </c>
      <c r="P1691" s="11" t="s">
        <v>38</v>
      </c>
      <c r="Q1691" s="19" t="str">
        <f>IF($N1691=1,IF(ISERROR(VLOOKUP($P1691,'M1'!$A:$C,Q$2,FALSE)),"NOT PRESENT",VLOOKUP($P1691,'M1'!$A:$C,Q$2,FALSE)),IF($N1691=2,IF(ISERROR(VLOOKUP(DATA!$P1691,'M2'!$A:$C,Q$2,FALSE)),"NOT PRESENT",VLOOKUP(DATA!$P1691,'M2'!$A:$C,Q$2,FALSE)),IF($N1691=0,IF(ISERROR(VLOOKUP($P1691,'M1'!$A:$C,Q$2,FALSE)),IF(ISERROR(VLOOKUP(DATA!$P1691,'M2'!$A:$C,Q$2,FALSE)),"NOT PRESENT",VLOOKUP(DATA!$P1691,'M2'!$A:$C,Q$2,FALSE)),VLOOKUP($P1691,'M1'!$A:$C,Q$2,FALSE)),"SPECIFY METHOD")))</f>
        <v>Crassadoma gigantea</v>
      </c>
      <c r="R1691" s="12" t="str">
        <f>IF($N1691=1,IF(ISERROR(VLOOKUP($P1691,'M1'!$A:$C,R$2,FALSE)),"NOT PRESENT",VLOOKUP($P1691,'M1'!$A:$C,R$2,FALSE)),IF($N1691=2,IF(ISERROR(VLOOKUP(DATA!$P1691,'M2'!$A:$C,R$2,FALSE)),"NOT PRESENT",VLOOKUP(DATA!$P1691,'M2'!$A:$C,R$2,FALSE)),IF($N1691=0,IF(ISERROR(VLOOKUP($P1691,'M1'!$A:$C,R$2,FALSE)),IF(ISERROR(VLOOKUP(DATA!$P1691,'M2'!$A:$C,R$2,FALSE)),"NOT PRESENT",VLOOKUP(DATA!$P1691,'M2'!$A:$C,R$2,FALSE)),VLOOKUP($P1691,'M1'!$A:$C,R$2,FALSE)),"SPECIFY METHOD")))</f>
        <v>Purple-hinged rock scallop</v>
      </c>
      <c r="S1691" s="21">
        <f t="shared" si="2910"/>
        <v>4</v>
      </c>
      <c r="T1691" s="11">
        <v>0</v>
      </c>
      <c r="U1691" s="11"/>
      <c r="V1691" s="11">
        <v>1</v>
      </c>
      <c r="W1691" s="11"/>
      <c r="X1691" s="11">
        <v>1</v>
      </c>
      <c r="Y1691" s="11">
        <v>2</v>
      </c>
      <c r="Z1691" s="11"/>
      <c r="AA1691" s="11"/>
      <c r="AB1691" s="11"/>
      <c r="AC1691" s="11"/>
      <c r="AD1691" s="11"/>
      <c r="AE1691" s="11"/>
      <c r="AF1691" s="11"/>
      <c r="AG1691" s="11"/>
      <c r="AH1691" s="11"/>
      <c r="AI1691" s="11"/>
      <c r="AJ1691" s="11"/>
      <c r="AK1691" s="11"/>
      <c r="AL1691" s="11"/>
      <c r="AM1691" s="11"/>
      <c r="AN1691" s="11"/>
      <c r="AO1691" s="11"/>
      <c r="AP1691" s="11"/>
      <c r="AQ1691" s="11"/>
      <c r="AR1691" s="11"/>
      <c r="AS1691" s="11"/>
      <c r="AT1691" s="11"/>
      <c r="AU1691" s="11"/>
      <c r="AV1691" s="11"/>
      <c r="AW1691" s="11"/>
      <c r="AX1691" s="11"/>
      <c r="AY1691" s="11"/>
      <c r="AZ1691" s="11"/>
      <c r="BA1691" s="11"/>
      <c r="BB1691" s="11"/>
      <c r="BC1691" s="11"/>
      <c r="BD1691" s="11"/>
      <c r="BE1691" s="11"/>
      <c r="BF1691" s="11"/>
      <c r="BG1691" s="11"/>
      <c r="BH1691" s="11"/>
      <c r="BI1691" s="11"/>
      <c r="BJ1691" s="11"/>
      <c r="BK1691" s="11"/>
      <c r="BL1691" s="11"/>
      <c r="BM1691" s="11"/>
      <c r="BN1691" s="11"/>
      <c r="BO1691" s="11"/>
      <c r="BP1691" s="11"/>
    </row>
    <row r="1692" spans="1:68" ht="12.75" customHeight="1">
      <c r="A1692" s="12">
        <f t="shared" si="3246"/>
        <v>1688</v>
      </c>
      <c r="B1692" s="11" t="str">
        <f t="shared" ref="B1692:D1692" si="3263">IF(ISERROR(B1691),IF(ISERROR(B1690),IF(ISERROR(B1689),"BLANK",B1689),B1690),B1691)</f>
        <v>Valesca deGroot</v>
      </c>
      <c r="C1692" s="11" t="str">
        <f t="shared" si="3263"/>
        <v>Em Lim</v>
      </c>
      <c r="D1692" s="11" t="str">
        <f t="shared" si="3263"/>
        <v>BMSC22</v>
      </c>
      <c r="E1692" s="12" t="str">
        <f>IF(ISERROR(VLOOKUP($D1692,SITES!$A:$E,2,FALSE)),"",VLOOKUP($D1692,SITES!$A:$E,2,FALSE))</f>
        <v>Dixon Inside</v>
      </c>
      <c r="F1692" s="10">
        <f>IF(ISERROR(VLOOKUP($D1692,SITES!$A:$E,3,FALSE)),"",VLOOKUP($D1692,SITES!$A:$E,3,FALSE))</f>
        <v>48.8542671203613</v>
      </c>
      <c r="G1692" s="13">
        <f>IF(ISERROR(VLOOKUP($D1692,SITES!$A:$E,4,FALSE)),"",VLOOKUP($D1692,SITES!$A:$E,4,FALSE))</f>
        <v>-125.11703491210901</v>
      </c>
      <c r="H1692" s="36" t="str">
        <f t="shared" ref="H1692:O1692" si="3264">IF(ISERROR(H1691),IF(ISERROR(H1690),IF(ISERROR(H1689),"BLANK",H1689),H1690),H1691)</f>
        <v>30/04/2024</v>
      </c>
      <c r="I1692" s="11">
        <f t="shared" si="3264"/>
        <v>2</v>
      </c>
      <c r="J1692" s="11" t="str">
        <f t="shared" si="3264"/>
        <v>E</v>
      </c>
      <c r="K1692" s="18">
        <f t="shared" si="3264"/>
        <v>0.49513888888888885</v>
      </c>
      <c r="L1692" s="11" t="str">
        <f t="shared" si="3264"/>
        <v>VdG</v>
      </c>
      <c r="M1692" s="11">
        <f t="shared" si="3264"/>
        <v>5.5</v>
      </c>
      <c r="N1692" s="11">
        <f t="shared" si="3264"/>
        <v>2</v>
      </c>
      <c r="O1692" s="11">
        <f t="shared" si="3264"/>
        <v>2</v>
      </c>
      <c r="P1692" s="11" t="s">
        <v>36</v>
      </c>
      <c r="Q1692" s="19" t="str">
        <f>IF($N1692=1,IF(ISERROR(VLOOKUP($P1692,'M1'!$A:$C,Q$2,FALSE)),"NOT PRESENT",VLOOKUP($P1692,'M1'!$A:$C,Q$2,FALSE)),IF($N1692=2,IF(ISERROR(VLOOKUP(DATA!$P1692,'M2'!$A:$C,Q$2,FALSE)),"NOT PRESENT",VLOOKUP(DATA!$P1692,'M2'!$A:$C,Q$2,FALSE)),IF($N1692=0,IF(ISERROR(VLOOKUP($P1692,'M1'!$A:$C,Q$2,FALSE)),IF(ISERROR(VLOOKUP(DATA!$P1692,'M2'!$A:$C,Q$2,FALSE)),"NOT PRESENT",VLOOKUP(DATA!$P1692,'M2'!$A:$C,Q$2,FALSE)),VLOOKUP($P1692,'M1'!$A:$C,Q$2,FALSE)),"SPECIFY METHOD")))</f>
        <v>Haliotis kamtschatkana</v>
      </c>
      <c r="R1692" s="12" t="str">
        <f>IF($N1692=1,IF(ISERROR(VLOOKUP($P1692,'M1'!$A:$C,R$2,FALSE)),"NOT PRESENT",VLOOKUP($P1692,'M1'!$A:$C,R$2,FALSE)),IF($N1692=2,IF(ISERROR(VLOOKUP(DATA!$P1692,'M2'!$A:$C,R$2,FALSE)),"NOT PRESENT",VLOOKUP(DATA!$P1692,'M2'!$A:$C,R$2,FALSE)),IF($N1692=0,IF(ISERROR(VLOOKUP($P1692,'M1'!$A:$C,R$2,FALSE)),IF(ISERROR(VLOOKUP(DATA!$P1692,'M2'!$A:$C,R$2,FALSE)),"NOT PRESENT",VLOOKUP(DATA!$P1692,'M2'!$A:$C,R$2,FALSE)),VLOOKUP($P1692,'M1'!$A:$C,R$2,FALSE)),"SPECIFY METHOD")))</f>
        <v>Pinto abalone</v>
      </c>
      <c r="S1692" s="21">
        <f t="shared" si="2910"/>
        <v>5</v>
      </c>
      <c r="T1692" s="11">
        <v>0</v>
      </c>
      <c r="U1692" s="11"/>
      <c r="V1692" s="11">
        <v>2</v>
      </c>
      <c r="W1692" s="11">
        <v>3</v>
      </c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  <c r="AT1692" s="11"/>
      <c r="AU1692" s="11"/>
      <c r="AV1692" s="11"/>
      <c r="AW1692" s="11"/>
      <c r="AX1692" s="11"/>
      <c r="AY1692" s="11"/>
      <c r="AZ1692" s="11"/>
      <c r="BA1692" s="11"/>
      <c r="BB1692" s="11"/>
      <c r="BC1692" s="11"/>
      <c r="BD1692" s="11"/>
      <c r="BE1692" s="11"/>
      <c r="BF1692" s="11"/>
      <c r="BG1692" s="11"/>
      <c r="BH1692" s="11"/>
      <c r="BI1692" s="11"/>
      <c r="BJ1692" s="11"/>
      <c r="BK1692" s="11"/>
      <c r="BL1692" s="11"/>
      <c r="BM1692" s="11"/>
      <c r="BN1692" s="11"/>
      <c r="BO1692" s="11"/>
      <c r="BP1692" s="11"/>
    </row>
    <row r="1693" spans="1:68" ht="12.75" customHeight="1">
      <c r="A1693" s="12">
        <f t="shared" si="3246"/>
        <v>1689</v>
      </c>
      <c r="B1693" s="11" t="str">
        <f t="shared" ref="B1693:D1693" si="3265">IF(ISERROR(B1692),IF(ISERROR(B1691),IF(ISERROR(B1690),"BLANK",B1690),B1691),B1692)</f>
        <v>Valesca deGroot</v>
      </c>
      <c r="C1693" s="11" t="str">
        <f t="shared" si="3265"/>
        <v>Em Lim</v>
      </c>
      <c r="D1693" s="11" t="str">
        <f t="shared" si="3265"/>
        <v>BMSC22</v>
      </c>
      <c r="E1693" s="12" t="str">
        <f>IF(ISERROR(VLOOKUP($D1693,SITES!$A:$E,2,FALSE)),"",VLOOKUP($D1693,SITES!$A:$E,2,FALSE))</f>
        <v>Dixon Inside</v>
      </c>
      <c r="F1693" s="10">
        <f>IF(ISERROR(VLOOKUP($D1693,SITES!$A:$E,3,FALSE)),"",VLOOKUP($D1693,SITES!$A:$E,3,FALSE))</f>
        <v>48.8542671203613</v>
      </c>
      <c r="G1693" s="13">
        <f>IF(ISERROR(VLOOKUP($D1693,SITES!$A:$E,4,FALSE)),"",VLOOKUP($D1693,SITES!$A:$E,4,FALSE))</f>
        <v>-125.11703491210901</v>
      </c>
      <c r="H1693" s="36" t="str">
        <f t="shared" ref="H1693:O1693" si="3266">IF(ISERROR(H1692),IF(ISERROR(H1691),IF(ISERROR(H1690),"BLANK",H1690),H1691),H1692)</f>
        <v>30/04/2024</v>
      </c>
      <c r="I1693" s="11">
        <f t="shared" si="3266"/>
        <v>2</v>
      </c>
      <c r="J1693" s="11" t="str">
        <f t="shared" si="3266"/>
        <v>E</v>
      </c>
      <c r="K1693" s="18">
        <f t="shared" si="3266"/>
        <v>0.49513888888888885</v>
      </c>
      <c r="L1693" s="11" t="str">
        <f t="shared" si="3266"/>
        <v>VdG</v>
      </c>
      <c r="M1693" s="11">
        <f t="shared" si="3266"/>
        <v>5.5</v>
      </c>
      <c r="N1693" s="11">
        <f t="shared" si="3266"/>
        <v>2</v>
      </c>
      <c r="O1693" s="11">
        <f t="shared" si="3266"/>
        <v>2</v>
      </c>
      <c r="P1693" s="11" t="s">
        <v>28</v>
      </c>
      <c r="Q1693" s="19" t="str">
        <f>IF($N1693=1,IF(ISERROR(VLOOKUP($P1693,'M1'!$A:$C,Q$2,FALSE)),"NOT PRESENT",VLOOKUP($P1693,'M1'!$A:$C,Q$2,FALSE)),IF($N1693=2,IF(ISERROR(VLOOKUP(DATA!$P1693,'M2'!$A:$C,Q$2,FALSE)),"NOT PRESENT",VLOOKUP(DATA!$P1693,'M2'!$A:$C,Q$2,FALSE)),IF($N1693=0,IF(ISERROR(VLOOKUP($P1693,'M1'!$A:$C,Q$2,FALSE)),IF(ISERROR(VLOOKUP(DATA!$P1693,'M2'!$A:$C,Q$2,FALSE)),"NOT PRESENT",VLOOKUP(DATA!$P1693,'M2'!$A:$C,Q$2,FALSE)),VLOOKUP($P1693,'M1'!$A:$C,Q$2,FALSE)),"SPECIFY METHOD")))</f>
        <v>Artedius harringtoni</v>
      </c>
      <c r="R1693" s="12" t="str">
        <f>IF($N1693=1,IF(ISERROR(VLOOKUP($P1693,'M1'!$A:$C,R$2,FALSE)),"NOT PRESENT",VLOOKUP($P1693,'M1'!$A:$C,R$2,FALSE)),IF($N1693=2,IF(ISERROR(VLOOKUP(DATA!$P1693,'M2'!$A:$C,R$2,FALSE)),"NOT PRESENT",VLOOKUP(DATA!$P1693,'M2'!$A:$C,R$2,FALSE)),IF($N1693=0,IF(ISERROR(VLOOKUP($P1693,'M1'!$A:$C,R$2,FALSE)),IF(ISERROR(VLOOKUP(DATA!$P1693,'M2'!$A:$C,R$2,FALSE)),"NOT PRESENT",VLOOKUP(DATA!$P1693,'M2'!$A:$C,R$2,FALSE)),VLOOKUP($P1693,'M1'!$A:$C,R$2,FALSE)),"SPECIFY METHOD")))</f>
        <v>Scalyhead sculpin</v>
      </c>
      <c r="S1693" s="21">
        <f t="shared" si="2910"/>
        <v>4</v>
      </c>
      <c r="T1693" s="11">
        <v>0</v>
      </c>
      <c r="U1693" s="11">
        <v>1</v>
      </c>
      <c r="V1693" s="11">
        <v>2</v>
      </c>
      <c r="W1693" s="11"/>
      <c r="X1693" s="11">
        <v>1</v>
      </c>
      <c r="Y1693" s="11"/>
      <c r="Z1693" s="11"/>
      <c r="AA1693" s="11"/>
      <c r="AB1693" s="11"/>
      <c r="AC1693" s="11"/>
      <c r="AD1693" s="11"/>
      <c r="AE1693" s="11"/>
      <c r="AF1693" s="11"/>
      <c r="AG1693" s="11"/>
      <c r="AH1693" s="11"/>
      <c r="AI1693" s="11"/>
      <c r="AJ1693" s="11"/>
      <c r="AK1693" s="11"/>
      <c r="AL1693" s="11"/>
      <c r="AM1693" s="11"/>
      <c r="AN1693" s="11"/>
      <c r="AO1693" s="11"/>
      <c r="AP1693" s="11"/>
      <c r="AQ1693" s="11"/>
      <c r="AR1693" s="11"/>
      <c r="AS1693" s="11"/>
      <c r="AT1693" s="11"/>
      <c r="AU1693" s="11"/>
      <c r="AV1693" s="11"/>
      <c r="AW1693" s="11"/>
      <c r="AX1693" s="11"/>
      <c r="AY1693" s="11"/>
      <c r="AZ1693" s="11"/>
      <c r="BA1693" s="11"/>
      <c r="BB1693" s="11"/>
      <c r="BC1693" s="11"/>
      <c r="BD1693" s="11"/>
      <c r="BE1693" s="11"/>
      <c r="BF1693" s="11"/>
      <c r="BG1693" s="11"/>
      <c r="BH1693" s="11"/>
      <c r="BI1693" s="11"/>
      <c r="BJ1693" s="11"/>
      <c r="BK1693" s="11"/>
      <c r="BL1693" s="11"/>
      <c r="BM1693" s="11"/>
      <c r="BN1693" s="11"/>
      <c r="BO1693" s="11"/>
      <c r="BP1693" s="11"/>
    </row>
    <row r="1694" spans="1:68" ht="12.75" customHeight="1">
      <c r="A1694" s="12">
        <f t="shared" si="3246"/>
        <v>1690</v>
      </c>
      <c r="B1694" s="11" t="str">
        <f t="shared" ref="B1694:D1694" si="3267">IF(ISERROR(B1693),IF(ISERROR(B1692),IF(ISERROR(B1691),"BLANK",B1691),B1692),B1693)</f>
        <v>Valesca deGroot</v>
      </c>
      <c r="C1694" s="11" t="str">
        <f t="shared" si="3267"/>
        <v>Em Lim</v>
      </c>
      <c r="D1694" s="11" t="str">
        <f t="shared" si="3267"/>
        <v>BMSC22</v>
      </c>
      <c r="E1694" s="12" t="str">
        <f>IF(ISERROR(VLOOKUP($D1694,SITES!$A:$E,2,FALSE)),"",VLOOKUP($D1694,SITES!$A:$E,2,FALSE))</f>
        <v>Dixon Inside</v>
      </c>
      <c r="F1694" s="10">
        <f>IF(ISERROR(VLOOKUP($D1694,SITES!$A:$E,3,FALSE)),"",VLOOKUP($D1694,SITES!$A:$E,3,FALSE))</f>
        <v>48.8542671203613</v>
      </c>
      <c r="G1694" s="13">
        <f>IF(ISERROR(VLOOKUP($D1694,SITES!$A:$E,4,FALSE)),"",VLOOKUP($D1694,SITES!$A:$E,4,FALSE))</f>
        <v>-125.11703491210901</v>
      </c>
      <c r="H1694" s="36" t="str">
        <f t="shared" ref="H1694:O1694" si="3268">IF(ISERROR(H1693),IF(ISERROR(H1692),IF(ISERROR(H1691),"BLANK",H1691),H1692),H1693)</f>
        <v>30/04/2024</v>
      </c>
      <c r="I1694" s="11">
        <f t="shared" si="3268"/>
        <v>2</v>
      </c>
      <c r="J1694" s="11" t="str">
        <f t="shared" si="3268"/>
        <v>E</v>
      </c>
      <c r="K1694" s="18">
        <f t="shared" si="3268"/>
        <v>0.49513888888888885</v>
      </c>
      <c r="L1694" s="11" t="str">
        <f t="shared" si="3268"/>
        <v>VdG</v>
      </c>
      <c r="M1694" s="11">
        <f t="shared" si="3268"/>
        <v>5.5</v>
      </c>
      <c r="N1694" s="11">
        <f t="shared" si="3268"/>
        <v>2</v>
      </c>
      <c r="O1694" s="11">
        <f t="shared" si="3268"/>
        <v>2</v>
      </c>
      <c r="P1694" s="11" t="s">
        <v>61</v>
      </c>
      <c r="Q1694" s="19" t="str">
        <f>IF($N1694=1,IF(ISERROR(VLOOKUP($P1694,'M1'!$A:$C,Q$2,FALSE)),"NOT PRESENT",VLOOKUP($P1694,'M1'!$A:$C,Q$2,FALSE)),IF($N1694=2,IF(ISERROR(VLOOKUP(DATA!$P1694,'M2'!$A:$C,Q$2,FALSE)),"NOT PRESENT",VLOOKUP(DATA!$P1694,'M2'!$A:$C,Q$2,FALSE)),IF($N1694=0,IF(ISERROR(VLOOKUP($P1694,'M1'!$A:$C,Q$2,FALSE)),IF(ISERROR(VLOOKUP(DATA!$P1694,'M2'!$A:$C,Q$2,FALSE)),"NOT PRESENT",VLOOKUP(DATA!$P1694,'M2'!$A:$C,Q$2,FALSE)),VLOOKUP($P1694,'M1'!$A:$C,Q$2,FALSE)),"SPECIFY METHOD")))</f>
        <v>Henricia spp.</v>
      </c>
      <c r="R1694" s="12" t="str">
        <f>IF($N1694=1,IF(ISERROR(VLOOKUP($P1694,'M1'!$A:$C,R$2,FALSE)),"NOT PRESENT",VLOOKUP($P1694,'M1'!$A:$C,R$2,FALSE)),IF($N1694=2,IF(ISERROR(VLOOKUP(DATA!$P1694,'M2'!$A:$C,R$2,FALSE)),"NOT PRESENT",VLOOKUP(DATA!$P1694,'M2'!$A:$C,R$2,FALSE)),IF($N1694=0,IF(ISERROR(VLOOKUP($P1694,'M1'!$A:$C,R$2,FALSE)),IF(ISERROR(VLOOKUP(DATA!$P1694,'M2'!$A:$C,R$2,FALSE)),"NOT PRESENT",VLOOKUP(DATA!$P1694,'M2'!$A:$C,R$2,FALSE)),VLOOKUP($P1694,'M1'!$A:$C,R$2,FALSE)),"SPECIFY METHOD")))</f>
        <v>Unidentified blood star</v>
      </c>
      <c r="S1694" s="21">
        <f t="shared" si="2910"/>
        <v>3</v>
      </c>
      <c r="T1694" s="11">
        <v>3</v>
      </c>
      <c r="U1694" s="11"/>
      <c r="V1694" s="11"/>
      <c r="W1694" s="11"/>
      <c r="X1694" s="11"/>
      <c r="Y1694" s="11"/>
      <c r="Z1694" s="11"/>
      <c r="AA1694" s="11"/>
      <c r="AB1694" s="11"/>
      <c r="AC1694" s="11"/>
      <c r="AD1694" s="11"/>
      <c r="AE1694" s="11"/>
      <c r="AF1694" s="11"/>
      <c r="AG1694" s="11"/>
      <c r="AH1694" s="11"/>
      <c r="AI1694" s="11"/>
      <c r="AJ1694" s="11"/>
      <c r="AK1694" s="11"/>
      <c r="AL1694" s="11"/>
      <c r="AM1694" s="11"/>
      <c r="AN1694" s="11"/>
      <c r="AO1694" s="11"/>
      <c r="AP1694" s="11"/>
      <c r="AQ1694" s="11"/>
      <c r="AR1694" s="11"/>
      <c r="AS1694" s="11"/>
      <c r="AT1694" s="11"/>
      <c r="AU1694" s="11"/>
      <c r="AV1694" s="11"/>
      <c r="AW1694" s="11"/>
      <c r="AX1694" s="11"/>
      <c r="AY1694" s="11"/>
      <c r="AZ1694" s="11"/>
      <c r="BA1694" s="11"/>
      <c r="BB1694" s="11"/>
      <c r="BC1694" s="11"/>
      <c r="BD1694" s="11"/>
      <c r="BE1694" s="11"/>
      <c r="BF1694" s="11"/>
      <c r="BG1694" s="11"/>
      <c r="BH1694" s="11"/>
      <c r="BI1694" s="11"/>
      <c r="BJ1694" s="11"/>
      <c r="BK1694" s="11"/>
      <c r="BL1694" s="11"/>
      <c r="BM1694" s="11"/>
      <c r="BN1694" s="11"/>
      <c r="BO1694" s="11"/>
      <c r="BP1694" s="11"/>
    </row>
    <row r="1695" spans="1:68" ht="12.75" customHeight="1">
      <c r="A1695" s="12">
        <f t="shared" si="3246"/>
        <v>1691</v>
      </c>
      <c r="B1695" s="11" t="str">
        <f t="shared" ref="B1695:D1695" si="3269">IF(ISERROR(B1694),IF(ISERROR(B1693),IF(ISERROR(B1692),"BLANK",B1692),B1693),B1694)</f>
        <v>Valesca deGroot</v>
      </c>
      <c r="C1695" s="11" t="str">
        <f t="shared" si="3269"/>
        <v>Em Lim</v>
      </c>
      <c r="D1695" s="11" t="str">
        <f t="shared" si="3269"/>
        <v>BMSC22</v>
      </c>
      <c r="E1695" s="12" t="str">
        <f>IF(ISERROR(VLOOKUP($D1695,SITES!$A:$E,2,FALSE)),"",VLOOKUP($D1695,SITES!$A:$E,2,FALSE))</f>
        <v>Dixon Inside</v>
      </c>
      <c r="F1695" s="10">
        <f>IF(ISERROR(VLOOKUP($D1695,SITES!$A:$E,3,FALSE)),"",VLOOKUP($D1695,SITES!$A:$E,3,FALSE))</f>
        <v>48.8542671203613</v>
      </c>
      <c r="G1695" s="13">
        <f>IF(ISERROR(VLOOKUP($D1695,SITES!$A:$E,4,FALSE)),"",VLOOKUP($D1695,SITES!$A:$E,4,FALSE))</f>
        <v>-125.11703491210901</v>
      </c>
      <c r="H1695" s="36" t="str">
        <f t="shared" ref="H1695:O1695" si="3270">IF(ISERROR(H1694),IF(ISERROR(H1693),IF(ISERROR(H1692),"BLANK",H1692),H1693),H1694)</f>
        <v>30/04/2024</v>
      </c>
      <c r="I1695" s="11">
        <f t="shared" si="3270"/>
        <v>2</v>
      </c>
      <c r="J1695" s="11" t="str">
        <f t="shared" si="3270"/>
        <v>E</v>
      </c>
      <c r="K1695" s="18">
        <f t="shared" si="3270"/>
        <v>0.49513888888888885</v>
      </c>
      <c r="L1695" s="11" t="str">
        <f t="shared" si="3270"/>
        <v>VdG</v>
      </c>
      <c r="M1695" s="11">
        <f t="shared" si="3270"/>
        <v>5.5</v>
      </c>
      <c r="N1695" s="11">
        <f t="shared" si="3270"/>
        <v>2</v>
      </c>
      <c r="O1695" s="11">
        <f t="shared" si="3270"/>
        <v>2</v>
      </c>
      <c r="P1695" s="11" t="s">
        <v>35</v>
      </c>
      <c r="Q1695" s="19" t="str">
        <f>IF($N1695=1,IF(ISERROR(VLOOKUP($P1695,'M1'!$A:$C,Q$2,FALSE)),"NOT PRESENT",VLOOKUP($P1695,'M1'!$A:$C,Q$2,FALSE)),IF($N1695=2,IF(ISERROR(VLOOKUP(DATA!$P1695,'M2'!$A:$C,Q$2,FALSE)),"NOT PRESENT",VLOOKUP(DATA!$P1695,'M2'!$A:$C,Q$2,FALSE)),IF($N1695=0,IF(ISERROR(VLOOKUP($P1695,'M1'!$A:$C,Q$2,FALSE)),IF(ISERROR(VLOOKUP(DATA!$P1695,'M2'!$A:$C,Q$2,FALSE)),"NOT PRESENT",VLOOKUP(DATA!$P1695,'M2'!$A:$C,Q$2,FALSE)),VLOOKUP($P1695,'M1'!$A:$C,Q$2,FALSE)),"SPECIFY METHOD")))</f>
        <v>Orthasterias koehleri</v>
      </c>
      <c r="R1695" s="12" t="str">
        <f>IF($N1695=1,IF(ISERROR(VLOOKUP($P1695,'M1'!$A:$C,R$2,FALSE)),"NOT PRESENT",VLOOKUP($P1695,'M1'!$A:$C,R$2,FALSE)),IF($N1695=2,IF(ISERROR(VLOOKUP(DATA!$P1695,'M2'!$A:$C,R$2,FALSE)),"NOT PRESENT",VLOOKUP(DATA!$P1695,'M2'!$A:$C,R$2,FALSE)),IF($N1695=0,IF(ISERROR(VLOOKUP($P1695,'M1'!$A:$C,R$2,FALSE)),IF(ISERROR(VLOOKUP(DATA!$P1695,'M2'!$A:$C,R$2,FALSE)),"NOT PRESENT",VLOOKUP(DATA!$P1695,'M2'!$A:$C,R$2,FALSE)),VLOOKUP($P1695,'M1'!$A:$C,R$2,FALSE)),"SPECIFY METHOD")))</f>
        <v>Rainbow star</v>
      </c>
      <c r="S1695" s="21">
        <f t="shared" si="2910"/>
        <v>4</v>
      </c>
      <c r="T1695" s="11">
        <v>4</v>
      </c>
      <c r="U1695" s="11"/>
      <c r="V1695" s="11"/>
      <c r="W1695" s="11"/>
      <c r="X1695" s="11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1"/>
      <c r="AJ1695" s="11"/>
      <c r="AK1695" s="11"/>
      <c r="AL1695" s="11"/>
      <c r="AM1695" s="11"/>
      <c r="AN1695" s="11"/>
      <c r="AO1695" s="11"/>
      <c r="AP1695" s="11"/>
      <c r="AQ1695" s="11"/>
      <c r="AR1695" s="11"/>
      <c r="AS1695" s="11"/>
      <c r="AT1695" s="11"/>
      <c r="AU1695" s="11"/>
      <c r="AV1695" s="11"/>
      <c r="AW1695" s="11"/>
      <c r="AX1695" s="11"/>
      <c r="AY1695" s="11"/>
      <c r="AZ1695" s="11"/>
      <c r="BA1695" s="11"/>
      <c r="BB1695" s="11"/>
      <c r="BC1695" s="11"/>
      <c r="BD1695" s="11"/>
      <c r="BE1695" s="11"/>
      <c r="BF1695" s="11"/>
      <c r="BG1695" s="11"/>
      <c r="BH1695" s="11"/>
      <c r="BI1695" s="11"/>
      <c r="BJ1695" s="11"/>
      <c r="BK1695" s="11"/>
      <c r="BL1695" s="11"/>
      <c r="BM1695" s="11"/>
      <c r="BN1695" s="11"/>
      <c r="BO1695" s="11"/>
      <c r="BP1695" s="11"/>
    </row>
    <row r="1696" spans="1:68" ht="12.75" customHeight="1">
      <c r="A1696" s="12">
        <f t="shared" si="3246"/>
        <v>1692</v>
      </c>
      <c r="B1696" s="11" t="str">
        <f t="shared" ref="B1696:D1696" si="3271">IF(ISERROR(B1695),IF(ISERROR(B1694),IF(ISERROR(B1693),"BLANK",B1693),B1694),B1695)</f>
        <v>Valesca deGroot</v>
      </c>
      <c r="C1696" s="11" t="str">
        <f t="shared" si="3271"/>
        <v>Em Lim</v>
      </c>
      <c r="D1696" s="11" t="str">
        <f t="shared" si="3271"/>
        <v>BMSC22</v>
      </c>
      <c r="E1696" s="12" t="str">
        <f>IF(ISERROR(VLOOKUP($D1696,SITES!$A:$E,2,FALSE)),"",VLOOKUP($D1696,SITES!$A:$E,2,FALSE))</f>
        <v>Dixon Inside</v>
      </c>
      <c r="F1696" s="10">
        <f>IF(ISERROR(VLOOKUP($D1696,SITES!$A:$E,3,FALSE)),"",VLOOKUP($D1696,SITES!$A:$E,3,FALSE))</f>
        <v>48.8542671203613</v>
      </c>
      <c r="G1696" s="13">
        <f>IF(ISERROR(VLOOKUP($D1696,SITES!$A:$E,4,FALSE)),"",VLOOKUP($D1696,SITES!$A:$E,4,FALSE))</f>
        <v>-125.11703491210901</v>
      </c>
      <c r="H1696" s="36" t="str">
        <f t="shared" ref="H1696:O1696" si="3272">IF(ISERROR(H1695),IF(ISERROR(H1694),IF(ISERROR(H1693),"BLANK",H1693),H1694),H1695)</f>
        <v>30/04/2024</v>
      </c>
      <c r="I1696" s="11">
        <f t="shared" si="3272"/>
        <v>2</v>
      </c>
      <c r="J1696" s="11" t="str">
        <f t="shared" si="3272"/>
        <v>E</v>
      </c>
      <c r="K1696" s="18">
        <f t="shared" si="3272"/>
        <v>0.49513888888888885</v>
      </c>
      <c r="L1696" s="11" t="str">
        <f t="shared" si="3272"/>
        <v>VdG</v>
      </c>
      <c r="M1696" s="11">
        <f t="shared" si="3272"/>
        <v>5.5</v>
      </c>
      <c r="N1696" s="11">
        <f t="shared" si="3272"/>
        <v>2</v>
      </c>
      <c r="O1696" s="11">
        <f t="shared" si="3272"/>
        <v>2</v>
      </c>
      <c r="P1696" s="11" t="s">
        <v>37</v>
      </c>
      <c r="Q1696" s="19" t="str">
        <f>IF($N1696=1,IF(ISERROR(VLOOKUP($P1696,'M1'!$A:$C,Q$2,FALSE)),"NOT PRESENT",VLOOKUP($P1696,'M1'!$A:$C,Q$2,FALSE)),IF($N1696=2,IF(ISERROR(VLOOKUP(DATA!$P1696,'M2'!$A:$C,Q$2,FALSE)),"NOT PRESENT",VLOOKUP(DATA!$P1696,'M2'!$A:$C,Q$2,FALSE)),IF($N1696=0,IF(ISERROR(VLOOKUP($P1696,'M1'!$A:$C,Q$2,FALSE)),IF(ISERROR(VLOOKUP(DATA!$P1696,'M2'!$A:$C,Q$2,FALSE)),"NOT PRESENT",VLOOKUP(DATA!$P1696,'M2'!$A:$C,Q$2,FALSE)),VLOOKUP($P1696,'M1'!$A:$C,Q$2,FALSE)),"SPECIFY METHOD")))</f>
        <v>Ceratostoma foliatum</v>
      </c>
      <c r="R1696" s="12" t="str">
        <f>IF($N1696=1,IF(ISERROR(VLOOKUP($P1696,'M1'!$A:$C,R$2,FALSE)),"NOT PRESENT",VLOOKUP($P1696,'M1'!$A:$C,R$2,FALSE)),IF($N1696=2,IF(ISERROR(VLOOKUP(DATA!$P1696,'M2'!$A:$C,R$2,FALSE)),"NOT PRESENT",VLOOKUP(DATA!$P1696,'M2'!$A:$C,R$2,FALSE)),IF($N1696=0,IF(ISERROR(VLOOKUP($P1696,'M1'!$A:$C,R$2,FALSE)),IF(ISERROR(VLOOKUP(DATA!$P1696,'M2'!$A:$C,R$2,FALSE)),"NOT PRESENT",VLOOKUP(DATA!$P1696,'M2'!$A:$C,R$2,FALSE)),VLOOKUP($P1696,'M1'!$A:$C,R$2,FALSE)),"SPECIFY METHOD")))</f>
        <v>Leafy hornmouth</v>
      </c>
      <c r="S1696" s="21">
        <f t="shared" si="2910"/>
        <v>10</v>
      </c>
      <c r="T1696" s="11">
        <v>10</v>
      </c>
      <c r="U1696" s="11"/>
      <c r="V1696" s="11"/>
      <c r="W1696" s="11"/>
      <c r="X1696" s="11"/>
      <c r="Y1696" s="11"/>
      <c r="Z1696" s="11"/>
      <c r="AA1696" s="11"/>
      <c r="AB1696" s="11"/>
      <c r="AC1696" s="11"/>
      <c r="AD1696" s="11"/>
      <c r="AE1696" s="11"/>
      <c r="AF1696" s="11"/>
      <c r="AG1696" s="11"/>
      <c r="AH1696" s="11"/>
      <c r="AI1696" s="11"/>
      <c r="AJ1696" s="11"/>
      <c r="AK1696" s="11"/>
      <c r="AL1696" s="11"/>
      <c r="AM1696" s="11"/>
      <c r="AN1696" s="11"/>
      <c r="AO1696" s="11"/>
      <c r="AP1696" s="11"/>
      <c r="AQ1696" s="11"/>
      <c r="AR1696" s="11"/>
      <c r="AS1696" s="11"/>
      <c r="AT1696" s="11"/>
      <c r="AU1696" s="11"/>
      <c r="AV1696" s="11"/>
      <c r="AW1696" s="11"/>
      <c r="AX1696" s="11"/>
      <c r="AY1696" s="11"/>
      <c r="AZ1696" s="11"/>
      <c r="BA1696" s="11"/>
      <c r="BB1696" s="11"/>
      <c r="BC1696" s="11"/>
      <c r="BD1696" s="11"/>
      <c r="BE1696" s="11"/>
      <c r="BF1696" s="11"/>
      <c r="BG1696" s="11"/>
      <c r="BH1696" s="11"/>
      <c r="BI1696" s="11"/>
      <c r="BJ1696" s="11"/>
      <c r="BK1696" s="11"/>
      <c r="BL1696" s="11"/>
      <c r="BM1696" s="11"/>
      <c r="BN1696" s="11"/>
      <c r="BO1696" s="11"/>
      <c r="BP1696" s="11"/>
    </row>
    <row r="1697" spans="1:68" ht="12.75" customHeight="1">
      <c r="A1697" s="12">
        <f t="shared" si="3246"/>
        <v>1693</v>
      </c>
      <c r="B1697" s="11" t="str">
        <f t="shared" ref="B1697:D1697" si="3273">IF(ISERROR(B1696),IF(ISERROR(B1695),IF(ISERROR(B1694),"BLANK",B1694),B1695),B1696)</f>
        <v>Valesca deGroot</v>
      </c>
      <c r="C1697" s="11" t="str">
        <f t="shared" si="3273"/>
        <v>Em Lim</v>
      </c>
      <c r="D1697" s="11" t="str">
        <f t="shared" si="3273"/>
        <v>BMSC22</v>
      </c>
      <c r="E1697" s="12" t="str">
        <f>IF(ISERROR(VLOOKUP($D1697,SITES!$A:$E,2,FALSE)),"",VLOOKUP($D1697,SITES!$A:$E,2,FALSE))</f>
        <v>Dixon Inside</v>
      </c>
      <c r="F1697" s="10">
        <f>IF(ISERROR(VLOOKUP($D1697,SITES!$A:$E,3,FALSE)),"",VLOOKUP($D1697,SITES!$A:$E,3,FALSE))</f>
        <v>48.8542671203613</v>
      </c>
      <c r="G1697" s="13">
        <f>IF(ISERROR(VLOOKUP($D1697,SITES!$A:$E,4,FALSE)),"",VLOOKUP($D1697,SITES!$A:$E,4,FALSE))</f>
        <v>-125.11703491210901</v>
      </c>
      <c r="H1697" s="36" t="str">
        <f t="shared" ref="H1697:O1697" si="3274">IF(ISERROR(H1696),IF(ISERROR(H1695),IF(ISERROR(H1694),"BLANK",H1694),H1695),H1696)</f>
        <v>30/04/2024</v>
      </c>
      <c r="I1697" s="11">
        <f t="shared" si="3274"/>
        <v>2</v>
      </c>
      <c r="J1697" s="11" t="str">
        <f t="shared" si="3274"/>
        <v>E</v>
      </c>
      <c r="K1697" s="18">
        <f t="shared" si="3274"/>
        <v>0.49513888888888885</v>
      </c>
      <c r="L1697" s="11" t="str">
        <f t="shared" si="3274"/>
        <v>VdG</v>
      </c>
      <c r="M1697" s="11">
        <f t="shared" si="3274"/>
        <v>5.5</v>
      </c>
      <c r="N1697" s="11">
        <f t="shared" si="3274"/>
        <v>2</v>
      </c>
      <c r="O1697" s="11">
        <f t="shared" si="3274"/>
        <v>2</v>
      </c>
      <c r="P1697" s="11" t="s">
        <v>90</v>
      </c>
      <c r="Q1697" s="19" t="str">
        <f>IF($N1697=1,IF(ISERROR(VLOOKUP($P1697,'M1'!$A:$C,Q$2,FALSE)),"NOT PRESENT",VLOOKUP($P1697,'M1'!$A:$C,Q$2,FALSE)),IF($N1697=2,IF(ISERROR(VLOOKUP(DATA!$P1697,'M2'!$A:$C,Q$2,FALSE)),"NOT PRESENT",VLOOKUP(DATA!$P1697,'M2'!$A:$C,Q$2,FALSE)),IF($N1697=0,IF(ISERROR(VLOOKUP($P1697,'M1'!$A:$C,Q$2,FALSE)),IF(ISERROR(VLOOKUP(DATA!$P1697,'M2'!$A:$C,Q$2,FALSE)),"NOT PRESENT",VLOOKUP(DATA!$P1697,'M2'!$A:$C,Q$2,FALSE)),VLOOKUP($P1697,'M1'!$A:$C,Q$2,FALSE)),"SPECIFY METHOD")))</f>
        <v>Polycera tricolor</v>
      </c>
      <c r="R1697" s="12" t="str">
        <f>IF($N1697=1,IF(ISERROR(VLOOKUP($P1697,'M1'!$A:$C,R$2,FALSE)),"NOT PRESENT",VLOOKUP($P1697,'M1'!$A:$C,R$2,FALSE)),IF($N1697=2,IF(ISERROR(VLOOKUP(DATA!$P1697,'M2'!$A:$C,R$2,FALSE)),"NOT PRESENT",VLOOKUP(DATA!$P1697,'M2'!$A:$C,R$2,FALSE)),IF($N1697=0,IF(ISERROR(VLOOKUP($P1697,'M1'!$A:$C,R$2,FALSE)),IF(ISERROR(VLOOKUP(DATA!$P1697,'M2'!$A:$C,R$2,FALSE)),"NOT PRESENT",VLOOKUP(DATA!$P1697,'M2'!$A:$C,R$2,FALSE)),VLOOKUP($P1697,'M1'!$A:$C,R$2,FALSE)),"SPECIFY METHOD")))</f>
        <v>Tricolour nudibranch</v>
      </c>
      <c r="S1697" s="21">
        <f t="shared" si="2910"/>
        <v>3</v>
      </c>
      <c r="T1697" s="11">
        <v>3</v>
      </c>
      <c r="U1697" s="11"/>
      <c r="V1697" s="11"/>
      <c r="W1697" s="11"/>
      <c r="X1697" s="11"/>
      <c r="Y1697" s="11"/>
      <c r="Z1697" s="11"/>
      <c r="AA1697" s="11"/>
      <c r="AB1697" s="11"/>
      <c r="AC1697" s="11"/>
      <c r="AD1697" s="11"/>
      <c r="AE1697" s="11"/>
      <c r="AF1697" s="11"/>
      <c r="AG1697" s="11"/>
      <c r="AH1697" s="11"/>
      <c r="AI1697" s="11"/>
      <c r="AJ1697" s="11"/>
      <c r="AK1697" s="11"/>
      <c r="AL1697" s="11"/>
      <c r="AM1697" s="11"/>
      <c r="AN1697" s="11"/>
      <c r="AO1697" s="11"/>
      <c r="AP1697" s="11"/>
      <c r="AQ1697" s="11"/>
      <c r="AR1697" s="11"/>
      <c r="AS1697" s="11"/>
      <c r="AT1697" s="11"/>
      <c r="AU1697" s="11"/>
      <c r="AV1697" s="11"/>
      <c r="AW1697" s="11"/>
      <c r="AX1697" s="11"/>
      <c r="AY1697" s="11"/>
      <c r="AZ1697" s="11"/>
      <c r="BA1697" s="11"/>
      <c r="BB1697" s="11"/>
      <c r="BC1697" s="11"/>
      <c r="BD1697" s="11"/>
      <c r="BE1697" s="11"/>
      <c r="BF1697" s="11"/>
      <c r="BG1697" s="11"/>
      <c r="BH1697" s="11"/>
      <c r="BI1697" s="11"/>
      <c r="BJ1697" s="11"/>
      <c r="BK1697" s="11"/>
      <c r="BL1697" s="11"/>
      <c r="BM1697" s="11"/>
      <c r="BN1697" s="11"/>
      <c r="BO1697" s="11"/>
      <c r="BP1697" s="11"/>
    </row>
    <row r="1698" spans="1:68" ht="12.75" customHeight="1">
      <c r="A1698" s="12">
        <f t="shared" si="3246"/>
        <v>1694</v>
      </c>
      <c r="B1698" s="11" t="str">
        <f t="shared" ref="B1698:D1698" si="3275">IF(ISERROR(B1697),IF(ISERROR(B1696),IF(ISERROR(B1695),"BLANK",B1695),B1696),B1697)</f>
        <v>Valesca deGroot</v>
      </c>
      <c r="C1698" s="11" t="str">
        <f t="shared" si="3275"/>
        <v>Em Lim</v>
      </c>
      <c r="D1698" s="11" t="str">
        <f t="shared" si="3275"/>
        <v>BMSC22</v>
      </c>
      <c r="E1698" s="12" t="str">
        <f>IF(ISERROR(VLOOKUP($D1698,SITES!$A:$E,2,FALSE)),"",VLOOKUP($D1698,SITES!$A:$E,2,FALSE))</f>
        <v>Dixon Inside</v>
      </c>
      <c r="F1698" s="10">
        <f>IF(ISERROR(VLOOKUP($D1698,SITES!$A:$E,3,FALSE)),"",VLOOKUP($D1698,SITES!$A:$E,3,FALSE))</f>
        <v>48.8542671203613</v>
      </c>
      <c r="G1698" s="13">
        <f>IF(ISERROR(VLOOKUP($D1698,SITES!$A:$E,4,FALSE)),"",VLOOKUP($D1698,SITES!$A:$E,4,FALSE))</f>
        <v>-125.11703491210901</v>
      </c>
      <c r="H1698" s="36" t="str">
        <f t="shared" ref="H1698:O1698" si="3276">IF(ISERROR(H1697),IF(ISERROR(H1696),IF(ISERROR(H1695),"BLANK",H1695),H1696),H1697)</f>
        <v>30/04/2024</v>
      </c>
      <c r="I1698" s="11">
        <f t="shared" si="3276"/>
        <v>2</v>
      </c>
      <c r="J1698" s="11" t="str">
        <f t="shared" si="3276"/>
        <v>E</v>
      </c>
      <c r="K1698" s="18">
        <f t="shared" si="3276"/>
        <v>0.49513888888888885</v>
      </c>
      <c r="L1698" s="11" t="str">
        <f t="shared" si="3276"/>
        <v>VdG</v>
      </c>
      <c r="M1698" s="11">
        <f t="shared" si="3276"/>
        <v>5.5</v>
      </c>
      <c r="N1698" s="11">
        <f t="shared" si="3276"/>
        <v>2</v>
      </c>
      <c r="O1698" s="11">
        <f t="shared" si="3276"/>
        <v>2</v>
      </c>
      <c r="P1698" s="11" t="s">
        <v>80</v>
      </c>
      <c r="Q1698" s="19" t="str">
        <f>IF($N1698=1,IF(ISERROR(VLOOKUP($P1698,'M1'!$A:$C,Q$2,FALSE)),"NOT PRESENT",VLOOKUP($P1698,'M1'!$A:$C,Q$2,FALSE)),IF($N1698=2,IF(ISERROR(VLOOKUP(DATA!$P1698,'M2'!$A:$C,Q$2,FALSE)),"NOT PRESENT",VLOOKUP(DATA!$P1698,'M2'!$A:$C,Q$2,FALSE)),IF($N1698=0,IF(ISERROR(VLOOKUP($P1698,'M1'!$A:$C,Q$2,FALSE)),IF(ISERROR(VLOOKUP(DATA!$P1698,'M2'!$A:$C,Q$2,FALSE)),"NOT PRESENT",VLOOKUP(DATA!$P1698,'M2'!$A:$C,Q$2,FALSE)),VLOOKUP($P1698,'M1'!$A:$C,Q$2,FALSE)),"SPECIFY METHOD")))</f>
        <v>Doris montereyensis</v>
      </c>
      <c r="R1698" s="12" t="str">
        <f>IF($N1698=1,IF(ISERROR(VLOOKUP($P1698,'M1'!$A:$C,R$2,FALSE)),"NOT PRESENT",VLOOKUP($P1698,'M1'!$A:$C,R$2,FALSE)),IF($N1698=2,IF(ISERROR(VLOOKUP(DATA!$P1698,'M2'!$A:$C,R$2,FALSE)),"NOT PRESENT",VLOOKUP(DATA!$P1698,'M2'!$A:$C,R$2,FALSE)),IF($N1698=0,IF(ISERROR(VLOOKUP($P1698,'M1'!$A:$C,R$2,FALSE)),IF(ISERROR(VLOOKUP(DATA!$P1698,'M2'!$A:$C,R$2,FALSE)),"NOT PRESENT",VLOOKUP(DATA!$P1698,'M2'!$A:$C,R$2,FALSE)),VLOOKUP($P1698,'M1'!$A:$C,R$2,FALSE)),"SPECIFY METHOD")))</f>
        <v>Monterey sea lemon</v>
      </c>
      <c r="S1698" s="21">
        <f t="shared" si="2910"/>
        <v>1</v>
      </c>
      <c r="T1698" s="11">
        <v>1</v>
      </c>
      <c r="U1698" s="11"/>
      <c r="V1698" s="11"/>
      <c r="W1698" s="11"/>
      <c r="X1698" s="11"/>
      <c r="Y1698" s="11"/>
      <c r="Z1698" s="11"/>
      <c r="AA1698" s="11"/>
      <c r="AB1698" s="11"/>
      <c r="AC1698" s="11"/>
      <c r="AD1698" s="11"/>
      <c r="AE1698" s="11"/>
      <c r="AF1698" s="11"/>
      <c r="AG1698" s="11"/>
      <c r="AH1698" s="11"/>
      <c r="AI1698" s="11"/>
      <c r="AJ1698" s="11"/>
      <c r="AK1698" s="11"/>
      <c r="AL1698" s="11"/>
      <c r="AM1698" s="11"/>
      <c r="AN1698" s="11"/>
      <c r="AO1698" s="11"/>
      <c r="AP1698" s="11"/>
      <c r="AQ1698" s="11"/>
      <c r="AR1698" s="11"/>
      <c r="AS1698" s="11"/>
      <c r="AT1698" s="11"/>
      <c r="AU1698" s="11"/>
      <c r="AV1698" s="11"/>
      <c r="AW1698" s="11"/>
      <c r="AX1698" s="11"/>
      <c r="AY1698" s="11"/>
      <c r="AZ1698" s="11"/>
      <c r="BA1698" s="11"/>
      <c r="BB1698" s="11"/>
      <c r="BC1698" s="11"/>
      <c r="BD1698" s="11"/>
      <c r="BE1698" s="11"/>
      <c r="BF1698" s="11"/>
      <c r="BG1698" s="11"/>
      <c r="BH1698" s="11"/>
      <c r="BI1698" s="11"/>
      <c r="BJ1698" s="11"/>
      <c r="BK1698" s="11"/>
      <c r="BL1698" s="11"/>
      <c r="BM1698" s="11"/>
      <c r="BN1698" s="11"/>
      <c r="BO1698" s="11"/>
      <c r="BP1698" s="11"/>
    </row>
    <row r="1699" spans="1:68" ht="12.75" customHeight="1">
      <c r="A1699" s="12">
        <f t="shared" si="3246"/>
        <v>1695</v>
      </c>
      <c r="B1699" s="11" t="str">
        <f t="shared" ref="B1699:D1699" si="3277">IF(ISERROR(B1698),IF(ISERROR(B1697),IF(ISERROR(B1696),"BLANK",B1696),B1697),B1698)</f>
        <v>Valesca deGroot</v>
      </c>
      <c r="C1699" s="11" t="str">
        <f t="shared" si="3277"/>
        <v>Em Lim</v>
      </c>
      <c r="D1699" s="11" t="str">
        <f t="shared" si="3277"/>
        <v>BMSC22</v>
      </c>
      <c r="E1699" s="12" t="str">
        <f>IF(ISERROR(VLOOKUP($D1699,SITES!$A:$E,2,FALSE)),"",VLOOKUP($D1699,SITES!$A:$E,2,FALSE))</f>
        <v>Dixon Inside</v>
      </c>
      <c r="F1699" s="10">
        <f>IF(ISERROR(VLOOKUP($D1699,SITES!$A:$E,3,FALSE)),"",VLOOKUP($D1699,SITES!$A:$E,3,FALSE))</f>
        <v>48.8542671203613</v>
      </c>
      <c r="G1699" s="13">
        <f>IF(ISERROR(VLOOKUP($D1699,SITES!$A:$E,4,FALSE)),"",VLOOKUP($D1699,SITES!$A:$E,4,FALSE))</f>
        <v>-125.11703491210901</v>
      </c>
      <c r="H1699" s="36" t="str">
        <f t="shared" ref="H1699:O1699" si="3278">IF(ISERROR(H1698),IF(ISERROR(H1697),IF(ISERROR(H1696),"BLANK",H1696),H1697),H1698)</f>
        <v>30/04/2024</v>
      </c>
      <c r="I1699" s="11">
        <f t="shared" si="3278"/>
        <v>2</v>
      </c>
      <c r="J1699" s="11" t="str">
        <f t="shared" si="3278"/>
        <v>E</v>
      </c>
      <c r="K1699" s="18">
        <f t="shared" si="3278"/>
        <v>0.49513888888888885</v>
      </c>
      <c r="L1699" s="11" t="str">
        <f t="shared" si="3278"/>
        <v>VdG</v>
      </c>
      <c r="M1699" s="11">
        <f t="shared" si="3278"/>
        <v>5.5</v>
      </c>
      <c r="N1699" s="11">
        <f t="shared" si="3278"/>
        <v>2</v>
      </c>
      <c r="O1699" s="11">
        <f t="shared" si="3278"/>
        <v>2</v>
      </c>
      <c r="P1699" s="11" t="s">
        <v>44</v>
      </c>
      <c r="Q1699" s="19" t="str">
        <f>IF($N1699=1,IF(ISERROR(VLOOKUP($P1699,'M1'!$A:$C,Q$2,FALSE)),"NOT PRESENT",VLOOKUP($P1699,'M1'!$A:$C,Q$2,FALSE)),IF($N1699=2,IF(ISERROR(VLOOKUP(DATA!$P1699,'M2'!$A:$C,Q$2,FALSE)),"NOT PRESENT",VLOOKUP(DATA!$P1699,'M2'!$A:$C,Q$2,FALSE)),IF($N1699=0,IF(ISERROR(VLOOKUP($P1699,'M1'!$A:$C,Q$2,FALSE)),IF(ISERROR(VLOOKUP(DATA!$P1699,'M2'!$A:$C,Q$2,FALSE)),"NOT PRESENT",VLOOKUP(DATA!$P1699,'M2'!$A:$C,Q$2,FALSE)),VLOOKUP($P1699,'M1'!$A:$C,Q$2,FALSE)),"SPECIFY METHOD")))</f>
        <v>Strongylocentrotus purpuratus</v>
      </c>
      <c r="R1699" s="12" t="str">
        <f>IF($N1699=1,IF(ISERROR(VLOOKUP($P1699,'M1'!$A:$C,R$2,FALSE)),"NOT PRESENT",VLOOKUP($P1699,'M1'!$A:$C,R$2,FALSE)),IF($N1699=2,IF(ISERROR(VLOOKUP(DATA!$P1699,'M2'!$A:$C,R$2,FALSE)),"NOT PRESENT",VLOOKUP(DATA!$P1699,'M2'!$A:$C,R$2,FALSE)),IF($N1699=0,IF(ISERROR(VLOOKUP($P1699,'M1'!$A:$C,R$2,FALSE)),IF(ISERROR(VLOOKUP(DATA!$P1699,'M2'!$A:$C,R$2,FALSE)),"NOT PRESENT",VLOOKUP(DATA!$P1699,'M2'!$A:$C,R$2,FALSE)),VLOOKUP($P1699,'M1'!$A:$C,R$2,FALSE)),"SPECIFY METHOD")))</f>
        <v>Purple sea urchin (?)</v>
      </c>
      <c r="S1699" s="21">
        <f t="shared" si="2910"/>
        <v>1</v>
      </c>
      <c r="T1699" s="11">
        <v>1</v>
      </c>
      <c r="U1699" s="11"/>
      <c r="V1699" s="11"/>
      <c r="W1699" s="11"/>
      <c r="X1699" s="11"/>
      <c r="Y1699" s="11"/>
      <c r="Z1699" s="11"/>
      <c r="AA1699" s="11"/>
      <c r="AB1699" s="11"/>
      <c r="AC1699" s="11"/>
      <c r="AD1699" s="11"/>
      <c r="AE1699" s="11"/>
      <c r="AF1699" s="11"/>
      <c r="AG1699" s="11"/>
      <c r="AH1699" s="11"/>
      <c r="AI1699" s="11"/>
      <c r="AJ1699" s="11"/>
      <c r="AK1699" s="11"/>
      <c r="AL1699" s="11"/>
      <c r="AM1699" s="11"/>
      <c r="AN1699" s="11"/>
      <c r="AO1699" s="11"/>
      <c r="AP1699" s="11"/>
      <c r="AQ1699" s="11"/>
      <c r="AR1699" s="11"/>
      <c r="AS1699" s="11"/>
      <c r="AT1699" s="11"/>
      <c r="AU1699" s="11"/>
      <c r="AV1699" s="11"/>
      <c r="AW1699" s="11"/>
      <c r="AX1699" s="11"/>
      <c r="AY1699" s="11"/>
      <c r="AZ1699" s="11"/>
      <c r="BA1699" s="11"/>
      <c r="BB1699" s="11"/>
      <c r="BC1699" s="11"/>
      <c r="BD1699" s="11"/>
      <c r="BE1699" s="11"/>
      <c r="BF1699" s="11"/>
      <c r="BG1699" s="11"/>
      <c r="BH1699" s="11"/>
      <c r="BI1699" s="11"/>
      <c r="BJ1699" s="11"/>
      <c r="BK1699" s="11"/>
      <c r="BL1699" s="11"/>
      <c r="BM1699" s="11"/>
      <c r="BN1699" s="11"/>
      <c r="BO1699" s="11"/>
      <c r="BP1699" s="11"/>
    </row>
    <row r="1700" spans="1:68" ht="12.75" customHeight="1">
      <c r="A1700" s="12">
        <f t="shared" si="3246"/>
        <v>1696</v>
      </c>
      <c r="B1700" s="11" t="str">
        <f t="shared" ref="B1700:D1700" si="3279">IF(ISERROR(B1699),IF(ISERROR(B1698),IF(ISERROR(B1697),"BLANK",B1697),B1698),B1699)</f>
        <v>Valesca deGroot</v>
      </c>
      <c r="C1700" s="11" t="str">
        <f t="shared" si="3279"/>
        <v>Em Lim</v>
      </c>
      <c r="D1700" s="11" t="str">
        <f t="shared" si="3279"/>
        <v>BMSC22</v>
      </c>
      <c r="E1700" s="12" t="str">
        <f>IF(ISERROR(VLOOKUP($D1700,SITES!$A:$E,2,FALSE)),"",VLOOKUP($D1700,SITES!$A:$E,2,FALSE))</f>
        <v>Dixon Inside</v>
      </c>
      <c r="F1700" s="10">
        <f>IF(ISERROR(VLOOKUP($D1700,SITES!$A:$E,3,FALSE)),"",VLOOKUP($D1700,SITES!$A:$E,3,FALSE))</f>
        <v>48.8542671203613</v>
      </c>
      <c r="G1700" s="13">
        <f>IF(ISERROR(VLOOKUP($D1700,SITES!$A:$E,4,FALSE)),"",VLOOKUP($D1700,SITES!$A:$E,4,FALSE))</f>
        <v>-125.11703491210901</v>
      </c>
      <c r="H1700" s="36" t="str">
        <f t="shared" ref="H1700:O1700" si="3280">IF(ISERROR(H1699),IF(ISERROR(H1698),IF(ISERROR(H1697),"BLANK",H1697),H1698),H1699)</f>
        <v>30/04/2024</v>
      </c>
      <c r="I1700" s="11">
        <f t="shared" si="3280"/>
        <v>2</v>
      </c>
      <c r="J1700" s="11" t="str">
        <f t="shared" si="3280"/>
        <v>E</v>
      </c>
      <c r="K1700" s="18">
        <f t="shared" si="3280"/>
        <v>0.49513888888888885</v>
      </c>
      <c r="L1700" s="11" t="str">
        <f t="shared" si="3280"/>
        <v>VdG</v>
      </c>
      <c r="M1700" s="11">
        <f t="shared" si="3280"/>
        <v>5.5</v>
      </c>
      <c r="N1700" s="11">
        <f t="shared" si="3280"/>
        <v>2</v>
      </c>
      <c r="O1700" s="11">
        <f t="shared" si="3280"/>
        <v>2</v>
      </c>
      <c r="P1700" s="11" t="s">
        <v>59</v>
      </c>
      <c r="Q1700" s="19" t="str">
        <f>IF($N1700=1,IF(ISERROR(VLOOKUP($P1700,'M1'!$A:$C,Q$2,FALSE)),"NOT PRESENT",VLOOKUP($P1700,'M1'!$A:$C,Q$2,FALSE)),IF($N1700=2,IF(ISERROR(VLOOKUP(DATA!$P1700,'M2'!$A:$C,Q$2,FALSE)),"NOT PRESENT",VLOOKUP(DATA!$P1700,'M2'!$A:$C,Q$2,FALSE)),IF($N1700=0,IF(ISERROR(VLOOKUP($P1700,'M1'!$A:$C,Q$2,FALSE)),IF(ISERROR(VLOOKUP(DATA!$P1700,'M2'!$A:$C,Q$2,FALSE)),"NOT PRESENT",VLOOKUP(DATA!$P1700,'M2'!$A:$C,Q$2,FALSE)),VLOOKUP($P1700,'M1'!$A:$C,Q$2,FALSE)),"SPECIFY METHOD")))</f>
        <v>Scyra acutifrons</v>
      </c>
      <c r="R1700" s="12" t="str">
        <f>IF($N1700=1,IF(ISERROR(VLOOKUP($P1700,'M1'!$A:$C,R$2,FALSE)),"NOT PRESENT",VLOOKUP($P1700,'M1'!$A:$C,R$2,FALSE)),IF($N1700=2,IF(ISERROR(VLOOKUP(DATA!$P1700,'M2'!$A:$C,R$2,FALSE)),"NOT PRESENT",VLOOKUP(DATA!$P1700,'M2'!$A:$C,R$2,FALSE)),IF($N1700=0,IF(ISERROR(VLOOKUP($P1700,'M1'!$A:$C,R$2,FALSE)),IF(ISERROR(VLOOKUP(DATA!$P1700,'M2'!$A:$C,R$2,FALSE)),"NOT PRESENT",VLOOKUP(DATA!$P1700,'M2'!$A:$C,R$2,FALSE)),VLOOKUP($P1700,'M1'!$A:$C,R$2,FALSE)),"SPECIFY METHOD")))</f>
        <v>Sharpnose crab</v>
      </c>
      <c r="S1700" s="21">
        <f t="shared" si="2910"/>
        <v>3</v>
      </c>
      <c r="T1700" s="11">
        <v>3</v>
      </c>
      <c r="U1700" s="11"/>
      <c r="V1700" s="11"/>
      <c r="W1700" s="11"/>
      <c r="X1700" s="11"/>
      <c r="Y1700" s="11"/>
      <c r="Z1700" s="11"/>
      <c r="AA1700" s="11"/>
      <c r="AB1700" s="11"/>
      <c r="AC1700" s="11"/>
      <c r="AD1700" s="11"/>
      <c r="AE1700" s="11"/>
      <c r="AF1700" s="11"/>
      <c r="AG1700" s="11"/>
      <c r="AH1700" s="11"/>
      <c r="AI1700" s="11"/>
      <c r="AJ1700" s="11"/>
      <c r="AK1700" s="11"/>
      <c r="AL1700" s="11"/>
      <c r="AM1700" s="11"/>
      <c r="AN1700" s="11"/>
      <c r="AO1700" s="11"/>
      <c r="AP1700" s="11"/>
      <c r="AQ1700" s="11"/>
      <c r="AR1700" s="11"/>
      <c r="AS1700" s="11"/>
      <c r="AT1700" s="11"/>
      <c r="AU1700" s="11"/>
      <c r="AV1700" s="11"/>
      <c r="AW1700" s="11"/>
      <c r="AX1700" s="11"/>
      <c r="AY1700" s="11"/>
      <c r="AZ1700" s="11"/>
      <c r="BA1700" s="11"/>
      <c r="BB1700" s="11"/>
      <c r="BC1700" s="11"/>
      <c r="BD1700" s="11"/>
      <c r="BE1700" s="11"/>
      <c r="BF1700" s="11"/>
      <c r="BG1700" s="11"/>
      <c r="BH1700" s="11"/>
      <c r="BI1700" s="11"/>
      <c r="BJ1700" s="11"/>
      <c r="BK1700" s="11"/>
      <c r="BL1700" s="11"/>
      <c r="BM1700" s="11"/>
      <c r="BN1700" s="11"/>
      <c r="BO1700" s="11"/>
      <c r="BP1700" s="11"/>
    </row>
    <row r="1701" spans="1:68" ht="12.75" customHeight="1">
      <c r="A1701" s="12">
        <f t="shared" si="3246"/>
        <v>1697</v>
      </c>
      <c r="B1701" s="11" t="str">
        <f t="shared" ref="B1701:D1701" si="3281">IF(ISERROR(B1700),IF(ISERROR(B1699),IF(ISERROR(B1698),"BLANK",B1698),B1699),B1700)</f>
        <v>Valesca deGroot</v>
      </c>
      <c r="C1701" s="11" t="str">
        <f t="shared" si="3281"/>
        <v>Em Lim</v>
      </c>
      <c r="D1701" s="11" t="str">
        <f t="shared" si="3281"/>
        <v>BMSC22</v>
      </c>
      <c r="E1701" s="12" t="str">
        <f>IF(ISERROR(VLOOKUP($D1701,SITES!$A:$E,2,FALSE)),"",VLOOKUP($D1701,SITES!$A:$E,2,FALSE))</f>
        <v>Dixon Inside</v>
      </c>
      <c r="F1701" s="10">
        <f>IF(ISERROR(VLOOKUP($D1701,SITES!$A:$E,3,FALSE)),"",VLOOKUP($D1701,SITES!$A:$E,3,FALSE))</f>
        <v>48.8542671203613</v>
      </c>
      <c r="G1701" s="13">
        <f>IF(ISERROR(VLOOKUP($D1701,SITES!$A:$E,4,FALSE)),"",VLOOKUP($D1701,SITES!$A:$E,4,FALSE))</f>
        <v>-125.11703491210901</v>
      </c>
      <c r="H1701" s="36" t="str">
        <f t="shared" ref="H1701:O1701" si="3282">IF(ISERROR(H1700),IF(ISERROR(H1699),IF(ISERROR(H1698),"BLANK",H1698),H1699),H1700)</f>
        <v>30/04/2024</v>
      </c>
      <c r="I1701" s="11">
        <f t="shared" si="3282"/>
        <v>2</v>
      </c>
      <c r="J1701" s="11" t="str">
        <f t="shared" si="3282"/>
        <v>E</v>
      </c>
      <c r="K1701" s="18">
        <f t="shared" si="3282"/>
        <v>0.49513888888888885</v>
      </c>
      <c r="L1701" s="11" t="str">
        <f t="shared" si="3282"/>
        <v>VdG</v>
      </c>
      <c r="M1701" s="11">
        <f t="shared" si="3282"/>
        <v>5.5</v>
      </c>
      <c r="N1701" s="11">
        <f t="shared" si="3282"/>
        <v>2</v>
      </c>
      <c r="O1701" s="11">
        <f t="shared" si="3282"/>
        <v>2</v>
      </c>
      <c r="P1701" s="11" t="s">
        <v>34</v>
      </c>
      <c r="Q1701" s="19" t="str">
        <f>IF($N1701=1,IF(ISERROR(VLOOKUP($P1701,'M1'!$A:$C,Q$2,FALSE)),"NOT PRESENT",VLOOKUP($P1701,'M1'!$A:$C,Q$2,FALSE)),IF($N1701=2,IF(ISERROR(VLOOKUP(DATA!$P1701,'M2'!$A:$C,Q$2,FALSE)),"NOT PRESENT",VLOOKUP(DATA!$P1701,'M2'!$A:$C,Q$2,FALSE)),IF($N1701=0,IF(ISERROR(VLOOKUP($P1701,'M1'!$A:$C,Q$2,FALSE)),IF(ISERROR(VLOOKUP(DATA!$P1701,'M2'!$A:$C,Q$2,FALSE)),"NOT PRESENT",VLOOKUP(DATA!$P1701,'M2'!$A:$C,Q$2,FALSE)),VLOOKUP($P1701,'M1'!$A:$C,Q$2,FALSE)),"SPECIFY METHOD")))</f>
        <v>Pagurus hemphilli</v>
      </c>
      <c r="R1701" s="12" t="str">
        <f>IF($N1701=1,IF(ISERROR(VLOOKUP($P1701,'M1'!$A:$C,R$2,FALSE)),"NOT PRESENT",VLOOKUP($P1701,'M1'!$A:$C,R$2,FALSE)),IF($N1701=2,IF(ISERROR(VLOOKUP(DATA!$P1701,'M2'!$A:$C,R$2,FALSE)),"NOT PRESENT",VLOOKUP(DATA!$P1701,'M2'!$A:$C,R$2,FALSE)),IF($N1701=0,IF(ISERROR(VLOOKUP($P1701,'M1'!$A:$C,R$2,FALSE)),IF(ISERROR(VLOOKUP(DATA!$P1701,'M2'!$A:$C,R$2,FALSE)),"NOT PRESENT",VLOOKUP(DATA!$P1701,'M2'!$A:$C,R$2,FALSE)),VLOOKUP($P1701,'M1'!$A:$C,R$2,FALSE)),"SPECIFY METHOD")))</f>
        <v>Maroon hermit</v>
      </c>
      <c r="S1701" s="21">
        <f t="shared" si="2910"/>
        <v>3</v>
      </c>
      <c r="T1701" s="11">
        <v>3</v>
      </c>
      <c r="U1701" s="11"/>
      <c r="V1701" s="11"/>
      <c r="W1701" s="11"/>
      <c r="X1701" s="11"/>
      <c r="Y1701" s="11"/>
      <c r="Z1701" s="11"/>
      <c r="AA1701" s="11"/>
      <c r="AB1701" s="11"/>
      <c r="AC1701" s="11"/>
      <c r="AD1701" s="11"/>
      <c r="AE1701" s="11"/>
      <c r="AF1701" s="11"/>
      <c r="AG1701" s="11"/>
      <c r="AH1701" s="11"/>
      <c r="AI1701" s="11"/>
      <c r="AJ1701" s="11"/>
      <c r="AK1701" s="11"/>
      <c r="AL1701" s="11"/>
      <c r="AM1701" s="11"/>
      <c r="AN1701" s="11"/>
      <c r="AO1701" s="11"/>
      <c r="AP1701" s="11"/>
      <c r="AQ1701" s="11"/>
      <c r="AR1701" s="11"/>
      <c r="AS1701" s="11"/>
      <c r="AT1701" s="11"/>
      <c r="AU1701" s="11"/>
      <c r="AV1701" s="11"/>
      <c r="AW1701" s="11"/>
      <c r="AX1701" s="11"/>
      <c r="AY1701" s="11"/>
      <c r="AZ1701" s="11"/>
      <c r="BA1701" s="11"/>
      <c r="BB1701" s="11"/>
      <c r="BC1701" s="11"/>
      <c r="BD1701" s="11"/>
      <c r="BE1701" s="11"/>
      <c r="BF1701" s="11"/>
      <c r="BG1701" s="11"/>
      <c r="BH1701" s="11"/>
      <c r="BI1701" s="11"/>
      <c r="BJ1701" s="11"/>
      <c r="BK1701" s="11"/>
      <c r="BL1701" s="11"/>
      <c r="BM1701" s="11"/>
      <c r="BN1701" s="11"/>
      <c r="BO1701" s="11"/>
      <c r="BP1701" s="11"/>
    </row>
    <row r="1702" spans="1:68" ht="12.75" customHeight="1">
      <c r="A1702" s="12">
        <f t="shared" si="3246"/>
        <v>1698</v>
      </c>
      <c r="B1702" s="11" t="str">
        <f t="shared" ref="B1702:C1702" si="3283">IF(ISERROR(B1701),IF(ISERROR(B1700),IF(ISERROR(B1699),"BLANK",B1699),B1700),B1701)</f>
        <v>Valesca deGroot</v>
      </c>
      <c r="C1702" s="11" t="str">
        <f t="shared" si="3283"/>
        <v>Em Lim</v>
      </c>
      <c r="D1702" s="11" t="s">
        <v>162</v>
      </c>
      <c r="E1702" s="12" t="str">
        <f>IF(ISERROR(VLOOKUP($D1702,SITES!$A:$E,2,FALSE)),"",VLOOKUP($D1702,SITES!$A:$E,2,FALSE))</f>
        <v>Effingham West</v>
      </c>
      <c r="F1702" s="10">
        <f>IF(ISERROR(VLOOKUP($D1702,SITES!$A:$E,3,FALSE)),"",VLOOKUP($D1702,SITES!$A:$E,3,FALSE))</f>
        <v>48.865032196044901</v>
      </c>
      <c r="G1702" s="13">
        <f>IF(ISERROR(VLOOKUP($D1702,SITES!$A:$E,4,FALSE)),"",VLOOKUP($D1702,SITES!$A:$E,4,FALSE))</f>
        <v>-125.313720703125</v>
      </c>
      <c r="H1702" s="36" t="s">
        <v>148</v>
      </c>
      <c r="I1702" s="11">
        <v>3</v>
      </c>
      <c r="J1702" s="11" t="s">
        <v>108</v>
      </c>
      <c r="K1702" s="18">
        <v>0.62013888888888891</v>
      </c>
      <c r="L1702" s="11" t="str">
        <f>IF(ISERROR(L1701),IF(ISERROR(L1700),IF(ISERROR(L1699),"BLANK",L1699),L1700),L1701)</f>
        <v>VdG</v>
      </c>
      <c r="M1702" s="11">
        <v>3</v>
      </c>
      <c r="N1702" s="11">
        <v>1</v>
      </c>
      <c r="O1702" s="11">
        <f>IF(ISERROR(O1701),IF(ISERROR(O1700),IF(ISERROR(O1699),"BLANK",O1699),O1700),O1701)</f>
        <v>2</v>
      </c>
      <c r="P1702" s="11" t="s">
        <v>27</v>
      </c>
      <c r="Q1702" s="19" t="str">
        <f>IF($N1702=1,IF(ISERROR(VLOOKUP($P1702,'M1'!$A:$C,Q$2,FALSE)),"NOT PRESENT",VLOOKUP($P1702,'M1'!$A:$C,Q$2,FALSE)),IF($N1702=2,IF(ISERROR(VLOOKUP(DATA!$P1702,'M2'!$A:$C,Q$2,FALSE)),"NOT PRESENT",VLOOKUP(DATA!$P1702,'M2'!$A:$C,Q$2,FALSE)),IF($N1702=0,IF(ISERROR(VLOOKUP($P1702,'M1'!$A:$C,Q$2,FALSE)),IF(ISERROR(VLOOKUP(DATA!$P1702,'M2'!$A:$C,Q$2,FALSE)),"NOT PRESENT",VLOOKUP(DATA!$P1702,'M2'!$A:$C,Q$2,FALSE)),VLOOKUP($P1702,'M1'!$A:$C,Q$2,FALSE)),"SPECIFY METHOD")))</f>
        <v>Hexagrammos decagrammus</v>
      </c>
      <c r="R1702" s="12" t="str">
        <f>IF($N1702=1,IF(ISERROR(VLOOKUP($P1702,'M1'!$A:$C,R$2,FALSE)),"NOT PRESENT",VLOOKUP($P1702,'M1'!$A:$C,R$2,FALSE)),IF($N1702=2,IF(ISERROR(VLOOKUP(DATA!$P1702,'M2'!$A:$C,R$2,FALSE)),"NOT PRESENT",VLOOKUP(DATA!$P1702,'M2'!$A:$C,R$2,FALSE)),IF($N1702=0,IF(ISERROR(VLOOKUP($P1702,'M1'!$A:$C,R$2,FALSE)),IF(ISERROR(VLOOKUP(DATA!$P1702,'M2'!$A:$C,R$2,FALSE)),"NOT PRESENT",VLOOKUP(DATA!$P1702,'M2'!$A:$C,R$2,FALSE)),VLOOKUP($P1702,'M1'!$A:$C,R$2,FALSE)),"SPECIFY METHOD")))</f>
        <v>Kelp greenling</v>
      </c>
      <c r="S1702" s="21">
        <f t="shared" si="2910"/>
        <v>5</v>
      </c>
      <c r="T1702" s="11">
        <v>0</v>
      </c>
      <c r="U1702" s="11"/>
      <c r="V1702" s="11"/>
      <c r="W1702" s="11"/>
      <c r="X1702" s="11">
        <v>1</v>
      </c>
      <c r="Y1702" s="11">
        <v>3</v>
      </c>
      <c r="Z1702" s="11">
        <v>1</v>
      </c>
      <c r="AA1702" s="11"/>
      <c r="AB1702" s="11"/>
      <c r="AC1702" s="11"/>
      <c r="AD1702" s="11"/>
      <c r="AE1702" s="11"/>
      <c r="AF1702" s="11"/>
      <c r="AG1702" s="11"/>
      <c r="AH1702" s="11"/>
      <c r="AI1702" s="11"/>
      <c r="AJ1702" s="11"/>
      <c r="AK1702" s="11"/>
      <c r="AL1702" s="11"/>
      <c r="AM1702" s="11"/>
      <c r="AN1702" s="11"/>
      <c r="AO1702" s="11"/>
      <c r="AP1702" s="11"/>
      <c r="AQ1702" s="11"/>
      <c r="AR1702" s="11"/>
      <c r="AS1702" s="11"/>
      <c r="AT1702" s="11"/>
      <c r="AU1702" s="11"/>
      <c r="AV1702" s="11"/>
      <c r="AW1702" s="11"/>
      <c r="AX1702" s="11"/>
      <c r="AY1702" s="11"/>
      <c r="AZ1702" s="11"/>
      <c r="BA1702" s="11"/>
      <c r="BB1702" s="11"/>
      <c r="BC1702" s="11"/>
      <c r="BD1702" s="11"/>
      <c r="BE1702" s="11"/>
      <c r="BF1702" s="11"/>
      <c r="BG1702" s="11"/>
      <c r="BH1702" s="11"/>
      <c r="BI1702" s="11"/>
      <c r="BJ1702" s="11"/>
      <c r="BK1702" s="11"/>
      <c r="BL1702" s="11"/>
      <c r="BM1702" s="11"/>
      <c r="BN1702" s="11"/>
      <c r="BO1702" s="11"/>
      <c r="BP1702" s="11"/>
    </row>
    <row r="1703" spans="1:68" ht="12.75" customHeight="1">
      <c r="A1703" s="12">
        <f t="shared" si="3246"/>
        <v>1699</v>
      </c>
      <c r="B1703" s="11" t="str">
        <f t="shared" ref="B1703:D1703" si="3284">IF(ISERROR(B1702),IF(ISERROR(B1701),IF(ISERROR(B1700),"BLANK",B1700),B1701),B1702)</f>
        <v>Valesca deGroot</v>
      </c>
      <c r="C1703" s="11" t="str">
        <f t="shared" si="3284"/>
        <v>Em Lim</v>
      </c>
      <c r="D1703" s="11" t="str">
        <f t="shared" si="3284"/>
        <v>BMSC13</v>
      </c>
      <c r="E1703" s="12" t="str">
        <f>IF(ISERROR(VLOOKUP($D1703,SITES!$A:$E,2,FALSE)),"",VLOOKUP($D1703,SITES!$A:$E,2,FALSE))</f>
        <v>Effingham West</v>
      </c>
      <c r="F1703" s="10">
        <f>IF(ISERROR(VLOOKUP($D1703,SITES!$A:$E,3,FALSE)),"",VLOOKUP($D1703,SITES!$A:$E,3,FALSE))</f>
        <v>48.865032196044901</v>
      </c>
      <c r="G1703" s="13">
        <f>IF(ISERROR(VLOOKUP($D1703,SITES!$A:$E,4,FALSE)),"",VLOOKUP($D1703,SITES!$A:$E,4,FALSE))</f>
        <v>-125.313720703125</v>
      </c>
      <c r="H1703" s="36" t="str">
        <f t="shared" ref="H1703:O1703" si="3285">IF(ISERROR(H1702),IF(ISERROR(H1701),IF(ISERROR(H1700),"BLANK",H1700),H1701),H1702)</f>
        <v>01/05/2024</v>
      </c>
      <c r="I1703" s="11">
        <f t="shared" si="3285"/>
        <v>3</v>
      </c>
      <c r="J1703" s="11" t="str">
        <f t="shared" si="3285"/>
        <v>W</v>
      </c>
      <c r="K1703" s="18">
        <f t="shared" si="3285"/>
        <v>0.62013888888888891</v>
      </c>
      <c r="L1703" s="11" t="str">
        <f t="shared" si="3285"/>
        <v>VdG</v>
      </c>
      <c r="M1703" s="11">
        <f t="shared" si="3285"/>
        <v>3</v>
      </c>
      <c r="N1703" s="11">
        <f t="shared" si="3285"/>
        <v>1</v>
      </c>
      <c r="O1703" s="11">
        <f t="shared" si="3285"/>
        <v>2</v>
      </c>
      <c r="P1703" s="11" t="s">
        <v>53</v>
      </c>
      <c r="Q1703" s="19" t="str">
        <f>IF($N1703=1,IF(ISERROR(VLOOKUP($P1703,'M1'!$A:$C,Q$2,FALSE)),"NOT PRESENT",VLOOKUP($P1703,'M1'!$A:$C,Q$2,FALSE)),IF($N1703=2,IF(ISERROR(VLOOKUP(DATA!$P1703,'M2'!$A:$C,Q$2,FALSE)),"NOT PRESENT",VLOOKUP(DATA!$P1703,'M2'!$A:$C,Q$2,FALSE)),IF($N1703=0,IF(ISERROR(VLOOKUP($P1703,'M1'!$A:$C,Q$2,FALSE)),IF(ISERROR(VLOOKUP(DATA!$P1703,'M2'!$A:$C,Q$2,FALSE)),"NOT PRESENT",VLOOKUP(DATA!$P1703,'M2'!$A:$C,Q$2,FALSE)),VLOOKUP($P1703,'M1'!$A:$C,Q$2,FALSE)),"SPECIFY METHOD")))</f>
        <v>Rhinogobiops nicholsii</v>
      </c>
      <c r="R1703" s="12" t="str">
        <f>IF($N1703=1,IF(ISERROR(VLOOKUP($P1703,'M1'!$A:$C,R$2,FALSE)),"NOT PRESENT",VLOOKUP($P1703,'M1'!$A:$C,R$2,FALSE)),IF($N1703=2,IF(ISERROR(VLOOKUP(DATA!$P1703,'M2'!$A:$C,R$2,FALSE)),"NOT PRESENT",VLOOKUP(DATA!$P1703,'M2'!$A:$C,R$2,FALSE)),IF($N1703=0,IF(ISERROR(VLOOKUP($P1703,'M1'!$A:$C,R$2,FALSE)),IF(ISERROR(VLOOKUP(DATA!$P1703,'M2'!$A:$C,R$2,FALSE)),"NOT PRESENT",VLOOKUP(DATA!$P1703,'M2'!$A:$C,R$2,FALSE)),VLOOKUP($P1703,'M1'!$A:$C,R$2,FALSE)),"SPECIFY METHOD")))</f>
        <v>Blackeye goby</v>
      </c>
      <c r="S1703" s="21">
        <f t="shared" si="2910"/>
        <v>9</v>
      </c>
      <c r="T1703" s="11">
        <v>0</v>
      </c>
      <c r="U1703" s="11">
        <v>2</v>
      </c>
      <c r="V1703" s="11">
        <v>4</v>
      </c>
      <c r="W1703" s="11">
        <v>2</v>
      </c>
      <c r="X1703" s="11"/>
      <c r="Y1703" s="11">
        <v>1</v>
      </c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1"/>
      <c r="BA1703" s="11"/>
      <c r="BB1703" s="11"/>
      <c r="BC1703" s="11"/>
      <c r="BD1703" s="11"/>
      <c r="BE1703" s="11"/>
      <c r="BF1703" s="11"/>
      <c r="BG1703" s="11"/>
      <c r="BH1703" s="11"/>
      <c r="BI1703" s="11"/>
      <c r="BJ1703" s="11"/>
      <c r="BK1703" s="11"/>
      <c r="BL1703" s="11"/>
      <c r="BM1703" s="11"/>
      <c r="BN1703" s="11"/>
      <c r="BO1703" s="11"/>
      <c r="BP1703" s="11"/>
    </row>
    <row r="1704" spans="1:68" ht="12.75" customHeight="1">
      <c r="A1704" s="12">
        <f t="shared" si="3246"/>
        <v>1700</v>
      </c>
      <c r="B1704" s="11" t="str">
        <f t="shared" ref="B1704:D1704" si="3286">IF(ISERROR(B1703),IF(ISERROR(B1702),IF(ISERROR(B1701),"BLANK",B1701),B1702),B1703)</f>
        <v>Valesca deGroot</v>
      </c>
      <c r="C1704" s="11" t="str">
        <f t="shared" si="3286"/>
        <v>Em Lim</v>
      </c>
      <c r="D1704" s="11" t="str">
        <f t="shared" si="3286"/>
        <v>BMSC13</v>
      </c>
      <c r="E1704" s="12" t="str">
        <f>IF(ISERROR(VLOOKUP($D1704,SITES!$A:$E,2,FALSE)),"",VLOOKUP($D1704,SITES!$A:$E,2,FALSE))</f>
        <v>Effingham West</v>
      </c>
      <c r="F1704" s="10">
        <f>IF(ISERROR(VLOOKUP($D1704,SITES!$A:$E,3,FALSE)),"",VLOOKUP($D1704,SITES!$A:$E,3,FALSE))</f>
        <v>48.865032196044901</v>
      </c>
      <c r="G1704" s="13">
        <f>IF(ISERROR(VLOOKUP($D1704,SITES!$A:$E,4,FALSE)),"",VLOOKUP($D1704,SITES!$A:$E,4,FALSE))</f>
        <v>-125.313720703125</v>
      </c>
      <c r="H1704" s="36" t="str">
        <f t="shared" ref="H1704:O1704" si="3287">IF(ISERROR(H1703),IF(ISERROR(H1702),IF(ISERROR(H1701),"BLANK",H1701),H1702),H1703)</f>
        <v>01/05/2024</v>
      </c>
      <c r="I1704" s="11">
        <f t="shared" si="3287"/>
        <v>3</v>
      </c>
      <c r="J1704" s="11" t="str">
        <f t="shared" si="3287"/>
        <v>W</v>
      </c>
      <c r="K1704" s="18">
        <f t="shared" si="3287"/>
        <v>0.62013888888888891</v>
      </c>
      <c r="L1704" s="11" t="str">
        <f t="shared" si="3287"/>
        <v>VdG</v>
      </c>
      <c r="M1704" s="11">
        <f t="shared" si="3287"/>
        <v>3</v>
      </c>
      <c r="N1704" s="11">
        <f t="shared" si="3287"/>
        <v>1</v>
      </c>
      <c r="O1704" s="11">
        <f t="shared" si="3287"/>
        <v>2</v>
      </c>
      <c r="P1704" s="11" t="s">
        <v>178</v>
      </c>
      <c r="Q1704" s="19" t="str">
        <f>IF($N1704=1,IF(ISERROR(VLOOKUP($P1704,'M1'!$A:$C,Q$2,FALSE)),"NOT PRESENT",VLOOKUP($P1704,'M1'!$A:$C,Q$2,FALSE)),IF($N1704=2,IF(ISERROR(VLOOKUP(DATA!$P1704,'M2'!$A:$C,Q$2,FALSE)),"NOT PRESENT",VLOOKUP(DATA!$P1704,'M2'!$A:$C,Q$2,FALSE)),IF($N1704=0,IF(ISERROR(VLOOKUP($P1704,'M1'!$A:$C,Q$2,FALSE)),IF(ISERROR(VLOOKUP(DATA!$P1704,'M2'!$A:$C,Q$2,FALSE)),"NOT PRESENT",VLOOKUP(DATA!$P1704,'M2'!$A:$C,Q$2,FALSE)),VLOOKUP($P1704,'M1'!$A:$C,Q$2,FALSE)),"SPECIFY METHOD")))</f>
        <v>Rhacochilus vacca</v>
      </c>
      <c r="R1704" s="12" t="str">
        <f>IF($N1704=1,IF(ISERROR(VLOOKUP($P1704,'M1'!$A:$C,R$2,FALSE)),"NOT PRESENT",VLOOKUP($P1704,'M1'!$A:$C,R$2,FALSE)),IF($N1704=2,IF(ISERROR(VLOOKUP(DATA!$P1704,'M2'!$A:$C,R$2,FALSE)),"NOT PRESENT",VLOOKUP(DATA!$P1704,'M2'!$A:$C,R$2,FALSE)),IF($N1704=0,IF(ISERROR(VLOOKUP($P1704,'M1'!$A:$C,R$2,FALSE)),IF(ISERROR(VLOOKUP(DATA!$P1704,'M2'!$A:$C,R$2,FALSE)),"NOT PRESENT",VLOOKUP(DATA!$P1704,'M2'!$A:$C,R$2,FALSE)),VLOOKUP($P1704,'M1'!$A:$C,R$2,FALSE)),"SPECIFY METHOD")))</f>
        <v>Pile perch</v>
      </c>
      <c r="S1704" s="21">
        <f t="shared" si="2910"/>
        <v>11</v>
      </c>
      <c r="T1704" s="11"/>
      <c r="U1704" s="11"/>
      <c r="V1704" s="11">
        <v>4</v>
      </c>
      <c r="W1704" s="11">
        <v>7</v>
      </c>
      <c r="X1704" s="11"/>
      <c r="Y1704" s="11"/>
      <c r="Z1704" s="11"/>
      <c r="AA1704" s="11"/>
      <c r="AB1704" s="11"/>
      <c r="AC1704" s="11"/>
      <c r="AD1704" s="11"/>
      <c r="AE1704" s="11"/>
      <c r="AF1704" s="11"/>
      <c r="AG1704" s="11"/>
      <c r="AH1704" s="11"/>
      <c r="AI1704" s="11"/>
      <c r="AJ1704" s="11"/>
      <c r="AK1704" s="11"/>
      <c r="AL1704" s="11"/>
      <c r="AM1704" s="11"/>
      <c r="AN1704" s="11"/>
      <c r="AO1704" s="11"/>
      <c r="AP1704" s="11"/>
      <c r="AQ1704" s="11"/>
      <c r="AR1704" s="11"/>
      <c r="AS1704" s="11"/>
      <c r="AT1704" s="11"/>
      <c r="AU1704" s="11"/>
      <c r="AV1704" s="11"/>
      <c r="AW1704" s="11"/>
      <c r="AX1704" s="11"/>
      <c r="AY1704" s="11"/>
      <c r="AZ1704" s="11"/>
      <c r="BA1704" s="11"/>
      <c r="BB1704" s="11"/>
      <c r="BC1704" s="11"/>
      <c r="BD1704" s="11"/>
      <c r="BE1704" s="11"/>
      <c r="BF1704" s="11"/>
      <c r="BG1704" s="11"/>
      <c r="BH1704" s="11"/>
      <c r="BI1704" s="11"/>
      <c r="BJ1704" s="11"/>
      <c r="BK1704" s="11"/>
      <c r="BL1704" s="11"/>
      <c r="BM1704" s="11"/>
      <c r="BN1704" s="11"/>
      <c r="BO1704" s="11"/>
      <c r="BP1704" s="11"/>
    </row>
    <row r="1705" spans="1:68" ht="12.75" customHeight="1">
      <c r="A1705" s="12">
        <f t="shared" si="3246"/>
        <v>1701</v>
      </c>
      <c r="B1705" s="11" t="str">
        <f t="shared" ref="B1705:D1705" si="3288">IF(ISERROR(B1704),IF(ISERROR(B1703),IF(ISERROR(B1702),"BLANK",B1702),B1703),B1704)</f>
        <v>Valesca deGroot</v>
      </c>
      <c r="C1705" s="11" t="str">
        <f t="shared" si="3288"/>
        <v>Em Lim</v>
      </c>
      <c r="D1705" s="11" t="str">
        <f t="shared" si="3288"/>
        <v>BMSC13</v>
      </c>
      <c r="E1705" s="12" t="str">
        <f>IF(ISERROR(VLOOKUP($D1705,SITES!$A:$E,2,FALSE)),"",VLOOKUP($D1705,SITES!$A:$E,2,FALSE))</f>
        <v>Effingham West</v>
      </c>
      <c r="F1705" s="10">
        <f>IF(ISERROR(VLOOKUP($D1705,SITES!$A:$E,3,FALSE)),"",VLOOKUP($D1705,SITES!$A:$E,3,FALSE))</f>
        <v>48.865032196044901</v>
      </c>
      <c r="G1705" s="13">
        <f>IF(ISERROR(VLOOKUP($D1705,SITES!$A:$E,4,FALSE)),"",VLOOKUP($D1705,SITES!$A:$E,4,FALSE))</f>
        <v>-125.313720703125</v>
      </c>
      <c r="H1705" s="36" t="str">
        <f t="shared" ref="H1705:O1705" si="3289">IF(ISERROR(H1704),IF(ISERROR(H1703),IF(ISERROR(H1702),"BLANK",H1702),H1703),H1704)</f>
        <v>01/05/2024</v>
      </c>
      <c r="I1705" s="11">
        <f t="shared" si="3289"/>
        <v>3</v>
      </c>
      <c r="J1705" s="11" t="str">
        <f t="shared" si="3289"/>
        <v>W</v>
      </c>
      <c r="K1705" s="18">
        <f t="shared" si="3289"/>
        <v>0.62013888888888891</v>
      </c>
      <c r="L1705" s="11" t="str">
        <f t="shared" si="3289"/>
        <v>VdG</v>
      </c>
      <c r="M1705" s="11">
        <f t="shared" si="3289"/>
        <v>3</v>
      </c>
      <c r="N1705" s="11">
        <f t="shared" si="3289"/>
        <v>1</v>
      </c>
      <c r="O1705" s="11">
        <f t="shared" si="3289"/>
        <v>2</v>
      </c>
      <c r="P1705" s="11" t="s">
        <v>52</v>
      </c>
      <c r="Q1705" s="19" t="str">
        <f>IF($N1705=1,IF(ISERROR(VLOOKUP($P1705,'M1'!$A:$C,Q$2,FALSE)),"NOT PRESENT",VLOOKUP($P1705,'M1'!$A:$C,Q$2,FALSE)),IF($N1705=2,IF(ISERROR(VLOOKUP(DATA!$P1705,'M2'!$A:$C,Q$2,FALSE)),"NOT PRESENT",VLOOKUP(DATA!$P1705,'M2'!$A:$C,Q$2,FALSE)),IF($N1705=0,IF(ISERROR(VLOOKUP($P1705,'M1'!$A:$C,Q$2,FALSE)),IF(ISERROR(VLOOKUP(DATA!$P1705,'M2'!$A:$C,Q$2,FALSE)),"NOT PRESENT",VLOOKUP(DATA!$P1705,'M2'!$A:$C,Q$2,FALSE)),VLOOKUP($P1705,'M1'!$A:$C,Q$2,FALSE)),"SPECIFY METHOD")))</f>
        <v>Sebastes caurinus</v>
      </c>
      <c r="R1705" s="12" t="str">
        <f>IF($N1705=1,IF(ISERROR(VLOOKUP($P1705,'M1'!$A:$C,R$2,FALSE)),"NOT PRESENT",VLOOKUP($P1705,'M1'!$A:$C,R$2,FALSE)),IF($N1705=2,IF(ISERROR(VLOOKUP(DATA!$P1705,'M2'!$A:$C,R$2,FALSE)),"NOT PRESENT",VLOOKUP(DATA!$P1705,'M2'!$A:$C,R$2,FALSE)),IF($N1705=0,IF(ISERROR(VLOOKUP($P1705,'M1'!$A:$C,R$2,FALSE)),IF(ISERROR(VLOOKUP(DATA!$P1705,'M2'!$A:$C,R$2,FALSE)),"NOT PRESENT",VLOOKUP(DATA!$P1705,'M2'!$A:$C,R$2,FALSE)),VLOOKUP($P1705,'M1'!$A:$C,R$2,FALSE)),"SPECIFY METHOD")))</f>
        <v>Copper rockfish</v>
      </c>
      <c r="S1705" s="21">
        <f t="shared" si="2910"/>
        <v>2</v>
      </c>
      <c r="T1705" s="11"/>
      <c r="U1705" s="11"/>
      <c r="V1705" s="11"/>
      <c r="W1705" s="11"/>
      <c r="X1705" s="11"/>
      <c r="Y1705" s="11"/>
      <c r="Z1705" s="11">
        <v>1</v>
      </c>
      <c r="AA1705" s="11">
        <v>1</v>
      </c>
      <c r="AB1705" s="11"/>
      <c r="AC1705" s="11"/>
      <c r="AD1705" s="11"/>
      <c r="AE1705" s="11"/>
      <c r="AF1705" s="11"/>
      <c r="AG1705" s="11"/>
      <c r="AH1705" s="11"/>
      <c r="AI1705" s="11"/>
      <c r="AJ1705" s="11"/>
      <c r="AK1705" s="11"/>
      <c r="AL1705" s="11"/>
      <c r="AM1705" s="11"/>
      <c r="AN1705" s="11"/>
      <c r="AO1705" s="11"/>
      <c r="AP1705" s="11"/>
      <c r="AQ1705" s="11"/>
      <c r="AR1705" s="11"/>
      <c r="AS1705" s="11"/>
      <c r="AT1705" s="11"/>
      <c r="AU1705" s="11"/>
      <c r="AV1705" s="11"/>
      <c r="AW1705" s="11"/>
      <c r="AX1705" s="11"/>
      <c r="AY1705" s="11"/>
      <c r="AZ1705" s="11"/>
      <c r="BA1705" s="11"/>
      <c r="BB1705" s="11"/>
      <c r="BC1705" s="11"/>
      <c r="BD1705" s="11"/>
      <c r="BE1705" s="11"/>
      <c r="BF1705" s="11"/>
      <c r="BG1705" s="11"/>
      <c r="BH1705" s="11"/>
      <c r="BI1705" s="11"/>
      <c r="BJ1705" s="11"/>
      <c r="BK1705" s="11"/>
      <c r="BL1705" s="11"/>
      <c r="BM1705" s="11"/>
      <c r="BN1705" s="11"/>
      <c r="BO1705" s="11"/>
      <c r="BP1705" s="11"/>
    </row>
    <row r="1706" spans="1:68" ht="12.75" customHeight="1">
      <c r="A1706" s="12">
        <f t="shared" si="3246"/>
        <v>1702</v>
      </c>
      <c r="B1706" s="11" t="str">
        <f t="shared" ref="B1706:D1706" si="3290">IF(ISERROR(B1705),IF(ISERROR(B1704),IF(ISERROR(B1703),"BLANK",B1703),B1704),B1705)</f>
        <v>Valesca deGroot</v>
      </c>
      <c r="C1706" s="11" t="str">
        <f t="shared" si="3290"/>
        <v>Em Lim</v>
      </c>
      <c r="D1706" s="11" t="str">
        <f t="shared" si="3290"/>
        <v>BMSC13</v>
      </c>
      <c r="E1706" s="12" t="str">
        <f>IF(ISERROR(VLOOKUP($D1706,SITES!$A:$E,2,FALSE)),"",VLOOKUP($D1706,SITES!$A:$E,2,FALSE))</f>
        <v>Effingham West</v>
      </c>
      <c r="F1706" s="10">
        <f>IF(ISERROR(VLOOKUP($D1706,SITES!$A:$E,3,FALSE)),"",VLOOKUP($D1706,SITES!$A:$E,3,FALSE))</f>
        <v>48.865032196044901</v>
      </c>
      <c r="G1706" s="13">
        <f>IF(ISERROR(VLOOKUP($D1706,SITES!$A:$E,4,FALSE)),"",VLOOKUP($D1706,SITES!$A:$E,4,FALSE))</f>
        <v>-125.313720703125</v>
      </c>
      <c r="H1706" s="36" t="str">
        <f t="shared" ref="H1706:O1706" si="3291">IF(ISERROR(H1705),IF(ISERROR(H1704),IF(ISERROR(H1703),"BLANK",H1703),H1704),H1705)</f>
        <v>01/05/2024</v>
      </c>
      <c r="I1706" s="11">
        <f t="shared" si="3291"/>
        <v>3</v>
      </c>
      <c r="J1706" s="11" t="str">
        <f t="shared" si="3291"/>
        <v>W</v>
      </c>
      <c r="K1706" s="18">
        <f t="shared" si="3291"/>
        <v>0.62013888888888891</v>
      </c>
      <c r="L1706" s="11" t="str">
        <f t="shared" si="3291"/>
        <v>VdG</v>
      </c>
      <c r="M1706" s="11">
        <f t="shared" si="3291"/>
        <v>3</v>
      </c>
      <c r="N1706" s="11">
        <f t="shared" si="3291"/>
        <v>1</v>
      </c>
      <c r="O1706" s="11">
        <f t="shared" si="3291"/>
        <v>2</v>
      </c>
      <c r="P1706" s="11" t="s">
        <v>74</v>
      </c>
      <c r="Q1706" s="19" t="str">
        <f>IF($N1706=1,IF(ISERROR(VLOOKUP($P1706,'M1'!$A:$C,Q$2,FALSE)),"NOT PRESENT",VLOOKUP($P1706,'M1'!$A:$C,Q$2,FALSE)),IF($N1706=2,IF(ISERROR(VLOOKUP(DATA!$P1706,'M2'!$A:$C,Q$2,FALSE)),"NOT PRESENT",VLOOKUP(DATA!$P1706,'M2'!$A:$C,Q$2,FALSE)),IF($N1706=0,IF(ISERROR(VLOOKUP($P1706,'M1'!$A:$C,Q$2,FALSE)),IF(ISERROR(VLOOKUP(DATA!$P1706,'M2'!$A:$C,Q$2,FALSE)),"NOT PRESENT",VLOOKUP(DATA!$P1706,'M2'!$A:$C,Q$2,FALSE)),VLOOKUP($P1706,'M1'!$A:$C,Q$2,FALSE)),"SPECIFY METHOD")))</f>
        <v>Sebastes melanops</v>
      </c>
      <c r="R1706" s="12" t="str">
        <f>IF($N1706=1,IF(ISERROR(VLOOKUP($P1706,'M1'!$A:$C,R$2,FALSE)),"NOT PRESENT",VLOOKUP($P1706,'M1'!$A:$C,R$2,FALSE)),IF($N1706=2,IF(ISERROR(VLOOKUP(DATA!$P1706,'M2'!$A:$C,R$2,FALSE)),"NOT PRESENT",VLOOKUP(DATA!$P1706,'M2'!$A:$C,R$2,FALSE)),IF($N1706=0,IF(ISERROR(VLOOKUP($P1706,'M1'!$A:$C,R$2,FALSE)),IF(ISERROR(VLOOKUP(DATA!$P1706,'M2'!$A:$C,R$2,FALSE)),"NOT PRESENT",VLOOKUP(DATA!$P1706,'M2'!$A:$C,R$2,FALSE)),VLOOKUP($P1706,'M1'!$A:$C,R$2,FALSE)),"SPECIFY METHOD")))</f>
        <v>Black rockfish</v>
      </c>
      <c r="S1706" s="21">
        <f t="shared" si="2910"/>
        <v>3</v>
      </c>
      <c r="T1706" s="11"/>
      <c r="U1706" s="11"/>
      <c r="V1706" s="11"/>
      <c r="W1706" s="11"/>
      <c r="X1706" s="11">
        <v>1</v>
      </c>
      <c r="Y1706" s="11"/>
      <c r="Z1706" s="11">
        <v>1</v>
      </c>
      <c r="AA1706" s="11">
        <v>1</v>
      </c>
      <c r="AB1706" s="11"/>
      <c r="AC1706" s="11"/>
      <c r="AD1706" s="11"/>
      <c r="AE1706" s="11"/>
      <c r="AF1706" s="11"/>
      <c r="AG1706" s="11"/>
      <c r="AH1706" s="11"/>
      <c r="AI1706" s="11"/>
      <c r="AJ1706" s="11"/>
      <c r="AK1706" s="11"/>
      <c r="AL1706" s="11"/>
      <c r="AM1706" s="11"/>
      <c r="AN1706" s="11"/>
      <c r="AO1706" s="11"/>
      <c r="AP1706" s="11"/>
      <c r="AQ1706" s="11"/>
      <c r="AR1706" s="11"/>
      <c r="AS1706" s="11"/>
      <c r="AT1706" s="11"/>
      <c r="AU1706" s="11"/>
      <c r="AV1706" s="11"/>
      <c r="AW1706" s="11"/>
      <c r="AX1706" s="11"/>
      <c r="AY1706" s="11"/>
      <c r="AZ1706" s="11"/>
      <c r="BA1706" s="11"/>
      <c r="BB1706" s="11"/>
      <c r="BC1706" s="11"/>
      <c r="BD1706" s="11"/>
      <c r="BE1706" s="11"/>
      <c r="BF1706" s="11"/>
      <c r="BG1706" s="11"/>
      <c r="BH1706" s="11"/>
      <c r="BI1706" s="11"/>
      <c r="BJ1706" s="11"/>
      <c r="BK1706" s="11"/>
      <c r="BL1706" s="11"/>
      <c r="BM1706" s="11"/>
      <c r="BN1706" s="11"/>
      <c r="BO1706" s="11"/>
      <c r="BP1706" s="11"/>
    </row>
    <row r="1707" spans="1:68" ht="12.75" customHeight="1">
      <c r="A1707" s="12">
        <f t="shared" si="3246"/>
        <v>1703</v>
      </c>
      <c r="B1707" s="11" t="str">
        <f t="shared" ref="B1707:D1707" si="3292">IF(ISERROR(B1706),IF(ISERROR(B1705),IF(ISERROR(B1704),"BLANK",B1704),B1705),B1706)</f>
        <v>Valesca deGroot</v>
      </c>
      <c r="C1707" s="11" t="str">
        <f t="shared" si="3292"/>
        <v>Em Lim</v>
      </c>
      <c r="D1707" s="11" t="str">
        <f t="shared" si="3292"/>
        <v>BMSC13</v>
      </c>
      <c r="E1707" s="12" t="str">
        <f>IF(ISERROR(VLOOKUP($D1707,SITES!$A:$E,2,FALSE)),"",VLOOKUP($D1707,SITES!$A:$E,2,FALSE))</f>
        <v>Effingham West</v>
      </c>
      <c r="F1707" s="10">
        <f>IF(ISERROR(VLOOKUP($D1707,SITES!$A:$E,3,FALSE)),"",VLOOKUP($D1707,SITES!$A:$E,3,FALSE))</f>
        <v>48.865032196044901</v>
      </c>
      <c r="G1707" s="13">
        <f>IF(ISERROR(VLOOKUP($D1707,SITES!$A:$E,4,FALSE)),"",VLOOKUP($D1707,SITES!$A:$E,4,FALSE))</f>
        <v>-125.313720703125</v>
      </c>
      <c r="H1707" s="36" t="str">
        <f t="shared" ref="H1707:M1707" si="3293">IF(ISERROR(H1706),IF(ISERROR(H1705),IF(ISERROR(H1704),"BLANK",H1704),H1705),H1706)</f>
        <v>01/05/2024</v>
      </c>
      <c r="I1707" s="11">
        <f t="shared" si="3293"/>
        <v>3</v>
      </c>
      <c r="J1707" s="11" t="str">
        <f t="shared" si="3293"/>
        <v>W</v>
      </c>
      <c r="K1707" s="18">
        <f t="shared" si="3293"/>
        <v>0.62013888888888891</v>
      </c>
      <c r="L1707" s="11" t="str">
        <f t="shared" si="3293"/>
        <v>VdG</v>
      </c>
      <c r="M1707" s="11">
        <f t="shared" si="3293"/>
        <v>3</v>
      </c>
      <c r="N1707" s="11">
        <v>2</v>
      </c>
      <c r="O1707" s="11">
        <f>IF(ISERROR(O1706),IF(ISERROR(O1705),IF(ISERROR(O1704),"BLANK",O1704),O1705),O1706)</f>
        <v>2</v>
      </c>
      <c r="P1707" s="11" t="s">
        <v>30</v>
      </c>
      <c r="Q1707" s="19" t="str">
        <f>IF($N1707=1,IF(ISERROR(VLOOKUP($P1707,'M1'!$A:$C,Q$2,FALSE)),"NOT PRESENT",VLOOKUP($P1707,'M1'!$A:$C,Q$2,FALSE)),IF($N1707=2,IF(ISERROR(VLOOKUP(DATA!$P1707,'M2'!$A:$C,Q$2,FALSE)),"NOT PRESENT",VLOOKUP(DATA!$P1707,'M2'!$A:$C,Q$2,FALSE)),IF($N1707=0,IF(ISERROR(VLOOKUP($P1707,'M1'!$A:$C,Q$2,FALSE)),IF(ISERROR(VLOOKUP(DATA!$P1707,'M2'!$A:$C,Q$2,FALSE)),"NOT PRESENT",VLOOKUP(DATA!$P1707,'M2'!$A:$C,Q$2,FALSE)),VLOOKUP($P1707,'M1'!$A:$C,Q$2,FALSE)),"SPECIFY METHOD")))</f>
        <v>Pomaulax gibberosus</v>
      </c>
      <c r="R1707" s="12" t="str">
        <f>IF($N1707=1,IF(ISERROR(VLOOKUP($P1707,'M1'!$A:$C,R$2,FALSE)),"NOT PRESENT",VLOOKUP($P1707,'M1'!$A:$C,R$2,FALSE)),IF($N1707=2,IF(ISERROR(VLOOKUP(DATA!$P1707,'M2'!$A:$C,R$2,FALSE)),"NOT PRESENT",VLOOKUP(DATA!$P1707,'M2'!$A:$C,R$2,FALSE)),IF($N1707=0,IF(ISERROR(VLOOKUP($P1707,'M1'!$A:$C,R$2,FALSE)),IF(ISERROR(VLOOKUP(DATA!$P1707,'M2'!$A:$C,R$2,FALSE)),"NOT PRESENT",VLOOKUP(DATA!$P1707,'M2'!$A:$C,R$2,FALSE)),VLOOKUP($P1707,'M1'!$A:$C,R$2,FALSE)),"SPECIFY METHOD")))</f>
        <v>Red turban shell</v>
      </c>
      <c r="S1707" s="21">
        <f t="shared" si="2910"/>
        <v>358</v>
      </c>
      <c r="T1707" s="11">
        <v>358</v>
      </c>
      <c r="U1707" s="11"/>
      <c r="V1707" s="11"/>
      <c r="W1707" s="11"/>
      <c r="X1707" s="11"/>
      <c r="Y1707" s="11"/>
      <c r="Z1707" s="11"/>
      <c r="AA1707" s="11"/>
      <c r="AB1707" s="11"/>
      <c r="AC1707" s="11"/>
      <c r="AD1707" s="11"/>
      <c r="AE1707" s="11"/>
      <c r="AF1707" s="11"/>
      <c r="AG1707" s="11"/>
      <c r="AH1707" s="11"/>
      <c r="AI1707" s="11"/>
      <c r="AJ1707" s="11"/>
      <c r="AK1707" s="11"/>
      <c r="AL1707" s="11"/>
      <c r="AM1707" s="11"/>
      <c r="AN1707" s="11"/>
      <c r="AO1707" s="11"/>
      <c r="AP1707" s="11"/>
      <c r="AQ1707" s="11"/>
      <c r="AR1707" s="11"/>
      <c r="AS1707" s="11"/>
      <c r="AT1707" s="11"/>
      <c r="AU1707" s="11"/>
      <c r="AV1707" s="11"/>
      <c r="AW1707" s="11"/>
      <c r="AX1707" s="11"/>
      <c r="AY1707" s="11"/>
      <c r="AZ1707" s="11"/>
      <c r="BA1707" s="11"/>
      <c r="BB1707" s="11"/>
      <c r="BC1707" s="11"/>
      <c r="BD1707" s="11"/>
      <c r="BE1707" s="11"/>
      <c r="BF1707" s="11"/>
      <c r="BG1707" s="11"/>
      <c r="BH1707" s="11"/>
      <c r="BI1707" s="11"/>
      <c r="BJ1707" s="11"/>
      <c r="BK1707" s="11"/>
      <c r="BL1707" s="11"/>
      <c r="BM1707" s="11"/>
      <c r="BN1707" s="11"/>
      <c r="BO1707" s="11"/>
      <c r="BP1707" s="11"/>
    </row>
    <row r="1708" spans="1:68" ht="12.75" customHeight="1">
      <c r="A1708" s="12">
        <f t="shared" si="3246"/>
        <v>1704</v>
      </c>
      <c r="B1708" s="11" t="str">
        <f t="shared" ref="B1708:D1708" si="3294">IF(ISERROR(B1707),IF(ISERROR(B1706),IF(ISERROR(B1705),"BLANK",B1705),B1706),B1707)</f>
        <v>Valesca deGroot</v>
      </c>
      <c r="C1708" s="11" t="str">
        <f t="shared" si="3294"/>
        <v>Em Lim</v>
      </c>
      <c r="D1708" s="11" t="str">
        <f t="shared" si="3294"/>
        <v>BMSC13</v>
      </c>
      <c r="E1708" s="12" t="str">
        <f>IF(ISERROR(VLOOKUP($D1708,SITES!$A:$E,2,FALSE)),"",VLOOKUP($D1708,SITES!$A:$E,2,FALSE))</f>
        <v>Effingham West</v>
      </c>
      <c r="F1708" s="10">
        <f>IF(ISERROR(VLOOKUP($D1708,SITES!$A:$E,3,FALSE)),"",VLOOKUP($D1708,SITES!$A:$E,3,FALSE))</f>
        <v>48.865032196044901</v>
      </c>
      <c r="G1708" s="13">
        <f>IF(ISERROR(VLOOKUP($D1708,SITES!$A:$E,4,FALSE)),"",VLOOKUP($D1708,SITES!$A:$E,4,FALSE))</f>
        <v>-125.313720703125</v>
      </c>
      <c r="H1708" s="36" t="str">
        <f t="shared" ref="H1708:O1708" si="3295">IF(ISERROR(H1707),IF(ISERROR(H1706),IF(ISERROR(H1705),"BLANK",H1705),H1706),H1707)</f>
        <v>01/05/2024</v>
      </c>
      <c r="I1708" s="11">
        <f t="shared" si="3295"/>
        <v>3</v>
      </c>
      <c r="J1708" s="11" t="str">
        <f t="shared" si="3295"/>
        <v>W</v>
      </c>
      <c r="K1708" s="18">
        <f t="shared" si="3295"/>
        <v>0.62013888888888891</v>
      </c>
      <c r="L1708" s="11" t="str">
        <f t="shared" si="3295"/>
        <v>VdG</v>
      </c>
      <c r="M1708" s="11">
        <f t="shared" si="3295"/>
        <v>3</v>
      </c>
      <c r="N1708" s="11">
        <f t="shared" si="3295"/>
        <v>2</v>
      </c>
      <c r="O1708" s="11">
        <f t="shared" si="3295"/>
        <v>2</v>
      </c>
      <c r="P1708" s="11" t="s">
        <v>29</v>
      </c>
      <c r="Q1708" s="19" t="str">
        <f>IF($N1708=1,IF(ISERROR(VLOOKUP($P1708,'M1'!$A:$C,Q$2,FALSE)),"NOT PRESENT",VLOOKUP($P1708,'M1'!$A:$C,Q$2,FALSE)),IF($N1708=2,IF(ISERROR(VLOOKUP(DATA!$P1708,'M2'!$A:$C,Q$2,FALSE)),"NOT PRESENT",VLOOKUP(DATA!$P1708,'M2'!$A:$C,Q$2,FALSE)),IF($N1708=0,IF(ISERROR(VLOOKUP($P1708,'M1'!$A:$C,Q$2,FALSE)),IF(ISERROR(VLOOKUP(DATA!$P1708,'M2'!$A:$C,Q$2,FALSE)),"NOT PRESENT",VLOOKUP(DATA!$P1708,'M2'!$A:$C,Q$2,FALSE)),VLOOKUP($P1708,'M1'!$A:$C,Q$2,FALSE)),"SPECIFY METHOD")))</f>
        <v>Mesocentrotus franciscanus</v>
      </c>
      <c r="R1708" s="12" t="str">
        <f>IF($N1708=1,IF(ISERROR(VLOOKUP($P1708,'M1'!$A:$C,R$2,FALSE)),"NOT PRESENT",VLOOKUP($P1708,'M1'!$A:$C,R$2,FALSE)),IF($N1708=2,IF(ISERROR(VLOOKUP(DATA!$P1708,'M2'!$A:$C,R$2,FALSE)),"NOT PRESENT",VLOOKUP(DATA!$P1708,'M2'!$A:$C,R$2,FALSE)),IF($N1708=0,IF(ISERROR(VLOOKUP($P1708,'M1'!$A:$C,R$2,FALSE)),IF(ISERROR(VLOOKUP(DATA!$P1708,'M2'!$A:$C,R$2,FALSE)),"NOT PRESENT",VLOOKUP(DATA!$P1708,'M2'!$A:$C,R$2,FALSE)),VLOOKUP($P1708,'M1'!$A:$C,R$2,FALSE)),"SPECIFY METHOD")))</f>
        <v>Red sea urchin</v>
      </c>
      <c r="S1708" s="21">
        <f t="shared" si="2910"/>
        <v>166</v>
      </c>
      <c r="T1708" s="11">
        <v>166</v>
      </c>
      <c r="U1708" s="11"/>
      <c r="V1708" s="11"/>
      <c r="W1708" s="11"/>
      <c r="X1708" s="11"/>
      <c r="Y1708" s="11"/>
      <c r="Z1708" s="11"/>
      <c r="AA1708" s="11"/>
      <c r="AB1708" s="11"/>
      <c r="AC1708" s="11"/>
      <c r="AD1708" s="11"/>
      <c r="AE1708" s="11"/>
      <c r="AF1708" s="11"/>
      <c r="AG1708" s="11"/>
      <c r="AH1708" s="11"/>
      <c r="AI1708" s="11"/>
      <c r="AJ1708" s="11"/>
      <c r="AK1708" s="11"/>
      <c r="AL1708" s="11"/>
      <c r="AM1708" s="11"/>
      <c r="AN1708" s="11"/>
      <c r="AO1708" s="11"/>
      <c r="AP1708" s="11"/>
      <c r="AQ1708" s="11"/>
      <c r="AR1708" s="11"/>
      <c r="AS1708" s="11"/>
      <c r="AT1708" s="11"/>
      <c r="AU1708" s="11"/>
      <c r="AV1708" s="11"/>
      <c r="AW1708" s="11"/>
      <c r="AX1708" s="11"/>
      <c r="AY1708" s="11"/>
      <c r="AZ1708" s="11"/>
      <c r="BA1708" s="11"/>
      <c r="BB1708" s="11"/>
      <c r="BC1708" s="11"/>
      <c r="BD1708" s="11"/>
      <c r="BE1708" s="11"/>
      <c r="BF1708" s="11"/>
      <c r="BG1708" s="11"/>
      <c r="BH1708" s="11"/>
      <c r="BI1708" s="11"/>
      <c r="BJ1708" s="11"/>
      <c r="BK1708" s="11"/>
      <c r="BL1708" s="11"/>
      <c r="BM1708" s="11"/>
      <c r="BN1708" s="11"/>
      <c r="BO1708" s="11"/>
      <c r="BP1708" s="11"/>
    </row>
    <row r="1709" spans="1:68" ht="12.75" customHeight="1">
      <c r="A1709" s="12">
        <f t="shared" si="3246"/>
        <v>1705</v>
      </c>
      <c r="B1709" s="11" t="str">
        <f t="shared" ref="B1709:D1709" si="3296">IF(ISERROR(B1708),IF(ISERROR(B1707),IF(ISERROR(B1706),"BLANK",B1706),B1707),B1708)</f>
        <v>Valesca deGroot</v>
      </c>
      <c r="C1709" s="11" t="str">
        <f t="shared" si="3296"/>
        <v>Em Lim</v>
      </c>
      <c r="D1709" s="11" t="str">
        <f t="shared" si="3296"/>
        <v>BMSC13</v>
      </c>
      <c r="E1709" s="12" t="str">
        <f>IF(ISERROR(VLOOKUP($D1709,SITES!$A:$E,2,FALSE)),"",VLOOKUP($D1709,SITES!$A:$E,2,FALSE))</f>
        <v>Effingham West</v>
      </c>
      <c r="F1709" s="10">
        <f>IF(ISERROR(VLOOKUP($D1709,SITES!$A:$E,3,FALSE)),"",VLOOKUP($D1709,SITES!$A:$E,3,FALSE))</f>
        <v>48.865032196044901</v>
      </c>
      <c r="G1709" s="13">
        <f>IF(ISERROR(VLOOKUP($D1709,SITES!$A:$E,4,FALSE)),"",VLOOKUP($D1709,SITES!$A:$E,4,FALSE))</f>
        <v>-125.313720703125</v>
      </c>
      <c r="H1709" s="36" t="str">
        <f t="shared" ref="H1709:O1709" si="3297">IF(ISERROR(H1708),IF(ISERROR(H1707),IF(ISERROR(H1706),"BLANK",H1706),H1707),H1708)</f>
        <v>01/05/2024</v>
      </c>
      <c r="I1709" s="11">
        <f t="shared" si="3297"/>
        <v>3</v>
      </c>
      <c r="J1709" s="11" t="str">
        <f t="shared" si="3297"/>
        <v>W</v>
      </c>
      <c r="K1709" s="18">
        <f t="shared" si="3297"/>
        <v>0.62013888888888891</v>
      </c>
      <c r="L1709" s="11" t="str">
        <f t="shared" si="3297"/>
        <v>VdG</v>
      </c>
      <c r="M1709" s="11">
        <f t="shared" si="3297"/>
        <v>3</v>
      </c>
      <c r="N1709" s="11">
        <f t="shared" si="3297"/>
        <v>2</v>
      </c>
      <c r="O1709" s="11">
        <f t="shared" si="3297"/>
        <v>2</v>
      </c>
      <c r="P1709" s="11" t="s">
        <v>42</v>
      </c>
      <c r="Q1709" s="19" t="str">
        <f>IF($N1709=1,IF(ISERROR(VLOOKUP($P1709,'M1'!$A:$C,Q$2,FALSE)),"NOT PRESENT",VLOOKUP($P1709,'M1'!$A:$C,Q$2,FALSE)),IF($N1709=2,IF(ISERROR(VLOOKUP(DATA!$P1709,'M2'!$A:$C,Q$2,FALSE)),"NOT PRESENT",VLOOKUP(DATA!$P1709,'M2'!$A:$C,Q$2,FALSE)),IF($N1709=0,IF(ISERROR(VLOOKUP($P1709,'M1'!$A:$C,Q$2,FALSE)),IF(ISERROR(VLOOKUP(DATA!$P1709,'M2'!$A:$C,Q$2,FALSE)),"NOT PRESENT",VLOOKUP(DATA!$P1709,'M2'!$A:$C,Q$2,FALSE)),VLOOKUP($P1709,'M1'!$A:$C,Q$2,FALSE)),"SPECIFY METHOD")))</f>
        <v>Dermasterias imbricata</v>
      </c>
      <c r="R1709" s="12" t="str">
        <f>IF($N1709=1,IF(ISERROR(VLOOKUP($P1709,'M1'!$A:$C,R$2,FALSE)),"NOT PRESENT",VLOOKUP($P1709,'M1'!$A:$C,R$2,FALSE)),IF($N1709=2,IF(ISERROR(VLOOKUP(DATA!$P1709,'M2'!$A:$C,R$2,FALSE)),"NOT PRESENT",VLOOKUP(DATA!$P1709,'M2'!$A:$C,R$2,FALSE)),IF($N1709=0,IF(ISERROR(VLOOKUP($P1709,'M1'!$A:$C,R$2,FALSE)),IF(ISERROR(VLOOKUP(DATA!$P1709,'M2'!$A:$C,R$2,FALSE)),"NOT PRESENT",VLOOKUP(DATA!$P1709,'M2'!$A:$C,R$2,FALSE)),VLOOKUP($P1709,'M1'!$A:$C,R$2,FALSE)),"SPECIFY METHOD")))</f>
        <v>Leather star</v>
      </c>
      <c r="S1709" s="21">
        <f t="shared" si="2910"/>
        <v>4</v>
      </c>
      <c r="T1709" s="11">
        <v>4</v>
      </c>
      <c r="U1709" s="11"/>
      <c r="V1709" s="11"/>
      <c r="W1709" s="11"/>
      <c r="X1709" s="11"/>
      <c r="Y1709" s="11"/>
      <c r="Z1709" s="11"/>
      <c r="AA1709" s="11"/>
      <c r="AB1709" s="11"/>
      <c r="AC1709" s="11"/>
      <c r="AD1709" s="11"/>
      <c r="AE1709" s="11"/>
      <c r="AF1709" s="11"/>
      <c r="AG1709" s="11"/>
      <c r="AH1709" s="11"/>
      <c r="AI1709" s="11"/>
      <c r="AJ1709" s="11"/>
      <c r="AK1709" s="11"/>
      <c r="AL1709" s="11"/>
      <c r="AM1709" s="11"/>
      <c r="AN1709" s="11"/>
      <c r="AO1709" s="11"/>
      <c r="AP1709" s="11"/>
      <c r="AQ1709" s="11"/>
      <c r="AR1709" s="11"/>
      <c r="AS1709" s="11"/>
      <c r="AT1709" s="11"/>
      <c r="AU1709" s="11"/>
      <c r="AV1709" s="11"/>
      <c r="AW1709" s="11"/>
      <c r="AX1709" s="11"/>
      <c r="AY1709" s="11"/>
      <c r="AZ1709" s="11"/>
      <c r="BA1709" s="11"/>
      <c r="BB1709" s="11"/>
      <c r="BC1709" s="11"/>
      <c r="BD1709" s="11"/>
      <c r="BE1709" s="11"/>
      <c r="BF1709" s="11"/>
      <c r="BG1709" s="11"/>
      <c r="BH1709" s="11"/>
      <c r="BI1709" s="11"/>
      <c r="BJ1709" s="11"/>
      <c r="BK1709" s="11"/>
      <c r="BL1709" s="11"/>
      <c r="BM1709" s="11"/>
      <c r="BN1709" s="11"/>
      <c r="BO1709" s="11"/>
      <c r="BP1709" s="11"/>
    </row>
    <row r="1710" spans="1:68" ht="12.75" customHeight="1">
      <c r="A1710" s="12">
        <f t="shared" si="3246"/>
        <v>1706</v>
      </c>
      <c r="B1710" s="11" t="str">
        <f t="shared" ref="B1710:D1710" si="3298">IF(ISERROR(B1709),IF(ISERROR(B1708),IF(ISERROR(B1707),"BLANK",B1707),B1708),B1709)</f>
        <v>Valesca deGroot</v>
      </c>
      <c r="C1710" s="11" t="str">
        <f t="shared" si="3298"/>
        <v>Em Lim</v>
      </c>
      <c r="D1710" s="11" t="str">
        <f t="shared" si="3298"/>
        <v>BMSC13</v>
      </c>
      <c r="E1710" s="12" t="str">
        <f>IF(ISERROR(VLOOKUP($D1710,SITES!$A:$E,2,FALSE)),"",VLOOKUP($D1710,SITES!$A:$E,2,FALSE))</f>
        <v>Effingham West</v>
      </c>
      <c r="F1710" s="10">
        <f>IF(ISERROR(VLOOKUP($D1710,SITES!$A:$E,3,FALSE)),"",VLOOKUP($D1710,SITES!$A:$E,3,FALSE))</f>
        <v>48.865032196044901</v>
      </c>
      <c r="G1710" s="13">
        <f>IF(ISERROR(VLOOKUP($D1710,SITES!$A:$E,4,FALSE)),"",VLOOKUP($D1710,SITES!$A:$E,4,FALSE))</f>
        <v>-125.313720703125</v>
      </c>
      <c r="H1710" s="36" t="str">
        <f t="shared" ref="H1710:O1710" si="3299">IF(ISERROR(H1709),IF(ISERROR(H1708),IF(ISERROR(H1707),"BLANK",H1707),H1708),H1709)</f>
        <v>01/05/2024</v>
      </c>
      <c r="I1710" s="11">
        <f t="shared" si="3299"/>
        <v>3</v>
      </c>
      <c r="J1710" s="11" t="str">
        <f t="shared" si="3299"/>
        <v>W</v>
      </c>
      <c r="K1710" s="18">
        <f t="shared" si="3299"/>
        <v>0.62013888888888891</v>
      </c>
      <c r="L1710" s="11" t="str">
        <f t="shared" si="3299"/>
        <v>VdG</v>
      </c>
      <c r="M1710" s="11">
        <f t="shared" si="3299"/>
        <v>3</v>
      </c>
      <c r="N1710" s="11">
        <f t="shared" si="3299"/>
        <v>2</v>
      </c>
      <c r="O1710" s="11">
        <f t="shared" si="3299"/>
        <v>2</v>
      </c>
      <c r="P1710" s="11" t="s">
        <v>31</v>
      </c>
      <c r="Q1710" s="19" t="str">
        <f>IF($N1710=1,IF(ISERROR(VLOOKUP($P1710,'M1'!$A:$C,Q$2,FALSE)),"NOT PRESENT",VLOOKUP($P1710,'M1'!$A:$C,Q$2,FALSE)),IF($N1710=2,IF(ISERROR(VLOOKUP(DATA!$P1710,'M2'!$A:$C,Q$2,FALSE)),"NOT PRESENT",VLOOKUP(DATA!$P1710,'M2'!$A:$C,Q$2,FALSE)),IF($N1710=0,IF(ISERROR(VLOOKUP($P1710,'M1'!$A:$C,Q$2,FALSE)),IF(ISERROR(VLOOKUP(DATA!$P1710,'M2'!$A:$C,Q$2,FALSE)),"NOT PRESENT",VLOOKUP(DATA!$P1710,'M2'!$A:$C,Q$2,FALSE)),VLOOKUP($P1710,'M1'!$A:$C,Q$2,FALSE)),"SPECIFY METHOD")))</f>
        <v>Patiria miniata</v>
      </c>
      <c r="R1710" s="12" t="str">
        <f>IF($N1710=1,IF(ISERROR(VLOOKUP($P1710,'M1'!$A:$C,R$2,FALSE)),"NOT PRESENT",VLOOKUP($P1710,'M1'!$A:$C,R$2,FALSE)),IF($N1710=2,IF(ISERROR(VLOOKUP(DATA!$P1710,'M2'!$A:$C,R$2,FALSE)),"NOT PRESENT",VLOOKUP(DATA!$P1710,'M2'!$A:$C,R$2,FALSE)),IF($N1710=0,IF(ISERROR(VLOOKUP($P1710,'M1'!$A:$C,R$2,FALSE)),IF(ISERROR(VLOOKUP(DATA!$P1710,'M2'!$A:$C,R$2,FALSE)),"NOT PRESENT",VLOOKUP(DATA!$P1710,'M2'!$A:$C,R$2,FALSE)),VLOOKUP($P1710,'M1'!$A:$C,R$2,FALSE)),"SPECIFY METHOD")))</f>
        <v>Bat star</v>
      </c>
      <c r="S1710" s="21">
        <f t="shared" si="2910"/>
        <v>77</v>
      </c>
      <c r="T1710" s="11">
        <v>77</v>
      </c>
      <c r="U1710" s="11"/>
      <c r="V1710" s="11"/>
      <c r="W1710" s="11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  <c r="AT1710" s="11"/>
      <c r="AU1710" s="11"/>
      <c r="AV1710" s="11"/>
      <c r="AW1710" s="11"/>
      <c r="AX1710" s="11"/>
      <c r="AY1710" s="11"/>
      <c r="AZ1710" s="11"/>
      <c r="BA1710" s="11"/>
      <c r="BB1710" s="11"/>
      <c r="BC1710" s="11"/>
      <c r="BD1710" s="11"/>
      <c r="BE1710" s="11"/>
      <c r="BF1710" s="11"/>
      <c r="BG1710" s="11"/>
      <c r="BH1710" s="11"/>
      <c r="BI1710" s="11"/>
      <c r="BJ1710" s="11"/>
      <c r="BK1710" s="11"/>
      <c r="BL1710" s="11"/>
      <c r="BM1710" s="11"/>
      <c r="BN1710" s="11"/>
      <c r="BO1710" s="11"/>
      <c r="BP1710" s="11"/>
    </row>
    <row r="1711" spans="1:68" ht="12.75" customHeight="1">
      <c r="A1711" s="12">
        <f t="shared" si="3246"/>
        <v>1707</v>
      </c>
      <c r="B1711" s="11" t="str">
        <f t="shared" ref="B1711:D1711" si="3300">IF(ISERROR(B1710),IF(ISERROR(B1709),IF(ISERROR(B1708),"BLANK",B1708),B1709),B1710)</f>
        <v>Valesca deGroot</v>
      </c>
      <c r="C1711" s="11" t="str">
        <f t="shared" si="3300"/>
        <v>Em Lim</v>
      </c>
      <c r="D1711" s="11" t="str">
        <f t="shared" si="3300"/>
        <v>BMSC13</v>
      </c>
      <c r="E1711" s="12" t="str">
        <f>IF(ISERROR(VLOOKUP($D1711,SITES!$A:$E,2,FALSE)),"",VLOOKUP($D1711,SITES!$A:$E,2,FALSE))</f>
        <v>Effingham West</v>
      </c>
      <c r="F1711" s="10">
        <f>IF(ISERROR(VLOOKUP($D1711,SITES!$A:$E,3,FALSE)),"",VLOOKUP($D1711,SITES!$A:$E,3,FALSE))</f>
        <v>48.865032196044901</v>
      </c>
      <c r="G1711" s="13">
        <f>IF(ISERROR(VLOOKUP($D1711,SITES!$A:$E,4,FALSE)),"",VLOOKUP($D1711,SITES!$A:$E,4,FALSE))</f>
        <v>-125.313720703125</v>
      </c>
      <c r="H1711" s="36" t="str">
        <f t="shared" ref="H1711:O1711" si="3301">IF(ISERROR(H1710),IF(ISERROR(H1709),IF(ISERROR(H1708),"BLANK",H1708),H1709),H1710)</f>
        <v>01/05/2024</v>
      </c>
      <c r="I1711" s="11">
        <f t="shared" si="3301"/>
        <v>3</v>
      </c>
      <c r="J1711" s="11" t="str">
        <f t="shared" si="3301"/>
        <v>W</v>
      </c>
      <c r="K1711" s="18">
        <f t="shared" si="3301"/>
        <v>0.62013888888888891</v>
      </c>
      <c r="L1711" s="11" t="str">
        <f t="shared" si="3301"/>
        <v>VdG</v>
      </c>
      <c r="M1711" s="11">
        <f t="shared" si="3301"/>
        <v>3</v>
      </c>
      <c r="N1711" s="11">
        <f t="shared" si="3301"/>
        <v>2</v>
      </c>
      <c r="O1711" s="11">
        <f t="shared" si="3301"/>
        <v>2</v>
      </c>
      <c r="P1711" s="11" t="s">
        <v>38</v>
      </c>
      <c r="Q1711" s="19" t="str">
        <f>IF($N1711=1,IF(ISERROR(VLOOKUP($P1711,'M1'!$A:$C,Q$2,FALSE)),"NOT PRESENT",VLOOKUP($P1711,'M1'!$A:$C,Q$2,FALSE)),IF($N1711=2,IF(ISERROR(VLOOKUP(DATA!$P1711,'M2'!$A:$C,Q$2,FALSE)),"NOT PRESENT",VLOOKUP(DATA!$P1711,'M2'!$A:$C,Q$2,FALSE)),IF($N1711=0,IF(ISERROR(VLOOKUP($P1711,'M1'!$A:$C,Q$2,FALSE)),IF(ISERROR(VLOOKUP(DATA!$P1711,'M2'!$A:$C,Q$2,FALSE)),"NOT PRESENT",VLOOKUP(DATA!$P1711,'M2'!$A:$C,Q$2,FALSE)),VLOOKUP($P1711,'M1'!$A:$C,Q$2,FALSE)),"SPECIFY METHOD")))</f>
        <v>Crassadoma gigantea</v>
      </c>
      <c r="R1711" s="12" t="str">
        <f>IF($N1711=1,IF(ISERROR(VLOOKUP($P1711,'M1'!$A:$C,R$2,FALSE)),"NOT PRESENT",VLOOKUP($P1711,'M1'!$A:$C,R$2,FALSE)),IF($N1711=2,IF(ISERROR(VLOOKUP(DATA!$P1711,'M2'!$A:$C,R$2,FALSE)),"NOT PRESENT",VLOOKUP(DATA!$P1711,'M2'!$A:$C,R$2,FALSE)),IF($N1711=0,IF(ISERROR(VLOOKUP($P1711,'M1'!$A:$C,R$2,FALSE)),IF(ISERROR(VLOOKUP(DATA!$P1711,'M2'!$A:$C,R$2,FALSE)),"NOT PRESENT",VLOOKUP(DATA!$P1711,'M2'!$A:$C,R$2,FALSE)),VLOOKUP($P1711,'M1'!$A:$C,R$2,FALSE)),"SPECIFY METHOD")))</f>
        <v>Purple-hinged rock scallop</v>
      </c>
      <c r="S1711" s="21">
        <f t="shared" si="2910"/>
        <v>5</v>
      </c>
      <c r="T1711" s="11">
        <v>0</v>
      </c>
      <c r="U1711" s="11">
        <v>2</v>
      </c>
      <c r="V1711" s="11"/>
      <c r="W1711" s="11">
        <v>2</v>
      </c>
      <c r="X1711" s="11"/>
      <c r="Y1711" s="11">
        <v>1</v>
      </c>
      <c r="Z1711" s="11"/>
      <c r="AA1711" s="11"/>
      <c r="AB1711" s="11"/>
      <c r="AC1711" s="11"/>
      <c r="AD1711" s="11"/>
      <c r="AE1711" s="11"/>
      <c r="AF1711" s="11"/>
      <c r="AG1711" s="11"/>
      <c r="AH1711" s="11"/>
      <c r="AI1711" s="11"/>
      <c r="AJ1711" s="11"/>
      <c r="AK1711" s="11"/>
      <c r="AL1711" s="11"/>
      <c r="AM1711" s="11"/>
      <c r="AN1711" s="11"/>
      <c r="AO1711" s="11"/>
      <c r="AP1711" s="11"/>
      <c r="AQ1711" s="11"/>
      <c r="AR1711" s="11"/>
      <c r="AS1711" s="11"/>
      <c r="AT1711" s="11"/>
      <c r="AU1711" s="11"/>
      <c r="AV1711" s="11"/>
      <c r="AW1711" s="11"/>
      <c r="AX1711" s="11"/>
      <c r="AY1711" s="11"/>
      <c r="AZ1711" s="11"/>
      <c r="BA1711" s="11"/>
      <c r="BB1711" s="11"/>
      <c r="BC1711" s="11"/>
      <c r="BD1711" s="11"/>
      <c r="BE1711" s="11"/>
      <c r="BF1711" s="11"/>
      <c r="BG1711" s="11"/>
      <c r="BH1711" s="11"/>
      <c r="BI1711" s="11"/>
      <c r="BJ1711" s="11"/>
      <c r="BK1711" s="11"/>
      <c r="BL1711" s="11"/>
      <c r="BM1711" s="11"/>
      <c r="BN1711" s="11"/>
      <c r="BO1711" s="11"/>
      <c r="BP1711" s="11"/>
    </row>
    <row r="1712" spans="1:68" ht="12.75" customHeight="1">
      <c r="A1712" s="12">
        <f t="shared" si="3246"/>
        <v>1708</v>
      </c>
      <c r="B1712" s="11" t="str">
        <f t="shared" ref="B1712:D1712" si="3302">IF(ISERROR(B1711),IF(ISERROR(B1710),IF(ISERROR(B1709),"BLANK",B1709),B1710),B1711)</f>
        <v>Valesca deGroot</v>
      </c>
      <c r="C1712" s="11" t="str">
        <f t="shared" si="3302"/>
        <v>Em Lim</v>
      </c>
      <c r="D1712" s="11" t="str">
        <f t="shared" si="3302"/>
        <v>BMSC13</v>
      </c>
      <c r="E1712" s="12" t="str">
        <f>IF(ISERROR(VLOOKUP($D1712,SITES!$A:$E,2,FALSE)),"",VLOOKUP($D1712,SITES!$A:$E,2,FALSE))</f>
        <v>Effingham West</v>
      </c>
      <c r="F1712" s="10">
        <f>IF(ISERROR(VLOOKUP($D1712,SITES!$A:$E,3,FALSE)),"",VLOOKUP($D1712,SITES!$A:$E,3,FALSE))</f>
        <v>48.865032196044901</v>
      </c>
      <c r="G1712" s="13">
        <f>IF(ISERROR(VLOOKUP($D1712,SITES!$A:$E,4,FALSE)),"",VLOOKUP($D1712,SITES!$A:$E,4,FALSE))</f>
        <v>-125.313720703125</v>
      </c>
      <c r="H1712" s="36" t="str">
        <f t="shared" ref="H1712:O1712" si="3303">IF(ISERROR(H1711),IF(ISERROR(H1710),IF(ISERROR(H1709),"BLANK",H1709),H1710),H1711)</f>
        <v>01/05/2024</v>
      </c>
      <c r="I1712" s="11">
        <f t="shared" si="3303"/>
        <v>3</v>
      </c>
      <c r="J1712" s="11" t="str">
        <f t="shared" si="3303"/>
        <v>W</v>
      </c>
      <c r="K1712" s="18">
        <f t="shared" si="3303"/>
        <v>0.62013888888888891</v>
      </c>
      <c r="L1712" s="11" t="str">
        <f t="shared" si="3303"/>
        <v>VdG</v>
      </c>
      <c r="M1712" s="11">
        <f t="shared" si="3303"/>
        <v>3</v>
      </c>
      <c r="N1712" s="11">
        <f t="shared" si="3303"/>
        <v>2</v>
      </c>
      <c r="O1712" s="11">
        <f t="shared" si="3303"/>
        <v>2</v>
      </c>
      <c r="P1712" s="11" t="s">
        <v>32</v>
      </c>
      <c r="Q1712" s="19" t="str">
        <f>IF($N1712=1,IF(ISERROR(VLOOKUP($P1712,'M1'!$A:$C,Q$2,FALSE)),"NOT PRESENT",VLOOKUP($P1712,'M1'!$A:$C,Q$2,FALSE)),IF($N1712=2,IF(ISERROR(VLOOKUP(DATA!$P1712,'M2'!$A:$C,Q$2,FALSE)),"NOT PRESENT",VLOOKUP(DATA!$P1712,'M2'!$A:$C,Q$2,FALSE)),IF($N1712=0,IF(ISERROR(VLOOKUP($P1712,'M1'!$A:$C,Q$2,FALSE)),IF(ISERROR(VLOOKUP(DATA!$P1712,'M2'!$A:$C,Q$2,FALSE)),"NOT PRESENT",VLOOKUP(DATA!$P1712,'M2'!$A:$C,Q$2,FALSE)),VLOOKUP($P1712,'M1'!$A:$C,Q$2,FALSE)),"SPECIFY METHOD")))</f>
        <v>Acmaea mitra</v>
      </c>
      <c r="R1712" s="12" t="str">
        <f>IF($N1712=1,IF(ISERROR(VLOOKUP($P1712,'M1'!$A:$C,R$2,FALSE)),"NOT PRESENT",VLOOKUP($P1712,'M1'!$A:$C,R$2,FALSE)),IF($N1712=2,IF(ISERROR(VLOOKUP(DATA!$P1712,'M2'!$A:$C,R$2,FALSE)),"NOT PRESENT",VLOOKUP(DATA!$P1712,'M2'!$A:$C,R$2,FALSE)),IF($N1712=0,IF(ISERROR(VLOOKUP($P1712,'M1'!$A:$C,R$2,FALSE)),IF(ISERROR(VLOOKUP(DATA!$P1712,'M2'!$A:$C,R$2,FALSE)),"NOT PRESENT",VLOOKUP(DATA!$P1712,'M2'!$A:$C,R$2,FALSE)),VLOOKUP($P1712,'M1'!$A:$C,R$2,FALSE)),"SPECIFY METHOD")))</f>
        <v>Whitecap limpet</v>
      </c>
      <c r="S1712" s="21">
        <f t="shared" si="2910"/>
        <v>8</v>
      </c>
      <c r="T1712" s="11">
        <v>8</v>
      </c>
      <c r="U1712" s="11"/>
      <c r="V1712" s="11"/>
      <c r="W1712" s="11"/>
      <c r="X1712" s="11"/>
      <c r="Y1712" s="11"/>
      <c r="Z1712" s="11"/>
      <c r="AA1712" s="11"/>
      <c r="AB1712" s="11"/>
      <c r="AC1712" s="11"/>
      <c r="AD1712" s="11"/>
      <c r="AE1712" s="11"/>
      <c r="AF1712" s="11"/>
      <c r="AG1712" s="11"/>
      <c r="AH1712" s="11"/>
      <c r="AI1712" s="11"/>
      <c r="AJ1712" s="11"/>
      <c r="AK1712" s="11"/>
      <c r="AL1712" s="11"/>
      <c r="AM1712" s="11"/>
      <c r="AN1712" s="11"/>
      <c r="AO1712" s="11"/>
      <c r="AP1712" s="11"/>
      <c r="AQ1712" s="11"/>
      <c r="AR1712" s="11"/>
      <c r="AS1712" s="11"/>
      <c r="AT1712" s="11"/>
      <c r="AU1712" s="11"/>
      <c r="AV1712" s="11"/>
      <c r="AW1712" s="11"/>
      <c r="AX1712" s="11"/>
      <c r="AY1712" s="11"/>
      <c r="AZ1712" s="11"/>
      <c r="BA1712" s="11"/>
      <c r="BB1712" s="11"/>
      <c r="BC1712" s="11"/>
      <c r="BD1712" s="11"/>
      <c r="BE1712" s="11"/>
      <c r="BF1712" s="11"/>
      <c r="BG1712" s="11"/>
      <c r="BH1712" s="11"/>
      <c r="BI1712" s="11"/>
      <c r="BJ1712" s="11"/>
      <c r="BK1712" s="11"/>
      <c r="BL1712" s="11"/>
      <c r="BM1712" s="11"/>
      <c r="BN1712" s="11"/>
      <c r="BO1712" s="11"/>
      <c r="BP1712" s="11"/>
    </row>
    <row r="1713" spans="1:68" ht="12.75" customHeight="1">
      <c r="A1713" s="12">
        <f t="shared" si="3246"/>
        <v>1709</v>
      </c>
      <c r="B1713" s="11" t="str">
        <f t="shared" ref="B1713:D1713" si="3304">IF(ISERROR(B1712),IF(ISERROR(B1711),IF(ISERROR(B1710),"BLANK",B1710),B1711),B1712)</f>
        <v>Valesca deGroot</v>
      </c>
      <c r="C1713" s="11" t="str">
        <f t="shared" si="3304"/>
        <v>Em Lim</v>
      </c>
      <c r="D1713" s="11" t="str">
        <f t="shared" si="3304"/>
        <v>BMSC13</v>
      </c>
      <c r="E1713" s="12" t="str">
        <f>IF(ISERROR(VLOOKUP($D1713,SITES!$A:$E,2,FALSE)),"",VLOOKUP($D1713,SITES!$A:$E,2,FALSE))</f>
        <v>Effingham West</v>
      </c>
      <c r="F1713" s="10">
        <f>IF(ISERROR(VLOOKUP($D1713,SITES!$A:$E,3,FALSE)),"",VLOOKUP($D1713,SITES!$A:$E,3,FALSE))</f>
        <v>48.865032196044901</v>
      </c>
      <c r="G1713" s="13">
        <f>IF(ISERROR(VLOOKUP($D1713,SITES!$A:$E,4,FALSE)),"",VLOOKUP($D1713,SITES!$A:$E,4,FALSE))</f>
        <v>-125.313720703125</v>
      </c>
      <c r="H1713" s="36" t="str">
        <f t="shared" ref="H1713:O1713" si="3305">IF(ISERROR(H1712),IF(ISERROR(H1711),IF(ISERROR(H1710),"BLANK",H1710),H1711),H1712)</f>
        <v>01/05/2024</v>
      </c>
      <c r="I1713" s="11">
        <f t="shared" si="3305"/>
        <v>3</v>
      </c>
      <c r="J1713" s="11" t="str">
        <f t="shared" si="3305"/>
        <v>W</v>
      </c>
      <c r="K1713" s="18">
        <f t="shared" si="3305"/>
        <v>0.62013888888888891</v>
      </c>
      <c r="L1713" s="11" t="str">
        <f t="shared" si="3305"/>
        <v>VdG</v>
      </c>
      <c r="M1713" s="11">
        <f t="shared" si="3305"/>
        <v>3</v>
      </c>
      <c r="N1713" s="11">
        <f t="shared" si="3305"/>
        <v>2</v>
      </c>
      <c r="O1713" s="11">
        <f t="shared" si="3305"/>
        <v>2</v>
      </c>
      <c r="P1713" s="11" t="s">
        <v>39</v>
      </c>
      <c r="Q1713" s="19" t="str">
        <f>IF($N1713=1,IF(ISERROR(VLOOKUP($P1713,'M1'!$A:$C,Q$2,FALSE)),"NOT PRESENT",VLOOKUP($P1713,'M1'!$A:$C,Q$2,FALSE)),IF($N1713=2,IF(ISERROR(VLOOKUP(DATA!$P1713,'M2'!$A:$C,Q$2,FALSE)),"NOT PRESENT",VLOOKUP(DATA!$P1713,'M2'!$A:$C,Q$2,FALSE)),IF($N1713=0,IF(ISERROR(VLOOKUP($P1713,'M1'!$A:$C,Q$2,FALSE)),IF(ISERROR(VLOOKUP(DATA!$P1713,'M2'!$A:$C,Q$2,FALSE)),"NOT PRESENT",VLOOKUP(DATA!$P1713,'M2'!$A:$C,Q$2,FALSE)),VLOOKUP($P1713,'M1'!$A:$C,Q$2,FALSE)),"SPECIFY METHOD")))</f>
        <v>Hermissenda crassicornis</v>
      </c>
      <c r="R1713" s="12" t="str">
        <f>IF($N1713=1,IF(ISERROR(VLOOKUP($P1713,'M1'!$A:$C,R$2,FALSE)),"NOT PRESENT",VLOOKUP($P1713,'M1'!$A:$C,R$2,FALSE)),IF($N1713=2,IF(ISERROR(VLOOKUP(DATA!$P1713,'M2'!$A:$C,R$2,FALSE)),"NOT PRESENT",VLOOKUP(DATA!$P1713,'M2'!$A:$C,R$2,FALSE)),IF($N1713=0,IF(ISERROR(VLOOKUP($P1713,'M1'!$A:$C,R$2,FALSE)),IF(ISERROR(VLOOKUP(DATA!$P1713,'M2'!$A:$C,R$2,FALSE)),"NOT PRESENT",VLOOKUP(DATA!$P1713,'M2'!$A:$C,R$2,FALSE)),VLOOKUP($P1713,'M1'!$A:$C,R$2,FALSE)),"SPECIFY METHOD")))</f>
        <v>Opalescent nudibranch</v>
      </c>
      <c r="S1713" s="21">
        <f t="shared" si="2910"/>
        <v>2</v>
      </c>
      <c r="T1713" s="11">
        <v>2</v>
      </c>
      <c r="U1713" s="11"/>
      <c r="V1713" s="11"/>
      <c r="W1713" s="11"/>
      <c r="X1713" s="11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1"/>
      <c r="AJ1713" s="11"/>
      <c r="AK1713" s="11"/>
      <c r="AL1713" s="11"/>
      <c r="AM1713" s="11"/>
      <c r="AN1713" s="11"/>
      <c r="AO1713" s="11"/>
      <c r="AP1713" s="11"/>
      <c r="AQ1713" s="11"/>
      <c r="AR1713" s="11"/>
      <c r="AS1713" s="11"/>
      <c r="AT1713" s="11"/>
      <c r="AU1713" s="11"/>
      <c r="AV1713" s="11"/>
      <c r="AW1713" s="11"/>
      <c r="AX1713" s="11"/>
      <c r="AY1713" s="11"/>
      <c r="AZ1713" s="11"/>
      <c r="BA1713" s="11"/>
      <c r="BB1713" s="11"/>
      <c r="BC1713" s="11"/>
      <c r="BD1713" s="11"/>
      <c r="BE1713" s="11"/>
      <c r="BF1713" s="11"/>
      <c r="BG1713" s="11"/>
      <c r="BH1713" s="11"/>
      <c r="BI1713" s="11"/>
      <c r="BJ1713" s="11"/>
      <c r="BK1713" s="11"/>
      <c r="BL1713" s="11"/>
      <c r="BM1713" s="11"/>
      <c r="BN1713" s="11"/>
      <c r="BO1713" s="11"/>
      <c r="BP1713" s="11"/>
    </row>
    <row r="1714" spans="1:68" ht="12.75" customHeight="1">
      <c r="A1714" s="12">
        <f t="shared" si="3246"/>
        <v>1710</v>
      </c>
      <c r="B1714" s="11" t="str">
        <f t="shared" ref="B1714:D1714" si="3306">IF(ISERROR(B1713),IF(ISERROR(B1712),IF(ISERROR(B1711),"BLANK",B1711),B1712),B1713)</f>
        <v>Valesca deGroot</v>
      </c>
      <c r="C1714" s="11" t="str">
        <f t="shared" si="3306"/>
        <v>Em Lim</v>
      </c>
      <c r="D1714" s="11" t="str">
        <f t="shared" si="3306"/>
        <v>BMSC13</v>
      </c>
      <c r="E1714" s="12" t="str">
        <f>IF(ISERROR(VLOOKUP($D1714,SITES!$A:$E,2,FALSE)),"",VLOOKUP($D1714,SITES!$A:$E,2,FALSE))</f>
        <v>Effingham West</v>
      </c>
      <c r="F1714" s="10">
        <f>IF(ISERROR(VLOOKUP($D1714,SITES!$A:$E,3,FALSE)),"",VLOOKUP($D1714,SITES!$A:$E,3,FALSE))</f>
        <v>48.865032196044901</v>
      </c>
      <c r="G1714" s="13">
        <f>IF(ISERROR(VLOOKUP($D1714,SITES!$A:$E,4,FALSE)),"",VLOOKUP($D1714,SITES!$A:$E,4,FALSE))</f>
        <v>-125.313720703125</v>
      </c>
      <c r="H1714" s="36" t="str">
        <f t="shared" ref="H1714:O1714" si="3307">IF(ISERROR(H1713),IF(ISERROR(H1712),IF(ISERROR(H1711),"BLANK",H1711),H1712),H1713)</f>
        <v>01/05/2024</v>
      </c>
      <c r="I1714" s="11">
        <f t="shared" si="3307"/>
        <v>3</v>
      </c>
      <c r="J1714" s="11" t="str">
        <f t="shared" si="3307"/>
        <v>W</v>
      </c>
      <c r="K1714" s="18">
        <f t="shared" si="3307"/>
        <v>0.62013888888888891</v>
      </c>
      <c r="L1714" s="11" t="str">
        <f t="shared" si="3307"/>
        <v>VdG</v>
      </c>
      <c r="M1714" s="11">
        <f t="shared" si="3307"/>
        <v>3</v>
      </c>
      <c r="N1714" s="11">
        <f t="shared" si="3307"/>
        <v>2</v>
      </c>
      <c r="O1714" s="11">
        <f t="shared" si="3307"/>
        <v>2</v>
      </c>
      <c r="P1714" s="11" t="s">
        <v>53</v>
      </c>
      <c r="Q1714" s="19" t="str">
        <f>IF($N1714=1,IF(ISERROR(VLOOKUP($P1714,'M1'!$A:$C,Q$2,FALSE)),"NOT PRESENT",VLOOKUP($P1714,'M1'!$A:$C,Q$2,FALSE)),IF($N1714=2,IF(ISERROR(VLOOKUP(DATA!$P1714,'M2'!$A:$C,Q$2,FALSE)),"NOT PRESENT",VLOOKUP(DATA!$P1714,'M2'!$A:$C,Q$2,FALSE)),IF($N1714=0,IF(ISERROR(VLOOKUP($P1714,'M1'!$A:$C,Q$2,FALSE)),IF(ISERROR(VLOOKUP(DATA!$P1714,'M2'!$A:$C,Q$2,FALSE)),"NOT PRESENT",VLOOKUP(DATA!$P1714,'M2'!$A:$C,Q$2,FALSE)),VLOOKUP($P1714,'M1'!$A:$C,Q$2,FALSE)),"SPECIFY METHOD")))</f>
        <v>Rhinogobiops nicholsii</v>
      </c>
      <c r="R1714" s="12" t="str">
        <f>IF($N1714=1,IF(ISERROR(VLOOKUP($P1714,'M1'!$A:$C,R$2,FALSE)),"NOT PRESENT",VLOOKUP($P1714,'M1'!$A:$C,R$2,FALSE)),IF($N1714=2,IF(ISERROR(VLOOKUP(DATA!$P1714,'M2'!$A:$C,R$2,FALSE)),"NOT PRESENT",VLOOKUP(DATA!$P1714,'M2'!$A:$C,R$2,FALSE)),IF($N1714=0,IF(ISERROR(VLOOKUP($P1714,'M1'!$A:$C,R$2,FALSE)),IF(ISERROR(VLOOKUP(DATA!$P1714,'M2'!$A:$C,R$2,FALSE)),"NOT PRESENT",VLOOKUP(DATA!$P1714,'M2'!$A:$C,R$2,FALSE)),VLOOKUP($P1714,'M1'!$A:$C,R$2,FALSE)),"SPECIFY METHOD")))</f>
        <v>Blackeye goby</v>
      </c>
      <c r="S1714" s="21">
        <f t="shared" si="2910"/>
        <v>46</v>
      </c>
      <c r="T1714" s="11">
        <v>0</v>
      </c>
      <c r="U1714" s="11">
        <v>8</v>
      </c>
      <c r="V1714" s="11">
        <v>16</v>
      </c>
      <c r="W1714" s="11">
        <v>16</v>
      </c>
      <c r="X1714" s="11">
        <v>6</v>
      </c>
      <c r="Y1714" s="11"/>
      <c r="Z1714" s="11"/>
      <c r="AA1714" s="11"/>
      <c r="AB1714" s="11"/>
      <c r="AC1714" s="11"/>
      <c r="AD1714" s="11"/>
      <c r="AE1714" s="11"/>
      <c r="AF1714" s="11"/>
      <c r="AG1714" s="11"/>
      <c r="AH1714" s="11"/>
      <c r="AI1714" s="11"/>
      <c r="AJ1714" s="11"/>
      <c r="AK1714" s="11"/>
      <c r="AL1714" s="11"/>
      <c r="AM1714" s="11"/>
      <c r="AN1714" s="11"/>
      <c r="AO1714" s="11"/>
      <c r="AP1714" s="11"/>
      <c r="AQ1714" s="11"/>
      <c r="AR1714" s="11"/>
      <c r="AS1714" s="11"/>
      <c r="AT1714" s="11"/>
      <c r="AU1714" s="11"/>
      <c r="AV1714" s="11"/>
      <c r="AW1714" s="11"/>
      <c r="AX1714" s="11"/>
      <c r="AY1714" s="11"/>
      <c r="AZ1714" s="11"/>
      <c r="BA1714" s="11"/>
      <c r="BB1714" s="11"/>
      <c r="BC1714" s="11"/>
      <c r="BD1714" s="11"/>
      <c r="BE1714" s="11"/>
      <c r="BF1714" s="11"/>
      <c r="BG1714" s="11"/>
      <c r="BH1714" s="11"/>
      <c r="BI1714" s="11"/>
      <c r="BJ1714" s="11"/>
      <c r="BK1714" s="11"/>
      <c r="BL1714" s="11"/>
      <c r="BM1714" s="11"/>
      <c r="BN1714" s="11"/>
      <c r="BO1714" s="11"/>
      <c r="BP1714" s="11"/>
    </row>
    <row r="1715" spans="1:68" ht="12.75" customHeight="1">
      <c r="A1715" s="12">
        <f t="shared" si="3246"/>
        <v>1711</v>
      </c>
      <c r="B1715" s="11" t="str">
        <f t="shared" ref="B1715:D1715" si="3308">IF(ISERROR(B1714),IF(ISERROR(B1713),IF(ISERROR(B1712),"BLANK",B1712),B1713),B1714)</f>
        <v>Valesca deGroot</v>
      </c>
      <c r="C1715" s="11" t="str">
        <f t="shared" si="3308"/>
        <v>Em Lim</v>
      </c>
      <c r="D1715" s="11" t="str">
        <f t="shared" si="3308"/>
        <v>BMSC13</v>
      </c>
      <c r="E1715" s="12" t="str">
        <f>IF(ISERROR(VLOOKUP($D1715,SITES!$A:$E,2,FALSE)),"",VLOOKUP($D1715,SITES!$A:$E,2,FALSE))</f>
        <v>Effingham West</v>
      </c>
      <c r="F1715" s="10">
        <f>IF(ISERROR(VLOOKUP($D1715,SITES!$A:$E,3,FALSE)),"",VLOOKUP($D1715,SITES!$A:$E,3,FALSE))</f>
        <v>48.865032196044901</v>
      </c>
      <c r="G1715" s="13">
        <f>IF(ISERROR(VLOOKUP($D1715,SITES!$A:$E,4,FALSE)),"",VLOOKUP($D1715,SITES!$A:$E,4,FALSE))</f>
        <v>-125.313720703125</v>
      </c>
      <c r="H1715" s="36" t="str">
        <f t="shared" ref="H1715:O1715" si="3309">IF(ISERROR(H1714),IF(ISERROR(H1713),IF(ISERROR(H1712),"BLANK",H1712),H1713),H1714)</f>
        <v>01/05/2024</v>
      </c>
      <c r="I1715" s="11">
        <f t="shared" si="3309"/>
        <v>3</v>
      </c>
      <c r="J1715" s="11" t="str">
        <f t="shared" si="3309"/>
        <v>W</v>
      </c>
      <c r="K1715" s="18">
        <f t="shared" si="3309"/>
        <v>0.62013888888888891</v>
      </c>
      <c r="L1715" s="11" t="str">
        <f t="shared" si="3309"/>
        <v>VdG</v>
      </c>
      <c r="M1715" s="11">
        <f t="shared" si="3309"/>
        <v>3</v>
      </c>
      <c r="N1715" s="11">
        <f t="shared" si="3309"/>
        <v>2</v>
      </c>
      <c r="O1715" s="11">
        <f t="shared" si="3309"/>
        <v>2</v>
      </c>
      <c r="P1715" s="11" t="s">
        <v>35</v>
      </c>
      <c r="Q1715" s="19" t="str">
        <f>IF($N1715=1,IF(ISERROR(VLOOKUP($P1715,'M1'!$A:$C,Q$2,FALSE)),"NOT PRESENT",VLOOKUP($P1715,'M1'!$A:$C,Q$2,FALSE)),IF($N1715=2,IF(ISERROR(VLOOKUP(DATA!$P1715,'M2'!$A:$C,Q$2,FALSE)),"NOT PRESENT",VLOOKUP(DATA!$P1715,'M2'!$A:$C,Q$2,FALSE)),IF($N1715=0,IF(ISERROR(VLOOKUP($P1715,'M1'!$A:$C,Q$2,FALSE)),IF(ISERROR(VLOOKUP(DATA!$P1715,'M2'!$A:$C,Q$2,FALSE)),"NOT PRESENT",VLOOKUP(DATA!$P1715,'M2'!$A:$C,Q$2,FALSE)),VLOOKUP($P1715,'M1'!$A:$C,Q$2,FALSE)),"SPECIFY METHOD")))</f>
        <v>Orthasterias koehleri</v>
      </c>
      <c r="R1715" s="12" t="str">
        <f>IF($N1715=1,IF(ISERROR(VLOOKUP($P1715,'M1'!$A:$C,R$2,FALSE)),"NOT PRESENT",VLOOKUP($P1715,'M1'!$A:$C,R$2,FALSE)),IF($N1715=2,IF(ISERROR(VLOOKUP(DATA!$P1715,'M2'!$A:$C,R$2,FALSE)),"NOT PRESENT",VLOOKUP(DATA!$P1715,'M2'!$A:$C,R$2,FALSE)),IF($N1715=0,IF(ISERROR(VLOOKUP($P1715,'M1'!$A:$C,R$2,FALSE)),IF(ISERROR(VLOOKUP(DATA!$P1715,'M2'!$A:$C,R$2,FALSE)),"NOT PRESENT",VLOOKUP(DATA!$P1715,'M2'!$A:$C,R$2,FALSE)),VLOOKUP($P1715,'M1'!$A:$C,R$2,FALSE)),"SPECIFY METHOD")))</f>
        <v>Rainbow star</v>
      </c>
      <c r="S1715" s="21">
        <f t="shared" si="2910"/>
        <v>2</v>
      </c>
      <c r="T1715" s="11">
        <v>2</v>
      </c>
      <c r="U1715" s="11"/>
      <c r="V1715" s="11"/>
      <c r="W1715" s="11"/>
      <c r="X1715" s="11"/>
      <c r="Y1715" s="11"/>
      <c r="Z1715" s="11"/>
      <c r="AA1715" s="11"/>
      <c r="AB1715" s="11"/>
      <c r="AC1715" s="11"/>
      <c r="AD1715" s="11"/>
      <c r="AE1715" s="11"/>
      <c r="AF1715" s="11"/>
      <c r="AG1715" s="11"/>
      <c r="AH1715" s="11"/>
      <c r="AI1715" s="11"/>
      <c r="AJ1715" s="11"/>
      <c r="AK1715" s="11"/>
      <c r="AL1715" s="11"/>
      <c r="AM1715" s="11"/>
      <c r="AN1715" s="11"/>
      <c r="AO1715" s="11"/>
      <c r="AP1715" s="11"/>
      <c r="AQ1715" s="11"/>
      <c r="AR1715" s="11"/>
      <c r="AS1715" s="11"/>
      <c r="AT1715" s="11"/>
      <c r="AU1715" s="11"/>
      <c r="AV1715" s="11"/>
      <c r="AW1715" s="11"/>
      <c r="AX1715" s="11"/>
      <c r="AY1715" s="11"/>
      <c r="AZ1715" s="11"/>
      <c r="BA1715" s="11"/>
      <c r="BB1715" s="11"/>
      <c r="BC1715" s="11"/>
      <c r="BD1715" s="11"/>
      <c r="BE1715" s="11"/>
      <c r="BF1715" s="11"/>
      <c r="BG1715" s="11"/>
      <c r="BH1715" s="11"/>
      <c r="BI1715" s="11"/>
      <c r="BJ1715" s="11"/>
      <c r="BK1715" s="11"/>
      <c r="BL1715" s="11"/>
      <c r="BM1715" s="11"/>
      <c r="BN1715" s="11"/>
      <c r="BO1715" s="11"/>
      <c r="BP1715" s="11"/>
    </row>
    <row r="1716" spans="1:68" ht="12.75" customHeight="1">
      <c r="A1716" s="12">
        <f t="shared" si="3246"/>
        <v>1712</v>
      </c>
      <c r="B1716" s="11" t="str">
        <f t="shared" ref="B1716:D1716" si="3310">IF(ISERROR(B1715),IF(ISERROR(B1714),IF(ISERROR(B1713),"BLANK",B1713),B1714),B1715)</f>
        <v>Valesca deGroot</v>
      </c>
      <c r="C1716" s="11" t="str">
        <f t="shared" si="3310"/>
        <v>Em Lim</v>
      </c>
      <c r="D1716" s="11" t="str">
        <f t="shared" si="3310"/>
        <v>BMSC13</v>
      </c>
      <c r="E1716" s="12" t="str">
        <f>IF(ISERROR(VLOOKUP($D1716,SITES!$A:$E,2,FALSE)),"",VLOOKUP($D1716,SITES!$A:$E,2,FALSE))</f>
        <v>Effingham West</v>
      </c>
      <c r="F1716" s="10">
        <f>IF(ISERROR(VLOOKUP($D1716,SITES!$A:$E,3,FALSE)),"",VLOOKUP($D1716,SITES!$A:$E,3,FALSE))</f>
        <v>48.865032196044901</v>
      </c>
      <c r="G1716" s="13">
        <f>IF(ISERROR(VLOOKUP($D1716,SITES!$A:$E,4,FALSE)),"",VLOOKUP($D1716,SITES!$A:$E,4,FALSE))</f>
        <v>-125.313720703125</v>
      </c>
      <c r="H1716" s="36" t="str">
        <f t="shared" ref="H1716:O1716" si="3311">IF(ISERROR(H1715),IF(ISERROR(H1714),IF(ISERROR(H1713),"BLANK",H1713),H1714),H1715)</f>
        <v>01/05/2024</v>
      </c>
      <c r="I1716" s="11">
        <f t="shared" si="3311"/>
        <v>3</v>
      </c>
      <c r="J1716" s="11" t="str">
        <f t="shared" si="3311"/>
        <v>W</v>
      </c>
      <c r="K1716" s="18">
        <f t="shared" si="3311"/>
        <v>0.62013888888888891</v>
      </c>
      <c r="L1716" s="11" t="str">
        <f t="shared" si="3311"/>
        <v>VdG</v>
      </c>
      <c r="M1716" s="11">
        <f t="shared" si="3311"/>
        <v>3</v>
      </c>
      <c r="N1716" s="11">
        <f t="shared" si="3311"/>
        <v>2</v>
      </c>
      <c r="O1716" s="11">
        <f t="shared" si="3311"/>
        <v>2</v>
      </c>
      <c r="P1716" s="11" t="s">
        <v>59</v>
      </c>
      <c r="Q1716" s="19" t="str">
        <f>IF($N1716=1,IF(ISERROR(VLOOKUP($P1716,'M1'!$A:$C,Q$2,FALSE)),"NOT PRESENT",VLOOKUP($P1716,'M1'!$A:$C,Q$2,FALSE)),IF($N1716=2,IF(ISERROR(VLOOKUP(DATA!$P1716,'M2'!$A:$C,Q$2,FALSE)),"NOT PRESENT",VLOOKUP(DATA!$P1716,'M2'!$A:$C,Q$2,FALSE)),IF($N1716=0,IF(ISERROR(VLOOKUP($P1716,'M1'!$A:$C,Q$2,FALSE)),IF(ISERROR(VLOOKUP(DATA!$P1716,'M2'!$A:$C,Q$2,FALSE)),"NOT PRESENT",VLOOKUP(DATA!$P1716,'M2'!$A:$C,Q$2,FALSE)),VLOOKUP($P1716,'M1'!$A:$C,Q$2,FALSE)),"SPECIFY METHOD")))</f>
        <v>Scyra acutifrons</v>
      </c>
      <c r="R1716" s="12" t="str">
        <f>IF($N1716=1,IF(ISERROR(VLOOKUP($P1716,'M1'!$A:$C,R$2,FALSE)),"NOT PRESENT",VLOOKUP($P1716,'M1'!$A:$C,R$2,FALSE)),IF($N1716=2,IF(ISERROR(VLOOKUP(DATA!$P1716,'M2'!$A:$C,R$2,FALSE)),"NOT PRESENT",VLOOKUP(DATA!$P1716,'M2'!$A:$C,R$2,FALSE)),IF($N1716=0,IF(ISERROR(VLOOKUP($P1716,'M1'!$A:$C,R$2,FALSE)),IF(ISERROR(VLOOKUP(DATA!$P1716,'M2'!$A:$C,R$2,FALSE)),"NOT PRESENT",VLOOKUP(DATA!$P1716,'M2'!$A:$C,R$2,FALSE)),VLOOKUP($P1716,'M1'!$A:$C,R$2,FALSE)),"SPECIFY METHOD")))</f>
        <v>Sharpnose crab</v>
      </c>
      <c r="S1716" s="21">
        <f t="shared" si="2910"/>
        <v>1</v>
      </c>
      <c r="T1716" s="11">
        <v>1</v>
      </c>
      <c r="U1716" s="11"/>
      <c r="V1716" s="11"/>
      <c r="W1716" s="11"/>
      <c r="X1716" s="11"/>
      <c r="Y1716" s="11"/>
      <c r="Z1716" s="11"/>
      <c r="AA1716" s="11"/>
      <c r="AB1716" s="11"/>
      <c r="AC1716" s="11"/>
      <c r="AD1716" s="11"/>
      <c r="AE1716" s="11"/>
      <c r="AF1716" s="11"/>
      <c r="AG1716" s="11"/>
      <c r="AH1716" s="11"/>
      <c r="AI1716" s="11"/>
      <c r="AJ1716" s="11"/>
      <c r="AK1716" s="11"/>
      <c r="AL1716" s="11"/>
      <c r="AM1716" s="11"/>
      <c r="AN1716" s="11"/>
      <c r="AO1716" s="11"/>
      <c r="AP1716" s="11"/>
      <c r="AQ1716" s="11"/>
      <c r="AR1716" s="11"/>
      <c r="AS1716" s="11"/>
      <c r="AT1716" s="11"/>
      <c r="AU1716" s="11"/>
      <c r="AV1716" s="11"/>
      <c r="AW1716" s="11"/>
      <c r="AX1716" s="11"/>
      <c r="AY1716" s="11"/>
      <c r="AZ1716" s="11"/>
      <c r="BA1716" s="11"/>
      <c r="BB1716" s="11"/>
      <c r="BC1716" s="11"/>
      <c r="BD1716" s="11"/>
      <c r="BE1716" s="11"/>
      <c r="BF1716" s="11"/>
      <c r="BG1716" s="11"/>
      <c r="BH1716" s="11"/>
      <c r="BI1716" s="11"/>
      <c r="BJ1716" s="11"/>
      <c r="BK1716" s="11"/>
      <c r="BL1716" s="11"/>
      <c r="BM1716" s="11"/>
      <c r="BN1716" s="11"/>
      <c r="BO1716" s="11"/>
      <c r="BP1716" s="11"/>
    </row>
    <row r="1717" spans="1:68" ht="12.75" customHeight="1">
      <c r="A1717" s="12">
        <f t="shared" si="3246"/>
        <v>1713</v>
      </c>
      <c r="B1717" s="11" t="str">
        <f t="shared" ref="B1717:D1717" si="3312">IF(ISERROR(B1716),IF(ISERROR(B1715),IF(ISERROR(B1714),"BLANK",B1714),B1715),B1716)</f>
        <v>Valesca deGroot</v>
      </c>
      <c r="C1717" s="11" t="str">
        <f t="shared" si="3312"/>
        <v>Em Lim</v>
      </c>
      <c r="D1717" s="11" t="str">
        <f t="shared" si="3312"/>
        <v>BMSC13</v>
      </c>
      <c r="E1717" s="12" t="str">
        <f>IF(ISERROR(VLOOKUP($D1717,SITES!$A:$E,2,FALSE)),"",VLOOKUP($D1717,SITES!$A:$E,2,FALSE))</f>
        <v>Effingham West</v>
      </c>
      <c r="F1717" s="10">
        <f>IF(ISERROR(VLOOKUP($D1717,SITES!$A:$E,3,FALSE)),"",VLOOKUP($D1717,SITES!$A:$E,3,FALSE))</f>
        <v>48.865032196044901</v>
      </c>
      <c r="G1717" s="13">
        <f>IF(ISERROR(VLOOKUP($D1717,SITES!$A:$E,4,FALSE)),"",VLOOKUP($D1717,SITES!$A:$E,4,FALSE))</f>
        <v>-125.313720703125</v>
      </c>
      <c r="H1717" s="36" t="str">
        <f t="shared" ref="H1717:O1717" si="3313">IF(ISERROR(H1716),IF(ISERROR(H1715),IF(ISERROR(H1714),"BLANK",H1714),H1715),H1716)</f>
        <v>01/05/2024</v>
      </c>
      <c r="I1717" s="11">
        <f t="shared" si="3313"/>
        <v>3</v>
      </c>
      <c r="J1717" s="11" t="str">
        <f t="shared" si="3313"/>
        <v>W</v>
      </c>
      <c r="K1717" s="18">
        <f t="shared" si="3313"/>
        <v>0.62013888888888891</v>
      </c>
      <c r="L1717" s="11" t="str">
        <f t="shared" si="3313"/>
        <v>VdG</v>
      </c>
      <c r="M1717" s="11">
        <f t="shared" si="3313"/>
        <v>3</v>
      </c>
      <c r="N1717" s="11">
        <f t="shared" si="3313"/>
        <v>2</v>
      </c>
      <c r="O1717" s="11">
        <f t="shared" si="3313"/>
        <v>2</v>
      </c>
      <c r="P1717" s="11" t="s">
        <v>37</v>
      </c>
      <c r="Q1717" s="19" t="str">
        <f>IF($N1717=1,IF(ISERROR(VLOOKUP($P1717,'M1'!$A:$C,Q$2,FALSE)),"NOT PRESENT",VLOOKUP($P1717,'M1'!$A:$C,Q$2,FALSE)),IF($N1717=2,IF(ISERROR(VLOOKUP(DATA!$P1717,'M2'!$A:$C,Q$2,FALSE)),"NOT PRESENT",VLOOKUP(DATA!$P1717,'M2'!$A:$C,Q$2,FALSE)),IF($N1717=0,IF(ISERROR(VLOOKUP($P1717,'M1'!$A:$C,Q$2,FALSE)),IF(ISERROR(VLOOKUP(DATA!$P1717,'M2'!$A:$C,Q$2,FALSE)),"NOT PRESENT",VLOOKUP(DATA!$P1717,'M2'!$A:$C,Q$2,FALSE)),VLOOKUP($P1717,'M1'!$A:$C,Q$2,FALSE)),"SPECIFY METHOD")))</f>
        <v>Ceratostoma foliatum</v>
      </c>
      <c r="R1717" s="12" t="str">
        <f>IF($N1717=1,IF(ISERROR(VLOOKUP($P1717,'M1'!$A:$C,R$2,FALSE)),"NOT PRESENT",VLOOKUP($P1717,'M1'!$A:$C,R$2,FALSE)),IF($N1717=2,IF(ISERROR(VLOOKUP(DATA!$P1717,'M2'!$A:$C,R$2,FALSE)),"NOT PRESENT",VLOOKUP(DATA!$P1717,'M2'!$A:$C,R$2,FALSE)),IF($N1717=0,IF(ISERROR(VLOOKUP($P1717,'M1'!$A:$C,R$2,FALSE)),IF(ISERROR(VLOOKUP(DATA!$P1717,'M2'!$A:$C,R$2,FALSE)),"NOT PRESENT",VLOOKUP(DATA!$P1717,'M2'!$A:$C,R$2,FALSE)),VLOOKUP($P1717,'M1'!$A:$C,R$2,FALSE)),"SPECIFY METHOD")))</f>
        <v>Leafy hornmouth</v>
      </c>
      <c r="S1717" s="21">
        <f t="shared" si="2910"/>
        <v>3</v>
      </c>
      <c r="T1717" s="11">
        <v>3</v>
      </c>
      <c r="U1717" s="11"/>
      <c r="V1717" s="11"/>
      <c r="W1717" s="11"/>
      <c r="X1717" s="11"/>
      <c r="Y1717" s="11"/>
      <c r="Z1717" s="11"/>
      <c r="AA1717" s="11"/>
      <c r="AB1717" s="11"/>
      <c r="AC1717" s="11"/>
      <c r="AD1717" s="11"/>
      <c r="AE1717" s="11"/>
      <c r="AF1717" s="11"/>
      <c r="AG1717" s="11"/>
      <c r="AH1717" s="11"/>
      <c r="AI1717" s="11"/>
      <c r="AJ1717" s="11"/>
      <c r="AK1717" s="11"/>
      <c r="AL1717" s="11"/>
      <c r="AM1717" s="11"/>
      <c r="AN1717" s="11"/>
      <c r="AO1717" s="11"/>
      <c r="AP1717" s="11"/>
      <c r="AQ1717" s="11"/>
      <c r="AR1717" s="11"/>
      <c r="AS1717" s="11"/>
      <c r="AT1717" s="11"/>
      <c r="AU1717" s="11"/>
      <c r="AV1717" s="11"/>
      <c r="AW1717" s="11"/>
      <c r="AX1717" s="11"/>
      <c r="AY1717" s="11"/>
      <c r="AZ1717" s="11"/>
      <c r="BA1717" s="11"/>
      <c r="BB1717" s="11"/>
      <c r="BC1717" s="11"/>
      <c r="BD1717" s="11"/>
      <c r="BE1717" s="11"/>
      <c r="BF1717" s="11"/>
      <c r="BG1717" s="11"/>
      <c r="BH1717" s="11"/>
      <c r="BI1717" s="11"/>
      <c r="BJ1717" s="11"/>
      <c r="BK1717" s="11"/>
      <c r="BL1717" s="11"/>
      <c r="BM1717" s="11"/>
      <c r="BN1717" s="11"/>
      <c r="BO1717" s="11"/>
      <c r="BP1717" s="11"/>
    </row>
    <row r="1718" spans="1:68" ht="12.75" customHeight="1">
      <c r="A1718" s="12">
        <f t="shared" si="3246"/>
        <v>1714</v>
      </c>
      <c r="B1718" s="11" t="str">
        <f t="shared" ref="B1718:D1718" si="3314">IF(ISERROR(B1717),IF(ISERROR(B1716),IF(ISERROR(B1715),"BLANK",B1715),B1716),B1717)</f>
        <v>Valesca deGroot</v>
      </c>
      <c r="C1718" s="11" t="str">
        <f t="shared" si="3314"/>
        <v>Em Lim</v>
      </c>
      <c r="D1718" s="11" t="str">
        <f t="shared" si="3314"/>
        <v>BMSC13</v>
      </c>
      <c r="E1718" s="12" t="str">
        <f>IF(ISERROR(VLOOKUP($D1718,SITES!$A:$E,2,FALSE)),"",VLOOKUP($D1718,SITES!$A:$E,2,FALSE))</f>
        <v>Effingham West</v>
      </c>
      <c r="F1718" s="10">
        <f>IF(ISERROR(VLOOKUP($D1718,SITES!$A:$E,3,FALSE)),"",VLOOKUP($D1718,SITES!$A:$E,3,FALSE))</f>
        <v>48.865032196044901</v>
      </c>
      <c r="G1718" s="13">
        <f>IF(ISERROR(VLOOKUP($D1718,SITES!$A:$E,4,FALSE)),"",VLOOKUP($D1718,SITES!$A:$E,4,FALSE))</f>
        <v>-125.313720703125</v>
      </c>
      <c r="H1718" s="36" t="str">
        <f t="shared" ref="H1718:O1718" si="3315">IF(ISERROR(H1717),IF(ISERROR(H1716),IF(ISERROR(H1715),"BLANK",H1715),H1716),H1717)</f>
        <v>01/05/2024</v>
      </c>
      <c r="I1718" s="11">
        <f t="shared" si="3315"/>
        <v>3</v>
      </c>
      <c r="J1718" s="11" t="str">
        <f t="shared" si="3315"/>
        <v>W</v>
      </c>
      <c r="K1718" s="18">
        <f t="shared" si="3315"/>
        <v>0.62013888888888891</v>
      </c>
      <c r="L1718" s="11" t="str">
        <f t="shared" si="3315"/>
        <v>VdG</v>
      </c>
      <c r="M1718" s="11">
        <f t="shared" si="3315"/>
        <v>3</v>
      </c>
      <c r="N1718" s="11">
        <f t="shared" si="3315"/>
        <v>2</v>
      </c>
      <c r="O1718" s="11">
        <f t="shared" si="3315"/>
        <v>2</v>
      </c>
      <c r="P1718" s="11" t="s">
        <v>33</v>
      </c>
      <c r="Q1718" s="19" t="str">
        <f>IF($N1718=1,IF(ISERROR(VLOOKUP($P1718,'M1'!$A:$C,Q$2,FALSE)),"NOT PRESENT",VLOOKUP($P1718,'M1'!$A:$C,Q$2,FALSE)),IF($N1718=2,IF(ISERROR(VLOOKUP(DATA!$P1718,'M2'!$A:$C,Q$2,FALSE)),"NOT PRESENT",VLOOKUP(DATA!$P1718,'M2'!$A:$C,Q$2,FALSE)),IF($N1718=0,IF(ISERROR(VLOOKUP($P1718,'M1'!$A:$C,Q$2,FALSE)),IF(ISERROR(VLOOKUP(DATA!$P1718,'M2'!$A:$C,Q$2,FALSE)),"NOT PRESENT",VLOOKUP(DATA!$P1718,'M2'!$A:$C,Q$2,FALSE)),VLOOKUP($P1718,'M1'!$A:$C,Q$2,FALSE)),"SPECIFY METHOD")))</f>
        <v>Apostichopus californicus</v>
      </c>
      <c r="R1718" s="12" t="str">
        <f>IF($N1718=1,IF(ISERROR(VLOOKUP($P1718,'M1'!$A:$C,R$2,FALSE)),"NOT PRESENT",VLOOKUP($P1718,'M1'!$A:$C,R$2,FALSE)),IF($N1718=2,IF(ISERROR(VLOOKUP(DATA!$P1718,'M2'!$A:$C,R$2,FALSE)),"NOT PRESENT",VLOOKUP(DATA!$P1718,'M2'!$A:$C,R$2,FALSE)),IF($N1718=0,IF(ISERROR(VLOOKUP($P1718,'M1'!$A:$C,R$2,FALSE)),IF(ISERROR(VLOOKUP(DATA!$P1718,'M2'!$A:$C,R$2,FALSE)),"NOT PRESENT",VLOOKUP(DATA!$P1718,'M2'!$A:$C,R$2,FALSE)),VLOOKUP($P1718,'M1'!$A:$C,R$2,FALSE)),"SPECIFY METHOD")))</f>
        <v>California sea cucumber</v>
      </c>
      <c r="S1718" s="21">
        <f t="shared" si="2910"/>
        <v>19</v>
      </c>
      <c r="T1718" s="11">
        <v>19</v>
      </c>
      <c r="U1718" s="11"/>
      <c r="V1718" s="11"/>
      <c r="W1718" s="11"/>
      <c r="X1718" s="11"/>
      <c r="Y1718" s="11"/>
      <c r="Z1718" s="11"/>
      <c r="AA1718" s="11"/>
      <c r="AB1718" s="11"/>
      <c r="AC1718" s="11"/>
      <c r="AD1718" s="11"/>
      <c r="AE1718" s="11"/>
      <c r="AF1718" s="11"/>
      <c r="AG1718" s="11"/>
      <c r="AH1718" s="11"/>
      <c r="AI1718" s="11"/>
      <c r="AJ1718" s="11"/>
      <c r="AK1718" s="11"/>
      <c r="AL1718" s="11"/>
      <c r="AM1718" s="11"/>
      <c r="AN1718" s="11"/>
      <c r="AO1718" s="11"/>
      <c r="AP1718" s="11"/>
      <c r="AQ1718" s="11"/>
      <c r="AR1718" s="11"/>
      <c r="AS1718" s="11"/>
      <c r="AT1718" s="11"/>
      <c r="AU1718" s="11"/>
      <c r="AV1718" s="11"/>
      <c r="AW1718" s="11"/>
      <c r="AX1718" s="11"/>
      <c r="AY1718" s="11"/>
      <c r="AZ1718" s="11"/>
      <c r="BA1718" s="11"/>
      <c r="BB1718" s="11"/>
      <c r="BC1718" s="11"/>
      <c r="BD1718" s="11"/>
      <c r="BE1718" s="11"/>
      <c r="BF1718" s="11"/>
      <c r="BG1718" s="11"/>
      <c r="BH1718" s="11"/>
      <c r="BI1718" s="11"/>
      <c r="BJ1718" s="11"/>
      <c r="BK1718" s="11"/>
      <c r="BL1718" s="11"/>
      <c r="BM1718" s="11"/>
      <c r="BN1718" s="11"/>
      <c r="BO1718" s="11"/>
      <c r="BP1718" s="11"/>
    </row>
    <row r="1719" spans="1:68" ht="12.75" customHeight="1">
      <c r="A1719" s="12">
        <f t="shared" si="3246"/>
        <v>1715</v>
      </c>
      <c r="B1719" s="11" t="str">
        <f t="shared" ref="B1719:D1719" si="3316">IF(ISERROR(B1718),IF(ISERROR(B1717),IF(ISERROR(B1716),"BLANK",B1716),B1717),B1718)</f>
        <v>Valesca deGroot</v>
      </c>
      <c r="C1719" s="11" t="str">
        <f t="shared" si="3316"/>
        <v>Em Lim</v>
      </c>
      <c r="D1719" s="11" t="str">
        <f t="shared" si="3316"/>
        <v>BMSC13</v>
      </c>
      <c r="E1719" s="12" t="str">
        <f>IF(ISERROR(VLOOKUP($D1719,SITES!$A:$E,2,FALSE)),"",VLOOKUP($D1719,SITES!$A:$E,2,FALSE))</f>
        <v>Effingham West</v>
      </c>
      <c r="F1719" s="10">
        <f>IF(ISERROR(VLOOKUP($D1719,SITES!$A:$E,3,FALSE)),"",VLOOKUP($D1719,SITES!$A:$E,3,FALSE))</f>
        <v>48.865032196044901</v>
      </c>
      <c r="G1719" s="13">
        <f>IF(ISERROR(VLOOKUP($D1719,SITES!$A:$E,4,FALSE)),"",VLOOKUP($D1719,SITES!$A:$E,4,FALSE))</f>
        <v>-125.313720703125</v>
      </c>
      <c r="H1719" s="36" t="str">
        <f t="shared" ref="H1719:O1719" si="3317">IF(ISERROR(H1718),IF(ISERROR(H1717),IF(ISERROR(H1716),"BLANK",H1716),H1717),H1718)</f>
        <v>01/05/2024</v>
      </c>
      <c r="I1719" s="11">
        <f t="shared" si="3317"/>
        <v>3</v>
      </c>
      <c r="J1719" s="11" t="str">
        <f t="shared" si="3317"/>
        <v>W</v>
      </c>
      <c r="K1719" s="18">
        <f t="shared" si="3317"/>
        <v>0.62013888888888891</v>
      </c>
      <c r="L1719" s="11" t="str">
        <f t="shared" si="3317"/>
        <v>VdG</v>
      </c>
      <c r="M1719" s="11">
        <f t="shared" si="3317"/>
        <v>3</v>
      </c>
      <c r="N1719" s="11">
        <f t="shared" si="3317"/>
        <v>2</v>
      </c>
      <c r="O1719" s="11">
        <f t="shared" si="3317"/>
        <v>2</v>
      </c>
      <c r="P1719" s="11" t="s">
        <v>68</v>
      </c>
      <c r="Q1719" s="19" t="str">
        <f>IF($N1719=1,IF(ISERROR(VLOOKUP($P1719,'M1'!$A:$C,Q$2,FALSE)),"NOT PRESENT",VLOOKUP($P1719,'M1'!$A:$C,Q$2,FALSE)),IF($N1719=2,IF(ISERROR(VLOOKUP(DATA!$P1719,'M2'!$A:$C,Q$2,FALSE)),"NOT PRESENT",VLOOKUP(DATA!$P1719,'M2'!$A:$C,Q$2,FALSE)),IF($N1719=0,IF(ISERROR(VLOOKUP($P1719,'M1'!$A:$C,Q$2,FALSE)),IF(ISERROR(VLOOKUP(DATA!$P1719,'M2'!$A:$C,Q$2,FALSE)),"NOT PRESENT",VLOOKUP(DATA!$P1719,'M2'!$A:$C,Q$2,FALSE)),VLOOKUP($P1719,'M1'!$A:$C,Q$2,FALSE)),"SPECIFY METHOD")))</f>
        <v>Evasterias troschelii</v>
      </c>
      <c r="R1719" s="12" t="str">
        <f>IF($N1719=1,IF(ISERROR(VLOOKUP($P1719,'M1'!$A:$C,R$2,FALSE)),"NOT PRESENT",VLOOKUP($P1719,'M1'!$A:$C,R$2,FALSE)),IF($N1719=2,IF(ISERROR(VLOOKUP(DATA!$P1719,'M2'!$A:$C,R$2,FALSE)),"NOT PRESENT",VLOOKUP(DATA!$P1719,'M2'!$A:$C,R$2,FALSE)),IF($N1719=0,IF(ISERROR(VLOOKUP($P1719,'M1'!$A:$C,R$2,FALSE)),IF(ISERROR(VLOOKUP(DATA!$P1719,'M2'!$A:$C,R$2,FALSE)),"NOT PRESENT",VLOOKUP(DATA!$P1719,'M2'!$A:$C,R$2,FALSE)),VLOOKUP($P1719,'M1'!$A:$C,R$2,FALSE)),"SPECIFY METHOD")))</f>
        <v>Mottled starfish</v>
      </c>
      <c r="S1719" s="21">
        <f t="shared" si="2910"/>
        <v>5</v>
      </c>
      <c r="T1719" s="11">
        <v>5</v>
      </c>
      <c r="U1719" s="11"/>
      <c r="V1719" s="11"/>
      <c r="W1719" s="11"/>
      <c r="X1719" s="11"/>
      <c r="Y1719" s="11"/>
      <c r="Z1719" s="11"/>
      <c r="AA1719" s="11"/>
      <c r="AB1719" s="11"/>
      <c r="AC1719" s="11"/>
      <c r="AD1719" s="11"/>
      <c r="AE1719" s="11"/>
      <c r="AF1719" s="11"/>
      <c r="AG1719" s="11"/>
      <c r="AH1719" s="11"/>
      <c r="AI1719" s="11"/>
      <c r="AJ1719" s="11"/>
      <c r="AK1719" s="11"/>
      <c r="AL1719" s="11"/>
      <c r="AM1719" s="11"/>
      <c r="AN1719" s="11"/>
      <c r="AO1719" s="11"/>
      <c r="AP1719" s="11"/>
      <c r="AQ1719" s="11"/>
      <c r="AR1719" s="11"/>
      <c r="AS1719" s="11"/>
      <c r="AT1719" s="11"/>
      <c r="AU1719" s="11"/>
      <c r="AV1719" s="11"/>
      <c r="AW1719" s="11"/>
      <c r="AX1719" s="11"/>
      <c r="AY1719" s="11"/>
      <c r="AZ1719" s="11"/>
      <c r="BA1719" s="11"/>
      <c r="BB1719" s="11"/>
      <c r="BC1719" s="11"/>
      <c r="BD1719" s="11"/>
      <c r="BE1719" s="11"/>
      <c r="BF1719" s="11"/>
      <c r="BG1719" s="11"/>
      <c r="BH1719" s="11"/>
      <c r="BI1719" s="11"/>
      <c r="BJ1719" s="11"/>
      <c r="BK1719" s="11"/>
      <c r="BL1719" s="11"/>
      <c r="BM1719" s="11"/>
      <c r="BN1719" s="11"/>
      <c r="BO1719" s="11"/>
      <c r="BP1719" s="11"/>
    </row>
    <row r="1720" spans="1:68" ht="12.75" customHeight="1">
      <c r="A1720" s="12">
        <f t="shared" si="3246"/>
        <v>1716</v>
      </c>
      <c r="B1720" s="11" t="str">
        <f t="shared" ref="B1720:D1720" si="3318">IF(ISERROR(B1719),IF(ISERROR(B1718),IF(ISERROR(B1717),"BLANK",B1717),B1718),B1719)</f>
        <v>Valesca deGroot</v>
      </c>
      <c r="C1720" s="11" t="str">
        <f t="shared" si="3318"/>
        <v>Em Lim</v>
      </c>
      <c r="D1720" s="11" t="str">
        <f t="shared" si="3318"/>
        <v>BMSC13</v>
      </c>
      <c r="E1720" s="12" t="str">
        <f>IF(ISERROR(VLOOKUP($D1720,SITES!$A:$E,2,FALSE)),"",VLOOKUP($D1720,SITES!$A:$E,2,FALSE))</f>
        <v>Effingham West</v>
      </c>
      <c r="F1720" s="10">
        <f>IF(ISERROR(VLOOKUP($D1720,SITES!$A:$E,3,FALSE)),"",VLOOKUP($D1720,SITES!$A:$E,3,FALSE))</f>
        <v>48.865032196044901</v>
      </c>
      <c r="G1720" s="13">
        <f>IF(ISERROR(VLOOKUP($D1720,SITES!$A:$E,4,FALSE)),"",VLOOKUP($D1720,SITES!$A:$E,4,FALSE))</f>
        <v>-125.313720703125</v>
      </c>
      <c r="H1720" s="36" t="str">
        <f t="shared" ref="H1720:O1720" si="3319">IF(ISERROR(H1719),IF(ISERROR(H1718),IF(ISERROR(H1717),"BLANK",H1717),H1718),H1719)</f>
        <v>01/05/2024</v>
      </c>
      <c r="I1720" s="11">
        <f t="shared" si="3319"/>
        <v>3</v>
      </c>
      <c r="J1720" s="11" t="str">
        <f t="shared" si="3319"/>
        <v>W</v>
      </c>
      <c r="K1720" s="18">
        <f t="shared" si="3319"/>
        <v>0.62013888888888891</v>
      </c>
      <c r="L1720" s="11" t="str">
        <f t="shared" si="3319"/>
        <v>VdG</v>
      </c>
      <c r="M1720" s="11">
        <f t="shared" si="3319"/>
        <v>3</v>
      </c>
      <c r="N1720" s="11">
        <f t="shared" si="3319"/>
        <v>2</v>
      </c>
      <c r="O1720" s="11">
        <f t="shared" si="3319"/>
        <v>2</v>
      </c>
      <c r="P1720" s="11" t="s">
        <v>80</v>
      </c>
      <c r="Q1720" s="19" t="str">
        <f>IF($N1720=1,IF(ISERROR(VLOOKUP($P1720,'M1'!$A:$C,Q$2,FALSE)),"NOT PRESENT",VLOOKUP($P1720,'M1'!$A:$C,Q$2,FALSE)),IF($N1720=2,IF(ISERROR(VLOOKUP(DATA!$P1720,'M2'!$A:$C,Q$2,FALSE)),"NOT PRESENT",VLOOKUP(DATA!$P1720,'M2'!$A:$C,Q$2,FALSE)),IF($N1720=0,IF(ISERROR(VLOOKUP($P1720,'M1'!$A:$C,Q$2,FALSE)),IF(ISERROR(VLOOKUP(DATA!$P1720,'M2'!$A:$C,Q$2,FALSE)),"NOT PRESENT",VLOOKUP(DATA!$P1720,'M2'!$A:$C,Q$2,FALSE)),VLOOKUP($P1720,'M1'!$A:$C,Q$2,FALSE)),"SPECIFY METHOD")))</f>
        <v>Doris montereyensis</v>
      </c>
      <c r="R1720" s="12" t="str">
        <f>IF($N1720=1,IF(ISERROR(VLOOKUP($P1720,'M1'!$A:$C,R$2,FALSE)),"NOT PRESENT",VLOOKUP($P1720,'M1'!$A:$C,R$2,FALSE)),IF($N1720=2,IF(ISERROR(VLOOKUP(DATA!$P1720,'M2'!$A:$C,R$2,FALSE)),"NOT PRESENT",VLOOKUP(DATA!$P1720,'M2'!$A:$C,R$2,FALSE)),IF($N1720=0,IF(ISERROR(VLOOKUP($P1720,'M1'!$A:$C,R$2,FALSE)),IF(ISERROR(VLOOKUP(DATA!$P1720,'M2'!$A:$C,R$2,FALSE)),"NOT PRESENT",VLOOKUP(DATA!$P1720,'M2'!$A:$C,R$2,FALSE)),VLOOKUP($P1720,'M1'!$A:$C,R$2,FALSE)),"SPECIFY METHOD")))</f>
        <v>Monterey sea lemon</v>
      </c>
      <c r="S1720" s="21">
        <f t="shared" si="2910"/>
        <v>1</v>
      </c>
      <c r="T1720" s="11">
        <v>1</v>
      </c>
      <c r="U1720" s="11"/>
      <c r="V1720" s="11"/>
      <c r="W1720" s="11"/>
      <c r="X1720" s="11"/>
      <c r="Y1720" s="11"/>
      <c r="Z1720" s="11"/>
      <c r="AA1720" s="11"/>
      <c r="AB1720" s="11"/>
      <c r="AC1720" s="11"/>
      <c r="AD1720" s="11"/>
      <c r="AE1720" s="11"/>
      <c r="AF1720" s="11"/>
      <c r="AG1720" s="11"/>
      <c r="AH1720" s="11"/>
      <c r="AI1720" s="11"/>
      <c r="AJ1720" s="11"/>
      <c r="AK1720" s="11"/>
      <c r="AL1720" s="11"/>
      <c r="AM1720" s="11"/>
      <c r="AN1720" s="11"/>
      <c r="AO1720" s="11"/>
      <c r="AP1720" s="11"/>
      <c r="AQ1720" s="11"/>
      <c r="AR1720" s="11"/>
      <c r="AS1720" s="11"/>
      <c r="AT1720" s="11"/>
      <c r="AU1720" s="11"/>
      <c r="AV1720" s="11"/>
      <c r="AW1720" s="11"/>
      <c r="AX1720" s="11"/>
      <c r="AY1720" s="11"/>
      <c r="AZ1720" s="11"/>
      <c r="BA1720" s="11"/>
      <c r="BB1720" s="11"/>
      <c r="BC1720" s="11"/>
      <c r="BD1720" s="11"/>
      <c r="BE1720" s="11"/>
      <c r="BF1720" s="11"/>
      <c r="BG1720" s="11"/>
      <c r="BH1720" s="11"/>
      <c r="BI1720" s="11"/>
      <c r="BJ1720" s="11"/>
      <c r="BK1720" s="11"/>
      <c r="BL1720" s="11"/>
      <c r="BM1720" s="11"/>
      <c r="BN1720" s="11"/>
      <c r="BO1720" s="11"/>
      <c r="BP1720" s="11"/>
    </row>
    <row r="1721" spans="1:68" ht="12.75" customHeight="1">
      <c r="A1721" s="12">
        <f t="shared" si="3246"/>
        <v>1717</v>
      </c>
      <c r="B1721" s="11" t="str">
        <f t="shared" ref="B1721:D1721" si="3320">IF(ISERROR(B1720),IF(ISERROR(B1719),IF(ISERROR(B1718),"BLANK",B1718),B1719),B1720)</f>
        <v>Valesca deGroot</v>
      </c>
      <c r="C1721" s="11" t="str">
        <f t="shared" si="3320"/>
        <v>Em Lim</v>
      </c>
      <c r="D1721" s="11" t="str">
        <f t="shared" si="3320"/>
        <v>BMSC13</v>
      </c>
      <c r="E1721" s="12" t="str">
        <f>IF(ISERROR(VLOOKUP($D1721,SITES!$A:$E,2,FALSE)),"",VLOOKUP($D1721,SITES!$A:$E,2,FALSE))</f>
        <v>Effingham West</v>
      </c>
      <c r="F1721" s="10">
        <f>IF(ISERROR(VLOOKUP($D1721,SITES!$A:$E,3,FALSE)),"",VLOOKUP($D1721,SITES!$A:$E,3,FALSE))</f>
        <v>48.865032196044901</v>
      </c>
      <c r="G1721" s="13">
        <f>IF(ISERROR(VLOOKUP($D1721,SITES!$A:$E,4,FALSE)),"",VLOOKUP($D1721,SITES!$A:$E,4,FALSE))</f>
        <v>-125.313720703125</v>
      </c>
      <c r="H1721" s="36" t="str">
        <f t="shared" ref="H1721:O1721" si="3321">IF(ISERROR(H1720),IF(ISERROR(H1719),IF(ISERROR(H1718),"BLANK",H1718),H1719),H1720)</f>
        <v>01/05/2024</v>
      </c>
      <c r="I1721" s="11">
        <f t="shared" si="3321"/>
        <v>3</v>
      </c>
      <c r="J1721" s="11" t="str">
        <f t="shared" si="3321"/>
        <v>W</v>
      </c>
      <c r="K1721" s="18">
        <f t="shared" si="3321"/>
        <v>0.62013888888888891</v>
      </c>
      <c r="L1721" s="11" t="str">
        <f t="shared" si="3321"/>
        <v>VdG</v>
      </c>
      <c r="M1721" s="11">
        <f t="shared" si="3321"/>
        <v>3</v>
      </c>
      <c r="N1721" s="11">
        <f t="shared" si="3321"/>
        <v>2</v>
      </c>
      <c r="O1721" s="11">
        <f t="shared" si="3321"/>
        <v>2</v>
      </c>
      <c r="P1721" s="11" t="s">
        <v>41</v>
      </c>
      <c r="Q1721" s="19" t="str">
        <f>IF($N1721=1,IF(ISERROR(VLOOKUP($P1721,'M1'!$A:$C,Q$2,FALSE)),"NOT PRESENT",VLOOKUP($P1721,'M1'!$A:$C,Q$2,FALSE)),IF($N1721=2,IF(ISERROR(VLOOKUP(DATA!$P1721,'M2'!$A:$C,Q$2,FALSE)),"NOT PRESENT",VLOOKUP(DATA!$P1721,'M2'!$A:$C,Q$2,FALSE)),IF($N1721=0,IF(ISERROR(VLOOKUP($P1721,'M1'!$A:$C,Q$2,FALSE)),IF(ISERROR(VLOOKUP(DATA!$P1721,'M2'!$A:$C,Q$2,FALSE)),"NOT PRESENT",VLOOKUP(DATA!$P1721,'M2'!$A:$C,Q$2,FALSE)),VLOOKUP($P1721,'M1'!$A:$C,Q$2,FALSE)),"SPECIFY METHOD")))</f>
        <v>Pisaster ochraceus</v>
      </c>
      <c r="R1721" s="12" t="str">
        <f>IF($N1721=1,IF(ISERROR(VLOOKUP($P1721,'M1'!$A:$C,R$2,FALSE)),"NOT PRESENT",VLOOKUP($P1721,'M1'!$A:$C,R$2,FALSE)),IF($N1721=2,IF(ISERROR(VLOOKUP(DATA!$P1721,'M2'!$A:$C,R$2,FALSE)),"NOT PRESENT",VLOOKUP(DATA!$P1721,'M2'!$A:$C,R$2,FALSE)),IF($N1721=0,IF(ISERROR(VLOOKUP($P1721,'M1'!$A:$C,R$2,FALSE)),IF(ISERROR(VLOOKUP(DATA!$P1721,'M2'!$A:$C,R$2,FALSE)),"NOT PRESENT",VLOOKUP(DATA!$P1721,'M2'!$A:$C,R$2,FALSE)),VLOOKUP($P1721,'M1'!$A:$C,R$2,FALSE)),"SPECIFY METHOD")))</f>
        <v>Purple sea star</v>
      </c>
      <c r="S1721" s="21">
        <f t="shared" si="2910"/>
        <v>1</v>
      </c>
      <c r="T1721" s="11">
        <v>1</v>
      </c>
      <c r="U1721" s="11"/>
      <c r="V1721" s="11"/>
      <c r="W1721" s="11"/>
      <c r="X1721" s="11"/>
      <c r="Y1721" s="11"/>
      <c r="Z1721" s="11"/>
      <c r="AA1721" s="11"/>
      <c r="AB1721" s="11"/>
      <c r="AC1721" s="11"/>
      <c r="AD1721" s="11"/>
      <c r="AE1721" s="11"/>
      <c r="AF1721" s="11"/>
      <c r="AG1721" s="11"/>
      <c r="AH1721" s="11"/>
      <c r="AI1721" s="11"/>
      <c r="AJ1721" s="11"/>
      <c r="AK1721" s="11"/>
      <c r="AL1721" s="11"/>
      <c r="AM1721" s="11"/>
      <c r="AN1721" s="11"/>
      <c r="AO1721" s="11"/>
      <c r="AP1721" s="11"/>
      <c r="AQ1721" s="11"/>
      <c r="AR1721" s="11"/>
      <c r="AS1721" s="11"/>
      <c r="AT1721" s="11"/>
      <c r="AU1721" s="11"/>
      <c r="AV1721" s="11"/>
      <c r="AW1721" s="11"/>
      <c r="AX1721" s="11"/>
      <c r="AY1721" s="11"/>
      <c r="AZ1721" s="11"/>
      <c r="BA1721" s="11"/>
      <c r="BB1721" s="11"/>
      <c r="BC1721" s="11"/>
      <c r="BD1721" s="11"/>
      <c r="BE1721" s="11"/>
      <c r="BF1721" s="11"/>
      <c r="BG1721" s="11"/>
      <c r="BH1721" s="11"/>
      <c r="BI1721" s="11"/>
      <c r="BJ1721" s="11"/>
      <c r="BK1721" s="11"/>
      <c r="BL1721" s="11"/>
      <c r="BM1721" s="11"/>
      <c r="BN1721" s="11"/>
      <c r="BO1721" s="11"/>
      <c r="BP1721" s="11"/>
    </row>
    <row r="1722" spans="1:68" ht="12.75" customHeight="1">
      <c r="A1722" s="12">
        <f t="shared" si="3246"/>
        <v>1718</v>
      </c>
      <c r="B1722" s="11" t="str">
        <f t="shared" ref="B1722:D1722" si="3322">IF(ISERROR(B1721),IF(ISERROR(B1720),IF(ISERROR(B1719),"BLANK",B1719),B1720),B1721)</f>
        <v>Valesca deGroot</v>
      </c>
      <c r="C1722" s="11" t="str">
        <f t="shared" si="3322"/>
        <v>Em Lim</v>
      </c>
      <c r="D1722" s="11" t="str">
        <f t="shared" si="3322"/>
        <v>BMSC13</v>
      </c>
      <c r="E1722" s="12" t="str">
        <f>IF(ISERROR(VLOOKUP($D1722,SITES!$A:$E,2,FALSE)),"",VLOOKUP($D1722,SITES!$A:$E,2,FALSE))</f>
        <v>Effingham West</v>
      </c>
      <c r="F1722" s="10">
        <f>IF(ISERROR(VLOOKUP($D1722,SITES!$A:$E,3,FALSE)),"",VLOOKUP($D1722,SITES!$A:$E,3,FALSE))</f>
        <v>48.865032196044901</v>
      </c>
      <c r="G1722" s="13">
        <f>IF(ISERROR(VLOOKUP($D1722,SITES!$A:$E,4,FALSE)),"",VLOOKUP($D1722,SITES!$A:$E,4,FALSE))</f>
        <v>-125.313720703125</v>
      </c>
      <c r="H1722" s="36" t="str">
        <f t="shared" ref="H1722:O1722" si="3323">IF(ISERROR(H1721),IF(ISERROR(H1720),IF(ISERROR(H1719),"BLANK",H1719),H1720),H1721)</f>
        <v>01/05/2024</v>
      </c>
      <c r="I1722" s="11">
        <f t="shared" si="3323"/>
        <v>3</v>
      </c>
      <c r="J1722" s="11" t="str">
        <f t="shared" si="3323"/>
        <v>W</v>
      </c>
      <c r="K1722" s="18">
        <f t="shared" si="3323"/>
        <v>0.62013888888888891</v>
      </c>
      <c r="L1722" s="11" t="str">
        <f t="shared" si="3323"/>
        <v>VdG</v>
      </c>
      <c r="M1722" s="11">
        <f t="shared" si="3323"/>
        <v>3</v>
      </c>
      <c r="N1722" s="11">
        <f t="shared" si="3323"/>
        <v>2</v>
      </c>
      <c r="O1722" s="11">
        <f t="shared" si="3323"/>
        <v>2</v>
      </c>
      <c r="P1722" s="11" t="s">
        <v>34</v>
      </c>
      <c r="Q1722" s="19" t="str">
        <f>IF($N1722=1,IF(ISERROR(VLOOKUP($P1722,'M1'!$A:$C,Q$2,FALSE)),"NOT PRESENT",VLOOKUP($P1722,'M1'!$A:$C,Q$2,FALSE)),IF($N1722=2,IF(ISERROR(VLOOKUP(DATA!$P1722,'M2'!$A:$C,Q$2,FALSE)),"NOT PRESENT",VLOOKUP(DATA!$P1722,'M2'!$A:$C,Q$2,FALSE)),IF($N1722=0,IF(ISERROR(VLOOKUP($P1722,'M1'!$A:$C,Q$2,FALSE)),IF(ISERROR(VLOOKUP(DATA!$P1722,'M2'!$A:$C,Q$2,FALSE)),"NOT PRESENT",VLOOKUP(DATA!$P1722,'M2'!$A:$C,Q$2,FALSE)),VLOOKUP($P1722,'M1'!$A:$C,Q$2,FALSE)),"SPECIFY METHOD")))</f>
        <v>Pagurus hemphilli</v>
      </c>
      <c r="R1722" s="12" t="str">
        <f>IF($N1722=1,IF(ISERROR(VLOOKUP($P1722,'M1'!$A:$C,R$2,FALSE)),"NOT PRESENT",VLOOKUP($P1722,'M1'!$A:$C,R$2,FALSE)),IF($N1722=2,IF(ISERROR(VLOOKUP(DATA!$P1722,'M2'!$A:$C,R$2,FALSE)),"NOT PRESENT",VLOOKUP(DATA!$P1722,'M2'!$A:$C,R$2,FALSE)),IF($N1722=0,IF(ISERROR(VLOOKUP($P1722,'M1'!$A:$C,R$2,FALSE)),IF(ISERROR(VLOOKUP(DATA!$P1722,'M2'!$A:$C,R$2,FALSE)),"NOT PRESENT",VLOOKUP(DATA!$P1722,'M2'!$A:$C,R$2,FALSE)),VLOOKUP($P1722,'M1'!$A:$C,R$2,FALSE)),"SPECIFY METHOD")))</f>
        <v>Maroon hermit</v>
      </c>
      <c r="S1722" s="21">
        <f t="shared" si="2910"/>
        <v>2</v>
      </c>
      <c r="T1722" s="11">
        <v>2</v>
      </c>
      <c r="U1722" s="11"/>
      <c r="V1722" s="11"/>
      <c r="W1722" s="11"/>
      <c r="X1722" s="11"/>
      <c r="Y1722" s="11"/>
      <c r="Z1722" s="11"/>
      <c r="AA1722" s="11"/>
      <c r="AB1722" s="11"/>
      <c r="AC1722" s="11"/>
      <c r="AD1722" s="11"/>
      <c r="AE1722" s="11"/>
      <c r="AF1722" s="11"/>
      <c r="AG1722" s="11"/>
      <c r="AH1722" s="11"/>
      <c r="AI1722" s="11"/>
      <c r="AJ1722" s="11"/>
      <c r="AK1722" s="11"/>
      <c r="AL1722" s="11"/>
      <c r="AM1722" s="11"/>
      <c r="AN1722" s="11"/>
      <c r="AO1722" s="11"/>
      <c r="AP1722" s="11"/>
      <c r="AQ1722" s="11"/>
      <c r="AR1722" s="11"/>
      <c r="AS1722" s="11"/>
      <c r="AT1722" s="11"/>
      <c r="AU1722" s="11"/>
      <c r="AV1722" s="11"/>
      <c r="AW1722" s="11"/>
      <c r="AX1722" s="11"/>
      <c r="AY1722" s="11"/>
      <c r="AZ1722" s="11"/>
      <c r="BA1722" s="11"/>
      <c r="BB1722" s="11"/>
      <c r="BC1722" s="11"/>
      <c r="BD1722" s="11"/>
      <c r="BE1722" s="11"/>
      <c r="BF1722" s="11"/>
      <c r="BG1722" s="11"/>
      <c r="BH1722" s="11"/>
      <c r="BI1722" s="11"/>
      <c r="BJ1722" s="11"/>
      <c r="BK1722" s="11"/>
      <c r="BL1722" s="11"/>
      <c r="BM1722" s="11"/>
      <c r="BN1722" s="11"/>
      <c r="BO1722" s="11"/>
      <c r="BP1722" s="11"/>
    </row>
    <row r="1723" spans="1:68" ht="12.75" customHeight="1">
      <c r="A1723" s="12">
        <f t="shared" si="3246"/>
        <v>1719</v>
      </c>
      <c r="B1723" s="11" t="str">
        <f t="shared" ref="B1723:D1723" si="3324">IF(ISERROR(B1722),IF(ISERROR(B1721),IF(ISERROR(B1720),"BLANK",B1720),B1721),B1722)</f>
        <v>Valesca deGroot</v>
      </c>
      <c r="C1723" s="11" t="str">
        <f t="shared" si="3324"/>
        <v>Em Lim</v>
      </c>
      <c r="D1723" s="11" t="str">
        <f t="shared" si="3324"/>
        <v>BMSC13</v>
      </c>
      <c r="E1723" s="12" t="str">
        <f>IF(ISERROR(VLOOKUP($D1723,SITES!$A:$E,2,FALSE)),"",VLOOKUP($D1723,SITES!$A:$E,2,FALSE))</f>
        <v>Effingham West</v>
      </c>
      <c r="F1723" s="10">
        <f>IF(ISERROR(VLOOKUP($D1723,SITES!$A:$E,3,FALSE)),"",VLOOKUP($D1723,SITES!$A:$E,3,FALSE))</f>
        <v>48.865032196044901</v>
      </c>
      <c r="G1723" s="13">
        <f>IF(ISERROR(VLOOKUP($D1723,SITES!$A:$E,4,FALSE)),"",VLOOKUP($D1723,SITES!$A:$E,4,FALSE))</f>
        <v>-125.313720703125</v>
      </c>
      <c r="H1723" s="36" t="str">
        <f t="shared" ref="H1723:O1723" si="3325">IF(ISERROR(H1722),IF(ISERROR(H1721),IF(ISERROR(H1720),"BLANK",H1720),H1721),H1722)</f>
        <v>01/05/2024</v>
      </c>
      <c r="I1723" s="11">
        <f t="shared" si="3325"/>
        <v>3</v>
      </c>
      <c r="J1723" s="11" t="str">
        <f t="shared" si="3325"/>
        <v>W</v>
      </c>
      <c r="K1723" s="18">
        <f t="shared" si="3325"/>
        <v>0.62013888888888891</v>
      </c>
      <c r="L1723" s="11" t="str">
        <f t="shared" si="3325"/>
        <v>VdG</v>
      </c>
      <c r="M1723" s="11">
        <f t="shared" si="3325"/>
        <v>3</v>
      </c>
      <c r="N1723" s="11">
        <f t="shared" si="3325"/>
        <v>2</v>
      </c>
      <c r="O1723" s="11">
        <f t="shared" si="3325"/>
        <v>2</v>
      </c>
      <c r="P1723" s="11" t="s">
        <v>93</v>
      </c>
      <c r="Q1723" s="19" t="str">
        <f>IF($N1723=1,IF(ISERROR(VLOOKUP($P1723,'M1'!$A:$C,Q$2,FALSE)),"NOT PRESENT",VLOOKUP($P1723,'M1'!$A:$C,Q$2,FALSE)),IF($N1723=2,IF(ISERROR(VLOOKUP(DATA!$P1723,'M2'!$A:$C,Q$2,FALSE)),"NOT PRESENT",VLOOKUP(DATA!$P1723,'M2'!$A:$C,Q$2,FALSE)),IF($N1723=0,IF(ISERROR(VLOOKUP($P1723,'M1'!$A:$C,Q$2,FALSE)),IF(ISERROR(VLOOKUP(DATA!$P1723,'M2'!$A:$C,Q$2,FALSE)),"NOT PRESENT",VLOOKUP(DATA!$P1723,'M2'!$A:$C,Q$2,FALSE)),VLOOKUP($P1723,'M1'!$A:$C,Q$2,FALSE)),"SPECIFY METHOD")))</f>
        <v>Pycnopodia helianthoides</v>
      </c>
      <c r="R1723" s="12" t="str">
        <f>IF($N1723=1,IF(ISERROR(VLOOKUP($P1723,'M1'!$A:$C,R$2,FALSE)),"NOT PRESENT",VLOOKUP($P1723,'M1'!$A:$C,R$2,FALSE)),IF($N1723=2,IF(ISERROR(VLOOKUP(DATA!$P1723,'M2'!$A:$C,R$2,FALSE)),"NOT PRESENT",VLOOKUP(DATA!$P1723,'M2'!$A:$C,R$2,FALSE)),IF($N1723=0,IF(ISERROR(VLOOKUP($P1723,'M1'!$A:$C,R$2,FALSE)),IF(ISERROR(VLOOKUP(DATA!$P1723,'M2'!$A:$C,R$2,FALSE)),"NOT PRESENT",VLOOKUP(DATA!$P1723,'M2'!$A:$C,R$2,FALSE)),VLOOKUP($P1723,'M1'!$A:$C,R$2,FALSE)),"SPECIFY METHOD")))</f>
        <v>Sunflower star</v>
      </c>
      <c r="S1723" s="21">
        <f t="shared" si="2910"/>
        <v>1</v>
      </c>
      <c r="T1723" s="11">
        <v>0</v>
      </c>
      <c r="U1723" s="11"/>
      <c r="V1723" s="11"/>
      <c r="W1723" s="11">
        <v>1</v>
      </c>
      <c r="X1723" s="11"/>
      <c r="Y1723" s="11"/>
      <c r="Z1723" s="11"/>
      <c r="AA1723" s="11"/>
      <c r="AB1723" s="11"/>
      <c r="AC1723" s="11"/>
      <c r="AD1723" s="11"/>
      <c r="AE1723" s="11"/>
      <c r="AF1723" s="11"/>
      <c r="AG1723" s="11"/>
      <c r="AH1723" s="11"/>
      <c r="AI1723" s="11"/>
      <c r="AJ1723" s="11"/>
      <c r="AK1723" s="11"/>
      <c r="AL1723" s="11"/>
      <c r="AM1723" s="11"/>
      <c r="AN1723" s="11"/>
      <c r="AO1723" s="11"/>
      <c r="AP1723" s="11"/>
      <c r="AQ1723" s="11"/>
      <c r="AR1723" s="11"/>
      <c r="AS1723" s="11"/>
      <c r="AT1723" s="11"/>
      <c r="AU1723" s="11"/>
      <c r="AV1723" s="11"/>
      <c r="AW1723" s="11"/>
      <c r="AX1723" s="11"/>
      <c r="AY1723" s="11"/>
      <c r="AZ1723" s="11"/>
      <c r="BA1723" s="11"/>
      <c r="BB1723" s="11"/>
      <c r="BC1723" s="11"/>
      <c r="BD1723" s="11"/>
      <c r="BE1723" s="11"/>
      <c r="BF1723" s="11"/>
      <c r="BG1723" s="11"/>
      <c r="BH1723" s="11"/>
      <c r="BI1723" s="11"/>
      <c r="BJ1723" s="11"/>
      <c r="BK1723" s="11"/>
      <c r="BL1723" s="11"/>
      <c r="BM1723" s="11"/>
      <c r="BN1723" s="11"/>
      <c r="BO1723" s="11"/>
      <c r="BP1723" s="11"/>
    </row>
    <row r="1724" spans="1:68" ht="12.75" customHeight="1">
      <c r="A1724" s="12">
        <f t="shared" si="3246"/>
        <v>1720</v>
      </c>
      <c r="B1724" s="11" t="str">
        <f t="shared" ref="B1724:C1724" si="3326">IF(ISERROR(B1723),IF(ISERROR(B1722),IF(ISERROR(B1721),"BLANK",B1721),B1722),B1723)</f>
        <v>Valesca deGroot</v>
      </c>
      <c r="C1724" s="11" t="str">
        <f t="shared" si="3326"/>
        <v>Em Lim</v>
      </c>
      <c r="D1724" s="11" t="s">
        <v>147</v>
      </c>
      <c r="E1724" s="12" t="str">
        <f>IF(ISERROR(VLOOKUP($D1724,SITES!$A:$E,2,FALSE)),"",VLOOKUP($D1724,SITES!$A:$E,2,FALSE))</f>
        <v>Effingham Archipelago</v>
      </c>
      <c r="F1724" s="10">
        <f>IF(ISERROR(VLOOKUP($D1724,SITES!$A:$E,3,FALSE)),"",VLOOKUP($D1724,SITES!$A:$E,3,FALSE))</f>
        <v>48.879081726074197</v>
      </c>
      <c r="G1724" s="13">
        <f>IF(ISERROR(VLOOKUP($D1724,SITES!$A:$E,4,FALSE)),"",VLOOKUP($D1724,SITES!$A:$E,4,FALSE))</f>
        <v>-125.297401428222</v>
      </c>
      <c r="H1724" s="36" t="str">
        <f t="shared" ref="H1724:H1732" si="3327">IF(ISERROR(H1723),IF(ISERROR(H1722),IF(ISERROR(H1721),"BLANK",H1721),H1722),H1723)</f>
        <v>01/05/2024</v>
      </c>
      <c r="I1724" s="11">
        <v>4</v>
      </c>
      <c r="J1724" s="11" t="s">
        <v>25</v>
      </c>
      <c r="K1724" s="18">
        <v>0.40902777777777777</v>
      </c>
      <c r="L1724" s="11" t="str">
        <f>IF(ISERROR(L1723),IF(ISERROR(L1722),IF(ISERROR(L1721),"BLANK",L1721),L1722),L1723)</f>
        <v>VdG</v>
      </c>
      <c r="M1724" s="11">
        <v>6</v>
      </c>
      <c r="N1724" s="11">
        <v>1</v>
      </c>
      <c r="O1724" s="11">
        <f>IF(ISERROR(O1723),IF(ISERROR(O1722),IF(ISERROR(O1721),"BLANK",O1721),O1722),O1723)</f>
        <v>2</v>
      </c>
      <c r="P1724" s="11" t="s">
        <v>53</v>
      </c>
      <c r="Q1724" s="19" t="str">
        <f>IF($N1724=1,IF(ISERROR(VLOOKUP($P1724,'M1'!$A:$C,Q$2,FALSE)),"NOT PRESENT",VLOOKUP($P1724,'M1'!$A:$C,Q$2,FALSE)),IF($N1724=2,IF(ISERROR(VLOOKUP(DATA!$P1724,'M2'!$A:$C,Q$2,FALSE)),"NOT PRESENT",VLOOKUP(DATA!$P1724,'M2'!$A:$C,Q$2,FALSE)),IF($N1724=0,IF(ISERROR(VLOOKUP($P1724,'M1'!$A:$C,Q$2,FALSE)),IF(ISERROR(VLOOKUP(DATA!$P1724,'M2'!$A:$C,Q$2,FALSE)),"NOT PRESENT",VLOOKUP(DATA!$P1724,'M2'!$A:$C,Q$2,FALSE)),VLOOKUP($P1724,'M1'!$A:$C,Q$2,FALSE)),"SPECIFY METHOD")))</f>
        <v>Rhinogobiops nicholsii</v>
      </c>
      <c r="R1724" s="12" t="str">
        <f>IF($N1724=1,IF(ISERROR(VLOOKUP($P1724,'M1'!$A:$C,R$2,FALSE)),"NOT PRESENT",VLOOKUP($P1724,'M1'!$A:$C,R$2,FALSE)),IF($N1724=2,IF(ISERROR(VLOOKUP(DATA!$P1724,'M2'!$A:$C,R$2,FALSE)),"NOT PRESENT",VLOOKUP(DATA!$P1724,'M2'!$A:$C,R$2,FALSE)),IF($N1724=0,IF(ISERROR(VLOOKUP($P1724,'M1'!$A:$C,R$2,FALSE)),IF(ISERROR(VLOOKUP(DATA!$P1724,'M2'!$A:$C,R$2,FALSE)),"NOT PRESENT",VLOOKUP(DATA!$P1724,'M2'!$A:$C,R$2,FALSE)),VLOOKUP($P1724,'M1'!$A:$C,R$2,FALSE)),"SPECIFY METHOD")))</f>
        <v>Blackeye goby</v>
      </c>
      <c r="S1724" s="21">
        <f t="shared" si="2910"/>
        <v>12</v>
      </c>
      <c r="T1724" s="11">
        <v>0</v>
      </c>
      <c r="U1724" s="11"/>
      <c r="V1724" s="11">
        <v>2</v>
      </c>
      <c r="W1724" s="11">
        <v>7</v>
      </c>
      <c r="X1724" s="11">
        <v>3</v>
      </c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1"/>
      <c r="BA1724" s="11"/>
      <c r="BB1724" s="11"/>
      <c r="BC1724" s="11"/>
      <c r="BD1724" s="11"/>
      <c r="BE1724" s="11"/>
      <c r="BF1724" s="11"/>
      <c r="BG1724" s="11"/>
      <c r="BH1724" s="11"/>
      <c r="BI1724" s="11"/>
      <c r="BJ1724" s="11"/>
      <c r="BK1724" s="11"/>
      <c r="BL1724" s="11"/>
      <c r="BM1724" s="11"/>
      <c r="BN1724" s="11"/>
      <c r="BO1724" s="11"/>
      <c r="BP1724" s="11"/>
    </row>
    <row r="1725" spans="1:68" ht="12.75" customHeight="1">
      <c r="A1725" s="12">
        <f t="shared" si="3246"/>
        <v>1721</v>
      </c>
      <c r="B1725" s="11" t="str">
        <f t="shared" ref="B1725:D1725" si="3328">IF(ISERROR(B1724),IF(ISERROR(B1723),IF(ISERROR(B1722),"BLANK",B1722),B1723),B1724)</f>
        <v>Valesca deGroot</v>
      </c>
      <c r="C1725" s="11" t="str">
        <f t="shared" si="3328"/>
        <v>Em Lim</v>
      </c>
      <c r="D1725" s="11" t="str">
        <f t="shared" si="3328"/>
        <v>BMSC14</v>
      </c>
      <c r="E1725" s="12" t="str">
        <f>IF(ISERROR(VLOOKUP($D1725,SITES!$A:$E,2,FALSE)),"",VLOOKUP($D1725,SITES!$A:$E,2,FALSE))</f>
        <v>Effingham Archipelago</v>
      </c>
      <c r="F1725" s="10">
        <f>IF(ISERROR(VLOOKUP($D1725,SITES!$A:$E,3,FALSE)),"",VLOOKUP($D1725,SITES!$A:$E,3,FALSE))</f>
        <v>48.879081726074197</v>
      </c>
      <c r="G1725" s="13">
        <f>IF(ISERROR(VLOOKUP($D1725,SITES!$A:$E,4,FALSE)),"",VLOOKUP($D1725,SITES!$A:$E,4,FALSE))</f>
        <v>-125.297401428222</v>
      </c>
      <c r="H1725" s="36" t="str">
        <f t="shared" si="3327"/>
        <v>01/05/2024</v>
      </c>
      <c r="I1725" s="11">
        <f t="shared" ref="I1725:O1725" si="3329">IF(ISERROR(I1724),IF(ISERROR(I1723),IF(ISERROR(I1722),"BLANK",I1722),I1723),I1724)</f>
        <v>4</v>
      </c>
      <c r="J1725" s="11" t="str">
        <f t="shared" si="3329"/>
        <v>SE</v>
      </c>
      <c r="K1725" s="18">
        <f t="shared" si="3329"/>
        <v>0.40902777777777777</v>
      </c>
      <c r="L1725" s="11" t="str">
        <f t="shared" si="3329"/>
        <v>VdG</v>
      </c>
      <c r="M1725" s="11">
        <f t="shared" si="3329"/>
        <v>6</v>
      </c>
      <c r="N1725" s="11">
        <f t="shared" si="3329"/>
        <v>1</v>
      </c>
      <c r="O1725" s="11">
        <f t="shared" si="3329"/>
        <v>2</v>
      </c>
      <c r="P1725" s="11" t="s">
        <v>54</v>
      </c>
      <c r="Q1725" s="19" t="str">
        <f>IF($N1725=1,IF(ISERROR(VLOOKUP($P1725,'M1'!$A:$C,Q$2,FALSE)),"NOT PRESENT",VLOOKUP($P1725,'M1'!$A:$C,Q$2,FALSE)),IF($N1725=2,IF(ISERROR(VLOOKUP(DATA!$P1725,'M2'!$A:$C,Q$2,FALSE)),"NOT PRESENT",VLOOKUP(DATA!$P1725,'M2'!$A:$C,Q$2,FALSE)),IF($N1725=0,IF(ISERROR(VLOOKUP($P1725,'M1'!$A:$C,Q$2,FALSE)),IF(ISERROR(VLOOKUP(DATA!$P1725,'M2'!$A:$C,Q$2,FALSE)),"NOT PRESENT",VLOOKUP(DATA!$P1725,'M2'!$A:$C,Q$2,FALSE)),VLOOKUP($P1725,'M1'!$A:$C,Q$2,FALSE)),"SPECIFY METHOD")))</f>
        <v>Ophiodon elongatus</v>
      </c>
      <c r="R1725" s="12" t="str">
        <f>IF($N1725=1,IF(ISERROR(VLOOKUP($P1725,'M1'!$A:$C,R$2,FALSE)),"NOT PRESENT",VLOOKUP($P1725,'M1'!$A:$C,R$2,FALSE)),IF($N1725=2,IF(ISERROR(VLOOKUP(DATA!$P1725,'M2'!$A:$C,R$2,FALSE)),"NOT PRESENT",VLOOKUP(DATA!$P1725,'M2'!$A:$C,R$2,FALSE)),IF($N1725=0,IF(ISERROR(VLOOKUP($P1725,'M1'!$A:$C,R$2,FALSE)),IF(ISERROR(VLOOKUP(DATA!$P1725,'M2'!$A:$C,R$2,FALSE)),"NOT PRESENT",VLOOKUP(DATA!$P1725,'M2'!$A:$C,R$2,FALSE)),VLOOKUP($P1725,'M1'!$A:$C,R$2,FALSE)),"SPECIFY METHOD")))</f>
        <v>Lingcod</v>
      </c>
      <c r="S1725" s="21">
        <f t="shared" si="2910"/>
        <v>1</v>
      </c>
      <c r="T1725" s="11">
        <v>0</v>
      </c>
      <c r="U1725" s="11"/>
      <c r="V1725" s="11"/>
      <c r="W1725" s="11"/>
      <c r="X1725" s="11"/>
      <c r="Y1725" s="11"/>
      <c r="Z1725" s="11"/>
      <c r="AA1725" s="11"/>
      <c r="AB1725" s="11"/>
      <c r="AC1725" s="11"/>
      <c r="AD1725" s="11"/>
      <c r="AE1725" s="11">
        <v>1</v>
      </c>
      <c r="AF1725" s="11"/>
      <c r="AG1725" s="11"/>
      <c r="AH1725" s="11"/>
      <c r="AI1725" s="11"/>
      <c r="AJ1725" s="11"/>
      <c r="AK1725" s="11"/>
      <c r="AL1725" s="11"/>
      <c r="AM1725" s="11"/>
      <c r="AN1725" s="11"/>
      <c r="AO1725" s="11"/>
      <c r="AP1725" s="11"/>
      <c r="AQ1725" s="11"/>
      <c r="AR1725" s="11"/>
      <c r="AS1725" s="11"/>
      <c r="AT1725" s="11"/>
      <c r="AU1725" s="11"/>
      <c r="AV1725" s="11"/>
      <c r="AW1725" s="11"/>
      <c r="AX1725" s="11"/>
      <c r="AY1725" s="11"/>
      <c r="AZ1725" s="11"/>
      <c r="BA1725" s="11"/>
      <c r="BB1725" s="11"/>
      <c r="BC1725" s="11"/>
      <c r="BD1725" s="11"/>
      <c r="BE1725" s="11"/>
      <c r="BF1725" s="11"/>
      <c r="BG1725" s="11"/>
      <c r="BH1725" s="11"/>
      <c r="BI1725" s="11"/>
      <c r="BJ1725" s="11"/>
      <c r="BK1725" s="11"/>
      <c r="BL1725" s="11"/>
      <c r="BM1725" s="11"/>
      <c r="BN1725" s="11"/>
      <c r="BO1725" s="11"/>
      <c r="BP1725" s="11"/>
    </row>
    <row r="1726" spans="1:68" ht="12.75" customHeight="1">
      <c r="A1726" s="12">
        <f t="shared" si="3246"/>
        <v>1722</v>
      </c>
      <c r="B1726" s="11" t="str">
        <f t="shared" ref="B1726:D1726" si="3330">IF(ISERROR(B1725),IF(ISERROR(B1724),IF(ISERROR(B1723),"BLANK",B1723),B1724),B1725)</f>
        <v>Valesca deGroot</v>
      </c>
      <c r="C1726" s="11" t="str">
        <f t="shared" si="3330"/>
        <v>Em Lim</v>
      </c>
      <c r="D1726" s="11" t="str">
        <f t="shared" si="3330"/>
        <v>BMSC14</v>
      </c>
      <c r="E1726" s="12" t="str">
        <f>IF(ISERROR(VLOOKUP($D1726,SITES!$A:$E,2,FALSE)),"",VLOOKUP($D1726,SITES!$A:$E,2,FALSE))</f>
        <v>Effingham Archipelago</v>
      </c>
      <c r="F1726" s="10">
        <f>IF(ISERROR(VLOOKUP($D1726,SITES!$A:$E,3,FALSE)),"",VLOOKUP($D1726,SITES!$A:$E,3,FALSE))</f>
        <v>48.879081726074197</v>
      </c>
      <c r="G1726" s="13">
        <f>IF(ISERROR(VLOOKUP($D1726,SITES!$A:$E,4,FALSE)),"",VLOOKUP($D1726,SITES!$A:$E,4,FALSE))</f>
        <v>-125.297401428222</v>
      </c>
      <c r="H1726" s="36" t="str">
        <f t="shared" si="3327"/>
        <v>01/05/2024</v>
      </c>
      <c r="I1726" s="11">
        <f t="shared" ref="I1726:O1726" si="3331">IF(ISERROR(I1725),IF(ISERROR(I1724),IF(ISERROR(I1723),"BLANK",I1723),I1724),I1725)</f>
        <v>4</v>
      </c>
      <c r="J1726" s="11" t="str">
        <f t="shared" si="3331"/>
        <v>SE</v>
      </c>
      <c r="K1726" s="18">
        <f t="shared" si="3331"/>
        <v>0.40902777777777777</v>
      </c>
      <c r="L1726" s="11" t="str">
        <f t="shared" si="3331"/>
        <v>VdG</v>
      </c>
      <c r="M1726" s="11">
        <f t="shared" si="3331"/>
        <v>6</v>
      </c>
      <c r="N1726" s="11">
        <f t="shared" si="3331"/>
        <v>1</v>
      </c>
      <c r="O1726" s="11">
        <f t="shared" si="3331"/>
        <v>2</v>
      </c>
      <c r="P1726" s="11" t="s">
        <v>134</v>
      </c>
      <c r="Q1726" s="19" t="str">
        <f>IF($N1726=1,IF(ISERROR(VLOOKUP($P1726,'M1'!$A:$C,Q$2,FALSE)),"NOT PRESENT",VLOOKUP($P1726,'M1'!$A:$C,Q$2,FALSE)),IF($N1726=2,IF(ISERROR(VLOOKUP(DATA!$P1726,'M2'!$A:$C,Q$2,FALSE)),"NOT PRESENT",VLOOKUP(DATA!$P1726,'M2'!$A:$C,Q$2,FALSE)),IF($N1726=0,IF(ISERROR(VLOOKUP($P1726,'M1'!$A:$C,Q$2,FALSE)),IF(ISERROR(VLOOKUP(DATA!$P1726,'M2'!$A:$C,Q$2,FALSE)),"NOT PRESENT",VLOOKUP(DATA!$P1726,'M2'!$A:$C,Q$2,FALSE)),VLOOKUP($P1726,'M1'!$A:$C,Q$2,FALSE)),"SPECIFY METHOD")))</f>
        <v>Aequorea victoria</v>
      </c>
      <c r="R1726" s="12" t="str">
        <f>IF($N1726=1,IF(ISERROR(VLOOKUP($P1726,'M1'!$A:$C,R$2,FALSE)),"NOT PRESENT",VLOOKUP($P1726,'M1'!$A:$C,R$2,FALSE)),IF($N1726=2,IF(ISERROR(VLOOKUP(DATA!$P1726,'M2'!$A:$C,R$2,FALSE)),"NOT PRESENT",VLOOKUP(DATA!$P1726,'M2'!$A:$C,R$2,FALSE)),IF($N1726=0,IF(ISERROR(VLOOKUP($P1726,'M1'!$A:$C,R$2,FALSE)),IF(ISERROR(VLOOKUP(DATA!$P1726,'M2'!$A:$C,R$2,FALSE)),"NOT PRESENT",VLOOKUP(DATA!$P1726,'M2'!$A:$C,R$2,FALSE)),VLOOKUP($P1726,'M1'!$A:$C,R$2,FALSE)),"SPECIFY METHOD")))</f>
        <v>Victoria's crystal jelly</v>
      </c>
      <c r="S1726" s="21">
        <f t="shared" si="2910"/>
        <v>1</v>
      </c>
      <c r="T1726" s="11">
        <v>0</v>
      </c>
      <c r="U1726" s="11"/>
      <c r="V1726" s="11"/>
      <c r="W1726" s="11"/>
      <c r="X1726" s="11">
        <v>1</v>
      </c>
      <c r="Y1726" s="11"/>
      <c r="Z1726" s="11"/>
      <c r="AA1726" s="11"/>
      <c r="AB1726" s="11"/>
      <c r="AC1726" s="11"/>
      <c r="AD1726" s="11"/>
      <c r="AE1726" s="11"/>
      <c r="AF1726" s="11"/>
      <c r="AG1726" s="11"/>
      <c r="AH1726" s="11"/>
      <c r="AI1726" s="11"/>
      <c r="AJ1726" s="11"/>
      <c r="AK1726" s="11"/>
      <c r="AL1726" s="11"/>
      <c r="AM1726" s="11"/>
      <c r="AN1726" s="11"/>
      <c r="AO1726" s="11"/>
      <c r="AP1726" s="11"/>
      <c r="AQ1726" s="11"/>
      <c r="AR1726" s="11"/>
      <c r="AS1726" s="11"/>
      <c r="AT1726" s="11"/>
      <c r="AU1726" s="11"/>
      <c r="AV1726" s="11"/>
      <c r="AW1726" s="11"/>
      <c r="AX1726" s="11"/>
      <c r="AY1726" s="11"/>
      <c r="AZ1726" s="11"/>
      <c r="BA1726" s="11"/>
      <c r="BB1726" s="11"/>
      <c r="BC1726" s="11"/>
      <c r="BD1726" s="11"/>
      <c r="BE1726" s="11"/>
      <c r="BF1726" s="11"/>
      <c r="BG1726" s="11"/>
      <c r="BH1726" s="11"/>
      <c r="BI1726" s="11"/>
      <c r="BJ1726" s="11"/>
      <c r="BK1726" s="11"/>
      <c r="BL1726" s="11"/>
      <c r="BM1726" s="11"/>
      <c r="BN1726" s="11"/>
      <c r="BO1726" s="11"/>
      <c r="BP1726" s="11"/>
    </row>
    <row r="1727" spans="1:68" ht="12.75" customHeight="1">
      <c r="A1727" s="12">
        <f t="shared" si="3246"/>
        <v>1723</v>
      </c>
      <c r="B1727" s="11" t="str">
        <f t="shared" ref="B1727:D1727" si="3332">IF(ISERROR(B1726),IF(ISERROR(B1725),IF(ISERROR(B1724),"BLANK",B1724),B1725),B1726)</f>
        <v>Valesca deGroot</v>
      </c>
      <c r="C1727" s="11" t="str">
        <f t="shared" si="3332"/>
        <v>Em Lim</v>
      </c>
      <c r="D1727" s="11" t="str">
        <f t="shared" si="3332"/>
        <v>BMSC14</v>
      </c>
      <c r="E1727" s="12" t="str">
        <f>IF(ISERROR(VLOOKUP($D1727,SITES!$A:$E,2,FALSE)),"",VLOOKUP($D1727,SITES!$A:$E,2,FALSE))</f>
        <v>Effingham Archipelago</v>
      </c>
      <c r="F1727" s="10">
        <f>IF(ISERROR(VLOOKUP($D1727,SITES!$A:$E,3,FALSE)),"",VLOOKUP($D1727,SITES!$A:$E,3,FALSE))</f>
        <v>48.879081726074197</v>
      </c>
      <c r="G1727" s="13">
        <f>IF(ISERROR(VLOOKUP($D1727,SITES!$A:$E,4,FALSE)),"",VLOOKUP($D1727,SITES!$A:$E,4,FALSE))</f>
        <v>-125.297401428222</v>
      </c>
      <c r="H1727" s="36" t="str">
        <f t="shared" si="3327"/>
        <v>01/05/2024</v>
      </c>
      <c r="I1727" s="11">
        <f t="shared" ref="I1727:O1727" si="3333">IF(ISERROR(I1726),IF(ISERROR(I1725),IF(ISERROR(I1724),"BLANK",I1724),I1725),I1726)</f>
        <v>4</v>
      </c>
      <c r="J1727" s="11" t="str">
        <f t="shared" si="3333"/>
        <v>SE</v>
      </c>
      <c r="K1727" s="18">
        <f t="shared" si="3333"/>
        <v>0.40902777777777777</v>
      </c>
      <c r="L1727" s="11" t="str">
        <f t="shared" si="3333"/>
        <v>VdG</v>
      </c>
      <c r="M1727" s="11">
        <f t="shared" si="3333"/>
        <v>6</v>
      </c>
      <c r="N1727" s="11">
        <f t="shared" si="3333"/>
        <v>1</v>
      </c>
      <c r="O1727" s="11">
        <f t="shared" si="3333"/>
        <v>2</v>
      </c>
      <c r="P1727" s="11" t="s">
        <v>27</v>
      </c>
      <c r="Q1727" s="19" t="str">
        <f>IF($N1727=1,IF(ISERROR(VLOOKUP($P1727,'M1'!$A:$C,Q$2,FALSE)),"NOT PRESENT",VLOOKUP($P1727,'M1'!$A:$C,Q$2,FALSE)),IF($N1727=2,IF(ISERROR(VLOOKUP(DATA!$P1727,'M2'!$A:$C,Q$2,FALSE)),"NOT PRESENT",VLOOKUP(DATA!$P1727,'M2'!$A:$C,Q$2,FALSE)),IF($N1727=0,IF(ISERROR(VLOOKUP($P1727,'M1'!$A:$C,Q$2,FALSE)),IF(ISERROR(VLOOKUP(DATA!$P1727,'M2'!$A:$C,Q$2,FALSE)),"NOT PRESENT",VLOOKUP(DATA!$P1727,'M2'!$A:$C,Q$2,FALSE)),VLOOKUP($P1727,'M1'!$A:$C,Q$2,FALSE)),"SPECIFY METHOD")))</f>
        <v>Hexagrammos decagrammus</v>
      </c>
      <c r="R1727" s="12" t="str">
        <f>IF($N1727=1,IF(ISERROR(VLOOKUP($P1727,'M1'!$A:$C,R$2,FALSE)),"NOT PRESENT",VLOOKUP($P1727,'M1'!$A:$C,R$2,FALSE)),IF($N1727=2,IF(ISERROR(VLOOKUP(DATA!$P1727,'M2'!$A:$C,R$2,FALSE)),"NOT PRESENT",VLOOKUP(DATA!$P1727,'M2'!$A:$C,R$2,FALSE)),IF($N1727=0,IF(ISERROR(VLOOKUP($P1727,'M1'!$A:$C,R$2,FALSE)),IF(ISERROR(VLOOKUP(DATA!$P1727,'M2'!$A:$C,R$2,FALSE)),"NOT PRESENT",VLOOKUP(DATA!$P1727,'M2'!$A:$C,R$2,FALSE)),VLOOKUP($P1727,'M1'!$A:$C,R$2,FALSE)),"SPECIFY METHOD")))</f>
        <v>Kelp greenling</v>
      </c>
      <c r="S1727" s="21">
        <f t="shared" si="2910"/>
        <v>3</v>
      </c>
      <c r="T1727" s="11">
        <v>0</v>
      </c>
      <c r="U1727" s="11"/>
      <c r="V1727" s="11"/>
      <c r="W1727" s="11"/>
      <c r="X1727" s="11"/>
      <c r="Y1727" s="11"/>
      <c r="Z1727" s="11"/>
      <c r="AA1727" s="11"/>
      <c r="AB1727" s="11">
        <v>3</v>
      </c>
      <c r="AC1727" s="11"/>
      <c r="AD1727" s="11"/>
      <c r="AE1727" s="11"/>
      <c r="AF1727" s="11"/>
      <c r="AG1727" s="11"/>
      <c r="AH1727" s="11"/>
      <c r="AI1727" s="11"/>
      <c r="AJ1727" s="11"/>
      <c r="AK1727" s="11"/>
      <c r="AL1727" s="11"/>
      <c r="AM1727" s="11"/>
      <c r="AN1727" s="11"/>
      <c r="AO1727" s="11"/>
      <c r="AP1727" s="11"/>
      <c r="AQ1727" s="11"/>
      <c r="AR1727" s="11"/>
      <c r="AS1727" s="11"/>
      <c r="AT1727" s="11"/>
      <c r="AU1727" s="11"/>
      <c r="AV1727" s="11"/>
      <c r="AW1727" s="11"/>
      <c r="AX1727" s="11"/>
      <c r="AY1727" s="11"/>
      <c r="AZ1727" s="11"/>
      <c r="BA1727" s="11"/>
      <c r="BB1727" s="11"/>
      <c r="BC1727" s="11"/>
      <c r="BD1727" s="11"/>
      <c r="BE1727" s="11"/>
      <c r="BF1727" s="11"/>
      <c r="BG1727" s="11"/>
      <c r="BH1727" s="11"/>
      <c r="BI1727" s="11"/>
      <c r="BJ1727" s="11"/>
      <c r="BK1727" s="11"/>
      <c r="BL1727" s="11"/>
      <c r="BM1727" s="11"/>
      <c r="BN1727" s="11"/>
      <c r="BO1727" s="11"/>
      <c r="BP1727" s="11"/>
    </row>
    <row r="1728" spans="1:68" ht="12.75" customHeight="1">
      <c r="A1728" s="12">
        <f t="shared" si="3246"/>
        <v>1724</v>
      </c>
      <c r="B1728" s="11" t="str">
        <f t="shared" ref="B1728:D1728" si="3334">IF(ISERROR(B1727),IF(ISERROR(B1726),IF(ISERROR(B1725),"BLANK",B1725),B1726),B1727)</f>
        <v>Valesca deGroot</v>
      </c>
      <c r="C1728" s="11" t="str">
        <f t="shared" si="3334"/>
        <v>Em Lim</v>
      </c>
      <c r="D1728" s="11" t="str">
        <f t="shared" si="3334"/>
        <v>BMSC14</v>
      </c>
      <c r="E1728" s="12" t="str">
        <f>IF(ISERROR(VLOOKUP($D1728,SITES!$A:$E,2,FALSE)),"",VLOOKUP($D1728,SITES!$A:$E,2,FALSE))</f>
        <v>Effingham Archipelago</v>
      </c>
      <c r="F1728" s="10">
        <f>IF(ISERROR(VLOOKUP($D1728,SITES!$A:$E,3,FALSE)),"",VLOOKUP($D1728,SITES!$A:$E,3,FALSE))</f>
        <v>48.879081726074197</v>
      </c>
      <c r="G1728" s="13">
        <f>IF(ISERROR(VLOOKUP($D1728,SITES!$A:$E,4,FALSE)),"",VLOOKUP($D1728,SITES!$A:$E,4,FALSE))</f>
        <v>-125.297401428222</v>
      </c>
      <c r="H1728" s="36" t="str">
        <f t="shared" si="3327"/>
        <v>01/05/2024</v>
      </c>
      <c r="I1728" s="11">
        <f t="shared" ref="I1728:M1728" si="3335">IF(ISERROR(I1727),IF(ISERROR(I1726),IF(ISERROR(I1725),"BLANK",I1725),I1726),I1727)</f>
        <v>4</v>
      </c>
      <c r="J1728" s="11" t="str">
        <f t="shared" si="3335"/>
        <v>SE</v>
      </c>
      <c r="K1728" s="18">
        <f t="shared" si="3335"/>
        <v>0.40902777777777777</v>
      </c>
      <c r="L1728" s="11" t="str">
        <f t="shared" si="3335"/>
        <v>VdG</v>
      </c>
      <c r="M1728" s="11">
        <f t="shared" si="3335"/>
        <v>6</v>
      </c>
      <c r="N1728" s="11">
        <v>2</v>
      </c>
      <c r="O1728" s="11">
        <f>IF(ISERROR(O1727),IF(ISERROR(O1726),IF(ISERROR(O1725),"BLANK",O1725),O1726),O1727)</f>
        <v>2</v>
      </c>
      <c r="P1728" s="11" t="s">
        <v>62</v>
      </c>
      <c r="Q1728" s="19" t="str">
        <f>IF($N1728=1,IF(ISERROR(VLOOKUP($P1728,'M1'!$A:$C,Q$2,FALSE)),"NOT PRESENT",VLOOKUP($P1728,'M1'!$A:$C,Q$2,FALSE)),IF($N1728=2,IF(ISERROR(VLOOKUP(DATA!$P1728,'M2'!$A:$C,Q$2,FALSE)),"NOT PRESENT",VLOOKUP(DATA!$P1728,'M2'!$A:$C,Q$2,FALSE)),IF($N1728=0,IF(ISERROR(VLOOKUP($P1728,'M1'!$A:$C,Q$2,FALSE)),IF(ISERROR(VLOOKUP(DATA!$P1728,'M2'!$A:$C,Q$2,FALSE)),"NOT PRESENT",VLOOKUP(DATA!$P1728,'M2'!$A:$C,Q$2,FALSE)),VLOOKUP($P1728,'M1'!$A:$C,Q$2,FALSE)),"SPECIFY METHOD")))</f>
        <v>Tritonia festiva</v>
      </c>
      <c r="R1728" s="12" t="str">
        <f>IF($N1728=1,IF(ISERROR(VLOOKUP($P1728,'M1'!$A:$C,R$2,FALSE)),"NOT PRESENT",VLOOKUP($P1728,'M1'!$A:$C,R$2,FALSE)),IF($N1728=2,IF(ISERROR(VLOOKUP(DATA!$P1728,'M2'!$A:$C,R$2,FALSE)),"NOT PRESENT",VLOOKUP(DATA!$P1728,'M2'!$A:$C,R$2,FALSE)),IF($N1728=0,IF(ISERROR(VLOOKUP($P1728,'M1'!$A:$C,R$2,FALSE)),IF(ISERROR(VLOOKUP(DATA!$P1728,'M2'!$A:$C,R$2,FALSE)),"NOT PRESENT",VLOOKUP(DATA!$P1728,'M2'!$A:$C,R$2,FALSE)),VLOOKUP($P1728,'M1'!$A:$C,R$2,FALSE)),"SPECIFY METHOD")))</f>
        <v>Diamondback tritonia</v>
      </c>
      <c r="S1728" s="21">
        <f t="shared" si="2910"/>
        <v>4</v>
      </c>
      <c r="T1728" s="11">
        <v>4</v>
      </c>
      <c r="U1728" s="11"/>
      <c r="V1728" s="11"/>
      <c r="W1728" s="11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  <c r="AT1728" s="11"/>
      <c r="AU1728" s="11"/>
      <c r="AV1728" s="11"/>
      <c r="AW1728" s="11"/>
      <c r="AX1728" s="11"/>
      <c r="AY1728" s="11"/>
      <c r="AZ1728" s="11"/>
      <c r="BA1728" s="11"/>
      <c r="BB1728" s="11"/>
      <c r="BC1728" s="11"/>
      <c r="BD1728" s="11"/>
      <c r="BE1728" s="11"/>
      <c r="BF1728" s="11"/>
      <c r="BG1728" s="11"/>
      <c r="BH1728" s="11"/>
      <c r="BI1728" s="11"/>
      <c r="BJ1728" s="11"/>
      <c r="BK1728" s="11"/>
      <c r="BL1728" s="11"/>
      <c r="BM1728" s="11"/>
      <c r="BN1728" s="11"/>
      <c r="BO1728" s="11"/>
      <c r="BP1728" s="11"/>
    </row>
    <row r="1729" spans="1:68" ht="12.75" customHeight="1">
      <c r="A1729" s="12">
        <f t="shared" si="3246"/>
        <v>1725</v>
      </c>
      <c r="B1729" s="11" t="str">
        <f t="shared" ref="B1729:D1729" si="3336">IF(ISERROR(B1728),IF(ISERROR(B1727),IF(ISERROR(B1726),"BLANK",B1726),B1727),B1728)</f>
        <v>Valesca deGroot</v>
      </c>
      <c r="C1729" s="11" t="str">
        <f t="shared" si="3336"/>
        <v>Em Lim</v>
      </c>
      <c r="D1729" s="11" t="str">
        <f t="shared" si="3336"/>
        <v>BMSC14</v>
      </c>
      <c r="E1729" s="12" t="str">
        <f>IF(ISERROR(VLOOKUP($D1729,SITES!$A:$E,2,FALSE)),"",VLOOKUP($D1729,SITES!$A:$E,2,FALSE))</f>
        <v>Effingham Archipelago</v>
      </c>
      <c r="F1729" s="10">
        <f>IF(ISERROR(VLOOKUP($D1729,SITES!$A:$E,3,FALSE)),"",VLOOKUP($D1729,SITES!$A:$E,3,FALSE))</f>
        <v>48.879081726074197</v>
      </c>
      <c r="G1729" s="13">
        <f>IF(ISERROR(VLOOKUP($D1729,SITES!$A:$E,4,FALSE)),"",VLOOKUP($D1729,SITES!$A:$E,4,FALSE))</f>
        <v>-125.297401428222</v>
      </c>
      <c r="H1729" s="36" t="str">
        <f t="shared" si="3327"/>
        <v>01/05/2024</v>
      </c>
      <c r="I1729" s="11">
        <f t="shared" ref="I1729:O1729" si="3337">IF(ISERROR(I1728),IF(ISERROR(I1727),IF(ISERROR(I1726),"BLANK",I1726),I1727),I1728)</f>
        <v>4</v>
      </c>
      <c r="J1729" s="11" t="str">
        <f t="shared" si="3337"/>
        <v>SE</v>
      </c>
      <c r="K1729" s="18">
        <f t="shared" si="3337"/>
        <v>0.40902777777777777</v>
      </c>
      <c r="L1729" s="11" t="str">
        <f t="shared" si="3337"/>
        <v>VdG</v>
      </c>
      <c r="M1729" s="11">
        <f t="shared" si="3337"/>
        <v>6</v>
      </c>
      <c r="N1729" s="11">
        <f t="shared" si="3337"/>
        <v>2</v>
      </c>
      <c r="O1729" s="11">
        <f t="shared" si="3337"/>
        <v>2</v>
      </c>
      <c r="P1729" s="11" t="s">
        <v>101</v>
      </c>
      <c r="Q1729" s="19" t="str">
        <f>IF($N1729=1,IF(ISERROR(VLOOKUP($P1729,'M1'!$A:$C,Q$2,FALSE)),"NOT PRESENT",VLOOKUP($P1729,'M1'!$A:$C,Q$2,FALSE)),IF($N1729=2,IF(ISERROR(VLOOKUP(DATA!$P1729,'M2'!$A:$C,Q$2,FALSE)),"NOT PRESENT",VLOOKUP(DATA!$P1729,'M2'!$A:$C,Q$2,FALSE)),IF($N1729=0,IF(ISERROR(VLOOKUP($P1729,'M1'!$A:$C,Q$2,FALSE)),IF(ISERROR(VLOOKUP(DATA!$P1729,'M2'!$A:$C,Q$2,FALSE)),"NOT PRESENT",VLOOKUP(DATA!$P1729,'M2'!$A:$C,Q$2,FALSE)),VLOOKUP($P1729,'M1'!$A:$C,Q$2,FALSE)),"SPECIFY METHOD")))</f>
        <v>Doris odhneri</v>
      </c>
      <c r="R1729" s="12" t="str">
        <f>IF($N1729=1,IF(ISERROR(VLOOKUP($P1729,'M1'!$A:$C,R$2,FALSE)),"NOT PRESENT",VLOOKUP($P1729,'M1'!$A:$C,R$2,FALSE)),IF($N1729=2,IF(ISERROR(VLOOKUP(DATA!$P1729,'M2'!$A:$C,R$2,FALSE)),"NOT PRESENT",VLOOKUP(DATA!$P1729,'M2'!$A:$C,R$2,FALSE)),IF($N1729=0,IF(ISERROR(VLOOKUP($P1729,'M1'!$A:$C,R$2,FALSE)),IF(ISERROR(VLOOKUP(DATA!$P1729,'M2'!$A:$C,R$2,FALSE)),"NOT PRESENT",VLOOKUP(DATA!$P1729,'M2'!$A:$C,R$2,FALSE)),VLOOKUP($P1729,'M1'!$A:$C,R$2,FALSE)),"SPECIFY METHOD")))</f>
        <v>White night doris</v>
      </c>
      <c r="S1729" s="21">
        <f t="shared" si="2910"/>
        <v>1</v>
      </c>
      <c r="T1729" s="11">
        <v>1</v>
      </c>
      <c r="U1729" s="11"/>
      <c r="V1729" s="11"/>
      <c r="W1729" s="11"/>
      <c r="X1729" s="11"/>
      <c r="Y1729" s="11"/>
      <c r="Z1729" s="11"/>
      <c r="AA1729" s="11"/>
      <c r="AB1729" s="11"/>
      <c r="AC1729" s="11"/>
      <c r="AD1729" s="11"/>
      <c r="AE1729" s="11"/>
      <c r="AF1729" s="11"/>
      <c r="AG1729" s="11"/>
      <c r="AH1729" s="11"/>
      <c r="AI1729" s="11"/>
      <c r="AJ1729" s="11"/>
      <c r="AK1729" s="11"/>
      <c r="AL1729" s="11"/>
      <c r="AM1729" s="11"/>
      <c r="AN1729" s="11"/>
      <c r="AO1729" s="11"/>
      <c r="AP1729" s="11"/>
      <c r="AQ1729" s="11"/>
      <c r="AR1729" s="11"/>
      <c r="AS1729" s="11"/>
      <c r="AT1729" s="11"/>
      <c r="AU1729" s="11"/>
      <c r="AV1729" s="11"/>
      <c r="AW1729" s="11"/>
      <c r="AX1729" s="11"/>
      <c r="AY1729" s="11"/>
      <c r="AZ1729" s="11"/>
      <c r="BA1729" s="11"/>
      <c r="BB1729" s="11"/>
      <c r="BC1729" s="11"/>
      <c r="BD1729" s="11"/>
      <c r="BE1729" s="11"/>
      <c r="BF1729" s="11"/>
      <c r="BG1729" s="11"/>
      <c r="BH1729" s="11"/>
      <c r="BI1729" s="11"/>
      <c r="BJ1729" s="11"/>
      <c r="BK1729" s="11"/>
      <c r="BL1729" s="11"/>
      <c r="BM1729" s="11"/>
      <c r="BN1729" s="11"/>
      <c r="BO1729" s="11"/>
      <c r="BP1729" s="11"/>
    </row>
    <row r="1730" spans="1:68" ht="12.75" customHeight="1">
      <c r="A1730" s="12">
        <f t="shared" si="3246"/>
        <v>1726</v>
      </c>
      <c r="B1730" s="11" t="str">
        <f t="shared" ref="B1730:D1730" si="3338">IF(ISERROR(B1729),IF(ISERROR(B1728),IF(ISERROR(B1727),"BLANK",B1727),B1728),B1729)</f>
        <v>Valesca deGroot</v>
      </c>
      <c r="C1730" s="11" t="str">
        <f t="shared" si="3338"/>
        <v>Em Lim</v>
      </c>
      <c r="D1730" s="11" t="str">
        <f t="shared" si="3338"/>
        <v>BMSC14</v>
      </c>
      <c r="E1730" s="12" t="str">
        <f>IF(ISERROR(VLOOKUP($D1730,SITES!$A:$E,2,FALSE)),"",VLOOKUP($D1730,SITES!$A:$E,2,FALSE))</f>
        <v>Effingham Archipelago</v>
      </c>
      <c r="F1730" s="10">
        <f>IF(ISERROR(VLOOKUP($D1730,SITES!$A:$E,3,FALSE)),"",VLOOKUP($D1730,SITES!$A:$E,3,FALSE))</f>
        <v>48.879081726074197</v>
      </c>
      <c r="G1730" s="13">
        <f>IF(ISERROR(VLOOKUP($D1730,SITES!$A:$E,4,FALSE)),"",VLOOKUP($D1730,SITES!$A:$E,4,FALSE))</f>
        <v>-125.297401428222</v>
      </c>
      <c r="H1730" s="36" t="str">
        <f t="shared" si="3327"/>
        <v>01/05/2024</v>
      </c>
      <c r="I1730" s="11">
        <f t="shared" ref="I1730:O1730" si="3339">IF(ISERROR(I1729),IF(ISERROR(I1728),IF(ISERROR(I1727),"BLANK",I1727),I1728),I1729)</f>
        <v>4</v>
      </c>
      <c r="J1730" s="11" t="str">
        <f t="shared" si="3339"/>
        <v>SE</v>
      </c>
      <c r="K1730" s="18">
        <f t="shared" si="3339"/>
        <v>0.40902777777777777</v>
      </c>
      <c r="L1730" s="11" t="str">
        <f t="shared" si="3339"/>
        <v>VdG</v>
      </c>
      <c r="M1730" s="11">
        <f t="shared" si="3339"/>
        <v>6</v>
      </c>
      <c r="N1730" s="11">
        <f t="shared" si="3339"/>
        <v>2</v>
      </c>
      <c r="O1730" s="11">
        <f t="shared" si="3339"/>
        <v>2</v>
      </c>
      <c r="P1730" s="11" t="s">
        <v>29</v>
      </c>
      <c r="Q1730" s="19" t="str">
        <f>IF($N1730=1,IF(ISERROR(VLOOKUP($P1730,'M1'!$A:$C,Q$2,FALSE)),"NOT PRESENT",VLOOKUP($P1730,'M1'!$A:$C,Q$2,FALSE)),IF($N1730=2,IF(ISERROR(VLOOKUP(DATA!$P1730,'M2'!$A:$C,Q$2,FALSE)),"NOT PRESENT",VLOOKUP(DATA!$P1730,'M2'!$A:$C,Q$2,FALSE)),IF($N1730=0,IF(ISERROR(VLOOKUP($P1730,'M1'!$A:$C,Q$2,FALSE)),IF(ISERROR(VLOOKUP(DATA!$P1730,'M2'!$A:$C,Q$2,FALSE)),"NOT PRESENT",VLOOKUP(DATA!$P1730,'M2'!$A:$C,Q$2,FALSE)),VLOOKUP($P1730,'M1'!$A:$C,Q$2,FALSE)),"SPECIFY METHOD")))</f>
        <v>Mesocentrotus franciscanus</v>
      </c>
      <c r="R1730" s="12" t="str">
        <f>IF($N1730=1,IF(ISERROR(VLOOKUP($P1730,'M1'!$A:$C,R$2,FALSE)),"NOT PRESENT",VLOOKUP($P1730,'M1'!$A:$C,R$2,FALSE)),IF($N1730=2,IF(ISERROR(VLOOKUP(DATA!$P1730,'M2'!$A:$C,R$2,FALSE)),"NOT PRESENT",VLOOKUP(DATA!$P1730,'M2'!$A:$C,R$2,FALSE)),IF($N1730=0,IF(ISERROR(VLOOKUP($P1730,'M1'!$A:$C,R$2,FALSE)),IF(ISERROR(VLOOKUP(DATA!$P1730,'M2'!$A:$C,R$2,FALSE)),"NOT PRESENT",VLOOKUP(DATA!$P1730,'M2'!$A:$C,R$2,FALSE)),VLOOKUP($P1730,'M1'!$A:$C,R$2,FALSE)),"SPECIFY METHOD")))</f>
        <v>Red sea urchin</v>
      </c>
      <c r="S1730" s="21">
        <f t="shared" si="2910"/>
        <v>116</v>
      </c>
      <c r="T1730" s="11">
        <v>116</v>
      </c>
      <c r="U1730" s="11"/>
      <c r="V1730" s="11"/>
      <c r="W1730" s="11"/>
      <c r="X1730" s="11"/>
      <c r="Y1730" s="11"/>
      <c r="Z1730" s="11"/>
      <c r="AA1730" s="11"/>
      <c r="AB1730" s="11"/>
      <c r="AC1730" s="11"/>
      <c r="AD1730" s="11"/>
      <c r="AE1730" s="11"/>
      <c r="AF1730" s="11"/>
      <c r="AG1730" s="11"/>
      <c r="AH1730" s="11"/>
      <c r="AI1730" s="11"/>
      <c r="AJ1730" s="11"/>
      <c r="AK1730" s="11"/>
      <c r="AL1730" s="11"/>
      <c r="AM1730" s="11"/>
      <c r="AN1730" s="11"/>
      <c r="AO1730" s="11"/>
      <c r="AP1730" s="11"/>
      <c r="AQ1730" s="11"/>
      <c r="AR1730" s="11"/>
      <c r="AS1730" s="11"/>
      <c r="AT1730" s="11"/>
      <c r="AU1730" s="11"/>
      <c r="AV1730" s="11"/>
      <c r="AW1730" s="11"/>
      <c r="AX1730" s="11"/>
      <c r="AY1730" s="11"/>
      <c r="AZ1730" s="11"/>
      <c r="BA1730" s="11"/>
      <c r="BB1730" s="11"/>
      <c r="BC1730" s="11"/>
      <c r="BD1730" s="11"/>
      <c r="BE1730" s="11"/>
      <c r="BF1730" s="11"/>
      <c r="BG1730" s="11"/>
      <c r="BH1730" s="11"/>
      <c r="BI1730" s="11"/>
      <c r="BJ1730" s="11"/>
      <c r="BK1730" s="11"/>
      <c r="BL1730" s="11"/>
      <c r="BM1730" s="11"/>
      <c r="BN1730" s="11"/>
      <c r="BO1730" s="11"/>
      <c r="BP1730" s="11"/>
    </row>
    <row r="1731" spans="1:68" ht="12.75" customHeight="1">
      <c r="A1731" s="12">
        <f t="shared" si="3246"/>
        <v>1727</v>
      </c>
      <c r="B1731" s="11" t="str">
        <f t="shared" ref="B1731:D1731" si="3340">IF(ISERROR(B1730),IF(ISERROR(B1729),IF(ISERROR(B1728),"BLANK",B1728),B1729),B1730)</f>
        <v>Valesca deGroot</v>
      </c>
      <c r="C1731" s="11" t="str">
        <f t="shared" si="3340"/>
        <v>Em Lim</v>
      </c>
      <c r="D1731" s="11" t="str">
        <f t="shared" si="3340"/>
        <v>BMSC14</v>
      </c>
      <c r="E1731" s="12" t="str">
        <f>IF(ISERROR(VLOOKUP($D1731,SITES!$A:$E,2,FALSE)),"",VLOOKUP($D1731,SITES!$A:$E,2,FALSE))</f>
        <v>Effingham Archipelago</v>
      </c>
      <c r="F1731" s="10">
        <f>IF(ISERROR(VLOOKUP($D1731,SITES!$A:$E,3,FALSE)),"",VLOOKUP($D1731,SITES!$A:$E,3,FALSE))</f>
        <v>48.879081726074197</v>
      </c>
      <c r="G1731" s="13">
        <f>IF(ISERROR(VLOOKUP($D1731,SITES!$A:$E,4,FALSE)),"",VLOOKUP($D1731,SITES!$A:$E,4,FALSE))</f>
        <v>-125.297401428222</v>
      </c>
      <c r="H1731" s="36" t="str">
        <f t="shared" si="3327"/>
        <v>01/05/2024</v>
      </c>
      <c r="I1731" s="11">
        <f t="shared" ref="I1731:O1731" si="3341">IF(ISERROR(I1730),IF(ISERROR(I1729),IF(ISERROR(I1728),"BLANK",I1728),I1729),I1730)</f>
        <v>4</v>
      </c>
      <c r="J1731" s="11" t="str">
        <f t="shared" si="3341"/>
        <v>SE</v>
      </c>
      <c r="K1731" s="18">
        <f t="shared" si="3341"/>
        <v>0.40902777777777777</v>
      </c>
      <c r="L1731" s="11" t="str">
        <f t="shared" si="3341"/>
        <v>VdG</v>
      </c>
      <c r="M1731" s="11">
        <f t="shared" si="3341"/>
        <v>6</v>
      </c>
      <c r="N1731" s="11">
        <f t="shared" si="3341"/>
        <v>2</v>
      </c>
      <c r="O1731" s="11">
        <f t="shared" si="3341"/>
        <v>2</v>
      </c>
      <c r="P1731" s="11" t="s">
        <v>58</v>
      </c>
      <c r="Q1731" s="19" t="str">
        <f>IF($N1731=1,IF(ISERROR(VLOOKUP($P1731,'M1'!$A:$C,Q$2,FALSE)),"NOT PRESENT",VLOOKUP($P1731,'M1'!$A:$C,Q$2,FALSE)),IF($N1731=2,IF(ISERROR(VLOOKUP(DATA!$P1731,'M2'!$A:$C,Q$2,FALSE)),"NOT PRESENT",VLOOKUP(DATA!$P1731,'M2'!$A:$C,Q$2,FALSE)),IF($N1731=0,IF(ISERROR(VLOOKUP($P1731,'M1'!$A:$C,Q$2,FALSE)),IF(ISERROR(VLOOKUP(DATA!$P1731,'M2'!$A:$C,Q$2,FALSE)),"NOT PRESENT",VLOOKUP(DATA!$P1731,'M2'!$A:$C,Q$2,FALSE)),VLOOKUP($P1731,'M1'!$A:$C,Q$2,FALSE)),"SPECIFY METHOD")))</f>
        <v>Jordania zonope</v>
      </c>
      <c r="R1731" s="12" t="str">
        <f>IF($N1731=1,IF(ISERROR(VLOOKUP($P1731,'M1'!$A:$C,R$2,FALSE)),"NOT PRESENT",VLOOKUP($P1731,'M1'!$A:$C,R$2,FALSE)),IF($N1731=2,IF(ISERROR(VLOOKUP(DATA!$P1731,'M2'!$A:$C,R$2,FALSE)),"NOT PRESENT",VLOOKUP(DATA!$P1731,'M2'!$A:$C,R$2,FALSE)),IF($N1731=0,IF(ISERROR(VLOOKUP($P1731,'M1'!$A:$C,R$2,FALSE)),IF(ISERROR(VLOOKUP(DATA!$P1731,'M2'!$A:$C,R$2,FALSE)),"NOT PRESENT",VLOOKUP(DATA!$P1731,'M2'!$A:$C,R$2,FALSE)),VLOOKUP($P1731,'M1'!$A:$C,R$2,FALSE)),"SPECIFY METHOD")))</f>
        <v>Longfin sculpin</v>
      </c>
      <c r="S1731" s="21">
        <f t="shared" si="2910"/>
        <v>9</v>
      </c>
      <c r="T1731" s="11">
        <v>0</v>
      </c>
      <c r="U1731" s="11">
        <v>6</v>
      </c>
      <c r="V1731" s="11">
        <v>2</v>
      </c>
      <c r="W1731" s="11">
        <v>1</v>
      </c>
      <c r="X1731" s="11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1"/>
      <c r="AJ1731" s="11"/>
      <c r="AK1731" s="11"/>
      <c r="AL1731" s="11"/>
      <c r="AM1731" s="11"/>
      <c r="AN1731" s="11"/>
      <c r="AO1731" s="11"/>
      <c r="AP1731" s="11"/>
      <c r="AQ1731" s="11"/>
      <c r="AR1731" s="11"/>
      <c r="AS1731" s="11"/>
      <c r="AT1731" s="11"/>
      <c r="AU1731" s="11"/>
      <c r="AV1731" s="11"/>
      <c r="AW1731" s="11"/>
      <c r="AX1731" s="11"/>
      <c r="AY1731" s="11"/>
      <c r="AZ1731" s="11"/>
      <c r="BA1731" s="11"/>
      <c r="BB1731" s="11"/>
      <c r="BC1731" s="11"/>
      <c r="BD1731" s="11"/>
      <c r="BE1731" s="11"/>
      <c r="BF1731" s="11"/>
      <c r="BG1731" s="11"/>
      <c r="BH1731" s="11"/>
      <c r="BI1731" s="11"/>
      <c r="BJ1731" s="11"/>
      <c r="BK1731" s="11"/>
      <c r="BL1731" s="11"/>
      <c r="BM1731" s="11"/>
      <c r="BN1731" s="11"/>
      <c r="BO1731" s="11"/>
      <c r="BP1731" s="11"/>
    </row>
    <row r="1732" spans="1:68" ht="12.75" customHeight="1">
      <c r="A1732" s="12">
        <f t="shared" si="3246"/>
        <v>1728</v>
      </c>
      <c r="B1732" s="11" t="str">
        <f t="shared" ref="B1732:D1732" si="3342">IF(ISERROR(B1731),IF(ISERROR(B1730),IF(ISERROR(B1729),"BLANK",B1729),B1730),B1731)</f>
        <v>Valesca deGroot</v>
      </c>
      <c r="C1732" s="11" t="str">
        <f t="shared" si="3342"/>
        <v>Em Lim</v>
      </c>
      <c r="D1732" s="11" t="str">
        <f t="shared" si="3342"/>
        <v>BMSC14</v>
      </c>
      <c r="E1732" s="12" t="str">
        <f>IF(ISERROR(VLOOKUP($D1732,SITES!$A:$E,2,FALSE)),"",VLOOKUP($D1732,SITES!$A:$E,2,FALSE))</f>
        <v>Effingham Archipelago</v>
      </c>
      <c r="F1732" s="10">
        <f>IF(ISERROR(VLOOKUP($D1732,SITES!$A:$E,3,FALSE)),"",VLOOKUP($D1732,SITES!$A:$E,3,FALSE))</f>
        <v>48.879081726074197</v>
      </c>
      <c r="G1732" s="13">
        <f>IF(ISERROR(VLOOKUP($D1732,SITES!$A:$E,4,FALSE)),"",VLOOKUP($D1732,SITES!$A:$E,4,FALSE))</f>
        <v>-125.297401428222</v>
      </c>
      <c r="H1732" s="36" t="str">
        <f t="shared" si="3327"/>
        <v>01/05/2024</v>
      </c>
      <c r="I1732" s="11">
        <f t="shared" ref="I1732:O1732" si="3343">IF(ISERROR(I1731),IF(ISERROR(I1730),IF(ISERROR(I1729),"BLANK",I1729),I1730),I1731)</f>
        <v>4</v>
      </c>
      <c r="J1732" s="11" t="str">
        <f t="shared" si="3343"/>
        <v>SE</v>
      </c>
      <c r="K1732" s="18">
        <f t="shared" si="3343"/>
        <v>0.40902777777777777</v>
      </c>
      <c r="L1732" s="11" t="str">
        <f t="shared" si="3343"/>
        <v>VdG</v>
      </c>
      <c r="M1732" s="11">
        <f t="shared" si="3343"/>
        <v>6</v>
      </c>
      <c r="N1732" s="11">
        <f t="shared" si="3343"/>
        <v>2</v>
      </c>
      <c r="O1732" s="11">
        <f t="shared" si="3343"/>
        <v>2</v>
      </c>
      <c r="P1732" s="11" t="s">
        <v>53</v>
      </c>
      <c r="Q1732" s="19" t="str">
        <f>IF($N1732=1,IF(ISERROR(VLOOKUP($P1732,'M1'!$A:$C,Q$2,FALSE)),"NOT PRESENT",VLOOKUP($P1732,'M1'!$A:$C,Q$2,FALSE)),IF($N1732=2,IF(ISERROR(VLOOKUP(DATA!$P1732,'M2'!$A:$C,Q$2,FALSE)),"NOT PRESENT",VLOOKUP(DATA!$P1732,'M2'!$A:$C,Q$2,FALSE)),IF($N1732=0,IF(ISERROR(VLOOKUP($P1732,'M1'!$A:$C,Q$2,FALSE)),IF(ISERROR(VLOOKUP(DATA!$P1732,'M2'!$A:$C,Q$2,FALSE)),"NOT PRESENT",VLOOKUP(DATA!$P1732,'M2'!$A:$C,Q$2,FALSE)),VLOOKUP($P1732,'M1'!$A:$C,Q$2,FALSE)),"SPECIFY METHOD")))</f>
        <v>Rhinogobiops nicholsii</v>
      </c>
      <c r="R1732" s="12" t="str">
        <f>IF($N1732=1,IF(ISERROR(VLOOKUP($P1732,'M1'!$A:$C,R$2,FALSE)),"NOT PRESENT",VLOOKUP($P1732,'M1'!$A:$C,R$2,FALSE)),IF($N1732=2,IF(ISERROR(VLOOKUP(DATA!$P1732,'M2'!$A:$C,R$2,FALSE)),"NOT PRESENT",VLOOKUP(DATA!$P1732,'M2'!$A:$C,R$2,FALSE)),IF($N1732=0,IF(ISERROR(VLOOKUP($P1732,'M1'!$A:$C,R$2,FALSE)),IF(ISERROR(VLOOKUP(DATA!$P1732,'M2'!$A:$C,R$2,FALSE)),"NOT PRESENT",VLOOKUP(DATA!$P1732,'M2'!$A:$C,R$2,FALSE)),VLOOKUP($P1732,'M1'!$A:$C,R$2,FALSE)),"SPECIFY METHOD")))</f>
        <v>Blackeye goby</v>
      </c>
      <c r="S1732" s="21">
        <f t="shared" si="2910"/>
        <v>39</v>
      </c>
      <c r="T1732" s="11">
        <v>0</v>
      </c>
      <c r="U1732" s="11">
        <v>7</v>
      </c>
      <c r="V1732" s="11">
        <v>15</v>
      </c>
      <c r="W1732" s="11">
        <v>9</v>
      </c>
      <c r="X1732" s="11">
        <v>7</v>
      </c>
      <c r="Y1732" s="11">
        <v>1</v>
      </c>
      <c r="Z1732" s="11"/>
      <c r="AA1732" s="11"/>
      <c r="AB1732" s="11"/>
      <c r="AC1732" s="11"/>
      <c r="AD1732" s="11"/>
      <c r="AE1732" s="11"/>
      <c r="AF1732" s="11"/>
      <c r="AG1732" s="11"/>
      <c r="AH1732" s="11"/>
      <c r="AI1732" s="11"/>
      <c r="AJ1732" s="11"/>
      <c r="AK1732" s="11"/>
      <c r="AL1732" s="11"/>
      <c r="AM1732" s="11"/>
      <c r="AN1732" s="11"/>
      <c r="AO1732" s="11"/>
      <c r="AP1732" s="11"/>
      <c r="AQ1732" s="11"/>
      <c r="AR1732" s="11"/>
      <c r="AS1732" s="11"/>
      <c r="AT1732" s="11"/>
      <c r="AU1732" s="11"/>
      <c r="AV1732" s="11"/>
      <c r="AW1732" s="11"/>
      <c r="AX1732" s="11"/>
      <c r="AY1732" s="11"/>
      <c r="AZ1732" s="11"/>
      <c r="BA1732" s="11"/>
      <c r="BB1732" s="11"/>
      <c r="BC1732" s="11"/>
      <c r="BD1732" s="11"/>
      <c r="BE1732" s="11"/>
      <c r="BF1732" s="11"/>
      <c r="BG1732" s="11"/>
      <c r="BH1732" s="11"/>
      <c r="BI1732" s="11"/>
      <c r="BJ1732" s="11"/>
      <c r="BK1732" s="11"/>
      <c r="BL1732" s="11"/>
      <c r="BM1732" s="11"/>
      <c r="BN1732" s="11"/>
      <c r="BO1732" s="11"/>
      <c r="BP1732" s="11"/>
    </row>
    <row r="1733" spans="1:68" ht="12.75" customHeight="1">
      <c r="A1733" s="12">
        <f t="shared" si="3246"/>
        <v>1729</v>
      </c>
      <c r="B1733" s="11" t="str">
        <f t="shared" ref="B1733:D1733" si="3344">IF(ISERROR(#REF!),IF(ISERROR(B1732),IF(ISERROR(B1731),"BLANK",B1731),B1732),#REF!)</f>
        <v>Valesca deGroot</v>
      </c>
      <c r="C1733" s="11" t="str">
        <f t="shared" si="3344"/>
        <v>Em Lim</v>
      </c>
      <c r="D1733" s="11" t="str">
        <f t="shared" si="3344"/>
        <v>BMSC14</v>
      </c>
      <c r="E1733" s="12" t="str">
        <f>IF(ISERROR(VLOOKUP($D1733,SITES!$A:$E,2,FALSE)),"",VLOOKUP($D1733,SITES!$A:$E,2,FALSE))</f>
        <v>Effingham Archipelago</v>
      </c>
      <c r="F1733" s="10">
        <f>IF(ISERROR(VLOOKUP($D1733,SITES!$A:$E,3,FALSE)),"",VLOOKUP($D1733,SITES!$A:$E,3,FALSE))</f>
        <v>48.879081726074197</v>
      </c>
      <c r="G1733" s="13">
        <f>IF(ISERROR(VLOOKUP($D1733,SITES!$A:$E,4,FALSE)),"",VLOOKUP($D1733,SITES!$A:$E,4,FALSE))</f>
        <v>-125.297401428222</v>
      </c>
      <c r="H1733" s="36" t="str">
        <f t="shared" ref="H1733:O1733" si="3345">IF(ISERROR(#REF!),IF(ISERROR(H1732),IF(ISERROR(H1731),"BLANK",H1731),H1732),#REF!)</f>
        <v>01/05/2024</v>
      </c>
      <c r="I1733" s="11">
        <f t="shared" si="3345"/>
        <v>4</v>
      </c>
      <c r="J1733" s="11" t="str">
        <f t="shared" si="3345"/>
        <v>SE</v>
      </c>
      <c r="K1733" s="18">
        <f t="shared" si="3345"/>
        <v>0.40902777777777777</v>
      </c>
      <c r="L1733" s="11" t="str">
        <f t="shared" si="3345"/>
        <v>VdG</v>
      </c>
      <c r="M1733" s="11">
        <f t="shared" si="3345"/>
        <v>6</v>
      </c>
      <c r="N1733" s="11">
        <f t="shared" si="3345"/>
        <v>2</v>
      </c>
      <c r="O1733" s="11">
        <f t="shared" si="3345"/>
        <v>2</v>
      </c>
      <c r="P1733" s="11" t="s">
        <v>30</v>
      </c>
      <c r="Q1733" s="19" t="str">
        <f>IF($N1733=1,IF(ISERROR(VLOOKUP($P1733,'M1'!$A:$C,Q$2,FALSE)),"NOT PRESENT",VLOOKUP($P1733,'M1'!$A:$C,Q$2,FALSE)),IF($N1733=2,IF(ISERROR(VLOOKUP(DATA!$P1733,'M2'!$A:$C,Q$2,FALSE)),"NOT PRESENT",VLOOKUP(DATA!$P1733,'M2'!$A:$C,Q$2,FALSE)),IF($N1733=0,IF(ISERROR(VLOOKUP($P1733,'M1'!$A:$C,Q$2,FALSE)),IF(ISERROR(VLOOKUP(DATA!$P1733,'M2'!$A:$C,Q$2,FALSE)),"NOT PRESENT",VLOOKUP(DATA!$P1733,'M2'!$A:$C,Q$2,FALSE)),VLOOKUP($P1733,'M1'!$A:$C,Q$2,FALSE)),"SPECIFY METHOD")))</f>
        <v>Pomaulax gibberosus</v>
      </c>
      <c r="R1733" s="12" t="str">
        <f>IF($N1733=1,IF(ISERROR(VLOOKUP($P1733,'M1'!$A:$C,R$2,FALSE)),"NOT PRESENT",VLOOKUP($P1733,'M1'!$A:$C,R$2,FALSE)),IF($N1733=2,IF(ISERROR(VLOOKUP(DATA!$P1733,'M2'!$A:$C,R$2,FALSE)),"NOT PRESENT",VLOOKUP(DATA!$P1733,'M2'!$A:$C,R$2,FALSE)),IF($N1733=0,IF(ISERROR(VLOOKUP($P1733,'M1'!$A:$C,R$2,FALSE)),IF(ISERROR(VLOOKUP(DATA!$P1733,'M2'!$A:$C,R$2,FALSE)),"NOT PRESENT",VLOOKUP(DATA!$P1733,'M2'!$A:$C,R$2,FALSE)),VLOOKUP($P1733,'M1'!$A:$C,R$2,FALSE)),"SPECIFY METHOD")))</f>
        <v>Red turban shell</v>
      </c>
      <c r="S1733" s="21">
        <f t="shared" si="2910"/>
        <v>102</v>
      </c>
      <c r="T1733" s="11">
        <v>102</v>
      </c>
      <c r="U1733" s="11"/>
      <c r="V1733" s="11"/>
      <c r="W1733" s="11"/>
      <c r="X1733" s="11"/>
      <c r="Y1733" s="11"/>
      <c r="Z1733" s="11"/>
      <c r="AA1733" s="11"/>
      <c r="AB1733" s="11"/>
      <c r="AC1733" s="11"/>
      <c r="AD1733" s="11"/>
      <c r="AE1733" s="11"/>
      <c r="AF1733" s="11"/>
      <c r="AG1733" s="11"/>
      <c r="AH1733" s="11"/>
      <c r="AI1733" s="11"/>
      <c r="AJ1733" s="11"/>
      <c r="AK1733" s="11"/>
      <c r="AL1733" s="11"/>
      <c r="AM1733" s="11"/>
      <c r="AN1733" s="11"/>
      <c r="AO1733" s="11"/>
      <c r="AP1733" s="11"/>
      <c r="AQ1733" s="11"/>
      <c r="AR1733" s="11"/>
      <c r="AS1733" s="11"/>
      <c r="AT1733" s="11"/>
      <c r="AU1733" s="11"/>
      <c r="AV1733" s="11"/>
      <c r="AW1733" s="11"/>
      <c r="AX1733" s="11"/>
      <c r="AY1733" s="11"/>
      <c r="AZ1733" s="11"/>
      <c r="BA1733" s="11"/>
      <c r="BB1733" s="11"/>
      <c r="BC1733" s="11"/>
      <c r="BD1733" s="11"/>
      <c r="BE1733" s="11"/>
      <c r="BF1733" s="11"/>
      <c r="BG1733" s="11"/>
      <c r="BH1733" s="11"/>
      <c r="BI1733" s="11"/>
      <c r="BJ1733" s="11"/>
      <c r="BK1733" s="11"/>
      <c r="BL1733" s="11"/>
      <c r="BM1733" s="11"/>
      <c r="BN1733" s="11"/>
      <c r="BO1733" s="11"/>
      <c r="BP1733" s="11"/>
    </row>
    <row r="1734" spans="1:68" ht="12.75" customHeight="1">
      <c r="A1734" s="12">
        <f t="shared" si="3246"/>
        <v>1730</v>
      </c>
      <c r="B1734" s="11" t="str">
        <f t="shared" ref="B1734:D1734" si="3346">IF(ISERROR(B1733),IF(ISERROR(#REF!),IF(ISERROR(B1732),"BLANK",B1732),#REF!),B1733)</f>
        <v>Valesca deGroot</v>
      </c>
      <c r="C1734" s="11" t="str">
        <f t="shared" si="3346"/>
        <v>Em Lim</v>
      </c>
      <c r="D1734" s="11" t="str">
        <f t="shared" si="3346"/>
        <v>BMSC14</v>
      </c>
      <c r="E1734" s="12" t="str">
        <f>IF(ISERROR(VLOOKUP($D1734,SITES!$A:$E,2,FALSE)),"",VLOOKUP($D1734,SITES!$A:$E,2,FALSE))</f>
        <v>Effingham Archipelago</v>
      </c>
      <c r="F1734" s="10">
        <f>IF(ISERROR(VLOOKUP($D1734,SITES!$A:$E,3,FALSE)),"",VLOOKUP($D1734,SITES!$A:$E,3,FALSE))</f>
        <v>48.879081726074197</v>
      </c>
      <c r="G1734" s="13">
        <f>IF(ISERROR(VLOOKUP($D1734,SITES!$A:$E,4,FALSE)),"",VLOOKUP($D1734,SITES!$A:$E,4,FALSE))</f>
        <v>-125.297401428222</v>
      </c>
      <c r="H1734" s="36" t="str">
        <f t="shared" ref="H1734:O1734" si="3347">IF(ISERROR(H1733),IF(ISERROR(#REF!),IF(ISERROR(H1732),"BLANK",H1732),#REF!),H1733)</f>
        <v>01/05/2024</v>
      </c>
      <c r="I1734" s="11">
        <f t="shared" si="3347"/>
        <v>4</v>
      </c>
      <c r="J1734" s="11" t="str">
        <f t="shared" si="3347"/>
        <v>SE</v>
      </c>
      <c r="K1734" s="18">
        <f t="shared" si="3347"/>
        <v>0.40902777777777777</v>
      </c>
      <c r="L1734" s="11" t="str">
        <f t="shared" si="3347"/>
        <v>VdG</v>
      </c>
      <c r="M1734" s="11">
        <f t="shared" si="3347"/>
        <v>6</v>
      </c>
      <c r="N1734" s="11">
        <f t="shared" si="3347"/>
        <v>2</v>
      </c>
      <c r="O1734" s="11">
        <f t="shared" si="3347"/>
        <v>2</v>
      </c>
      <c r="P1734" s="11" t="s">
        <v>32</v>
      </c>
      <c r="Q1734" s="19" t="str">
        <f>IF($N1734=1,IF(ISERROR(VLOOKUP($P1734,'M1'!$A:$C,Q$2,FALSE)),"NOT PRESENT",VLOOKUP($P1734,'M1'!$A:$C,Q$2,FALSE)),IF($N1734=2,IF(ISERROR(VLOOKUP(DATA!$P1734,'M2'!$A:$C,Q$2,FALSE)),"NOT PRESENT",VLOOKUP(DATA!$P1734,'M2'!$A:$C,Q$2,FALSE)),IF($N1734=0,IF(ISERROR(VLOOKUP($P1734,'M1'!$A:$C,Q$2,FALSE)),IF(ISERROR(VLOOKUP(DATA!$P1734,'M2'!$A:$C,Q$2,FALSE)),"NOT PRESENT",VLOOKUP(DATA!$P1734,'M2'!$A:$C,Q$2,FALSE)),VLOOKUP($P1734,'M1'!$A:$C,Q$2,FALSE)),"SPECIFY METHOD")))</f>
        <v>Acmaea mitra</v>
      </c>
      <c r="R1734" s="12" t="str">
        <f>IF($N1734=1,IF(ISERROR(VLOOKUP($P1734,'M1'!$A:$C,R$2,FALSE)),"NOT PRESENT",VLOOKUP($P1734,'M1'!$A:$C,R$2,FALSE)),IF($N1734=2,IF(ISERROR(VLOOKUP(DATA!$P1734,'M2'!$A:$C,R$2,FALSE)),"NOT PRESENT",VLOOKUP(DATA!$P1734,'M2'!$A:$C,R$2,FALSE)),IF($N1734=0,IF(ISERROR(VLOOKUP($P1734,'M1'!$A:$C,R$2,FALSE)),IF(ISERROR(VLOOKUP(DATA!$P1734,'M2'!$A:$C,R$2,FALSE)),"NOT PRESENT",VLOOKUP(DATA!$P1734,'M2'!$A:$C,R$2,FALSE)),VLOOKUP($P1734,'M1'!$A:$C,R$2,FALSE)),"SPECIFY METHOD")))</f>
        <v>Whitecap limpet</v>
      </c>
      <c r="S1734" s="21">
        <f t="shared" si="2910"/>
        <v>19</v>
      </c>
      <c r="T1734" s="11">
        <v>19</v>
      </c>
      <c r="U1734" s="11"/>
      <c r="V1734" s="11"/>
      <c r="W1734" s="11"/>
      <c r="X1734" s="11"/>
      <c r="Y1734" s="11"/>
      <c r="Z1734" s="11"/>
      <c r="AA1734" s="11"/>
      <c r="AB1734" s="11"/>
      <c r="AC1734" s="11"/>
      <c r="AD1734" s="11"/>
      <c r="AE1734" s="11"/>
      <c r="AF1734" s="11"/>
      <c r="AG1734" s="11"/>
      <c r="AH1734" s="11"/>
      <c r="AI1734" s="11"/>
      <c r="AJ1734" s="11"/>
      <c r="AK1734" s="11"/>
      <c r="AL1734" s="11"/>
      <c r="AM1734" s="11"/>
      <c r="AN1734" s="11"/>
      <c r="AO1734" s="11"/>
      <c r="AP1734" s="11"/>
      <c r="AQ1734" s="11"/>
      <c r="AR1734" s="11"/>
      <c r="AS1734" s="11"/>
      <c r="AT1734" s="11"/>
      <c r="AU1734" s="11"/>
      <c r="AV1734" s="11"/>
      <c r="AW1734" s="11"/>
      <c r="AX1734" s="11"/>
      <c r="AY1734" s="11"/>
      <c r="AZ1734" s="11"/>
      <c r="BA1734" s="11"/>
      <c r="BB1734" s="11"/>
      <c r="BC1734" s="11"/>
      <c r="BD1734" s="11"/>
      <c r="BE1734" s="11"/>
      <c r="BF1734" s="11"/>
      <c r="BG1734" s="11"/>
      <c r="BH1734" s="11"/>
      <c r="BI1734" s="11"/>
      <c r="BJ1734" s="11"/>
      <c r="BK1734" s="11"/>
      <c r="BL1734" s="11"/>
      <c r="BM1734" s="11"/>
      <c r="BN1734" s="11"/>
      <c r="BO1734" s="11"/>
      <c r="BP1734" s="11"/>
    </row>
    <row r="1735" spans="1:68" ht="12.75" customHeight="1">
      <c r="A1735" s="12">
        <f t="shared" si="3246"/>
        <v>1731</v>
      </c>
      <c r="B1735" s="11" t="str">
        <f t="shared" ref="B1735:D1735" si="3348">IF(ISERROR(B1734),IF(ISERROR(B1733),IF(ISERROR(#REF!),"BLANK",#REF!),B1733),B1734)</f>
        <v>Valesca deGroot</v>
      </c>
      <c r="C1735" s="11" t="str">
        <f t="shared" si="3348"/>
        <v>Em Lim</v>
      </c>
      <c r="D1735" s="11" t="str">
        <f t="shared" si="3348"/>
        <v>BMSC14</v>
      </c>
      <c r="E1735" s="12" t="str">
        <f>IF(ISERROR(VLOOKUP($D1735,SITES!$A:$E,2,FALSE)),"",VLOOKUP($D1735,SITES!$A:$E,2,FALSE))</f>
        <v>Effingham Archipelago</v>
      </c>
      <c r="F1735" s="10">
        <f>IF(ISERROR(VLOOKUP($D1735,SITES!$A:$E,3,FALSE)),"",VLOOKUP($D1735,SITES!$A:$E,3,FALSE))</f>
        <v>48.879081726074197</v>
      </c>
      <c r="G1735" s="13">
        <f>IF(ISERROR(VLOOKUP($D1735,SITES!$A:$E,4,FALSE)),"",VLOOKUP($D1735,SITES!$A:$E,4,FALSE))</f>
        <v>-125.297401428222</v>
      </c>
      <c r="H1735" s="36" t="str">
        <f t="shared" ref="H1735:O1735" si="3349">IF(ISERROR(H1734),IF(ISERROR(H1733),IF(ISERROR(#REF!),"BLANK",#REF!),H1733),H1734)</f>
        <v>01/05/2024</v>
      </c>
      <c r="I1735" s="11">
        <f t="shared" si="3349"/>
        <v>4</v>
      </c>
      <c r="J1735" s="11" t="str">
        <f t="shared" si="3349"/>
        <v>SE</v>
      </c>
      <c r="K1735" s="18">
        <f t="shared" si="3349"/>
        <v>0.40902777777777777</v>
      </c>
      <c r="L1735" s="11" t="str">
        <f t="shared" si="3349"/>
        <v>VdG</v>
      </c>
      <c r="M1735" s="11">
        <f t="shared" si="3349"/>
        <v>6</v>
      </c>
      <c r="N1735" s="11">
        <f t="shared" si="3349"/>
        <v>2</v>
      </c>
      <c r="O1735" s="11">
        <f t="shared" si="3349"/>
        <v>2</v>
      </c>
      <c r="P1735" s="11" t="s">
        <v>34</v>
      </c>
      <c r="Q1735" s="19" t="str">
        <f>IF($N1735=1,IF(ISERROR(VLOOKUP($P1735,'M1'!$A:$C,Q$2,FALSE)),"NOT PRESENT",VLOOKUP($P1735,'M1'!$A:$C,Q$2,FALSE)),IF($N1735=2,IF(ISERROR(VLOOKUP(DATA!$P1735,'M2'!$A:$C,Q$2,FALSE)),"NOT PRESENT",VLOOKUP(DATA!$P1735,'M2'!$A:$C,Q$2,FALSE)),IF($N1735=0,IF(ISERROR(VLOOKUP($P1735,'M1'!$A:$C,Q$2,FALSE)),IF(ISERROR(VLOOKUP(DATA!$P1735,'M2'!$A:$C,Q$2,FALSE)),"NOT PRESENT",VLOOKUP(DATA!$P1735,'M2'!$A:$C,Q$2,FALSE)),VLOOKUP($P1735,'M1'!$A:$C,Q$2,FALSE)),"SPECIFY METHOD")))</f>
        <v>Pagurus hemphilli</v>
      </c>
      <c r="R1735" s="12" t="str">
        <f>IF($N1735=1,IF(ISERROR(VLOOKUP($P1735,'M1'!$A:$C,R$2,FALSE)),"NOT PRESENT",VLOOKUP($P1735,'M1'!$A:$C,R$2,FALSE)),IF($N1735=2,IF(ISERROR(VLOOKUP(DATA!$P1735,'M2'!$A:$C,R$2,FALSE)),"NOT PRESENT",VLOOKUP(DATA!$P1735,'M2'!$A:$C,R$2,FALSE)),IF($N1735=0,IF(ISERROR(VLOOKUP($P1735,'M1'!$A:$C,R$2,FALSE)),IF(ISERROR(VLOOKUP(DATA!$P1735,'M2'!$A:$C,R$2,FALSE)),"NOT PRESENT",VLOOKUP(DATA!$P1735,'M2'!$A:$C,R$2,FALSE)),VLOOKUP($P1735,'M1'!$A:$C,R$2,FALSE)),"SPECIFY METHOD")))</f>
        <v>Maroon hermit</v>
      </c>
      <c r="S1735" s="21">
        <f t="shared" si="2910"/>
        <v>40</v>
      </c>
      <c r="T1735" s="11">
        <v>40</v>
      </c>
      <c r="U1735" s="11"/>
      <c r="V1735" s="11"/>
      <c r="W1735" s="11"/>
      <c r="X1735" s="11"/>
      <c r="Y1735" s="11"/>
      <c r="Z1735" s="11"/>
      <c r="AA1735" s="11"/>
      <c r="AB1735" s="11"/>
      <c r="AC1735" s="11"/>
      <c r="AD1735" s="11"/>
      <c r="AE1735" s="11"/>
      <c r="AF1735" s="11"/>
      <c r="AG1735" s="11"/>
      <c r="AH1735" s="11"/>
      <c r="AI1735" s="11"/>
      <c r="AJ1735" s="11"/>
      <c r="AK1735" s="11"/>
      <c r="AL1735" s="11"/>
      <c r="AM1735" s="11"/>
      <c r="AN1735" s="11"/>
      <c r="AO1735" s="11"/>
      <c r="AP1735" s="11"/>
      <c r="AQ1735" s="11"/>
      <c r="AR1735" s="11"/>
      <c r="AS1735" s="11"/>
      <c r="AT1735" s="11"/>
      <c r="AU1735" s="11"/>
      <c r="AV1735" s="11"/>
      <c r="AW1735" s="11"/>
      <c r="AX1735" s="11"/>
      <c r="AY1735" s="11"/>
      <c r="AZ1735" s="11"/>
      <c r="BA1735" s="11"/>
      <c r="BB1735" s="11"/>
      <c r="BC1735" s="11"/>
      <c r="BD1735" s="11"/>
      <c r="BE1735" s="11"/>
      <c r="BF1735" s="11"/>
      <c r="BG1735" s="11"/>
      <c r="BH1735" s="11"/>
      <c r="BI1735" s="11"/>
      <c r="BJ1735" s="11"/>
      <c r="BK1735" s="11"/>
      <c r="BL1735" s="11"/>
      <c r="BM1735" s="11"/>
      <c r="BN1735" s="11"/>
      <c r="BO1735" s="11"/>
      <c r="BP1735" s="11"/>
    </row>
    <row r="1736" spans="1:68" ht="12.75" customHeight="1">
      <c r="A1736" s="12">
        <f t="shared" si="3246"/>
        <v>1732</v>
      </c>
      <c r="B1736" s="11" t="str">
        <f t="shared" ref="B1736:D1736" si="3350">IF(ISERROR(B1735),IF(ISERROR(B1734),IF(ISERROR(B1733),"BLANK",B1733),B1734),B1735)</f>
        <v>Valesca deGroot</v>
      </c>
      <c r="C1736" s="11" t="str">
        <f t="shared" si="3350"/>
        <v>Em Lim</v>
      </c>
      <c r="D1736" s="11" t="str">
        <f t="shared" si="3350"/>
        <v>BMSC14</v>
      </c>
      <c r="E1736" s="12" t="str">
        <f>IF(ISERROR(VLOOKUP($D1736,SITES!$A:$E,2,FALSE)),"",VLOOKUP($D1736,SITES!$A:$E,2,FALSE))</f>
        <v>Effingham Archipelago</v>
      </c>
      <c r="F1736" s="10">
        <f>IF(ISERROR(VLOOKUP($D1736,SITES!$A:$E,3,FALSE)),"",VLOOKUP($D1736,SITES!$A:$E,3,FALSE))</f>
        <v>48.879081726074197</v>
      </c>
      <c r="G1736" s="13">
        <f>IF(ISERROR(VLOOKUP($D1736,SITES!$A:$E,4,FALSE)),"",VLOOKUP($D1736,SITES!$A:$E,4,FALSE))</f>
        <v>-125.297401428222</v>
      </c>
      <c r="H1736" s="36" t="str">
        <f t="shared" ref="H1736:O1736" si="3351">IF(ISERROR(H1735),IF(ISERROR(H1734),IF(ISERROR(H1733),"BLANK",H1733),H1734),H1735)</f>
        <v>01/05/2024</v>
      </c>
      <c r="I1736" s="11">
        <f t="shared" si="3351"/>
        <v>4</v>
      </c>
      <c r="J1736" s="11" t="str">
        <f t="shared" si="3351"/>
        <v>SE</v>
      </c>
      <c r="K1736" s="18">
        <f t="shared" si="3351"/>
        <v>0.40902777777777777</v>
      </c>
      <c r="L1736" s="11" t="str">
        <f t="shared" si="3351"/>
        <v>VdG</v>
      </c>
      <c r="M1736" s="11">
        <f t="shared" si="3351"/>
        <v>6</v>
      </c>
      <c r="N1736" s="11">
        <f t="shared" si="3351"/>
        <v>2</v>
      </c>
      <c r="O1736" s="11">
        <f t="shared" si="3351"/>
        <v>2</v>
      </c>
      <c r="P1736" s="11" t="s">
        <v>33</v>
      </c>
      <c r="Q1736" s="19" t="str">
        <f>IF($N1736=1,IF(ISERROR(VLOOKUP($P1736,'M1'!$A:$C,Q$2,FALSE)),"NOT PRESENT",VLOOKUP($P1736,'M1'!$A:$C,Q$2,FALSE)),IF($N1736=2,IF(ISERROR(VLOOKUP(DATA!$P1736,'M2'!$A:$C,Q$2,FALSE)),"NOT PRESENT",VLOOKUP(DATA!$P1736,'M2'!$A:$C,Q$2,FALSE)),IF($N1736=0,IF(ISERROR(VLOOKUP($P1736,'M1'!$A:$C,Q$2,FALSE)),IF(ISERROR(VLOOKUP(DATA!$P1736,'M2'!$A:$C,Q$2,FALSE)),"NOT PRESENT",VLOOKUP(DATA!$P1736,'M2'!$A:$C,Q$2,FALSE)),VLOOKUP($P1736,'M1'!$A:$C,Q$2,FALSE)),"SPECIFY METHOD")))</f>
        <v>Apostichopus californicus</v>
      </c>
      <c r="R1736" s="12" t="str">
        <f>IF($N1736=1,IF(ISERROR(VLOOKUP($P1736,'M1'!$A:$C,R$2,FALSE)),"NOT PRESENT",VLOOKUP($P1736,'M1'!$A:$C,R$2,FALSE)),IF($N1736=2,IF(ISERROR(VLOOKUP(DATA!$P1736,'M2'!$A:$C,R$2,FALSE)),"NOT PRESENT",VLOOKUP(DATA!$P1736,'M2'!$A:$C,R$2,FALSE)),IF($N1736=0,IF(ISERROR(VLOOKUP($P1736,'M1'!$A:$C,R$2,FALSE)),IF(ISERROR(VLOOKUP(DATA!$P1736,'M2'!$A:$C,R$2,FALSE)),"NOT PRESENT",VLOOKUP(DATA!$P1736,'M2'!$A:$C,R$2,FALSE)),VLOOKUP($P1736,'M1'!$A:$C,R$2,FALSE)),"SPECIFY METHOD")))</f>
        <v>California sea cucumber</v>
      </c>
      <c r="S1736" s="21">
        <f t="shared" si="2910"/>
        <v>10</v>
      </c>
      <c r="T1736" s="11">
        <v>10</v>
      </c>
      <c r="U1736" s="11"/>
      <c r="V1736" s="11"/>
      <c r="W1736" s="11"/>
      <c r="X1736" s="11"/>
      <c r="Y1736" s="11"/>
      <c r="Z1736" s="11"/>
      <c r="AA1736" s="11"/>
      <c r="AB1736" s="11"/>
      <c r="AC1736" s="11"/>
      <c r="AD1736" s="11"/>
      <c r="AE1736" s="11"/>
      <c r="AF1736" s="11"/>
      <c r="AG1736" s="11"/>
      <c r="AH1736" s="11"/>
      <c r="AI1736" s="11"/>
      <c r="AJ1736" s="11"/>
      <c r="AK1736" s="11"/>
      <c r="AL1736" s="11"/>
      <c r="AM1736" s="11"/>
      <c r="AN1736" s="11"/>
      <c r="AO1736" s="11"/>
      <c r="AP1736" s="11"/>
      <c r="AQ1736" s="11"/>
      <c r="AR1736" s="11"/>
      <c r="AS1736" s="11"/>
      <c r="AT1736" s="11"/>
      <c r="AU1736" s="11"/>
      <c r="AV1736" s="11"/>
      <c r="AW1736" s="11"/>
      <c r="AX1736" s="11"/>
      <c r="AY1736" s="11"/>
      <c r="AZ1736" s="11"/>
      <c r="BA1736" s="11"/>
      <c r="BB1736" s="11"/>
      <c r="BC1736" s="11"/>
      <c r="BD1736" s="11"/>
      <c r="BE1736" s="11"/>
      <c r="BF1736" s="11"/>
      <c r="BG1736" s="11"/>
      <c r="BH1736" s="11"/>
      <c r="BI1736" s="11"/>
      <c r="BJ1736" s="11"/>
      <c r="BK1736" s="11"/>
      <c r="BL1736" s="11"/>
      <c r="BM1736" s="11"/>
      <c r="BN1736" s="11"/>
      <c r="BO1736" s="11"/>
      <c r="BP1736" s="11"/>
    </row>
    <row r="1737" spans="1:68" ht="12.75" customHeight="1">
      <c r="A1737" s="12">
        <f t="shared" si="3246"/>
        <v>1733</v>
      </c>
      <c r="B1737" s="11" t="str">
        <f t="shared" ref="B1737:D1737" si="3352">IF(ISERROR(B1736),IF(ISERROR(B1735),IF(ISERROR(B1734),"BLANK",B1734),B1735),B1736)</f>
        <v>Valesca deGroot</v>
      </c>
      <c r="C1737" s="11" t="str">
        <f t="shared" si="3352"/>
        <v>Em Lim</v>
      </c>
      <c r="D1737" s="11" t="str">
        <f t="shared" si="3352"/>
        <v>BMSC14</v>
      </c>
      <c r="E1737" s="12" t="str">
        <f>IF(ISERROR(VLOOKUP($D1737,SITES!$A:$E,2,FALSE)),"",VLOOKUP($D1737,SITES!$A:$E,2,FALSE))</f>
        <v>Effingham Archipelago</v>
      </c>
      <c r="F1737" s="10">
        <f>IF(ISERROR(VLOOKUP($D1737,SITES!$A:$E,3,FALSE)),"",VLOOKUP($D1737,SITES!$A:$E,3,FALSE))</f>
        <v>48.879081726074197</v>
      </c>
      <c r="G1737" s="13">
        <f>IF(ISERROR(VLOOKUP($D1737,SITES!$A:$E,4,FALSE)),"",VLOOKUP($D1737,SITES!$A:$E,4,FALSE))</f>
        <v>-125.297401428222</v>
      </c>
      <c r="H1737" s="36" t="str">
        <f t="shared" ref="H1737:O1737" si="3353">IF(ISERROR(H1736),IF(ISERROR(H1735),IF(ISERROR(H1734),"BLANK",H1734),H1735),H1736)</f>
        <v>01/05/2024</v>
      </c>
      <c r="I1737" s="11">
        <f t="shared" si="3353"/>
        <v>4</v>
      </c>
      <c r="J1737" s="11" t="str">
        <f t="shared" si="3353"/>
        <v>SE</v>
      </c>
      <c r="K1737" s="18">
        <f t="shared" si="3353"/>
        <v>0.40902777777777777</v>
      </c>
      <c r="L1737" s="11" t="str">
        <f t="shared" si="3353"/>
        <v>VdG</v>
      </c>
      <c r="M1737" s="11">
        <f t="shared" si="3353"/>
        <v>6</v>
      </c>
      <c r="N1737" s="11">
        <f t="shared" si="3353"/>
        <v>2</v>
      </c>
      <c r="O1737" s="11">
        <f t="shared" si="3353"/>
        <v>2</v>
      </c>
      <c r="P1737" s="11" t="s">
        <v>36</v>
      </c>
      <c r="Q1737" s="19" t="str">
        <f>IF($N1737=1,IF(ISERROR(VLOOKUP($P1737,'M1'!$A:$C,Q$2,FALSE)),"NOT PRESENT",VLOOKUP($P1737,'M1'!$A:$C,Q$2,FALSE)),IF($N1737=2,IF(ISERROR(VLOOKUP(DATA!$P1737,'M2'!$A:$C,Q$2,FALSE)),"NOT PRESENT",VLOOKUP(DATA!$P1737,'M2'!$A:$C,Q$2,FALSE)),IF($N1737=0,IF(ISERROR(VLOOKUP($P1737,'M1'!$A:$C,Q$2,FALSE)),IF(ISERROR(VLOOKUP(DATA!$P1737,'M2'!$A:$C,Q$2,FALSE)),"NOT PRESENT",VLOOKUP(DATA!$P1737,'M2'!$A:$C,Q$2,FALSE)),VLOOKUP($P1737,'M1'!$A:$C,Q$2,FALSE)),"SPECIFY METHOD")))</f>
        <v>Haliotis kamtschatkana</v>
      </c>
      <c r="R1737" s="12" t="str">
        <f>IF($N1737=1,IF(ISERROR(VLOOKUP($P1737,'M1'!$A:$C,R$2,FALSE)),"NOT PRESENT",VLOOKUP($P1737,'M1'!$A:$C,R$2,FALSE)),IF($N1737=2,IF(ISERROR(VLOOKUP(DATA!$P1737,'M2'!$A:$C,R$2,FALSE)),"NOT PRESENT",VLOOKUP(DATA!$P1737,'M2'!$A:$C,R$2,FALSE)),IF($N1737=0,IF(ISERROR(VLOOKUP($P1737,'M1'!$A:$C,R$2,FALSE)),IF(ISERROR(VLOOKUP(DATA!$P1737,'M2'!$A:$C,R$2,FALSE)),"NOT PRESENT",VLOOKUP(DATA!$P1737,'M2'!$A:$C,R$2,FALSE)),VLOOKUP($P1737,'M1'!$A:$C,R$2,FALSE)),"SPECIFY METHOD")))</f>
        <v>Pinto abalone</v>
      </c>
      <c r="S1737" s="21">
        <f t="shared" si="2910"/>
        <v>42</v>
      </c>
      <c r="T1737" s="11">
        <v>0</v>
      </c>
      <c r="U1737" s="11">
        <v>41</v>
      </c>
      <c r="V1737" s="11">
        <v>1</v>
      </c>
      <c r="W1737" s="11"/>
      <c r="X1737" s="11"/>
      <c r="Y1737" s="11"/>
      <c r="Z1737" s="11"/>
      <c r="AA1737" s="11"/>
      <c r="AB1737" s="11"/>
      <c r="AC1737" s="11"/>
      <c r="AD1737" s="11"/>
      <c r="AE1737" s="11"/>
      <c r="AF1737" s="11"/>
      <c r="AG1737" s="11"/>
      <c r="AH1737" s="11"/>
      <c r="AI1737" s="11"/>
      <c r="AJ1737" s="11"/>
      <c r="AK1737" s="11"/>
      <c r="AL1737" s="11"/>
      <c r="AM1737" s="11"/>
      <c r="AN1737" s="11"/>
      <c r="AO1737" s="11"/>
      <c r="AP1737" s="11"/>
      <c r="AQ1737" s="11"/>
      <c r="AR1737" s="11"/>
      <c r="AS1737" s="11"/>
      <c r="AT1737" s="11"/>
      <c r="AU1737" s="11"/>
      <c r="AV1737" s="11"/>
      <c r="AW1737" s="11"/>
      <c r="AX1737" s="11"/>
      <c r="AY1737" s="11"/>
      <c r="AZ1737" s="11"/>
      <c r="BA1737" s="11"/>
      <c r="BB1737" s="11"/>
      <c r="BC1737" s="11"/>
      <c r="BD1737" s="11"/>
      <c r="BE1737" s="11"/>
      <c r="BF1737" s="11"/>
      <c r="BG1737" s="11"/>
      <c r="BH1737" s="11"/>
      <c r="BI1737" s="11"/>
      <c r="BJ1737" s="11"/>
      <c r="BK1737" s="11"/>
      <c r="BL1737" s="11"/>
      <c r="BM1737" s="11"/>
      <c r="BN1737" s="11"/>
      <c r="BO1737" s="11"/>
      <c r="BP1737" s="11"/>
    </row>
    <row r="1738" spans="1:68" ht="12.75" customHeight="1">
      <c r="A1738" s="12">
        <f t="shared" si="3246"/>
        <v>1734</v>
      </c>
      <c r="B1738" s="11" t="str">
        <f t="shared" ref="B1738:D1738" si="3354">IF(ISERROR(B1737),IF(ISERROR(B1736),IF(ISERROR(B1735),"BLANK",B1735),B1736),B1737)</f>
        <v>Valesca deGroot</v>
      </c>
      <c r="C1738" s="11" t="str">
        <f t="shared" si="3354"/>
        <v>Em Lim</v>
      </c>
      <c r="D1738" s="11" t="str">
        <f t="shared" si="3354"/>
        <v>BMSC14</v>
      </c>
      <c r="E1738" s="12" t="str">
        <f>IF(ISERROR(VLOOKUP($D1738,SITES!$A:$E,2,FALSE)),"",VLOOKUP($D1738,SITES!$A:$E,2,FALSE))</f>
        <v>Effingham Archipelago</v>
      </c>
      <c r="F1738" s="10">
        <f>IF(ISERROR(VLOOKUP($D1738,SITES!$A:$E,3,FALSE)),"",VLOOKUP($D1738,SITES!$A:$E,3,FALSE))</f>
        <v>48.879081726074197</v>
      </c>
      <c r="G1738" s="13">
        <f>IF(ISERROR(VLOOKUP($D1738,SITES!$A:$E,4,FALSE)),"",VLOOKUP($D1738,SITES!$A:$E,4,FALSE))</f>
        <v>-125.297401428222</v>
      </c>
      <c r="H1738" s="36" t="str">
        <f t="shared" ref="H1738:O1738" si="3355">IF(ISERROR(H1737),IF(ISERROR(H1736),IF(ISERROR(H1735),"BLANK",H1735),H1736),H1737)</f>
        <v>01/05/2024</v>
      </c>
      <c r="I1738" s="11">
        <f t="shared" si="3355"/>
        <v>4</v>
      </c>
      <c r="J1738" s="11" t="str">
        <f t="shared" si="3355"/>
        <v>SE</v>
      </c>
      <c r="K1738" s="18">
        <f t="shared" si="3355"/>
        <v>0.40902777777777777</v>
      </c>
      <c r="L1738" s="11" t="str">
        <f t="shared" si="3355"/>
        <v>VdG</v>
      </c>
      <c r="M1738" s="11">
        <f t="shared" si="3355"/>
        <v>6</v>
      </c>
      <c r="N1738" s="11">
        <f t="shared" si="3355"/>
        <v>2</v>
      </c>
      <c r="O1738" s="11">
        <f t="shared" si="3355"/>
        <v>2</v>
      </c>
      <c r="P1738" s="11" t="s">
        <v>31</v>
      </c>
      <c r="Q1738" s="19" t="str">
        <f>IF($N1738=1,IF(ISERROR(VLOOKUP($P1738,'M1'!$A:$C,Q$2,FALSE)),"NOT PRESENT",VLOOKUP($P1738,'M1'!$A:$C,Q$2,FALSE)),IF($N1738=2,IF(ISERROR(VLOOKUP(DATA!$P1738,'M2'!$A:$C,Q$2,FALSE)),"NOT PRESENT",VLOOKUP(DATA!$P1738,'M2'!$A:$C,Q$2,FALSE)),IF($N1738=0,IF(ISERROR(VLOOKUP($P1738,'M1'!$A:$C,Q$2,FALSE)),IF(ISERROR(VLOOKUP(DATA!$P1738,'M2'!$A:$C,Q$2,FALSE)),"NOT PRESENT",VLOOKUP(DATA!$P1738,'M2'!$A:$C,Q$2,FALSE)),VLOOKUP($P1738,'M1'!$A:$C,Q$2,FALSE)),"SPECIFY METHOD")))</f>
        <v>Patiria miniata</v>
      </c>
      <c r="R1738" s="12" t="str">
        <f>IF($N1738=1,IF(ISERROR(VLOOKUP($P1738,'M1'!$A:$C,R$2,FALSE)),"NOT PRESENT",VLOOKUP($P1738,'M1'!$A:$C,R$2,FALSE)),IF($N1738=2,IF(ISERROR(VLOOKUP(DATA!$P1738,'M2'!$A:$C,R$2,FALSE)),"NOT PRESENT",VLOOKUP(DATA!$P1738,'M2'!$A:$C,R$2,FALSE)),IF($N1738=0,IF(ISERROR(VLOOKUP($P1738,'M1'!$A:$C,R$2,FALSE)),IF(ISERROR(VLOOKUP(DATA!$P1738,'M2'!$A:$C,R$2,FALSE)),"NOT PRESENT",VLOOKUP(DATA!$P1738,'M2'!$A:$C,R$2,FALSE)),VLOOKUP($P1738,'M1'!$A:$C,R$2,FALSE)),"SPECIFY METHOD")))</f>
        <v>Bat star</v>
      </c>
      <c r="S1738" s="21">
        <f t="shared" si="2910"/>
        <v>29</v>
      </c>
      <c r="T1738" s="11">
        <v>29</v>
      </c>
      <c r="U1738" s="11"/>
      <c r="V1738" s="11"/>
      <c r="W1738" s="11"/>
      <c r="X1738" s="11"/>
      <c r="Y1738" s="11"/>
      <c r="Z1738" s="11"/>
      <c r="AA1738" s="11"/>
      <c r="AB1738" s="11"/>
      <c r="AC1738" s="11"/>
      <c r="AD1738" s="11"/>
      <c r="AE1738" s="11"/>
      <c r="AF1738" s="11"/>
      <c r="AG1738" s="11"/>
      <c r="AH1738" s="11"/>
      <c r="AI1738" s="11"/>
      <c r="AJ1738" s="11"/>
      <c r="AK1738" s="11"/>
      <c r="AL1738" s="11"/>
      <c r="AM1738" s="11"/>
      <c r="AN1738" s="11"/>
      <c r="AO1738" s="11"/>
      <c r="AP1738" s="11"/>
      <c r="AQ1738" s="11"/>
      <c r="AR1738" s="11"/>
      <c r="AS1738" s="11"/>
      <c r="AT1738" s="11"/>
      <c r="AU1738" s="11"/>
      <c r="AV1738" s="11"/>
      <c r="AW1738" s="11"/>
      <c r="AX1738" s="11"/>
      <c r="AY1738" s="11"/>
      <c r="AZ1738" s="11"/>
      <c r="BA1738" s="11"/>
      <c r="BB1738" s="11"/>
      <c r="BC1738" s="11"/>
      <c r="BD1738" s="11"/>
      <c r="BE1738" s="11"/>
      <c r="BF1738" s="11"/>
      <c r="BG1738" s="11"/>
      <c r="BH1738" s="11"/>
      <c r="BI1738" s="11"/>
      <c r="BJ1738" s="11"/>
      <c r="BK1738" s="11"/>
      <c r="BL1738" s="11"/>
      <c r="BM1738" s="11"/>
      <c r="BN1738" s="11"/>
      <c r="BO1738" s="11"/>
      <c r="BP1738" s="11"/>
    </row>
    <row r="1739" spans="1:68" ht="12.75" customHeight="1">
      <c r="A1739" s="12">
        <f t="shared" si="3246"/>
        <v>1735</v>
      </c>
      <c r="B1739" s="11" t="str">
        <f t="shared" ref="B1739:D1739" si="3356">IF(ISERROR(B1738),IF(ISERROR(B1737),IF(ISERROR(B1736),"BLANK",B1736),B1737),B1738)</f>
        <v>Valesca deGroot</v>
      </c>
      <c r="C1739" s="11" t="str">
        <f t="shared" si="3356"/>
        <v>Em Lim</v>
      </c>
      <c r="D1739" s="11" t="str">
        <f t="shared" si="3356"/>
        <v>BMSC14</v>
      </c>
      <c r="E1739" s="12" t="str">
        <f>IF(ISERROR(VLOOKUP($D1739,SITES!$A:$E,2,FALSE)),"",VLOOKUP($D1739,SITES!$A:$E,2,FALSE))</f>
        <v>Effingham Archipelago</v>
      </c>
      <c r="F1739" s="10">
        <f>IF(ISERROR(VLOOKUP($D1739,SITES!$A:$E,3,FALSE)),"",VLOOKUP($D1739,SITES!$A:$E,3,FALSE))</f>
        <v>48.879081726074197</v>
      </c>
      <c r="G1739" s="13">
        <f>IF(ISERROR(VLOOKUP($D1739,SITES!$A:$E,4,FALSE)),"",VLOOKUP($D1739,SITES!$A:$E,4,FALSE))</f>
        <v>-125.297401428222</v>
      </c>
      <c r="H1739" s="36" t="str">
        <f t="shared" ref="H1739:O1739" si="3357">IF(ISERROR(H1738),IF(ISERROR(H1737),IF(ISERROR(H1736),"BLANK",H1736),H1737),H1738)</f>
        <v>01/05/2024</v>
      </c>
      <c r="I1739" s="11">
        <f t="shared" si="3357"/>
        <v>4</v>
      </c>
      <c r="J1739" s="11" t="str">
        <f t="shared" si="3357"/>
        <v>SE</v>
      </c>
      <c r="K1739" s="18">
        <f t="shared" si="3357"/>
        <v>0.40902777777777777</v>
      </c>
      <c r="L1739" s="11" t="str">
        <f t="shared" si="3357"/>
        <v>VdG</v>
      </c>
      <c r="M1739" s="11">
        <f t="shared" si="3357"/>
        <v>6</v>
      </c>
      <c r="N1739" s="11">
        <f t="shared" si="3357"/>
        <v>2</v>
      </c>
      <c r="O1739" s="11">
        <f t="shared" si="3357"/>
        <v>2</v>
      </c>
      <c r="P1739" s="11" t="s">
        <v>37</v>
      </c>
      <c r="Q1739" s="19" t="str">
        <f>IF($N1739=1,IF(ISERROR(VLOOKUP($P1739,'M1'!$A:$C,Q$2,FALSE)),"NOT PRESENT",VLOOKUP($P1739,'M1'!$A:$C,Q$2,FALSE)),IF($N1739=2,IF(ISERROR(VLOOKUP(DATA!$P1739,'M2'!$A:$C,Q$2,FALSE)),"NOT PRESENT",VLOOKUP(DATA!$P1739,'M2'!$A:$C,Q$2,FALSE)),IF($N1739=0,IF(ISERROR(VLOOKUP($P1739,'M1'!$A:$C,Q$2,FALSE)),IF(ISERROR(VLOOKUP(DATA!$P1739,'M2'!$A:$C,Q$2,FALSE)),"NOT PRESENT",VLOOKUP(DATA!$P1739,'M2'!$A:$C,Q$2,FALSE)),VLOOKUP($P1739,'M1'!$A:$C,Q$2,FALSE)),"SPECIFY METHOD")))</f>
        <v>Ceratostoma foliatum</v>
      </c>
      <c r="R1739" s="12" t="str">
        <f>IF($N1739=1,IF(ISERROR(VLOOKUP($P1739,'M1'!$A:$C,R$2,FALSE)),"NOT PRESENT",VLOOKUP($P1739,'M1'!$A:$C,R$2,FALSE)),IF($N1739=2,IF(ISERROR(VLOOKUP(DATA!$P1739,'M2'!$A:$C,R$2,FALSE)),"NOT PRESENT",VLOOKUP(DATA!$P1739,'M2'!$A:$C,R$2,FALSE)),IF($N1739=0,IF(ISERROR(VLOOKUP($P1739,'M1'!$A:$C,R$2,FALSE)),IF(ISERROR(VLOOKUP(DATA!$P1739,'M2'!$A:$C,R$2,FALSE)),"NOT PRESENT",VLOOKUP(DATA!$P1739,'M2'!$A:$C,R$2,FALSE)),VLOOKUP($P1739,'M1'!$A:$C,R$2,FALSE)),"SPECIFY METHOD")))</f>
        <v>Leafy hornmouth</v>
      </c>
      <c r="S1739" s="21">
        <f t="shared" si="2910"/>
        <v>42</v>
      </c>
      <c r="T1739" s="11">
        <v>42</v>
      </c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1"/>
      <c r="BA1739" s="11"/>
      <c r="BB1739" s="11"/>
      <c r="BC1739" s="11"/>
      <c r="BD1739" s="11"/>
      <c r="BE1739" s="11"/>
      <c r="BF1739" s="11"/>
      <c r="BG1739" s="11"/>
      <c r="BH1739" s="11"/>
      <c r="BI1739" s="11"/>
      <c r="BJ1739" s="11"/>
      <c r="BK1739" s="11"/>
      <c r="BL1739" s="11"/>
      <c r="BM1739" s="11"/>
      <c r="BN1739" s="11"/>
      <c r="BO1739" s="11"/>
      <c r="BP1739" s="11"/>
    </row>
    <row r="1740" spans="1:68" ht="12.75" customHeight="1">
      <c r="A1740" s="12">
        <f t="shared" si="3246"/>
        <v>1736</v>
      </c>
      <c r="B1740" s="11" t="str">
        <f t="shared" ref="B1740:D1740" si="3358">IF(ISERROR(B1739),IF(ISERROR(B1738),IF(ISERROR(B1737),"BLANK",B1737),B1738),B1739)</f>
        <v>Valesca deGroot</v>
      </c>
      <c r="C1740" s="11" t="str">
        <f t="shared" si="3358"/>
        <v>Em Lim</v>
      </c>
      <c r="D1740" s="11" t="str">
        <f t="shared" si="3358"/>
        <v>BMSC14</v>
      </c>
      <c r="E1740" s="12" t="str">
        <f>IF(ISERROR(VLOOKUP($D1740,SITES!$A:$E,2,FALSE)),"",VLOOKUP($D1740,SITES!$A:$E,2,FALSE))</f>
        <v>Effingham Archipelago</v>
      </c>
      <c r="F1740" s="10">
        <f>IF(ISERROR(VLOOKUP($D1740,SITES!$A:$E,3,FALSE)),"",VLOOKUP($D1740,SITES!$A:$E,3,FALSE))</f>
        <v>48.879081726074197</v>
      </c>
      <c r="G1740" s="13">
        <f>IF(ISERROR(VLOOKUP($D1740,SITES!$A:$E,4,FALSE)),"",VLOOKUP($D1740,SITES!$A:$E,4,FALSE))</f>
        <v>-125.297401428222</v>
      </c>
      <c r="H1740" s="36" t="str">
        <f t="shared" ref="H1740:O1740" si="3359">IF(ISERROR(H1739),IF(ISERROR(H1738),IF(ISERROR(H1737),"BLANK",H1737),H1738),H1739)</f>
        <v>01/05/2024</v>
      </c>
      <c r="I1740" s="11">
        <f t="shared" si="3359"/>
        <v>4</v>
      </c>
      <c r="J1740" s="11" t="str">
        <f t="shared" si="3359"/>
        <v>SE</v>
      </c>
      <c r="K1740" s="18">
        <f t="shared" si="3359"/>
        <v>0.40902777777777777</v>
      </c>
      <c r="L1740" s="11" t="str">
        <f t="shared" si="3359"/>
        <v>VdG</v>
      </c>
      <c r="M1740" s="11">
        <f t="shared" si="3359"/>
        <v>6</v>
      </c>
      <c r="N1740" s="11">
        <f t="shared" si="3359"/>
        <v>2</v>
      </c>
      <c r="O1740" s="11">
        <f t="shared" si="3359"/>
        <v>2</v>
      </c>
      <c r="P1740" s="11" t="s">
        <v>42</v>
      </c>
      <c r="Q1740" s="19" t="str">
        <f>IF($N1740=1,IF(ISERROR(VLOOKUP($P1740,'M1'!$A:$C,Q$2,FALSE)),"NOT PRESENT",VLOOKUP($P1740,'M1'!$A:$C,Q$2,FALSE)),IF($N1740=2,IF(ISERROR(VLOOKUP(DATA!$P1740,'M2'!$A:$C,Q$2,FALSE)),"NOT PRESENT",VLOOKUP(DATA!$P1740,'M2'!$A:$C,Q$2,FALSE)),IF($N1740=0,IF(ISERROR(VLOOKUP($P1740,'M1'!$A:$C,Q$2,FALSE)),IF(ISERROR(VLOOKUP(DATA!$P1740,'M2'!$A:$C,Q$2,FALSE)),"NOT PRESENT",VLOOKUP(DATA!$P1740,'M2'!$A:$C,Q$2,FALSE)),VLOOKUP($P1740,'M1'!$A:$C,Q$2,FALSE)),"SPECIFY METHOD")))</f>
        <v>Dermasterias imbricata</v>
      </c>
      <c r="R1740" s="12" t="str">
        <f>IF($N1740=1,IF(ISERROR(VLOOKUP($P1740,'M1'!$A:$C,R$2,FALSE)),"NOT PRESENT",VLOOKUP($P1740,'M1'!$A:$C,R$2,FALSE)),IF($N1740=2,IF(ISERROR(VLOOKUP(DATA!$P1740,'M2'!$A:$C,R$2,FALSE)),"NOT PRESENT",VLOOKUP(DATA!$P1740,'M2'!$A:$C,R$2,FALSE)),IF($N1740=0,IF(ISERROR(VLOOKUP($P1740,'M1'!$A:$C,R$2,FALSE)),IF(ISERROR(VLOOKUP(DATA!$P1740,'M2'!$A:$C,R$2,FALSE)),"NOT PRESENT",VLOOKUP(DATA!$P1740,'M2'!$A:$C,R$2,FALSE)),VLOOKUP($P1740,'M1'!$A:$C,R$2,FALSE)),"SPECIFY METHOD")))</f>
        <v>Leather star</v>
      </c>
      <c r="S1740" s="21">
        <f t="shared" si="2910"/>
        <v>5</v>
      </c>
      <c r="T1740" s="11">
        <v>5</v>
      </c>
      <c r="U1740" s="11"/>
      <c r="V1740" s="11"/>
      <c r="W1740" s="11"/>
      <c r="X1740" s="11"/>
      <c r="Y1740" s="11"/>
      <c r="Z1740" s="11"/>
      <c r="AA1740" s="11"/>
      <c r="AB1740" s="11"/>
      <c r="AC1740" s="11"/>
      <c r="AD1740" s="11"/>
      <c r="AE1740" s="11"/>
      <c r="AF1740" s="11"/>
      <c r="AG1740" s="11"/>
      <c r="AH1740" s="11"/>
      <c r="AI1740" s="11"/>
      <c r="AJ1740" s="11"/>
      <c r="AK1740" s="11"/>
      <c r="AL1740" s="11"/>
      <c r="AM1740" s="11"/>
      <c r="AN1740" s="11"/>
      <c r="AO1740" s="11"/>
      <c r="AP1740" s="11"/>
      <c r="AQ1740" s="11"/>
      <c r="AR1740" s="11"/>
      <c r="AS1740" s="11"/>
      <c r="AT1740" s="11"/>
      <c r="AU1740" s="11"/>
      <c r="AV1740" s="11"/>
      <c r="AW1740" s="11"/>
      <c r="AX1740" s="11"/>
      <c r="AY1740" s="11"/>
      <c r="AZ1740" s="11"/>
      <c r="BA1740" s="11"/>
      <c r="BB1740" s="11"/>
      <c r="BC1740" s="11"/>
      <c r="BD1740" s="11"/>
      <c r="BE1740" s="11"/>
      <c r="BF1740" s="11"/>
      <c r="BG1740" s="11"/>
      <c r="BH1740" s="11"/>
      <c r="BI1740" s="11"/>
      <c r="BJ1740" s="11"/>
      <c r="BK1740" s="11"/>
      <c r="BL1740" s="11"/>
      <c r="BM1740" s="11"/>
      <c r="BN1740" s="11"/>
      <c r="BO1740" s="11"/>
      <c r="BP1740" s="11"/>
    </row>
    <row r="1741" spans="1:68" ht="12.75" customHeight="1">
      <c r="A1741" s="12">
        <f t="shared" si="3246"/>
        <v>1737</v>
      </c>
      <c r="B1741" s="11" t="str">
        <f t="shared" ref="B1741:D1741" si="3360">IF(ISERROR(B1740),IF(ISERROR(B1739),IF(ISERROR(B1738),"BLANK",B1738),B1739),B1740)</f>
        <v>Valesca deGroot</v>
      </c>
      <c r="C1741" s="11" t="str">
        <f t="shared" si="3360"/>
        <v>Em Lim</v>
      </c>
      <c r="D1741" s="11" t="str">
        <f t="shared" si="3360"/>
        <v>BMSC14</v>
      </c>
      <c r="E1741" s="12" t="str">
        <f>IF(ISERROR(VLOOKUP($D1741,SITES!$A:$E,2,FALSE)),"",VLOOKUP($D1741,SITES!$A:$E,2,FALSE))</f>
        <v>Effingham Archipelago</v>
      </c>
      <c r="F1741" s="10">
        <f>IF(ISERROR(VLOOKUP($D1741,SITES!$A:$E,3,FALSE)),"",VLOOKUP($D1741,SITES!$A:$E,3,FALSE))</f>
        <v>48.879081726074197</v>
      </c>
      <c r="G1741" s="13">
        <f>IF(ISERROR(VLOOKUP($D1741,SITES!$A:$E,4,FALSE)),"",VLOOKUP($D1741,SITES!$A:$E,4,FALSE))</f>
        <v>-125.297401428222</v>
      </c>
      <c r="H1741" s="36" t="str">
        <f t="shared" ref="H1741:O1741" si="3361">IF(ISERROR(H1740),IF(ISERROR(H1739),IF(ISERROR(H1738),"BLANK",H1738),H1739),H1740)</f>
        <v>01/05/2024</v>
      </c>
      <c r="I1741" s="11">
        <f t="shared" si="3361"/>
        <v>4</v>
      </c>
      <c r="J1741" s="11" t="str">
        <f t="shared" si="3361"/>
        <v>SE</v>
      </c>
      <c r="K1741" s="18">
        <f t="shared" si="3361"/>
        <v>0.40902777777777777</v>
      </c>
      <c r="L1741" s="11" t="str">
        <f t="shared" si="3361"/>
        <v>VdG</v>
      </c>
      <c r="M1741" s="11">
        <f t="shared" si="3361"/>
        <v>6</v>
      </c>
      <c r="N1741" s="11">
        <f t="shared" si="3361"/>
        <v>2</v>
      </c>
      <c r="O1741" s="11">
        <f t="shared" si="3361"/>
        <v>2</v>
      </c>
      <c r="P1741" s="11" t="s">
        <v>35</v>
      </c>
      <c r="Q1741" s="19" t="str">
        <f>IF($N1741=1,IF(ISERROR(VLOOKUP($P1741,'M1'!$A:$C,Q$2,FALSE)),"NOT PRESENT",VLOOKUP($P1741,'M1'!$A:$C,Q$2,FALSE)),IF($N1741=2,IF(ISERROR(VLOOKUP(DATA!$P1741,'M2'!$A:$C,Q$2,FALSE)),"NOT PRESENT",VLOOKUP(DATA!$P1741,'M2'!$A:$C,Q$2,FALSE)),IF($N1741=0,IF(ISERROR(VLOOKUP($P1741,'M1'!$A:$C,Q$2,FALSE)),IF(ISERROR(VLOOKUP(DATA!$P1741,'M2'!$A:$C,Q$2,FALSE)),"NOT PRESENT",VLOOKUP(DATA!$P1741,'M2'!$A:$C,Q$2,FALSE)),VLOOKUP($P1741,'M1'!$A:$C,Q$2,FALSE)),"SPECIFY METHOD")))</f>
        <v>Orthasterias koehleri</v>
      </c>
      <c r="R1741" s="12" t="str">
        <f>IF($N1741=1,IF(ISERROR(VLOOKUP($P1741,'M1'!$A:$C,R$2,FALSE)),"NOT PRESENT",VLOOKUP($P1741,'M1'!$A:$C,R$2,FALSE)),IF($N1741=2,IF(ISERROR(VLOOKUP(DATA!$P1741,'M2'!$A:$C,R$2,FALSE)),"NOT PRESENT",VLOOKUP(DATA!$P1741,'M2'!$A:$C,R$2,FALSE)),IF($N1741=0,IF(ISERROR(VLOOKUP($P1741,'M1'!$A:$C,R$2,FALSE)),IF(ISERROR(VLOOKUP(DATA!$P1741,'M2'!$A:$C,R$2,FALSE)),"NOT PRESENT",VLOOKUP(DATA!$P1741,'M2'!$A:$C,R$2,FALSE)),VLOOKUP($P1741,'M1'!$A:$C,R$2,FALSE)),"SPECIFY METHOD")))</f>
        <v>Rainbow star</v>
      </c>
      <c r="S1741" s="21">
        <f t="shared" si="2910"/>
        <v>6</v>
      </c>
      <c r="T1741" s="11">
        <v>6</v>
      </c>
      <c r="U1741" s="11"/>
      <c r="V1741" s="11"/>
      <c r="W1741" s="11"/>
      <c r="X1741" s="11"/>
      <c r="Y1741" s="11"/>
      <c r="Z1741" s="11"/>
      <c r="AA1741" s="11"/>
      <c r="AB1741" s="11"/>
      <c r="AC1741" s="11"/>
      <c r="AD1741" s="11"/>
      <c r="AE1741" s="11"/>
      <c r="AF1741" s="11"/>
      <c r="AG1741" s="11"/>
      <c r="AH1741" s="11"/>
      <c r="AI1741" s="11"/>
      <c r="AJ1741" s="11"/>
      <c r="AK1741" s="11"/>
      <c r="AL1741" s="11"/>
      <c r="AM1741" s="11"/>
      <c r="AN1741" s="11"/>
      <c r="AO1741" s="11"/>
      <c r="AP1741" s="11"/>
      <c r="AQ1741" s="11"/>
      <c r="AR1741" s="11"/>
      <c r="AS1741" s="11"/>
      <c r="AT1741" s="11"/>
      <c r="AU1741" s="11"/>
      <c r="AV1741" s="11"/>
      <c r="AW1741" s="11"/>
      <c r="AX1741" s="11"/>
      <c r="AY1741" s="11"/>
      <c r="AZ1741" s="11"/>
      <c r="BA1741" s="11"/>
      <c r="BB1741" s="11"/>
      <c r="BC1741" s="11"/>
      <c r="BD1741" s="11"/>
      <c r="BE1741" s="11"/>
      <c r="BF1741" s="11"/>
      <c r="BG1741" s="11"/>
      <c r="BH1741" s="11"/>
      <c r="BI1741" s="11"/>
      <c r="BJ1741" s="11"/>
      <c r="BK1741" s="11"/>
      <c r="BL1741" s="11"/>
      <c r="BM1741" s="11"/>
      <c r="BN1741" s="11"/>
      <c r="BO1741" s="11"/>
      <c r="BP1741" s="11"/>
    </row>
    <row r="1742" spans="1:68" ht="12.75" customHeight="1">
      <c r="A1742" s="12">
        <f t="shared" si="3246"/>
        <v>1738</v>
      </c>
      <c r="B1742" s="11" t="str">
        <f t="shared" ref="B1742:D1742" si="3362">IF(ISERROR(B1741),IF(ISERROR(B1740),IF(ISERROR(B1739),"BLANK",B1739),B1740),B1741)</f>
        <v>Valesca deGroot</v>
      </c>
      <c r="C1742" s="11" t="str">
        <f t="shared" si="3362"/>
        <v>Em Lim</v>
      </c>
      <c r="D1742" s="11" t="str">
        <f t="shared" si="3362"/>
        <v>BMSC14</v>
      </c>
      <c r="E1742" s="12" t="str">
        <f>IF(ISERROR(VLOOKUP($D1742,SITES!$A:$E,2,FALSE)),"",VLOOKUP($D1742,SITES!$A:$E,2,FALSE))</f>
        <v>Effingham Archipelago</v>
      </c>
      <c r="F1742" s="10">
        <f>IF(ISERROR(VLOOKUP($D1742,SITES!$A:$E,3,FALSE)),"",VLOOKUP($D1742,SITES!$A:$E,3,FALSE))</f>
        <v>48.879081726074197</v>
      </c>
      <c r="G1742" s="13">
        <f>IF(ISERROR(VLOOKUP($D1742,SITES!$A:$E,4,FALSE)),"",VLOOKUP($D1742,SITES!$A:$E,4,FALSE))</f>
        <v>-125.297401428222</v>
      </c>
      <c r="H1742" s="36" t="str">
        <f t="shared" ref="H1742:O1742" si="3363">IF(ISERROR(H1741),IF(ISERROR(H1740),IF(ISERROR(H1739),"BLANK",H1739),H1740),H1741)</f>
        <v>01/05/2024</v>
      </c>
      <c r="I1742" s="11">
        <f t="shared" si="3363"/>
        <v>4</v>
      </c>
      <c r="J1742" s="11" t="str">
        <f t="shared" si="3363"/>
        <v>SE</v>
      </c>
      <c r="K1742" s="18">
        <f t="shared" si="3363"/>
        <v>0.40902777777777777</v>
      </c>
      <c r="L1742" s="11" t="str">
        <f t="shared" si="3363"/>
        <v>VdG</v>
      </c>
      <c r="M1742" s="11">
        <f t="shared" si="3363"/>
        <v>6</v>
      </c>
      <c r="N1742" s="11">
        <f t="shared" si="3363"/>
        <v>2</v>
      </c>
      <c r="O1742" s="11">
        <f t="shared" si="3363"/>
        <v>2</v>
      </c>
      <c r="P1742" s="11" t="s">
        <v>45</v>
      </c>
      <c r="Q1742" s="19" t="str">
        <f>IF($N1742=1,IF(ISERROR(VLOOKUP($P1742,'M1'!$A:$C,Q$2,FALSE)),"NOT PRESENT",VLOOKUP($P1742,'M1'!$A:$C,Q$2,FALSE)),IF($N1742=2,IF(ISERROR(VLOOKUP(DATA!$P1742,'M2'!$A:$C,Q$2,FALSE)),"NOT PRESENT",VLOOKUP(DATA!$P1742,'M2'!$A:$C,Q$2,FALSE)),IF($N1742=0,IF(ISERROR(VLOOKUP($P1742,'M1'!$A:$C,Q$2,FALSE)),IF(ISERROR(VLOOKUP(DATA!$P1742,'M2'!$A:$C,Q$2,FALSE)),"NOT PRESENT",VLOOKUP(DATA!$P1742,'M2'!$A:$C,Q$2,FALSE)),VLOOKUP($P1742,'M1'!$A:$C,Q$2,FALSE)),"SPECIFY METHOD")))</f>
        <v>Diodora aspera</v>
      </c>
      <c r="R1742" s="12" t="str">
        <f>IF($N1742=1,IF(ISERROR(VLOOKUP($P1742,'M1'!$A:$C,R$2,FALSE)),"NOT PRESENT",VLOOKUP($P1742,'M1'!$A:$C,R$2,FALSE)),IF($N1742=2,IF(ISERROR(VLOOKUP(DATA!$P1742,'M2'!$A:$C,R$2,FALSE)),"NOT PRESENT",VLOOKUP(DATA!$P1742,'M2'!$A:$C,R$2,FALSE)),IF($N1742=0,IF(ISERROR(VLOOKUP($P1742,'M1'!$A:$C,R$2,FALSE)),IF(ISERROR(VLOOKUP(DATA!$P1742,'M2'!$A:$C,R$2,FALSE)),"NOT PRESENT",VLOOKUP(DATA!$P1742,'M2'!$A:$C,R$2,FALSE)),VLOOKUP($P1742,'M1'!$A:$C,R$2,FALSE)),"SPECIFY METHOD")))</f>
        <v>Rough keyhole limpet</v>
      </c>
      <c r="S1742" s="21">
        <f t="shared" si="2910"/>
        <v>4</v>
      </c>
      <c r="T1742" s="11">
        <v>4</v>
      </c>
      <c r="U1742" s="11"/>
      <c r="V1742" s="11"/>
      <c r="W1742" s="11"/>
      <c r="X1742" s="11"/>
      <c r="Y1742" s="11"/>
      <c r="Z1742" s="11"/>
      <c r="AA1742" s="11"/>
      <c r="AB1742" s="11"/>
      <c r="AC1742" s="11"/>
      <c r="AD1742" s="11"/>
      <c r="AE1742" s="11"/>
      <c r="AF1742" s="11"/>
      <c r="AG1742" s="11"/>
      <c r="AH1742" s="11"/>
      <c r="AI1742" s="11"/>
      <c r="AJ1742" s="11"/>
      <c r="AK1742" s="11"/>
      <c r="AL1742" s="11"/>
      <c r="AM1742" s="11"/>
      <c r="AN1742" s="11"/>
      <c r="AO1742" s="11"/>
      <c r="AP1742" s="11"/>
      <c r="AQ1742" s="11"/>
      <c r="AR1742" s="11"/>
      <c r="AS1742" s="11"/>
      <c r="AT1742" s="11"/>
      <c r="AU1742" s="11"/>
      <c r="AV1742" s="11"/>
      <c r="AW1742" s="11"/>
      <c r="AX1742" s="11"/>
      <c r="AY1742" s="11"/>
      <c r="AZ1742" s="11"/>
      <c r="BA1742" s="11"/>
      <c r="BB1742" s="11"/>
      <c r="BC1742" s="11"/>
      <c r="BD1742" s="11"/>
      <c r="BE1742" s="11"/>
      <c r="BF1742" s="11"/>
      <c r="BG1742" s="11"/>
      <c r="BH1742" s="11"/>
      <c r="BI1742" s="11"/>
      <c r="BJ1742" s="11"/>
      <c r="BK1742" s="11"/>
      <c r="BL1742" s="11"/>
      <c r="BM1742" s="11"/>
      <c r="BN1742" s="11"/>
      <c r="BO1742" s="11"/>
      <c r="BP1742" s="11"/>
    </row>
    <row r="1743" spans="1:68" ht="12.75" customHeight="1">
      <c r="A1743" s="12">
        <f t="shared" si="3246"/>
        <v>1739</v>
      </c>
      <c r="B1743" s="11" t="str">
        <f t="shared" ref="B1743:D1743" si="3364">IF(ISERROR(B1742),IF(ISERROR(B1741),IF(ISERROR(B1740),"BLANK",B1740),B1741),B1742)</f>
        <v>Valesca deGroot</v>
      </c>
      <c r="C1743" s="11" t="str">
        <f t="shared" si="3364"/>
        <v>Em Lim</v>
      </c>
      <c r="D1743" s="11" t="str">
        <f t="shared" si="3364"/>
        <v>BMSC14</v>
      </c>
      <c r="E1743" s="12" t="str">
        <f>IF(ISERROR(VLOOKUP($D1743,SITES!$A:$E,2,FALSE)),"",VLOOKUP($D1743,SITES!$A:$E,2,FALSE))</f>
        <v>Effingham Archipelago</v>
      </c>
      <c r="F1743" s="10">
        <f>IF(ISERROR(VLOOKUP($D1743,SITES!$A:$E,3,FALSE)),"",VLOOKUP($D1743,SITES!$A:$E,3,FALSE))</f>
        <v>48.879081726074197</v>
      </c>
      <c r="G1743" s="13">
        <f>IF(ISERROR(VLOOKUP($D1743,SITES!$A:$E,4,FALSE)),"",VLOOKUP($D1743,SITES!$A:$E,4,FALSE))</f>
        <v>-125.297401428222</v>
      </c>
      <c r="H1743" s="36" t="str">
        <f t="shared" ref="H1743:O1743" si="3365">IF(ISERROR(H1742),IF(ISERROR(H1741),IF(ISERROR(H1740),"BLANK",H1740),H1741),H1742)</f>
        <v>01/05/2024</v>
      </c>
      <c r="I1743" s="11">
        <f t="shared" si="3365"/>
        <v>4</v>
      </c>
      <c r="J1743" s="11" t="str">
        <f t="shared" si="3365"/>
        <v>SE</v>
      </c>
      <c r="K1743" s="18">
        <f t="shared" si="3365"/>
        <v>0.40902777777777777</v>
      </c>
      <c r="L1743" s="11" t="str">
        <f t="shared" si="3365"/>
        <v>VdG</v>
      </c>
      <c r="M1743" s="11">
        <f t="shared" si="3365"/>
        <v>6</v>
      </c>
      <c r="N1743" s="11">
        <f t="shared" si="3365"/>
        <v>2</v>
      </c>
      <c r="O1743" s="11">
        <f t="shared" si="3365"/>
        <v>2</v>
      </c>
      <c r="P1743" s="11" t="s">
        <v>59</v>
      </c>
      <c r="Q1743" s="19" t="str">
        <f>IF($N1743=1,IF(ISERROR(VLOOKUP($P1743,'M1'!$A:$C,Q$2,FALSE)),"NOT PRESENT",VLOOKUP($P1743,'M1'!$A:$C,Q$2,FALSE)),IF($N1743=2,IF(ISERROR(VLOOKUP(DATA!$P1743,'M2'!$A:$C,Q$2,FALSE)),"NOT PRESENT",VLOOKUP(DATA!$P1743,'M2'!$A:$C,Q$2,FALSE)),IF($N1743=0,IF(ISERROR(VLOOKUP($P1743,'M1'!$A:$C,Q$2,FALSE)),IF(ISERROR(VLOOKUP(DATA!$P1743,'M2'!$A:$C,Q$2,FALSE)),"NOT PRESENT",VLOOKUP(DATA!$P1743,'M2'!$A:$C,Q$2,FALSE)),VLOOKUP($P1743,'M1'!$A:$C,Q$2,FALSE)),"SPECIFY METHOD")))</f>
        <v>Scyra acutifrons</v>
      </c>
      <c r="R1743" s="12" t="str">
        <f>IF($N1743=1,IF(ISERROR(VLOOKUP($P1743,'M1'!$A:$C,R$2,FALSE)),"NOT PRESENT",VLOOKUP($P1743,'M1'!$A:$C,R$2,FALSE)),IF($N1743=2,IF(ISERROR(VLOOKUP(DATA!$P1743,'M2'!$A:$C,R$2,FALSE)),"NOT PRESENT",VLOOKUP(DATA!$P1743,'M2'!$A:$C,R$2,FALSE)),IF($N1743=0,IF(ISERROR(VLOOKUP($P1743,'M1'!$A:$C,R$2,FALSE)),IF(ISERROR(VLOOKUP(DATA!$P1743,'M2'!$A:$C,R$2,FALSE)),"NOT PRESENT",VLOOKUP(DATA!$P1743,'M2'!$A:$C,R$2,FALSE)),VLOOKUP($P1743,'M1'!$A:$C,R$2,FALSE)),"SPECIFY METHOD")))</f>
        <v>Sharpnose crab</v>
      </c>
      <c r="S1743" s="21">
        <f t="shared" si="2910"/>
        <v>14</v>
      </c>
      <c r="T1743" s="11">
        <v>14</v>
      </c>
      <c r="U1743" s="11"/>
      <c r="V1743" s="11"/>
      <c r="W1743" s="11"/>
      <c r="X1743" s="11"/>
      <c r="Y1743" s="11"/>
      <c r="Z1743" s="11"/>
      <c r="AA1743" s="11"/>
      <c r="AB1743" s="11"/>
      <c r="AC1743" s="11"/>
      <c r="AD1743" s="11"/>
      <c r="AE1743" s="11"/>
      <c r="AF1743" s="11"/>
      <c r="AG1743" s="11"/>
      <c r="AH1743" s="11"/>
      <c r="AI1743" s="11"/>
      <c r="AJ1743" s="11"/>
      <c r="AK1743" s="11"/>
      <c r="AL1743" s="11"/>
      <c r="AM1743" s="11"/>
      <c r="AN1743" s="11"/>
      <c r="AO1743" s="11"/>
      <c r="AP1743" s="11"/>
      <c r="AQ1743" s="11"/>
      <c r="AR1743" s="11"/>
      <c r="AS1743" s="11"/>
      <c r="AT1743" s="11"/>
      <c r="AU1743" s="11"/>
      <c r="AV1743" s="11"/>
      <c r="AW1743" s="11"/>
      <c r="AX1743" s="11"/>
      <c r="AY1743" s="11"/>
      <c r="AZ1743" s="11"/>
      <c r="BA1743" s="11"/>
      <c r="BB1743" s="11"/>
      <c r="BC1743" s="11"/>
      <c r="BD1743" s="11"/>
      <c r="BE1743" s="11"/>
      <c r="BF1743" s="11"/>
      <c r="BG1743" s="11"/>
      <c r="BH1743" s="11"/>
      <c r="BI1743" s="11"/>
      <c r="BJ1743" s="11"/>
      <c r="BK1743" s="11"/>
      <c r="BL1743" s="11"/>
      <c r="BM1743" s="11"/>
      <c r="BN1743" s="11"/>
      <c r="BO1743" s="11"/>
      <c r="BP1743" s="11"/>
    </row>
    <row r="1744" spans="1:68" ht="12.75" customHeight="1">
      <c r="A1744" s="12">
        <f t="shared" si="3246"/>
        <v>1740</v>
      </c>
      <c r="B1744" s="11" t="str">
        <f t="shared" ref="B1744:D1744" si="3366">IF(ISERROR(#REF!),IF(ISERROR(B1743),IF(ISERROR(B1742),"BLANK",B1742),B1743),#REF!)</f>
        <v>Valesca deGroot</v>
      </c>
      <c r="C1744" s="11" t="str">
        <f t="shared" si="3366"/>
        <v>Em Lim</v>
      </c>
      <c r="D1744" s="11" t="str">
        <f t="shared" si="3366"/>
        <v>BMSC14</v>
      </c>
      <c r="E1744" s="12" t="str">
        <f>IF(ISERROR(VLOOKUP($D1744,SITES!$A:$E,2,FALSE)),"",VLOOKUP($D1744,SITES!$A:$E,2,FALSE))</f>
        <v>Effingham Archipelago</v>
      </c>
      <c r="F1744" s="10">
        <f>IF(ISERROR(VLOOKUP($D1744,SITES!$A:$E,3,FALSE)),"",VLOOKUP($D1744,SITES!$A:$E,3,FALSE))</f>
        <v>48.879081726074197</v>
      </c>
      <c r="G1744" s="13">
        <f>IF(ISERROR(VLOOKUP($D1744,SITES!$A:$E,4,FALSE)),"",VLOOKUP($D1744,SITES!$A:$E,4,FALSE))</f>
        <v>-125.297401428222</v>
      </c>
      <c r="H1744" s="36" t="str">
        <f t="shared" ref="H1744:O1744" si="3367">IF(ISERROR(#REF!),IF(ISERROR(H1743),IF(ISERROR(H1742),"BLANK",H1742),H1743),#REF!)</f>
        <v>01/05/2024</v>
      </c>
      <c r="I1744" s="11">
        <f t="shared" si="3367"/>
        <v>4</v>
      </c>
      <c r="J1744" s="11" t="str">
        <f t="shared" si="3367"/>
        <v>SE</v>
      </c>
      <c r="K1744" s="18">
        <f t="shared" si="3367"/>
        <v>0.40902777777777777</v>
      </c>
      <c r="L1744" s="11" t="str">
        <f t="shared" si="3367"/>
        <v>VdG</v>
      </c>
      <c r="M1744" s="11">
        <f t="shared" si="3367"/>
        <v>6</v>
      </c>
      <c r="N1744" s="11">
        <f t="shared" si="3367"/>
        <v>2</v>
      </c>
      <c r="O1744" s="11">
        <f t="shared" si="3367"/>
        <v>2</v>
      </c>
      <c r="P1744" s="11" t="s">
        <v>61</v>
      </c>
      <c r="Q1744" s="19" t="str">
        <f>IF($N1744=1,IF(ISERROR(VLOOKUP($P1744,'M1'!$A:$C,Q$2,FALSE)),"NOT PRESENT",VLOOKUP($P1744,'M1'!$A:$C,Q$2,FALSE)),IF($N1744=2,IF(ISERROR(VLOOKUP(DATA!$P1744,'M2'!$A:$C,Q$2,FALSE)),"NOT PRESENT",VLOOKUP(DATA!$P1744,'M2'!$A:$C,Q$2,FALSE)),IF($N1744=0,IF(ISERROR(VLOOKUP($P1744,'M1'!$A:$C,Q$2,FALSE)),IF(ISERROR(VLOOKUP(DATA!$P1744,'M2'!$A:$C,Q$2,FALSE)),"NOT PRESENT",VLOOKUP(DATA!$P1744,'M2'!$A:$C,Q$2,FALSE)),VLOOKUP($P1744,'M1'!$A:$C,Q$2,FALSE)),"SPECIFY METHOD")))</f>
        <v>Henricia spp.</v>
      </c>
      <c r="R1744" s="12" t="str">
        <f>IF($N1744=1,IF(ISERROR(VLOOKUP($P1744,'M1'!$A:$C,R$2,FALSE)),"NOT PRESENT",VLOOKUP($P1744,'M1'!$A:$C,R$2,FALSE)),IF($N1744=2,IF(ISERROR(VLOOKUP(DATA!$P1744,'M2'!$A:$C,R$2,FALSE)),"NOT PRESENT",VLOOKUP(DATA!$P1744,'M2'!$A:$C,R$2,FALSE)),IF($N1744=0,IF(ISERROR(VLOOKUP($P1744,'M1'!$A:$C,R$2,FALSE)),IF(ISERROR(VLOOKUP(DATA!$P1744,'M2'!$A:$C,R$2,FALSE)),"NOT PRESENT",VLOOKUP(DATA!$P1744,'M2'!$A:$C,R$2,FALSE)),VLOOKUP($P1744,'M1'!$A:$C,R$2,FALSE)),"SPECIFY METHOD")))</f>
        <v>Unidentified blood star</v>
      </c>
      <c r="S1744" s="21">
        <f t="shared" si="2910"/>
        <v>3</v>
      </c>
      <c r="T1744" s="11">
        <v>3</v>
      </c>
      <c r="U1744" s="11"/>
      <c r="V1744" s="11"/>
      <c r="W1744" s="11"/>
      <c r="X1744" s="11"/>
      <c r="Y1744" s="11"/>
      <c r="Z1744" s="11"/>
      <c r="AA1744" s="11"/>
      <c r="AB1744" s="11"/>
      <c r="AC1744" s="11"/>
      <c r="AD1744" s="11"/>
      <c r="AE1744" s="11"/>
      <c r="AF1744" s="11"/>
      <c r="AG1744" s="11"/>
      <c r="AH1744" s="11"/>
      <c r="AI1744" s="11"/>
      <c r="AJ1744" s="11"/>
      <c r="AK1744" s="11"/>
      <c r="AL1744" s="11"/>
      <c r="AM1744" s="11"/>
      <c r="AN1744" s="11"/>
      <c r="AO1744" s="11"/>
      <c r="AP1744" s="11"/>
      <c r="AQ1744" s="11"/>
      <c r="AR1744" s="11"/>
      <c r="AS1744" s="11"/>
      <c r="AT1744" s="11"/>
      <c r="AU1744" s="11"/>
      <c r="AV1744" s="11"/>
      <c r="AW1744" s="11"/>
      <c r="AX1744" s="11"/>
      <c r="AY1744" s="11"/>
      <c r="AZ1744" s="11"/>
      <c r="BA1744" s="11"/>
      <c r="BB1744" s="11"/>
      <c r="BC1744" s="11"/>
      <c r="BD1744" s="11"/>
      <c r="BE1744" s="11"/>
      <c r="BF1744" s="11"/>
      <c r="BG1744" s="11"/>
      <c r="BH1744" s="11"/>
      <c r="BI1744" s="11"/>
      <c r="BJ1744" s="11"/>
      <c r="BK1744" s="11"/>
      <c r="BL1744" s="11"/>
      <c r="BM1744" s="11"/>
      <c r="BN1744" s="11"/>
      <c r="BO1744" s="11"/>
      <c r="BP1744" s="11"/>
    </row>
    <row r="1745" spans="1:68" ht="12.75" customHeight="1">
      <c r="A1745" s="12">
        <f t="shared" si="3246"/>
        <v>1741</v>
      </c>
      <c r="B1745" s="11" t="str">
        <f t="shared" ref="B1745:D1745" si="3368">IF(ISERROR(B1744),IF(ISERROR(#REF!),IF(ISERROR(B1743),"BLANK",B1743),#REF!),B1744)</f>
        <v>Valesca deGroot</v>
      </c>
      <c r="C1745" s="11" t="str">
        <f t="shared" si="3368"/>
        <v>Em Lim</v>
      </c>
      <c r="D1745" s="11" t="str">
        <f t="shared" si="3368"/>
        <v>BMSC14</v>
      </c>
      <c r="E1745" s="12" t="str">
        <f>IF(ISERROR(VLOOKUP($D1745,SITES!$A:$E,2,FALSE)),"",VLOOKUP($D1745,SITES!$A:$E,2,FALSE))</f>
        <v>Effingham Archipelago</v>
      </c>
      <c r="F1745" s="10">
        <f>IF(ISERROR(VLOOKUP($D1745,SITES!$A:$E,3,FALSE)),"",VLOOKUP($D1745,SITES!$A:$E,3,FALSE))</f>
        <v>48.879081726074197</v>
      </c>
      <c r="G1745" s="13">
        <f>IF(ISERROR(VLOOKUP($D1745,SITES!$A:$E,4,FALSE)),"",VLOOKUP($D1745,SITES!$A:$E,4,FALSE))</f>
        <v>-125.297401428222</v>
      </c>
      <c r="H1745" s="36" t="str">
        <f t="shared" ref="H1745:O1745" si="3369">IF(ISERROR(H1744),IF(ISERROR(#REF!),IF(ISERROR(H1743),"BLANK",H1743),#REF!),H1744)</f>
        <v>01/05/2024</v>
      </c>
      <c r="I1745" s="11">
        <f t="shared" si="3369"/>
        <v>4</v>
      </c>
      <c r="J1745" s="11" t="str">
        <f t="shared" si="3369"/>
        <v>SE</v>
      </c>
      <c r="K1745" s="18">
        <f t="shared" si="3369"/>
        <v>0.40902777777777777</v>
      </c>
      <c r="L1745" s="11" t="str">
        <f t="shared" si="3369"/>
        <v>VdG</v>
      </c>
      <c r="M1745" s="11">
        <f t="shared" si="3369"/>
        <v>6</v>
      </c>
      <c r="N1745" s="11">
        <f t="shared" si="3369"/>
        <v>2</v>
      </c>
      <c r="O1745" s="11">
        <f t="shared" si="3369"/>
        <v>2</v>
      </c>
      <c r="P1745" s="11" t="s">
        <v>40</v>
      </c>
      <c r="Q1745" s="19" t="str">
        <f>IF($N1745=1,IF(ISERROR(VLOOKUP($P1745,'M1'!$A:$C,Q$2,FALSE)),"NOT PRESENT",VLOOKUP($P1745,'M1'!$A:$C,Q$2,FALSE)),IF($N1745=2,IF(ISERROR(VLOOKUP(DATA!$P1745,'M2'!$A:$C,Q$2,FALSE)),"NOT PRESENT",VLOOKUP(DATA!$P1745,'M2'!$A:$C,Q$2,FALSE)),IF($N1745=0,IF(ISERROR(VLOOKUP($P1745,'M1'!$A:$C,Q$2,FALSE)),IF(ISERROR(VLOOKUP(DATA!$P1745,'M2'!$A:$C,Q$2,FALSE)),"NOT PRESENT",VLOOKUP(DATA!$P1745,'M2'!$A:$C,Q$2,FALSE)),VLOOKUP($P1745,'M1'!$A:$C,Q$2,FALSE)),"SPECIFY METHOD")))</f>
        <v>Pagurus beringanus</v>
      </c>
      <c r="R1745" s="12" t="str">
        <f>IF($N1745=1,IF(ISERROR(VLOOKUP($P1745,'M1'!$A:$C,R$2,FALSE)),"NOT PRESENT",VLOOKUP($P1745,'M1'!$A:$C,R$2,FALSE)),IF($N1745=2,IF(ISERROR(VLOOKUP(DATA!$P1745,'M2'!$A:$C,R$2,FALSE)),"NOT PRESENT",VLOOKUP(DATA!$P1745,'M2'!$A:$C,R$2,FALSE)),IF($N1745=0,IF(ISERROR(VLOOKUP($P1745,'M1'!$A:$C,R$2,FALSE)),IF(ISERROR(VLOOKUP(DATA!$P1745,'M2'!$A:$C,R$2,FALSE)),"NOT PRESENT",VLOOKUP(DATA!$P1745,'M2'!$A:$C,R$2,FALSE)),VLOOKUP($P1745,'M1'!$A:$C,R$2,FALSE)),"SPECIFY METHOD")))</f>
        <v>Bering hermit crab</v>
      </c>
      <c r="S1745" s="21">
        <f t="shared" si="2910"/>
        <v>4</v>
      </c>
      <c r="T1745" s="11">
        <v>4</v>
      </c>
      <c r="U1745" s="11"/>
      <c r="V1745" s="11"/>
      <c r="W1745" s="11"/>
      <c r="X1745" s="11"/>
      <c r="Y1745" s="11"/>
      <c r="Z1745" s="11"/>
      <c r="AA1745" s="11"/>
      <c r="AB1745" s="11"/>
      <c r="AC1745" s="11"/>
      <c r="AD1745" s="11"/>
      <c r="AE1745" s="11"/>
      <c r="AF1745" s="11"/>
      <c r="AG1745" s="11"/>
      <c r="AH1745" s="11"/>
      <c r="AI1745" s="11"/>
      <c r="AJ1745" s="11"/>
      <c r="AK1745" s="11"/>
      <c r="AL1745" s="11"/>
      <c r="AM1745" s="11"/>
      <c r="AN1745" s="11"/>
      <c r="AO1745" s="11"/>
      <c r="AP1745" s="11"/>
      <c r="AQ1745" s="11"/>
      <c r="AR1745" s="11"/>
      <c r="AS1745" s="11"/>
      <c r="AT1745" s="11"/>
      <c r="AU1745" s="11"/>
      <c r="AV1745" s="11"/>
      <c r="AW1745" s="11"/>
      <c r="AX1745" s="11"/>
      <c r="AY1745" s="11"/>
      <c r="AZ1745" s="11"/>
      <c r="BA1745" s="11"/>
      <c r="BB1745" s="11"/>
      <c r="BC1745" s="11"/>
      <c r="BD1745" s="11"/>
      <c r="BE1745" s="11"/>
      <c r="BF1745" s="11"/>
      <c r="BG1745" s="11"/>
      <c r="BH1745" s="11"/>
      <c r="BI1745" s="11"/>
      <c r="BJ1745" s="11"/>
      <c r="BK1745" s="11"/>
      <c r="BL1745" s="11"/>
      <c r="BM1745" s="11"/>
      <c r="BN1745" s="11"/>
      <c r="BO1745" s="11"/>
      <c r="BP1745" s="11"/>
    </row>
    <row r="1746" spans="1:68" ht="12.75" customHeight="1">
      <c r="A1746" s="12">
        <f t="shared" si="3246"/>
        <v>1742</v>
      </c>
      <c r="B1746" s="11" t="str">
        <f t="shared" ref="B1746:D1746" si="3370">IF(ISERROR(B1745),IF(ISERROR(B1744),IF(ISERROR(#REF!),"BLANK",#REF!),B1744),B1745)</f>
        <v>Valesca deGroot</v>
      </c>
      <c r="C1746" s="11" t="str">
        <f t="shared" si="3370"/>
        <v>Em Lim</v>
      </c>
      <c r="D1746" s="11" t="str">
        <f t="shared" si="3370"/>
        <v>BMSC14</v>
      </c>
      <c r="E1746" s="12" t="str">
        <f>IF(ISERROR(VLOOKUP($D1746,SITES!$A:$E,2,FALSE)),"",VLOOKUP($D1746,SITES!$A:$E,2,FALSE))</f>
        <v>Effingham Archipelago</v>
      </c>
      <c r="F1746" s="10">
        <f>IF(ISERROR(VLOOKUP($D1746,SITES!$A:$E,3,FALSE)),"",VLOOKUP($D1746,SITES!$A:$E,3,FALSE))</f>
        <v>48.879081726074197</v>
      </c>
      <c r="G1746" s="13">
        <f>IF(ISERROR(VLOOKUP($D1746,SITES!$A:$E,4,FALSE)),"",VLOOKUP($D1746,SITES!$A:$E,4,FALSE))</f>
        <v>-125.297401428222</v>
      </c>
      <c r="H1746" s="36" t="str">
        <f t="shared" ref="H1746:O1746" si="3371">IF(ISERROR(H1745),IF(ISERROR(H1744),IF(ISERROR(#REF!),"BLANK",#REF!),H1744),H1745)</f>
        <v>01/05/2024</v>
      </c>
      <c r="I1746" s="11">
        <f t="shared" si="3371"/>
        <v>4</v>
      </c>
      <c r="J1746" s="11" t="str">
        <f t="shared" si="3371"/>
        <v>SE</v>
      </c>
      <c r="K1746" s="18">
        <f t="shared" si="3371"/>
        <v>0.40902777777777777</v>
      </c>
      <c r="L1746" s="11" t="str">
        <f t="shared" si="3371"/>
        <v>VdG</v>
      </c>
      <c r="M1746" s="11">
        <f t="shared" si="3371"/>
        <v>6</v>
      </c>
      <c r="N1746" s="11">
        <f t="shared" si="3371"/>
        <v>2</v>
      </c>
      <c r="O1746" s="11">
        <f t="shared" si="3371"/>
        <v>2</v>
      </c>
      <c r="P1746" s="11" t="s">
        <v>38</v>
      </c>
      <c r="Q1746" s="19" t="str">
        <f>IF($N1746=1,IF(ISERROR(VLOOKUP($P1746,'M1'!$A:$C,Q$2,FALSE)),"NOT PRESENT",VLOOKUP($P1746,'M1'!$A:$C,Q$2,FALSE)),IF($N1746=2,IF(ISERROR(VLOOKUP(DATA!$P1746,'M2'!$A:$C,Q$2,FALSE)),"NOT PRESENT",VLOOKUP(DATA!$P1746,'M2'!$A:$C,Q$2,FALSE)),IF($N1746=0,IF(ISERROR(VLOOKUP($P1746,'M1'!$A:$C,Q$2,FALSE)),IF(ISERROR(VLOOKUP(DATA!$P1746,'M2'!$A:$C,Q$2,FALSE)),"NOT PRESENT",VLOOKUP(DATA!$P1746,'M2'!$A:$C,Q$2,FALSE)),VLOOKUP($P1746,'M1'!$A:$C,Q$2,FALSE)),"SPECIFY METHOD")))</f>
        <v>Crassadoma gigantea</v>
      </c>
      <c r="R1746" s="12" t="str">
        <f>IF($N1746=1,IF(ISERROR(VLOOKUP($P1746,'M1'!$A:$C,R$2,FALSE)),"NOT PRESENT",VLOOKUP($P1746,'M1'!$A:$C,R$2,FALSE)),IF($N1746=2,IF(ISERROR(VLOOKUP(DATA!$P1746,'M2'!$A:$C,R$2,FALSE)),"NOT PRESENT",VLOOKUP(DATA!$P1746,'M2'!$A:$C,R$2,FALSE)),IF($N1746=0,IF(ISERROR(VLOOKUP($P1746,'M1'!$A:$C,R$2,FALSE)),IF(ISERROR(VLOOKUP(DATA!$P1746,'M2'!$A:$C,R$2,FALSE)),"NOT PRESENT",VLOOKUP(DATA!$P1746,'M2'!$A:$C,R$2,FALSE)),VLOOKUP($P1746,'M1'!$A:$C,R$2,FALSE)),"SPECIFY METHOD")))</f>
        <v>Purple-hinged rock scallop</v>
      </c>
      <c r="S1746" s="21">
        <f t="shared" si="2910"/>
        <v>10</v>
      </c>
      <c r="T1746" s="11"/>
      <c r="U1746" s="11"/>
      <c r="V1746" s="11"/>
      <c r="W1746" s="11">
        <v>4</v>
      </c>
      <c r="X1746" s="11">
        <v>4</v>
      </c>
      <c r="Y1746" s="11">
        <v>2</v>
      </c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  <c r="AT1746" s="11"/>
      <c r="AU1746" s="11"/>
      <c r="AV1746" s="11"/>
      <c r="AW1746" s="11"/>
      <c r="AX1746" s="11"/>
      <c r="AY1746" s="11"/>
      <c r="AZ1746" s="11"/>
      <c r="BA1746" s="11"/>
      <c r="BB1746" s="11"/>
      <c r="BC1746" s="11"/>
      <c r="BD1746" s="11"/>
      <c r="BE1746" s="11"/>
      <c r="BF1746" s="11"/>
      <c r="BG1746" s="11"/>
      <c r="BH1746" s="11"/>
      <c r="BI1746" s="11"/>
      <c r="BJ1746" s="11"/>
      <c r="BK1746" s="11"/>
      <c r="BL1746" s="11"/>
      <c r="BM1746" s="11"/>
      <c r="BN1746" s="11"/>
      <c r="BO1746" s="11"/>
      <c r="BP1746" s="11"/>
    </row>
    <row r="1747" spans="1:68" ht="12.75" customHeight="1">
      <c r="A1747" s="12">
        <f t="shared" si="3246"/>
        <v>1743</v>
      </c>
      <c r="B1747" s="11" t="str">
        <f t="shared" ref="B1747:D1747" si="3372">IF(ISERROR(B1746),IF(ISERROR(B1745),IF(ISERROR(B1744),"BLANK",B1744),B1745),B1746)</f>
        <v>Valesca deGroot</v>
      </c>
      <c r="C1747" s="11" t="str">
        <f t="shared" si="3372"/>
        <v>Em Lim</v>
      </c>
      <c r="D1747" s="11" t="str">
        <f t="shared" si="3372"/>
        <v>BMSC14</v>
      </c>
      <c r="E1747" s="12" t="str">
        <f>IF(ISERROR(VLOOKUP($D1747,SITES!$A:$E,2,FALSE)),"",VLOOKUP($D1747,SITES!$A:$E,2,FALSE))</f>
        <v>Effingham Archipelago</v>
      </c>
      <c r="F1747" s="10">
        <f>IF(ISERROR(VLOOKUP($D1747,SITES!$A:$E,3,FALSE)),"",VLOOKUP($D1747,SITES!$A:$E,3,FALSE))</f>
        <v>48.879081726074197</v>
      </c>
      <c r="G1747" s="13">
        <f>IF(ISERROR(VLOOKUP($D1747,SITES!$A:$E,4,FALSE)),"",VLOOKUP($D1747,SITES!$A:$E,4,FALSE))</f>
        <v>-125.297401428222</v>
      </c>
      <c r="H1747" s="36" t="str">
        <f t="shared" ref="H1747:O1747" si="3373">IF(ISERROR(H1746),IF(ISERROR(H1745),IF(ISERROR(H1744),"BLANK",H1744),H1745),H1746)</f>
        <v>01/05/2024</v>
      </c>
      <c r="I1747" s="11">
        <f t="shared" si="3373"/>
        <v>4</v>
      </c>
      <c r="J1747" s="11" t="str">
        <f t="shared" si="3373"/>
        <v>SE</v>
      </c>
      <c r="K1747" s="18">
        <f t="shared" si="3373"/>
        <v>0.40902777777777777</v>
      </c>
      <c r="L1747" s="11" t="str">
        <f t="shared" si="3373"/>
        <v>VdG</v>
      </c>
      <c r="M1747" s="11">
        <f t="shared" si="3373"/>
        <v>6</v>
      </c>
      <c r="N1747" s="11">
        <f t="shared" si="3373"/>
        <v>2</v>
      </c>
      <c r="O1747" s="11">
        <f t="shared" si="3373"/>
        <v>2</v>
      </c>
      <c r="P1747" s="11" t="s">
        <v>28</v>
      </c>
      <c r="Q1747" s="19" t="str">
        <f>IF($N1747=1,IF(ISERROR(VLOOKUP($P1747,'M1'!$A:$C,Q$2,FALSE)),"NOT PRESENT",VLOOKUP($P1747,'M1'!$A:$C,Q$2,FALSE)),IF($N1747=2,IF(ISERROR(VLOOKUP(DATA!$P1747,'M2'!$A:$C,Q$2,FALSE)),"NOT PRESENT",VLOOKUP(DATA!$P1747,'M2'!$A:$C,Q$2,FALSE)),IF($N1747=0,IF(ISERROR(VLOOKUP($P1747,'M1'!$A:$C,Q$2,FALSE)),IF(ISERROR(VLOOKUP(DATA!$P1747,'M2'!$A:$C,Q$2,FALSE)),"NOT PRESENT",VLOOKUP(DATA!$P1747,'M2'!$A:$C,Q$2,FALSE)),VLOOKUP($P1747,'M1'!$A:$C,Q$2,FALSE)),"SPECIFY METHOD")))</f>
        <v>Artedius harringtoni</v>
      </c>
      <c r="R1747" s="12" t="str">
        <f>IF($N1747=1,IF(ISERROR(VLOOKUP($P1747,'M1'!$A:$C,R$2,FALSE)),"NOT PRESENT",VLOOKUP($P1747,'M1'!$A:$C,R$2,FALSE)),IF($N1747=2,IF(ISERROR(VLOOKUP(DATA!$P1747,'M2'!$A:$C,R$2,FALSE)),"NOT PRESENT",VLOOKUP(DATA!$P1747,'M2'!$A:$C,R$2,FALSE)),IF($N1747=0,IF(ISERROR(VLOOKUP($P1747,'M1'!$A:$C,R$2,FALSE)),IF(ISERROR(VLOOKUP(DATA!$P1747,'M2'!$A:$C,R$2,FALSE)),"NOT PRESENT",VLOOKUP(DATA!$P1747,'M2'!$A:$C,R$2,FALSE)),VLOOKUP($P1747,'M1'!$A:$C,R$2,FALSE)),"SPECIFY METHOD")))</f>
        <v>Scalyhead sculpin</v>
      </c>
      <c r="S1747" s="21">
        <f t="shared" si="2910"/>
        <v>2</v>
      </c>
      <c r="T1747" s="11"/>
      <c r="U1747" s="11">
        <v>2</v>
      </c>
      <c r="V1747" s="11"/>
      <c r="W1747" s="11"/>
      <c r="X1747" s="11"/>
      <c r="Y1747" s="11"/>
      <c r="Z1747" s="11"/>
      <c r="AA1747" s="11"/>
      <c r="AB1747" s="11"/>
      <c r="AC1747" s="11"/>
      <c r="AD1747" s="11"/>
      <c r="AE1747" s="11"/>
      <c r="AF1747" s="11"/>
      <c r="AG1747" s="11"/>
      <c r="AH1747" s="11"/>
      <c r="AI1747" s="11"/>
      <c r="AJ1747" s="11"/>
      <c r="AK1747" s="11"/>
      <c r="AL1747" s="11"/>
      <c r="AM1747" s="11"/>
      <c r="AN1747" s="11"/>
      <c r="AO1747" s="11"/>
      <c r="AP1747" s="11"/>
      <c r="AQ1747" s="11"/>
      <c r="AR1747" s="11"/>
      <c r="AS1747" s="11"/>
      <c r="AT1747" s="11"/>
      <c r="AU1747" s="11"/>
      <c r="AV1747" s="11"/>
      <c r="AW1747" s="11"/>
      <c r="AX1747" s="11"/>
      <c r="AY1747" s="11"/>
      <c r="AZ1747" s="11"/>
      <c r="BA1747" s="11"/>
      <c r="BB1747" s="11"/>
      <c r="BC1747" s="11"/>
      <c r="BD1747" s="11"/>
      <c r="BE1747" s="11"/>
      <c r="BF1747" s="11"/>
      <c r="BG1747" s="11"/>
      <c r="BH1747" s="11"/>
      <c r="BI1747" s="11"/>
      <c r="BJ1747" s="11"/>
      <c r="BK1747" s="11"/>
      <c r="BL1747" s="11"/>
      <c r="BM1747" s="11"/>
      <c r="BN1747" s="11"/>
      <c r="BO1747" s="11"/>
      <c r="BP1747" s="11"/>
    </row>
    <row r="1748" spans="1:68" ht="12.75" customHeight="1">
      <c r="A1748" s="12">
        <f t="shared" si="3246"/>
        <v>1744</v>
      </c>
      <c r="B1748" s="11" t="str">
        <f t="shared" ref="B1748:D1748" si="3374">IF(ISERROR(B1747),IF(ISERROR(B1746),IF(ISERROR(B1745),"BLANK",B1745),B1746),B1747)</f>
        <v>Valesca deGroot</v>
      </c>
      <c r="C1748" s="11" t="str">
        <f t="shared" si="3374"/>
        <v>Em Lim</v>
      </c>
      <c r="D1748" s="11" t="str">
        <f t="shared" si="3374"/>
        <v>BMSC14</v>
      </c>
      <c r="E1748" s="12" t="str">
        <f>IF(ISERROR(VLOOKUP($D1748,SITES!$A:$E,2,FALSE)),"",VLOOKUP($D1748,SITES!$A:$E,2,FALSE))</f>
        <v>Effingham Archipelago</v>
      </c>
      <c r="F1748" s="10">
        <f>IF(ISERROR(VLOOKUP($D1748,SITES!$A:$E,3,FALSE)),"",VLOOKUP($D1748,SITES!$A:$E,3,FALSE))</f>
        <v>48.879081726074197</v>
      </c>
      <c r="G1748" s="13">
        <f>IF(ISERROR(VLOOKUP($D1748,SITES!$A:$E,4,FALSE)),"",VLOOKUP($D1748,SITES!$A:$E,4,FALSE))</f>
        <v>-125.297401428222</v>
      </c>
      <c r="H1748" s="36" t="str">
        <f t="shared" ref="H1748:O1748" si="3375">IF(ISERROR(H1747),IF(ISERROR(H1746),IF(ISERROR(H1745),"BLANK",H1745),H1746),H1747)</f>
        <v>01/05/2024</v>
      </c>
      <c r="I1748" s="11">
        <f t="shared" si="3375"/>
        <v>4</v>
      </c>
      <c r="J1748" s="11" t="str">
        <f t="shared" si="3375"/>
        <v>SE</v>
      </c>
      <c r="K1748" s="18">
        <f t="shared" si="3375"/>
        <v>0.40902777777777777</v>
      </c>
      <c r="L1748" s="11" t="str">
        <f t="shared" si="3375"/>
        <v>VdG</v>
      </c>
      <c r="M1748" s="11">
        <f t="shared" si="3375"/>
        <v>6</v>
      </c>
      <c r="N1748" s="11">
        <f t="shared" si="3375"/>
        <v>2</v>
      </c>
      <c r="O1748" s="11">
        <f t="shared" si="3375"/>
        <v>2</v>
      </c>
      <c r="P1748" s="11" t="s">
        <v>204</v>
      </c>
      <c r="Q1748" s="19" t="str">
        <f>IF($N1748=1,IF(ISERROR(VLOOKUP($P1748,'M1'!$A:$C,Q$2,FALSE)),"NOT PRESENT",VLOOKUP($P1748,'M1'!$A:$C,Q$2,FALSE)),IF($N1748=2,IF(ISERROR(VLOOKUP(DATA!$P1748,'M2'!$A:$C,Q$2,FALSE)),"NOT PRESENT",VLOOKUP(DATA!$P1748,'M2'!$A:$C,Q$2,FALSE)),IF($N1748=0,IF(ISERROR(VLOOKUP($P1748,'M1'!$A:$C,Q$2,FALSE)),IF(ISERROR(VLOOKUP(DATA!$P1748,'M2'!$A:$C,Q$2,FALSE)),"NOT PRESENT",VLOOKUP(DATA!$P1748,'M2'!$A:$C,Q$2,FALSE)),VLOOKUP($P1748,'M1'!$A:$C,Q$2,FALSE)),"SPECIFY METHOD")))</f>
        <v>Chlamys rubida</v>
      </c>
      <c r="R1748" s="12" t="str">
        <f>IF($N1748=1,IF(ISERROR(VLOOKUP($P1748,'M1'!$A:$C,R$2,FALSE)),"NOT PRESENT",VLOOKUP($P1748,'M1'!$A:$C,R$2,FALSE)),IF($N1748=2,IF(ISERROR(VLOOKUP(DATA!$P1748,'M2'!$A:$C,R$2,FALSE)),"NOT PRESENT",VLOOKUP(DATA!$P1748,'M2'!$A:$C,R$2,FALSE)),IF($N1748=0,IF(ISERROR(VLOOKUP($P1748,'M1'!$A:$C,R$2,FALSE)),IF(ISERROR(VLOOKUP(DATA!$P1748,'M2'!$A:$C,R$2,FALSE)),"NOT PRESENT",VLOOKUP(DATA!$P1748,'M2'!$A:$C,R$2,FALSE)),VLOOKUP($P1748,'M1'!$A:$C,R$2,FALSE)),"SPECIFY METHOD")))</f>
        <v>Reddish scallop</v>
      </c>
      <c r="S1748" s="21">
        <f t="shared" si="2910"/>
        <v>3</v>
      </c>
      <c r="T1748" s="11">
        <v>3</v>
      </c>
      <c r="U1748" s="11"/>
      <c r="V1748" s="11"/>
      <c r="W1748" s="11"/>
      <c r="X1748" s="11"/>
      <c r="Y1748" s="11"/>
      <c r="Z1748" s="11"/>
      <c r="AA1748" s="11"/>
      <c r="AB1748" s="11"/>
      <c r="AC1748" s="11"/>
      <c r="AD1748" s="11"/>
      <c r="AE1748" s="11"/>
      <c r="AF1748" s="11"/>
      <c r="AG1748" s="11"/>
      <c r="AH1748" s="11"/>
      <c r="AI1748" s="11"/>
      <c r="AJ1748" s="11"/>
      <c r="AK1748" s="11"/>
      <c r="AL1748" s="11"/>
      <c r="AM1748" s="11"/>
      <c r="AN1748" s="11"/>
      <c r="AO1748" s="11"/>
      <c r="AP1748" s="11"/>
      <c r="AQ1748" s="11"/>
      <c r="AR1748" s="11"/>
      <c r="AS1748" s="11"/>
      <c r="AT1748" s="11"/>
      <c r="AU1748" s="11"/>
      <c r="AV1748" s="11"/>
      <c r="AW1748" s="11"/>
      <c r="AX1748" s="11"/>
      <c r="AY1748" s="11"/>
      <c r="AZ1748" s="11"/>
      <c r="BA1748" s="11"/>
      <c r="BB1748" s="11"/>
      <c r="BC1748" s="11"/>
      <c r="BD1748" s="11"/>
      <c r="BE1748" s="11"/>
      <c r="BF1748" s="11"/>
      <c r="BG1748" s="11"/>
      <c r="BH1748" s="11"/>
      <c r="BI1748" s="11"/>
      <c r="BJ1748" s="11"/>
      <c r="BK1748" s="11"/>
      <c r="BL1748" s="11"/>
      <c r="BM1748" s="11"/>
      <c r="BN1748" s="11"/>
      <c r="BO1748" s="11"/>
      <c r="BP1748" s="11"/>
    </row>
    <row r="1749" spans="1:68" ht="12.75" customHeight="1">
      <c r="A1749" s="12">
        <f t="shared" si="3246"/>
        <v>1745</v>
      </c>
      <c r="B1749" s="11" t="str">
        <f t="shared" ref="B1749:D1749" si="3376">IF(ISERROR(B1748),IF(ISERROR(B1747),IF(ISERROR(B1746),"BLANK",B1746),B1747),B1748)</f>
        <v>Valesca deGroot</v>
      </c>
      <c r="C1749" s="11" t="str">
        <f t="shared" si="3376"/>
        <v>Em Lim</v>
      </c>
      <c r="D1749" s="11" t="str">
        <f t="shared" si="3376"/>
        <v>BMSC14</v>
      </c>
      <c r="E1749" s="12" t="str">
        <f>IF(ISERROR(VLOOKUP($D1749,SITES!$A:$E,2,FALSE)),"",VLOOKUP($D1749,SITES!$A:$E,2,FALSE))</f>
        <v>Effingham Archipelago</v>
      </c>
      <c r="F1749" s="10">
        <f>IF(ISERROR(VLOOKUP($D1749,SITES!$A:$E,3,FALSE)),"",VLOOKUP($D1749,SITES!$A:$E,3,FALSE))</f>
        <v>48.879081726074197</v>
      </c>
      <c r="G1749" s="13">
        <f>IF(ISERROR(VLOOKUP($D1749,SITES!$A:$E,4,FALSE)),"",VLOOKUP($D1749,SITES!$A:$E,4,FALSE))</f>
        <v>-125.297401428222</v>
      </c>
      <c r="H1749" s="36" t="str">
        <f t="shared" ref="H1749:M1749" si="3377">IF(ISERROR(H1748),IF(ISERROR(H1747),IF(ISERROR(H1746),"BLANK",H1746),H1747),H1748)</f>
        <v>01/05/2024</v>
      </c>
      <c r="I1749" s="11">
        <f t="shared" si="3377"/>
        <v>4</v>
      </c>
      <c r="J1749" s="11" t="str">
        <f t="shared" si="3377"/>
        <v>SE</v>
      </c>
      <c r="K1749" s="18">
        <f t="shared" si="3377"/>
        <v>0.40902777777777777</v>
      </c>
      <c r="L1749" s="11" t="str">
        <f t="shared" si="3377"/>
        <v>VdG</v>
      </c>
      <c r="M1749" s="11">
        <f t="shared" si="3377"/>
        <v>6</v>
      </c>
      <c r="N1749" s="11">
        <v>0</v>
      </c>
      <c r="O1749" s="11">
        <f>IF(ISERROR(O1748),IF(ISERROR(O1747),IF(ISERROR(O1746),"BLANK",O1746),O1747),O1748)</f>
        <v>2</v>
      </c>
      <c r="P1749" s="11" t="s">
        <v>54</v>
      </c>
      <c r="Q1749" s="19" t="str">
        <f>IF($N1749=1,IF(ISERROR(VLOOKUP($P1749,'M1'!$A:$C,Q$2,FALSE)),"NOT PRESENT",VLOOKUP($P1749,'M1'!$A:$C,Q$2,FALSE)),IF($N1749=2,IF(ISERROR(VLOOKUP(DATA!$P1749,'M2'!$A:$C,Q$2,FALSE)),"NOT PRESENT",VLOOKUP(DATA!$P1749,'M2'!$A:$C,Q$2,FALSE)),IF($N1749=0,IF(ISERROR(VLOOKUP($P1749,'M1'!$A:$C,Q$2,FALSE)),IF(ISERROR(VLOOKUP(DATA!$P1749,'M2'!$A:$C,Q$2,FALSE)),"NOT PRESENT",VLOOKUP(DATA!$P1749,'M2'!$A:$C,Q$2,FALSE)),VLOOKUP($P1749,'M1'!$A:$C,Q$2,FALSE)),"SPECIFY METHOD")))</f>
        <v>Ophiodon elongatus</v>
      </c>
      <c r="R1749" s="12" t="str">
        <f>IF($N1749=1,IF(ISERROR(VLOOKUP($P1749,'M1'!$A:$C,R$2,FALSE)),"NOT PRESENT",VLOOKUP($P1749,'M1'!$A:$C,R$2,FALSE)),IF($N1749=2,IF(ISERROR(VLOOKUP(DATA!$P1749,'M2'!$A:$C,R$2,FALSE)),"NOT PRESENT",VLOOKUP(DATA!$P1749,'M2'!$A:$C,R$2,FALSE)),IF($N1749=0,IF(ISERROR(VLOOKUP($P1749,'M1'!$A:$C,R$2,FALSE)),IF(ISERROR(VLOOKUP(DATA!$P1749,'M2'!$A:$C,R$2,FALSE)),"NOT PRESENT",VLOOKUP(DATA!$P1749,'M2'!$A:$C,R$2,FALSE)),VLOOKUP($P1749,'M1'!$A:$C,R$2,FALSE)),"SPECIFY METHOD")))</f>
        <v>Lingcod</v>
      </c>
      <c r="S1749" s="21">
        <f t="shared" si="2910"/>
        <v>1</v>
      </c>
      <c r="T1749" s="11">
        <v>0</v>
      </c>
      <c r="U1749" s="11"/>
      <c r="V1749" s="11"/>
      <c r="W1749" s="11"/>
      <c r="X1749" s="11"/>
      <c r="Y1749" s="11"/>
      <c r="Z1749" s="11"/>
      <c r="AA1749" s="11"/>
      <c r="AB1749" s="11"/>
      <c r="AC1749" s="11"/>
      <c r="AD1749" s="11">
        <v>1</v>
      </c>
      <c r="AE1749" s="11"/>
      <c r="AF1749" s="11"/>
      <c r="AG1749" s="11"/>
      <c r="AH1749" s="11"/>
      <c r="AI1749" s="11"/>
      <c r="AJ1749" s="11"/>
      <c r="AK1749" s="11"/>
      <c r="AL1749" s="11"/>
      <c r="AM1749" s="11"/>
      <c r="AN1749" s="11"/>
      <c r="AO1749" s="11"/>
      <c r="AP1749" s="11"/>
      <c r="AQ1749" s="11"/>
      <c r="AR1749" s="11"/>
      <c r="AS1749" s="11"/>
      <c r="AT1749" s="11"/>
      <c r="AU1749" s="11"/>
      <c r="AV1749" s="11"/>
      <c r="AW1749" s="11"/>
      <c r="AX1749" s="11"/>
      <c r="AY1749" s="11"/>
      <c r="AZ1749" s="11"/>
      <c r="BA1749" s="11"/>
      <c r="BB1749" s="11"/>
      <c r="BC1749" s="11"/>
      <c r="BD1749" s="11"/>
      <c r="BE1749" s="11"/>
      <c r="BF1749" s="11"/>
      <c r="BG1749" s="11"/>
      <c r="BH1749" s="11"/>
      <c r="BI1749" s="11"/>
      <c r="BJ1749" s="11"/>
      <c r="BK1749" s="11"/>
      <c r="BL1749" s="11"/>
      <c r="BM1749" s="11"/>
      <c r="BN1749" s="11"/>
      <c r="BO1749" s="11"/>
      <c r="BP1749" s="11"/>
    </row>
    <row r="1750" spans="1:68" ht="12.75" customHeight="1">
      <c r="A1750" s="12">
        <f t="shared" si="3246"/>
        <v>1746</v>
      </c>
      <c r="B1750" s="11" t="str">
        <f t="shared" ref="B1750:D1750" si="3378">IF(ISERROR(B1749),IF(ISERROR(B1748),IF(ISERROR(B1747),"BLANK",B1747),B1748),B1749)</f>
        <v>Valesca deGroot</v>
      </c>
      <c r="C1750" s="11" t="str">
        <f t="shared" si="3378"/>
        <v>Em Lim</v>
      </c>
      <c r="D1750" s="11" t="str">
        <f t="shared" si="3378"/>
        <v>BMSC14</v>
      </c>
      <c r="E1750" s="12" t="str">
        <f>IF(ISERROR(VLOOKUP($D1750,SITES!$A:$E,2,FALSE)),"",VLOOKUP($D1750,SITES!$A:$E,2,FALSE))</f>
        <v>Effingham Archipelago</v>
      </c>
      <c r="F1750" s="10">
        <f>IF(ISERROR(VLOOKUP($D1750,SITES!$A:$E,3,FALSE)),"",VLOOKUP($D1750,SITES!$A:$E,3,FALSE))</f>
        <v>48.879081726074197</v>
      </c>
      <c r="G1750" s="13">
        <f>IF(ISERROR(VLOOKUP($D1750,SITES!$A:$E,4,FALSE)),"",VLOOKUP($D1750,SITES!$A:$E,4,FALSE))</f>
        <v>-125.297401428222</v>
      </c>
      <c r="H1750" s="36" t="str">
        <f t="shared" ref="H1750:O1750" si="3379">IF(ISERROR(H1749),IF(ISERROR(H1748),IF(ISERROR(H1747),"BLANK",H1747),H1748),H1749)</f>
        <v>01/05/2024</v>
      </c>
      <c r="I1750" s="11">
        <f t="shared" si="3379"/>
        <v>4</v>
      </c>
      <c r="J1750" s="11" t="str">
        <f t="shared" si="3379"/>
        <v>SE</v>
      </c>
      <c r="K1750" s="18">
        <f t="shared" si="3379"/>
        <v>0.40902777777777777</v>
      </c>
      <c r="L1750" s="11" t="str">
        <f t="shared" si="3379"/>
        <v>VdG</v>
      </c>
      <c r="M1750" s="11">
        <f t="shared" si="3379"/>
        <v>6</v>
      </c>
      <c r="N1750" s="11">
        <f t="shared" si="3379"/>
        <v>0</v>
      </c>
      <c r="O1750" s="11">
        <f t="shared" si="3379"/>
        <v>2</v>
      </c>
      <c r="P1750" s="11" t="s">
        <v>74</v>
      </c>
      <c r="Q1750" s="19" t="str">
        <f>IF($N1750=1,IF(ISERROR(VLOOKUP($P1750,'M1'!$A:$C,Q$2,FALSE)),"NOT PRESENT",VLOOKUP($P1750,'M1'!$A:$C,Q$2,FALSE)),IF($N1750=2,IF(ISERROR(VLOOKUP(DATA!$P1750,'M2'!$A:$C,Q$2,FALSE)),"NOT PRESENT",VLOOKUP(DATA!$P1750,'M2'!$A:$C,Q$2,FALSE)),IF($N1750=0,IF(ISERROR(VLOOKUP($P1750,'M1'!$A:$C,Q$2,FALSE)),IF(ISERROR(VLOOKUP(DATA!$P1750,'M2'!$A:$C,Q$2,FALSE)),"NOT PRESENT",VLOOKUP(DATA!$P1750,'M2'!$A:$C,Q$2,FALSE)),VLOOKUP($P1750,'M1'!$A:$C,Q$2,FALSE)),"SPECIFY METHOD")))</f>
        <v>Sebastes melanops</v>
      </c>
      <c r="R1750" s="12" t="str">
        <f>IF($N1750=1,IF(ISERROR(VLOOKUP($P1750,'M1'!$A:$C,R$2,FALSE)),"NOT PRESENT",VLOOKUP($P1750,'M1'!$A:$C,R$2,FALSE)),IF($N1750=2,IF(ISERROR(VLOOKUP(DATA!$P1750,'M2'!$A:$C,R$2,FALSE)),"NOT PRESENT",VLOOKUP(DATA!$P1750,'M2'!$A:$C,R$2,FALSE)),IF($N1750=0,IF(ISERROR(VLOOKUP($P1750,'M1'!$A:$C,R$2,FALSE)),IF(ISERROR(VLOOKUP(DATA!$P1750,'M2'!$A:$C,R$2,FALSE)),"NOT PRESENT",VLOOKUP(DATA!$P1750,'M2'!$A:$C,R$2,FALSE)),VLOOKUP($P1750,'M1'!$A:$C,R$2,FALSE)),"SPECIFY METHOD")))</f>
        <v>Black rockfish</v>
      </c>
      <c r="S1750" s="21">
        <f t="shared" si="2910"/>
        <v>10</v>
      </c>
      <c r="T1750" s="11">
        <v>0</v>
      </c>
      <c r="U1750" s="11"/>
      <c r="V1750" s="11"/>
      <c r="W1750" s="11">
        <v>4</v>
      </c>
      <c r="X1750" s="11">
        <v>4</v>
      </c>
      <c r="Y1750" s="11">
        <v>2</v>
      </c>
      <c r="Z1750" s="11"/>
      <c r="AA1750" s="11"/>
      <c r="AB1750" s="11"/>
      <c r="AC1750" s="11"/>
      <c r="AD1750" s="11"/>
      <c r="AE1750" s="11"/>
      <c r="AF1750" s="11"/>
      <c r="AG1750" s="11"/>
      <c r="AH1750" s="11"/>
      <c r="AI1750" s="11"/>
      <c r="AJ1750" s="11"/>
      <c r="AK1750" s="11"/>
      <c r="AL1750" s="11"/>
      <c r="AM1750" s="11"/>
      <c r="AN1750" s="11"/>
      <c r="AO1750" s="11"/>
      <c r="AP1750" s="11"/>
      <c r="AQ1750" s="11"/>
      <c r="AR1750" s="11"/>
      <c r="AS1750" s="11"/>
      <c r="AT1750" s="11"/>
      <c r="AU1750" s="11"/>
      <c r="AV1750" s="11"/>
      <c r="AW1750" s="11"/>
      <c r="AX1750" s="11"/>
      <c r="AY1750" s="11"/>
      <c r="AZ1750" s="11"/>
      <c r="BA1750" s="11"/>
      <c r="BB1750" s="11"/>
      <c r="BC1750" s="11"/>
      <c r="BD1750" s="11"/>
      <c r="BE1750" s="11"/>
      <c r="BF1750" s="11"/>
      <c r="BG1750" s="11"/>
      <c r="BH1750" s="11"/>
      <c r="BI1750" s="11"/>
      <c r="BJ1750" s="11"/>
      <c r="BK1750" s="11"/>
      <c r="BL1750" s="11"/>
      <c r="BM1750" s="11"/>
      <c r="BN1750" s="11"/>
      <c r="BO1750" s="11"/>
      <c r="BP1750" s="11"/>
    </row>
    <row r="1751" spans="1:68" ht="12.75" customHeight="1">
      <c r="A1751" s="12">
        <f t="shared" si="3246"/>
        <v>1747</v>
      </c>
      <c r="B1751" s="11" t="str">
        <f t="shared" ref="B1751:D1751" si="3380">IF(ISERROR(B1750),IF(ISERROR(B1749),IF(ISERROR(B1748),"BLANK",B1748),B1749),B1750)</f>
        <v>Valesca deGroot</v>
      </c>
      <c r="C1751" s="11" t="str">
        <f t="shared" si="3380"/>
        <v>Em Lim</v>
      </c>
      <c r="D1751" s="11" t="str">
        <f t="shared" si="3380"/>
        <v>BMSC14</v>
      </c>
      <c r="E1751" s="12" t="str">
        <f>IF(ISERROR(VLOOKUP($D1751,SITES!$A:$E,2,FALSE)),"",VLOOKUP($D1751,SITES!$A:$E,2,FALSE))</f>
        <v>Effingham Archipelago</v>
      </c>
      <c r="F1751" s="10">
        <f>IF(ISERROR(VLOOKUP($D1751,SITES!$A:$E,3,FALSE)),"",VLOOKUP($D1751,SITES!$A:$E,3,FALSE))</f>
        <v>48.879081726074197</v>
      </c>
      <c r="G1751" s="13">
        <f>IF(ISERROR(VLOOKUP($D1751,SITES!$A:$E,4,FALSE)),"",VLOOKUP($D1751,SITES!$A:$E,4,FALSE))</f>
        <v>-125.297401428222</v>
      </c>
      <c r="H1751" s="36" t="str">
        <f t="shared" ref="H1751:O1751" si="3381">IF(ISERROR(H1750),IF(ISERROR(H1749),IF(ISERROR(H1748),"BLANK",H1748),H1749),H1750)</f>
        <v>01/05/2024</v>
      </c>
      <c r="I1751" s="11">
        <f t="shared" si="3381"/>
        <v>4</v>
      </c>
      <c r="J1751" s="11" t="str">
        <f t="shared" si="3381"/>
        <v>SE</v>
      </c>
      <c r="K1751" s="18">
        <f t="shared" si="3381"/>
        <v>0.40902777777777777</v>
      </c>
      <c r="L1751" s="11" t="str">
        <f t="shared" si="3381"/>
        <v>VdG</v>
      </c>
      <c r="M1751" s="11">
        <f t="shared" si="3381"/>
        <v>6</v>
      </c>
      <c r="N1751" s="11">
        <f t="shared" si="3381"/>
        <v>0</v>
      </c>
      <c r="O1751" s="11">
        <f t="shared" si="3381"/>
        <v>2</v>
      </c>
      <c r="P1751" s="11" t="s">
        <v>96</v>
      </c>
      <c r="Q1751" s="19" t="str">
        <f>IF($N1751=1,IF(ISERROR(VLOOKUP($P1751,'M1'!$A:$C,Q$2,FALSE)),"NOT PRESENT",VLOOKUP($P1751,'M1'!$A:$C,Q$2,FALSE)),IF($N1751=2,IF(ISERROR(VLOOKUP(DATA!$P1751,'M2'!$A:$C,Q$2,FALSE)),"NOT PRESENT",VLOOKUP(DATA!$P1751,'M2'!$A:$C,Q$2,FALSE)),IF($N1751=0,IF(ISERROR(VLOOKUP($P1751,'M1'!$A:$C,Q$2,FALSE)),IF(ISERROR(VLOOKUP(DATA!$P1751,'M2'!$A:$C,Q$2,FALSE)),"NOT PRESENT",VLOOKUP(DATA!$P1751,'M2'!$A:$C,Q$2,FALSE)),VLOOKUP($P1751,'M1'!$A:$C,Q$2,FALSE)),"SPECIFY METHOD")))</f>
        <v>Echidnocerus cibarius</v>
      </c>
      <c r="R1751" s="12" t="str">
        <f>IF($N1751=1,IF(ISERROR(VLOOKUP($P1751,'M1'!$A:$C,R$2,FALSE)),"NOT PRESENT",VLOOKUP($P1751,'M1'!$A:$C,R$2,FALSE)),IF($N1751=2,IF(ISERROR(VLOOKUP(DATA!$P1751,'M2'!$A:$C,R$2,FALSE)),"NOT PRESENT",VLOOKUP(DATA!$P1751,'M2'!$A:$C,R$2,FALSE)),IF($N1751=0,IF(ISERROR(VLOOKUP($P1751,'M1'!$A:$C,R$2,FALSE)),IF(ISERROR(VLOOKUP(DATA!$P1751,'M2'!$A:$C,R$2,FALSE)),"NOT PRESENT",VLOOKUP(DATA!$P1751,'M2'!$A:$C,R$2,FALSE)),VLOOKUP($P1751,'M1'!$A:$C,R$2,FALSE)),"SPECIFY METHOD")))</f>
        <v>Puget sound king crab</v>
      </c>
      <c r="S1751" s="21">
        <f t="shared" si="2910"/>
        <v>2</v>
      </c>
      <c r="T1751" s="11">
        <v>0</v>
      </c>
      <c r="U1751" s="11">
        <v>2</v>
      </c>
      <c r="V1751" s="11"/>
      <c r="W1751" s="11"/>
      <c r="X1751" s="11"/>
      <c r="Y1751" s="11"/>
      <c r="Z1751" s="11"/>
      <c r="AA1751" s="11"/>
      <c r="AB1751" s="11"/>
      <c r="AC1751" s="11"/>
      <c r="AD1751" s="11"/>
      <c r="AE1751" s="11"/>
      <c r="AF1751" s="11"/>
      <c r="AG1751" s="11"/>
      <c r="AH1751" s="11"/>
      <c r="AI1751" s="11"/>
      <c r="AJ1751" s="11"/>
      <c r="AK1751" s="11"/>
      <c r="AL1751" s="11"/>
      <c r="AM1751" s="11"/>
      <c r="AN1751" s="11"/>
      <c r="AO1751" s="11"/>
      <c r="AP1751" s="11"/>
      <c r="AQ1751" s="11"/>
      <c r="AR1751" s="11"/>
      <c r="AS1751" s="11"/>
      <c r="AT1751" s="11"/>
      <c r="AU1751" s="11"/>
      <c r="AV1751" s="11"/>
      <c r="AW1751" s="11"/>
      <c r="AX1751" s="11"/>
      <c r="AY1751" s="11"/>
      <c r="AZ1751" s="11"/>
      <c r="BA1751" s="11"/>
      <c r="BB1751" s="11"/>
      <c r="BC1751" s="11"/>
      <c r="BD1751" s="11"/>
      <c r="BE1751" s="11"/>
      <c r="BF1751" s="11"/>
      <c r="BG1751" s="11"/>
      <c r="BH1751" s="11"/>
      <c r="BI1751" s="11"/>
      <c r="BJ1751" s="11"/>
      <c r="BK1751" s="11"/>
      <c r="BL1751" s="11"/>
      <c r="BM1751" s="11"/>
      <c r="BN1751" s="11"/>
      <c r="BO1751" s="11"/>
      <c r="BP1751" s="11"/>
    </row>
    <row r="1752" spans="1:68" ht="12.75" customHeight="1">
      <c r="A1752" s="12">
        <f t="shared" si="3246"/>
        <v>1748</v>
      </c>
      <c r="B1752" s="11" t="str">
        <f t="shared" ref="B1752:D1752" si="3382">IF(ISERROR(B1751),IF(ISERROR(B1750),IF(ISERROR(B1749),"BLANK",B1749),B1750),B1751)</f>
        <v>Valesca deGroot</v>
      </c>
      <c r="C1752" s="11" t="str">
        <f t="shared" si="3382"/>
        <v>Em Lim</v>
      </c>
      <c r="D1752" s="11" t="str">
        <f t="shared" si="3382"/>
        <v>BMSC14</v>
      </c>
      <c r="E1752" s="12" t="str">
        <f>IF(ISERROR(VLOOKUP($D1752,SITES!$A:$E,2,FALSE)),"",VLOOKUP($D1752,SITES!$A:$E,2,FALSE))</f>
        <v>Effingham Archipelago</v>
      </c>
      <c r="F1752" s="10">
        <f>IF(ISERROR(VLOOKUP($D1752,SITES!$A:$E,3,FALSE)),"",VLOOKUP($D1752,SITES!$A:$E,3,FALSE))</f>
        <v>48.879081726074197</v>
      </c>
      <c r="G1752" s="13">
        <f>IF(ISERROR(VLOOKUP($D1752,SITES!$A:$E,4,FALSE)),"",VLOOKUP($D1752,SITES!$A:$E,4,FALSE))</f>
        <v>-125.297401428222</v>
      </c>
      <c r="H1752" s="36" t="str">
        <f t="shared" ref="H1752:O1752" si="3383">IF(ISERROR(H1751),IF(ISERROR(H1750),IF(ISERROR(H1749),"BLANK",H1749),H1750),H1751)</f>
        <v>01/05/2024</v>
      </c>
      <c r="I1752" s="11">
        <f t="shared" si="3383"/>
        <v>4</v>
      </c>
      <c r="J1752" s="11" t="str">
        <f t="shared" si="3383"/>
        <v>SE</v>
      </c>
      <c r="K1752" s="18">
        <f t="shared" si="3383"/>
        <v>0.40902777777777777</v>
      </c>
      <c r="L1752" s="11" t="str">
        <f t="shared" si="3383"/>
        <v>VdG</v>
      </c>
      <c r="M1752" s="11">
        <f t="shared" si="3383"/>
        <v>6</v>
      </c>
      <c r="N1752" s="11">
        <f t="shared" si="3383"/>
        <v>0</v>
      </c>
      <c r="O1752" s="11">
        <f t="shared" si="3383"/>
        <v>2</v>
      </c>
      <c r="P1752" s="11" t="s">
        <v>60</v>
      </c>
      <c r="Q1752" s="19" t="str">
        <f>IF($N1752=1,IF(ISERROR(VLOOKUP($P1752,'M1'!$A:$C,Q$2,FALSE)),"NOT PRESENT",VLOOKUP($P1752,'M1'!$A:$C,Q$2,FALSE)),IF($N1752=2,IF(ISERROR(VLOOKUP(DATA!$P1752,'M2'!$A:$C,Q$2,FALSE)),"NOT PRESENT",VLOOKUP(DATA!$P1752,'M2'!$A:$C,Q$2,FALSE)),IF($N1752=0,IF(ISERROR(VLOOKUP($P1752,'M1'!$A:$C,Q$2,FALSE)),IF(ISERROR(VLOOKUP(DATA!$P1752,'M2'!$A:$C,Q$2,FALSE)),"NOT PRESENT",VLOOKUP(DATA!$P1752,'M2'!$A:$C,Q$2,FALSE)),VLOOKUP($P1752,'M1'!$A:$C,Q$2,FALSE)),"SPECIFY METHOD")))</f>
        <v>Sebastes nebulosus</v>
      </c>
      <c r="R1752" s="12" t="str">
        <f>IF($N1752=1,IF(ISERROR(VLOOKUP($P1752,'M1'!$A:$C,R$2,FALSE)),"NOT PRESENT",VLOOKUP($P1752,'M1'!$A:$C,R$2,FALSE)),IF($N1752=2,IF(ISERROR(VLOOKUP(DATA!$P1752,'M2'!$A:$C,R$2,FALSE)),"NOT PRESENT",VLOOKUP(DATA!$P1752,'M2'!$A:$C,R$2,FALSE)),IF($N1752=0,IF(ISERROR(VLOOKUP($P1752,'M1'!$A:$C,R$2,FALSE)),IF(ISERROR(VLOOKUP(DATA!$P1752,'M2'!$A:$C,R$2,FALSE)),"NOT PRESENT",VLOOKUP(DATA!$P1752,'M2'!$A:$C,R$2,FALSE)),VLOOKUP($P1752,'M1'!$A:$C,R$2,FALSE)),"SPECIFY METHOD")))</f>
        <v>China rockfish</v>
      </c>
      <c r="S1752" s="21">
        <f t="shared" si="2910"/>
        <v>1</v>
      </c>
      <c r="T1752" s="11">
        <v>0</v>
      </c>
      <c r="U1752" s="11"/>
      <c r="V1752" s="11"/>
      <c r="W1752" s="11">
        <v>1</v>
      </c>
      <c r="X1752" s="11"/>
      <c r="Y1752" s="11"/>
      <c r="Z1752" s="11"/>
      <c r="AA1752" s="11"/>
      <c r="AB1752" s="11"/>
      <c r="AC1752" s="11"/>
      <c r="AD1752" s="11"/>
      <c r="AE1752" s="11"/>
      <c r="AF1752" s="11"/>
      <c r="AG1752" s="11"/>
      <c r="AH1752" s="11"/>
      <c r="AI1752" s="11"/>
      <c r="AJ1752" s="11"/>
      <c r="AK1752" s="11"/>
      <c r="AL1752" s="11"/>
      <c r="AM1752" s="11"/>
      <c r="AN1752" s="11"/>
      <c r="AO1752" s="11"/>
      <c r="AP1752" s="11"/>
      <c r="AQ1752" s="11"/>
      <c r="AR1752" s="11"/>
      <c r="AS1752" s="11"/>
      <c r="AT1752" s="11"/>
      <c r="AU1752" s="11"/>
      <c r="AV1752" s="11"/>
      <c r="AW1752" s="11"/>
      <c r="AX1752" s="11"/>
      <c r="AY1752" s="11"/>
      <c r="AZ1752" s="11"/>
      <c r="BA1752" s="11"/>
      <c r="BB1752" s="11"/>
      <c r="BC1752" s="11"/>
      <c r="BD1752" s="11"/>
      <c r="BE1752" s="11"/>
      <c r="BF1752" s="11"/>
      <c r="BG1752" s="11"/>
      <c r="BH1752" s="11"/>
      <c r="BI1752" s="11"/>
      <c r="BJ1752" s="11"/>
      <c r="BK1752" s="11"/>
      <c r="BL1752" s="11"/>
      <c r="BM1752" s="11"/>
      <c r="BN1752" s="11"/>
      <c r="BO1752" s="11"/>
      <c r="BP1752" s="11"/>
    </row>
    <row r="1753" spans="1:68" ht="12.75" customHeight="1">
      <c r="A1753" s="12">
        <f t="shared" si="3246"/>
        <v>1749</v>
      </c>
      <c r="B1753" s="11" t="s">
        <v>143</v>
      </c>
      <c r="C1753" s="11" t="s">
        <v>165</v>
      </c>
      <c r="D1753" s="11" t="s">
        <v>259</v>
      </c>
      <c r="E1753" s="12" t="str">
        <f>IF(ISERROR(VLOOKUP($D1753,SITES!$A:$E,2,FALSE)),"",VLOOKUP($D1753,SITES!$A:$E,2,FALSE))</f>
        <v>Wouwer Channel</v>
      </c>
      <c r="F1753" s="10">
        <f>IF(ISERROR(VLOOKUP($D1753,SITES!$A:$E,3,FALSE)),"",VLOOKUP($D1753,SITES!$A:$E,3,FALSE))</f>
        <v>48.865482330322202</v>
      </c>
      <c r="G1753" s="13">
        <f>IF(ISERROR(VLOOKUP($D1753,SITES!$A:$E,4,FALSE)),"",VLOOKUP($D1753,SITES!$A:$E,4,FALSE))</f>
        <v>-125.36148071289</v>
      </c>
      <c r="H1753" s="36" t="s">
        <v>167</v>
      </c>
      <c r="I1753" s="11">
        <v>2.5</v>
      </c>
      <c r="J1753" s="11" t="s">
        <v>99</v>
      </c>
      <c r="K1753" s="18">
        <v>0.63194444444444442</v>
      </c>
      <c r="L1753" s="11" t="s">
        <v>261</v>
      </c>
      <c r="M1753" s="11">
        <v>5.8</v>
      </c>
      <c r="N1753" s="11">
        <v>1</v>
      </c>
      <c r="O1753" s="11">
        <v>2</v>
      </c>
      <c r="P1753" s="11" t="s">
        <v>27</v>
      </c>
      <c r="Q1753" s="19" t="str">
        <f>IF($N1753=1,IF(ISERROR(VLOOKUP($P1753,'M1'!$A:$C,Q$2,FALSE)),"NOT PRESENT",VLOOKUP($P1753,'M1'!$A:$C,Q$2,FALSE)),IF($N1753=2,IF(ISERROR(VLOOKUP(DATA!$P1753,'M2'!$A:$C,Q$2,FALSE)),"NOT PRESENT",VLOOKUP(DATA!$P1753,'M2'!$A:$C,Q$2,FALSE)),IF($N1753=0,IF(ISERROR(VLOOKUP($P1753,'M1'!$A:$C,Q$2,FALSE)),IF(ISERROR(VLOOKUP(DATA!$P1753,'M2'!$A:$C,Q$2,FALSE)),"NOT PRESENT",VLOOKUP(DATA!$P1753,'M2'!$A:$C,Q$2,FALSE)),VLOOKUP($P1753,'M1'!$A:$C,Q$2,FALSE)),"SPECIFY METHOD")))</f>
        <v>Hexagrammos decagrammus</v>
      </c>
      <c r="R1753" s="12" t="str">
        <f>IF($N1753=1,IF(ISERROR(VLOOKUP($P1753,'M1'!$A:$C,R$2,FALSE)),"NOT PRESENT",VLOOKUP($P1753,'M1'!$A:$C,R$2,FALSE)),IF($N1753=2,IF(ISERROR(VLOOKUP(DATA!$P1753,'M2'!$A:$C,R$2,FALSE)),"NOT PRESENT",VLOOKUP(DATA!$P1753,'M2'!$A:$C,R$2,FALSE)),IF($N1753=0,IF(ISERROR(VLOOKUP($P1753,'M1'!$A:$C,R$2,FALSE)),IF(ISERROR(VLOOKUP(DATA!$P1753,'M2'!$A:$C,R$2,FALSE)),"NOT PRESENT",VLOOKUP(DATA!$P1753,'M2'!$A:$C,R$2,FALSE)),VLOOKUP($P1753,'M1'!$A:$C,R$2,FALSE)),"SPECIFY METHOD")))</f>
        <v>Kelp greenling</v>
      </c>
      <c r="S1753" s="21">
        <f t="shared" si="2910"/>
        <v>4</v>
      </c>
      <c r="T1753" s="11">
        <v>0</v>
      </c>
      <c r="U1753" s="11"/>
      <c r="V1753" s="11"/>
      <c r="W1753" s="11"/>
      <c r="X1753" s="11"/>
      <c r="Y1753" s="11"/>
      <c r="Z1753" s="11"/>
      <c r="AA1753" s="11">
        <v>1</v>
      </c>
      <c r="AB1753" s="11">
        <v>1</v>
      </c>
      <c r="AC1753" s="11">
        <v>1</v>
      </c>
      <c r="AD1753" s="11">
        <v>1</v>
      </c>
      <c r="AE1753" s="11"/>
      <c r="AF1753" s="11"/>
      <c r="AG1753" s="11"/>
      <c r="AH1753" s="11"/>
      <c r="AI1753" s="11"/>
      <c r="AJ1753" s="11"/>
      <c r="AK1753" s="11"/>
      <c r="AL1753" s="11"/>
      <c r="AM1753" s="11"/>
      <c r="AN1753" s="11"/>
      <c r="AO1753" s="11"/>
      <c r="AP1753" s="11"/>
      <c r="AQ1753" s="11"/>
      <c r="AR1753" s="11"/>
      <c r="AS1753" s="11"/>
      <c r="AT1753" s="11"/>
      <c r="AU1753" s="11"/>
      <c r="AV1753" s="11"/>
      <c r="AW1753" s="11"/>
      <c r="AX1753" s="11"/>
      <c r="AY1753" s="11"/>
      <c r="AZ1753" s="11"/>
      <c r="BA1753" s="11"/>
      <c r="BB1753" s="11"/>
      <c r="BC1753" s="11"/>
      <c r="BD1753" s="11"/>
      <c r="BE1753" s="11"/>
      <c r="BF1753" s="11"/>
      <c r="BG1753" s="11"/>
      <c r="BH1753" s="11"/>
      <c r="BI1753" s="11"/>
      <c r="BJ1753" s="11"/>
      <c r="BK1753" s="11"/>
      <c r="BL1753" s="11"/>
      <c r="BM1753" s="11"/>
      <c r="BN1753" s="11"/>
      <c r="BO1753" s="11"/>
      <c r="BP1753" s="11"/>
    </row>
    <row r="1754" spans="1:68" ht="12.75" customHeight="1">
      <c r="A1754" s="12">
        <f t="shared" si="3246"/>
        <v>1750</v>
      </c>
      <c r="B1754" s="11" t="str">
        <f t="shared" ref="B1754:D1754" si="3384">IF(ISERROR(B1753),IF(ISERROR(#REF!),IF(ISERROR(#REF!),"BLANK",#REF!),#REF!),B1753)</f>
        <v>Valesca deGroot</v>
      </c>
      <c r="C1754" s="11" t="str">
        <f t="shared" si="3384"/>
        <v>Jasmin Schuster</v>
      </c>
      <c r="D1754" s="11" t="str">
        <f t="shared" si="3384"/>
        <v>BMSC17</v>
      </c>
      <c r="E1754" s="12" t="str">
        <f>IF(ISERROR(VLOOKUP($D1754,SITES!$A:$E,2,FALSE)),"",VLOOKUP($D1754,SITES!$A:$E,2,FALSE))</f>
        <v>Wouwer Channel</v>
      </c>
      <c r="F1754" s="10">
        <f>IF(ISERROR(VLOOKUP($D1754,SITES!$A:$E,3,FALSE)),"",VLOOKUP($D1754,SITES!$A:$E,3,FALSE))</f>
        <v>48.865482330322202</v>
      </c>
      <c r="G1754" s="13">
        <f>IF(ISERROR(VLOOKUP($D1754,SITES!$A:$E,4,FALSE)),"",VLOOKUP($D1754,SITES!$A:$E,4,FALSE))</f>
        <v>-125.36148071289</v>
      </c>
      <c r="H1754" s="36" t="str">
        <f t="shared" ref="H1754:O1754" si="3385">IF(ISERROR(H1753),IF(ISERROR(#REF!),IF(ISERROR(#REF!),"BLANK",#REF!),#REF!),H1753)</f>
        <v>02/05/2024</v>
      </c>
      <c r="I1754" s="11">
        <f t="shared" si="3385"/>
        <v>2.5</v>
      </c>
      <c r="J1754" s="11" t="str">
        <f t="shared" si="3385"/>
        <v>NE</v>
      </c>
      <c r="K1754" s="18">
        <f t="shared" si="3385"/>
        <v>0.63194444444444442</v>
      </c>
      <c r="L1754" s="11" t="str">
        <f t="shared" si="3385"/>
        <v>VdG</v>
      </c>
      <c r="M1754" s="11">
        <f t="shared" si="3385"/>
        <v>5.8</v>
      </c>
      <c r="N1754" s="11">
        <f t="shared" si="3385"/>
        <v>1</v>
      </c>
      <c r="O1754" s="11">
        <f t="shared" si="3385"/>
        <v>2</v>
      </c>
      <c r="P1754" s="11" t="s">
        <v>52</v>
      </c>
      <c r="Q1754" s="19" t="str">
        <f>IF($N1754=1,IF(ISERROR(VLOOKUP($P1754,'M1'!$A:$C,Q$2,FALSE)),"NOT PRESENT",VLOOKUP($P1754,'M1'!$A:$C,Q$2,FALSE)),IF($N1754=2,IF(ISERROR(VLOOKUP(DATA!$P1754,'M2'!$A:$C,Q$2,FALSE)),"NOT PRESENT",VLOOKUP(DATA!$P1754,'M2'!$A:$C,Q$2,FALSE)),IF($N1754=0,IF(ISERROR(VLOOKUP($P1754,'M1'!$A:$C,Q$2,FALSE)),IF(ISERROR(VLOOKUP(DATA!$P1754,'M2'!$A:$C,Q$2,FALSE)),"NOT PRESENT",VLOOKUP(DATA!$P1754,'M2'!$A:$C,Q$2,FALSE)),VLOOKUP($P1754,'M1'!$A:$C,Q$2,FALSE)),"SPECIFY METHOD")))</f>
        <v>Sebastes caurinus</v>
      </c>
      <c r="R1754" s="12" t="str">
        <f>IF($N1754=1,IF(ISERROR(VLOOKUP($P1754,'M1'!$A:$C,R$2,FALSE)),"NOT PRESENT",VLOOKUP($P1754,'M1'!$A:$C,R$2,FALSE)),IF($N1754=2,IF(ISERROR(VLOOKUP(DATA!$P1754,'M2'!$A:$C,R$2,FALSE)),"NOT PRESENT",VLOOKUP(DATA!$P1754,'M2'!$A:$C,R$2,FALSE)),IF($N1754=0,IF(ISERROR(VLOOKUP($P1754,'M1'!$A:$C,R$2,FALSE)),IF(ISERROR(VLOOKUP(DATA!$P1754,'M2'!$A:$C,R$2,FALSE)),"NOT PRESENT",VLOOKUP(DATA!$P1754,'M2'!$A:$C,R$2,FALSE)),VLOOKUP($P1754,'M1'!$A:$C,R$2,FALSE)),"SPECIFY METHOD")))</f>
        <v>Copper rockfish</v>
      </c>
      <c r="S1754" s="21">
        <f t="shared" si="2910"/>
        <v>4</v>
      </c>
      <c r="T1754" s="11">
        <v>0</v>
      </c>
      <c r="U1754" s="11"/>
      <c r="V1754" s="11"/>
      <c r="W1754" s="11"/>
      <c r="X1754" s="11"/>
      <c r="Y1754" s="11"/>
      <c r="Z1754" s="11"/>
      <c r="AA1754" s="11"/>
      <c r="AB1754" s="11">
        <v>4</v>
      </c>
      <c r="AC1754" s="11"/>
      <c r="AD1754" s="11"/>
      <c r="AE1754" s="11"/>
      <c r="AF1754" s="11"/>
      <c r="AG1754" s="11"/>
      <c r="AH1754" s="11"/>
      <c r="AI1754" s="11"/>
      <c r="AJ1754" s="11"/>
      <c r="AK1754" s="11"/>
      <c r="AL1754" s="11"/>
      <c r="AM1754" s="11"/>
      <c r="AN1754" s="11"/>
      <c r="AO1754" s="11"/>
      <c r="AP1754" s="11"/>
      <c r="AQ1754" s="11"/>
      <c r="AR1754" s="11"/>
      <c r="AS1754" s="11"/>
      <c r="AT1754" s="11"/>
      <c r="AU1754" s="11"/>
      <c r="AV1754" s="11"/>
      <c r="AW1754" s="11"/>
      <c r="AX1754" s="11"/>
      <c r="AY1754" s="11"/>
      <c r="AZ1754" s="11"/>
      <c r="BA1754" s="11"/>
      <c r="BB1754" s="11"/>
      <c r="BC1754" s="11"/>
      <c r="BD1754" s="11"/>
      <c r="BE1754" s="11"/>
      <c r="BF1754" s="11"/>
      <c r="BG1754" s="11"/>
      <c r="BH1754" s="11"/>
      <c r="BI1754" s="11"/>
      <c r="BJ1754" s="11"/>
      <c r="BK1754" s="11"/>
      <c r="BL1754" s="11"/>
      <c r="BM1754" s="11"/>
      <c r="BN1754" s="11"/>
      <c r="BO1754" s="11"/>
      <c r="BP1754" s="11"/>
    </row>
    <row r="1755" spans="1:68" ht="12.75" customHeight="1">
      <c r="A1755" s="12">
        <f t="shared" si="3246"/>
        <v>1751</v>
      </c>
      <c r="B1755" s="11" t="str">
        <f t="shared" ref="B1755:D1755" si="3386">IF(ISERROR(B1754),IF(ISERROR(B1753),IF(ISERROR(#REF!),"BLANK",#REF!),B1753),B1754)</f>
        <v>Valesca deGroot</v>
      </c>
      <c r="C1755" s="11" t="str">
        <f t="shared" si="3386"/>
        <v>Jasmin Schuster</v>
      </c>
      <c r="D1755" s="11" t="str">
        <f t="shared" si="3386"/>
        <v>BMSC17</v>
      </c>
      <c r="E1755" s="12" t="str">
        <f>IF(ISERROR(VLOOKUP($D1755,SITES!$A:$E,2,FALSE)),"",VLOOKUP($D1755,SITES!$A:$E,2,FALSE))</f>
        <v>Wouwer Channel</v>
      </c>
      <c r="F1755" s="10">
        <f>IF(ISERROR(VLOOKUP($D1755,SITES!$A:$E,3,FALSE)),"",VLOOKUP($D1755,SITES!$A:$E,3,FALSE))</f>
        <v>48.865482330322202</v>
      </c>
      <c r="G1755" s="13">
        <f>IF(ISERROR(VLOOKUP($D1755,SITES!$A:$E,4,FALSE)),"",VLOOKUP($D1755,SITES!$A:$E,4,FALSE))</f>
        <v>-125.36148071289</v>
      </c>
      <c r="H1755" s="36" t="str">
        <f t="shared" ref="H1755:O1755" si="3387">IF(ISERROR(H1754),IF(ISERROR(H1753),IF(ISERROR(#REF!),"BLANK",#REF!),H1753),H1754)</f>
        <v>02/05/2024</v>
      </c>
      <c r="I1755" s="11">
        <f t="shared" si="3387"/>
        <v>2.5</v>
      </c>
      <c r="J1755" s="11" t="str">
        <f t="shared" si="3387"/>
        <v>NE</v>
      </c>
      <c r="K1755" s="18">
        <f t="shared" si="3387"/>
        <v>0.63194444444444442</v>
      </c>
      <c r="L1755" s="11" t="str">
        <f t="shared" si="3387"/>
        <v>VdG</v>
      </c>
      <c r="M1755" s="11">
        <f t="shared" si="3387"/>
        <v>5.8</v>
      </c>
      <c r="N1755" s="11">
        <f t="shared" si="3387"/>
        <v>1</v>
      </c>
      <c r="O1755" s="11">
        <f t="shared" si="3387"/>
        <v>2</v>
      </c>
      <c r="P1755" s="11" t="s">
        <v>53</v>
      </c>
      <c r="Q1755" s="19" t="str">
        <f>IF($N1755=1,IF(ISERROR(VLOOKUP($P1755,'M1'!$A:$C,Q$2,FALSE)),"NOT PRESENT",VLOOKUP($P1755,'M1'!$A:$C,Q$2,FALSE)),IF($N1755=2,IF(ISERROR(VLOOKUP(DATA!$P1755,'M2'!$A:$C,Q$2,FALSE)),"NOT PRESENT",VLOOKUP(DATA!$P1755,'M2'!$A:$C,Q$2,FALSE)),IF($N1755=0,IF(ISERROR(VLOOKUP($P1755,'M1'!$A:$C,Q$2,FALSE)),IF(ISERROR(VLOOKUP(DATA!$P1755,'M2'!$A:$C,Q$2,FALSE)),"NOT PRESENT",VLOOKUP(DATA!$P1755,'M2'!$A:$C,Q$2,FALSE)),VLOOKUP($P1755,'M1'!$A:$C,Q$2,FALSE)),"SPECIFY METHOD")))</f>
        <v>Rhinogobiops nicholsii</v>
      </c>
      <c r="R1755" s="12" t="str">
        <f>IF($N1755=1,IF(ISERROR(VLOOKUP($P1755,'M1'!$A:$C,R$2,FALSE)),"NOT PRESENT",VLOOKUP($P1755,'M1'!$A:$C,R$2,FALSE)),IF($N1755=2,IF(ISERROR(VLOOKUP(DATA!$P1755,'M2'!$A:$C,R$2,FALSE)),"NOT PRESENT",VLOOKUP(DATA!$P1755,'M2'!$A:$C,R$2,FALSE)),IF($N1755=0,IF(ISERROR(VLOOKUP($P1755,'M1'!$A:$C,R$2,FALSE)),IF(ISERROR(VLOOKUP(DATA!$P1755,'M2'!$A:$C,R$2,FALSE)),"NOT PRESENT",VLOOKUP(DATA!$P1755,'M2'!$A:$C,R$2,FALSE)),VLOOKUP($P1755,'M1'!$A:$C,R$2,FALSE)),"SPECIFY METHOD")))</f>
        <v>Blackeye goby</v>
      </c>
      <c r="S1755" s="21">
        <f t="shared" si="2910"/>
        <v>4</v>
      </c>
      <c r="T1755" s="11">
        <v>0</v>
      </c>
      <c r="U1755" s="11"/>
      <c r="V1755" s="11">
        <v>1</v>
      </c>
      <c r="W1755" s="11">
        <v>2</v>
      </c>
      <c r="X1755" s="11">
        <v>1</v>
      </c>
      <c r="Y1755" s="11"/>
      <c r="Z1755" s="11"/>
      <c r="AA1755" s="11"/>
      <c r="AB1755" s="11"/>
      <c r="AC1755" s="11"/>
      <c r="AD1755" s="11"/>
      <c r="AE1755" s="11"/>
      <c r="AF1755" s="11"/>
      <c r="AG1755" s="11"/>
      <c r="AH1755" s="11"/>
      <c r="AI1755" s="11"/>
      <c r="AJ1755" s="11"/>
      <c r="AK1755" s="11"/>
      <c r="AL1755" s="11"/>
      <c r="AM1755" s="11"/>
      <c r="AN1755" s="11"/>
      <c r="AO1755" s="11"/>
      <c r="AP1755" s="11"/>
      <c r="AQ1755" s="11"/>
      <c r="AR1755" s="11"/>
      <c r="AS1755" s="11"/>
      <c r="AT1755" s="11"/>
      <c r="AU1755" s="11"/>
      <c r="AV1755" s="11"/>
      <c r="AW1755" s="11"/>
      <c r="AX1755" s="11"/>
      <c r="AY1755" s="11"/>
      <c r="AZ1755" s="11"/>
      <c r="BA1755" s="11"/>
      <c r="BB1755" s="11"/>
      <c r="BC1755" s="11"/>
      <c r="BD1755" s="11"/>
      <c r="BE1755" s="11"/>
      <c r="BF1755" s="11"/>
      <c r="BG1755" s="11"/>
      <c r="BH1755" s="11"/>
      <c r="BI1755" s="11"/>
      <c r="BJ1755" s="11"/>
      <c r="BK1755" s="11"/>
      <c r="BL1755" s="11"/>
      <c r="BM1755" s="11"/>
      <c r="BN1755" s="11"/>
      <c r="BO1755" s="11"/>
      <c r="BP1755" s="11"/>
    </row>
    <row r="1756" spans="1:68" ht="12.75" customHeight="1">
      <c r="A1756" s="12">
        <f t="shared" si="3246"/>
        <v>1752</v>
      </c>
      <c r="B1756" s="11" t="str">
        <f t="shared" ref="B1756:D1756" si="3388">IF(ISERROR(B1755),IF(ISERROR(B1754),IF(ISERROR(B1753),"BLANK",B1753),B1754),B1755)</f>
        <v>Valesca deGroot</v>
      </c>
      <c r="C1756" s="11" t="str">
        <f t="shared" si="3388"/>
        <v>Jasmin Schuster</v>
      </c>
      <c r="D1756" s="11" t="str">
        <f t="shared" si="3388"/>
        <v>BMSC17</v>
      </c>
      <c r="E1756" s="12" t="str">
        <f>IF(ISERROR(VLOOKUP($D1756,SITES!$A:$E,2,FALSE)),"",VLOOKUP($D1756,SITES!$A:$E,2,FALSE))</f>
        <v>Wouwer Channel</v>
      </c>
      <c r="F1756" s="10">
        <f>IF(ISERROR(VLOOKUP($D1756,SITES!$A:$E,3,FALSE)),"",VLOOKUP($D1756,SITES!$A:$E,3,FALSE))</f>
        <v>48.865482330322202</v>
      </c>
      <c r="G1756" s="13">
        <f>IF(ISERROR(VLOOKUP($D1756,SITES!$A:$E,4,FALSE)),"",VLOOKUP($D1756,SITES!$A:$E,4,FALSE))</f>
        <v>-125.36148071289</v>
      </c>
      <c r="H1756" s="36" t="str">
        <f t="shared" ref="H1756:O1756" si="3389">IF(ISERROR(H1755),IF(ISERROR(H1754),IF(ISERROR(H1753),"BLANK",H1753),H1754),H1755)</f>
        <v>02/05/2024</v>
      </c>
      <c r="I1756" s="11">
        <f t="shared" si="3389"/>
        <v>2.5</v>
      </c>
      <c r="J1756" s="11" t="str">
        <f t="shared" si="3389"/>
        <v>NE</v>
      </c>
      <c r="K1756" s="18">
        <f t="shared" si="3389"/>
        <v>0.63194444444444442</v>
      </c>
      <c r="L1756" s="11" t="str">
        <f t="shared" si="3389"/>
        <v>VdG</v>
      </c>
      <c r="M1756" s="11">
        <f t="shared" si="3389"/>
        <v>5.8</v>
      </c>
      <c r="N1756" s="11">
        <f t="shared" si="3389"/>
        <v>1</v>
      </c>
      <c r="O1756" s="11">
        <f t="shared" si="3389"/>
        <v>2</v>
      </c>
      <c r="P1756" s="11" t="s">
        <v>262</v>
      </c>
      <c r="Q1756" s="19" t="str">
        <f>IF($N1756=1,IF(ISERROR(VLOOKUP($P1756,'M1'!$A:$C,Q$2,FALSE)),"NOT PRESENT",VLOOKUP($P1756,'M1'!$A:$C,Q$2,FALSE)),IF($N1756=2,IF(ISERROR(VLOOKUP(DATA!$P1756,'M2'!$A:$C,Q$2,FALSE)),"NOT PRESENT",VLOOKUP(DATA!$P1756,'M2'!$A:$C,Q$2,FALSE)),IF($N1756=0,IF(ISERROR(VLOOKUP($P1756,'M1'!$A:$C,Q$2,FALSE)),IF(ISERROR(VLOOKUP(DATA!$P1756,'M2'!$A:$C,Q$2,FALSE)),"NOT PRESENT",VLOOKUP(DATA!$P1756,'M2'!$A:$C,Q$2,FALSE)),VLOOKUP($P1756,'M1'!$A:$C,Q$2,FALSE)),"SPECIFY METHOD")))</f>
        <v>Bolinopsis infundubulum</v>
      </c>
      <c r="R1756" s="12" t="str">
        <f>IF($N1756=1,IF(ISERROR(VLOOKUP($P1756,'M1'!$A:$C,R$2,FALSE)),"NOT PRESENT",VLOOKUP($P1756,'M1'!$A:$C,R$2,FALSE)),IF($N1756=2,IF(ISERROR(VLOOKUP(DATA!$P1756,'M2'!$A:$C,R$2,FALSE)),"NOT PRESENT",VLOOKUP(DATA!$P1756,'M2'!$A:$C,R$2,FALSE)),IF($N1756=0,IF(ISERROR(VLOOKUP($P1756,'M1'!$A:$C,R$2,FALSE)),IF(ISERROR(VLOOKUP(DATA!$P1756,'M2'!$A:$C,R$2,FALSE)),"NOT PRESENT",VLOOKUP(DATA!$P1756,'M2'!$A:$C,R$2,FALSE)),VLOOKUP($P1756,'M1'!$A:$C,R$2,FALSE)),"SPECIFY METHOD")))</f>
        <v>Lobed sea gooseberry</v>
      </c>
      <c r="S1756" s="21">
        <f t="shared" si="2910"/>
        <v>1</v>
      </c>
      <c r="T1756" s="11">
        <v>1</v>
      </c>
      <c r="U1756" s="11"/>
      <c r="V1756" s="11"/>
      <c r="W1756" s="11"/>
      <c r="X1756" s="11"/>
      <c r="Y1756" s="11"/>
      <c r="Z1756" s="11"/>
      <c r="AA1756" s="11"/>
      <c r="AB1756" s="11"/>
      <c r="AC1756" s="11"/>
      <c r="AD1756" s="11"/>
      <c r="AE1756" s="11"/>
      <c r="AF1756" s="11"/>
      <c r="AG1756" s="11"/>
      <c r="AH1756" s="11"/>
      <c r="AI1756" s="11"/>
      <c r="AJ1756" s="11"/>
      <c r="AK1756" s="11"/>
      <c r="AL1756" s="11"/>
      <c r="AM1756" s="11"/>
      <c r="AN1756" s="11"/>
      <c r="AO1756" s="11"/>
      <c r="AP1756" s="11"/>
      <c r="AQ1756" s="11"/>
      <c r="AR1756" s="11"/>
      <c r="AS1756" s="11"/>
      <c r="AT1756" s="11"/>
      <c r="AU1756" s="11"/>
      <c r="AV1756" s="11"/>
      <c r="AW1756" s="11"/>
      <c r="AX1756" s="11"/>
      <c r="AY1756" s="11"/>
      <c r="AZ1756" s="11"/>
      <c r="BA1756" s="11"/>
      <c r="BB1756" s="11"/>
      <c r="BC1756" s="11"/>
      <c r="BD1756" s="11"/>
      <c r="BE1756" s="11"/>
      <c r="BF1756" s="11"/>
      <c r="BG1756" s="11"/>
      <c r="BH1756" s="11"/>
      <c r="BI1756" s="11"/>
      <c r="BJ1756" s="11"/>
      <c r="BK1756" s="11"/>
      <c r="BL1756" s="11"/>
      <c r="BM1756" s="11"/>
      <c r="BN1756" s="11"/>
      <c r="BO1756" s="11"/>
      <c r="BP1756" s="11"/>
    </row>
    <row r="1757" spans="1:68" ht="12.75" customHeight="1">
      <c r="A1757" s="12">
        <f t="shared" si="3246"/>
        <v>1753</v>
      </c>
      <c r="B1757" s="11" t="str">
        <f t="shared" ref="B1757:D1757" si="3390">IF(ISERROR(B1756),IF(ISERROR(B1755),IF(ISERROR(B1754),"BLANK",B1754),B1755),B1756)</f>
        <v>Valesca deGroot</v>
      </c>
      <c r="C1757" s="11" t="str">
        <f t="shared" si="3390"/>
        <v>Jasmin Schuster</v>
      </c>
      <c r="D1757" s="11" t="str">
        <f t="shared" si="3390"/>
        <v>BMSC17</v>
      </c>
      <c r="E1757" s="12" t="str">
        <f>IF(ISERROR(VLOOKUP($D1757,SITES!$A:$E,2,FALSE)),"",VLOOKUP($D1757,SITES!$A:$E,2,FALSE))</f>
        <v>Wouwer Channel</v>
      </c>
      <c r="F1757" s="10">
        <f>IF(ISERROR(VLOOKUP($D1757,SITES!$A:$E,3,FALSE)),"",VLOOKUP($D1757,SITES!$A:$E,3,FALSE))</f>
        <v>48.865482330322202</v>
      </c>
      <c r="G1757" s="13">
        <f>IF(ISERROR(VLOOKUP($D1757,SITES!$A:$E,4,FALSE)),"",VLOOKUP($D1757,SITES!$A:$E,4,FALSE))</f>
        <v>-125.36148071289</v>
      </c>
      <c r="H1757" s="36" t="str">
        <f t="shared" ref="H1757:O1757" si="3391">IF(ISERROR(H1756),IF(ISERROR(H1755),IF(ISERROR(H1754),"BLANK",H1754),H1755),H1756)</f>
        <v>02/05/2024</v>
      </c>
      <c r="I1757" s="11">
        <f t="shared" si="3391"/>
        <v>2.5</v>
      </c>
      <c r="J1757" s="11" t="str">
        <f t="shared" si="3391"/>
        <v>NE</v>
      </c>
      <c r="K1757" s="18">
        <f t="shared" si="3391"/>
        <v>0.63194444444444442</v>
      </c>
      <c r="L1757" s="11" t="str">
        <f t="shared" si="3391"/>
        <v>VdG</v>
      </c>
      <c r="M1757" s="11">
        <f t="shared" si="3391"/>
        <v>5.8</v>
      </c>
      <c r="N1757" s="11">
        <f t="shared" si="3391"/>
        <v>1</v>
      </c>
      <c r="O1757" s="11">
        <f t="shared" si="3391"/>
        <v>2</v>
      </c>
      <c r="P1757" s="11" t="s">
        <v>74</v>
      </c>
      <c r="Q1757" s="19" t="str">
        <f>IF($N1757=1,IF(ISERROR(VLOOKUP($P1757,'M1'!$A:$C,Q$2,FALSE)),"NOT PRESENT",VLOOKUP($P1757,'M1'!$A:$C,Q$2,FALSE)),IF($N1757=2,IF(ISERROR(VLOOKUP(DATA!$P1757,'M2'!$A:$C,Q$2,FALSE)),"NOT PRESENT",VLOOKUP(DATA!$P1757,'M2'!$A:$C,Q$2,FALSE)),IF($N1757=0,IF(ISERROR(VLOOKUP($P1757,'M1'!$A:$C,Q$2,FALSE)),IF(ISERROR(VLOOKUP(DATA!$P1757,'M2'!$A:$C,Q$2,FALSE)),"NOT PRESENT",VLOOKUP(DATA!$P1757,'M2'!$A:$C,Q$2,FALSE)),VLOOKUP($P1757,'M1'!$A:$C,Q$2,FALSE)),"SPECIFY METHOD")))</f>
        <v>Sebastes melanops</v>
      </c>
      <c r="R1757" s="12" t="str">
        <f>IF($N1757=1,IF(ISERROR(VLOOKUP($P1757,'M1'!$A:$C,R$2,FALSE)),"NOT PRESENT",VLOOKUP($P1757,'M1'!$A:$C,R$2,FALSE)),IF($N1757=2,IF(ISERROR(VLOOKUP(DATA!$P1757,'M2'!$A:$C,R$2,FALSE)),"NOT PRESENT",VLOOKUP(DATA!$P1757,'M2'!$A:$C,R$2,FALSE)),IF($N1757=0,IF(ISERROR(VLOOKUP($P1757,'M1'!$A:$C,R$2,FALSE)),IF(ISERROR(VLOOKUP(DATA!$P1757,'M2'!$A:$C,R$2,FALSE)),"NOT PRESENT",VLOOKUP(DATA!$P1757,'M2'!$A:$C,R$2,FALSE)),VLOOKUP($P1757,'M1'!$A:$C,R$2,FALSE)),"SPECIFY METHOD")))</f>
        <v>Black rockfish</v>
      </c>
      <c r="S1757" s="21">
        <f t="shared" si="2910"/>
        <v>12</v>
      </c>
      <c r="T1757" s="11">
        <v>0</v>
      </c>
      <c r="U1757" s="11"/>
      <c r="V1757" s="11"/>
      <c r="W1757" s="11"/>
      <c r="X1757" s="11"/>
      <c r="Y1757" s="11"/>
      <c r="Z1757" s="11"/>
      <c r="AA1757" s="11">
        <v>7</v>
      </c>
      <c r="AB1757" s="11">
        <v>5</v>
      </c>
      <c r="AC1757" s="11"/>
      <c r="AD1757" s="11"/>
      <c r="AE1757" s="11"/>
      <c r="AF1757" s="11"/>
      <c r="AG1757" s="11"/>
      <c r="AH1757" s="11"/>
      <c r="AI1757" s="11"/>
      <c r="AJ1757" s="11"/>
      <c r="AK1757" s="11"/>
      <c r="AL1757" s="11"/>
      <c r="AM1757" s="11"/>
      <c r="AN1757" s="11"/>
      <c r="AO1757" s="11"/>
      <c r="AP1757" s="11"/>
      <c r="AQ1757" s="11"/>
      <c r="AR1757" s="11"/>
      <c r="AS1757" s="11"/>
      <c r="AT1757" s="11"/>
      <c r="AU1757" s="11"/>
      <c r="AV1757" s="11"/>
      <c r="AW1757" s="11"/>
      <c r="AX1757" s="11"/>
      <c r="AY1757" s="11"/>
      <c r="AZ1757" s="11"/>
      <c r="BA1757" s="11"/>
      <c r="BB1757" s="11"/>
      <c r="BC1757" s="11"/>
      <c r="BD1757" s="11"/>
      <c r="BE1757" s="11"/>
      <c r="BF1757" s="11"/>
      <c r="BG1757" s="11"/>
      <c r="BH1757" s="11"/>
      <c r="BI1757" s="11"/>
      <c r="BJ1757" s="11"/>
      <c r="BK1757" s="11"/>
      <c r="BL1757" s="11"/>
      <c r="BM1757" s="11"/>
      <c r="BN1757" s="11"/>
      <c r="BO1757" s="11"/>
      <c r="BP1757" s="11"/>
    </row>
    <row r="1758" spans="1:68" ht="12.75" customHeight="1">
      <c r="A1758" s="12">
        <f t="shared" si="3246"/>
        <v>1754</v>
      </c>
      <c r="B1758" s="11" t="str">
        <f t="shared" ref="B1758:D1758" si="3392">IF(ISERROR(B1757),IF(ISERROR(B1756),IF(ISERROR(B1755),"BLANK",B1755),B1756),B1757)</f>
        <v>Valesca deGroot</v>
      </c>
      <c r="C1758" s="11" t="str">
        <f t="shared" si="3392"/>
        <v>Jasmin Schuster</v>
      </c>
      <c r="D1758" s="11" t="str">
        <f t="shared" si="3392"/>
        <v>BMSC17</v>
      </c>
      <c r="E1758" s="12" t="str">
        <f>IF(ISERROR(VLOOKUP($D1758,SITES!$A:$E,2,FALSE)),"",VLOOKUP($D1758,SITES!$A:$E,2,FALSE))</f>
        <v>Wouwer Channel</v>
      </c>
      <c r="F1758" s="10">
        <f>IF(ISERROR(VLOOKUP($D1758,SITES!$A:$E,3,FALSE)),"",VLOOKUP($D1758,SITES!$A:$E,3,FALSE))</f>
        <v>48.865482330322202</v>
      </c>
      <c r="G1758" s="13">
        <f>IF(ISERROR(VLOOKUP($D1758,SITES!$A:$E,4,FALSE)),"",VLOOKUP($D1758,SITES!$A:$E,4,FALSE))</f>
        <v>-125.36148071289</v>
      </c>
      <c r="H1758" s="36" t="str">
        <f t="shared" ref="H1758:O1758" si="3393">IF(ISERROR(H1757),IF(ISERROR(H1756),IF(ISERROR(H1755),"BLANK",H1755),H1756),H1757)</f>
        <v>02/05/2024</v>
      </c>
      <c r="I1758" s="11">
        <f t="shared" si="3393"/>
        <v>2.5</v>
      </c>
      <c r="J1758" s="11" t="str">
        <f t="shared" si="3393"/>
        <v>NE</v>
      </c>
      <c r="K1758" s="18">
        <f t="shared" si="3393"/>
        <v>0.63194444444444442</v>
      </c>
      <c r="L1758" s="11" t="str">
        <f t="shared" si="3393"/>
        <v>VdG</v>
      </c>
      <c r="M1758" s="11">
        <f t="shared" si="3393"/>
        <v>5.8</v>
      </c>
      <c r="N1758" s="11">
        <f t="shared" si="3393"/>
        <v>1</v>
      </c>
      <c r="O1758" s="11">
        <f t="shared" si="3393"/>
        <v>2</v>
      </c>
      <c r="P1758" s="11" t="s">
        <v>54</v>
      </c>
      <c r="Q1758" s="19" t="str">
        <f>IF($N1758=1,IF(ISERROR(VLOOKUP($P1758,'M1'!$A:$C,Q$2,FALSE)),"NOT PRESENT",VLOOKUP($P1758,'M1'!$A:$C,Q$2,FALSE)),IF($N1758=2,IF(ISERROR(VLOOKUP(DATA!$P1758,'M2'!$A:$C,Q$2,FALSE)),"NOT PRESENT",VLOOKUP(DATA!$P1758,'M2'!$A:$C,Q$2,FALSE)),IF($N1758=0,IF(ISERROR(VLOOKUP($P1758,'M1'!$A:$C,Q$2,FALSE)),IF(ISERROR(VLOOKUP(DATA!$P1758,'M2'!$A:$C,Q$2,FALSE)),"NOT PRESENT",VLOOKUP(DATA!$P1758,'M2'!$A:$C,Q$2,FALSE)),VLOOKUP($P1758,'M1'!$A:$C,Q$2,FALSE)),"SPECIFY METHOD")))</f>
        <v>Ophiodon elongatus</v>
      </c>
      <c r="R1758" s="12" t="str">
        <f>IF($N1758=1,IF(ISERROR(VLOOKUP($P1758,'M1'!$A:$C,R$2,FALSE)),"NOT PRESENT",VLOOKUP($P1758,'M1'!$A:$C,R$2,FALSE)),IF($N1758=2,IF(ISERROR(VLOOKUP(DATA!$P1758,'M2'!$A:$C,R$2,FALSE)),"NOT PRESENT",VLOOKUP(DATA!$P1758,'M2'!$A:$C,R$2,FALSE)),IF($N1758=0,IF(ISERROR(VLOOKUP($P1758,'M1'!$A:$C,R$2,FALSE)),IF(ISERROR(VLOOKUP(DATA!$P1758,'M2'!$A:$C,R$2,FALSE)),"NOT PRESENT",VLOOKUP(DATA!$P1758,'M2'!$A:$C,R$2,FALSE)),VLOOKUP($P1758,'M1'!$A:$C,R$2,FALSE)),"SPECIFY METHOD")))</f>
        <v>Lingcod</v>
      </c>
      <c r="S1758" s="21">
        <f t="shared" si="2910"/>
        <v>1</v>
      </c>
      <c r="T1758" s="11">
        <v>0</v>
      </c>
      <c r="U1758" s="11"/>
      <c r="V1758" s="11"/>
      <c r="W1758" s="11"/>
      <c r="X1758" s="11"/>
      <c r="Y1758" s="11"/>
      <c r="Z1758" s="11"/>
      <c r="AA1758" s="11"/>
      <c r="AB1758" s="11"/>
      <c r="AC1758" s="11"/>
      <c r="AD1758" s="11">
        <v>1</v>
      </c>
      <c r="AE1758" s="11"/>
      <c r="AF1758" s="11"/>
      <c r="AG1758" s="11"/>
      <c r="AH1758" s="11"/>
      <c r="AI1758" s="11"/>
      <c r="AJ1758" s="11"/>
      <c r="AK1758" s="11"/>
      <c r="AL1758" s="11"/>
      <c r="AM1758" s="11"/>
      <c r="AN1758" s="11"/>
      <c r="AO1758" s="11"/>
      <c r="AP1758" s="11"/>
      <c r="AQ1758" s="11"/>
      <c r="AR1758" s="11"/>
      <c r="AS1758" s="11"/>
      <c r="AT1758" s="11"/>
      <c r="AU1758" s="11"/>
      <c r="AV1758" s="11"/>
      <c r="AW1758" s="11"/>
      <c r="AX1758" s="11"/>
      <c r="AY1758" s="11"/>
      <c r="AZ1758" s="11"/>
      <c r="BA1758" s="11"/>
      <c r="BB1758" s="11"/>
      <c r="BC1758" s="11"/>
      <c r="BD1758" s="11"/>
      <c r="BE1758" s="11"/>
      <c r="BF1758" s="11"/>
      <c r="BG1758" s="11"/>
      <c r="BH1758" s="11"/>
      <c r="BI1758" s="11"/>
      <c r="BJ1758" s="11"/>
      <c r="BK1758" s="11"/>
      <c r="BL1758" s="11"/>
      <c r="BM1758" s="11"/>
      <c r="BN1758" s="11"/>
      <c r="BO1758" s="11"/>
      <c r="BP1758" s="11"/>
    </row>
    <row r="1759" spans="1:68" ht="12.75" customHeight="1">
      <c r="A1759" s="12">
        <f t="shared" si="3246"/>
        <v>1755</v>
      </c>
      <c r="B1759" s="11" t="str">
        <f t="shared" ref="B1759:D1759" si="3394">IF(ISERROR(B1758),IF(ISERROR(B1757),IF(ISERROR(B1756),"BLANK",B1756),B1757),B1758)</f>
        <v>Valesca deGroot</v>
      </c>
      <c r="C1759" s="11" t="str">
        <f t="shared" si="3394"/>
        <v>Jasmin Schuster</v>
      </c>
      <c r="D1759" s="11" t="str">
        <f t="shared" si="3394"/>
        <v>BMSC17</v>
      </c>
      <c r="E1759" s="12" t="str">
        <f>IF(ISERROR(VLOOKUP($D1759,SITES!$A:$E,2,FALSE)),"",VLOOKUP($D1759,SITES!$A:$E,2,FALSE))</f>
        <v>Wouwer Channel</v>
      </c>
      <c r="F1759" s="10">
        <f>IF(ISERROR(VLOOKUP($D1759,SITES!$A:$E,3,FALSE)),"",VLOOKUP($D1759,SITES!$A:$E,3,FALSE))</f>
        <v>48.865482330322202</v>
      </c>
      <c r="G1759" s="13">
        <f>IF(ISERROR(VLOOKUP($D1759,SITES!$A:$E,4,FALSE)),"",VLOOKUP($D1759,SITES!$A:$E,4,FALSE))</f>
        <v>-125.36148071289</v>
      </c>
      <c r="H1759" s="36" t="str">
        <f t="shared" ref="H1759:M1759" si="3395">IF(ISERROR(H1758),IF(ISERROR(H1757),IF(ISERROR(H1756),"BLANK",H1756),H1757),H1758)</f>
        <v>02/05/2024</v>
      </c>
      <c r="I1759" s="11">
        <f t="shared" si="3395"/>
        <v>2.5</v>
      </c>
      <c r="J1759" s="11" t="str">
        <f t="shared" si="3395"/>
        <v>NE</v>
      </c>
      <c r="K1759" s="18">
        <f t="shared" si="3395"/>
        <v>0.63194444444444442</v>
      </c>
      <c r="L1759" s="11" t="str">
        <f t="shared" si="3395"/>
        <v>VdG</v>
      </c>
      <c r="M1759" s="11">
        <f t="shared" si="3395"/>
        <v>5.8</v>
      </c>
      <c r="N1759" s="11">
        <v>2</v>
      </c>
      <c r="O1759" s="11">
        <f>IF(ISERROR(O1758),IF(ISERROR(O1757),IF(ISERROR(O1756),"BLANK",O1756),O1757),O1758)</f>
        <v>2</v>
      </c>
      <c r="P1759" s="11" t="s">
        <v>29</v>
      </c>
      <c r="Q1759" s="19" t="str">
        <f>IF($N1759=1,IF(ISERROR(VLOOKUP($P1759,'M1'!$A:$C,Q$2,FALSE)),"NOT PRESENT",VLOOKUP($P1759,'M1'!$A:$C,Q$2,FALSE)),IF($N1759=2,IF(ISERROR(VLOOKUP(DATA!$P1759,'M2'!$A:$C,Q$2,FALSE)),"NOT PRESENT",VLOOKUP(DATA!$P1759,'M2'!$A:$C,Q$2,FALSE)),IF($N1759=0,IF(ISERROR(VLOOKUP($P1759,'M1'!$A:$C,Q$2,FALSE)),IF(ISERROR(VLOOKUP(DATA!$P1759,'M2'!$A:$C,Q$2,FALSE)),"NOT PRESENT",VLOOKUP(DATA!$P1759,'M2'!$A:$C,Q$2,FALSE)),VLOOKUP($P1759,'M1'!$A:$C,Q$2,FALSE)),"SPECIFY METHOD")))</f>
        <v>Mesocentrotus franciscanus</v>
      </c>
      <c r="R1759" s="12" t="str">
        <f>IF($N1759=1,IF(ISERROR(VLOOKUP($P1759,'M1'!$A:$C,R$2,FALSE)),"NOT PRESENT",VLOOKUP($P1759,'M1'!$A:$C,R$2,FALSE)),IF($N1759=2,IF(ISERROR(VLOOKUP(DATA!$P1759,'M2'!$A:$C,R$2,FALSE)),"NOT PRESENT",VLOOKUP(DATA!$P1759,'M2'!$A:$C,R$2,FALSE)),IF($N1759=0,IF(ISERROR(VLOOKUP($P1759,'M1'!$A:$C,R$2,FALSE)),IF(ISERROR(VLOOKUP(DATA!$P1759,'M2'!$A:$C,R$2,FALSE)),"NOT PRESENT",VLOOKUP(DATA!$P1759,'M2'!$A:$C,R$2,FALSE)),VLOOKUP($P1759,'M1'!$A:$C,R$2,FALSE)),"SPECIFY METHOD")))</f>
        <v>Red sea urchin</v>
      </c>
      <c r="S1759" s="21">
        <f t="shared" si="2910"/>
        <v>76</v>
      </c>
      <c r="T1759" s="11">
        <v>76</v>
      </c>
      <c r="U1759" s="11"/>
      <c r="V1759" s="11"/>
      <c r="W1759" s="11"/>
      <c r="X1759" s="11"/>
      <c r="Y1759" s="11"/>
      <c r="Z1759" s="11"/>
      <c r="AA1759" s="11"/>
      <c r="AB1759" s="11"/>
      <c r="AC1759" s="11"/>
      <c r="AD1759" s="11"/>
      <c r="AE1759" s="11"/>
      <c r="AF1759" s="11"/>
      <c r="AG1759" s="11"/>
      <c r="AH1759" s="11"/>
      <c r="AI1759" s="11"/>
      <c r="AJ1759" s="11"/>
      <c r="AK1759" s="11"/>
      <c r="AL1759" s="11"/>
      <c r="AM1759" s="11"/>
      <c r="AN1759" s="11"/>
      <c r="AO1759" s="11"/>
      <c r="AP1759" s="11"/>
      <c r="AQ1759" s="11"/>
      <c r="AR1759" s="11"/>
      <c r="AS1759" s="11"/>
      <c r="AT1759" s="11"/>
      <c r="AU1759" s="11"/>
      <c r="AV1759" s="11"/>
      <c r="AW1759" s="11"/>
      <c r="AX1759" s="11"/>
      <c r="AY1759" s="11"/>
      <c r="AZ1759" s="11"/>
      <c r="BA1759" s="11"/>
      <c r="BB1759" s="11"/>
      <c r="BC1759" s="11"/>
      <c r="BD1759" s="11"/>
      <c r="BE1759" s="11"/>
      <c r="BF1759" s="11"/>
      <c r="BG1759" s="11"/>
      <c r="BH1759" s="11"/>
      <c r="BI1759" s="11"/>
      <c r="BJ1759" s="11"/>
      <c r="BK1759" s="11"/>
      <c r="BL1759" s="11"/>
      <c r="BM1759" s="11"/>
      <c r="BN1759" s="11"/>
      <c r="BO1759" s="11"/>
      <c r="BP1759" s="11"/>
    </row>
    <row r="1760" spans="1:68" ht="12.75" customHeight="1">
      <c r="A1760" s="12">
        <f t="shared" si="3246"/>
        <v>1756</v>
      </c>
      <c r="B1760" s="11" t="str">
        <f t="shared" ref="B1760:D1760" si="3396">IF(ISERROR(B1759),IF(ISERROR(B1758),IF(ISERROR(B1757),"BLANK",B1757),B1758),B1759)</f>
        <v>Valesca deGroot</v>
      </c>
      <c r="C1760" s="11" t="str">
        <f t="shared" si="3396"/>
        <v>Jasmin Schuster</v>
      </c>
      <c r="D1760" s="11" t="str">
        <f t="shared" si="3396"/>
        <v>BMSC17</v>
      </c>
      <c r="E1760" s="12" t="str">
        <f>IF(ISERROR(VLOOKUP($D1760,SITES!$A:$E,2,FALSE)),"",VLOOKUP($D1760,SITES!$A:$E,2,FALSE))</f>
        <v>Wouwer Channel</v>
      </c>
      <c r="F1760" s="10">
        <f>IF(ISERROR(VLOOKUP($D1760,SITES!$A:$E,3,FALSE)),"",VLOOKUP($D1760,SITES!$A:$E,3,FALSE))</f>
        <v>48.865482330322202</v>
      </c>
      <c r="G1760" s="13">
        <f>IF(ISERROR(VLOOKUP($D1760,SITES!$A:$E,4,FALSE)),"",VLOOKUP($D1760,SITES!$A:$E,4,FALSE))</f>
        <v>-125.36148071289</v>
      </c>
      <c r="H1760" s="36" t="str">
        <f t="shared" ref="H1760:O1760" si="3397">IF(ISERROR(H1759),IF(ISERROR(H1758),IF(ISERROR(H1757),"BLANK",H1757),H1758),H1759)</f>
        <v>02/05/2024</v>
      </c>
      <c r="I1760" s="11">
        <f t="shared" si="3397"/>
        <v>2.5</v>
      </c>
      <c r="J1760" s="11" t="str">
        <f t="shared" si="3397"/>
        <v>NE</v>
      </c>
      <c r="K1760" s="18">
        <f t="shared" si="3397"/>
        <v>0.63194444444444442</v>
      </c>
      <c r="L1760" s="11" t="str">
        <f t="shared" si="3397"/>
        <v>VdG</v>
      </c>
      <c r="M1760" s="11">
        <f t="shared" si="3397"/>
        <v>5.8</v>
      </c>
      <c r="N1760" s="11">
        <f t="shared" si="3397"/>
        <v>2</v>
      </c>
      <c r="O1760" s="11">
        <f t="shared" si="3397"/>
        <v>2</v>
      </c>
      <c r="P1760" s="11" t="s">
        <v>37</v>
      </c>
      <c r="Q1760" s="19" t="str">
        <f>IF($N1760=1,IF(ISERROR(VLOOKUP($P1760,'M1'!$A:$C,Q$2,FALSE)),"NOT PRESENT",VLOOKUP($P1760,'M1'!$A:$C,Q$2,FALSE)),IF($N1760=2,IF(ISERROR(VLOOKUP(DATA!$P1760,'M2'!$A:$C,Q$2,FALSE)),"NOT PRESENT",VLOOKUP(DATA!$P1760,'M2'!$A:$C,Q$2,FALSE)),IF($N1760=0,IF(ISERROR(VLOOKUP($P1760,'M1'!$A:$C,Q$2,FALSE)),IF(ISERROR(VLOOKUP(DATA!$P1760,'M2'!$A:$C,Q$2,FALSE)),"NOT PRESENT",VLOOKUP(DATA!$P1760,'M2'!$A:$C,Q$2,FALSE)),VLOOKUP($P1760,'M1'!$A:$C,Q$2,FALSE)),"SPECIFY METHOD")))</f>
        <v>Ceratostoma foliatum</v>
      </c>
      <c r="R1760" s="12" t="str">
        <f>IF($N1760=1,IF(ISERROR(VLOOKUP($P1760,'M1'!$A:$C,R$2,FALSE)),"NOT PRESENT",VLOOKUP($P1760,'M1'!$A:$C,R$2,FALSE)),IF($N1760=2,IF(ISERROR(VLOOKUP(DATA!$P1760,'M2'!$A:$C,R$2,FALSE)),"NOT PRESENT",VLOOKUP(DATA!$P1760,'M2'!$A:$C,R$2,FALSE)),IF($N1760=0,IF(ISERROR(VLOOKUP($P1760,'M1'!$A:$C,R$2,FALSE)),IF(ISERROR(VLOOKUP(DATA!$P1760,'M2'!$A:$C,R$2,FALSE)),"NOT PRESENT",VLOOKUP(DATA!$P1760,'M2'!$A:$C,R$2,FALSE)),VLOOKUP($P1760,'M1'!$A:$C,R$2,FALSE)),"SPECIFY METHOD")))</f>
        <v>Leafy hornmouth</v>
      </c>
      <c r="S1760" s="21">
        <f t="shared" si="2910"/>
        <v>11</v>
      </c>
      <c r="T1760" s="11">
        <v>11</v>
      </c>
      <c r="U1760" s="11"/>
      <c r="V1760" s="11"/>
      <c r="W1760" s="11"/>
      <c r="X1760" s="11"/>
      <c r="Y1760" s="11"/>
      <c r="Z1760" s="11"/>
      <c r="AA1760" s="11"/>
      <c r="AB1760" s="11"/>
      <c r="AC1760" s="11"/>
      <c r="AD1760" s="11"/>
      <c r="AE1760" s="11"/>
      <c r="AF1760" s="11"/>
      <c r="AG1760" s="11"/>
      <c r="AH1760" s="11"/>
      <c r="AI1760" s="11"/>
      <c r="AJ1760" s="11"/>
      <c r="AK1760" s="11"/>
      <c r="AL1760" s="11"/>
      <c r="AM1760" s="11"/>
      <c r="AN1760" s="11"/>
      <c r="AO1760" s="11"/>
      <c r="AP1760" s="11"/>
      <c r="AQ1760" s="11"/>
      <c r="AR1760" s="11"/>
      <c r="AS1760" s="11"/>
      <c r="AT1760" s="11"/>
      <c r="AU1760" s="11"/>
      <c r="AV1760" s="11"/>
      <c r="AW1760" s="11"/>
      <c r="AX1760" s="11"/>
      <c r="AY1760" s="11"/>
      <c r="AZ1760" s="11"/>
      <c r="BA1760" s="11"/>
      <c r="BB1760" s="11"/>
      <c r="BC1760" s="11"/>
      <c r="BD1760" s="11"/>
      <c r="BE1760" s="11"/>
      <c r="BF1760" s="11"/>
      <c r="BG1760" s="11"/>
      <c r="BH1760" s="11"/>
      <c r="BI1760" s="11"/>
      <c r="BJ1760" s="11"/>
      <c r="BK1760" s="11"/>
      <c r="BL1760" s="11"/>
      <c r="BM1760" s="11"/>
      <c r="BN1760" s="11"/>
      <c r="BO1760" s="11"/>
      <c r="BP1760" s="11"/>
    </row>
    <row r="1761" spans="1:68" ht="12.75" customHeight="1">
      <c r="A1761" s="12">
        <f t="shared" si="3246"/>
        <v>1757</v>
      </c>
      <c r="B1761" s="11" t="str">
        <f t="shared" ref="B1761:D1761" si="3398">IF(ISERROR(B1760),IF(ISERROR(B1759),IF(ISERROR(B1758),"BLANK",B1758),B1759),B1760)</f>
        <v>Valesca deGroot</v>
      </c>
      <c r="C1761" s="11" t="str">
        <f t="shared" si="3398"/>
        <v>Jasmin Schuster</v>
      </c>
      <c r="D1761" s="11" t="str">
        <f t="shared" si="3398"/>
        <v>BMSC17</v>
      </c>
      <c r="E1761" s="12" t="str">
        <f>IF(ISERROR(VLOOKUP($D1761,SITES!$A:$E,2,FALSE)),"",VLOOKUP($D1761,SITES!$A:$E,2,FALSE))</f>
        <v>Wouwer Channel</v>
      </c>
      <c r="F1761" s="10">
        <f>IF(ISERROR(VLOOKUP($D1761,SITES!$A:$E,3,FALSE)),"",VLOOKUP($D1761,SITES!$A:$E,3,FALSE))</f>
        <v>48.865482330322202</v>
      </c>
      <c r="G1761" s="13">
        <f>IF(ISERROR(VLOOKUP($D1761,SITES!$A:$E,4,FALSE)),"",VLOOKUP($D1761,SITES!$A:$E,4,FALSE))</f>
        <v>-125.36148071289</v>
      </c>
      <c r="H1761" s="36" t="str">
        <f t="shared" ref="H1761:O1761" si="3399">IF(ISERROR(H1760),IF(ISERROR(H1759),IF(ISERROR(H1758),"BLANK",H1758),H1759),H1760)</f>
        <v>02/05/2024</v>
      </c>
      <c r="I1761" s="11">
        <f t="shared" si="3399"/>
        <v>2.5</v>
      </c>
      <c r="J1761" s="11" t="str">
        <f t="shared" si="3399"/>
        <v>NE</v>
      </c>
      <c r="K1761" s="18">
        <f t="shared" si="3399"/>
        <v>0.63194444444444442</v>
      </c>
      <c r="L1761" s="11" t="str">
        <f t="shared" si="3399"/>
        <v>VdG</v>
      </c>
      <c r="M1761" s="11">
        <f t="shared" si="3399"/>
        <v>5.8</v>
      </c>
      <c r="N1761" s="11">
        <f t="shared" si="3399"/>
        <v>2</v>
      </c>
      <c r="O1761" s="11">
        <f t="shared" si="3399"/>
        <v>2</v>
      </c>
      <c r="P1761" s="11" t="s">
        <v>30</v>
      </c>
      <c r="Q1761" s="19" t="str">
        <f>IF($N1761=1,IF(ISERROR(VLOOKUP($P1761,'M1'!$A:$C,Q$2,FALSE)),"NOT PRESENT",VLOOKUP($P1761,'M1'!$A:$C,Q$2,FALSE)),IF($N1761=2,IF(ISERROR(VLOOKUP(DATA!$P1761,'M2'!$A:$C,Q$2,FALSE)),"NOT PRESENT",VLOOKUP(DATA!$P1761,'M2'!$A:$C,Q$2,FALSE)),IF($N1761=0,IF(ISERROR(VLOOKUP($P1761,'M1'!$A:$C,Q$2,FALSE)),IF(ISERROR(VLOOKUP(DATA!$P1761,'M2'!$A:$C,Q$2,FALSE)),"NOT PRESENT",VLOOKUP(DATA!$P1761,'M2'!$A:$C,Q$2,FALSE)),VLOOKUP($P1761,'M1'!$A:$C,Q$2,FALSE)),"SPECIFY METHOD")))</f>
        <v>Pomaulax gibberosus</v>
      </c>
      <c r="R1761" s="12" t="str">
        <f>IF($N1761=1,IF(ISERROR(VLOOKUP($P1761,'M1'!$A:$C,R$2,FALSE)),"NOT PRESENT",VLOOKUP($P1761,'M1'!$A:$C,R$2,FALSE)),IF($N1761=2,IF(ISERROR(VLOOKUP(DATA!$P1761,'M2'!$A:$C,R$2,FALSE)),"NOT PRESENT",VLOOKUP(DATA!$P1761,'M2'!$A:$C,R$2,FALSE)),IF($N1761=0,IF(ISERROR(VLOOKUP($P1761,'M1'!$A:$C,R$2,FALSE)),IF(ISERROR(VLOOKUP(DATA!$P1761,'M2'!$A:$C,R$2,FALSE)),"NOT PRESENT",VLOOKUP(DATA!$P1761,'M2'!$A:$C,R$2,FALSE)),VLOOKUP($P1761,'M1'!$A:$C,R$2,FALSE)),"SPECIFY METHOD")))</f>
        <v>Red turban shell</v>
      </c>
      <c r="S1761" s="21">
        <f t="shared" si="2910"/>
        <v>99</v>
      </c>
      <c r="T1761" s="11">
        <v>99</v>
      </c>
      <c r="U1761" s="11"/>
      <c r="V1761" s="11"/>
      <c r="W1761" s="11"/>
      <c r="X1761" s="11"/>
      <c r="Y1761" s="11"/>
      <c r="Z1761" s="11"/>
      <c r="AA1761" s="11"/>
      <c r="AB1761" s="11"/>
      <c r="AC1761" s="11"/>
      <c r="AD1761" s="11"/>
      <c r="AE1761" s="11"/>
      <c r="AF1761" s="11"/>
      <c r="AG1761" s="11"/>
      <c r="AH1761" s="11"/>
      <c r="AI1761" s="11"/>
      <c r="AJ1761" s="11"/>
      <c r="AK1761" s="11"/>
      <c r="AL1761" s="11"/>
      <c r="AM1761" s="11"/>
      <c r="AN1761" s="11"/>
      <c r="AO1761" s="11"/>
      <c r="AP1761" s="11"/>
      <c r="AQ1761" s="11"/>
      <c r="AR1761" s="11"/>
      <c r="AS1761" s="11"/>
      <c r="AT1761" s="11"/>
      <c r="AU1761" s="11"/>
      <c r="AV1761" s="11"/>
      <c r="AW1761" s="11"/>
      <c r="AX1761" s="11"/>
      <c r="AY1761" s="11"/>
      <c r="AZ1761" s="11"/>
      <c r="BA1761" s="11"/>
      <c r="BB1761" s="11"/>
      <c r="BC1761" s="11"/>
      <c r="BD1761" s="11"/>
      <c r="BE1761" s="11"/>
      <c r="BF1761" s="11"/>
      <c r="BG1761" s="11"/>
      <c r="BH1761" s="11"/>
      <c r="BI1761" s="11"/>
      <c r="BJ1761" s="11"/>
      <c r="BK1761" s="11"/>
      <c r="BL1761" s="11"/>
      <c r="BM1761" s="11"/>
      <c r="BN1761" s="11"/>
      <c r="BO1761" s="11"/>
      <c r="BP1761" s="11"/>
    </row>
    <row r="1762" spans="1:68" ht="12.75" customHeight="1">
      <c r="A1762" s="12">
        <f t="shared" si="3246"/>
        <v>1758</v>
      </c>
      <c r="B1762" s="11" t="str">
        <f t="shared" ref="B1762:D1762" si="3400">IF(ISERROR(B1761),IF(ISERROR(B1760),IF(ISERROR(B1759),"BLANK",B1759),B1760),B1761)</f>
        <v>Valesca deGroot</v>
      </c>
      <c r="C1762" s="11" t="str">
        <f t="shared" si="3400"/>
        <v>Jasmin Schuster</v>
      </c>
      <c r="D1762" s="11" t="str">
        <f t="shared" si="3400"/>
        <v>BMSC17</v>
      </c>
      <c r="E1762" s="12" t="str">
        <f>IF(ISERROR(VLOOKUP($D1762,SITES!$A:$E,2,FALSE)),"",VLOOKUP($D1762,SITES!$A:$E,2,FALSE))</f>
        <v>Wouwer Channel</v>
      </c>
      <c r="F1762" s="10">
        <f>IF(ISERROR(VLOOKUP($D1762,SITES!$A:$E,3,FALSE)),"",VLOOKUP($D1762,SITES!$A:$E,3,FALSE))</f>
        <v>48.865482330322202</v>
      </c>
      <c r="G1762" s="13">
        <f>IF(ISERROR(VLOOKUP($D1762,SITES!$A:$E,4,FALSE)),"",VLOOKUP($D1762,SITES!$A:$E,4,FALSE))</f>
        <v>-125.36148071289</v>
      </c>
      <c r="H1762" s="36" t="str">
        <f t="shared" ref="H1762:O1762" si="3401">IF(ISERROR(H1761),IF(ISERROR(H1760),IF(ISERROR(H1759),"BLANK",H1759),H1760),H1761)</f>
        <v>02/05/2024</v>
      </c>
      <c r="I1762" s="11">
        <f t="shared" si="3401"/>
        <v>2.5</v>
      </c>
      <c r="J1762" s="11" t="str">
        <f t="shared" si="3401"/>
        <v>NE</v>
      </c>
      <c r="K1762" s="18">
        <f t="shared" si="3401"/>
        <v>0.63194444444444442</v>
      </c>
      <c r="L1762" s="11" t="str">
        <f t="shared" si="3401"/>
        <v>VdG</v>
      </c>
      <c r="M1762" s="11">
        <f t="shared" si="3401"/>
        <v>5.8</v>
      </c>
      <c r="N1762" s="11">
        <f t="shared" si="3401"/>
        <v>2</v>
      </c>
      <c r="O1762" s="11">
        <f t="shared" si="3401"/>
        <v>2</v>
      </c>
      <c r="P1762" s="11" t="s">
        <v>31</v>
      </c>
      <c r="Q1762" s="19" t="str">
        <f>IF($N1762=1,IF(ISERROR(VLOOKUP($P1762,'M1'!$A:$C,Q$2,FALSE)),"NOT PRESENT",VLOOKUP($P1762,'M1'!$A:$C,Q$2,FALSE)),IF($N1762=2,IF(ISERROR(VLOOKUP(DATA!$P1762,'M2'!$A:$C,Q$2,FALSE)),"NOT PRESENT",VLOOKUP(DATA!$P1762,'M2'!$A:$C,Q$2,FALSE)),IF($N1762=0,IF(ISERROR(VLOOKUP($P1762,'M1'!$A:$C,Q$2,FALSE)),IF(ISERROR(VLOOKUP(DATA!$P1762,'M2'!$A:$C,Q$2,FALSE)),"NOT PRESENT",VLOOKUP(DATA!$P1762,'M2'!$A:$C,Q$2,FALSE)),VLOOKUP($P1762,'M1'!$A:$C,Q$2,FALSE)),"SPECIFY METHOD")))</f>
        <v>Patiria miniata</v>
      </c>
      <c r="R1762" s="12" t="str">
        <f>IF($N1762=1,IF(ISERROR(VLOOKUP($P1762,'M1'!$A:$C,R$2,FALSE)),"NOT PRESENT",VLOOKUP($P1762,'M1'!$A:$C,R$2,FALSE)),IF($N1762=2,IF(ISERROR(VLOOKUP(DATA!$P1762,'M2'!$A:$C,R$2,FALSE)),"NOT PRESENT",VLOOKUP(DATA!$P1762,'M2'!$A:$C,R$2,FALSE)),IF($N1762=0,IF(ISERROR(VLOOKUP($P1762,'M1'!$A:$C,R$2,FALSE)),IF(ISERROR(VLOOKUP(DATA!$P1762,'M2'!$A:$C,R$2,FALSE)),"NOT PRESENT",VLOOKUP(DATA!$P1762,'M2'!$A:$C,R$2,FALSE)),VLOOKUP($P1762,'M1'!$A:$C,R$2,FALSE)),"SPECIFY METHOD")))</f>
        <v>Bat star</v>
      </c>
      <c r="S1762" s="21">
        <f t="shared" si="2910"/>
        <v>24</v>
      </c>
      <c r="T1762" s="11">
        <v>24</v>
      </c>
      <c r="U1762" s="11"/>
      <c r="V1762" s="11"/>
      <c r="W1762" s="11"/>
      <c r="X1762" s="11"/>
      <c r="Y1762" s="11"/>
      <c r="Z1762" s="11"/>
      <c r="AA1762" s="11"/>
      <c r="AB1762" s="11"/>
      <c r="AC1762" s="11"/>
      <c r="AD1762" s="11"/>
      <c r="AE1762" s="11"/>
      <c r="AF1762" s="11"/>
      <c r="AG1762" s="11"/>
      <c r="AH1762" s="11"/>
      <c r="AI1762" s="11"/>
      <c r="AJ1762" s="11"/>
      <c r="AK1762" s="11"/>
      <c r="AL1762" s="11"/>
      <c r="AM1762" s="11"/>
      <c r="AN1762" s="11"/>
      <c r="AO1762" s="11"/>
      <c r="AP1762" s="11"/>
      <c r="AQ1762" s="11"/>
      <c r="AR1762" s="11"/>
      <c r="AS1762" s="11"/>
      <c r="AT1762" s="11"/>
      <c r="AU1762" s="11"/>
      <c r="AV1762" s="11"/>
      <c r="AW1762" s="11"/>
      <c r="AX1762" s="11"/>
      <c r="AY1762" s="11"/>
      <c r="AZ1762" s="11"/>
      <c r="BA1762" s="11"/>
      <c r="BB1762" s="11"/>
      <c r="BC1762" s="11"/>
      <c r="BD1762" s="11"/>
      <c r="BE1762" s="11"/>
      <c r="BF1762" s="11"/>
      <c r="BG1762" s="11"/>
      <c r="BH1762" s="11"/>
      <c r="BI1762" s="11"/>
      <c r="BJ1762" s="11"/>
      <c r="BK1762" s="11"/>
      <c r="BL1762" s="11"/>
      <c r="BM1762" s="11"/>
      <c r="BN1762" s="11"/>
      <c r="BO1762" s="11"/>
      <c r="BP1762" s="11"/>
    </row>
    <row r="1763" spans="1:68" ht="12.75" customHeight="1">
      <c r="A1763" s="12">
        <f t="shared" si="3246"/>
        <v>1759</v>
      </c>
      <c r="B1763" s="11" t="str">
        <f t="shared" ref="B1763:D1763" si="3402">IF(ISERROR(B1762),IF(ISERROR(B1761),IF(ISERROR(B1760),"BLANK",B1760),B1761),B1762)</f>
        <v>Valesca deGroot</v>
      </c>
      <c r="C1763" s="11" t="str">
        <f t="shared" si="3402"/>
        <v>Jasmin Schuster</v>
      </c>
      <c r="D1763" s="11" t="str">
        <f t="shared" si="3402"/>
        <v>BMSC17</v>
      </c>
      <c r="E1763" s="12" t="str">
        <f>IF(ISERROR(VLOOKUP($D1763,SITES!$A:$E,2,FALSE)),"",VLOOKUP($D1763,SITES!$A:$E,2,FALSE))</f>
        <v>Wouwer Channel</v>
      </c>
      <c r="F1763" s="10">
        <f>IF(ISERROR(VLOOKUP($D1763,SITES!$A:$E,3,FALSE)),"",VLOOKUP($D1763,SITES!$A:$E,3,FALSE))</f>
        <v>48.865482330322202</v>
      </c>
      <c r="G1763" s="13">
        <f>IF(ISERROR(VLOOKUP($D1763,SITES!$A:$E,4,FALSE)),"",VLOOKUP($D1763,SITES!$A:$E,4,FALSE))</f>
        <v>-125.36148071289</v>
      </c>
      <c r="H1763" s="36" t="str">
        <f t="shared" ref="H1763:O1763" si="3403">IF(ISERROR(H1762),IF(ISERROR(H1761),IF(ISERROR(H1760),"BLANK",H1760),H1761),H1762)</f>
        <v>02/05/2024</v>
      </c>
      <c r="I1763" s="11">
        <f t="shared" si="3403"/>
        <v>2.5</v>
      </c>
      <c r="J1763" s="11" t="str">
        <f t="shared" si="3403"/>
        <v>NE</v>
      </c>
      <c r="K1763" s="18">
        <f t="shared" si="3403"/>
        <v>0.63194444444444442</v>
      </c>
      <c r="L1763" s="11" t="str">
        <f t="shared" si="3403"/>
        <v>VdG</v>
      </c>
      <c r="M1763" s="11">
        <f t="shared" si="3403"/>
        <v>5.8</v>
      </c>
      <c r="N1763" s="11">
        <f t="shared" si="3403"/>
        <v>2</v>
      </c>
      <c r="O1763" s="11">
        <f t="shared" si="3403"/>
        <v>2</v>
      </c>
      <c r="P1763" s="11" t="s">
        <v>93</v>
      </c>
      <c r="Q1763" s="19" t="str">
        <f>IF($N1763=1,IF(ISERROR(VLOOKUP($P1763,'M1'!$A:$C,Q$2,FALSE)),"NOT PRESENT",VLOOKUP($P1763,'M1'!$A:$C,Q$2,FALSE)),IF($N1763=2,IF(ISERROR(VLOOKUP(DATA!$P1763,'M2'!$A:$C,Q$2,FALSE)),"NOT PRESENT",VLOOKUP(DATA!$P1763,'M2'!$A:$C,Q$2,FALSE)),IF($N1763=0,IF(ISERROR(VLOOKUP($P1763,'M1'!$A:$C,Q$2,FALSE)),IF(ISERROR(VLOOKUP(DATA!$P1763,'M2'!$A:$C,Q$2,FALSE)),"NOT PRESENT",VLOOKUP(DATA!$P1763,'M2'!$A:$C,Q$2,FALSE)),VLOOKUP($P1763,'M1'!$A:$C,Q$2,FALSE)),"SPECIFY METHOD")))</f>
        <v>Pycnopodia helianthoides</v>
      </c>
      <c r="R1763" s="12" t="str">
        <f>IF($N1763=1,IF(ISERROR(VLOOKUP($P1763,'M1'!$A:$C,R$2,FALSE)),"NOT PRESENT",VLOOKUP($P1763,'M1'!$A:$C,R$2,FALSE)),IF($N1763=2,IF(ISERROR(VLOOKUP(DATA!$P1763,'M2'!$A:$C,R$2,FALSE)),"NOT PRESENT",VLOOKUP(DATA!$P1763,'M2'!$A:$C,R$2,FALSE)),IF($N1763=0,IF(ISERROR(VLOOKUP($P1763,'M1'!$A:$C,R$2,FALSE)),IF(ISERROR(VLOOKUP(DATA!$P1763,'M2'!$A:$C,R$2,FALSE)),"NOT PRESENT",VLOOKUP(DATA!$P1763,'M2'!$A:$C,R$2,FALSE)),VLOOKUP($P1763,'M1'!$A:$C,R$2,FALSE)),"SPECIFY METHOD")))</f>
        <v>Sunflower star</v>
      </c>
      <c r="S1763" s="21">
        <f t="shared" si="2910"/>
        <v>1</v>
      </c>
      <c r="T1763" s="11">
        <v>0</v>
      </c>
      <c r="U1763" s="11"/>
      <c r="V1763" s="11"/>
      <c r="W1763" s="11"/>
      <c r="X1763" s="11">
        <v>1</v>
      </c>
      <c r="Y1763" s="11"/>
      <c r="Z1763" s="11"/>
      <c r="AA1763" s="11"/>
      <c r="AB1763" s="11"/>
      <c r="AC1763" s="11"/>
      <c r="AD1763" s="11"/>
      <c r="AE1763" s="11"/>
      <c r="AF1763" s="11"/>
      <c r="AG1763" s="11"/>
      <c r="AH1763" s="11"/>
      <c r="AI1763" s="11"/>
      <c r="AJ1763" s="11"/>
      <c r="AK1763" s="11"/>
      <c r="AL1763" s="11"/>
      <c r="AM1763" s="11"/>
      <c r="AN1763" s="11"/>
      <c r="AO1763" s="11"/>
      <c r="AP1763" s="11"/>
      <c r="AQ1763" s="11"/>
      <c r="AR1763" s="11"/>
      <c r="AS1763" s="11"/>
      <c r="AT1763" s="11"/>
      <c r="AU1763" s="11"/>
      <c r="AV1763" s="11"/>
      <c r="AW1763" s="11"/>
      <c r="AX1763" s="11"/>
      <c r="AY1763" s="11"/>
      <c r="AZ1763" s="11"/>
      <c r="BA1763" s="11"/>
      <c r="BB1763" s="11"/>
      <c r="BC1763" s="11"/>
      <c r="BD1763" s="11"/>
      <c r="BE1763" s="11"/>
      <c r="BF1763" s="11"/>
      <c r="BG1763" s="11"/>
      <c r="BH1763" s="11"/>
      <c r="BI1763" s="11"/>
      <c r="BJ1763" s="11"/>
      <c r="BK1763" s="11"/>
      <c r="BL1763" s="11"/>
      <c r="BM1763" s="11"/>
      <c r="BN1763" s="11"/>
      <c r="BO1763" s="11"/>
      <c r="BP1763" s="11"/>
    </row>
    <row r="1764" spans="1:68" ht="12.75" customHeight="1">
      <c r="A1764" s="12">
        <f t="shared" si="3246"/>
        <v>1760</v>
      </c>
      <c r="B1764" s="11" t="str">
        <f t="shared" ref="B1764:D1764" si="3404">IF(ISERROR(B1763),IF(ISERROR(B1762),IF(ISERROR(B1761),"BLANK",B1761),B1762),B1763)</f>
        <v>Valesca deGroot</v>
      </c>
      <c r="C1764" s="11" t="str">
        <f t="shared" si="3404"/>
        <v>Jasmin Schuster</v>
      </c>
      <c r="D1764" s="11" t="str">
        <f t="shared" si="3404"/>
        <v>BMSC17</v>
      </c>
      <c r="E1764" s="12" t="str">
        <f>IF(ISERROR(VLOOKUP($D1764,SITES!$A:$E,2,FALSE)),"",VLOOKUP($D1764,SITES!$A:$E,2,FALSE))</f>
        <v>Wouwer Channel</v>
      </c>
      <c r="F1764" s="10">
        <f>IF(ISERROR(VLOOKUP($D1764,SITES!$A:$E,3,FALSE)),"",VLOOKUP($D1764,SITES!$A:$E,3,FALSE))</f>
        <v>48.865482330322202</v>
      </c>
      <c r="G1764" s="13">
        <f>IF(ISERROR(VLOOKUP($D1764,SITES!$A:$E,4,FALSE)),"",VLOOKUP($D1764,SITES!$A:$E,4,FALSE))</f>
        <v>-125.36148071289</v>
      </c>
      <c r="H1764" s="36" t="str">
        <f t="shared" ref="H1764:O1764" si="3405">IF(ISERROR(H1763),IF(ISERROR(H1762),IF(ISERROR(H1761),"BLANK",H1761),H1762),H1763)</f>
        <v>02/05/2024</v>
      </c>
      <c r="I1764" s="11">
        <f t="shared" si="3405"/>
        <v>2.5</v>
      </c>
      <c r="J1764" s="11" t="str">
        <f t="shared" si="3405"/>
        <v>NE</v>
      </c>
      <c r="K1764" s="18">
        <f t="shared" si="3405"/>
        <v>0.63194444444444442</v>
      </c>
      <c r="L1764" s="11" t="str">
        <f t="shared" si="3405"/>
        <v>VdG</v>
      </c>
      <c r="M1764" s="11">
        <f t="shared" si="3405"/>
        <v>5.8</v>
      </c>
      <c r="N1764" s="11">
        <f t="shared" si="3405"/>
        <v>2</v>
      </c>
      <c r="O1764" s="11">
        <f t="shared" si="3405"/>
        <v>2</v>
      </c>
      <c r="P1764" s="11" t="s">
        <v>53</v>
      </c>
      <c r="Q1764" s="19" t="str">
        <f>IF($N1764=1,IF(ISERROR(VLOOKUP($P1764,'M1'!$A:$C,Q$2,FALSE)),"NOT PRESENT",VLOOKUP($P1764,'M1'!$A:$C,Q$2,FALSE)),IF($N1764=2,IF(ISERROR(VLOOKUP(DATA!$P1764,'M2'!$A:$C,Q$2,FALSE)),"NOT PRESENT",VLOOKUP(DATA!$P1764,'M2'!$A:$C,Q$2,FALSE)),IF($N1764=0,IF(ISERROR(VLOOKUP($P1764,'M1'!$A:$C,Q$2,FALSE)),IF(ISERROR(VLOOKUP(DATA!$P1764,'M2'!$A:$C,Q$2,FALSE)),"NOT PRESENT",VLOOKUP(DATA!$P1764,'M2'!$A:$C,Q$2,FALSE)),VLOOKUP($P1764,'M1'!$A:$C,Q$2,FALSE)),"SPECIFY METHOD")))</f>
        <v>Rhinogobiops nicholsii</v>
      </c>
      <c r="R1764" s="12" t="str">
        <f>IF($N1764=1,IF(ISERROR(VLOOKUP($P1764,'M1'!$A:$C,R$2,FALSE)),"NOT PRESENT",VLOOKUP($P1764,'M1'!$A:$C,R$2,FALSE)),IF($N1764=2,IF(ISERROR(VLOOKUP(DATA!$P1764,'M2'!$A:$C,R$2,FALSE)),"NOT PRESENT",VLOOKUP(DATA!$P1764,'M2'!$A:$C,R$2,FALSE)),IF($N1764=0,IF(ISERROR(VLOOKUP($P1764,'M1'!$A:$C,R$2,FALSE)),IF(ISERROR(VLOOKUP(DATA!$P1764,'M2'!$A:$C,R$2,FALSE)),"NOT PRESENT",VLOOKUP(DATA!$P1764,'M2'!$A:$C,R$2,FALSE)),VLOOKUP($P1764,'M1'!$A:$C,R$2,FALSE)),"SPECIFY METHOD")))</f>
        <v>Blackeye goby</v>
      </c>
      <c r="S1764" s="21">
        <f t="shared" si="2910"/>
        <v>26</v>
      </c>
      <c r="T1764" s="11">
        <v>0</v>
      </c>
      <c r="U1764" s="11">
        <v>5</v>
      </c>
      <c r="V1764" s="11">
        <v>6</v>
      </c>
      <c r="W1764" s="11">
        <v>12</v>
      </c>
      <c r="X1764" s="11">
        <v>2</v>
      </c>
      <c r="Y1764" s="11">
        <v>1</v>
      </c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  <c r="AT1764" s="11"/>
      <c r="AU1764" s="11"/>
      <c r="AV1764" s="11"/>
      <c r="AW1764" s="11"/>
      <c r="AX1764" s="11"/>
      <c r="AY1764" s="11"/>
      <c r="AZ1764" s="11"/>
      <c r="BA1764" s="11"/>
      <c r="BB1764" s="11"/>
      <c r="BC1764" s="11"/>
      <c r="BD1764" s="11"/>
      <c r="BE1764" s="11"/>
      <c r="BF1764" s="11"/>
      <c r="BG1764" s="11"/>
      <c r="BH1764" s="11"/>
      <c r="BI1764" s="11"/>
      <c r="BJ1764" s="11"/>
      <c r="BK1764" s="11"/>
      <c r="BL1764" s="11"/>
      <c r="BM1764" s="11"/>
      <c r="BN1764" s="11"/>
      <c r="BO1764" s="11"/>
      <c r="BP1764" s="11"/>
    </row>
    <row r="1765" spans="1:68" ht="12.75" customHeight="1">
      <c r="A1765" s="12">
        <f t="shared" si="3246"/>
        <v>1761</v>
      </c>
      <c r="B1765" s="11" t="str">
        <f t="shared" ref="B1765:D1765" si="3406">IF(ISERROR(B1764),IF(ISERROR(B1763),IF(ISERROR(B1762),"BLANK",B1762),B1763),B1764)</f>
        <v>Valesca deGroot</v>
      </c>
      <c r="C1765" s="11" t="str">
        <f t="shared" si="3406"/>
        <v>Jasmin Schuster</v>
      </c>
      <c r="D1765" s="11" t="str">
        <f t="shared" si="3406"/>
        <v>BMSC17</v>
      </c>
      <c r="E1765" s="12" t="str">
        <f>IF(ISERROR(VLOOKUP($D1765,SITES!$A:$E,2,FALSE)),"",VLOOKUP($D1765,SITES!$A:$E,2,FALSE))</f>
        <v>Wouwer Channel</v>
      </c>
      <c r="F1765" s="10">
        <f>IF(ISERROR(VLOOKUP($D1765,SITES!$A:$E,3,FALSE)),"",VLOOKUP($D1765,SITES!$A:$E,3,FALSE))</f>
        <v>48.865482330322202</v>
      </c>
      <c r="G1765" s="13">
        <f>IF(ISERROR(VLOOKUP($D1765,SITES!$A:$E,4,FALSE)),"",VLOOKUP($D1765,SITES!$A:$E,4,FALSE))</f>
        <v>-125.36148071289</v>
      </c>
      <c r="H1765" s="36" t="str">
        <f t="shared" ref="H1765:O1765" si="3407">IF(ISERROR(H1764),IF(ISERROR(H1763),IF(ISERROR(H1762),"BLANK",H1762),H1763),H1764)</f>
        <v>02/05/2024</v>
      </c>
      <c r="I1765" s="11">
        <f t="shared" si="3407"/>
        <v>2.5</v>
      </c>
      <c r="J1765" s="11" t="str">
        <f t="shared" si="3407"/>
        <v>NE</v>
      </c>
      <c r="K1765" s="18">
        <f t="shared" si="3407"/>
        <v>0.63194444444444442</v>
      </c>
      <c r="L1765" s="11" t="str">
        <f t="shared" si="3407"/>
        <v>VdG</v>
      </c>
      <c r="M1765" s="11">
        <f t="shared" si="3407"/>
        <v>5.8</v>
      </c>
      <c r="N1765" s="11">
        <f t="shared" si="3407"/>
        <v>2</v>
      </c>
      <c r="O1765" s="11">
        <f t="shared" si="3407"/>
        <v>2</v>
      </c>
      <c r="P1765" s="11" t="s">
        <v>58</v>
      </c>
      <c r="Q1765" s="19" t="str">
        <f>IF($N1765=1,IF(ISERROR(VLOOKUP($P1765,'M1'!$A:$C,Q$2,FALSE)),"NOT PRESENT",VLOOKUP($P1765,'M1'!$A:$C,Q$2,FALSE)),IF($N1765=2,IF(ISERROR(VLOOKUP(DATA!$P1765,'M2'!$A:$C,Q$2,FALSE)),"NOT PRESENT",VLOOKUP(DATA!$P1765,'M2'!$A:$C,Q$2,FALSE)),IF($N1765=0,IF(ISERROR(VLOOKUP($P1765,'M1'!$A:$C,Q$2,FALSE)),IF(ISERROR(VLOOKUP(DATA!$P1765,'M2'!$A:$C,Q$2,FALSE)),"NOT PRESENT",VLOOKUP(DATA!$P1765,'M2'!$A:$C,Q$2,FALSE)),VLOOKUP($P1765,'M1'!$A:$C,Q$2,FALSE)),"SPECIFY METHOD")))</f>
        <v>Jordania zonope</v>
      </c>
      <c r="R1765" s="12" t="str">
        <f>IF($N1765=1,IF(ISERROR(VLOOKUP($P1765,'M1'!$A:$C,R$2,FALSE)),"NOT PRESENT",VLOOKUP($P1765,'M1'!$A:$C,R$2,FALSE)),IF($N1765=2,IF(ISERROR(VLOOKUP(DATA!$P1765,'M2'!$A:$C,R$2,FALSE)),"NOT PRESENT",VLOOKUP(DATA!$P1765,'M2'!$A:$C,R$2,FALSE)),IF($N1765=0,IF(ISERROR(VLOOKUP($P1765,'M1'!$A:$C,R$2,FALSE)),IF(ISERROR(VLOOKUP(DATA!$P1765,'M2'!$A:$C,R$2,FALSE)),"NOT PRESENT",VLOOKUP(DATA!$P1765,'M2'!$A:$C,R$2,FALSE)),VLOOKUP($P1765,'M1'!$A:$C,R$2,FALSE)),"SPECIFY METHOD")))</f>
        <v>Longfin sculpin</v>
      </c>
      <c r="S1765" s="21">
        <f t="shared" si="2910"/>
        <v>3</v>
      </c>
      <c r="T1765" s="11">
        <v>0</v>
      </c>
      <c r="U1765" s="11">
        <v>3</v>
      </c>
      <c r="V1765" s="11"/>
      <c r="W1765" s="11"/>
      <c r="X1765" s="11"/>
      <c r="Y1765" s="11"/>
      <c r="Z1765" s="11"/>
      <c r="AA1765" s="11"/>
      <c r="AB1765" s="11"/>
      <c r="AC1765" s="11"/>
      <c r="AD1765" s="11"/>
      <c r="AE1765" s="11"/>
      <c r="AF1765" s="11"/>
      <c r="AG1765" s="11"/>
      <c r="AH1765" s="11"/>
      <c r="AI1765" s="11"/>
      <c r="AJ1765" s="11"/>
      <c r="AK1765" s="11"/>
      <c r="AL1765" s="11"/>
      <c r="AM1765" s="11"/>
      <c r="AN1765" s="11"/>
      <c r="AO1765" s="11"/>
      <c r="AP1765" s="11"/>
      <c r="AQ1765" s="11"/>
      <c r="AR1765" s="11"/>
      <c r="AS1765" s="11"/>
      <c r="AT1765" s="11"/>
      <c r="AU1765" s="11"/>
      <c r="AV1765" s="11"/>
      <c r="AW1765" s="11"/>
      <c r="AX1765" s="11"/>
      <c r="AY1765" s="11"/>
      <c r="AZ1765" s="11"/>
      <c r="BA1765" s="11"/>
      <c r="BB1765" s="11"/>
      <c r="BC1765" s="11"/>
      <c r="BD1765" s="11"/>
      <c r="BE1765" s="11"/>
      <c r="BF1765" s="11"/>
      <c r="BG1765" s="11"/>
      <c r="BH1765" s="11"/>
      <c r="BI1765" s="11"/>
      <c r="BJ1765" s="11"/>
      <c r="BK1765" s="11"/>
      <c r="BL1765" s="11"/>
      <c r="BM1765" s="11"/>
      <c r="BN1765" s="11"/>
      <c r="BO1765" s="11"/>
      <c r="BP1765" s="11"/>
    </row>
    <row r="1766" spans="1:68" ht="12.75" customHeight="1">
      <c r="A1766" s="12">
        <f t="shared" si="3246"/>
        <v>1762</v>
      </c>
      <c r="B1766" s="11" t="str">
        <f t="shared" ref="B1766:D1766" si="3408">IF(ISERROR(B1765),IF(ISERROR(B1764),IF(ISERROR(B1763),"BLANK",B1763),B1764),B1765)</f>
        <v>Valesca deGroot</v>
      </c>
      <c r="C1766" s="11" t="str">
        <f t="shared" si="3408"/>
        <v>Jasmin Schuster</v>
      </c>
      <c r="D1766" s="11" t="str">
        <f t="shared" si="3408"/>
        <v>BMSC17</v>
      </c>
      <c r="E1766" s="12" t="str">
        <f>IF(ISERROR(VLOOKUP($D1766,SITES!$A:$E,2,FALSE)),"",VLOOKUP($D1766,SITES!$A:$E,2,FALSE))</f>
        <v>Wouwer Channel</v>
      </c>
      <c r="F1766" s="10">
        <f>IF(ISERROR(VLOOKUP($D1766,SITES!$A:$E,3,FALSE)),"",VLOOKUP($D1766,SITES!$A:$E,3,FALSE))</f>
        <v>48.865482330322202</v>
      </c>
      <c r="G1766" s="13">
        <f>IF(ISERROR(VLOOKUP($D1766,SITES!$A:$E,4,FALSE)),"",VLOOKUP($D1766,SITES!$A:$E,4,FALSE))</f>
        <v>-125.36148071289</v>
      </c>
      <c r="H1766" s="36" t="str">
        <f t="shared" ref="H1766:O1766" si="3409">IF(ISERROR(H1765),IF(ISERROR(H1764),IF(ISERROR(H1763),"BLANK",H1763),H1764),H1765)</f>
        <v>02/05/2024</v>
      </c>
      <c r="I1766" s="11">
        <f t="shared" si="3409"/>
        <v>2.5</v>
      </c>
      <c r="J1766" s="11" t="str">
        <f t="shared" si="3409"/>
        <v>NE</v>
      </c>
      <c r="K1766" s="18">
        <f t="shared" si="3409"/>
        <v>0.63194444444444442</v>
      </c>
      <c r="L1766" s="11" t="str">
        <f t="shared" si="3409"/>
        <v>VdG</v>
      </c>
      <c r="M1766" s="11">
        <f t="shared" si="3409"/>
        <v>5.8</v>
      </c>
      <c r="N1766" s="11">
        <f t="shared" si="3409"/>
        <v>2</v>
      </c>
      <c r="O1766" s="11">
        <f t="shared" si="3409"/>
        <v>2</v>
      </c>
      <c r="P1766" s="11" t="s">
        <v>42</v>
      </c>
      <c r="Q1766" s="19" t="str">
        <f>IF($N1766=1,IF(ISERROR(VLOOKUP($P1766,'M1'!$A:$C,Q$2,FALSE)),"NOT PRESENT",VLOOKUP($P1766,'M1'!$A:$C,Q$2,FALSE)),IF($N1766=2,IF(ISERROR(VLOOKUP(DATA!$P1766,'M2'!$A:$C,Q$2,FALSE)),"NOT PRESENT",VLOOKUP(DATA!$P1766,'M2'!$A:$C,Q$2,FALSE)),IF($N1766=0,IF(ISERROR(VLOOKUP($P1766,'M1'!$A:$C,Q$2,FALSE)),IF(ISERROR(VLOOKUP(DATA!$P1766,'M2'!$A:$C,Q$2,FALSE)),"NOT PRESENT",VLOOKUP(DATA!$P1766,'M2'!$A:$C,Q$2,FALSE)),VLOOKUP($P1766,'M1'!$A:$C,Q$2,FALSE)),"SPECIFY METHOD")))</f>
        <v>Dermasterias imbricata</v>
      </c>
      <c r="R1766" s="12" t="str">
        <f>IF($N1766=1,IF(ISERROR(VLOOKUP($P1766,'M1'!$A:$C,R$2,FALSE)),"NOT PRESENT",VLOOKUP($P1766,'M1'!$A:$C,R$2,FALSE)),IF($N1766=2,IF(ISERROR(VLOOKUP(DATA!$P1766,'M2'!$A:$C,R$2,FALSE)),"NOT PRESENT",VLOOKUP(DATA!$P1766,'M2'!$A:$C,R$2,FALSE)),IF($N1766=0,IF(ISERROR(VLOOKUP($P1766,'M1'!$A:$C,R$2,FALSE)),IF(ISERROR(VLOOKUP(DATA!$P1766,'M2'!$A:$C,R$2,FALSE)),"NOT PRESENT",VLOOKUP(DATA!$P1766,'M2'!$A:$C,R$2,FALSE)),VLOOKUP($P1766,'M1'!$A:$C,R$2,FALSE)),"SPECIFY METHOD")))</f>
        <v>Leather star</v>
      </c>
      <c r="S1766" s="21">
        <f t="shared" si="2910"/>
        <v>1</v>
      </c>
      <c r="T1766" s="11">
        <v>1</v>
      </c>
      <c r="U1766" s="11"/>
      <c r="V1766" s="11"/>
      <c r="W1766" s="11"/>
      <c r="X1766" s="11"/>
      <c r="Y1766" s="11"/>
      <c r="Z1766" s="11"/>
      <c r="AA1766" s="11"/>
      <c r="AB1766" s="11"/>
      <c r="AC1766" s="11"/>
      <c r="AD1766" s="11"/>
      <c r="AE1766" s="11"/>
      <c r="AF1766" s="11"/>
      <c r="AG1766" s="11"/>
      <c r="AH1766" s="11"/>
      <c r="AI1766" s="11"/>
      <c r="AJ1766" s="11"/>
      <c r="AK1766" s="11"/>
      <c r="AL1766" s="11"/>
      <c r="AM1766" s="11"/>
      <c r="AN1766" s="11"/>
      <c r="AO1766" s="11"/>
      <c r="AP1766" s="11"/>
      <c r="AQ1766" s="11"/>
      <c r="AR1766" s="11"/>
      <c r="AS1766" s="11"/>
      <c r="AT1766" s="11"/>
      <c r="AU1766" s="11"/>
      <c r="AV1766" s="11"/>
      <c r="AW1766" s="11"/>
      <c r="AX1766" s="11"/>
      <c r="AY1766" s="11"/>
      <c r="AZ1766" s="11"/>
      <c r="BA1766" s="11"/>
      <c r="BB1766" s="11"/>
      <c r="BC1766" s="11"/>
      <c r="BD1766" s="11"/>
      <c r="BE1766" s="11"/>
      <c r="BF1766" s="11"/>
      <c r="BG1766" s="11"/>
      <c r="BH1766" s="11"/>
      <c r="BI1766" s="11"/>
      <c r="BJ1766" s="11"/>
      <c r="BK1766" s="11"/>
      <c r="BL1766" s="11"/>
      <c r="BM1766" s="11"/>
      <c r="BN1766" s="11"/>
      <c r="BO1766" s="11"/>
      <c r="BP1766" s="11"/>
    </row>
    <row r="1767" spans="1:68" ht="12.75" customHeight="1">
      <c r="A1767" s="12">
        <f t="shared" si="3246"/>
        <v>1763</v>
      </c>
      <c r="B1767" s="11" t="str">
        <f t="shared" ref="B1767:D1767" si="3410">IF(ISERROR(#REF!),IF(ISERROR(B1766),IF(ISERROR(B1765),"BLANK",B1765),B1766),#REF!)</f>
        <v>Valesca deGroot</v>
      </c>
      <c r="C1767" s="11" t="str">
        <f t="shared" si="3410"/>
        <v>Jasmin Schuster</v>
      </c>
      <c r="D1767" s="11" t="str">
        <f t="shared" si="3410"/>
        <v>BMSC17</v>
      </c>
      <c r="E1767" s="12" t="str">
        <f>IF(ISERROR(VLOOKUP($D1767,SITES!$A:$E,2,FALSE)),"",VLOOKUP($D1767,SITES!$A:$E,2,FALSE))</f>
        <v>Wouwer Channel</v>
      </c>
      <c r="F1767" s="10">
        <f>IF(ISERROR(VLOOKUP($D1767,SITES!$A:$E,3,FALSE)),"",VLOOKUP($D1767,SITES!$A:$E,3,FALSE))</f>
        <v>48.865482330322202</v>
      </c>
      <c r="G1767" s="13">
        <f>IF(ISERROR(VLOOKUP($D1767,SITES!$A:$E,4,FALSE)),"",VLOOKUP($D1767,SITES!$A:$E,4,FALSE))</f>
        <v>-125.36148071289</v>
      </c>
      <c r="H1767" s="36" t="str">
        <f t="shared" ref="H1767:O1767" si="3411">IF(ISERROR(#REF!),IF(ISERROR(H1766),IF(ISERROR(H1765),"BLANK",H1765),H1766),#REF!)</f>
        <v>02/05/2024</v>
      </c>
      <c r="I1767" s="11">
        <f t="shared" si="3411"/>
        <v>2.5</v>
      </c>
      <c r="J1767" s="11" t="str">
        <f t="shared" si="3411"/>
        <v>NE</v>
      </c>
      <c r="K1767" s="18">
        <f t="shared" si="3411"/>
        <v>0.63194444444444442</v>
      </c>
      <c r="L1767" s="11" t="str">
        <f t="shared" si="3411"/>
        <v>VdG</v>
      </c>
      <c r="M1767" s="11">
        <f t="shared" si="3411"/>
        <v>5.8</v>
      </c>
      <c r="N1767" s="11">
        <f t="shared" si="3411"/>
        <v>2</v>
      </c>
      <c r="O1767" s="11">
        <f t="shared" si="3411"/>
        <v>2</v>
      </c>
      <c r="P1767" s="11" t="s">
        <v>34</v>
      </c>
      <c r="Q1767" s="19" t="str">
        <f>IF($N1767=1,IF(ISERROR(VLOOKUP($P1767,'M1'!$A:$C,Q$2,FALSE)),"NOT PRESENT",VLOOKUP($P1767,'M1'!$A:$C,Q$2,FALSE)),IF($N1767=2,IF(ISERROR(VLOOKUP(DATA!$P1767,'M2'!$A:$C,Q$2,FALSE)),"NOT PRESENT",VLOOKUP(DATA!$P1767,'M2'!$A:$C,Q$2,FALSE)),IF($N1767=0,IF(ISERROR(VLOOKUP($P1767,'M1'!$A:$C,Q$2,FALSE)),IF(ISERROR(VLOOKUP(DATA!$P1767,'M2'!$A:$C,Q$2,FALSE)),"NOT PRESENT",VLOOKUP(DATA!$P1767,'M2'!$A:$C,Q$2,FALSE)),VLOOKUP($P1767,'M1'!$A:$C,Q$2,FALSE)),"SPECIFY METHOD")))</f>
        <v>Pagurus hemphilli</v>
      </c>
      <c r="R1767" s="12" t="str">
        <f>IF($N1767=1,IF(ISERROR(VLOOKUP($P1767,'M1'!$A:$C,R$2,FALSE)),"NOT PRESENT",VLOOKUP($P1767,'M1'!$A:$C,R$2,FALSE)),IF($N1767=2,IF(ISERROR(VLOOKUP(DATA!$P1767,'M2'!$A:$C,R$2,FALSE)),"NOT PRESENT",VLOOKUP(DATA!$P1767,'M2'!$A:$C,R$2,FALSE)),IF($N1767=0,IF(ISERROR(VLOOKUP($P1767,'M1'!$A:$C,R$2,FALSE)),IF(ISERROR(VLOOKUP(DATA!$P1767,'M2'!$A:$C,R$2,FALSE)),"NOT PRESENT",VLOOKUP(DATA!$P1767,'M2'!$A:$C,R$2,FALSE)),VLOOKUP($P1767,'M1'!$A:$C,R$2,FALSE)),"SPECIFY METHOD")))</f>
        <v>Maroon hermit</v>
      </c>
      <c r="S1767" s="21">
        <f t="shared" si="2910"/>
        <v>6</v>
      </c>
      <c r="T1767" s="11">
        <v>6</v>
      </c>
      <c r="U1767" s="11"/>
      <c r="V1767" s="11"/>
      <c r="W1767" s="11"/>
      <c r="X1767" s="11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1"/>
      <c r="AJ1767" s="11"/>
      <c r="AK1767" s="11"/>
      <c r="AL1767" s="11"/>
      <c r="AM1767" s="11"/>
      <c r="AN1767" s="11"/>
      <c r="AO1767" s="11"/>
      <c r="AP1767" s="11"/>
      <c r="AQ1767" s="11"/>
      <c r="AR1767" s="11"/>
      <c r="AS1767" s="11"/>
      <c r="AT1767" s="11"/>
      <c r="AU1767" s="11"/>
      <c r="AV1767" s="11"/>
      <c r="AW1767" s="11"/>
      <c r="AX1767" s="11"/>
      <c r="AY1767" s="11"/>
      <c r="AZ1767" s="11"/>
      <c r="BA1767" s="11"/>
      <c r="BB1767" s="11"/>
      <c r="BC1767" s="11"/>
      <c r="BD1767" s="11"/>
      <c r="BE1767" s="11"/>
      <c r="BF1767" s="11"/>
      <c r="BG1767" s="11"/>
      <c r="BH1767" s="11"/>
      <c r="BI1767" s="11"/>
      <c r="BJ1767" s="11"/>
      <c r="BK1767" s="11"/>
      <c r="BL1767" s="11"/>
      <c r="BM1767" s="11"/>
      <c r="BN1767" s="11"/>
      <c r="BO1767" s="11"/>
      <c r="BP1767" s="11"/>
    </row>
    <row r="1768" spans="1:68" ht="12.75" customHeight="1">
      <c r="A1768" s="12">
        <f t="shared" si="3246"/>
        <v>1764</v>
      </c>
      <c r="B1768" s="11" t="str">
        <f t="shared" ref="B1768:D1768" si="3412">IF(ISERROR(B1767),IF(ISERROR(#REF!),IF(ISERROR(B1766),"BLANK",B1766),#REF!),B1767)</f>
        <v>Valesca deGroot</v>
      </c>
      <c r="C1768" s="11" t="str">
        <f t="shared" si="3412"/>
        <v>Jasmin Schuster</v>
      </c>
      <c r="D1768" s="11" t="str">
        <f t="shared" si="3412"/>
        <v>BMSC17</v>
      </c>
      <c r="E1768" s="12" t="str">
        <f>IF(ISERROR(VLOOKUP($D1768,SITES!$A:$E,2,FALSE)),"",VLOOKUP($D1768,SITES!$A:$E,2,FALSE))</f>
        <v>Wouwer Channel</v>
      </c>
      <c r="F1768" s="10">
        <f>IF(ISERROR(VLOOKUP($D1768,SITES!$A:$E,3,FALSE)),"",VLOOKUP($D1768,SITES!$A:$E,3,FALSE))</f>
        <v>48.865482330322202</v>
      </c>
      <c r="G1768" s="13">
        <f>IF(ISERROR(VLOOKUP($D1768,SITES!$A:$E,4,FALSE)),"",VLOOKUP($D1768,SITES!$A:$E,4,FALSE))</f>
        <v>-125.36148071289</v>
      </c>
      <c r="H1768" s="36" t="str">
        <f t="shared" ref="H1768:O1768" si="3413">IF(ISERROR(H1767),IF(ISERROR(#REF!),IF(ISERROR(H1766),"BLANK",H1766),#REF!),H1767)</f>
        <v>02/05/2024</v>
      </c>
      <c r="I1768" s="11">
        <f t="shared" si="3413"/>
        <v>2.5</v>
      </c>
      <c r="J1768" s="11" t="str">
        <f t="shared" si="3413"/>
        <v>NE</v>
      </c>
      <c r="K1768" s="18">
        <f t="shared" si="3413"/>
        <v>0.63194444444444442</v>
      </c>
      <c r="L1768" s="11" t="str">
        <f t="shared" si="3413"/>
        <v>VdG</v>
      </c>
      <c r="M1768" s="11">
        <f t="shared" si="3413"/>
        <v>5.8</v>
      </c>
      <c r="N1768" s="11">
        <f t="shared" si="3413"/>
        <v>2</v>
      </c>
      <c r="O1768" s="11">
        <f t="shared" si="3413"/>
        <v>2</v>
      </c>
      <c r="P1768" s="11" t="s">
        <v>33</v>
      </c>
      <c r="Q1768" s="19" t="str">
        <f>IF($N1768=1,IF(ISERROR(VLOOKUP($P1768,'M1'!$A:$C,Q$2,FALSE)),"NOT PRESENT",VLOOKUP($P1768,'M1'!$A:$C,Q$2,FALSE)),IF($N1768=2,IF(ISERROR(VLOOKUP(DATA!$P1768,'M2'!$A:$C,Q$2,FALSE)),"NOT PRESENT",VLOOKUP(DATA!$P1768,'M2'!$A:$C,Q$2,FALSE)),IF($N1768=0,IF(ISERROR(VLOOKUP($P1768,'M1'!$A:$C,Q$2,FALSE)),IF(ISERROR(VLOOKUP(DATA!$P1768,'M2'!$A:$C,Q$2,FALSE)),"NOT PRESENT",VLOOKUP(DATA!$P1768,'M2'!$A:$C,Q$2,FALSE)),VLOOKUP($P1768,'M1'!$A:$C,Q$2,FALSE)),"SPECIFY METHOD")))</f>
        <v>Apostichopus californicus</v>
      </c>
      <c r="R1768" s="12" t="str">
        <f>IF($N1768=1,IF(ISERROR(VLOOKUP($P1768,'M1'!$A:$C,R$2,FALSE)),"NOT PRESENT",VLOOKUP($P1768,'M1'!$A:$C,R$2,FALSE)),IF($N1768=2,IF(ISERROR(VLOOKUP(DATA!$P1768,'M2'!$A:$C,R$2,FALSE)),"NOT PRESENT",VLOOKUP(DATA!$P1768,'M2'!$A:$C,R$2,FALSE)),IF($N1768=0,IF(ISERROR(VLOOKUP($P1768,'M1'!$A:$C,R$2,FALSE)),IF(ISERROR(VLOOKUP(DATA!$P1768,'M2'!$A:$C,R$2,FALSE)),"NOT PRESENT",VLOOKUP(DATA!$P1768,'M2'!$A:$C,R$2,FALSE)),VLOOKUP($P1768,'M1'!$A:$C,R$2,FALSE)),"SPECIFY METHOD")))</f>
        <v>California sea cucumber</v>
      </c>
      <c r="S1768" s="21">
        <f t="shared" ref="S1768:S1836" si="3414">SUM(T1768:AV1768)</f>
        <v>5</v>
      </c>
      <c r="T1768" s="11">
        <v>5</v>
      </c>
      <c r="U1768" s="11"/>
      <c r="V1768" s="11"/>
      <c r="W1768" s="11"/>
      <c r="X1768" s="11"/>
      <c r="Y1768" s="11"/>
      <c r="Z1768" s="11"/>
      <c r="AA1768" s="11"/>
      <c r="AB1768" s="11"/>
      <c r="AC1768" s="11"/>
      <c r="AD1768" s="11"/>
      <c r="AE1768" s="11"/>
      <c r="AF1768" s="11"/>
      <c r="AG1768" s="11"/>
      <c r="AH1768" s="11"/>
      <c r="AI1768" s="11"/>
      <c r="AJ1768" s="11"/>
      <c r="AK1768" s="11"/>
      <c r="AL1768" s="11"/>
      <c r="AM1768" s="11"/>
      <c r="AN1768" s="11"/>
      <c r="AO1768" s="11"/>
      <c r="AP1768" s="11"/>
      <c r="AQ1768" s="11"/>
      <c r="AR1768" s="11"/>
      <c r="AS1768" s="11"/>
      <c r="AT1768" s="11"/>
      <c r="AU1768" s="11"/>
      <c r="AV1768" s="11"/>
      <c r="AW1768" s="11"/>
      <c r="AX1768" s="11"/>
      <c r="AY1768" s="11"/>
      <c r="AZ1768" s="11"/>
      <c r="BA1768" s="11"/>
      <c r="BB1768" s="11"/>
      <c r="BC1768" s="11"/>
      <c r="BD1768" s="11"/>
      <c r="BE1768" s="11"/>
      <c r="BF1768" s="11"/>
      <c r="BG1768" s="11"/>
      <c r="BH1768" s="11"/>
      <c r="BI1768" s="11"/>
      <c r="BJ1768" s="11"/>
      <c r="BK1768" s="11"/>
      <c r="BL1768" s="11"/>
      <c r="BM1768" s="11"/>
      <c r="BN1768" s="11"/>
      <c r="BO1768" s="11"/>
      <c r="BP1768" s="11"/>
    </row>
    <row r="1769" spans="1:68" ht="12.75" customHeight="1">
      <c r="A1769" s="12">
        <f t="shared" si="3246"/>
        <v>1765</v>
      </c>
      <c r="B1769" s="11" t="str">
        <f t="shared" ref="B1769:D1769" si="3415">IF(ISERROR(B1768),IF(ISERROR(B1767),IF(ISERROR(#REF!),"BLANK",#REF!),B1767),B1768)</f>
        <v>Valesca deGroot</v>
      </c>
      <c r="C1769" s="11" t="str">
        <f t="shared" si="3415"/>
        <v>Jasmin Schuster</v>
      </c>
      <c r="D1769" s="11" t="str">
        <f t="shared" si="3415"/>
        <v>BMSC17</v>
      </c>
      <c r="E1769" s="12" t="str">
        <f>IF(ISERROR(VLOOKUP($D1769,SITES!$A:$E,2,FALSE)),"",VLOOKUP($D1769,SITES!$A:$E,2,FALSE))</f>
        <v>Wouwer Channel</v>
      </c>
      <c r="F1769" s="10">
        <f>IF(ISERROR(VLOOKUP($D1769,SITES!$A:$E,3,FALSE)),"",VLOOKUP($D1769,SITES!$A:$E,3,FALSE))</f>
        <v>48.865482330322202</v>
      </c>
      <c r="G1769" s="13">
        <f>IF(ISERROR(VLOOKUP($D1769,SITES!$A:$E,4,FALSE)),"",VLOOKUP($D1769,SITES!$A:$E,4,FALSE))</f>
        <v>-125.36148071289</v>
      </c>
      <c r="H1769" s="36" t="str">
        <f t="shared" ref="H1769:O1769" si="3416">IF(ISERROR(H1768),IF(ISERROR(H1767),IF(ISERROR(#REF!),"BLANK",#REF!),H1767),H1768)</f>
        <v>02/05/2024</v>
      </c>
      <c r="I1769" s="11">
        <f t="shared" si="3416"/>
        <v>2.5</v>
      </c>
      <c r="J1769" s="11" t="str">
        <f t="shared" si="3416"/>
        <v>NE</v>
      </c>
      <c r="K1769" s="18">
        <f t="shared" si="3416"/>
        <v>0.63194444444444442</v>
      </c>
      <c r="L1769" s="11" t="str">
        <f t="shared" si="3416"/>
        <v>VdG</v>
      </c>
      <c r="M1769" s="11">
        <f t="shared" si="3416"/>
        <v>5.8</v>
      </c>
      <c r="N1769" s="11">
        <f t="shared" si="3416"/>
        <v>2</v>
      </c>
      <c r="O1769" s="11">
        <f t="shared" si="3416"/>
        <v>2</v>
      </c>
      <c r="P1769" s="11" t="s">
        <v>36</v>
      </c>
      <c r="Q1769" s="19" t="str">
        <f>IF($N1769=1,IF(ISERROR(VLOOKUP($P1769,'M1'!$A:$C,Q$2,FALSE)),"NOT PRESENT",VLOOKUP($P1769,'M1'!$A:$C,Q$2,FALSE)),IF($N1769=2,IF(ISERROR(VLOOKUP(DATA!$P1769,'M2'!$A:$C,Q$2,FALSE)),"NOT PRESENT",VLOOKUP(DATA!$P1769,'M2'!$A:$C,Q$2,FALSE)),IF($N1769=0,IF(ISERROR(VLOOKUP($P1769,'M1'!$A:$C,Q$2,FALSE)),IF(ISERROR(VLOOKUP(DATA!$P1769,'M2'!$A:$C,Q$2,FALSE)),"NOT PRESENT",VLOOKUP(DATA!$P1769,'M2'!$A:$C,Q$2,FALSE)),VLOOKUP($P1769,'M1'!$A:$C,Q$2,FALSE)),"SPECIFY METHOD")))</f>
        <v>Haliotis kamtschatkana</v>
      </c>
      <c r="R1769" s="12" t="str">
        <f>IF($N1769=1,IF(ISERROR(VLOOKUP($P1769,'M1'!$A:$C,R$2,FALSE)),"NOT PRESENT",VLOOKUP($P1769,'M1'!$A:$C,R$2,FALSE)),IF($N1769=2,IF(ISERROR(VLOOKUP(DATA!$P1769,'M2'!$A:$C,R$2,FALSE)),"NOT PRESENT",VLOOKUP(DATA!$P1769,'M2'!$A:$C,R$2,FALSE)),IF($N1769=0,IF(ISERROR(VLOOKUP($P1769,'M1'!$A:$C,R$2,FALSE)),IF(ISERROR(VLOOKUP(DATA!$P1769,'M2'!$A:$C,R$2,FALSE)),"NOT PRESENT",VLOOKUP(DATA!$P1769,'M2'!$A:$C,R$2,FALSE)),VLOOKUP($P1769,'M1'!$A:$C,R$2,FALSE)),"SPECIFY METHOD")))</f>
        <v>Pinto abalone</v>
      </c>
      <c r="S1769" s="21">
        <f t="shared" si="3414"/>
        <v>3</v>
      </c>
      <c r="T1769" s="11">
        <v>3</v>
      </c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1"/>
      <c r="AW1769" s="11"/>
      <c r="AX1769" s="11"/>
      <c r="AY1769" s="11"/>
      <c r="AZ1769" s="11"/>
      <c r="BA1769" s="11"/>
      <c r="BB1769" s="11"/>
      <c r="BC1769" s="11"/>
      <c r="BD1769" s="11"/>
      <c r="BE1769" s="11"/>
      <c r="BF1769" s="11"/>
      <c r="BG1769" s="11"/>
      <c r="BH1769" s="11"/>
      <c r="BI1769" s="11"/>
      <c r="BJ1769" s="11"/>
      <c r="BK1769" s="11"/>
      <c r="BL1769" s="11"/>
      <c r="BM1769" s="11"/>
      <c r="BN1769" s="11"/>
      <c r="BO1769" s="11"/>
      <c r="BP1769" s="11"/>
    </row>
    <row r="1770" spans="1:68" ht="12.75" customHeight="1">
      <c r="A1770" s="12">
        <f t="shared" si="3246"/>
        <v>1766</v>
      </c>
      <c r="B1770" s="11" t="str">
        <f t="shared" ref="B1770:D1770" si="3417">IF(ISERROR(B1769),IF(ISERROR(B1768),IF(ISERROR(B1767),"BLANK",B1767),B1768),B1769)</f>
        <v>Valesca deGroot</v>
      </c>
      <c r="C1770" s="11" t="str">
        <f t="shared" si="3417"/>
        <v>Jasmin Schuster</v>
      </c>
      <c r="D1770" s="11" t="str">
        <f t="shared" si="3417"/>
        <v>BMSC17</v>
      </c>
      <c r="E1770" s="12" t="str">
        <f>IF(ISERROR(VLOOKUP($D1770,SITES!$A:$E,2,FALSE)),"",VLOOKUP($D1770,SITES!$A:$E,2,FALSE))</f>
        <v>Wouwer Channel</v>
      </c>
      <c r="F1770" s="10">
        <f>IF(ISERROR(VLOOKUP($D1770,SITES!$A:$E,3,FALSE)),"",VLOOKUP($D1770,SITES!$A:$E,3,FALSE))</f>
        <v>48.865482330322202</v>
      </c>
      <c r="G1770" s="13">
        <f>IF(ISERROR(VLOOKUP($D1770,SITES!$A:$E,4,FALSE)),"",VLOOKUP($D1770,SITES!$A:$E,4,FALSE))</f>
        <v>-125.36148071289</v>
      </c>
      <c r="H1770" s="36" t="str">
        <f t="shared" ref="H1770:O1770" si="3418">IF(ISERROR(H1769),IF(ISERROR(H1768),IF(ISERROR(H1767),"BLANK",H1767),H1768),H1769)</f>
        <v>02/05/2024</v>
      </c>
      <c r="I1770" s="11">
        <f t="shared" si="3418"/>
        <v>2.5</v>
      </c>
      <c r="J1770" s="11" t="str">
        <f t="shared" si="3418"/>
        <v>NE</v>
      </c>
      <c r="K1770" s="18">
        <f t="shared" si="3418"/>
        <v>0.63194444444444442</v>
      </c>
      <c r="L1770" s="11" t="str">
        <f t="shared" si="3418"/>
        <v>VdG</v>
      </c>
      <c r="M1770" s="11">
        <f t="shared" si="3418"/>
        <v>5.8</v>
      </c>
      <c r="N1770" s="11">
        <f t="shared" si="3418"/>
        <v>2</v>
      </c>
      <c r="O1770" s="11">
        <f t="shared" si="3418"/>
        <v>2</v>
      </c>
      <c r="P1770" s="11" t="s">
        <v>59</v>
      </c>
      <c r="Q1770" s="19" t="str">
        <f>IF($N1770=1,IF(ISERROR(VLOOKUP($P1770,'M1'!$A:$C,Q$2,FALSE)),"NOT PRESENT",VLOOKUP($P1770,'M1'!$A:$C,Q$2,FALSE)),IF($N1770=2,IF(ISERROR(VLOOKUP(DATA!$P1770,'M2'!$A:$C,Q$2,FALSE)),"NOT PRESENT",VLOOKUP(DATA!$P1770,'M2'!$A:$C,Q$2,FALSE)),IF($N1770=0,IF(ISERROR(VLOOKUP($P1770,'M1'!$A:$C,Q$2,FALSE)),IF(ISERROR(VLOOKUP(DATA!$P1770,'M2'!$A:$C,Q$2,FALSE)),"NOT PRESENT",VLOOKUP(DATA!$P1770,'M2'!$A:$C,Q$2,FALSE)),VLOOKUP($P1770,'M1'!$A:$C,Q$2,FALSE)),"SPECIFY METHOD")))</f>
        <v>Scyra acutifrons</v>
      </c>
      <c r="R1770" s="12" t="str">
        <f>IF($N1770=1,IF(ISERROR(VLOOKUP($P1770,'M1'!$A:$C,R$2,FALSE)),"NOT PRESENT",VLOOKUP($P1770,'M1'!$A:$C,R$2,FALSE)),IF($N1770=2,IF(ISERROR(VLOOKUP(DATA!$P1770,'M2'!$A:$C,R$2,FALSE)),"NOT PRESENT",VLOOKUP(DATA!$P1770,'M2'!$A:$C,R$2,FALSE)),IF($N1770=0,IF(ISERROR(VLOOKUP($P1770,'M1'!$A:$C,R$2,FALSE)),IF(ISERROR(VLOOKUP(DATA!$P1770,'M2'!$A:$C,R$2,FALSE)),"NOT PRESENT",VLOOKUP(DATA!$P1770,'M2'!$A:$C,R$2,FALSE)),VLOOKUP($P1770,'M1'!$A:$C,R$2,FALSE)),"SPECIFY METHOD")))</f>
        <v>Sharpnose crab</v>
      </c>
      <c r="S1770" s="21">
        <f t="shared" si="3414"/>
        <v>1</v>
      </c>
      <c r="T1770" s="11">
        <v>1</v>
      </c>
      <c r="U1770" s="11"/>
      <c r="V1770" s="11"/>
      <c r="W1770" s="11"/>
      <c r="X1770" s="11"/>
      <c r="Y1770" s="11"/>
      <c r="Z1770" s="11"/>
      <c r="AA1770" s="11"/>
      <c r="AB1770" s="11"/>
      <c r="AC1770" s="11"/>
      <c r="AD1770" s="11"/>
      <c r="AE1770" s="11"/>
      <c r="AF1770" s="11"/>
      <c r="AG1770" s="11"/>
      <c r="AH1770" s="11"/>
      <c r="AI1770" s="11"/>
      <c r="AJ1770" s="11"/>
      <c r="AK1770" s="11"/>
      <c r="AL1770" s="11"/>
      <c r="AM1770" s="11"/>
      <c r="AN1770" s="11"/>
      <c r="AO1770" s="11"/>
      <c r="AP1770" s="11"/>
      <c r="AQ1770" s="11"/>
      <c r="AR1770" s="11"/>
      <c r="AS1770" s="11"/>
      <c r="AT1770" s="11"/>
      <c r="AU1770" s="11"/>
      <c r="AV1770" s="11"/>
      <c r="AW1770" s="11"/>
      <c r="AX1770" s="11"/>
      <c r="AY1770" s="11"/>
      <c r="AZ1770" s="11"/>
      <c r="BA1770" s="11"/>
      <c r="BB1770" s="11"/>
      <c r="BC1770" s="11"/>
      <c r="BD1770" s="11"/>
      <c r="BE1770" s="11"/>
      <c r="BF1770" s="11"/>
      <c r="BG1770" s="11"/>
      <c r="BH1770" s="11"/>
      <c r="BI1770" s="11"/>
      <c r="BJ1770" s="11"/>
      <c r="BK1770" s="11"/>
      <c r="BL1770" s="11"/>
      <c r="BM1770" s="11"/>
      <c r="BN1770" s="11"/>
      <c r="BO1770" s="11"/>
      <c r="BP1770" s="11"/>
    </row>
    <row r="1771" spans="1:68" ht="12.75" customHeight="1">
      <c r="A1771" s="12">
        <f t="shared" si="3246"/>
        <v>1767</v>
      </c>
      <c r="B1771" s="11" t="str">
        <f t="shared" ref="B1771:D1771" si="3419">IF(ISERROR(B1770),IF(ISERROR(B1769),IF(ISERROR(B1768),"BLANK",B1768),B1769),B1770)</f>
        <v>Valesca deGroot</v>
      </c>
      <c r="C1771" s="11" t="str">
        <f t="shared" si="3419"/>
        <v>Jasmin Schuster</v>
      </c>
      <c r="D1771" s="11" t="str">
        <f t="shared" si="3419"/>
        <v>BMSC17</v>
      </c>
      <c r="E1771" s="12" t="str">
        <f>IF(ISERROR(VLOOKUP($D1771,SITES!$A:$E,2,FALSE)),"",VLOOKUP($D1771,SITES!$A:$E,2,FALSE))</f>
        <v>Wouwer Channel</v>
      </c>
      <c r="F1771" s="10">
        <f>IF(ISERROR(VLOOKUP($D1771,SITES!$A:$E,3,FALSE)),"",VLOOKUP($D1771,SITES!$A:$E,3,FALSE))</f>
        <v>48.865482330322202</v>
      </c>
      <c r="G1771" s="13">
        <f>IF(ISERROR(VLOOKUP($D1771,SITES!$A:$E,4,FALSE)),"",VLOOKUP($D1771,SITES!$A:$E,4,FALSE))</f>
        <v>-125.36148071289</v>
      </c>
      <c r="H1771" s="36" t="str">
        <f t="shared" ref="H1771:O1771" si="3420">IF(ISERROR(H1770),IF(ISERROR(H1769),IF(ISERROR(H1768),"BLANK",H1768),H1769),H1770)</f>
        <v>02/05/2024</v>
      </c>
      <c r="I1771" s="11">
        <f t="shared" si="3420"/>
        <v>2.5</v>
      </c>
      <c r="J1771" s="11" t="str">
        <f t="shared" si="3420"/>
        <v>NE</v>
      </c>
      <c r="K1771" s="18">
        <f t="shared" si="3420"/>
        <v>0.63194444444444442</v>
      </c>
      <c r="L1771" s="11" t="str">
        <f t="shared" si="3420"/>
        <v>VdG</v>
      </c>
      <c r="M1771" s="11">
        <f t="shared" si="3420"/>
        <v>5.8</v>
      </c>
      <c r="N1771" s="11">
        <f t="shared" si="3420"/>
        <v>2</v>
      </c>
      <c r="O1771" s="11">
        <f t="shared" si="3420"/>
        <v>2</v>
      </c>
      <c r="P1771" s="11" t="s">
        <v>37</v>
      </c>
      <c r="Q1771" s="19" t="str">
        <f>IF($N1771=1,IF(ISERROR(VLOOKUP($P1771,'M1'!$A:$C,Q$2,FALSE)),"NOT PRESENT",VLOOKUP($P1771,'M1'!$A:$C,Q$2,FALSE)),IF($N1771=2,IF(ISERROR(VLOOKUP(DATA!$P1771,'M2'!$A:$C,Q$2,FALSE)),"NOT PRESENT",VLOOKUP(DATA!$P1771,'M2'!$A:$C,Q$2,FALSE)),IF($N1771=0,IF(ISERROR(VLOOKUP($P1771,'M1'!$A:$C,Q$2,FALSE)),IF(ISERROR(VLOOKUP(DATA!$P1771,'M2'!$A:$C,Q$2,FALSE)),"NOT PRESENT",VLOOKUP(DATA!$P1771,'M2'!$A:$C,Q$2,FALSE)),VLOOKUP($P1771,'M1'!$A:$C,Q$2,FALSE)),"SPECIFY METHOD")))</f>
        <v>Ceratostoma foliatum</v>
      </c>
      <c r="R1771" s="12" t="str">
        <f>IF($N1771=1,IF(ISERROR(VLOOKUP($P1771,'M1'!$A:$C,R$2,FALSE)),"NOT PRESENT",VLOOKUP($P1771,'M1'!$A:$C,R$2,FALSE)),IF($N1771=2,IF(ISERROR(VLOOKUP(DATA!$P1771,'M2'!$A:$C,R$2,FALSE)),"NOT PRESENT",VLOOKUP(DATA!$P1771,'M2'!$A:$C,R$2,FALSE)),IF($N1771=0,IF(ISERROR(VLOOKUP($P1771,'M1'!$A:$C,R$2,FALSE)),IF(ISERROR(VLOOKUP(DATA!$P1771,'M2'!$A:$C,R$2,FALSE)),"NOT PRESENT",VLOOKUP(DATA!$P1771,'M2'!$A:$C,R$2,FALSE)),VLOOKUP($P1771,'M1'!$A:$C,R$2,FALSE)),"SPECIFY METHOD")))</f>
        <v>Leafy hornmouth</v>
      </c>
      <c r="S1771" s="21">
        <f t="shared" si="3414"/>
        <v>5</v>
      </c>
      <c r="T1771" s="11">
        <v>5</v>
      </c>
      <c r="U1771" s="11"/>
      <c r="V1771" s="11"/>
      <c r="W1771" s="11"/>
      <c r="X1771" s="11"/>
      <c r="Y1771" s="11"/>
      <c r="Z1771" s="11"/>
      <c r="AA1771" s="11"/>
      <c r="AB1771" s="11"/>
      <c r="AC1771" s="11"/>
      <c r="AD1771" s="11"/>
      <c r="AE1771" s="11"/>
      <c r="AF1771" s="11"/>
      <c r="AG1771" s="11"/>
      <c r="AH1771" s="11"/>
      <c r="AI1771" s="11"/>
      <c r="AJ1771" s="11"/>
      <c r="AK1771" s="11"/>
      <c r="AL1771" s="11"/>
      <c r="AM1771" s="11"/>
      <c r="AN1771" s="11"/>
      <c r="AO1771" s="11"/>
      <c r="AP1771" s="11"/>
      <c r="AQ1771" s="11"/>
      <c r="AR1771" s="11"/>
      <c r="AS1771" s="11"/>
      <c r="AT1771" s="11"/>
      <c r="AU1771" s="11"/>
      <c r="AV1771" s="11"/>
      <c r="AW1771" s="11"/>
      <c r="AX1771" s="11"/>
      <c r="AY1771" s="11"/>
      <c r="AZ1771" s="11"/>
      <c r="BA1771" s="11"/>
      <c r="BB1771" s="11"/>
      <c r="BC1771" s="11"/>
      <c r="BD1771" s="11"/>
      <c r="BE1771" s="11"/>
      <c r="BF1771" s="11"/>
      <c r="BG1771" s="11"/>
      <c r="BH1771" s="11"/>
      <c r="BI1771" s="11"/>
      <c r="BJ1771" s="11"/>
      <c r="BK1771" s="11"/>
      <c r="BL1771" s="11"/>
      <c r="BM1771" s="11"/>
      <c r="BN1771" s="11"/>
      <c r="BO1771" s="11"/>
      <c r="BP1771" s="11"/>
    </row>
    <row r="1772" spans="1:68" ht="12.75" customHeight="1">
      <c r="A1772" s="12">
        <f t="shared" si="3246"/>
        <v>1768</v>
      </c>
      <c r="B1772" s="11" t="str">
        <f t="shared" ref="B1772:D1772" si="3421">IF(ISERROR(B1771),IF(ISERROR(B1770),IF(ISERROR(B1769),"BLANK",B1769),B1770),B1771)</f>
        <v>Valesca deGroot</v>
      </c>
      <c r="C1772" s="11" t="str">
        <f t="shared" si="3421"/>
        <v>Jasmin Schuster</v>
      </c>
      <c r="D1772" s="11" t="str">
        <f t="shared" si="3421"/>
        <v>BMSC17</v>
      </c>
      <c r="E1772" s="12" t="str">
        <f>IF(ISERROR(VLOOKUP($D1772,SITES!$A:$E,2,FALSE)),"",VLOOKUP($D1772,SITES!$A:$E,2,FALSE))</f>
        <v>Wouwer Channel</v>
      </c>
      <c r="F1772" s="10">
        <f>IF(ISERROR(VLOOKUP($D1772,SITES!$A:$E,3,FALSE)),"",VLOOKUP($D1772,SITES!$A:$E,3,FALSE))</f>
        <v>48.865482330322202</v>
      </c>
      <c r="G1772" s="13">
        <f>IF(ISERROR(VLOOKUP($D1772,SITES!$A:$E,4,FALSE)),"",VLOOKUP($D1772,SITES!$A:$E,4,FALSE))</f>
        <v>-125.36148071289</v>
      </c>
      <c r="H1772" s="36" t="str">
        <f t="shared" ref="H1772:O1772" si="3422">IF(ISERROR(H1771),IF(ISERROR(H1770),IF(ISERROR(H1769),"BLANK",H1769),H1770),H1771)</f>
        <v>02/05/2024</v>
      </c>
      <c r="I1772" s="11">
        <f t="shared" si="3422"/>
        <v>2.5</v>
      </c>
      <c r="J1772" s="11" t="str">
        <f t="shared" si="3422"/>
        <v>NE</v>
      </c>
      <c r="K1772" s="18">
        <f t="shared" si="3422"/>
        <v>0.63194444444444442</v>
      </c>
      <c r="L1772" s="11" t="str">
        <f t="shared" si="3422"/>
        <v>VdG</v>
      </c>
      <c r="M1772" s="11">
        <f t="shared" si="3422"/>
        <v>5.8</v>
      </c>
      <c r="N1772" s="11">
        <f t="shared" si="3422"/>
        <v>2</v>
      </c>
      <c r="O1772" s="11">
        <f t="shared" si="3422"/>
        <v>2</v>
      </c>
      <c r="P1772" s="11" t="s">
        <v>41</v>
      </c>
      <c r="Q1772" s="19" t="str">
        <f>IF($N1772=1,IF(ISERROR(VLOOKUP($P1772,'M1'!$A:$C,Q$2,FALSE)),"NOT PRESENT",VLOOKUP($P1772,'M1'!$A:$C,Q$2,FALSE)),IF($N1772=2,IF(ISERROR(VLOOKUP(DATA!$P1772,'M2'!$A:$C,Q$2,FALSE)),"NOT PRESENT",VLOOKUP(DATA!$P1772,'M2'!$A:$C,Q$2,FALSE)),IF($N1772=0,IF(ISERROR(VLOOKUP($P1772,'M1'!$A:$C,Q$2,FALSE)),IF(ISERROR(VLOOKUP(DATA!$P1772,'M2'!$A:$C,Q$2,FALSE)),"NOT PRESENT",VLOOKUP(DATA!$P1772,'M2'!$A:$C,Q$2,FALSE)),VLOOKUP($P1772,'M1'!$A:$C,Q$2,FALSE)),"SPECIFY METHOD")))</f>
        <v>Pisaster ochraceus</v>
      </c>
      <c r="R1772" s="12" t="str">
        <f>IF($N1772=1,IF(ISERROR(VLOOKUP($P1772,'M1'!$A:$C,R$2,FALSE)),"NOT PRESENT",VLOOKUP($P1772,'M1'!$A:$C,R$2,FALSE)),IF($N1772=2,IF(ISERROR(VLOOKUP(DATA!$P1772,'M2'!$A:$C,R$2,FALSE)),"NOT PRESENT",VLOOKUP(DATA!$P1772,'M2'!$A:$C,R$2,FALSE)),IF($N1772=0,IF(ISERROR(VLOOKUP($P1772,'M1'!$A:$C,R$2,FALSE)),IF(ISERROR(VLOOKUP(DATA!$P1772,'M2'!$A:$C,R$2,FALSE)),"NOT PRESENT",VLOOKUP(DATA!$P1772,'M2'!$A:$C,R$2,FALSE)),VLOOKUP($P1772,'M1'!$A:$C,R$2,FALSE)),"SPECIFY METHOD")))</f>
        <v>Purple sea star</v>
      </c>
      <c r="S1772" s="21">
        <f t="shared" si="3414"/>
        <v>1</v>
      </c>
      <c r="T1772" s="11">
        <v>1</v>
      </c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1"/>
      <c r="BA1772" s="11"/>
      <c r="BB1772" s="11"/>
      <c r="BC1772" s="11"/>
      <c r="BD1772" s="11"/>
      <c r="BE1772" s="11"/>
      <c r="BF1772" s="11"/>
      <c r="BG1772" s="11"/>
      <c r="BH1772" s="11"/>
      <c r="BI1772" s="11"/>
      <c r="BJ1772" s="11"/>
      <c r="BK1772" s="11"/>
      <c r="BL1772" s="11"/>
      <c r="BM1772" s="11"/>
      <c r="BN1772" s="11"/>
      <c r="BO1772" s="11"/>
      <c r="BP1772" s="11"/>
    </row>
    <row r="1773" spans="1:68" ht="12.75" customHeight="1">
      <c r="A1773" s="12">
        <f t="shared" si="3246"/>
        <v>1769</v>
      </c>
      <c r="B1773" s="11" t="str">
        <f t="shared" ref="B1773:D1773" si="3423">IF(ISERROR(B1772),IF(ISERROR(B1771),IF(ISERROR(B1770),"BLANK",B1770),B1771),B1772)</f>
        <v>Valesca deGroot</v>
      </c>
      <c r="C1773" s="11" t="str">
        <f t="shared" si="3423"/>
        <v>Jasmin Schuster</v>
      </c>
      <c r="D1773" s="11" t="str">
        <f t="shared" si="3423"/>
        <v>BMSC17</v>
      </c>
      <c r="E1773" s="12" t="str">
        <f>IF(ISERROR(VLOOKUP($D1773,SITES!$A:$E,2,FALSE)),"",VLOOKUP($D1773,SITES!$A:$E,2,FALSE))</f>
        <v>Wouwer Channel</v>
      </c>
      <c r="F1773" s="10">
        <f>IF(ISERROR(VLOOKUP($D1773,SITES!$A:$E,3,FALSE)),"",VLOOKUP($D1773,SITES!$A:$E,3,FALSE))</f>
        <v>48.865482330322202</v>
      </c>
      <c r="G1773" s="13">
        <f>IF(ISERROR(VLOOKUP($D1773,SITES!$A:$E,4,FALSE)),"",VLOOKUP($D1773,SITES!$A:$E,4,FALSE))</f>
        <v>-125.36148071289</v>
      </c>
      <c r="H1773" s="36" t="str">
        <f t="shared" ref="H1773:O1773" si="3424">IF(ISERROR(H1772),IF(ISERROR(H1771),IF(ISERROR(H1770),"BLANK",H1770),H1771),H1772)</f>
        <v>02/05/2024</v>
      </c>
      <c r="I1773" s="11">
        <f t="shared" si="3424"/>
        <v>2.5</v>
      </c>
      <c r="J1773" s="11" t="str">
        <f t="shared" si="3424"/>
        <v>NE</v>
      </c>
      <c r="K1773" s="18">
        <f t="shared" si="3424"/>
        <v>0.63194444444444442</v>
      </c>
      <c r="L1773" s="11" t="str">
        <f t="shared" si="3424"/>
        <v>VdG</v>
      </c>
      <c r="M1773" s="11">
        <f t="shared" si="3424"/>
        <v>5.8</v>
      </c>
      <c r="N1773" s="11">
        <f t="shared" si="3424"/>
        <v>2</v>
      </c>
      <c r="O1773" s="11">
        <f t="shared" si="3424"/>
        <v>2</v>
      </c>
      <c r="P1773" s="11" t="s">
        <v>28</v>
      </c>
      <c r="Q1773" s="19" t="str">
        <f>IF($N1773=1,IF(ISERROR(VLOOKUP($P1773,'M1'!$A:$C,Q$2,FALSE)),"NOT PRESENT",VLOOKUP($P1773,'M1'!$A:$C,Q$2,FALSE)),IF($N1773=2,IF(ISERROR(VLOOKUP(DATA!$P1773,'M2'!$A:$C,Q$2,FALSE)),"NOT PRESENT",VLOOKUP(DATA!$P1773,'M2'!$A:$C,Q$2,FALSE)),IF($N1773=0,IF(ISERROR(VLOOKUP($P1773,'M1'!$A:$C,Q$2,FALSE)),IF(ISERROR(VLOOKUP(DATA!$P1773,'M2'!$A:$C,Q$2,FALSE)),"NOT PRESENT",VLOOKUP(DATA!$P1773,'M2'!$A:$C,Q$2,FALSE)),VLOOKUP($P1773,'M1'!$A:$C,Q$2,FALSE)),"SPECIFY METHOD")))</f>
        <v>Artedius harringtoni</v>
      </c>
      <c r="R1773" s="12" t="str">
        <f>IF($N1773=1,IF(ISERROR(VLOOKUP($P1773,'M1'!$A:$C,R$2,FALSE)),"NOT PRESENT",VLOOKUP($P1773,'M1'!$A:$C,R$2,FALSE)),IF($N1773=2,IF(ISERROR(VLOOKUP(DATA!$P1773,'M2'!$A:$C,R$2,FALSE)),"NOT PRESENT",VLOOKUP(DATA!$P1773,'M2'!$A:$C,R$2,FALSE)),IF($N1773=0,IF(ISERROR(VLOOKUP($P1773,'M1'!$A:$C,R$2,FALSE)),IF(ISERROR(VLOOKUP(DATA!$P1773,'M2'!$A:$C,R$2,FALSE)),"NOT PRESENT",VLOOKUP(DATA!$P1773,'M2'!$A:$C,R$2,FALSE)),VLOOKUP($P1773,'M1'!$A:$C,R$2,FALSE)),"SPECIFY METHOD")))</f>
        <v>Scalyhead sculpin</v>
      </c>
      <c r="S1773" s="21">
        <f t="shared" si="3414"/>
        <v>2</v>
      </c>
      <c r="T1773" s="11">
        <v>2</v>
      </c>
      <c r="U1773" s="11"/>
      <c r="V1773" s="11"/>
      <c r="W1773" s="11"/>
      <c r="X1773" s="11"/>
      <c r="Y1773" s="11"/>
      <c r="Z1773" s="11"/>
      <c r="AA1773" s="11"/>
      <c r="AB1773" s="11"/>
      <c r="AC1773" s="11"/>
      <c r="AD1773" s="11"/>
      <c r="AE1773" s="11"/>
      <c r="AF1773" s="11"/>
      <c r="AG1773" s="11"/>
      <c r="AH1773" s="11"/>
      <c r="AI1773" s="11"/>
      <c r="AJ1773" s="11"/>
      <c r="AK1773" s="11"/>
      <c r="AL1773" s="11"/>
      <c r="AM1773" s="11"/>
      <c r="AN1773" s="11"/>
      <c r="AO1773" s="11"/>
      <c r="AP1773" s="11"/>
      <c r="AQ1773" s="11"/>
      <c r="AR1773" s="11"/>
      <c r="AS1773" s="11"/>
      <c r="AT1773" s="11"/>
      <c r="AU1773" s="11"/>
      <c r="AV1773" s="11"/>
      <c r="AW1773" s="11"/>
      <c r="AX1773" s="11"/>
      <c r="AY1773" s="11"/>
      <c r="AZ1773" s="11"/>
      <c r="BA1773" s="11"/>
      <c r="BB1773" s="11"/>
      <c r="BC1773" s="11"/>
      <c r="BD1773" s="11"/>
      <c r="BE1773" s="11"/>
      <c r="BF1773" s="11"/>
      <c r="BG1773" s="11"/>
      <c r="BH1773" s="11"/>
      <c r="BI1773" s="11"/>
      <c r="BJ1773" s="11"/>
      <c r="BK1773" s="11"/>
      <c r="BL1773" s="11"/>
      <c r="BM1773" s="11"/>
      <c r="BN1773" s="11"/>
      <c r="BO1773" s="11"/>
      <c r="BP1773" s="11"/>
    </row>
    <row r="1774" spans="1:68" ht="12.75" customHeight="1">
      <c r="A1774" s="12">
        <f t="shared" si="3246"/>
        <v>1770</v>
      </c>
      <c r="B1774" s="11" t="str">
        <f t="shared" ref="B1774:D1774" si="3425">IF(ISERROR(B1773),IF(ISERROR(B1772),IF(ISERROR(B1771),"BLANK",B1771),B1772),B1773)</f>
        <v>Valesca deGroot</v>
      </c>
      <c r="C1774" s="11" t="str">
        <f t="shared" si="3425"/>
        <v>Jasmin Schuster</v>
      </c>
      <c r="D1774" s="11" t="str">
        <f t="shared" si="3425"/>
        <v>BMSC17</v>
      </c>
      <c r="E1774" s="12" t="str">
        <f>IF(ISERROR(VLOOKUP($D1774,SITES!$A:$E,2,FALSE)),"",VLOOKUP($D1774,SITES!$A:$E,2,FALSE))</f>
        <v>Wouwer Channel</v>
      </c>
      <c r="F1774" s="10">
        <f>IF(ISERROR(VLOOKUP($D1774,SITES!$A:$E,3,FALSE)),"",VLOOKUP($D1774,SITES!$A:$E,3,FALSE))</f>
        <v>48.865482330322202</v>
      </c>
      <c r="G1774" s="13">
        <f>IF(ISERROR(VLOOKUP($D1774,SITES!$A:$E,4,FALSE)),"",VLOOKUP($D1774,SITES!$A:$E,4,FALSE))</f>
        <v>-125.36148071289</v>
      </c>
      <c r="H1774" s="36" t="str">
        <f t="shared" ref="H1774:O1774" si="3426">IF(ISERROR(H1773),IF(ISERROR(H1772),IF(ISERROR(H1771),"BLANK",H1771),H1772),H1773)</f>
        <v>02/05/2024</v>
      </c>
      <c r="I1774" s="11">
        <f t="shared" si="3426"/>
        <v>2.5</v>
      </c>
      <c r="J1774" s="11" t="str">
        <f t="shared" si="3426"/>
        <v>NE</v>
      </c>
      <c r="K1774" s="18">
        <f t="shared" si="3426"/>
        <v>0.63194444444444442</v>
      </c>
      <c r="L1774" s="11" t="str">
        <f t="shared" si="3426"/>
        <v>VdG</v>
      </c>
      <c r="M1774" s="11">
        <f t="shared" si="3426"/>
        <v>5.8</v>
      </c>
      <c r="N1774" s="11">
        <f t="shared" si="3426"/>
        <v>2</v>
      </c>
      <c r="O1774" s="11">
        <f t="shared" si="3426"/>
        <v>2</v>
      </c>
      <c r="P1774" s="11" t="s">
        <v>40</v>
      </c>
      <c r="Q1774" s="19" t="str">
        <f>IF($N1774=1,IF(ISERROR(VLOOKUP($P1774,'M1'!$A:$C,Q$2,FALSE)),"NOT PRESENT",VLOOKUP($P1774,'M1'!$A:$C,Q$2,FALSE)),IF($N1774=2,IF(ISERROR(VLOOKUP(DATA!$P1774,'M2'!$A:$C,Q$2,FALSE)),"NOT PRESENT",VLOOKUP(DATA!$P1774,'M2'!$A:$C,Q$2,FALSE)),IF($N1774=0,IF(ISERROR(VLOOKUP($P1774,'M1'!$A:$C,Q$2,FALSE)),IF(ISERROR(VLOOKUP(DATA!$P1774,'M2'!$A:$C,Q$2,FALSE)),"NOT PRESENT",VLOOKUP(DATA!$P1774,'M2'!$A:$C,Q$2,FALSE)),VLOOKUP($P1774,'M1'!$A:$C,Q$2,FALSE)),"SPECIFY METHOD")))</f>
        <v>Pagurus beringanus</v>
      </c>
      <c r="R1774" s="12" t="str">
        <f>IF($N1774=1,IF(ISERROR(VLOOKUP($P1774,'M1'!$A:$C,R$2,FALSE)),"NOT PRESENT",VLOOKUP($P1774,'M1'!$A:$C,R$2,FALSE)),IF($N1774=2,IF(ISERROR(VLOOKUP(DATA!$P1774,'M2'!$A:$C,R$2,FALSE)),"NOT PRESENT",VLOOKUP(DATA!$P1774,'M2'!$A:$C,R$2,FALSE)),IF($N1774=0,IF(ISERROR(VLOOKUP($P1774,'M1'!$A:$C,R$2,FALSE)),IF(ISERROR(VLOOKUP(DATA!$P1774,'M2'!$A:$C,R$2,FALSE)),"NOT PRESENT",VLOOKUP(DATA!$P1774,'M2'!$A:$C,R$2,FALSE)),VLOOKUP($P1774,'M1'!$A:$C,R$2,FALSE)),"SPECIFY METHOD")))</f>
        <v>Bering hermit crab</v>
      </c>
      <c r="S1774" s="21">
        <f t="shared" si="3414"/>
        <v>1</v>
      </c>
      <c r="T1774" s="11">
        <v>1</v>
      </c>
      <c r="U1774" s="11"/>
      <c r="V1774" s="11"/>
      <c r="W1774" s="11"/>
      <c r="X1774" s="11"/>
      <c r="Y1774" s="11"/>
      <c r="Z1774" s="11"/>
      <c r="AA1774" s="11"/>
      <c r="AB1774" s="11"/>
      <c r="AC1774" s="11"/>
      <c r="AD1774" s="11"/>
      <c r="AE1774" s="11"/>
      <c r="AF1774" s="11"/>
      <c r="AG1774" s="11"/>
      <c r="AH1774" s="11"/>
      <c r="AI1774" s="11"/>
      <c r="AJ1774" s="11"/>
      <c r="AK1774" s="11"/>
      <c r="AL1774" s="11"/>
      <c r="AM1774" s="11"/>
      <c r="AN1774" s="11"/>
      <c r="AO1774" s="11"/>
      <c r="AP1774" s="11"/>
      <c r="AQ1774" s="11"/>
      <c r="AR1774" s="11"/>
      <c r="AS1774" s="11"/>
      <c r="AT1774" s="11"/>
      <c r="AU1774" s="11"/>
      <c r="AV1774" s="11"/>
      <c r="AW1774" s="11"/>
      <c r="AX1774" s="11"/>
      <c r="AY1774" s="11"/>
      <c r="AZ1774" s="11"/>
      <c r="BA1774" s="11"/>
      <c r="BB1774" s="11"/>
      <c r="BC1774" s="11"/>
      <c r="BD1774" s="11"/>
      <c r="BE1774" s="11"/>
      <c r="BF1774" s="11"/>
      <c r="BG1774" s="11"/>
      <c r="BH1774" s="11"/>
      <c r="BI1774" s="11"/>
      <c r="BJ1774" s="11"/>
      <c r="BK1774" s="11"/>
      <c r="BL1774" s="11"/>
      <c r="BM1774" s="11"/>
      <c r="BN1774" s="11"/>
      <c r="BO1774" s="11"/>
      <c r="BP1774" s="11"/>
    </row>
    <row r="1775" spans="1:68" ht="12.75" customHeight="1">
      <c r="A1775" s="12">
        <f t="shared" si="3246"/>
        <v>1771</v>
      </c>
      <c r="B1775" s="11" t="str">
        <f t="shared" ref="B1775:D1775" si="3427">IF(ISERROR(B1774),IF(ISERROR(B1773),IF(ISERROR(B1772),"BLANK",B1772),B1773),B1774)</f>
        <v>Valesca deGroot</v>
      </c>
      <c r="C1775" s="11" t="str">
        <f t="shared" si="3427"/>
        <v>Jasmin Schuster</v>
      </c>
      <c r="D1775" s="11" t="str">
        <f t="shared" si="3427"/>
        <v>BMSC17</v>
      </c>
      <c r="E1775" s="12" t="str">
        <f>IF(ISERROR(VLOOKUP($D1775,SITES!$A:$E,2,FALSE)),"",VLOOKUP($D1775,SITES!$A:$E,2,FALSE))</f>
        <v>Wouwer Channel</v>
      </c>
      <c r="F1775" s="10">
        <f>IF(ISERROR(VLOOKUP($D1775,SITES!$A:$E,3,FALSE)),"",VLOOKUP($D1775,SITES!$A:$E,3,FALSE))</f>
        <v>48.865482330322202</v>
      </c>
      <c r="G1775" s="13">
        <f>IF(ISERROR(VLOOKUP($D1775,SITES!$A:$E,4,FALSE)),"",VLOOKUP($D1775,SITES!$A:$E,4,FALSE))</f>
        <v>-125.36148071289</v>
      </c>
      <c r="H1775" s="36" t="str">
        <f t="shared" ref="H1775:O1775" si="3428">IF(ISERROR(H1774),IF(ISERROR(H1773),IF(ISERROR(H1772),"BLANK",H1772),H1773),H1774)</f>
        <v>02/05/2024</v>
      </c>
      <c r="I1775" s="11">
        <f t="shared" si="3428"/>
        <v>2.5</v>
      </c>
      <c r="J1775" s="11" t="str">
        <f t="shared" si="3428"/>
        <v>NE</v>
      </c>
      <c r="K1775" s="18">
        <f t="shared" si="3428"/>
        <v>0.63194444444444442</v>
      </c>
      <c r="L1775" s="11" t="str">
        <f t="shared" si="3428"/>
        <v>VdG</v>
      </c>
      <c r="M1775" s="11">
        <f t="shared" si="3428"/>
        <v>5.8</v>
      </c>
      <c r="N1775" s="11">
        <f t="shared" si="3428"/>
        <v>2</v>
      </c>
      <c r="O1775" s="11">
        <f t="shared" si="3428"/>
        <v>2</v>
      </c>
      <c r="P1775" s="11" t="s">
        <v>263</v>
      </c>
      <c r="Q1775" s="19" t="str">
        <f>IF($N1775=1,IF(ISERROR(VLOOKUP($P1775,'M1'!$A:$C,Q$2,FALSE)),"NOT PRESENT",VLOOKUP($P1775,'M1'!$A:$C,Q$2,FALSE)),IF($N1775=2,IF(ISERROR(VLOOKUP(DATA!$P1775,'M2'!$A:$C,Q$2,FALSE)),"NOT PRESENT",VLOOKUP(DATA!$P1775,'M2'!$A:$C,Q$2,FALSE)),IF($N1775=0,IF(ISERROR(VLOOKUP($P1775,'M1'!$A:$C,Q$2,FALSE)),IF(ISERROR(VLOOKUP(DATA!$P1775,'M2'!$A:$C,Q$2,FALSE)),"NOT PRESENT",VLOOKUP(DATA!$P1775,'M2'!$A:$C,Q$2,FALSE)),VLOOKUP($P1775,'M1'!$A:$C,Q$2,FALSE)),"SPECIFY METHOD")))</f>
        <v>Rhamphocottus richardsonii</v>
      </c>
      <c r="R1775" s="12" t="str">
        <f>IF($N1775=1,IF(ISERROR(VLOOKUP($P1775,'M1'!$A:$C,R$2,FALSE)),"NOT PRESENT",VLOOKUP($P1775,'M1'!$A:$C,R$2,FALSE)),IF($N1775=2,IF(ISERROR(VLOOKUP(DATA!$P1775,'M2'!$A:$C,R$2,FALSE)),"NOT PRESENT",VLOOKUP(DATA!$P1775,'M2'!$A:$C,R$2,FALSE)),IF($N1775=0,IF(ISERROR(VLOOKUP($P1775,'M1'!$A:$C,R$2,FALSE)),IF(ISERROR(VLOOKUP(DATA!$P1775,'M2'!$A:$C,R$2,FALSE)),"NOT PRESENT",VLOOKUP(DATA!$P1775,'M2'!$A:$C,R$2,FALSE)),VLOOKUP($P1775,'M1'!$A:$C,R$2,FALSE)),"SPECIFY METHOD")))</f>
        <v>Grunt sculpin</v>
      </c>
      <c r="S1775" s="21">
        <f t="shared" si="3414"/>
        <v>1</v>
      </c>
      <c r="T1775" s="11">
        <v>0</v>
      </c>
      <c r="U1775" s="11">
        <v>1</v>
      </c>
      <c r="V1775" s="11"/>
      <c r="W1775" s="11"/>
      <c r="X1775" s="11"/>
      <c r="Y1775" s="11"/>
      <c r="Z1775" s="11"/>
      <c r="AA1775" s="11"/>
      <c r="AB1775" s="11"/>
      <c r="AC1775" s="11"/>
      <c r="AD1775" s="11"/>
      <c r="AE1775" s="11"/>
      <c r="AF1775" s="11"/>
      <c r="AG1775" s="11"/>
      <c r="AH1775" s="11"/>
      <c r="AI1775" s="11"/>
      <c r="AJ1775" s="11"/>
      <c r="AK1775" s="11"/>
      <c r="AL1775" s="11"/>
      <c r="AM1775" s="11"/>
      <c r="AN1775" s="11"/>
      <c r="AO1775" s="11"/>
      <c r="AP1775" s="11"/>
      <c r="AQ1775" s="11"/>
      <c r="AR1775" s="11"/>
      <c r="AS1775" s="11"/>
      <c r="AT1775" s="11"/>
      <c r="AU1775" s="11"/>
      <c r="AV1775" s="11"/>
      <c r="AW1775" s="11"/>
      <c r="AX1775" s="11"/>
      <c r="AY1775" s="11"/>
      <c r="AZ1775" s="11"/>
      <c r="BA1775" s="11"/>
      <c r="BB1775" s="11"/>
      <c r="BC1775" s="11"/>
      <c r="BD1775" s="11"/>
      <c r="BE1775" s="11"/>
      <c r="BF1775" s="11"/>
      <c r="BG1775" s="11"/>
      <c r="BH1775" s="11"/>
      <c r="BI1775" s="11"/>
      <c r="BJ1775" s="11"/>
      <c r="BK1775" s="11"/>
      <c r="BL1775" s="11"/>
      <c r="BM1775" s="11"/>
      <c r="BN1775" s="11"/>
      <c r="BO1775" s="11"/>
      <c r="BP1775" s="11"/>
    </row>
    <row r="1776" spans="1:68" ht="12.75" customHeight="1">
      <c r="A1776" s="12">
        <f t="shared" si="3246"/>
        <v>1772</v>
      </c>
      <c r="B1776" s="11" t="str">
        <f t="shared" ref="B1776:D1776" si="3429">IF(ISERROR(B1775),IF(ISERROR(B1774),IF(ISERROR(B1773),"BLANK",B1773),B1774),B1775)</f>
        <v>Valesca deGroot</v>
      </c>
      <c r="C1776" s="11" t="str">
        <f t="shared" si="3429"/>
        <v>Jasmin Schuster</v>
      </c>
      <c r="D1776" s="11" t="str">
        <f t="shared" si="3429"/>
        <v>BMSC17</v>
      </c>
      <c r="E1776" s="12" t="str">
        <f>IF(ISERROR(VLOOKUP($D1776,SITES!$A:$E,2,FALSE)),"",VLOOKUP($D1776,SITES!$A:$E,2,FALSE))</f>
        <v>Wouwer Channel</v>
      </c>
      <c r="F1776" s="10">
        <f>IF(ISERROR(VLOOKUP($D1776,SITES!$A:$E,3,FALSE)),"",VLOOKUP($D1776,SITES!$A:$E,3,FALSE))</f>
        <v>48.865482330322202</v>
      </c>
      <c r="G1776" s="13">
        <f>IF(ISERROR(VLOOKUP($D1776,SITES!$A:$E,4,FALSE)),"",VLOOKUP($D1776,SITES!$A:$E,4,FALSE))</f>
        <v>-125.36148071289</v>
      </c>
      <c r="H1776" s="36" t="str">
        <f t="shared" ref="H1776:O1776" si="3430">IF(ISERROR(H1775),IF(ISERROR(H1774),IF(ISERROR(H1773),"BLANK",H1773),H1774),H1775)</f>
        <v>02/05/2024</v>
      </c>
      <c r="I1776" s="11">
        <f t="shared" si="3430"/>
        <v>2.5</v>
      </c>
      <c r="J1776" s="11" t="str">
        <f t="shared" si="3430"/>
        <v>NE</v>
      </c>
      <c r="K1776" s="18">
        <f t="shared" si="3430"/>
        <v>0.63194444444444442</v>
      </c>
      <c r="L1776" s="11" t="str">
        <f t="shared" si="3430"/>
        <v>VdG</v>
      </c>
      <c r="M1776" s="11">
        <f t="shared" si="3430"/>
        <v>5.8</v>
      </c>
      <c r="N1776" s="11">
        <f t="shared" si="3430"/>
        <v>2</v>
      </c>
      <c r="O1776" s="11">
        <f t="shared" si="3430"/>
        <v>2</v>
      </c>
      <c r="P1776" s="11" t="s">
        <v>264</v>
      </c>
      <c r="Q1776" s="19" t="str">
        <f>IF($N1776=1,IF(ISERROR(VLOOKUP($P1776,'M1'!$A:$C,Q$2,FALSE)),"NOT PRESENT",VLOOKUP($P1776,'M1'!$A:$C,Q$2,FALSE)),IF($N1776=2,IF(ISERROR(VLOOKUP(DATA!$P1776,'M2'!$A:$C,Q$2,FALSE)),"NOT PRESENT",VLOOKUP(DATA!$P1776,'M2'!$A:$C,Q$2,FALSE)),IF($N1776=0,IF(ISERROR(VLOOKUP($P1776,'M1'!$A:$C,Q$2,FALSE)),IF(ISERROR(VLOOKUP(DATA!$P1776,'M2'!$A:$C,Q$2,FALSE)),"NOT PRESENT",VLOOKUP(DATA!$P1776,'M2'!$A:$C,Q$2,FALSE)),VLOOKUP($P1776,'M1'!$A:$C,Q$2,FALSE)),"SPECIFY METHOD")))</f>
        <v>Pachycheles spp.</v>
      </c>
      <c r="R1776" s="12">
        <f>IF($N1776=1,IF(ISERROR(VLOOKUP($P1776,'M1'!$A:$C,R$2,FALSE)),"NOT PRESENT",VLOOKUP($P1776,'M1'!$A:$C,R$2,FALSE)),IF($N1776=2,IF(ISERROR(VLOOKUP(DATA!$P1776,'M2'!$A:$C,R$2,FALSE)),"NOT PRESENT",VLOOKUP(DATA!$P1776,'M2'!$A:$C,R$2,FALSE)),IF($N1776=0,IF(ISERROR(VLOOKUP($P1776,'M1'!$A:$C,R$2,FALSE)),IF(ISERROR(VLOOKUP(DATA!$P1776,'M2'!$A:$C,R$2,FALSE)),"NOT PRESENT",VLOOKUP(DATA!$P1776,'M2'!$A:$C,R$2,FALSE)),VLOOKUP($P1776,'M1'!$A:$C,R$2,FALSE)),"SPECIFY METHOD")))</f>
        <v>0</v>
      </c>
      <c r="S1776" s="21">
        <f t="shared" si="3414"/>
        <v>1</v>
      </c>
      <c r="T1776" s="11">
        <v>1</v>
      </c>
      <c r="U1776" s="11"/>
      <c r="V1776" s="11"/>
      <c r="W1776" s="11"/>
      <c r="X1776" s="11"/>
      <c r="Y1776" s="11"/>
      <c r="Z1776" s="11"/>
      <c r="AA1776" s="11"/>
      <c r="AB1776" s="11"/>
      <c r="AC1776" s="11"/>
      <c r="AD1776" s="11"/>
      <c r="AE1776" s="11"/>
      <c r="AF1776" s="11"/>
      <c r="AG1776" s="11"/>
      <c r="AH1776" s="11"/>
      <c r="AI1776" s="11"/>
      <c r="AJ1776" s="11"/>
      <c r="AK1776" s="11"/>
      <c r="AL1776" s="11"/>
      <c r="AM1776" s="11"/>
      <c r="AN1776" s="11"/>
      <c r="AO1776" s="11"/>
      <c r="AP1776" s="11"/>
      <c r="AQ1776" s="11"/>
      <c r="AR1776" s="11"/>
      <c r="AS1776" s="11"/>
      <c r="AT1776" s="11"/>
      <c r="AU1776" s="11"/>
      <c r="AV1776" s="11"/>
      <c r="AW1776" s="11"/>
      <c r="AX1776" s="11"/>
      <c r="AY1776" s="11"/>
      <c r="AZ1776" s="11"/>
      <c r="BA1776" s="11"/>
      <c r="BB1776" s="11"/>
      <c r="BC1776" s="11"/>
      <c r="BD1776" s="11"/>
      <c r="BE1776" s="11"/>
      <c r="BF1776" s="11"/>
      <c r="BG1776" s="11"/>
      <c r="BH1776" s="11"/>
      <c r="BI1776" s="11"/>
      <c r="BJ1776" s="11"/>
      <c r="BK1776" s="11"/>
      <c r="BL1776" s="11"/>
      <c r="BM1776" s="11"/>
      <c r="BN1776" s="11"/>
      <c r="BO1776" s="11"/>
      <c r="BP1776" s="11"/>
    </row>
    <row r="1777" spans="1:68" ht="12.75" customHeight="1">
      <c r="A1777" s="12">
        <f t="shared" si="3246"/>
        <v>1773</v>
      </c>
      <c r="B1777" s="11" t="str">
        <f t="shared" ref="B1777:D1777" si="3431">IF(ISERROR(B1776),IF(ISERROR(B1775),IF(ISERROR(B1774),"BLANK",B1774),B1775),B1776)</f>
        <v>Valesca deGroot</v>
      </c>
      <c r="C1777" s="11" t="str">
        <f t="shared" si="3431"/>
        <v>Jasmin Schuster</v>
      </c>
      <c r="D1777" s="11" t="str">
        <f t="shared" si="3431"/>
        <v>BMSC17</v>
      </c>
      <c r="E1777" s="12" t="str">
        <f>IF(ISERROR(VLOOKUP($D1777,SITES!$A:$E,2,FALSE)),"",VLOOKUP($D1777,SITES!$A:$E,2,FALSE))</f>
        <v>Wouwer Channel</v>
      </c>
      <c r="F1777" s="10">
        <f>IF(ISERROR(VLOOKUP($D1777,SITES!$A:$E,3,FALSE)),"",VLOOKUP($D1777,SITES!$A:$E,3,FALSE))</f>
        <v>48.865482330322202</v>
      </c>
      <c r="G1777" s="13">
        <f>IF(ISERROR(VLOOKUP($D1777,SITES!$A:$E,4,FALSE)),"",VLOOKUP($D1777,SITES!$A:$E,4,FALSE))</f>
        <v>-125.36148071289</v>
      </c>
      <c r="H1777" s="36" t="str">
        <f t="shared" ref="H1777:M1777" si="3432">IF(ISERROR(H1776),IF(ISERROR(H1775),IF(ISERROR(H1774),"BLANK",H1774),H1775),H1776)</f>
        <v>02/05/2024</v>
      </c>
      <c r="I1777" s="11">
        <f t="shared" si="3432"/>
        <v>2.5</v>
      </c>
      <c r="J1777" s="11" t="str">
        <f t="shared" si="3432"/>
        <v>NE</v>
      </c>
      <c r="K1777" s="18">
        <f t="shared" si="3432"/>
        <v>0.63194444444444442</v>
      </c>
      <c r="L1777" s="11" t="str">
        <f t="shared" si="3432"/>
        <v>VdG</v>
      </c>
      <c r="M1777" s="11">
        <f t="shared" si="3432"/>
        <v>5.8</v>
      </c>
      <c r="N1777" s="11">
        <v>0</v>
      </c>
      <c r="O1777" s="11">
        <f>IF(ISERROR(O1776),IF(ISERROR(O1775),IF(ISERROR(O1774),"BLANK",O1774),O1775),O1776)</f>
        <v>2</v>
      </c>
      <c r="P1777" s="11" t="s">
        <v>60</v>
      </c>
      <c r="Q1777" s="19" t="str">
        <f>IF($N1777=1,IF(ISERROR(VLOOKUP($P1777,'M1'!$A:$C,Q$2,FALSE)),"NOT PRESENT",VLOOKUP($P1777,'M1'!$A:$C,Q$2,FALSE)),IF($N1777=2,IF(ISERROR(VLOOKUP(DATA!$P1777,'M2'!$A:$C,Q$2,FALSE)),"NOT PRESENT",VLOOKUP(DATA!$P1777,'M2'!$A:$C,Q$2,FALSE)),IF($N1777=0,IF(ISERROR(VLOOKUP($P1777,'M1'!$A:$C,Q$2,FALSE)),IF(ISERROR(VLOOKUP(DATA!$P1777,'M2'!$A:$C,Q$2,FALSE)),"NOT PRESENT",VLOOKUP(DATA!$P1777,'M2'!$A:$C,Q$2,FALSE)),VLOOKUP($P1777,'M1'!$A:$C,Q$2,FALSE)),"SPECIFY METHOD")))</f>
        <v>Sebastes nebulosus</v>
      </c>
      <c r="R1777" s="12" t="str">
        <f>IF($N1777=1,IF(ISERROR(VLOOKUP($P1777,'M1'!$A:$C,R$2,FALSE)),"NOT PRESENT",VLOOKUP($P1777,'M1'!$A:$C,R$2,FALSE)),IF($N1777=2,IF(ISERROR(VLOOKUP(DATA!$P1777,'M2'!$A:$C,R$2,FALSE)),"NOT PRESENT",VLOOKUP(DATA!$P1777,'M2'!$A:$C,R$2,FALSE)),IF($N1777=0,IF(ISERROR(VLOOKUP($P1777,'M1'!$A:$C,R$2,FALSE)),IF(ISERROR(VLOOKUP(DATA!$P1777,'M2'!$A:$C,R$2,FALSE)),"NOT PRESENT",VLOOKUP(DATA!$P1777,'M2'!$A:$C,R$2,FALSE)),VLOOKUP($P1777,'M1'!$A:$C,R$2,FALSE)),"SPECIFY METHOD")))</f>
        <v>China rockfish</v>
      </c>
      <c r="S1777" s="21">
        <f t="shared" si="3414"/>
        <v>1</v>
      </c>
      <c r="T1777" s="11">
        <v>0</v>
      </c>
      <c r="U1777" s="11"/>
      <c r="V1777" s="11"/>
      <c r="W1777" s="11"/>
      <c r="X1777" s="11"/>
      <c r="Y1777" s="11"/>
      <c r="Z1777" s="11"/>
      <c r="AA1777" s="11"/>
      <c r="AB1777" s="11"/>
      <c r="AC1777" s="11">
        <v>1</v>
      </c>
      <c r="AD1777" s="11"/>
      <c r="AE1777" s="11"/>
      <c r="AF1777" s="11"/>
      <c r="AG1777" s="11"/>
      <c r="AH1777" s="11"/>
      <c r="AI1777" s="11"/>
      <c r="AJ1777" s="11"/>
      <c r="AK1777" s="11"/>
      <c r="AL1777" s="11"/>
      <c r="AM1777" s="11"/>
      <c r="AN1777" s="11"/>
      <c r="AO1777" s="11"/>
      <c r="AP1777" s="11"/>
      <c r="AQ1777" s="11"/>
      <c r="AR1777" s="11"/>
      <c r="AS1777" s="11"/>
      <c r="AT1777" s="11"/>
      <c r="AU1777" s="11"/>
      <c r="AV1777" s="11"/>
      <c r="AW1777" s="11"/>
      <c r="AX1777" s="11"/>
      <c r="AY1777" s="11"/>
      <c r="AZ1777" s="11"/>
      <c r="BA1777" s="11"/>
      <c r="BB1777" s="11"/>
      <c r="BC1777" s="11"/>
      <c r="BD1777" s="11"/>
      <c r="BE1777" s="11"/>
      <c r="BF1777" s="11"/>
      <c r="BG1777" s="11"/>
      <c r="BH1777" s="11"/>
      <c r="BI1777" s="11"/>
      <c r="BJ1777" s="11"/>
      <c r="BK1777" s="11"/>
      <c r="BL1777" s="11"/>
      <c r="BM1777" s="11"/>
      <c r="BN1777" s="11"/>
      <c r="BO1777" s="11"/>
      <c r="BP1777" s="11"/>
    </row>
    <row r="1778" spans="1:68" ht="12.75" customHeight="1">
      <c r="A1778" s="12">
        <f t="shared" si="3246"/>
        <v>1774</v>
      </c>
      <c r="B1778" s="11" t="s">
        <v>143</v>
      </c>
      <c r="C1778" s="11" t="s">
        <v>21</v>
      </c>
      <c r="D1778" s="11" t="s">
        <v>171</v>
      </c>
      <c r="E1778" s="12" t="str">
        <f>IF(ISERROR(VLOOKUP($D1778,SITES!$A:$E,2,FALSE)),"",VLOOKUP($D1778,SITES!$A:$E,2,FALSE))</f>
        <v>San Jose North Island</v>
      </c>
      <c r="F1778" s="10">
        <f>IF(ISERROR(VLOOKUP($D1778,SITES!$A:$E,3,FALSE)),"",VLOOKUP($D1778,SITES!$A:$E,3,FALSE))</f>
        <v>48.901183000000003</v>
      </c>
      <c r="G1778" s="13">
        <f>IF(ISERROR(VLOOKUP($D1778,SITES!$A:$E,4,FALSE)),"",VLOOKUP($D1778,SITES!$A:$E,4,FALSE))</f>
        <v>-125.060433</v>
      </c>
      <c r="H1778" s="36" t="s">
        <v>172</v>
      </c>
      <c r="I1778" s="11">
        <v>3</v>
      </c>
      <c r="J1778" s="11" t="s">
        <v>84</v>
      </c>
      <c r="K1778" s="18">
        <v>0.43402777777777773</v>
      </c>
      <c r="L1778" s="11" t="str">
        <f>IF(ISERROR(#REF!),IF(ISERROR(L1777),IF(ISERROR(L1776),"BLANK",L1776),L1777),#REF!)</f>
        <v>VdG</v>
      </c>
      <c r="M1778" s="11">
        <v>8.5</v>
      </c>
      <c r="N1778" s="11">
        <v>1</v>
      </c>
      <c r="O1778" s="11">
        <f>IF(ISERROR(#REF!),IF(ISERROR(O1777),IF(ISERROR(O1776),"BLANK",O1776),O1777),#REF!)</f>
        <v>2</v>
      </c>
      <c r="P1778" s="11" t="s">
        <v>53</v>
      </c>
      <c r="Q1778" s="19" t="str">
        <f>IF($N1778=1,IF(ISERROR(VLOOKUP($P1778,'M1'!$A:$C,Q$2,FALSE)),"NOT PRESENT",VLOOKUP($P1778,'M1'!$A:$C,Q$2,FALSE)),IF($N1778=2,IF(ISERROR(VLOOKUP(DATA!$P1778,'M2'!$A:$C,Q$2,FALSE)),"NOT PRESENT",VLOOKUP(DATA!$P1778,'M2'!$A:$C,Q$2,FALSE)),IF($N1778=0,IF(ISERROR(VLOOKUP($P1778,'M1'!$A:$C,Q$2,FALSE)),IF(ISERROR(VLOOKUP(DATA!$P1778,'M2'!$A:$C,Q$2,FALSE)),"NOT PRESENT",VLOOKUP(DATA!$P1778,'M2'!$A:$C,Q$2,FALSE)),VLOOKUP($P1778,'M1'!$A:$C,Q$2,FALSE)),"SPECIFY METHOD")))</f>
        <v>Rhinogobiops nicholsii</v>
      </c>
      <c r="R1778" s="12" t="str">
        <f>IF($N1778=1,IF(ISERROR(VLOOKUP($P1778,'M1'!$A:$C,R$2,FALSE)),"NOT PRESENT",VLOOKUP($P1778,'M1'!$A:$C,R$2,FALSE)),IF($N1778=2,IF(ISERROR(VLOOKUP(DATA!$P1778,'M2'!$A:$C,R$2,FALSE)),"NOT PRESENT",VLOOKUP(DATA!$P1778,'M2'!$A:$C,R$2,FALSE)),IF($N1778=0,IF(ISERROR(VLOOKUP($P1778,'M1'!$A:$C,R$2,FALSE)),IF(ISERROR(VLOOKUP(DATA!$P1778,'M2'!$A:$C,R$2,FALSE)),"NOT PRESENT",VLOOKUP(DATA!$P1778,'M2'!$A:$C,R$2,FALSE)),VLOOKUP($P1778,'M1'!$A:$C,R$2,FALSE)),"SPECIFY METHOD")))</f>
        <v>Blackeye goby</v>
      </c>
      <c r="S1778" s="21">
        <f t="shared" si="3414"/>
        <v>11</v>
      </c>
      <c r="T1778" s="11">
        <v>0</v>
      </c>
      <c r="U1778" s="11"/>
      <c r="V1778" s="11">
        <v>2</v>
      </c>
      <c r="W1778" s="11">
        <v>4</v>
      </c>
      <c r="X1778" s="11">
        <v>4</v>
      </c>
      <c r="Y1778" s="11">
        <v>1</v>
      </c>
      <c r="Z1778" s="11"/>
      <c r="AA1778" s="11"/>
      <c r="AB1778" s="11"/>
      <c r="AC1778" s="11"/>
      <c r="AD1778" s="11"/>
      <c r="AE1778" s="11"/>
      <c r="AF1778" s="11"/>
      <c r="AG1778" s="11"/>
      <c r="AH1778" s="11"/>
      <c r="AI1778" s="11"/>
      <c r="AJ1778" s="11"/>
      <c r="AK1778" s="11"/>
      <c r="AL1778" s="11"/>
      <c r="AM1778" s="11"/>
      <c r="AN1778" s="11"/>
      <c r="AO1778" s="11"/>
      <c r="AP1778" s="11"/>
      <c r="AQ1778" s="11"/>
      <c r="AR1778" s="11"/>
      <c r="AS1778" s="11"/>
      <c r="AT1778" s="11"/>
      <c r="AU1778" s="11"/>
      <c r="AV1778" s="11"/>
      <c r="AW1778" s="11"/>
      <c r="AX1778" s="11"/>
      <c r="AY1778" s="11"/>
      <c r="AZ1778" s="11"/>
      <c r="BA1778" s="11"/>
      <c r="BB1778" s="11"/>
      <c r="BC1778" s="11"/>
      <c r="BD1778" s="11"/>
      <c r="BE1778" s="11"/>
      <c r="BF1778" s="11"/>
      <c r="BG1778" s="11"/>
      <c r="BH1778" s="11"/>
      <c r="BI1778" s="11"/>
      <c r="BJ1778" s="11"/>
      <c r="BK1778" s="11"/>
      <c r="BL1778" s="11"/>
      <c r="BM1778" s="11"/>
      <c r="BN1778" s="11"/>
      <c r="BO1778" s="11"/>
      <c r="BP1778" s="11"/>
    </row>
    <row r="1779" spans="1:68" ht="12.75" customHeight="1">
      <c r="A1779" s="12">
        <f t="shared" si="3246"/>
        <v>1775</v>
      </c>
      <c r="B1779" s="11" t="str">
        <f t="shared" ref="B1779:D1779" si="3433">IF(ISERROR(B1778),IF(ISERROR(#REF!),IF(ISERROR(B1777),"BLANK",B1777),#REF!),B1778)</f>
        <v>Valesca deGroot</v>
      </c>
      <c r="C1779" s="11" t="str">
        <f t="shared" si="3433"/>
        <v>Em Lim</v>
      </c>
      <c r="D1779" s="11" t="str">
        <f t="shared" si="3433"/>
        <v>BMSC27</v>
      </c>
      <c r="E1779" s="12" t="str">
        <f>IF(ISERROR(VLOOKUP($D1779,SITES!$A:$E,2,FALSE)),"",VLOOKUP($D1779,SITES!$A:$E,2,FALSE))</f>
        <v>San Jose North Island</v>
      </c>
      <c r="F1779" s="10">
        <f>IF(ISERROR(VLOOKUP($D1779,SITES!$A:$E,3,FALSE)),"",VLOOKUP($D1779,SITES!$A:$E,3,FALSE))</f>
        <v>48.901183000000003</v>
      </c>
      <c r="G1779" s="13">
        <f>IF(ISERROR(VLOOKUP($D1779,SITES!$A:$E,4,FALSE)),"",VLOOKUP($D1779,SITES!$A:$E,4,FALSE))</f>
        <v>-125.060433</v>
      </c>
      <c r="H1779" s="36" t="str">
        <f t="shared" ref="H1779:M1779" si="3434">IF(ISERROR(H1778),IF(ISERROR(#REF!),IF(ISERROR(H1777),"BLANK",H1777),#REF!),H1778)</f>
        <v>03/05/2024</v>
      </c>
      <c r="I1779" s="11">
        <f t="shared" si="3434"/>
        <v>3</v>
      </c>
      <c r="J1779" s="11" t="str">
        <f t="shared" si="3434"/>
        <v>NW</v>
      </c>
      <c r="K1779" s="18">
        <f t="shared" si="3434"/>
        <v>0.43402777777777773</v>
      </c>
      <c r="L1779" s="11" t="str">
        <f t="shared" si="3434"/>
        <v>VdG</v>
      </c>
      <c r="M1779" s="11">
        <f t="shared" si="3434"/>
        <v>8.5</v>
      </c>
      <c r="N1779" s="11">
        <v>2</v>
      </c>
      <c r="O1779" s="11">
        <f>IF(ISERROR(O1778),IF(ISERROR(#REF!),IF(ISERROR(O1777),"BLANK",O1777),#REF!),O1778)</f>
        <v>2</v>
      </c>
      <c r="P1779" s="11" t="s">
        <v>29</v>
      </c>
      <c r="Q1779" s="19" t="str">
        <f>IF($N1779=1,IF(ISERROR(VLOOKUP($P1779,'M1'!$A:$C,Q$2,FALSE)),"NOT PRESENT",VLOOKUP($P1779,'M1'!$A:$C,Q$2,FALSE)),IF($N1779=2,IF(ISERROR(VLOOKUP(DATA!$P1779,'M2'!$A:$C,Q$2,FALSE)),"NOT PRESENT",VLOOKUP(DATA!$P1779,'M2'!$A:$C,Q$2,FALSE)),IF($N1779=0,IF(ISERROR(VLOOKUP($P1779,'M1'!$A:$C,Q$2,FALSE)),IF(ISERROR(VLOOKUP(DATA!$P1779,'M2'!$A:$C,Q$2,FALSE)),"NOT PRESENT",VLOOKUP(DATA!$P1779,'M2'!$A:$C,Q$2,FALSE)),VLOOKUP($P1779,'M1'!$A:$C,Q$2,FALSE)),"SPECIFY METHOD")))</f>
        <v>Mesocentrotus franciscanus</v>
      </c>
      <c r="R1779" s="12" t="str">
        <f>IF($N1779=1,IF(ISERROR(VLOOKUP($P1779,'M1'!$A:$C,R$2,FALSE)),"NOT PRESENT",VLOOKUP($P1779,'M1'!$A:$C,R$2,FALSE)),IF($N1779=2,IF(ISERROR(VLOOKUP(DATA!$P1779,'M2'!$A:$C,R$2,FALSE)),"NOT PRESENT",VLOOKUP(DATA!$P1779,'M2'!$A:$C,R$2,FALSE)),IF($N1779=0,IF(ISERROR(VLOOKUP($P1779,'M1'!$A:$C,R$2,FALSE)),IF(ISERROR(VLOOKUP(DATA!$P1779,'M2'!$A:$C,R$2,FALSE)),"NOT PRESENT",VLOOKUP(DATA!$P1779,'M2'!$A:$C,R$2,FALSE)),VLOOKUP($P1779,'M1'!$A:$C,R$2,FALSE)),"SPECIFY METHOD")))</f>
        <v>Red sea urchin</v>
      </c>
      <c r="S1779" s="21">
        <f t="shared" si="3414"/>
        <v>134</v>
      </c>
      <c r="T1779" s="11">
        <v>134</v>
      </c>
      <c r="U1779" s="11"/>
      <c r="V1779" s="11"/>
      <c r="W1779" s="11"/>
      <c r="X1779" s="11"/>
      <c r="Y1779" s="11"/>
      <c r="Z1779" s="11"/>
      <c r="AA1779" s="11"/>
      <c r="AB1779" s="11"/>
      <c r="AC1779" s="11"/>
      <c r="AD1779" s="11"/>
      <c r="AE1779" s="11"/>
      <c r="AF1779" s="11"/>
      <c r="AG1779" s="11"/>
      <c r="AH1779" s="11"/>
      <c r="AI1779" s="11"/>
      <c r="AJ1779" s="11"/>
      <c r="AK1779" s="11"/>
      <c r="AL1779" s="11"/>
      <c r="AM1779" s="11"/>
      <c r="AN1779" s="11"/>
      <c r="AO1779" s="11"/>
      <c r="AP1779" s="11"/>
      <c r="AQ1779" s="11"/>
      <c r="AR1779" s="11"/>
      <c r="AS1779" s="11"/>
      <c r="AT1779" s="11"/>
      <c r="AU1779" s="11"/>
      <c r="AV1779" s="11"/>
      <c r="AW1779" s="11"/>
      <c r="AX1779" s="11"/>
      <c r="AY1779" s="11"/>
      <c r="AZ1779" s="11"/>
      <c r="BA1779" s="11"/>
      <c r="BB1779" s="11"/>
      <c r="BC1779" s="11"/>
      <c r="BD1779" s="11"/>
      <c r="BE1779" s="11"/>
      <c r="BF1779" s="11"/>
      <c r="BG1779" s="11"/>
      <c r="BH1779" s="11"/>
      <c r="BI1779" s="11"/>
      <c r="BJ1779" s="11"/>
      <c r="BK1779" s="11"/>
      <c r="BL1779" s="11"/>
      <c r="BM1779" s="11"/>
      <c r="BN1779" s="11"/>
      <c r="BO1779" s="11"/>
      <c r="BP1779" s="11"/>
    </row>
    <row r="1780" spans="1:68" ht="12.75" customHeight="1">
      <c r="A1780" s="12">
        <f t="shared" si="3246"/>
        <v>1776</v>
      </c>
      <c r="B1780" s="11" t="str">
        <f t="shared" ref="B1780:D1780" si="3435">IF(ISERROR(B1779),IF(ISERROR(B1778),IF(ISERROR(#REF!),"BLANK",#REF!),B1778),B1779)</f>
        <v>Valesca deGroot</v>
      </c>
      <c r="C1780" s="11" t="str">
        <f t="shared" si="3435"/>
        <v>Em Lim</v>
      </c>
      <c r="D1780" s="11" t="str">
        <f t="shared" si="3435"/>
        <v>BMSC27</v>
      </c>
      <c r="E1780" s="12" t="str">
        <f>IF(ISERROR(VLOOKUP($D1780,SITES!$A:$E,2,FALSE)),"",VLOOKUP($D1780,SITES!$A:$E,2,FALSE))</f>
        <v>San Jose North Island</v>
      </c>
      <c r="F1780" s="10">
        <f>IF(ISERROR(VLOOKUP($D1780,SITES!$A:$E,3,FALSE)),"",VLOOKUP($D1780,SITES!$A:$E,3,FALSE))</f>
        <v>48.901183000000003</v>
      </c>
      <c r="G1780" s="13">
        <f>IF(ISERROR(VLOOKUP($D1780,SITES!$A:$E,4,FALSE)),"",VLOOKUP($D1780,SITES!$A:$E,4,FALSE))</f>
        <v>-125.060433</v>
      </c>
      <c r="H1780" s="36" t="str">
        <f t="shared" ref="H1780:M1780" si="3436">IF(ISERROR(H1779),IF(ISERROR(H1778),IF(ISERROR(#REF!),"BLANK",#REF!),H1778),H1779)</f>
        <v>03/05/2024</v>
      </c>
      <c r="I1780" s="11">
        <f t="shared" si="3436"/>
        <v>3</v>
      </c>
      <c r="J1780" s="11" t="str">
        <f t="shared" si="3436"/>
        <v>NW</v>
      </c>
      <c r="K1780" s="18">
        <f t="shared" si="3436"/>
        <v>0.43402777777777773</v>
      </c>
      <c r="L1780" s="11" t="str">
        <f t="shared" si="3436"/>
        <v>VdG</v>
      </c>
      <c r="M1780" s="11">
        <f t="shared" si="3436"/>
        <v>8.5</v>
      </c>
      <c r="N1780" s="11">
        <v>2</v>
      </c>
      <c r="O1780" s="11">
        <f>IF(ISERROR(O1779),IF(ISERROR(O1778),IF(ISERROR(#REF!),"BLANK",#REF!),O1778),O1779)</f>
        <v>2</v>
      </c>
      <c r="P1780" s="11" t="s">
        <v>30</v>
      </c>
      <c r="Q1780" s="19" t="str">
        <f>IF($N1780=1,IF(ISERROR(VLOOKUP($P1780,'M1'!$A:$C,Q$2,FALSE)),"NOT PRESENT",VLOOKUP($P1780,'M1'!$A:$C,Q$2,FALSE)),IF($N1780=2,IF(ISERROR(VLOOKUP(DATA!$P1780,'M2'!$A:$C,Q$2,FALSE)),"NOT PRESENT",VLOOKUP(DATA!$P1780,'M2'!$A:$C,Q$2,FALSE)),IF($N1780=0,IF(ISERROR(VLOOKUP($P1780,'M1'!$A:$C,Q$2,FALSE)),IF(ISERROR(VLOOKUP(DATA!$P1780,'M2'!$A:$C,Q$2,FALSE)),"NOT PRESENT",VLOOKUP(DATA!$P1780,'M2'!$A:$C,Q$2,FALSE)),VLOOKUP($P1780,'M1'!$A:$C,Q$2,FALSE)),"SPECIFY METHOD")))</f>
        <v>Pomaulax gibberosus</v>
      </c>
      <c r="R1780" s="12" t="str">
        <f>IF($N1780=1,IF(ISERROR(VLOOKUP($P1780,'M1'!$A:$C,R$2,FALSE)),"NOT PRESENT",VLOOKUP($P1780,'M1'!$A:$C,R$2,FALSE)),IF($N1780=2,IF(ISERROR(VLOOKUP(DATA!$P1780,'M2'!$A:$C,R$2,FALSE)),"NOT PRESENT",VLOOKUP(DATA!$P1780,'M2'!$A:$C,R$2,FALSE)),IF($N1780=0,IF(ISERROR(VLOOKUP($P1780,'M1'!$A:$C,R$2,FALSE)),IF(ISERROR(VLOOKUP(DATA!$P1780,'M2'!$A:$C,R$2,FALSE)),"NOT PRESENT",VLOOKUP(DATA!$P1780,'M2'!$A:$C,R$2,FALSE)),VLOOKUP($P1780,'M1'!$A:$C,R$2,FALSE)),"SPECIFY METHOD")))</f>
        <v>Red turban shell</v>
      </c>
      <c r="S1780" s="21">
        <f t="shared" si="3414"/>
        <v>44</v>
      </c>
      <c r="T1780" s="11">
        <v>44</v>
      </c>
      <c r="U1780" s="11"/>
      <c r="V1780" s="11"/>
      <c r="W1780" s="11"/>
      <c r="X1780" s="11"/>
      <c r="Y1780" s="11"/>
      <c r="Z1780" s="11"/>
      <c r="AA1780" s="11"/>
      <c r="AB1780" s="11"/>
      <c r="AC1780" s="11"/>
      <c r="AD1780" s="11"/>
      <c r="AE1780" s="11"/>
      <c r="AF1780" s="11"/>
      <c r="AG1780" s="11"/>
      <c r="AH1780" s="11"/>
      <c r="AI1780" s="11"/>
      <c r="AJ1780" s="11"/>
      <c r="AK1780" s="11"/>
      <c r="AL1780" s="11"/>
      <c r="AM1780" s="11"/>
      <c r="AN1780" s="11"/>
      <c r="AO1780" s="11"/>
      <c r="AP1780" s="11"/>
      <c r="AQ1780" s="11"/>
      <c r="AR1780" s="11"/>
      <c r="AS1780" s="11"/>
      <c r="AT1780" s="11"/>
      <c r="AU1780" s="11"/>
      <c r="AV1780" s="11"/>
      <c r="AW1780" s="11"/>
      <c r="AX1780" s="11"/>
      <c r="AY1780" s="11"/>
      <c r="AZ1780" s="11"/>
      <c r="BA1780" s="11"/>
      <c r="BB1780" s="11"/>
      <c r="BC1780" s="11"/>
      <c r="BD1780" s="11"/>
      <c r="BE1780" s="11"/>
      <c r="BF1780" s="11"/>
      <c r="BG1780" s="11"/>
      <c r="BH1780" s="11"/>
      <c r="BI1780" s="11"/>
      <c r="BJ1780" s="11"/>
      <c r="BK1780" s="11"/>
      <c r="BL1780" s="11"/>
      <c r="BM1780" s="11"/>
      <c r="BN1780" s="11"/>
      <c r="BO1780" s="11"/>
      <c r="BP1780" s="11"/>
    </row>
    <row r="1781" spans="1:68" ht="12.75" customHeight="1">
      <c r="A1781" s="12">
        <f t="shared" si="3246"/>
        <v>1777</v>
      </c>
      <c r="B1781" s="11" t="str">
        <f t="shared" ref="B1781:D1781" si="3437">IF(ISERROR(B1780),IF(ISERROR(B1779),IF(ISERROR(B1778),"BLANK",B1778),B1779),B1780)</f>
        <v>Valesca deGroot</v>
      </c>
      <c r="C1781" s="11" t="str">
        <f t="shared" si="3437"/>
        <v>Em Lim</v>
      </c>
      <c r="D1781" s="11" t="str">
        <f t="shared" si="3437"/>
        <v>BMSC27</v>
      </c>
      <c r="E1781" s="12" t="str">
        <f>IF(ISERROR(VLOOKUP($D1781,SITES!$A:$E,2,FALSE)),"",VLOOKUP($D1781,SITES!$A:$E,2,FALSE))</f>
        <v>San Jose North Island</v>
      </c>
      <c r="F1781" s="10">
        <f>IF(ISERROR(VLOOKUP($D1781,SITES!$A:$E,3,FALSE)),"",VLOOKUP($D1781,SITES!$A:$E,3,FALSE))</f>
        <v>48.901183000000003</v>
      </c>
      <c r="G1781" s="13">
        <f>IF(ISERROR(VLOOKUP($D1781,SITES!$A:$E,4,FALSE)),"",VLOOKUP($D1781,SITES!$A:$E,4,FALSE))</f>
        <v>-125.060433</v>
      </c>
      <c r="H1781" s="36" t="str">
        <f t="shared" ref="H1781:M1781" si="3438">IF(ISERROR(H1780),IF(ISERROR(H1779),IF(ISERROR(H1778),"BLANK",H1778),H1779),H1780)</f>
        <v>03/05/2024</v>
      </c>
      <c r="I1781" s="11">
        <f t="shared" si="3438"/>
        <v>3</v>
      </c>
      <c r="J1781" s="11" t="str">
        <f t="shared" si="3438"/>
        <v>NW</v>
      </c>
      <c r="K1781" s="18">
        <f t="shared" si="3438"/>
        <v>0.43402777777777773</v>
      </c>
      <c r="L1781" s="11" t="str">
        <f t="shared" si="3438"/>
        <v>VdG</v>
      </c>
      <c r="M1781" s="11">
        <f t="shared" si="3438"/>
        <v>8.5</v>
      </c>
      <c r="N1781" s="11">
        <v>2</v>
      </c>
      <c r="O1781" s="11">
        <f t="shared" ref="O1781:O1782" si="3439">IF(ISERROR(O1780),IF(ISERROR(O1779),IF(ISERROR(O1778),"BLANK",O1778),O1779),O1780)</f>
        <v>2</v>
      </c>
      <c r="P1781" s="11" t="s">
        <v>33</v>
      </c>
      <c r="Q1781" s="19" t="str">
        <f>IF($N1781=1,IF(ISERROR(VLOOKUP($P1781,'M1'!$A:$C,Q$2,FALSE)),"NOT PRESENT",VLOOKUP($P1781,'M1'!$A:$C,Q$2,FALSE)),IF($N1781=2,IF(ISERROR(VLOOKUP(DATA!$P1781,'M2'!$A:$C,Q$2,FALSE)),"NOT PRESENT",VLOOKUP(DATA!$P1781,'M2'!$A:$C,Q$2,FALSE)),IF($N1781=0,IF(ISERROR(VLOOKUP($P1781,'M1'!$A:$C,Q$2,FALSE)),IF(ISERROR(VLOOKUP(DATA!$P1781,'M2'!$A:$C,Q$2,FALSE)),"NOT PRESENT",VLOOKUP(DATA!$P1781,'M2'!$A:$C,Q$2,FALSE)),VLOOKUP($P1781,'M1'!$A:$C,Q$2,FALSE)),"SPECIFY METHOD")))</f>
        <v>Apostichopus californicus</v>
      </c>
      <c r="R1781" s="12" t="str">
        <f>IF($N1781=1,IF(ISERROR(VLOOKUP($P1781,'M1'!$A:$C,R$2,FALSE)),"NOT PRESENT",VLOOKUP($P1781,'M1'!$A:$C,R$2,FALSE)),IF($N1781=2,IF(ISERROR(VLOOKUP(DATA!$P1781,'M2'!$A:$C,R$2,FALSE)),"NOT PRESENT",VLOOKUP(DATA!$P1781,'M2'!$A:$C,R$2,FALSE)),IF($N1781=0,IF(ISERROR(VLOOKUP($P1781,'M1'!$A:$C,R$2,FALSE)),IF(ISERROR(VLOOKUP(DATA!$P1781,'M2'!$A:$C,R$2,FALSE)),"NOT PRESENT",VLOOKUP(DATA!$P1781,'M2'!$A:$C,R$2,FALSE)),VLOOKUP($P1781,'M1'!$A:$C,R$2,FALSE)),"SPECIFY METHOD")))</f>
        <v>California sea cucumber</v>
      </c>
      <c r="S1781" s="21">
        <f t="shared" si="3414"/>
        <v>24</v>
      </c>
      <c r="T1781" s="11">
        <v>24</v>
      </c>
      <c r="U1781" s="11"/>
      <c r="V1781" s="11"/>
      <c r="W1781" s="11"/>
      <c r="X1781" s="11"/>
      <c r="Y1781" s="11"/>
      <c r="Z1781" s="11"/>
      <c r="AA1781" s="11"/>
      <c r="AB1781" s="11"/>
      <c r="AC1781" s="11"/>
      <c r="AD1781" s="11"/>
      <c r="AE1781" s="11"/>
      <c r="AF1781" s="11"/>
      <c r="AG1781" s="11"/>
      <c r="AH1781" s="11"/>
      <c r="AI1781" s="11"/>
      <c r="AJ1781" s="11"/>
      <c r="AK1781" s="11"/>
      <c r="AL1781" s="11"/>
      <c r="AM1781" s="11"/>
      <c r="AN1781" s="11"/>
      <c r="AO1781" s="11"/>
      <c r="AP1781" s="11"/>
      <c r="AQ1781" s="11"/>
      <c r="AR1781" s="11"/>
      <c r="AS1781" s="11"/>
      <c r="AT1781" s="11"/>
      <c r="AU1781" s="11"/>
      <c r="AV1781" s="11"/>
      <c r="AW1781" s="11"/>
      <c r="AX1781" s="11"/>
      <c r="AY1781" s="11"/>
      <c r="AZ1781" s="11"/>
      <c r="BA1781" s="11"/>
      <c r="BB1781" s="11"/>
      <c r="BC1781" s="11"/>
      <c r="BD1781" s="11"/>
      <c r="BE1781" s="11"/>
      <c r="BF1781" s="11"/>
      <c r="BG1781" s="11"/>
      <c r="BH1781" s="11"/>
      <c r="BI1781" s="11"/>
      <c r="BJ1781" s="11"/>
      <c r="BK1781" s="11"/>
      <c r="BL1781" s="11"/>
      <c r="BM1781" s="11"/>
      <c r="BN1781" s="11"/>
      <c r="BO1781" s="11"/>
      <c r="BP1781" s="11"/>
    </row>
    <row r="1782" spans="1:68" ht="12.75" customHeight="1">
      <c r="A1782" s="12">
        <f t="shared" si="3246"/>
        <v>1778</v>
      </c>
      <c r="B1782" s="11" t="str">
        <f t="shared" ref="B1782:D1782" si="3440">IF(ISERROR(B1781),IF(ISERROR(B1780),IF(ISERROR(B1779),"BLANK",B1779),B1780),B1781)</f>
        <v>Valesca deGroot</v>
      </c>
      <c r="C1782" s="11" t="str">
        <f t="shared" si="3440"/>
        <v>Em Lim</v>
      </c>
      <c r="D1782" s="11" t="str">
        <f t="shared" si="3440"/>
        <v>BMSC27</v>
      </c>
      <c r="E1782" s="12" t="str">
        <f>IF(ISERROR(VLOOKUP($D1782,SITES!$A:$E,2,FALSE)),"",VLOOKUP($D1782,SITES!$A:$E,2,FALSE))</f>
        <v>San Jose North Island</v>
      </c>
      <c r="F1782" s="10">
        <f>IF(ISERROR(VLOOKUP($D1782,SITES!$A:$E,3,FALSE)),"",VLOOKUP($D1782,SITES!$A:$E,3,FALSE))</f>
        <v>48.901183000000003</v>
      </c>
      <c r="G1782" s="13">
        <f>IF(ISERROR(VLOOKUP($D1782,SITES!$A:$E,4,FALSE)),"",VLOOKUP($D1782,SITES!$A:$E,4,FALSE))</f>
        <v>-125.060433</v>
      </c>
      <c r="H1782" s="36" t="str">
        <f t="shared" ref="H1782:M1782" si="3441">IF(ISERROR(H1781),IF(ISERROR(H1780),IF(ISERROR(H1779),"BLANK",H1779),H1780),H1781)</f>
        <v>03/05/2024</v>
      </c>
      <c r="I1782" s="11">
        <f t="shared" si="3441"/>
        <v>3</v>
      </c>
      <c r="J1782" s="11" t="str">
        <f t="shared" si="3441"/>
        <v>NW</v>
      </c>
      <c r="K1782" s="18">
        <f t="shared" si="3441"/>
        <v>0.43402777777777773</v>
      </c>
      <c r="L1782" s="11" t="str">
        <f t="shared" si="3441"/>
        <v>VdG</v>
      </c>
      <c r="M1782" s="11">
        <f t="shared" si="3441"/>
        <v>8.5</v>
      </c>
      <c r="N1782" s="11">
        <v>2</v>
      </c>
      <c r="O1782" s="11">
        <f t="shared" si="3439"/>
        <v>2</v>
      </c>
      <c r="P1782" s="11" t="s">
        <v>39</v>
      </c>
      <c r="Q1782" s="19" t="str">
        <f>IF($N1782=1,IF(ISERROR(VLOOKUP($P1782,'M1'!$A:$C,Q$2,FALSE)),"NOT PRESENT",VLOOKUP($P1782,'M1'!$A:$C,Q$2,FALSE)),IF($N1782=2,IF(ISERROR(VLOOKUP(DATA!$P1782,'M2'!$A:$C,Q$2,FALSE)),"NOT PRESENT",VLOOKUP(DATA!$P1782,'M2'!$A:$C,Q$2,FALSE)),IF($N1782=0,IF(ISERROR(VLOOKUP($P1782,'M1'!$A:$C,Q$2,FALSE)),IF(ISERROR(VLOOKUP(DATA!$P1782,'M2'!$A:$C,Q$2,FALSE)),"NOT PRESENT",VLOOKUP(DATA!$P1782,'M2'!$A:$C,Q$2,FALSE)),VLOOKUP($P1782,'M1'!$A:$C,Q$2,FALSE)),"SPECIFY METHOD")))</f>
        <v>Hermissenda crassicornis</v>
      </c>
      <c r="R1782" s="12" t="str">
        <f>IF($N1782=1,IF(ISERROR(VLOOKUP($P1782,'M1'!$A:$C,R$2,FALSE)),"NOT PRESENT",VLOOKUP($P1782,'M1'!$A:$C,R$2,FALSE)),IF($N1782=2,IF(ISERROR(VLOOKUP(DATA!$P1782,'M2'!$A:$C,R$2,FALSE)),"NOT PRESENT",VLOOKUP(DATA!$P1782,'M2'!$A:$C,R$2,FALSE)),IF($N1782=0,IF(ISERROR(VLOOKUP($P1782,'M1'!$A:$C,R$2,FALSE)),IF(ISERROR(VLOOKUP(DATA!$P1782,'M2'!$A:$C,R$2,FALSE)),"NOT PRESENT",VLOOKUP(DATA!$P1782,'M2'!$A:$C,R$2,FALSE)),VLOOKUP($P1782,'M1'!$A:$C,R$2,FALSE)),"SPECIFY METHOD")))</f>
        <v>Opalescent nudibranch</v>
      </c>
      <c r="S1782" s="21">
        <f t="shared" si="3414"/>
        <v>76</v>
      </c>
      <c r="T1782" s="11">
        <v>76</v>
      </c>
      <c r="U1782" s="11"/>
      <c r="V1782" s="11"/>
      <c r="W1782" s="11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  <c r="AT1782" s="11"/>
      <c r="AU1782" s="11"/>
      <c r="AV1782" s="11"/>
      <c r="AW1782" s="11"/>
      <c r="AX1782" s="11"/>
      <c r="AY1782" s="11"/>
      <c r="AZ1782" s="11"/>
      <c r="BA1782" s="11"/>
      <c r="BB1782" s="11"/>
      <c r="BC1782" s="11"/>
      <c r="BD1782" s="11"/>
      <c r="BE1782" s="11"/>
      <c r="BF1782" s="11"/>
      <c r="BG1782" s="11"/>
      <c r="BH1782" s="11"/>
      <c r="BI1782" s="11"/>
      <c r="BJ1782" s="11"/>
      <c r="BK1782" s="11"/>
      <c r="BL1782" s="11"/>
      <c r="BM1782" s="11"/>
      <c r="BN1782" s="11"/>
      <c r="BO1782" s="11"/>
      <c r="BP1782" s="11"/>
    </row>
    <row r="1783" spans="1:68" ht="12.75" customHeight="1">
      <c r="A1783" s="12">
        <f t="shared" si="3246"/>
        <v>1779</v>
      </c>
      <c r="B1783" s="11" t="str">
        <f t="shared" ref="B1783:D1783" si="3442">IF(ISERROR(B1782),IF(ISERROR(B1781),IF(ISERROR(B1780),"BLANK",B1780),B1781),B1782)</f>
        <v>Valesca deGroot</v>
      </c>
      <c r="C1783" s="11" t="str">
        <f t="shared" si="3442"/>
        <v>Em Lim</v>
      </c>
      <c r="D1783" s="11" t="str">
        <f t="shared" si="3442"/>
        <v>BMSC27</v>
      </c>
      <c r="E1783" s="12" t="str">
        <f>IF(ISERROR(VLOOKUP($D1783,SITES!$A:$E,2,FALSE)),"",VLOOKUP($D1783,SITES!$A:$E,2,FALSE))</f>
        <v>San Jose North Island</v>
      </c>
      <c r="F1783" s="10">
        <f>IF(ISERROR(VLOOKUP($D1783,SITES!$A:$E,3,FALSE)),"",VLOOKUP($D1783,SITES!$A:$E,3,FALSE))</f>
        <v>48.901183000000003</v>
      </c>
      <c r="G1783" s="13">
        <f>IF(ISERROR(VLOOKUP($D1783,SITES!$A:$E,4,FALSE)),"",VLOOKUP($D1783,SITES!$A:$E,4,FALSE))</f>
        <v>-125.060433</v>
      </c>
      <c r="H1783" s="36" t="str">
        <f t="shared" ref="H1783:O1783" si="3443">IF(ISERROR(H1782),IF(ISERROR(H1781),IF(ISERROR(H1780),"BLANK",H1780),H1781),H1782)</f>
        <v>03/05/2024</v>
      </c>
      <c r="I1783" s="11">
        <f t="shared" si="3443"/>
        <v>3</v>
      </c>
      <c r="J1783" s="11" t="str">
        <f t="shared" si="3443"/>
        <v>NW</v>
      </c>
      <c r="K1783" s="18">
        <f t="shared" si="3443"/>
        <v>0.43402777777777773</v>
      </c>
      <c r="L1783" s="11" t="str">
        <f t="shared" si="3443"/>
        <v>VdG</v>
      </c>
      <c r="M1783" s="11">
        <f t="shared" si="3443"/>
        <v>8.5</v>
      </c>
      <c r="N1783" s="11">
        <f t="shared" si="3443"/>
        <v>2</v>
      </c>
      <c r="O1783" s="11">
        <f t="shared" si="3443"/>
        <v>2</v>
      </c>
      <c r="P1783" s="11" t="s">
        <v>38</v>
      </c>
      <c r="Q1783" s="19" t="str">
        <f>IF($N1783=1,IF(ISERROR(VLOOKUP($P1783,'M1'!$A:$C,Q$2,FALSE)),"NOT PRESENT",VLOOKUP($P1783,'M1'!$A:$C,Q$2,FALSE)),IF($N1783=2,IF(ISERROR(VLOOKUP(DATA!$P1783,'M2'!$A:$C,Q$2,FALSE)),"NOT PRESENT",VLOOKUP(DATA!$P1783,'M2'!$A:$C,Q$2,FALSE)),IF($N1783=0,IF(ISERROR(VLOOKUP($P1783,'M1'!$A:$C,Q$2,FALSE)),IF(ISERROR(VLOOKUP(DATA!$P1783,'M2'!$A:$C,Q$2,FALSE)),"NOT PRESENT",VLOOKUP(DATA!$P1783,'M2'!$A:$C,Q$2,FALSE)),VLOOKUP($P1783,'M1'!$A:$C,Q$2,FALSE)),"SPECIFY METHOD")))</f>
        <v>Crassadoma gigantea</v>
      </c>
      <c r="R1783" s="12" t="str">
        <f>IF($N1783=1,IF(ISERROR(VLOOKUP($P1783,'M1'!$A:$C,R$2,FALSE)),"NOT PRESENT",VLOOKUP($P1783,'M1'!$A:$C,R$2,FALSE)),IF($N1783=2,IF(ISERROR(VLOOKUP(DATA!$P1783,'M2'!$A:$C,R$2,FALSE)),"NOT PRESENT",VLOOKUP(DATA!$P1783,'M2'!$A:$C,R$2,FALSE)),IF($N1783=0,IF(ISERROR(VLOOKUP($P1783,'M1'!$A:$C,R$2,FALSE)),IF(ISERROR(VLOOKUP(DATA!$P1783,'M2'!$A:$C,R$2,FALSE)),"NOT PRESENT",VLOOKUP(DATA!$P1783,'M2'!$A:$C,R$2,FALSE)),VLOOKUP($P1783,'M1'!$A:$C,R$2,FALSE)),"SPECIFY METHOD")))</f>
        <v>Purple-hinged rock scallop</v>
      </c>
      <c r="S1783" s="21">
        <f t="shared" si="3414"/>
        <v>14</v>
      </c>
      <c r="T1783" s="11"/>
      <c r="U1783" s="11">
        <v>5</v>
      </c>
      <c r="V1783" s="11">
        <v>2</v>
      </c>
      <c r="W1783" s="11">
        <v>1</v>
      </c>
      <c r="X1783" s="11">
        <v>4</v>
      </c>
      <c r="Y1783" s="11">
        <v>1</v>
      </c>
      <c r="Z1783" s="11">
        <v>1</v>
      </c>
      <c r="AA1783" s="11"/>
      <c r="AB1783" s="11"/>
      <c r="AC1783" s="11"/>
      <c r="AD1783" s="11"/>
      <c r="AE1783" s="11"/>
      <c r="AF1783" s="11"/>
      <c r="AG1783" s="11"/>
      <c r="AH1783" s="11"/>
      <c r="AI1783" s="11"/>
      <c r="AJ1783" s="11"/>
      <c r="AK1783" s="11"/>
      <c r="AL1783" s="11"/>
      <c r="AM1783" s="11"/>
      <c r="AN1783" s="11"/>
      <c r="AO1783" s="11"/>
      <c r="AP1783" s="11"/>
      <c r="AQ1783" s="11"/>
      <c r="AR1783" s="11"/>
      <c r="AS1783" s="11"/>
      <c r="AT1783" s="11"/>
      <c r="AU1783" s="11"/>
      <c r="AV1783" s="11"/>
      <c r="AW1783" s="11"/>
      <c r="AX1783" s="11"/>
      <c r="AY1783" s="11"/>
      <c r="AZ1783" s="11"/>
      <c r="BA1783" s="11"/>
      <c r="BB1783" s="11"/>
      <c r="BC1783" s="11"/>
      <c r="BD1783" s="11"/>
      <c r="BE1783" s="11"/>
      <c r="BF1783" s="11"/>
      <c r="BG1783" s="11"/>
      <c r="BH1783" s="11"/>
      <c r="BI1783" s="11"/>
      <c r="BJ1783" s="11"/>
      <c r="BK1783" s="11"/>
      <c r="BL1783" s="11"/>
      <c r="BM1783" s="11"/>
      <c r="BN1783" s="11"/>
      <c r="BO1783" s="11"/>
      <c r="BP1783" s="11"/>
    </row>
    <row r="1784" spans="1:68" ht="12.75" customHeight="1">
      <c r="A1784" s="12">
        <f t="shared" si="3246"/>
        <v>1780</v>
      </c>
      <c r="B1784" s="11" t="str">
        <f t="shared" ref="B1784:D1784" si="3444">IF(ISERROR(B1783),IF(ISERROR(B1782),IF(ISERROR(B1781),"BLANK",B1781),B1782),B1783)</f>
        <v>Valesca deGroot</v>
      </c>
      <c r="C1784" s="11" t="str">
        <f t="shared" si="3444"/>
        <v>Em Lim</v>
      </c>
      <c r="D1784" s="11" t="str">
        <f t="shared" si="3444"/>
        <v>BMSC27</v>
      </c>
      <c r="E1784" s="12" t="str">
        <f>IF(ISERROR(VLOOKUP($D1784,SITES!$A:$E,2,FALSE)),"",VLOOKUP($D1784,SITES!$A:$E,2,FALSE))</f>
        <v>San Jose North Island</v>
      </c>
      <c r="F1784" s="10">
        <f>IF(ISERROR(VLOOKUP($D1784,SITES!$A:$E,3,FALSE)),"",VLOOKUP($D1784,SITES!$A:$E,3,FALSE))</f>
        <v>48.901183000000003</v>
      </c>
      <c r="G1784" s="13">
        <f>IF(ISERROR(VLOOKUP($D1784,SITES!$A:$E,4,FALSE)),"",VLOOKUP($D1784,SITES!$A:$E,4,FALSE))</f>
        <v>-125.060433</v>
      </c>
      <c r="H1784" s="36" t="str">
        <f t="shared" ref="H1784:O1784" si="3445">IF(ISERROR(H1783),IF(ISERROR(H1782),IF(ISERROR(H1781),"BLANK",H1781),H1782),H1783)</f>
        <v>03/05/2024</v>
      </c>
      <c r="I1784" s="11">
        <f t="shared" si="3445"/>
        <v>3</v>
      </c>
      <c r="J1784" s="11" t="str">
        <f t="shared" si="3445"/>
        <v>NW</v>
      </c>
      <c r="K1784" s="18">
        <f t="shared" si="3445"/>
        <v>0.43402777777777773</v>
      </c>
      <c r="L1784" s="11" t="str">
        <f t="shared" si="3445"/>
        <v>VdG</v>
      </c>
      <c r="M1784" s="11">
        <f t="shared" si="3445"/>
        <v>8.5</v>
      </c>
      <c r="N1784" s="11">
        <f t="shared" si="3445"/>
        <v>2</v>
      </c>
      <c r="O1784" s="11">
        <f t="shared" si="3445"/>
        <v>2</v>
      </c>
      <c r="P1784" s="11" t="s">
        <v>28</v>
      </c>
      <c r="Q1784" s="19" t="str">
        <f>IF($N1784=1,IF(ISERROR(VLOOKUP($P1784,'M1'!$A:$C,Q$2,FALSE)),"NOT PRESENT",VLOOKUP($P1784,'M1'!$A:$C,Q$2,FALSE)),IF($N1784=2,IF(ISERROR(VLOOKUP(DATA!$P1784,'M2'!$A:$C,Q$2,FALSE)),"NOT PRESENT",VLOOKUP(DATA!$P1784,'M2'!$A:$C,Q$2,FALSE)),IF($N1784=0,IF(ISERROR(VLOOKUP($P1784,'M1'!$A:$C,Q$2,FALSE)),IF(ISERROR(VLOOKUP(DATA!$P1784,'M2'!$A:$C,Q$2,FALSE)),"NOT PRESENT",VLOOKUP(DATA!$P1784,'M2'!$A:$C,Q$2,FALSE)),VLOOKUP($P1784,'M1'!$A:$C,Q$2,FALSE)),"SPECIFY METHOD")))</f>
        <v>Artedius harringtoni</v>
      </c>
      <c r="R1784" s="12" t="str">
        <f>IF($N1784=1,IF(ISERROR(VLOOKUP($P1784,'M1'!$A:$C,R$2,FALSE)),"NOT PRESENT",VLOOKUP($P1784,'M1'!$A:$C,R$2,FALSE)),IF($N1784=2,IF(ISERROR(VLOOKUP(DATA!$P1784,'M2'!$A:$C,R$2,FALSE)),"NOT PRESENT",VLOOKUP(DATA!$P1784,'M2'!$A:$C,R$2,FALSE)),IF($N1784=0,IF(ISERROR(VLOOKUP($P1784,'M1'!$A:$C,R$2,FALSE)),IF(ISERROR(VLOOKUP(DATA!$P1784,'M2'!$A:$C,R$2,FALSE)),"NOT PRESENT",VLOOKUP(DATA!$P1784,'M2'!$A:$C,R$2,FALSE)),VLOOKUP($P1784,'M1'!$A:$C,R$2,FALSE)),"SPECIFY METHOD")))</f>
        <v>Scalyhead sculpin</v>
      </c>
      <c r="S1784" s="21">
        <f t="shared" si="3414"/>
        <v>1</v>
      </c>
      <c r="T1784" s="11"/>
      <c r="U1784" s="11">
        <v>1</v>
      </c>
      <c r="V1784" s="11"/>
      <c r="W1784" s="11"/>
      <c r="X1784" s="11"/>
      <c r="Y1784" s="11"/>
      <c r="Z1784" s="11"/>
      <c r="AA1784" s="11"/>
      <c r="AB1784" s="11"/>
      <c r="AC1784" s="11"/>
      <c r="AD1784" s="11"/>
      <c r="AE1784" s="11"/>
      <c r="AF1784" s="11"/>
      <c r="AG1784" s="11"/>
      <c r="AH1784" s="11"/>
      <c r="AI1784" s="11"/>
      <c r="AJ1784" s="11"/>
      <c r="AK1784" s="11"/>
      <c r="AL1784" s="11"/>
      <c r="AM1784" s="11"/>
      <c r="AN1784" s="11"/>
      <c r="AO1784" s="11"/>
      <c r="AP1784" s="11"/>
      <c r="AQ1784" s="11"/>
      <c r="AR1784" s="11"/>
      <c r="AS1784" s="11"/>
      <c r="AT1784" s="11"/>
      <c r="AU1784" s="11"/>
      <c r="AV1784" s="11"/>
      <c r="AW1784" s="11"/>
      <c r="AX1784" s="11"/>
      <c r="AY1784" s="11"/>
      <c r="AZ1784" s="11"/>
      <c r="BA1784" s="11"/>
      <c r="BB1784" s="11"/>
      <c r="BC1784" s="11"/>
      <c r="BD1784" s="11"/>
      <c r="BE1784" s="11"/>
      <c r="BF1784" s="11"/>
      <c r="BG1784" s="11"/>
      <c r="BH1784" s="11"/>
      <c r="BI1784" s="11"/>
      <c r="BJ1784" s="11"/>
      <c r="BK1784" s="11"/>
      <c r="BL1784" s="11"/>
      <c r="BM1784" s="11"/>
      <c r="BN1784" s="11"/>
      <c r="BO1784" s="11"/>
      <c r="BP1784" s="11"/>
    </row>
    <row r="1785" spans="1:68" ht="12.75" customHeight="1">
      <c r="A1785" s="12">
        <f t="shared" si="3246"/>
        <v>1781</v>
      </c>
      <c r="B1785" s="11" t="str">
        <f t="shared" ref="B1785:D1785" si="3446">IF(ISERROR(B1784),IF(ISERROR(B1783),IF(ISERROR(B1782),"BLANK",B1782),B1783),B1784)</f>
        <v>Valesca deGroot</v>
      </c>
      <c r="C1785" s="11" t="str">
        <f t="shared" si="3446"/>
        <v>Em Lim</v>
      </c>
      <c r="D1785" s="11" t="str">
        <f t="shared" si="3446"/>
        <v>BMSC27</v>
      </c>
      <c r="E1785" s="12" t="str">
        <f>IF(ISERROR(VLOOKUP($D1785,SITES!$A:$E,2,FALSE)),"",VLOOKUP($D1785,SITES!$A:$E,2,FALSE))</f>
        <v>San Jose North Island</v>
      </c>
      <c r="F1785" s="10">
        <f>IF(ISERROR(VLOOKUP($D1785,SITES!$A:$E,3,FALSE)),"",VLOOKUP($D1785,SITES!$A:$E,3,FALSE))</f>
        <v>48.901183000000003</v>
      </c>
      <c r="G1785" s="13">
        <f>IF(ISERROR(VLOOKUP($D1785,SITES!$A:$E,4,FALSE)),"",VLOOKUP($D1785,SITES!$A:$E,4,FALSE))</f>
        <v>-125.060433</v>
      </c>
      <c r="H1785" s="36" t="str">
        <f t="shared" ref="H1785:O1785" si="3447">IF(ISERROR(H1784),IF(ISERROR(H1783),IF(ISERROR(H1782),"BLANK",H1782),H1783),H1784)</f>
        <v>03/05/2024</v>
      </c>
      <c r="I1785" s="11">
        <f t="shared" si="3447"/>
        <v>3</v>
      </c>
      <c r="J1785" s="11" t="str">
        <f t="shared" si="3447"/>
        <v>NW</v>
      </c>
      <c r="K1785" s="18">
        <f t="shared" si="3447"/>
        <v>0.43402777777777773</v>
      </c>
      <c r="L1785" s="11" t="str">
        <f t="shared" si="3447"/>
        <v>VdG</v>
      </c>
      <c r="M1785" s="11">
        <f t="shared" si="3447"/>
        <v>8.5</v>
      </c>
      <c r="N1785" s="11">
        <f t="shared" si="3447"/>
        <v>2</v>
      </c>
      <c r="O1785" s="11">
        <f t="shared" si="3447"/>
        <v>2</v>
      </c>
      <c r="P1785" s="11" t="s">
        <v>53</v>
      </c>
      <c r="Q1785" s="19" t="str">
        <f>IF($N1785=1,IF(ISERROR(VLOOKUP($P1785,'M1'!$A:$C,Q$2,FALSE)),"NOT PRESENT",VLOOKUP($P1785,'M1'!$A:$C,Q$2,FALSE)),IF($N1785=2,IF(ISERROR(VLOOKUP(DATA!$P1785,'M2'!$A:$C,Q$2,FALSE)),"NOT PRESENT",VLOOKUP(DATA!$P1785,'M2'!$A:$C,Q$2,FALSE)),IF($N1785=0,IF(ISERROR(VLOOKUP($P1785,'M1'!$A:$C,Q$2,FALSE)),IF(ISERROR(VLOOKUP(DATA!$P1785,'M2'!$A:$C,Q$2,FALSE)),"NOT PRESENT",VLOOKUP(DATA!$P1785,'M2'!$A:$C,Q$2,FALSE)),VLOOKUP($P1785,'M1'!$A:$C,Q$2,FALSE)),"SPECIFY METHOD")))</f>
        <v>Rhinogobiops nicholsii</v>
      </c>
      <c r="R1785" s="12" t="str">
        <f>IF($N1785=1,IF(ISERROR(VLOOKUP($P1785,'M1'!$A:$C,R$2,FALSE)),"NOT PRESENT",VLOOKUP($P1785,'M1'!$A:$C,R$2,FALSE)),IF($N1785=2,IF(ISERROR(VLOOKUP(DATA!$P1785,'M2'!$A:$C,R$2,FALSE)),"NOT PRESENT",VLOOKUP(DATA!$P1785,'M2'!$A:$C,R$2,FALSE)),IF($N1785=0,IF(ISERROR(VLOOKUP($P1785,'M1'!$A:$C,R$2,FALSE)),IF(ISERROR(VLOOKUP(DATA!$P1785,'M2'!$A:$C,R$2,FALSE)),"NOT PRESENT",VLOOKUP(DATA!$P1785,'M2'!$A:$C,R$2,FALSE)),VLOOKUP($P1785,'M1'!$A:$C,R$2,FALSE)),"SPECIFY METHOD")))</f>
        <v>Blackeye goby</v>
      </c>
      <c r="S1785" s="21">
        <f t="shared" si="3414"/>
        <v>35</v>
      </c>
      <c r="T1785" s="11">
        <v>0</v>
      </c>
      <c r="U1785" s="11">
        <v>4</v>
      </c>
      <c r="V1785" s="11">
        <v>9</v>
      </c>
      <c r="W1785" s="11">
        <v>9</v>
      </c>
      <c r="X1785" s="11">
        <v>7</v>
      </c>
      <c r="Y1785" s="11">
        <v>6</v>
      </c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1"/>
      <c r="AJ1785" s="11"/>
      <c r="AK1785" s="11"/>
      <c r="AL1785" s="11"/>
      <c r="AM1785" s="11"/>
      <c r="AN1785" s="11"/>
      <c r="AO1785" s="11"/>
      <c r="AP1785" s="11"/>
      <c r="AQ1785" s="11"/>
      <c r="AR1785" s="11"/>
      <c r="AS1785" s="11"/>
      <c r="AT1785" s="11"/>
      <c r="AU1785" s="11"/>
      <c r="AV1785" s="11"/>
      <c r="AW1785" s="11"/>
      <c r="AX1785" s="11"/>
      <c r="AY1785" s="11"/>
      <c r="AZ1785" s="11"/>
      <c r="BA1785" s="11"/>
      <c r="BB1785" s="11"/>
      <c r="BC1785" s="11"/>
      <c r="BD1785" s="11"/>
      <c r="BE1785" s="11"/>
      <c r="BF1785" s="11"/>
      <c r="BG1785" s="11"/>
      <c r="BH1785" s="11"/>
      <c r="BI1785" s="11"/>
      <c r="BJ1785" s="11"/>
      <c r="BK1785" s="11"/>
      <c r="BL1785" s="11"/>
      <c r="BM1785" s="11"/>
      <c r="BN1785" s="11"/>
      <c r="BO1785" s="11"/>
      <c r="BP1785" s="11"/>
    </row>
    <row r="1786" spans="1:68" ht="12.75" customHeight="1">
      <c r="A1786" s="12">
        <f t="shared" si="3246"/>
        <v>1782</v>
      </c>
      <c r="B1786" s="11" t="str">
        <f t="shared" ref="B1786:D1786" si="3448">IF(ISERROR(B1785),IF(ISERROR(B1784),IF(ISERROR(B1783),"BLANK",B1783),B1784),B1785)</f>
        <v>Valesca deGroot</v>
      </c>
      <c r="C1786" s="11" t="str">
        <f t="shared" si="3448"/>
        <v>Em Lim</v>
      </c>
      <c r="D1786" s="11" t="str">
        <f t="shared" si="3448"/>
        <v>BMSC27</v>
      </c>
      <c r="E1786" s="12" t="str">
        <f>IF(ISERROR(VLOOKUP($D1786,SITES!$A:$E,2,FALSE)),"",VLOOKUP($D1786,SITES!$A:$E,2,FALSE))</f>
        <v>San Jose North Island</v>
      </c>
      <c r="F1786" s="10">
        <f>IF(ISERROR(VLOOKUP($D1786,SITES!$A:$E,3,FALSE)),"",VLOOKUP($D1786,SITES!$A:$E,3,FALSE))</f>
        <v>48.901183000000003</v>
      </c>
      <c r="G1786" s="13">
        <f>IF(ISERROR(VLOOKUP($D1786,SITES!$A:$E,4,FALSE)),"",VLOOKUP($D1786,SITES!$A:$E,4,FALSE))</f>
        <v>-125.060433</v>
      </c>
      <c r="H1786" s="36" t="str">
        <f t="shared" ref="H1786:O1786" si="3449">IF(ISERROR(H1785),IF(ISERROR(H1784),IF(ISERROR(H1783),"BLANK",H1783),H1784),H1785)</f>
        <v>03/05/2024</v>
      </c>
      <c r="I1786" s="11">
        <f t="shared" si="3449"/>
        <v>3</v>
      </c>
      <c r="J1786" s="11" t="str">
        <f t="shared" si="3449"/>
        <v>NW</v>
      </c>
      <c r="K1786" s="18">
        <f t="shared" si="3449"/>
        <v>0.43402777777777773</v>
      </c>
      <c r="L1786" s="11" t="str">
        <f t="shared" si="3449"/>
        <v>VdG</v>
      </c>
      <c r="M1786" s="11">
        <f t="shared" si="3449"/>
        <v>8.5</v>
      </c>
      <c r="N1786" s="11">
        <f t="shared" si="3449"/>
        <v>2</v>
      </c>
      <c r="O1786" s="11">
        <f t="shared" si="3449"/>
        <v>2</v>
      </c>
      <c r="P1786" s="11" t="s">
        <v>35</v>
      </c>
      <c r="Q1786" s="19" t="str">
        <f>IF($N1786=1,IF(ISERROR(VLOOKUP($P1786,'M1'!$A:$C,Q$2,FALSE)),"NOT PRESENT",VLOOKUP($P1786,'M1'!$A:$C,Q$2,FALSE)),IF($N1786=2,IF(ISERROR(VLOOKUP(DATA!$P1786,'M2'!$A:$C,Q$2,FALSE)),"NOT PRESENT",VLOOKUP(DATA!$P1786,'M2'!$A:$C,Q$2,FALSE)),IF($N1786=0,IF(ISERROR(VLOOKUP($P1786,'M1'!$A:$C,Q$2,FALSE)),IF(ISERROR(VLOOKUP(DATA!$P1786,'M2'!$A:$C,Q$2,FALSE)),"NOT PRESENT",VLOOKUP(DATA!$P1786,'M2'!$A:$C,Q$2,FALSE)),VLOOKUP($P1786,'M1'!$A:$C,Q$2,FALSE)),"SPECIFY METHOD")))</f>
        <v>Orthasterias koehleri</v>
      </c>
      <c r="R1786" s="12" t="str">
        <f>IF($N1786=1,IF(ISERROR(VLOOKUP($P1786,'M1'!$A:$C,R$2,FALSE)),"NOT PRESENT",VLOOKUP($P1786,'M1'!$A:$C,R$2,FALSE)),IF($N1786=2,IF(ISERROR(VLOOKUP(DATA!$P1786,'M2'!$A:$C,R$2,FALSE)),"NOT PRESENT",VLOOKUP(DATA!$P1786,'M2'!$A:$C,R$2,FALSE)),IF($N1786=0,IF(ISERROR(VLOOKUP($P1786,'M1'!$A:$C,R$2,FALSE)),IF(ISERROR(VLOOKUP(DATA!$P1786,'M2'!$A:$C,R$2,FALSE)),"NOT PRESENT",VLOOKUP(DATA!$P1786,'M2'!$A:$C,R$2,FALSE)),VLOOKUP($P1786,'M1'!$A:$C,R$2,FALSE)),"SPECIFY METHOD")))</f>
        <v>Rainbow star</v>
      </c>
      <c r="S1786" s="21">
        <f t="shared" si="3414"/>
        <v>1</v>
      </c>
      <c r="T1786" s="11">
        <v>1</v>
      </c>
      <c r="U1786" s="11"/>
      <c r="V1786" s="11"/>
      <c r="W1786" s="11"/>
      <c r="X1786" s="11"/>
      <c r="Y1786" s="11"/>
      <c r="Z1786" s="11"/>
      <c r="AA1786" s="11"/>
      <c r="AB1786" s="11"/>
      <c r="AC1786" s="11"/>
      <c r="AD1786" s="11"/>
      <c r="AE1786" s="11"/>
      <c r="AF1786" s="11"/>
      <c r="AG1786" s="11"/>
      <c r="AH1786" s="11"/>
      <c r="AI1786" s="11"/>
      <c r="AJ1786" s="11"/>
      <c r="AK1786" s="11"/>
      <c r="AL1786" s="11"/>
      <c r="AM1786" s="11"/>
      <c r="AN1786" s="11"/>
      <c r="AO1786" s="11"/>
      <c r="AP1786" s="11"/>
      <c r="AQ1786" s="11"/>
      <c r="AR1786" s="11"/>
      <c r="AS1786" s="11"/>
      <c r="AT1786" s="11"/>
      <c r="AU1786" s="11"/>
      <c r="AV1786" s="11"/>
      <c r="AW1786" s="11"/>
      <c r="AX1786" s="11"/>
      <c r="AY1786" s="11"/>
      <c r="AZ1786" s="11"/>
      <c r="BA1786" s="11"/>
      <c r="BB1786" s="11"/>
      <c r="BC1786" s="11"/>
      <c r="BD1786" s="11"/>
      <c r="BE1786" s="11"/>
      <c r="BF1786" s="11"/>
      <c r="BG1786" s="11"/>
      <c r="BH1786" s="11"/>
      <c r="BI1786" s="11"/>
      <c r="BJ1786" s="11"/>
      <c r="BK1786" s="11"/>
      <c r="BL1786" s="11"/>
      <c r="BM1786" s="11"/>
      <c r="BN1786" s="11"/>
      <c r="BO1786" s="11"/>
      <c r="BP1786" s="11"/>
    </row>
    <row r="1787" spans="1:68" ht="12.75" customHeight="1">
      <c r="A1787" s="12">
        <f t="shared" si="3246"/>
        <v>1783</v>
      </c>
      <c r="B1787" s="11" t="str">
        <f t="shared" ref="B1787:D1787" si="3450">IF(ISERROR(B1786),IF(ISERROR(B1785),IF(ISERROR(B1784),"BLANK",B1784),B1785),B1786)</f>
        <v>Valesca deGroot</v>
      </c>
      <c r="C1787" s="11" t="str">
        <f t="shared" si="3450"/>
        <v>Em Lim</v>
      </c>
      <c r="D1787" s="11" t="str">
        <f t="shared" si="3450"/>
        <v>BMSC27</v>
      </c>
      <c r="E1787" s="12" t="str">
        <f>IF(ISERROR(VLOOKUP($D1787,SITES!$A:$E,2,FALSE)),"",VLOOKUP($D1787,SITES!$A:$E,2,FALSE))</f>
        <v>San Jose North Island</v>
      </c>
      <c r="F1787" s="10">
        <f>IF(ISERROR(VLOOKUP($D1787,SITES!$A:$E,3,FALSE)),"",VLOOKUP($D1787,SITES!$A:$E,3,FALSE))</f>
        <v>48.901183000000003</v>
      </c>
      <c r="G1787" s="13">
        <f>IF(ISERROR(VLOOKUP($D1787,SITES!$A:$E,4,FALSE)),"",VLOOKUP($D1787,SITES!$A:$E,4,FALSE))</f>
        <v>-125.060433</v>
      </c>
      <c r="H1787" s="36" t="str">
        <f t="shared" ref="H1787:O1787" si="3451">IF(ISERROR(H1786),IF(ISERROR(H1785),IF(ISERROR(H1784),"BLANK",H1784),H1785),H1786)</f>
        <v>03/05/2024</v>
      </c>
      <c r="I1787" s="11">
        <f t="shared" si="3451"/>
        <v>3</v>
      </c>
      <c r="J1787" s="11" t="str">
        <f t="shared" si="3451"/>
        <v>NW</v>
      </c>
      <c r="K1787" s="18">
        <f t="shared" si="3451"/>
        <v>0.43402777777777773</v>
      </c>
      <c r="L1787" s="11" t="str">
        <f t="shared" si="3451"/>
        <v>VdG</v>
      </c>
      <c r="M1787" s="11">
        <f t="shared" si="3451"/>
        <v>8.5</v>
      </c>
      <c r="N1787" s="11">
        <f t="shared" si="3451"/>
        <v>2</v>
      </c>
      <c r="O1787" s="11">
        <f t="shared" si="3451"/>
        <v>2</v>
      </c>
      <c r="P1787" s="11" t="s">
        <v>32</v>
      </c>
      <c r="Q1787" s="19" t="str">
        <f>IF($N1787=1,IF(ISERROR(VLOOKUP($P1787,'M1'!$A:$C,Q$2,FALSE)),"NOT PRESENT",VLOOKUP($P1787,'M1'!$A:$C,Q$2,FALSE)),IF($N1787=2,IF(ISERROR(VLOOKUP(DATA!$P1787,'M2'!$A:$C,Q$2,FALSE)),"NOT PRESENT",VLOOKUP(DATA!$P1787,'M2'!$A:$C,Q$2,FALSE)),IF($N1787=0,IF(ISERROR(VLOOKUP($P1787,'M1'!$A:$C,Q$2,FALSE)),IF(ISERROR(VLOOKUP(DATA!$P1787,'M2'!$A:$C,Q$2,FALSE)),"NOT PRESENT",VLOOKUP(DATA!$P1787,'M2'!$A:$C,Q$2,FALSE)),VLOOKUP($P1787,'M1'!$A:$C,Q$2,FALSE)),"SPECIFY METHOD")))</f>
        <v>Acmaea mitra</v>
      </c>
      <c r="R1787" s="12" t="str">
        <f>IF($N1787=1,IF(ISERROR(VLOOKUP($P1787,'M1'!$A:$C,R$2,FALSE)),"NOT PRESENT",VLOOKUP($P1787,'M1'!$A:$C,R$2,FALSE)),IF($N1787=2,IF(ISERROR(VLOOKUP(DATA!$P1787,'M2'!$A:$C,R$2,FALSE)),"NOT PRESENT",VLOOKUP(DATA!$P1787,'M2'!$A:$C,R$2,FALSE)),IF($N1787=0,IF(ISERROR(VLOOKUP($P1787,'M1'!$A:$C,R$2,FALSE)),IF(ISERROR(VLOOKUP(DATA!$P1787,'M2'!$A:$C,R$2,FALSE)),"NOT PRESENT",VLOOKUP(DATA!$P1787,'M2'!$A:$C,R$2,FALSE)),VLOOKUP($P1787,'M1'!$A:$C,R$2,FALSE)),"SPECIFY METHOD")))</f>
        <v>Whitecap limpet</v>
      </c>
      <c r="S1787" s="21">
        <f t="shared" si="3414"/>
        <v>4</v>
      </c>
      <c r="T1787" s="11">
        <v>4</v>
      </c>
      <c r="U1787" s="11"/>
      <c r="V1787" s="11"/>
      <c r="W1787" s="11"/>
      <c r="X1787" s="11"/>
      <c r="Y1787" s="11"/>
      <c r="Z1787" s="11"/>
      <c r="AA1787" s="11"/>
      <c r="AB1787" s="11"/>
      <c r="AC1787" s="11"/>
      <c r="AD1787" s="11"/>
      <c r="AE1787" s="11"/>
      <c r="AF1787" s="11"/>
      <c r="AG1787" s="11"/>
      <c r="AH1787" s="11"/>
      <c r="AI1787" s="11"/>
      <c r="AJ1787" s="11"/>
      <c r="AK1787" s="11"/>
      <c r="AL1787" s="11"/>
      <c r="AM1787" s="11"/>
      <c r="AN1787" s="11"/>
      <c r="AO1787" s="11"/>
      <c r="AP1787" s="11"/>
      <c r="AQ1787" s="11"/>
      <c r="AR1787" s="11"/>
      <c r="AS1787" s="11"/>
      <c r="AT1787" s="11"/>
      <c r="AU1787" s="11"/>
      <c r="AV1787" s="11"/>
      <c r="AW1787" s="11"/>
      <c r="AX1787" s="11"/>
      <c r="AY1787" s="11"/>
      <c r="AZ1787" s="11"/>
      <c r="BA1787" s="11"/>
      <c r="BB1787" s="11"/>
      <c r="BC1787" s="11"/>
      <c r="BD1787" s="11"/>
      <c r="BE1787" s="11"/>
      <c r="BF1787" s="11"/>
      <c r="BG1787" s="11"/>
      <c r="BH1787" s="11"/>
      <c r="BI1787" s="11"/>
      <c r="BJ1787" s="11"/>
      <c r="BK1787" s="11"/>
      <c r="BL1787" s="11"/>
      <c r="BM1787" s="11"/>
      <c r="BN1787" s="11"/>
      <c r="BO1787" s="11"/>
      <c r="BP1787" s="11"/>
    </row>
    <row r="1788" spans="1:68" ht="12.75" customHeight="1">
      <c r="A1788" s="12">
        <f t="shared" si="3246"/>
        <v>1784</v>
      </c>
      <c r="B1788" s="11" t="str">
        <f t="shared" ref="B1788:D1788" si="3452">IF(ISERROR(B1787),IF(ISERROR(B1786),IF(ISERROR(B1785),"BLANK",B1785),B1786),B1787)</f>
        <v>Valesca deGroot</v>
      </c>
      <c r="C1788" s="11" t="str">
        <f t="shared" si="3452"/>
        <v>Em Lim</v>
      </c>
      <c r="D1788" s="11" t="str">
        <f t="shared" si="3452"/>
        <v>BMSC27</v>
      </c>
      <c r="E1788" s="12" t="str">
        <f>IF(ISERROR(VLOOKUP($D1788,SITES!$A:$E,2,FALSE)),"",VLOOKUP($D1788,SITES!$A:$E,2,FALSE))</f>
        <v>San Jose North Island</v>
      </c>
      <c r="F1788" s="10">
        <f>IF(ISERROR(VLOOKUP($D1788,SITES!$A:$E,3,FALSE)),"",VLOOKUP($D1788,SITES!$A:$E,3,FALSE))</f>
        <v>48.901183000000003</v>
      </c>
      <c r="G1788" s="13">
        <f>IF(ISERROR(VLOOKUP($D1788,SITES!$A:$E,4,FALSE)),"",VLOOKUP($D1788,SITES!$A:$E,4,FALSE))</f>
        <v>-125.060433</v>
      </c>
      <c r="H1788" s="36" t="str">
        <f t="shared" ref="H1788:O1788" si="3453">IF(ISERROR(H1787),IF(ISERROR(H1786),IF(ISERROR(H1785),"BLANK",H1785),H1786),H1787)</f>
        <v>03/05/2024</v>
      </c>
      <c r="I1788" s="11">
        <f t="shared" si="3453"/>
        <v>3</v>
      </c>
      <c r="J1788" s="11" t="str">
        <f t="shared" si="3453"/>
        <v>NW</v>
      </c>
      <c r="K1788" s="18">
        <f t="shared" si="3453"/>
        <v>0.43402777777777773</v>
      </c>
      <c r="L1788" s="11" t="str">
        <f t="shared" si="3453"/>
        <v>VdG</v>
      </c>
      <c r="M1788" s="11">
        <f t="shared" si="3453"/>
        <v>8.5</v>
      </c>
      <c r="N1788" s="11">
        <f t="shared" si="3453"/>
        <v>2</v>
      </c>
      <c r="O1788" s="11">
        <f t="shared" si="3453"/>
        <v>2</v>
      </c>
      <c r="P1788" s="11" t="s">
        <v>42</v>
      </c>
      <c r="Q1788" s="19" t="str">
        <f>IF($N1788=1,IF(ISERROR(VLOOKUP($P1788,'M1'!$A:$C,Q$2,FALSE)),"NOT PRESENT",VLOOKUP($P1788,'M1'!$A:$C,Q$2,FALSE)),IF($N1788=2,IF(ISERROR(VLOOKUP(DATA!$P1788,'M2'!$A:$C,Q$2,FALSE)),"NOT PRESENT",VLOOKUP(DATA!$P1788,'M2'!$A:$C,Q$2,FALSE)),IF($N1788=0,IF(ISERROR(VLOOKUP($P1788,'M1'!$A:$C,Q$2,FALSE)),IF(ISERROR(VLOOKUP(DATA!$P1788,'M2'!$A:$C,Q$2,FALSE)),"NOT PRESENT",VLOOKUP(DATA!$P1788,'M2'!$A:$C,Q$2,FALSE)),VLOOKUP($P1788,'M1'!$A:$C,Q$2,FALSE)),"SPECIFY METHOD")))</f>
        <v>Dermasterias imbricata</v>
      </c>
      <c r="R1788" s="12" t="str">
        <f>IF($N1788=1,IF(ISERROR(VLOOKUP($P1788,'M1'!$A:$C,R$2,FALSE)),"NOT PRESENT",VLOOKUP($P1788,'M1'!$A:$C,R$2,FALSE)),IF($N1788=2,IF(ISERROR(VLOOKUP(DATA!$P1788,'M2'!$A:$C,R$2,FALSE)),"NOT PRESENT",VLOOKUP(DATA!$P1788,'M2'!$A:$C,R$2,FALSE)),IF($N1788=0,IF(ISERROR(VLOOKUP($P1788,'M1'!$A:$C,R$2,FALSE)),IF(ISERROR(VLOOKUP(DATA!$P1788,'M2'!$A:$C,R$2,FALSE)),"NOT PRESENT",VLOOKUP(DATA!$P1788,'M2'!$A:$C,R$2,FALSE)),VLOOKUP($P1788,'M1'!$A:$C,R$2,FALSE)),"SPECIFY METHOD")))</f>
        <v>Leather star</v>
      </c>
      <c r="S1788" s="21">
        <f t="shared" si="3414"/>
        <v>9</v>
      </c>
      <c r="T1788" s="11">
        <v>9</v>
      </c>
      <c r="U1788" s="11"/>
      <c r="V1788" s="11"/>
      <c r="W1788" s="11"/>
      <c r="X1788" s="11"/>
      <c r="Y1788" s="11"/>
      <c r="Z1788" s="11"/>
      <c r="AA1788" s="11"/>
      <c r="AB1788" s="11"/>
      <c r="AC1788" s="11"/>
      <c r="AD1788" s="11"/>
      <c r="AE1788" s="11"/>
      <c r="AF1788" s="11"/>
      <c r="AG1788" s="11"/>
      <c r="AH1788" s="11"/>
      <c r="AI1788" s="11"/>
      <c r="AJ1788" s="11"/>
      <c r="AK1788" s="11"/>
      <c r="AL1788" s="11"/>
      <c r="AM1788" s="11"/>
      <c r="AN1788" s="11"/>
      <c r="AO1788" s="11"/>
      <c r="AP1788" s="11"/>
      <c r="AQ1788" s="11"/>
      <c r="AR1788" s="11"/>
      <c r="AS1788" s="11"/>
      <c r="AT1788" s="11"/>
      <c r="AU1788" s="11"/>
      <c r="AV1788" s="11"/>
      <c r="AW1788" s="11"/>
      <c r="AX1788" s="11"/>
      <c r="AY1788" s="11"/>
      <c r="AZ1788" s="11"/>
      <c r="BA1788" s="11"/>
      <c r="BB1788" s="11"/>
      <c r="BC1788" s="11"/>
      <c r="BD1788" s="11"/>
      <c r="BE1788" s="11"/>
      <c r="BF1788" s="11"/>
      <c r="BG1788" s="11"/>
      <c r="BH1788" s="11"/>
      <c r="BI1788" s="11"/>
      <c r="BJ1788" s="11"/>
      <c r="BK1788" s="11"/>
      <c r="BL1788" s="11"/>
      <c r="BM1788" s="11"/>
      <c r="BN1788" s="11"/>
      <c r="BO1788" s="11"/>
      <c r="BP1788" s="11"/>
    </row>
    <row r="1789" spans="1:68" ht="12.75" customHeight="1">
      <c r="A1789" s="12">
        <f t="shared" si="3246"/>
        <v>1785</v>
      </c>
      <c r="B1789" s="11" t="str">
        <f t="shared" ref="B1789:D1789" si="3454">IF(ISERROR(B1788),IF(ISERROR(B1787),IF(ISERROR(B1786),"BLANK",B1786),B1787),B1788)</f>
        <v>Valesca deGroot</v>
      </c>
      <c r="C1789" s="11" t="str">
        <f t="shared" si="3454"/>
        <v>Em Lim</v>
      </c>
      <c r="D1789" s="11" t="str">
        <f t="shared" si="3454"/>
        <v>BMSC27</v>
      </c>
      <c r="E1789" s="12" t="str">
        <f>IF(ISERROR(VLOOKUP($D1789,SITES!$A:$E,2,FALSE)),"",VLOOKUP($D1789,SITES!$A:$E,2,FALSE))</f>
        <v>San Jose North Island</v>
      </c>
      <c r="F1789" s="10">
        <f>IF(ISERROR(VLOOKUP($D1789,SITES!$A:$E,3,FALSE)),"",VLOOKUP($D1789,SITES!$A:$E,3,FALSE))</f>
        <v>48.901183000000003</v>
      </c>
      <c r="G1789" s="13">
        <f>IF(ISERROR(VLOOKUP($D1789,SITES!$A:$E,4,FALSE)),"",VLOOKUP($D1789,SITES!$A:$E,4,FALSE))</f>
        <v>-125.060433</v>
      </c>
      <c r="H1789" s="36" t="str">
        <f t="shared" ref="H1789:O1789" si="3455">IF(ISERROR(H1788),IF(ISERROR(H1787),IF(ISERROR(H1786),"BLANK",H1786),H1787),H1788)</f>
        <v>03/05/2024</v>
      </c>
      <c r="I1789" s="11">
        <f t="shared" si="3455"/>
        <v>3</v>
      </c>
      <c r="J1789" s="11" t="str">
        <f t="shared" si="3455"/>
        <v>NW</v>
      </c>
      <c r="K1789" s="18">
        <f t="shared" si="3455"/>
        <v>0.43402777777777773</v>
      </c>
      <c r="L1789" s="11" t="str">
        <f t="shared" si="3455"/>
        <v>VdG</v>
      </c>
      <c r="M1789" s="11">
        <f t="shared" si="3455"/>
        <v>8.5</v>
      </c>
      <c r="N1789" s="11">
        <f t="shared" si="3455"/>
        <v>2</v>
      </c>
      <c r="O1789" s="11">
        <f t="shared" si="3455"/>
        <v>2</v>
      </c>
      <c r="P1789" s="11" t="s">
        <v>97</v>
      </c>
      <c r="Q1789" s="19" t="str">
        <f>IF($N1789=1,IF(ISERROR(VLOOKUP($P1789,'M1'!$A:$C,Q$2,FALSE)),"NOT PRESENT",VLOOKUP($P1789,'M1'!$A:$C,Q$2,FALSE)),IF($N1789=2,IF(ISERROR(VLOOKUP(DATA!$P1789,'M2'!$A:$C,Q$2,FALSE)),"NOT PRESENT",VLOOKUP(DATA!$P1789,'M2'!$A:$C,Q$2,FALSE)),IF($N1789=0,IF(ISERROR(VLOOKUP($P1789,'M1'!$A:$C,Q$2,FALSE)),IF(ISERROR(VLOOKUP(DATA!$P1789,'M2'!$A:$C,Q$2,FALSE)),"NOT PRESENT",VLOOKUP(DATA!$P1789,'M2'!$A:$C,Q$2,FALSE)),VLOOKUP($P1789,'M1'!$A:$C,Q$2,FALSE)),"SPECIFY METHOD")))</f>
        <v>Mediaster aequalis</v>
      </c>
      <c r="R1789" s="12" t="str">
        <f>IF($N1789=1,IF(ISERROR(VLOOKUP($P1789,'M1'!$A:$C,R$2,FALSE)),"NOT PRESENT",VLOOKUP($P1789,'M1'!$A:$C,R$2,FALSE)),IF($N1789=2,IF(ISERROR(VLOOKUP(DATA!$P1789,'M2'!$A:$C,R$2,FALSE)),"NOT PRESENT",VLOOKUP(DATA!$P1789,'M2'!$A:$C,R$2,FALSE)),IF($N1789=0,IF(ISERROR(VLOOKUP($P1789,'M1'!$A:$C,R$2,FALSE)),IF(ISERROR(VLOOKUP(DATA!$P1789,'M2'!$A:$C,R$2,FALSE)),"NOT PRESENT",VLOOKUP(DATA!$P1789,'M2'!$A:$C,R$2,FALSE)),VLOOKUP($P1789,'M1'!$A:$C,R$2,FALSE)),"SPECIFY METHOD")))</f>
        <v>Vermillion sea star</v>
      </c>
      <c r="S1789" s="21">
        <f t="shared" si="3414"/>
        <v>1</v>
      </c>
      <c r="T1789" s="11">
        <v>1</v>
      </c>
      <c r="U1789" s="11"/>
      <c r="V1789" s="11"/>
      <c r="W1789" s="11"/>
      <c r="X1789" s="11"/>
      <c r="Y1789" s="11"/>
      <c r="Z1789" s="11"/>
      <c r="AA1789" s="11"/>
      <c r="AB1789" s="11"/>
      <c r="AC1789" s="11"/>
      <c r="AD1789" s="11"/>
      <c r="AE1789" s="11"/>
      <c r="AF1789" s="11"/>
      <c r="AG1789" s="11"/>
      <c r="AH1789" s="11"/>
      <c r="AI1789" s="11"/>
      <c r="AJ1789" s="11"/>
      <c r="AK1789" s="11"/>
      <c r="AL1789" s="11"/>
      <c r="AM1789" s="11"/>
      <c r="AN1789" s="11"/>
      <c r="AO1789" s="11"/>
      <c r="AP1789" s="11"/>
      <c r="AQ1789" s="11"/>
      <c r="AR1789" s="11"/>
      <c r="AS1789" s="11"/>
      <c r="AT1789" s="11"/>
      <c r="AU1789" s="11"/>
      <c r="AV1789" s="11"/>
      <c r="AW1789" s="11"/>
      <c r="AX1789" s="11"/>
      <c r="AY1789" s="11"/>
      <c r="AZ1789" s="11"/>
      <c r="BA1789" s="11"/>
      <c r="BB1789" s="11"/>
      <c r="BC1789" s="11"/>
      <c r="BD1789" s="11"/>
      <c r="BE1789" s="11"/>
      <c r="BF1789" s="11"/>
      <c r="BG1789" s="11"/>
      <c r="BH1789" s="11"/>
      <c r="BI1789" s="11"/>
      <c r="BJ1789" s="11"/>
      <c r="BK1789" s="11"/>
      <c r="BL1789" s="11"/>
      <c r="BM1789" s="11"/>
      <c r="BN1789" s="11"/>
      <c r="BO1789" s="11"/>
      <c r="BP1789" s="11"/>
    </row>
    <row r="1790" spans="1:68" ht="12.75" customHeight="1">
      <c r="A1790" s="12">
        <f t="shared" si="3246"/>
        <v>1786</v>
      </c>
      <c r="B1790" s="11" t="str">
        <f t="shared" ref="B1790:D1790" si="3456">IF(ISERROR(B1789),IF(ISERROR(B1788),IF(ISERROR(B1787),"BLANK",B1787),B1788),B1789)</f>
        <v>Valesca deGroot</v>
      </c>
      <c r="C1790" s="11" t="str">
        <f t="shared" si="3456"/>
        <v>Em Lim</v>
      </c>
      <c r="D1790" s="11" t="str">
        <f t="shared" si="3456"/>
        <v>BMSC27</v>
      </c>
      <c r="E1790" s="12" t="str">
        <f>IF(ISERROR(VLOOKUP($D1790,SITES!$A:$E,2,FALSE)),"",VLOOKUP($D1790,SITES!$A:$E,2,FALSE))</f>
        <v>San Jose North Island</v>
      </c>
      <c r="F1790" s="10">
        <f>IF(ISERROR(VLOOKUP($D1790,SITES!$A:$E,3,FALSE)),"",VLOOKUP($D1790,SITES!$A:$E,3,FALSE))</f>
        <v>48.901183000000003</v>
      </c>
      <c r="G1790" s="13">
        <f>IF(ISERROR(VLOOKUP($D1790,SITES!$A:$E,4,FALSE)),"",VLOOKUP($D1790,SITES!$A:$E,4,FALSE))</f>
        <v>-125.060433</v>
      </c>
      <c r="H1790" s="36" t="str">
        <f t="shared" ref="H1790:O1790" si="3457">IF(ISERROR(H1789),IF(ISERROR(H1788),IF(ISERROR(H1787),"BLANK",H1787),H1788),H1789)</f>
        <v>03/05/2024</v>
      </c>
      <c r="I1790" s="11">
        <f t="shared" si="3457"/>
        <v>3</v>
      </c>
      <c r="J1790" s="11" t="str">
        <f t="shared" si="3457"/>
        <v>NW</v>
      </c>
      <c r="K1790" s="18">
        <f t="shared" si="3457"/>
        <v>0.43402777777777773</v>
      </c>
      <c r="L1790" s="11" t="str">
        <f t="shared" si="3457"/>
        <v>VdG</v>
      </c>
      <c r="M1790" s="11">
        <f t="shared" si="3457"/>
        <v>8.5</v>
      </c>
      <c r="N1790" s="11">
        <f t="shared" si="3457"/>
        <v>2</v>
      </c>
      <c r="O1790" s="11">
        <f t="shared" si="3457"/>
        <v>2</v>
      </c>
      <c r="P1790" s="11" t="s">
        <v>43</v>
      </c>
      <c r="Q1790" s="19" t="str">
        <f>IF($N1790=1,IF(ISERROR(VLOOKUP($P1790,'M1'!$A:$C,Q$2,FALSE)),"NOT PRESENT",VLOOKUP($P1790,'M1'!$A:$C,Q$2,FALSE)),IF($N1790=2,IF(ISERROR(VLOOKUP(DATA!$P1790,'M2'!$A:$C,Q$2,FALSE)),"NOT PRESENT",VLOOKUP(DATA!$P1790,'M2'!$A:$C,Q$2,FALSE)),IF($N1790=0,IF(ISERROR(VLOOKUP($P1790,'M1'!$A:$C,Q$2,FALSE)),IF(ISERROR(VLOOKUP(DATA!$P1790,'M2'!$A:$C,Q$2,FALSE)),"NOT PRESENT",VLOOKUP(DATA!$P1790,'M2'!$A:$C,Q$2,FALSE)),VLOOKUP($P1790,'M1'!$A:$C,Q$2,FALSE)),"SPECIFY METHOD")))</f>
        <v>Strongylocentrotus droebachiensis</v>
      </c>
      <c r="R1790" s="12" t="str">
        <f>IF($N1790=1,IF(ISERROR(VLOOKUP($P1790,'M1'!$A:$C,R$2,FALSE)),"NOT PRESENT",VLOOKUP($P1790,'M1'!$A:$C,R$2,FALSE)),IF($N1790=2,IF(ISERROR(VLOOKUP(DATA!$P1790,'M2'!$A:$C,R$2,FALSE)),"NOT PRESENT",VLOOKUP(DATA!$P1790,'M2'!$A:$C,R$2,FALSE)),IF($N1790=0,IF(ISERROR(VLOOKUP($P1790,'M1'!$A:$C,R$2,FALSE)),IF(ISERROR(VLOOKUP(DATA!$P1790,'M2'!$A:$C,R$2,FALSE)),"NOT PRESENT",VLOOKUP(DATA!$P1790,'M2'!$A:$C,R$2,FALSE)),VLOOKUP($P1790,'M1'!$A:$C,R$2,FALSE)),"SPECIFY METHOD")))</f>
        <v>Northern sea urchin</v>
      </c>
      <c r="S1790" s="21">
        <f t="shared" si="3414"/>
        <v>1</v>
      </c>
      <c r="T1790" s="11">
        <v>1</v>
      </c>
      <c r="U1790" s="11"/>
      <c r="V1790" s="11"/>
      <c r="W1790" s="11"/>
      <c r="X1790" s="11"/>
      <c r="Y1790" s="11"/>
      <c r="Z1790" s="11"/>
      <c r="AA1790" s="11"/>
      <c r="AB1790" s="11"/>
      <c r="AC1790" s="11"/>
      <c r="AD1790" s="11"/>
      <c r="AE1790" s="11"/>
      <c r="AF1790" s="11"/>
      <c r="AG1790" s="11"/>
      <c r="AH1790" s="11"/>
      <c r="AI1790" s="11"/>
      <c r="AJ1790" s="11"/>
      <c r="AK1790" s="11"/>
      <c r="AL1790" s="11"/>
      <c r="AM1790" s="11"/>
      <c r="AN1790" s="11"/>
      <c r="AO1790" s="11"/>
      <c r="AP1790" s="11"/>
      <c r="AQ1790" s="11"/>
      <c r="AR1790" s="11"/>
      <c r="AS1790" s="11"/>
      <c r="AT1790" s="11"/>
      <c r="AU1790" s="11"/>
      <c r="AV1790" s="11"/>
      <c r="AW1790" s="11"/>
      <c r="AX1790" s="11"/>
      <c r="AY1790" s="11"/>
      <c r="AZ1790" s="11"/>
      <c r="BA1790" s="11"/>
      <c r="BB1790" s="11"/>
      <c r="BC1790" s="11"/>
      <c r="BD1790" s="11"/>
      <c r="BE1790" s="11"/>
      <c r="BF1790" s="11"/>
      <c r="BG1790" s="11"/>
      <c r="BH1790" s="11"/>
      <c r="BI1790" s="11"/>
      <c r="BJ1790" s="11"/>
      <c r="BK1790" s="11"/>
      <c r="BL1790" s="11"/>
      <c r="BM1790" s="11"/>
      <c r="BN1790" s="11"/>
      <c r="BO1790" s="11"/>
      <c r="BP1790" s="11"/>
    </row>
    <row r="1791" spans="1:68" ht="12.75" customHeight="1">
      <c r="A1791" s="12">
        <f t="shared" si="3246"/>
        <v>1787</v>
      </c>
      <c r="B1791" s="11" t="str">
        <f t="shared" ref="B1791:D1791" si="3458">IF(ISERROR(B1790),IF(ISERROR(B1789),IF(ISERROR(B1788),"BLANK",B1788),B1789),B1790)</f>
        <v>Valesca deGroot</v>
      </c>
      <c r="C1791" s="11" t="str">
        <f t="shared" si="3458"/>
        <v>Em Lim</v>
      </c>
      <c r="D1791" s="11" t="str">
        <f t="shared" si="3458"/>
        <v>BMSC27</v>
      </c>
      <c r="E1791" s="12" t="str">
        <f>IF(ISERROR(VLOOKUP($D1791,SITES!$A:$E,2,FALSE)),"",VLOOKUP($D1791,SITES!$A:$E,2,FALSE))</f>
        <v>San Jose North Island</v>
      </c>
      <c r="F1791" s="10">
        <f>IF(ISERROR(VLOOKUP($D1791,SITES!$A:$E,3,FALSE)),"",VLOOKUP($D1791,SITES!$A:$E,3,FALSE))</f>
        <v>48.901183000000003</v>
      </c>
      <c r="G1791" s="13">
        <f>IF(ISERROR(VLOOKUP($D1791,SITES!$A:$E,4,FALSE)),"",VLOOKUP($D1791,SITES!$A:$E,4,FALSE))</f>
        <v>-125.060433</v>
      </c>
      <c r="H1791" s="36" t="str">
        <f t="shared" ref="H1791:O1791" si="3459">IF(ISERROR(H1790),IF(ISERROR(H1789),IF(ISERROR(H1788),"BLANK",H1788),H1789),H1790)</f>
        <v>03/05/2024</v>
      </c>
      <c r="I1791" s="11">
        <f t="shared" si="3459"/>
        <v>3</v>
      </c>
      <c r="J1791" s="11" t="str">
        <f t="shared" si="3459"/>
        <v>NW</v>
      </c>
      <c r="K1791" s="18">
        <f t="shared" si="3459"/>
        <v>0.43402777777777773</v>
      </c>
      <c r="L1791" s="11" t="str">
        <f t="shared" si="3459"/>
        <v>VdG</v>
      </c>
      <c r="M1791" s="11">
        <f t="shared" si="3459"/>
        <v>8.5</v>
      </c>
      <c r="N1791" s="11">
        <f t="shared" si="3459"/>
        <v>2</v>
      </c>
      <c r="O1791" s="11">
        <f t="shared" si="3459"/>
        <v>2</v>
      </c>
      <c r="P1791" s="11" t="s">
        <v>34</v>
      </c>
      <c r="Q1791" s="19" t="str">
        <f>IF($N1791=1,IF(ISERROR(VLOOKUP($P1791,'M1'!$A:$C,Q$2,FALSE)),"NOT PRESENT",VLOOKUP($P1791,'M1'!$A:$C,Q$2,FALSE)),IF($N1791=2,IF(ISERROR(VLOOKUP(DATA!$P1791,'M2'!$A:$C,Q$2,FALSE)),"NOT PRESENT",VLOOKUP(DATA!$P1791,'M2'!$A:$C,Q$2,FALSE)),IF($N1791=0,IF(ISERROR(VLOOKUP($P1791,'M1'!$A:$C,Q$2,FALSE)),IF(ISERROR(VLOOKUP(DATA!$P1791,'M2'!$A:$C,Q$2,FALSE)),"NOT PRESENT",VLOOKUP(DATA!$P1791,'M2'!$A:$C,Q$2,FALSE)),VLOOKUP($P1791,'M1'!$A:$C,Q$2,FALSE)),"SPECIFY METHOD")))</f>
        <v>Pagurus hemphilli</v>
      </c>
      <c r="R1791" s="12" t="str">
        <f>IF($N1791=1,IF(ISERROR(VLOOKUP($P1791,'M1'!$A:$C,R$2,FALSE)),"NOT PRESENT",VLOOKUP($P1791,'M1'!$A:$C,R$2,FALSE)),IF($N1791=2,IF(ISERROR(VLOOKUP(DATA!$P1791,'M2'!$A:$C,R$2,FALSE)),"NOT PRESENT",VLOOKUP(DATA!$P1791,'M2'!$A:$C,R$2,FALSE)),IF($N1791=0,IF(ISERROR(VLOOKUP($P1791,'M1'!$A:$C,R$2,FALSE)),IF(ISERROR(VLOOKUP(DATA!$P1791,'M2'!$A:$C,R$2,FALSE)),"NOT PRESENT",VLOOKUP(DATA!$P1791,'M2'!$A:$C,R$2,FALSE)),VLOOKUP($P1791,'M1'!$A:$C,R$2,FALSE)),"SPECIFY METHOD")))</f>
        <v>Maroon hermit</v>
      </c>
      <c r="S1791" s="21">
        <f t="shared" si="3414"/>
        <v>8</v>
      </c>
      <c r="T1791" s="11">
        <v>8</v>
      </c>
      <c r="U1791" s="11"/>
      <c r="V1791" s="11"/>
      <c r="W1791" s="11"/>
      <c r="X1791" s="11"/>
      <c r="Y1791" s="11"/>
      <c r="Z1791" s="11"/>
      <c r="AA1791" s="11"/>
      <c r="AB1791" s="11"/>
      <c r="AC1791" s="11"/>
      <c r="AD1791" s="11"/>
      <c r="AE1791" s="11"/>
      <c r="AF1791" s="11"/>
      <c r="AG1791" s="11"/>
      <c r="AH1791" s="11"/>
      <c r="AI1791" s="11"/>
      <c r="AJ1791" s="11"/>
      <c r="AK1791" s="11"/>
      <c r="AL1791" s="11"/>
      <c r="AM1791" s="11"/>
      <c r="AN1791" s="11"/>
      <c r="AO1791" s="11"/>
      <c r="AP1791" s="11"/>
      <c r="AQ1791" s="11"/>
      <c r="AR1791" s="11"/>
      <c r="AS1791" s="11"/>
      <c r="AT1791" s="11"/>
      <c r="AU1791" s="11"/>
      <c r="AV1791" s="11"/>
      <c r="AW1791" s="11"/>
      <c r="AX1791" s="11"/>
      <c r="AY1791" s="11"/>
      <c r="AZ1791" s="11"/>
      <c r="BA1791" s="11"/>
      <c r="BB1791" s="11"/>
      <c r="BC1791" s="11"/>
      <c r="BD1791" s="11"/>
      <c r="BE1791" s="11"/>
      <c r="BF1791" s="11"/>
      <c r="BG1791" s="11"/>
      <c r="BH1791" s="11"/>
      <c r="BI1791" s="11"/>
      <c r="BJ1791" s="11"/>
      <c r="BK1791" s="11"/>
      <c r="BL1791" s="11"/>
      <c r="BM1791" s="11"/>
      <c r="BN1791" s="11"/>
      <c r="BO1791" s="11"/>
      <c r="BP1791" s="11"/>
    </row>
    <row r="1792" spans="1:68" ht="12.75" customHeight="1">
      <c r="A1792" s="12">
        <f t="shared" si="3246"/>
        <v>1788</v>
      </c>
      <c r="B1792" s="11" t="str">
        <f t="shared" ref="B1792:D1792" si="3460">IF(ISERROR(B1791),IF(ISERROR(B1790),IF(ISERROR(B1789),"BLANK",B1789),B1790),B1791)</f>
        <v>Valesca deGroot</v>
      </c>
      <c r="C1792" s="11" t="str">
        <f t="shared" si="3460"/>
        <v>Em Lim</v>
      </c>
      <c r="D1792" s="11" t="str">
        <f t="shared" si="3460"/>
        <v>BMSC27</v>
      </c>
      <c r="E1792" s="12" t="str">
        <f>IF(ISERROR(VLOOKUP($D1792,SITES!$A:$E,2,FALSE)),"",VLOOKUP($D1792,SITES!$A:$E,2,FALSE))</f>
        <v>San Jose North Island</v>
      </c>
      <c r="F1792" s="10">
        <f>IF(ISERROR(VLOOKUP($D1792,SITES!$A:$E,3,FALSE)),"",VLOOKUP($D1792,SITES!$A:$E,3,FALSE))</f>
        <v>48.901183000000003</v>
      </c>
      <c r="G1792" s="13">
        <f>IF(ISERROR(VLOOKUP($D1792,SITES!$A:$E,4,FALSE)),"",VLOOKUP($D1792,SITES!$A:$E,4,FALSE))</f>
        <v>-125.060433</v>
      </c>
      <c r="H1792" s="36" t="str">
        <f t="shared" ref="H1792:O1792" si="3461">IF(ISERROR(H1791),IF(ISERROR(H1790),IF(ISERROR(H1789),"BLANK",H1789),H1790),H1791)</f>
        <v>03/05/2024</v>
      </c>
      <c r="I1792" s="11">
        <f t="shared" si="3461"/>
        <v>3</v>
      </c>
      <c r="J1792" s="11" t="str">
        <f t="shared" si="3461"/>
        <v>NW</v>
      </c>
      <c r="K1792" s="18">
        <f t="shared" si="3461"/>
        <v>0.43402777777777773</v>
      </c>
      <c r="L1792" s="11" t="str">
        <f t="shared" si="3461"/>
        <v>VdG</v>
      </c>
      <c r="M1792" s="11">
        <f t="shared" si="3461"/>
        <v>8.5</v>
      </c>
      <c r="N1792" s="11">
        <f t="shared" si="3461"/>
        <v>2</v>
      </c>
      <c r="O1792" s="11">
        <f t="shared" si="3461"/>
        <v>2</v>
      </c>
      <c r="P1792" s="11" t="s">
        <v>37</v>
      </c>
      <c r="Q1792" s="19" t="str">
        <f>IF($N1792=1,IF(ISERROR(VLOOKUP($P1792,'M1'!$A:$C,Q$2,FALSE)),"NOT PRESENT",VLOOKUP($P1792,'M1'!$A:$C,Q$2,FALSE)),IF($N1792=2,IF(ISERROR(VLOOKUP(DATA!$P1792,'M2'!$A:$C,Q$2,FALSE)),"NOT PRESENT",VLOOKUP(DATA!$P1792,'M2'!$A:$C,Q$2,FALSE)),IF($N1792=0,IF(ISERROR(VLOOKUP($P1792,'M1'!$A:$C,Q$2,FALSE)),IF(ISERROR(VLOOKUP(DATA!$P1792,'M2'!$A:$C,Q$2,FALSE)),"NOT PRESENT",VLOOKUP(DATA!$P1792,'M2'!$A:$C,Q$2,FALSE)),VLOOKUP($P1792,'M1'!$A:$C,Q$2,FALSE)),"SPECIFY METHOD")))</f>
        <v>Ceratostoma foliatum</v>
      </c>
      <c r="R1792" s="12" t="str">
        <f>IF($N1792=1,IF(ISERROR(VLOOKUP($P1792,'M1'!$A:$C,R$2,FALSE)),"NOT PRESENT",VLOOKUP($P1792,'M1'!$A:$C,R$2,FALSE)),IF($N1792=2,IF(ISERROR(VLOOKUP(DATA!$P1792,'M2'!$A:$C,R$2,FALSE)),"NOT PRESENT",VLOOKUP(DATA!$P1792,'M2'!$A:$C,R$2,FALSE)),IF($N1792=0,IF(ISERROR(VLOOKUP($P1792,'M1'!$A:$C,R$2,FALSE)),IF(ISERROR(VLOOKUP(DATA!$P1792,'M2'!$A:$C,R$2,FALSE)),"NOT PRESENT",VLOOKUP(DATA!$P1792,'M2'!$A:$C,R$2,FALSE)),VLOOKUP($P1792,'M1'!$A:$C,R$2,FALSE)),"SPECIFY METHOD")))</f>
        <v>Leafy hornmouth</v>
      </c>
      <c r="S1792" s="21">
        <f t="shared" si="3414"/>
        <v>1</v>
      </c>
      <c r="T1792" s="11">
        <v>1</v>
      </c>
      <c r="U1792" s="11"/>
      <c r="V1792" s="11"/>
      <c r="W1792" s="11"/>
      <c r="X1792" s="11"/>
      <c r="Y1792" s="11"/>
      <c r="Z1792" s="11"/>
      <c r="AA1792" s="11"/>
      <c r="AB1792" s="11"/>
      <c r="AC1792" s="11"/>
      <c r="AD1792" s="11"/>
      <c r="AE1792" s="11"/>
      <c r="AF1792" s="11"/>
      <c r="AG1792" s="11"/>
      <c r="AH1792" s="11"/>
      <c r="AI1792" s="11"/>
      <c r="AJ1792" s="11"/>
      <c r="AK1792" s="11"/>
      <c r="AL1792" s="11"/>
      <c r="AM1792" s="11"/>
      <c r="AN1792" s="11"/>
      <c r="AO1792" s="11"/>
      <c r="AP1792" s="11"/>
      <c r="AQ1792" s="11"/>
      <c r="AR1792" s="11"/>
      <c r="AS1792" s="11"/>
      <c r="AT1792" s="11"/>
      <c r="AU1792" s="11"/>
      <c r="AV1792" s="11"/>
      <c r="AW1792" s="11"/>
      <c r="AX1792" s="11"/>
      <c r="AY1792" s="11"/>
      <c r="AZ1792" s="11"/>
      <c r="BA1792" s="11"/>
      <c r="BB1792" s="11"/>
      <c r="BC1792" s="11"/>
      <c r="BD1792" s="11"/>
      <c r="BE1792" s="11"/>
      <c r="BF1792" s="11"/>
      <c r="BG1792" s="11"/>
      <c r="BH1792" s="11"/>
      <c r="BI1792" s="11"/>
      <c r="BJ1792" s="11"/>
      <c r="BK1792" s="11"/>
      <c r="BL1792" s="11"/>
      <c r="BM1792" s="11"/>
      <c r="BN1792" s="11"/>
      <c r="BO1792" s="11"/>
      <c r="BP1792" s="11"/>
    </row>
    <row r="1793" spans="1:68" ht="12.75" customHeight="1">
      <c r="A1793" s="12">
        <f t="shared" si="3246"/>
        <v>1789</v>
      </c>
      <c r="B1793" s="11" t="str">
        <f t="shared" ref="B1793:D1793" si="3462">IF(ISERROR(B1792),IF(ISERROR(B1791),IF(ISERROR(B1790),"BLANK",B1790),B1791),B1792)</f>
        <v>Valesca deGroot</v>
      </c>
      <c r="C1793" s="11" t="str">
        <f t="shared" si="3462"/>
        <v>Em Lim</v>
      </c>
      <c r="D1793" s="11" t="str">
        <f t="shared" si="3462"/>
        <v>BMSC27</v>
      </c>
      <c r="E1793" s="12" t="str">
        <f>IF(ISERROR(VLOOKUP($D1793,SITES!$A:$E,2,FALSE)),"",VLOOKUP($D1793,SITES!$A:$E,2,FALSE))</f>
        <v>San Jose North Island</v>
      </c>
      <c r="F1793" s="10">
        <f>IF(ISERROR(VLOOKUP($D1793,SITES!$A:$E,3,FALSE)),"",VLOOKUP($D1793,SITES!$A:$E,3,FALSE))</f>
        <v>48.901183000000003</v>
      </c>
      <c r="G1793" s="13">
        <f>IF(ISERROR(VLOOKUP($D1793,SITES!$A:$E,4,FALSE)),"",VLOOKUP($D1793,SITES!$A:$E,4,FALSE))</f>
        <v>-125.060433</v>
      </c>
      <c r="H1793" s="36" t="str">
        <f t="shared" ref="H1793:O1793" si="3463">IF(ISERROR(H1792),IF(ISERROR(H1791),IF(ISERROR(H1790),"BLANK",H1790),H1791),H1792)</f>
        <v>03/05/2024</v>
      </c>
      <c r="I1793" s="11">
        <f t="shared" si="3463"/>
        <v>3</v>
      </c>
      <c r="J1793" s="11" t="str">
        <f t="shared" si="3463"/>
        <v>NW</v>
      </c>
      <c r="K1793" s="18">
        <f t="shared" si="3463"/>
        <v>0.43402777777777773</v>
      </c>
      <c r="L1793" s="11" t="str">
        <f t="shared" si="3463"/>
        <v>VdG</v>
      </c>
      <c r="M1793" s="11">
        <f t="shared" si="3463"/>
        <v>8.5</v>
      </c>
      <c r="N1793" s="11">
        <f t="shared" si="3463"/>
        <v>2</v>
      </c>
      <c r="O1793" s="11">
        <f t="shared" si="3463"/>
        <v>2</v>
      </c>
      <c r="P1793" s="11" t="s">
        <v>96</v>
      </c>
      <c r="Q1793" s="19" t="str">
        <f>IF($N1793=1,IF(ISERROR(VLOOKUP($P1793,'M1'!$A:$C,Q$2,FALSE)),"NOT PRESENT",VLOOKUP($P1793,'M1'!$A:$C,Q$2,FALSE)),IF($N1793=2,IF(ISERROR(VLOOKUP(DATA!$P1793,'M2'!$A:$C,Q$2,FALSE)),"NOT PRESENT",VLOOKUP(DATA!$P1793,'M2'!$A:$C,Q$2,FALSE)),IF($N1793=0,IF(ISERROR(VLOOKUP($P1793,'M1'!$A:$C,Q$2,FALSE)),IF(ISERROR(VLOOKUP(DATA!$P1793,'M2'!$A:$C,Q$2,FALSE)),"NOT PRESENT",VLOOKUP(DATA!$P1793,'M2'!$A:$C,Q$2,FALSE)),VLOOKUP($P1793,'M1'!$A:$C,Q$2,FALSE)),"SPECIFY METHOD")))</f>
        <v>Echidnocerus cibarius</v>
      </c>
      <c r="R1793" s="12" t="str">
        <f>IF($N1793=1,IF(ISERROR(VLOOKUP($P1793,'M1'!$A:$C,R$2,FALSE)),"NOT PRESENT",VLOOKUP($P1793,'M1'!$A:$C,R$2,FALSE)),IF($N1793=2,IF(ISERROR(VLOOKUP(DATA!$P1793,'M2'!$A:$C,R$2,FALSE)),"NOT PRESENT",VLOOKUP(DATA!$P1793,'M2'!$A:$C,R$2,FALSE)),IF($N1793=0,IF(ISERROR(VLOOKUP($P1793,'M1'!$A:$C,R$2,FALSE)),IF(ISERROR(VLOOKUP(DATA!$P1793,'M2'!$A:$C,R$2,FALSE)),"NOT PRESENT",VLOOKUP(DATA!$P1793,'M2'!$A:$C,R$2,FALSE)),VLOOKUP($P1793,'M1'!$A:$C,R$2,FALSE)),"SPECIFY METHOD")))</f>
        <v>Puget sound king crab</v>
      </c>
      <c r="S1793" s="21">
        <f t="shared" si="3414"/>
        <v>1</v>
      </c>
      <c r="T1793" s="11">
        <v>1</v>
      </c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1"/>
      <c r="BA1793" s="11"/>
      <c r="BB1793" s="11"/>
      <c r="BC1793" s="11"/>
      <c r="BD1793" s="11"/>
      <c r="BE1793" s="11"/>
      <c r="BF1793" s="11"/>
      <c r="BG1793" s="11"/>
      <c r="BH1793" s="11"/>
      <c r="BI1793" s="11"/>
      <c r="BJ1793" s="11"/>
      <c r="BK1793" s="11"/>
      <c r="BL1793" s="11"/>
      <c r="BM1793" s="11"/>
      <c r="BN1793" s="11"/>
      <c r="BO1793" s="11"/>
      <c r="BP1793" s="11"/>
    </row>
    <row r="1794" spans="1:68" ht="12.75" customHeight="1">
      <c r="A1794" s="12">
        <f t="shared" si="3246"/>
        <v>1790</v>
      </c>
      <c r="B1794" s="11" t="str">
        <f t="shared" ref="B1794:D1794" si="3464">IF(ISERROR(B1793),IF(ISERROR(B1792),IF(ISERROR(B1791),"BLANK",B1791),B1792),B1793)</f>
        <v>Valesca deGroot</v>
      </c>
      <c r="C1794" s="11" t="str">
        <f t="shared" si="3464"/>
        <v>Em Lim</v>
      </c>
      <c r="D1794" s="11" t="str">
        <f t="shared" si="3464"/>
        <v>BMSC27</v>
      </c>
      <c r="E1794" s="12" t="str">
        <f>IF(ISERROR(VLOOKUP($D1794,SITES!$A:$E,2,FALSE)),"",VLOOKUP($D1794,SITES!$A:$E,2,FALSE))</f>
        <v>San Jose North Island</v>
      </c>
      <c r="F1794" s="10">
        <f>IF(ISERROR(VLOOKUP($D1794,SITES!$A:$E,3,FALSE)),"",VLOOKUP($D1794,SITES!$A:$E,3,FALSE))</f>
        <v>48.901183000000003</v>
      </c>
      <c r="G1794" s="13">
        <f>IF(ISERROR(VLOOKUP($D1794,SITES!$A:$E,4,FALSE)),"",VLOOKUP($D1794,SITES!$A:$E,4,FALSE))</f>
        <v>-125.060433</v>
      </c>
      <c r="H1794" s="36" t="str">
        <f t="shared" ref="H1794:O1794" si="3465">IF(ISERROR(H1793),IF(ISERROR(H1792),IF(ISERROR(H1791),"BLANK",H1791),H1792),H1793)</f>
        <v>03/05/2024</v>
      </c>
      <c r="I1794" s="11">
        <f t="shared" si="3465"/>
        <v>3</v>
      </c>
      <c r="J1794" s="11" t="str">
        <f t="shared" si="3465"/>
        <v>NW</v>
      </c>
      <c r="K1794" s="18">
        <f t="shared" si="3465"/>
        <v>0.43402777777777773</v>
      </c>
      <c r="L1794" s="11" t="str">
        <f t="shared" si="3465"/>
        <v>VdG</v>
      </c>
      <c r="M1794" s="11">
        <f t="shared" si="3465"/>
        <v>8.5</v>
      </c>
      <c r="N1794" s="11">
        <f t="shared" si="3465"/>
        <v>2</v>
      </c>
      <c r="O1794" s="11">
        <f t="shared" si="3465"/>
        <v>2</v>
      </c>
      <c r="P1794" s="11" t="s">
        <v>59</v>
      </c>
      <c r="Q1794" s="19" t="str">
        <f>IF($N1794=1,IF(ISERROR(VLOOKUP($P1794,'M1'!$A:$C,Q$2,FALSE)),"NOT PRESENT",VLOOKUP($P1794,'M1'!$A:$C,Q$2,FALSE)),IF($N1794=2,IF(ISERROR(VLOOKUP(DATA!$P1794,'M2'!$A:$C,Q$2,FALSE)),"NOT PRESENT",VLOOKUP(DATA!$P1794,'M2'!$A:$C,Q$2,FALSE)),IF($N1794=0,IF(ISERROR(VLOOKUP($P1794,'M1'!$A:$C,Q$2,FALSE)),IF(ISERROR(VLOOKUP(DATA!$P1794,'M2'!$A:$C,Q$2,FALSE)),"NOT PRESENT",VLOOKUP(DATA!$P1794,'M2'!$A:$C,Q$2,FALSE)),VLOOKUP($P1794,'M1'!$A:$C,Q$2,FALSE)),"SPECIFY METHOD")))</f>
        <v>Scyra acutifrons</v>
      </c>
      <c r="R1794" s="12" t="str">
        <f>IF($N1794=1,IF(ISERROR(VLOOKUP($P1794,'M1'!$A:$C,R$2,FALSE)),"NOT PRESENT",VLOOKUP($P1794,'M1'!$A:$C,R$2,FALSE)),IF($N1794=2,IF(ISERROR(VLOOKUP(DATA!$P1794,'M2'!$A:$C,R$2,FALSE)),"NOT PRESENT",VLOOKUP(DATA!$P1794,'M2'!$A:$C,R$2,FALSE)),IF($N1794=0,IF(ISERROR(VLOOKUP($P1794,'M1'!$A:$C,R$2,FALSE)),IF(ISERROR(VLOOKUP(DATA!$P1794,'M2'!$A:$C,R$2,FALSE)),"NOT PRESENT",VLOOKUP(DATA!$P1794,'M2'!$A:$C,R$2,FALSE)),VLOOKUP($P1794,'M1'!$A:$C,R$2,FALSE)),"SPECIFY METHOD")))</f>
        <v>Sharpnose crab</v>
      </c>
      <c r="S1794" s="21">
        <f t="shared" si="3414"/>
        <v>2</v>
      </c>
      <c r="T1794" s="11">
        <v>2</v>
      </c>
      <c r="U1794" s="11"/>
      <c r="V1794" s="11"/>
      <c r="W1794" s="11"/>
      <c r="X1794" s="11"/>
      <c r="Y1794" s="11"/>
      <c r="Z1794" s="11"/>
      <c r="AA1794" s="11"/>
      <c r="AB1794" s="11"/>
      <c r="AC1794" s="11"/>
      <c r="AD1794" s="11"/>
      <c r="AE1794" s="11"/>
      <c r="AF1794" s="11"/>
      <c r="AG1794" s="11"/>
      <c r="AH1794" s="11"/>
      <c r="AI1794" s="11"/>
      <c r="AJ1794" s="11"/>
      <c r="AK1794" s="11"/>
      <c r="AL1794" s="11"/>
      <c r="AM1794" s="11"/>
      <c r="AN1794" s="11"/>
      <c r="AO1794" s="11"/>
      <c r="AP1794" s="11"/>
      <c r="AQ1794" s="11"/>
      <c r="AR1794" s="11"/>
      <c r="AS1794" s="11"/>
      <c r="AT1794" s="11"/>
      <c r="AU1794" s="11"/>
      <c r="AV1794" s="11"/>
      <c r="AW1794" s="11"/>
      <c r="AX1794" s="11"/>
      <c r="AY1794" s="11"/>
      <c r="AZ1794" s="11"/>
      <c r="BA1794" s="11"/>
      <c r="BB1794" s="11"/>
      <c r="BC1794" s="11"/>
      <c r="BD1794" s="11"/>
      <c r="BE1794" s="11"/>
      <c r="BF1794" s="11"/>
      <c r="BG1794" s="11"/>
      <c r="BH1794" s="11"/>
      <c r="BI1794" s="11"/>
      <c r="BJ1794" s="11"/>
      <c r="BK1794" s="11"/>
      <c r="BL1794" s="11"/>
      <c r="BM1794" s="11"/>
      <c r="BN1794" s="11"/>
      <c r="BO1794" s="11"/>
      <c r="BP1794" s="11"/>
    </row>
    <row r="1795" spans="1:68" ht="12.75" customHeight="1">
      <c r="A1795" s="12">
        <f t="shared" si="3246"/>
        <v>1791</v>
      </c>
      <c r="B1795" s="11" t="str">
        <f t="shared" ref="B1795:D1795" si="3466">IF(ISERROR(B1794),IF(ISERROR(B1793),IF(ISERROR(B1792),"BLANK",B1792),B1793),B1794)</f>
        <v>Valesca deGroot</v>
      </c>
      <c r="C1795" s="11" t="str">
        <f t="shared" si="3466"/>
        <v>Em Lim</v>
      </c>
      <c r="D1795" s="11" t="str">
        <f t="shared" si="3466"/>
        <v>BMSC27</v>
      </c>
      <c r="E1795" s="12" t="str">
        <f>IF(ISERROR(VLOOKUP($D1795,SITES!$A:$E,2,FALSE)),"",VLOOKUP($D1795,SITES!$A:$E,2,FALSE))</f>
        <v>San Jose North Island</v>
      </c>
      <c r="F1795" s="10">
        <f>IF(ISERROR(VLOOKUP($D1795,SITES!$A:$E,3,FALSE)),"",VLOOKUP($D1795,SITES!$A:$E,3,FALSE))</f>
        <v>48.901183000000003</v>
      </c>
      <c r="G1795" s="13">
        <f>IF(ISERROR(VLOOKUP($D1795,SITES!$A:$E,4,FALSE)),"",VLOOKUP($D1795,SITES!$A:$E,4,FALSE))</f>
        <v>-125.060433</v>
      </c>
      <c r="H1795" s="36" t="str">
        <f t="shared" ref="H1795:O1795" si="3467">IF(ISERROR(H1794),IF(ISERROR(H1793),IF(ISERROR(H1792),"BLANK",H1792),H1793),H1794)</f>
        <v>03/05/2024</v>
      </c>
      <c r="I1795" s="11">
        <f t="shared" si="3467"/>
        <v>3</v>
      </c>
      <c r="J1795" s="11" t="str">
        <f t="shared" si="3467"/>
        <v>NW</v>
      </c>
      <c r="K1795" s="18">
        <f t="shared" si="3467"/>
        <v>0.43402777777777773</v>
      </c>
      <c r="L1795" s="11" t="str">
        <f t="shared" si="3467"/>
        <v>VdG</v>
      </c>
      <c r="M1795" s="11">
        <f t="shared" si="3467"/>
        <v>8.5</v>
      </c>
      <c r="N1795" s="11">
        <f t="shared" si="3467"/>
        <v>2</v>
      </c>
      <c r="O1795" s="11">
        <f t="shared" si="3467"/>
        <v>2</v>
      </c>
      <c r="P1795" s="11" t="s">
        <v>61</v>
      </c>
      <c r="Q1795" s="19" t="str">
        <f>IF($N1795=1,IF(ISERROR(VLOOKUP($P1795,'M1'!$A:$C,Q$2,FALSE)),"NOT PRESENT",VLOOKUP($P1795,'M1'!$A:$C,Q$2,FALSE)),IF($N1795=2,IF(ISERROR(VLOOKUP(DATA!$P1795,'M2'!$A:$C,Q$2,FALSE)),"NOT PRESENT",VLOOKUP(DATA!$P1795,'M2'!$A:$C,Q$2,FALSE)),IF($N1795=0,IF(ISERROR(VLOOKUP($P1795,'M1'!$A:$C,Q$2,FALSE)),IF(ISERROR(VLOOKUP(DATA!$P1795,'M2'!$A:$C,Q$2,FALSE)),"NOT PRESENT",VLOOKUP(DATA!$P1795,'M2'!$A:$C,Q$2,FALSE)),VLOOKUP($P1795,'M1'!$A:$C,Q$2,FALSE)),"SPECIFY METHOD")))</f>
        <v>Henricia spp.</v>
      </c>
      <c r="R1795" s="12" t="str">
        <f>IF($N1795=1,IF(ISERROR(VLOOKUP($P1795,'M1'!$A:$C,R$2,FALSE)),"NOT PRESENT",VLOOKUP($P1795,'M1'!$A:$C,R$2,FALSE)),IF($N1795=2,IF(ISERROR(VLOOKUP(DATA!$P1795,'M2'!$A:$C,R$2,FALSE)),"NOT PRESENT",VLOOKUP(DATA!$P1795,'M2'!$A:$C,R$2,FALSE)),IF($N1795=0,IF(ISERROR(VLOOKUP($P1795,'M1'!$A:$C,R$2,FALSE)),IF(ISERROR(VLOOKUP(DATA!$P1795,'M2'!$A:$C,R$2,FALSE)),"NOT PRESENT",VLOOKUP(DATA!$P1795,'M2'!$A:$C,R$2,FALSE)),VLOOKUP($P1795,'M1'!$A:$C,R$2,FALSE)),"SPECIFY METHOD")))</f>
        <v>Unidentified blood star</v>
      </c>
      <c r="S1795" s="21">
        <f t="shared" si="3414"/>
        <v>1</v>
      </c>
      <c r="T1795" s="11">
        <v>1</v>
      </c>
      <c r="U1795" s="11"/>
      <c r="V1795" s="11"/>
      <c r="W1795" s="11"/>
      <c r="X1795" s="11"/>
      <c r="Y1795" s="11"/>
      <c r="Z1795" s="11"/>
      <c r="AA1795" s="11"/>
      <c r="AB1795" s="11"/>
      <c r="AC1795" s="11"/>
      <c r="AD1795" s="11"/>
      <c r="AE1795" s="11"/>
      <c r="AF1795" s="11"/>
      <c r="AG1795" s="11"/>
      <c r="AH1795" s="11"/>
      <c r="AI1795" s="11"/>
      <c r="AJ1795" s="11"/>
      <c r="AK1795" s="11"/>
      <c r="AL1795" s="11"/>
      <c r="AM1795" s="11"/>
      <c r="AN1795" s="11"/>
      <c r="AO1795" s="11"/>
      <c r="AP1795" s="11"/>
      <c r="AQ1795" s="11"/>
      <c r="AR1795" s="11"/>
      <c r="AS1795" s="11"/>
      <c r="AT1795" s="11"/>
      <c r="AU1795" s="11"/>
      <c r="AV1795" s="11"/>
      <c r="AW1795" s="11"/>
      <c r="AX1795" s="11"/>
      <c r="AY1795" s="11"/>
      <c r="AZ1795" s="11"/>
      <c r="BA1795" s="11"/>
      <c r="BB1795" s="11"/>
      <c r="BC1795" s="11"/>
      <c r="BD1795" s="11"/>
      <c r="BE1795" s="11"/>
      <c r="BF1795" s="11"/>
      <c r="BG1795" s="11"/>
      <c r="BH1795" s="11"/>
      <c r="BI1795" s="11"/>
      <c r="BJ1795" s="11"/>
      <c r="BK1795" s="11"/>
      <c r="BL1795" s="11"/>
      <c r="BM1795" s="11"/>
      <c r="BN1795" s="11"/>
      <c r="BO1795" s="11"/>
      <c r="BP1795" s="11"/>
    </row>
    <row r="1796" spans="1:68" ht="12.75" customHeight="1">
      <c r="A1796" s="12">
        <f t="shared" si="3246"/>
        <v>1792</v>
      </c>
      <c r="B1796" s="11" t="str">
        <f t="shared" ref="B1796:D1796" si="3468">IF(ISERROR(B1795),IF(ISERROR(B1794),IF(ISERROR(B1793),"BLANK",B1793),B1794),B1795)</f>
        <v>Valesca deGroot</v>
      </c>
      <c r="C1796" s="11" t="str">
        <f t="shared" si="3468"/>
        <v>Em Lim</v>
      </c>
      <c r="D1796" s="11" t="str">
        <f t="shared" si="3468"/>
        <v>BMSC27</v>
      </c>
      <c r="E1796" s="12" t="str">
        <f>IF(ISERROR(VLOOKUP($D1796,SITES!$A:$E,2,FALSE)),"",VLOOKUP($D1796,SITES!$A:$E,2,FALSE))</f>
        <v>San Jose North Island</v>
      </c>
      <c r="F1796" s="10">
        <f>IF(ISERROR(VLOOKUP($D1796,SITES!$A:$E,3,FALSE)),"",VLOOKUP($D1796,SITES!$A:$E,3,FALSE))</f>
        <v>48.901183000000003</v>
      </c>
      <c r="G1796" s="13">
        <f>IF(ISERROR(VLOOKUP($D1796,SITES!$A:$E,4,FALSE)),"",VLOOKUP($D1796,SITES!$A:$E,4,FALSE))</f>
        <v>-125.060433</v>
      </c>
      <c r="H1796" s="36" t="str">
        <f t="shared" ref="H1796:O1796" si="3469">IF(ISERROR(H1795),IF(ISERROR(H1794),IF(ISERROR(H1793),"BLANK",H1793),H1794),H1795)</f>
        <v>03/05/2024</v>
      </c>
      <c r="I1796" s="11">
        <f t="shared" si="3469"/>
        <v>3</v>
      </c>
      <c r="J1796" s="11" t="str">
        <f t="shared" si="3469"/>
        <v>NW</v>
      </c>
      <c r="K1796" s="18">
        <f t="shared" si="3469"/>
        <v>0.43402777777777773</v>
      </c>
      <c r="L1796" s="11" t="str">
        <f t="shared" si="3469"/>
        <v>VdG</v>
      </c>
      <c r="M1796" s="11">
        <f t="shared" si="3469"/>
        <v>8.5</v>
      </c>
      <c r="N1796" s="11">
        <f t="shared" si="3469"/>
        <v>2</v>
      </c>
      <c r="O1796" s="11">
        <f t="shared" si="3469"/>
        <v>2</v>
      </c>
      <c r="P1796" s="11" t="s">
        <v>265</v>
      </c>
      <c r="Q1796" s="19" t="str">
        <f>IF($N1796=1,IF(ISERROR(VLOOKUP($P1796,'M1'!$A:$C,Q$2,FALSE)),"NOT PRESENT",VLOOKUP($P1796,'M1'!$A:$C,Q$2,FALSE)),IF($N1796=2,IF(ISERROR(VLOOKUP(DATA!$P1796,'M2'!$A:$C,Q$2,FALSE)),"NOT PRESENT",VLOOKUP(DATA!$P1796,'M2'!$A:$C,Q$2,FALSE)),IF($N1796=0,IF(ISERROR(VLOOKUP($P1796,'M1'!$A:$C,Q$2,FALSE)),IF(ISERROR(VLOOKUP(DATA!$P1796,'M2'!$A:$C,Q$2,FALSE)),"NOT PRESENT",VLOOKUP(DATA!$P1796,'M2'!$A:$C,Q$2,FALSE)),VLOOKUP($P1796,'M1'!$A:$C,Q$2,FALSE)),"SPECIFY METHOD")))</f>
        <v>Aglaja ocelligera</v>
      </c>
      <c r="R1796" s="12" t="str">
        <f>IF($N1796=1,IF(ISERROR(VLOOKUP($P1796,'M1'!$A:$C,R$2,FALSE)),"NOT PRESENT",VLOOKUP($P1796,'M1'!$A:$C,R$2,FALSE)),IF($N1796=2,IF(ISERROR(VLOOKUP(DATA!$P1796,'M2'!$A:$C,R$2,FALSE)),"NOT PRESENT",VLOOKUP(DATA!$P1796,'M2'!$A:$C,R$2,FALSE)),IF($N1796=0,IF(ISERROR(VLOOKUP($P1796,'M1'!$A:$C,R$2,FALSE)),IF(ISERROR(VLOOKUP(DATA!$P1796,'M2'!$A:$C,R$2,FALSE)),"NOT PRESENT",VLOOKUP(DATA!$P1796,'M2'!$A:$C,R$2,FALSE)),VLOOKUP($P1796,'M1'!$A:$C,R$2,FALSE)),"SPECIFY METHOD")))</f>
        <v>Spotted aglaja</v>
      </c>
      <c r="S1796" s="21">
        <f t="shared" si="3414"/>
        <v>1</v>
      </c>
      <c r="T1796" s="11">
        <v>1</v>
      </c>
      <c r="U1796" s="11"/>
      <c r="V1796" s="11"/>
      <c r="W1796" s="11"/>
      <c r="X1796" s="11"/>
      <c r="Y1796" s="11"/>
      <c r="Z1796" s="11"/>
      <c r="AA1796" s="11"/>
      <c r="AB1796" s="11"/>
      <c r="AC1796" s="11"/>
      <c r="AD1796" s="11"/>
      <c r="AE1796" s="11"/>
      <c r="AF1796" s="11"/>
      <c r="AG1796" s="11"/>
      <c r="AH1796" s="11"/>
      <c r="AI1796" s="11"/>
      <c r="AJ1796" s="11"/>
      <c r="AK1796" s="11"/>
      <c r="AL1796" s="11"/>
      <c r="AM1796" s="11"/>
      <c r="AN1796" s="11"/>
      <c r="AO1796" s="11"/>
      <c r="AP1796" s="11"/>
      <c r="AQ1796" s="11"/>
      <c r="AR1796" s="11"/>
      <c r="AS1796" s="11"/>
      <c r="AT1796" s="11"/>
      <c r="AU1796" s="11"/>
      <c r="AV1796" s="11"/>
      <c r="AW1796" s="11"/>
      <c r="AX1796" s="11"/>
      <c r="AY1796" s="11"/>
      <c r="AZ1796" s="11"/>
      <c r="BA1796" s="11"/>
      <c r="BB1796" s="11"/>
      <c r="BC1796" s="11"/>
      <c r="BD1796" s="11"/>
      <c r="BE1796" s="11"/>
      <c r="BF1796" s="11"/>
      <c r="BG1796" s="11"/>
      <c r="BH1796" s="11"/>
      <c r="BI1796" s="11"/>
      <c r="BJ1796" s="11"/>
      <c r="BK1796" s="11"/>
      <c r="BL1796" s="11"/>
      <c r="BM1796" s="11"/>
      <c r="BN1796" s="11"/>
      <c r="BO1796" s="11"/>
      <c r="BP1796" s="11"/>
    </row>
    <row r="1797" spans="1:68" ht="12.75" customHeight="1">
      <c r="A1797" s="12">
        <f t="shared" si="3246"/>
        <v>1793</v>
      </c>
      <c r="B1797" s="11" t="str">
        <f t="shared" ref="B1797:D1797" si="3470">IF(ISERROR(B1796),IF(ISERROR(B1795),IF(ISERROR(B1794),"BLANK",B1794),B1795),B1796)</f>
        <v>Valesca deGroot</v>
      </c>
      <c r="C1797" s="11" t="str">
        <f t="shared" si="3470"/>
        <v>Em Lim</v>
      </c>
      <c r="D1797" s="11" t="str">
        <f t="shared" si="3470"/>
        <v>BMSC27</v>
      </c>
      <c r="E1797" s="12" t="str">
        <f>IF(ISERROR(VLOOKUP($D1797,SITES!$A:$E,2,FALSE)),"",VLOOKUP($D1797,SITES!$A:$E,2,FALSE))</f>
        <v>San Jose North Island</v>
      </c>
      <c r="F1797" s="10">
        <f>IF(ISERROR(VLOOKUP($D1797,SITES!$A:$E,3,FALSE)),"",VLOOKUP($D1797,SITES!$A:$E,3,FALSE))</f>
        <v>48.901183000000003</v>
      </c>
      <c r="G1797" s="13">
        <f>IF(ISERROR(VLOOKUP($D1797,SITES!$A:$E,4,FALSE)),"",VLOOKUP($D1797,SITES!$A:$E,4,FALSE))</f>
        <v>-125.060433</v>
      </c>
      <c r="H1797" s="36" t="str">
        <f t="shared" ref="H1797:O1797" si="3471">IF(ISERROR(H1796),IF(ISERROR(H1795),IF(ISERROR(H1794),"BLANK",H1794),H1795),H1796)</f>
        <v>03/05/2024</v>
      </c>
      <c r="I1797" s="11">
        <f t="shared" si="3471"/>
        <v>3</v>
      </c>
      <c r="J1797" s="11" t="str">
        <f t="shared" si="3471"/>
        <v>NW</v>
      </c>
      <c r="K1797" s="18">
        <f t="shared" si="3471"/>
        <v>0.43402777777777773</v>
      </c>
      <c r="L1797" s="11" t="str">
        <f t="shared" si="3471"/>
        <v>VdG</v>
      </c>
      <c r="M1797" s="11">
        <f t="shared" si="3471"/>
        <v>8.5</v>
      </c>
      <c r="N1797" s="11">
        <f t="shared" si="3471"/>
        <v>2</v>
      </c>
      <c r="O1797" s="11">
        <f t="shared" si="3471"/>
        <v>2</v>
      </c>
      <c r="P1797" s="11" t="s">
        <v>266</v>
      </c>
      <c r="Q1797" s="19" t="str">
        <f>IF($N1797=1,IF(ISERROR(VLOOKUP($P1797,'M1'!$A:$C,Q$2,FALSE)),"NOT PRESENT",VLOOKUP($P1797,'M1'!$A:$C,Q$2,FALSE)),IF($N1797=2,IF(ISERROR(VLOOKUP(DATA!$P1797,'M2'!$A:$C,Q$2,FALSE)),"NOT PRESENT",VLOOKUP(DATA!$P1797,'M2'!$A:$C,Q$2,FALSE)),IF($N1797=0,IF(ISERROR(VLOOKUP($P1797,'M1'!$A:$C,Q$2,FALSE)),IF(ISERROR(VLOOKUP(DATA!$P1797,'M2'!$A:$C,Q$2,FALSE)),"NOT PRESENT",VLOOKUP(DATA!$P1797,'M2'!$A:$C,Q$2,FALSE)),VLOOKUP($P1797,'M1'!$A:$C,Q$2,FALSE)),"SPECIFY METHOD")))</f>
        <v>Dendronotus iris</v>
      </c>
      <c r="R1797" s="12" t="str">
        <f>IF($N1797=1,IF(ISERROR(VLOOKUP($P1797,'M1'!$A:$C,R$2,FALSE)),"NOT PRESENT",VLOOKUP($P1797,'M1'!$A:$C,R$2,FALSE)),IF($N1797=2,IF(ISERROR(VLOOKUP(DATA!$P1797,'M2'!$A:$C,R$2,FALSE)),"NOT PRESENT",VLOOKUP(DATA!$P1797,'M2'!$A:$C,R$2,FALSE)),IF($N1797=0,IF(ISERROR(VLOOKUP($P1797,'M1'!$A:$C,R$2,FALSE)),IF(ISERROR(VLOOKUP(DATA!$P1797,'M2'!$A:$C,R$2,FALSE)),"NOT PRESENT",VLOOKUP(DATA!$P1797,'M2'!$A:$C,R$2,FALSE)),VLOOKUP($P1797,'M1'!$A:$C,R$2,FALSE)),"SPECIFY METHOD")))</f>
        <v>Giant frond-aeolis</v>
      </c>
      <c r="S1797" s="21">
        <f t="shared" si="3414"/>
        <v>7</v>
      </c>
      <c r="T1797" s="11">
        <v>7</v>
      </c>
      <c r="U1797" s="11"/>
      <c r="V1797" s="11"/>
      <c r="W1797" s="11"/>
      <c r="X1797" s="11"/>
      <c r="Y1797" s="11"/>
      <c r="Z1797" s="11"/>
      <c r="AA1797" s="11"/>
      <c r="AB1797" s="11"/>
      <c r="AC1797" s="11"/>
      <c r="AD1797" s="11"/>
      <c r="AE1797" s="11"/>
      <c r="AF1797" s="11"/>
      <c r="AG1797" s="11"/>
      <c r="AH1797" s="11"/>
      <c r="AI1797" s="11"/>
      <c r="AJ1797" s="11"/>
      <c r="AK1797" s="11"/>
      <c r="AL1797" s="11"/>
      <c r="AM1797" s="11"/>
      <c r="AN1797" s="11"/>
      <c r="AO1797" s="11"/>
      <c r="AP1797" s="11"/>
      <c r="AQ1797" s="11"/>
      <c r="AR1797" s="11"/>
      <c r="AS1797" s="11"/>
      <c r="AT1797" s="11"/>
      <c r="AU1797" s="11"/>
      <c r="AV1797" s="11"/>
      <c r="AW1797" s="11"/>
      <c r="AX1797" s="11"/>
      <c r="AY1797" s="11"/>
      <c r="AZ1797" s="11"/>
      <c r="BA1797" s="11"/>
      <c r="BB1797" s="11"/>
      <c r="BC1797" s="11"/>
      <c r="BD1797" s="11"/>
      <c r="BE1797" s="11"/>
      <c r="BF1797" s="11"/>
      <c r="BG1797" s="11"/>
      <c r="BH1797" s="11"/>
      <c r="BI1797" s="11"/>
      <c r="BJ1797" s="11"/>
      <c r="BK1797" s="11"/>
      <c r="BL1797" s="11"/>
      <c r="BM1797" s="11"/>
      <c r="BN1797" s="11"/>
      <c r="BO1797" s="11"/>
      <c r="BP1797" s="11"/>
    </row>
    <row r="1798" spans="1:68" ht="12.75" customHeight="1">
      <c r="A1798" s="12">
        <f t="shared" si="3246"/>
        <v>1794</v>
      </c>
      <c r="B1798" s="11" t="str">
        <f t="shared" ref="B1798:D1798" si="3472">IF(ISERROR(B1797),IF(ISERROR(B1796),IF(ISERROR(B1795),"BLANK",B1795),B1796),B1797)</f>
        <v>Valesca deGroot</v>
      </c>
      <c r="C1798" s="11" t="str">
        <f t="shared" si="3472"/>
        <v>Em Lim</v>
      </c>
      <c r="D1798" s="11" t="str">
        <f t="shared" si="3472"/>
        <v>BMSC27</v>
      </c>
      <c r="E1798" s="12" t="str">
        <f>IF(ISERROR(VLOOKUP($D1798,SITES!$A:$E,2,FALSE)),"",VLOOKUP($D1798,SITES!$A:$E,2,FALSE))</f>
        <v>San Jose North Island</v>
      </c>
      <c r="F1798" s="10">
        <f>IF(ISERROR(VLOOKUP($D1798,SITES!$A:$E,3,FALSE)),"",VLOOKUP($D1798,SITES!$A:$E,3,FALSE))</f>
        <v>48.901183000000003</v>
      </c>
      <c r="G1798" s="13">
        <f>IF(ISERROR(VLOOKUP($D1798,SITES!$A:$E,4,FALSE)),"",VLOOKUP($D1798,SITES!$A:$E,4,FALSE))</f>
        <v>-125.060433</v>
      </c>
      <c r="H1798" s="36" t="str">
        <f t="shared" ref="H1798:O1798" si="3473">IF(ISERROR(H1797),IF(ISERROR(H1796),IF(ISERROR(H1795),"BLANK",H1795),H1796),H1797)</f>
        <v>03/05/2024</v>
      </c>
      <c r="I1798" s="11">
        <f t="shared" si="3473"/>
        <v>3</v>
      </c>
      <c r="J1798" s="11" t="str">
        <f t="shared" si="3473"/>
        <v>NW</v>
      </c>
      <c r="K1798" s="18">
        <f t="shared" si="3473"/>
        <v>0.43402777777777773</v>
      </c>
      <c r="L1798" s="11" t="str">
        <f t="shared" si="3473"/>
        <v>VdG</v>
      </c>
      <c r="M1798" s="11">
        <f t="shared" si="3473"/>
        <v>8.5</v>
      </c>
      <c r="N1798" s="11">
        <f t="shared" si="3473"/>
        <v>2</v>
      </c>
      <c r="O1798" s="11">
        <f t="shared" si="3473"/>
        <v>2</v>
      </c>
      <c r="P1798" s="11" t="s">
        <v>89</v>
      </c>
      <c r="Q1798" s="19" t="str">
        <f>IF($N1798=1,IF(ISERROR(VLOOKUP($P1798,'M1'!$A:$C,Q$2,FALSE)),"NOT PRESENT",VLOOKUP($P1798,'M1'!$A:$C,Q$2,FALSE)),IF($N1798=2,IF(ISERROR(VLOOKUP(DATA!$P1798,'M2'!$A:$C,Q$2,FALSE)),"NOT PRESENT",VLOOKUP(DATA!$P1798,'M2'!$A:$C,Q$2,FALSE)),IF($N1798=0,IF(ISERROR(VLOOKUP($P1798,'M1'!$A:$C,Q$2,FALSE)),IF(ISERROR(VLOOKUP(DATA!$P1798,'M2'!$A:$C,Q$2,FALSE)),"NOT PRESENT",VLOOKUP(DATA!$P1798,'M2'!$A:$C,Q$2,FALSE)),VLOOKUP($P1798,'M1'!$A:$C,Q$2,FALSE)),"SPECIFY METHOD")))</f>
        <v>Coryphella trophina</v>
      </c>
      <c r="R1798" s="12" t="str">
        <f>IF($N1798=1,IF(ISERROR(VLOOKUP($P1798,'M1'!$A:$C,R$2,FALSE)),"NOT PRESENT",VLOOKUP($P1798,'M1'!$A:$C,R$2,FALSE)),IF($N1798=2,IF(ISERROR(VLOOKUP(DATA!$P1798,'M2'!$A:$C,R$2,FALSE)),"NOT PRESENT",VLOOKUP(DATA!$P1798,'M2'!$A:$C,R$2,FALSE)),IF($N1798=0,IF(ISERROR(VLOOKUP($P1798,'M1'!$A:$C,R$2,FALSE)),IF(ISERROR(VLOOKUP(DATA!$P1798,'M2'!$A:$C,R$2,FALSE)),"NOT PRESENT",VLOOKUP(DATA!$P1798,'M2'!$A:$C,R$2,FALSE)),VLOOKUP($P1798,'M1'!$A:$C,R$2,FALSE)),"SPECIFY METHOD")))</f>
        <v>Predaceous aeolis</v>
      </c>
      <c r="S1798" s="21">
        <f t="shared" si="3414"/>
        <v>1</v>
      </c>
      <c r="T1798" s="11">
        <v>1</v>
      </c>
      <c r="U1798" s="11"/>
      <c r="V1798" s="11"/>
      <c r="W1798" s="11"/>
      <c r="X1798" s="11"/>
      <c r="Y1798" s="11"/>
      <c r="Z1798" s="11"/>
      <c r="AA1798" s="11"/>
      <c r="AB1798" s="11"/>
      <c r="AC1798" s="11"/>
      <c r="AD1798" s="11"/>
      <c r="AE1798" s="11"/>
      <c r="AF1798" s="11"/>
      <c r="AG1798" s="11"/>
      <c r="AH1798" s="11"/>
      <c r="AI1798" s="11"/>
      <c r="AJ1798" s="11"/>
      <c r="AK1798" s="11"/>
      <c r="AL1798" s="11"/>
      <c r="AM1798" s="11"/>
      <c r="AN1798" s="11"/>
      <c r="AO1798" s="11"/>
      <c r="AP1798" s="11"/>
      <c r="AQ1798" s="11"/>
      <c r="AR1798" s="11"/>
      <c r="AS1798" s="11"/>
      <c r="AT1798" s="11"/>
      <c r="AU1798" s="11"/>
      <c r="AV1798" s="11"/>
      <c r="AW1798" s="11"/>
      <c r="AX1798" s="11"/>
      <c r="AY1798" s="11"/>
      <c r="AZ1798" s="11"/>
      <c r="BA1798" s="11"/>
      <c r="BB1798" s="11"/>
      <c r="BC1798" s="11"/>
      <c r="BD1798" s="11"/>
      <c r="BE1798" s="11"/>
      <c r="BF1798" s="11"/>
      <c r="BG1798" s="11"/>
      <c r="BH1798" s="11"/>
      <c r="BI1798" s="11"/>
      <c r="BJ1798" s="11"/>
      <c r="BK1798" s="11"/>
      <c r="BL1798" s="11"/>
      <c r="BM1798" s="11"/>
      <c r="BN1798" s="11"/>
      <c r="BO1798" s="11"/>
      <c r="BP1798" s="11"/>
    </row>
    <row r="1799" spans="1:68" ht="12.75" customHeight="1">
      <c r="A1799" s="12">
        <f t="shared" si="3246"/>
        <v>1795</v>
      </c>
      <c r="B1799" s="11" t="str">
        <f t="shared" ref="B1799:D1799" si="3474">IF(ISERROR(B1798),IF(ISERROR(B1797),IF(ISERROR(B1796),"BLANK",B1796),B1797),B1798)</f>
        <v>Valesca deGroot</v>
      </c>
      <c r="C1799" s="11" t="str">
        <f t="shared" si="3474"/>
        <v>Em Lim</v>
      </c>
      <c r="D1799" s="11" t="str">
        <f t="shared" si="3474"/>
        <v>BMSC27</v>
      </c>
      <c r="E1799" s="12" t="str">
        <f>IF(ISERROR(VLOOKUP($D1799,SITES!$A:$E,2,FALSE)),"",VLOOKUP($D1799,SITES!$A:$E,2,FALSE))</f>
        <v>San Jose North Island</v>
      </c>
      <c r="F1799" s="10">
        <f>IF(ISERROR(VLOOKUP($D1799,SITES!$A:$E,3,FALSE)),"",VLOOKUP($D1799,SITES!$A:$E,3,FALSE))</f>
        <v>48.901183000000003</v>
      </c>
      <c r="G1799" s="13">
        <f>IF(ISERROR(VLOOKUP($D1799,SITES!$A:$E,4,FALSE)),"",VLOOKUP($D1799,SITES!$A:$E,4,FALSE))</f>
        <v>-125.060433</v>
      </c>
      <c r="H1799" s="36" t="str">
        <f t="shared" ref="H1799:O1799" si="3475">IF(ISERROR(H1798),IF(ISERROR(H1797),IF(ISERROR(H1796),"BLANK",H1796),H1797),H1798)</f>
        <v>03/05/2024</v>
      </c>
      <c r="I1799" s="11">
        <f t="shared" si="3475"/>
        <v>3</v>
      </c>
      <c r="J1799" s="11" t="str">
        <f t="shared" si="3475"/>
        <v>NW</v>
      </c>
      <c r="K1799" s="18">
        <f t="shared" si="3475"/>
        <v>0.43402777777777773</v>
      </c>
      <c r="L1799" s="11" t="str">
        <f t="shared" si="3475"/>
        <v>VdG</v>
      </c>
      <c r="M1799" s="11">
        <f t="shared" si="3475"/>
        <v>8.5</v>
      </c>
      <c r="N1799" s="11">
        <f t="shared" si="3475"/>
        <v>2</v>
      </c>
      <c r="O1799" s="11">
        <f t="shared" si="3475"/>
        <v>2</v>
      </c>
      <c r="P1799" s="11" t="s">
        <v>31</v>
      </c>
      <c r="Q1799" s="19" t="str">
        <f>IF($N1799=1,IF(ISERROR(VLOOKUP($P1799,'M1'!$A:$C,Q$2,FALSE)),"NOT PRESENT",VLOOKUP($P1799,'M1'!$A:$C,Q$2,FALSE)),IF($N1799=2,IF(ISERROR(VLOOKUP(DATA!$P1799,'M2'!$A:$C,Q$2,FALSE)),"NOT PRESENT",VLOOKUP(DATA!$P1799,'M2'!$A:$C,Q$2,FALSE)),IF($N1799=0,IF(ISERROR(VLOOKUP($P1799,'M1'!$A:$C,Q$2,FALSE)),IF(ISERROR(VLOOKUP(DATA!$P1799,'M2'!$A:$C,Q$2,FALSE)),"NOT PRESENT",VLOOKUP(DATA!$P1799,'M2'!$A:$C,Q$2,FALSE)),VLOOKUP($P1799,'M1'!$A:$C,Q$2,FALSE)),"SPECIFY METHOD")))</f>
        <v>Patiria miniata</v>
      </c>
      <c r="R1799" s="12" t="str">
        <f>IF($N1799=1,IF(ISERROR(VLOOKUP($P1799,'M1'!$A:$C,R$2,FALSE)),"NOT PRESENT",VLOOKUP($P1799,'M1'!$A:$C,R$2,FALSE)),IF($N1799=2,IF(ISERROR(VLOOKUP(DATA!$P1799,'M2'!$A:$C,R$2,FALSE)),"NOT PRESENT",VLOOKUP(DATA!$P1799,'M2'!$A:$C,R$2,FALSE)),IF($N1799=0,IF(ISERROR(VLOOKUP($P1799,'M1'!$A:$C,R$2,FALSE)),IF(ISERROR(VLOOKUP(DATA!$P1799,'M2'!$A:$C,R$2,FALSE)),"NOT PRESENT",VLOOKUP(DATA!$P1799,'M2'!$A:$C,R$2,FALSE)),VLOOKUP($P1799,'M1'!$A:$C,R$2,FALSE)),"SPECIFY METHOD")))</f>
        <v>Bat star</v>
      </c>
      <c r="S1799" s="21">
        <f t="shared" si="3414"/>
        <v>5</v>
      </c>
      <c r="T1799" s="11">
        <v>5</v>
      </c>
      <c r="U1799" s="11"/>
      <c r="V1799" s="11"/>
      <c r="W1799" s="11"/>
      <c r="X1799" s="11"/>
      <c r="Y1799" s="11"/>
      <c r="Z1799" s="11"/>
      <c r="AA1799" s="11"/>
      <c r="AB1799" s="11"/>
      <c r="AC1799" s="11"/>
      <c r="AD1799" s="11"/>
      <c r="AE1799" s="11"/>
      <c r="AF1799" s="11"/>
      <c r="AG1799" s="11"/>
      <c r="AH1799" s="11"/>
      <c r="AI1799" s="11"/>
      <c r="AJ1799" s="11"/>
      <c r="AK1799" s="11"/>
      <c r="AL1799" s="11"/>
      <c r="AM1799" s="11"/>
      <c r="AN1799" s="11"/>
      <c r="AO1799" s="11"/>
      <c r="AP1799" s="11"/>
      <c r="AQ1799" s="11"/>
      <c r="AR1799" s="11"/>
      <c r="AS1799" s="11"/>
      <c r="AT1799" s="11"/>
      <c r="AU1799" s="11"/>
      <c r="AV1799" s="11"/>
      <c r="AW1799" s="11"/>
      <c r="AX1799" s="11"/>
      <c r="AY1799" s="11"/>
      <c r="AZ1799" s="11"/>
      <c r="BA1799" s="11"/>
      <c r="BB1799" s="11"/>
      <c r="BC1799" s="11"/>
      <c r="BD1799" s="11"/>
      <c r="BE1799" s="11"/>
      <c r="BF1799" s="11"/>
      <c r="BG1799" s="11"/>
      <c r="BH1799" s="11"/>
      <c r="BI1799" s="11"/>
      <c r="BJ1799" s="11"/>
      <c r="BK1799" s="11"/>
      <c r="BL1799" s="11"/>
      <c r="BM1799" s="11"/>
      <c r="BN1799" s="11"/>
      <c r="BO1799" s="11"/>
      <c r="BP1799" s="11"/>
    </row>
    <row r="1800" spans="1:68" ht="12.75" customHeight="1">
      <c r="A1800" s="12">
        <f t="shared" si="3246"/>
        <v>1796</v>
      </c>
      <c r="B1800" s="11" t="str">
        <f t="shared" ref="B1800:D1800" si="3476">IF(ISERROR(B1799),IF(ISERROR(B1798),IF(ISERROR(B1797),"BLANK",B1797),B1798),B1799)</f>
        <v>Valesca deGroot</v>
      </c>
      <c r="C1800" s="11" t="str">
        <f t="shared" si="3476"/>
        <v>Em Lim</v>
      </c>
      <c r="D1800" s="11" t="str">
        <f t="shared" si="3476"/>
        <v>BMSC27</v>
      </c>
      <c r="E1800" s="12" t="str">
        <f>IF(ISERROR(VLOOKUP($D1800,SITES!$A:$E,2,FALSE)),"",VLOOKUP($D1800,SITES!$A:$E,2,FALSE))</f>
        <v>San Jose North Island</v>
      </c>
      <c r="F1800" s="10">
        <f>IF(ISERROR(VLOOKUP($D1800,SITES!$A:$E,3,FALSE)),"",VLOOKUP($D1800,SITES!$A:$E,3,FALSE))</f>
        <v>48.901183000000003</v>
      </c>
      <c r="G1800" s="13">
        <f>IF(ISERROR(VLOOKUP($D1800,SITES!$A:$E,4,FALSE)),"",VLOOKUP($D1800,SITES!$A:$E,4,FALSE))</f>
        <v>-125.060433</v>
      </c>
      <c r="H1800" s="36" t="str">
        <f t="shared" ref="H1800:O1800" si="3477">IF(ISERROR(H1799),IF(ISERROR(H1798),IF(ISERROR(H1797),"BLANK",H1797),H1798),H1799)</f>
        <v>03/05/2024</v>
      </c>
      <c r="I1800" s="11">
        <f t="shared" si="3477"/>
        <v>3</v>
      </c>
      <c r="J1800" s="11" t="str">
        <f t="shared" si="3477"/>
        <v>NW</v>
      </c>
      <c r="K1800" s="18">
        <f t="shared" si="3477"/>
        <v>0.43402777777777773</v>
      </c>
      <c r="L1800" s="11" t="str">
        <f t="shared" si="3477"/>
        <v>VdG</v>
      </c>
      <c r="M1800" s="11">
        <f t="shared" si="3477"/>
        <v>8.5</v>
      </c>
      <c r="N1800" s="11">
        <f t="shared" si="3477"/>
        <v>2</v>
      </c>
      <c r="O1800" s="11">
        <f t="shared" si="3477"/>
        <v>2</v>
      </c>
      <c r="P1800" s="11" t="s">
        <v>45</v>
      </c>
      <c r="Q1800" s="19" t="str">
        <f>IF($N1800=1,IF(ISERROR(VLOOKUP($P1800,'M1'!$A:$C,Q$2,FALSE)),"NOT PRESENT",VLOOKUP($P1800,'M1'!$A:$C,Q$2,FALSE)),IF($N1800=2,IF(ISERROR(VLOOKUP(DATA!$P1800,'M2'!$A:$C,Q$2,FALSE)),"NOT PRESENT",VLOOKUP(DATA!$P1800,'M2'!$A:$C,Q$2,FALSE)),IF($N1800=0,IF(ISERROR(VLOOKUP($P1800,'M1'!$A:$C,Q$2,FALSE)),IF(ISERROR(VLOOKUP(DATA!$P1800,'M2'!$A:$C,Q$2,FALSE)),"NOT PRESENT",VLOOKUP(DATA!$P1800,'M2'!$A:$C,Q$2,FALSE)),VLOOKUP($P1800,'M1'!$A:$C,Q$2,FALSE)),"SPECIFY METHOD")))</f>
        <v>Diodora aspera</v>
      </c>
      <c r="R1800" s="12" t="str">
        <f>IF($N1800=1,IF(ISERROR(VLOOKUP($P1800,'M1'!$A:$C,R$2,FALSE)),"NOT PRESENT",VLOOKUP($P1800,'M1'!$A:$C,R$2,FALSE)),IF($N1800=2,IF(ISERROR(VLOOKUP(DATA!$P1800,'M2'!$A:$C,R$2,FALSE)),"NOT PRESENT",VLOOKUP(DATA!$P1800,'M2'!$A:$C,R$2,FALSE)),IF($N1800=0,IF(ISERROR(VLOOKUP($P1800,'M1'!$A:$C,R$2,FALSE)),IF(ISERROR(VLOOKUP(DATA!$P1800,'M2'!$A:$C,R$2,FALSE)),"NOT PRESENT",VLOOKUP(DATA!$P1800,'M2'!$A:$C,R$2,FALSE)),VLOOKUP($P1800,'M1'!$A:$C,R$2,FALSE)),"SPECIFY METHOD")))</f>
        <v>Rough keyhole limpet</v>
      </c>
      <c r="S1800" s="21">
        <f t="shared" si="3414"/>
        <v>1</v>
      </c>
      <c r="T1800" s="11">
        <v>1</v>
      </c>
      <c r="U1800" s="11"/>
      <c r="V1800" s="11"/>
      <c r="W1800" s="11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  <c r="AT1800" s="11"/>
      <c r="AU1800" s="11"/>
      <c r="AV1800" s="11"/>
      <c r="AW1800" s="11"/>
      <c r="AX1800" s="11"/>
      <c r="AY1800" s="11"/>
      <c r="AZ1800" s="11"/>
      <c r="BA1800" s="11"/>
      <c r="BB1800" s="11"/>
      <c r="BC1800" s="11"/>
      <c r="BD1800" s="11"/>
      <c r="BE1800" s="11"/>
      <c r="BF1800" s="11"/>
      <c r="BG1800" s="11"/>
      <c r="BH1800" s="11"/>
      <c r="BI1800" s="11"/>
      <c r="BJ1800" s="11"/>
      <c r="BK1800" s="11"/>
      <c r="BL1800" s="11"/>
      <c r="BM1800" s="11"/>
      <c r="BN1800" s="11"/>
      <c r="BO1800" s="11"/>
      <c r="BP1800" s="11"/>
    </row>
    <row r="1801" spans="1:68" ht="12.75" customHeight="1">
      <c r="A1801" s="12">
        <f t="shared" si="3246"/>
        <v>1797</v>
      </c>
      <c r="B1801" s="11" t="str">
        <f t="shared" ref="B1801:D1801" si="3478">IF(ISERROR(B1800),IF(ISERROR(B1799),IF(ISERROR(B1798),"BLANK",B1798),B1799),B1800)</f>
        <v>Valesca deGroot</v>
      </c>
      <c r="C1801" s="11" t="str">
        <f t="shared" si="3478"/>
        <v>Em Lim</v>
      </c>
      <c r="D1801" s="11" t="str">
        <f t="shared" si="3478"/>
        <v>BMSC27</v>
      </c>
      <c r="E1801" s="12" t="str">
        <f>IF(ISERROR(VLOOKUP($D1801,SITES!$A:$E,2,FALSE)),"",VLOOKUP($D1801,SITES!$A:$E,2,FALSE))</f>
        <v>San Jose North Island</v>
      </c>
      <c r="F1801" s="10">
        <f>IF(ISERROR(VLOOKUP($D1801,SITES!$A:$E,3,FALSE)),"",VLOOKUP($D1801,SITES!$A:$E,3,FALSE))</f>
        <v>48.901183000000003</v>
      </c>
      <c r="G1801" s="13">
        <f>IF(ISERROR(VLOOKUP($D1801,SITES!$A:$E,4,FALSE)),"",VLOOKUP($D1801,SITES!$A:$E,4,FALSE))</f>
        <v>-125.060433</v>
      </c>
      <c r="H1801" s="36" t="str">
        <f t="shared" ref="H1801:O1801" si="3479">IF(ISERROR(H1800),IF(ISERROR(H1799),IF(ISERROR(H1798),"BLANK",H1798),H1799),H1800)</f>
        <v>03/05/2024</v>
      </c>
      <c r="I1801" s="11">
        <f t="shared" si="3479"/>
        <v>3</v>
      </c>
      <c r="J1801" s="11" t="str">
        <f t="shared" si="3479"/>
        <v>NW</v>
      </c>
      <c r="K1801" s="18">
        <f t="shared" si="3479"/>
        <v>0.43402777777777773</v>
      </c>
      <c r="L1801" s="11" t="str">
        <f t="shared" si="3479"/>
        <v>VdG</v>
      </c>
      <c r="M1801" s="11">
        <f t="shared" si="3479"/>
        <v>8.5</v>
      </c>
      <c r="N1801" s="11">
        <f t="shared" si="3479"/>
        <v>2</v>
      </c>
      <c r="O1801" s="11">
        <f t="shared" si="3479"/>
        <v>2</v>
      </c>
      <c r="P1801" s="11" t="s">
        <v>90</v>
      </c>
      <c r="Q1801" s="19" t="str">
        <f>IF($N1801=1,IF(ISERROR(VLOOKUP($P1801,'M1'!$A:$C,Q$2,FALSE)),"NOT PRESENT",VLOOKUP($P1801,'M1'!$A:$C,Q$2,FALSE)),IF($N1801=2,IF(ISERROR(VLOOKUP(DATA!$P1801,'M2'!$A:$C,Q$2,FALSE)),"NOT PRESENT",VLOOKUP(DATA!$P1801,'M2'!$A:$C,Q$2,FALSE)),IF($N1801=0,IF(ISERROR(VLOOKUP($P1801,'M1'!$A:$C,Q$2,FALSE)),IF(ISERROR(VLOOKUP(DATA!$P1801,'M2'!$A:$C,Q$2,FALSE)),"NOT PRESENT",VLOOKUP(DATA!$P1801,'M2'!$A:$C,Q$2,FALSE)),VLOOKUP($P1801,'M1'!$A:$C,Q$2,FALSE)),"SPECIFY METHOD")))</f>
        <v>Polycera tricolor</v>
      </c>
      <c r="R1801" s="12" t="str">
        <f>IF($N1801=1,IF(ISERROR(VLOOKUP($P1801,'M1'!$A:$C,R$2,FALSE)),"NOT PRESENT",VLOOKUP($P1801,'M1'!$A:$C,R$2,FALSE)),IF($N1801=2,IF(ISERROR(VLOOKUP(DATA!$P1801,'M2'!$A:$C,R$2,FALSE)),"NOT PRESENT",VLOOKUP(DATA!$P1801,'M2'!$A:$C,R$2,FALSE)),IF($N1801=0,IF(ISERROR(VLOOKUP($P1801,'M1'!$A:$C,R$2,FALSE)),IF(ISERROR(VLOOKUP(DATA!$P1801,'M2'!$A:$C,R$2,FALSE)),"NOT PRESENT",VLOOKUP(DATA!$P1801,'M2'!$A:$C,R$2,FALSE)),VLOOKUP($P1801,'M1'!$A:$C,R$2,FALSE)),"SPECIFY METHOD")))</f>
        <v>Tricolour nudibranch</v>
      </c>
      <c r="S1801" s="21">
        <f t="shared" si="3414"/>
        <v>3</v>
      </c>
      <c r="T1801" s="11">
        <v>3</v>
      </c>
      <c r="U1801" s="11"/>
      <c r="V1801" s="11"/>
      <c r="W1801" s="11"/>
      <c r="X1801" s="11"/>
      <c r="Y1801" s="11"/>
      <c r="Z1801" s="11"/>
      <c r="AA1801" s="11"/>
      <c r="AB1801" s="11"/>
      <c r="AC1801" s="11"/>
      <c r="AD1801" s="11"/>
      <c r="AE1801" s="11"/>
      <c r="AF1801" s="11"/>
      <c r="AG1801" s="11"/>
      <c r="AH1801" s="11"/>
      <c r="AI1801" s="11"/>
      <c r="AJ1801" s="11"/>
      <c r="AK1801" s="11"/>
      <c r="AL1801" s="11"/>
      <c r="AM1801" s="11"/>
      <c r="AN1801" s="11"/>
      <c r="AO1801" s="11"/>
      <c r="AP1801" s="11"/>
      <c r="AQ1801" s="11"/>
      <c r="AR1801" s="11"/>
      <c r="AS1801" s="11"/>
      <c r="AT1801" s="11"/>
      <c r="AU1801" s="11"/>
      <c r="AV1801" s="11"/>
      <c r="AW1801" s="11"/>
      <c r="AX1801" s="11"/>
      <c r="AY1801" s="11"/>
      <c r="AZ1801" s="11"/>
      <c r="BA1801" s="11"/>
      <c r="BB1801" s="11"/>
      <c r="BC1801" s="11"/>
      <c r="BD1801" s="11"/>
      <c r="BE1801" s="11"/>
      <c r="BF1801" s="11"/>
      <c r="BG1801" s="11"/>
      <c r="BH1801" s="11"/>
      <c r="BI1801" s="11"/>
      <c r="BJ1801" s="11"/>
      <c r="BK1801" s="11"/>
      <c r="BL1801" s="11"/>
      <c r="BM1801" s="11"/>
      <c r="BN1801" s="11"/>
      <c r="BO1801" s="11"/>
      <c r="BP1801" s="11"/>
    </row>
    <row r="1802" spans="1:68" ht="12.75" customHeight="1">
      <c r="A1802" s="12">
        <f t="shared" si="3246"/>
        <v>1798</v>
      </c>
      <c r="B1802" s="11" t="str">
        <f t="shared" ref="B1802:D1802" si="3480">IF(ISERROR(B1801),IF(ISERROR(B1800),IF(ISERROR(B1799),"BLANK",B1799),B1800),B1801)</f>
        <v>Valesca deGroot</v>
      </c>
      <c r="C1802" s="11" t="str">
        <f t="shared" si="3480"/>
        <v>Em Lim</v>
      </c>
      <c r="D1802" s="11" t="str">
        <f t="shared" si="3480"/>
        <v>BMSC27</v>
      </c>
      <c r="E1802" s="12" t="str">
        <f>IF(ISERROR(VLOOKUP($D1802,SITES!$A:$E,2,FALSE)),"",VLOOKUP($D1802,SITES!$A:$E,2,FALSE))</f>
        <v>San Jose North Island</v>
      </c>
      <c r="F1802" s="10">
        <f>IF(ISERROR(VLOOKUP($D1802,SITES!$A:$E,3,FALSE)),"",VLOOKUP($D1802,SITES!$A:$E,3,FALSE))</f>
        <v>48.901183000000003</v>
      </c>
      <c r="G1802" s="13">
        <f>IF(ISERROR(VLOOKUP($D1802,SITES!$A:$E,4,FALSE)),"",VLOOKUP($D1802,SITES!$A:$E,4,FALSE))</f>
        <v>-125.060433</v>
      </c>
      <c r="H1802" s="36" t="str">
        <f t="shared" ref="H1802:O1802" si="3481">IF(ISERROR(H1801),IF(ISERROR(H1800),IF(ISERROR(H1799),"BLANK",H1799),H1800),H1801)</f>
        <v>03/05/2024</v>
      </c>
      <c r="I1802" s="11">
        <f t="shared" si="3481"/>
        <v>3</v>
      </c>
      <c r="J1802" s="11" t="str">
        <f t="shared" si="3481"/>
        <v>NW</v>
      </c>
      <c r="K1802" s="18">
        <f t="shared" si="3481"/>
        <v>0.43402777777777773</v>
      </c>
      <c r="L1802" s="11" t="str">
        <f t="shared" si="3481"/>
        <v>VdG</v>
      </c>
      <c r="M1802" s="11">
        <f t="shared" si="3481"/>
        <v>8.5</v>
      </c>
      <c r="N1802" s="11">
        <f t="shared" si="3481"/>
        <v>2</v>
      </c>
      <c r="O1802" s="11">
        <f t="shared" si="3481"/>
        <v>2</v>
      </c>
      <c r="P1802" s="11" t="s">
        <v>36</v>
      </c>
      <c r="Q1802" s="19" t="str">
        <f>IF($N1802=1,IF(ISERROR(VLOOKUP($P1802,'M1'!$A:$C,Q$2,FALSE)),"NOT PRESENT",VLOOKUP($P1802,'M1'!$A:$C,Q$2,FALSE)),IF($N1802=2,IF(ISERROR(VLOOKUP(DATA!$P1802,'M2'!$A:$C,Q$2,FALSE)),"NOT PRESENT",VLOOKUP(DATA!$P1802,'M2'!$A:$C,Q$2,FALSE)),IF($N1802=0,IF(ISERROR(VLOOKUP($P1802,'M1'!$A:$C,Q$2,FALSE)),IF(ISERROR(VLOOKUP(DATA!$P1802,'M2'!$A:$C,Q$2,FALSE)),"NOT PRESENT",VLOOKUP(DATA!$P1802,'M2'!$A:$C,Q$2,FALSE)),VLOOKUP($P1802,'M1'!$A:$C,Q$2,FALSE)),"SPECIFY METHOD")))</f>
        <v>Haliotis kamtschatkana</v>
      </c>
      <c r="R1802" s="12" t="str">
        <f>IF($N1802=1,IF(ISERROR(VLOOKUP($P1802,'M1'!$A:$C,R$2,FALSE)),"NOT PRESENT",VLOOKUP($P1802,'M1'!$A:$C,R$2,FALSE)),IF($N1802=2,IF(ISERROR(VLOOKUP(DATA!$P1802,'M2'!$A:$C,R$2,FALSE)),"NOT PRESENT",VLOOKUP(DATA!$P1802,'M2'!$A:$C,R$2,FALSE)),IF($N1802=0,IF(ISERROR(VLOOKUP($P1802,'M1'!$A:$C,R$2,FALSE)),IF(ISERROR(VLOOKUP(DATA!$P1802,'M2'!$A:$C,R$2,FALSE)),"NOT PRESENT",VLOOKUP(DATA!$P1802,'M2'!$A:$C,R$2,FALSE)),VLOOKUP($P1802,'M1'!$A:$C,R$2,FALSE)),"SPECIFY METHOD")))</f>
        <v>Pinto abalone</v>
      </c>
      <c r="S1802" s="21">
        <f t="shared" si="3414"/>
        <v>1</v>
      </c>
      <c r="T1802" s="11"/>
      <c r="U1802" s="11"/>
      <c r="V1802" s="11"/>
      <c r="W1802" s="11">
        <v>1</v>
      </c>
      <c r="X1802" s="11"/>
      <c r="Y1802" s="11"/>
      <c r="Z1802" s="11"/>
      <c r="AA1802" s="11"/>
      <c r="AB1802" s="11"/>
      <c r="AC1802" s="11"/>
      <c r="AD1802" s="11"/>
      <c r="AE1802" s="11"/>
      <c r="AF1802" s="11"/>
      <c r="AG1802" s="11"/>
      <c r="AH1802" s="11"/>
      <c r="AI1802" s="11"/>
      <c r="AJ1802" s="11"/>
      <c r="AK1802" s="11"/>
      <c r="AL1802" s="11"/>
      <c r="AM1802" s="11"/>
      <c r="AN1802" s="11"/>
      <c r="AO1802" s="11"/>
      <c r="AP1802" s="11"/>
      <c r="AQ1802" s="11"/>
      <c r="AR1802" s="11"/>
      <c r="AS1802" s="11"/>
      <c r="AT1802" s="11"/>
      <c r="AU1802" s="11"/>
      <c r="AV1802" s="11"/>
      <c r="AW1802" s="11"/>
      <c r="AX1802" s="11"/>
      <c r="AY1802" s="11"/>
      <c r="AZ1802" s="11"/>
      <c r="BA1802" s="11"/>
      <c r="BB1802" s="11"/>
      <c r="BC1802" s="11"/>
      <c r="BD1802" s="11"/>
      <c r="BE1802" s="11"/>
      <c r="BF1802" s="11"/>
      <c r="BG1802" s="11"/>
      <c r="BH1802" s="11"/>
      <c r="BI1802" s="11"/>
      <c r="BJ1802" s="11"/>
      <c r="BK1802" s="11"/>
      <c r="BL1802" s="11"/>
      <c r="BM1802" s="11"/>
      <c r="BN1802" s="11"/>
      <c r="BO1802" s="11"/>
      <c r="BP1802" s="11"/>
    </row>
    <row r="1803" spans="1:68" ht="12.75" customHeight="1">
      <c r="A1803" s="12">
        <f t="shared" si="3246"/>
        <v>1799</v>
      </c>
      <c r="B1803" s="11" t="str">
        <f t="shared" ref="B1803:D1803" si="3482">IF(ISERROR(B1802),IF(ISERROR(B1801),IF(ISERROR(B1800),"BLANK",B1800),B1801),B1802)</f>
        <v>Valesca deGroot</v>
      </c>
      <c r="C1803" s="11" t="str">
        <f t="shared" si="3482"/>
        <v>Em Lim</v>
      </c>
      <c r="D1803" s="11" t="str">
        <f t="shared" si="3482"/>
        <v>BMSC27</v>
      </c>
      <c r="E1803" s="12" t="str">
        <f>IF(ISERROR(VLOOKUP($D1803,SITES!$A:$E,2,FALSE)),"",VLOOKUP($D1803,SITES!$A:$E,2,FALSE))</f>
        <v>San Jose North Island</v>
      </c>
      <c r="F1803" s="10">
        <f>IF(ISERROR(VLOOKUP($D1803,SITES!$A:$E,3,FALSE)),"",VLOOKUP($D1803,SITES!$A:$E,3,FALSE))</f>
        <v>48.901183000000003</v>
      </c>
      <c r="G1803" s="13">
        <f>IF(ISERROR(VLOOKUP($D1803,SITES!$A:$E,4,FALSE)),"",VLOOKUP($D1803,SITES!$A:$E,4,FALSE))</f>
        <v>-125.060433</v>
      </c>
      <c r="H1803" s="36" t="str">
        <f t="shared" ref="H1803:O1803" si="3483">IF(ISERROR(H1802),IF(ISERROR(H1801),IF(ISERROR(H1800),"BLANK",H1800),H1801),H1802)</f>
        <v>03/05/2024</v>
      </c>
      <c r="I1803" s="11">
        <f t="shared" si="3483"/>
        <v>3</v>
      </c>
      <c r="J1803" s="11" t="str">
        <f t="shared" si="3483"/>
        <v>NW</v>
      </c>
      <c r="K1803" s="18">
        <f t="shared" si="3483"/>
        <v>0.43402777777777773</v>
      </c>
      <c r="L1803" s="11" t="str">
        <f t="shared" si="3483"/>
        <v>VdG</v>
      </c>
      <c r="M1803" s="11">
        <f t="shared" si="3483"/>
        <v>8.5</v>
      </c>
      <c r="N1803" s="11">
        <f t="shared" si="3483"/>
        <v>2</v>
      </c>
      <c r="O1803" s="11">
        <f t="shared" si="3483"/>
        <v>2</v>
      </c>
      <c r="P1803" s="11" t="s">
        <v>58</v>
      </c>
      <c r="Q1803" s="19" t="str">
        <f>IF($N1803=1,IF(ISERROR(VLOOKUP($P1803,'M1'!$A:$C,Q$2,FALSE)),"NOT PRESENT",VLOOKUP($P1803,'M1'!$A:$C,Q$2,FALSE)),IF($N1803=2,IF(ISERROR(VLOOKUP(DATA!$P1803,'M2'!$A:$C,Q$2,FALSE)),"NOT PRESENT",VLOOKUP(DATA!$P1803,'M2'!$A:$C,Q$2,FALSE)),IF($N1803=0,IF(ISERROR(VLOOKUP($P1803,'M1'!$A:$C,Q$2,FALSE)),IF(ISERROR(VLOOKUP(DATA!$P1803,'M2'!$A:$C,Q$2,FALSE)),"NOT PRESENT",VLOOKUP(DATA!$P1803,'M2'!$A:$C,Q$2,FALSE)),VLOOKUP($P1803,'M1'!$A:$C,Q$2,FALSE)),"SPECIFY METHOD")))</f>
        <v>Jordania zonope</v>
      </c>
      <c r="R1803" s="12" t="str">
        <f>IF($N1803=1,IF(ISERROR(VLOOKUP($P1803,'M1'!$A:$C,R$2,FALSE)),"NOT PRESENT",VLOOKUP($P1803,'M1'!$A:$C,R$2,FALSE)),IF($N1803=2,IF(ISERROR(VLOOKUP(DATA!$P1803,'M2'!$A:$C,R$2,FALSE)),"NOT PRESENT",VLOOKUP(DATA!$P1803,'M2'!$A:$C,R$2,FALSE)),IF($N1803=0,IF(ISERROR(VLOOKUP($P1803,'M1'!$A:$C,R$2,FALSE)),IF(ISERROR(VLOOKUP(DATA!$P1803,'M2'!$A:$C,R$2,FALSE)),"NOT PRESENT",VLOOKUP(DATA!$P1803,'M2'!$A:$C,R$2,FALSE)),VLOOKUP($P1803,'M1'!$A:$C,R$2,FALSE)),"SPECIFY METHOD")))</f>
        <v>Longfin sculpin</v>
      </c>
      <c r="S1803" s="21">
        <f t="shared" si="3414"/>
        <v>2</v>
      </c>
      <c r="T1803" s="11">
        <v>0</v>
      </c>
      <c r="U1803" s="11"/>
      <c r="V1803" s="11">
        <v>1</v>
      </c>
      <c r="W1803" s="11">
        <v>1</v>
      </c>
      <c r="X1803" s="11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1"/>
      <c r="AJ1803" s="11"/>
      <c r="AK1803" s="11"/>
      <c r="AL1803" s="11"/>
      <c r="AM1803" s="11"/>
      <c r="AN1803" s="11"/>
      <c r="AO1803" s="11"/>
      <c r="AP1803" s="11"/>
      <c r="AQ1803" s="11"/>
      <c r="AR1803" s="11"/>
      <c r="AS1803" s="11"/>
      <c r="AT1803" s="11"/>
      <c r="AU1803" s="11"/>
      <c r="AV1803" s="11"/>
      <c r="AW1803" s="11"/>
      <c r="AX1803" s="11"/>
      <c r="AY1803" s="11"/>
      <c r="AZ1803" s="11"/>
      <c r="BA1803" s="11"/>
      <c r="BB1803" s="11"/>
      <c r="BC1803" s="11"/>
      <c r="BD1803" s="11"/>
      <c r="BE1803" s="11"/>
      <c r="BF1803" s="11"/>
      <c r="BG1803" s="11"/>
      <c r="BH1803" s="11"/>
      <c r="BI1803" s="11"/>
      <c r="BJ1803" s="11"/>
      <c r="BK1803" s="11"/>
      <c r="BL1803" s="11"/>
      <c r="BM1803" s="11"/>
      <c r="BN1803" s="11"/>
      <c r="BO1803" s="11"/>
      <c r="BP1803" s="11"/>
    </row>
    <row r="1804" spans="1:68" ht="12.75" customHeight="1">
      <c r="A1804" s="12">
        <f t="shared" si="3246"/>
        <v>1800</v>
      </c>
      <c r="B1804" s="11" t="str">
        <f t="shared" ref="B1804:D1804" si="3484">IF(ISERROR(B1803),IF(ISERROR(B1802),IF(ISERROR(B1801),"BLANK",B1801),B1802),B1803)</f>
        <v>Valesca deGroot</v>
      </c>
      <c r="C1804" s="11" t="str">
        <f t="shared" si="3484"/>
        <v>Em Lim</v>
      </c>
      <c r="D1804" s="11" t="str">
        <f t="shared" si="3484"/>
        <v>BMSC27</v>
      </c>
      <c r="E1804" s="12" t="str">
        <f>IF(ISERROR(VLOOKUP($D1804,SITES!$A:$E,2,FALSE)),"",VLOOKUP($D1804,SITES!$A:$E,2,FALSE))</f>
        <v>San Jose North Island</v>
      </c>
      <c r="F1804" s="10">
        <f>IF(ISERROR(VLOOKUP($D1804,SITES!$A:$E,3,FALSE)),"",VLOOKUP($D1804,SITES!$A:$E,3,FALSE))</f>
        <v>48.901183000000003</v>
      </c>
      <c r="G1804" s="13">
        <f>IF(ISERROR(VLOOKUP($D1804,SITES!$A:$E,4,FALSE)),"",VLOOKUP($D1804,SITES!$A:$E,4,FALSE))</f>
        <v>-125.060433</v>
      </c>
      <c r="H1804" s="36" t="str">
        <f t="shared" ref="H1804:O1804" si="3485">IF(ISERROR(H1803),IF(ISERROR(H1802),IF(ISERROR(H1801),"BLANK",H1801),H1802),H1803)</f>
        <v>03/05/2024</v>
      </c>
      <c r="I1804" s="11">
        <f t="shared" si="3485"/>
        <v>3</v>
      </c>
      <c r="J1804" s="11" t="str">
        <f t="shared" si="3485"/>
        <v>NW</v>
      </c>
      <c r="K1804" s="18">
        <f t="shared" si="3485"/>
        <v>0.43402777777777773</v>
      </c>
      <c r="L1804" s="11" t="str">
        <f t="shared" si="3485"/>
        <v>VdG</v>
      </c>
      <c r="M1804" s="11">
        <f t="shared" si="3485"/>
        <v>8.5</v>
      </c>
      <c r="N1804" s="11">
        <f t="shared" si="3485"/>
        <v>2</v>
      </c>
      <c r="O1804" s="11">
        <f t="shared" si="3485"/>
        <v>2</v>
      </c>
      <c r="P1804" s="11" t="s">
        <v>132</v>
      </c>
      <c r="Q1804" s="19" t="str">
        <f>IF($N1804=1,IF(ISERROR(VLOOKUP($P1804,'M1'!$A:$C,Q$2,FALSE)),"NOT PRESENT",VLOOKUP($P1804,'M1'!$A:$C,Q$2,FALSE)),IF($N1804=2,IF(ISERROR(VLOOKUP(DATA!$P1804,'M2'!$A:$C,Q$2,FALSE)),"NOT PRESENT",VLOOKUP(DATA!$P1804,'M2'!$A:$C,Q$2,FALSE)),IF($N1804=0,IF(ISERROR(VLOOKUP($P1804,'M1'!$A:$C,Q$2,FALSE)),IF(ISERROR(VLOOKUP(DATA!$P1804,'M2'!$A:$C,Q$2,FALSE)),"NOT PRESENT",VLOOKUP(DATA!$P1804,'M2'!$A:$C,Q$2,FALSE)),VLOOKUP($P1804,'M1'!$A:$C,Q$2,FALSE)),"SPECIFY METHOD")))</f>
        <v>Orienthella trilineata</v>
      </c>
      <c r="R1804" s="12" t="str">
        <f>IF($N1804=1,IF(ISERROR(VLOOKUP($P1804,'M1'!$A:$C,R$2,FALSE)),"NOT PRESENT",VLOOKUP($P1804,'M1'!$A:$C,R$2,FALSE)),IF($N1804=2,IF(ISERROR(VLOOKUP(DATA!$P1804,'M2'!$A:$C,R$2,FALSE)),"NOT PRESENT",VLOOKUP(DATA!$P1804,'M2'!$A:$C,R$2,FALSE)),IF($N1804=0,IF(ISERROR(VLOOKUP($P1804,'M1'!$A:$C,R$2,FALSE)),IF(ISERROR(VLOOKUP(DATA!$P1804,'M2'!$A:$C,R$2,FALSE)),"NOT PRESENT",VLOOKUP(DATA!$P1804,'M2'!$A:$C,R$2,FALSE)),VLOOKUP($P1804,'M1'!$A:$C,R$2,FALSE)),"SPECIFY METHOD")))</f>
        <v>Three-lined aeolid</v>
      </c>
      <c r="S1804" s="21">
        <f t="shared" si="3414"/>
        <v>1</v>
      </c>
      <c r="T1804" s="11">
        <v>1</v>
      </c>
      <c r="U1804" s="11"/>
      <c r="V1804" s="11"/>
      <c r="W1804" s="11"/>
      <c r="X1804" s="11"/>
      <c r="Y1804" s="11"/>
      <c r="Z1804" s="11"/>
      <c r="AA1804" s="11"/>
      <c r="AB1804" s="11"/>
      <c r="AC1804" s="11"/>
      <c r="AD1804" s="11"/>
      <c r="AE1804" s="11"/>
      <c r="AF1804" s="11"/>
      <c r="AG1804" s="11"/>
      <c r="AH1804" s="11"/>
      <c r="AI1804" s="11"/>
      <c r="AJ1804" s="11"/>
      <c r="AK1804" s="11"/>
      <c r="AL1804" s="11"/>
      <c r="AM1804" s="11"/>
      <c r="AN1804" s="11"/>
      <c r="AO1804" s="11"/>
      <c r="AP1804" s="11"/>
      <c r="AQ1804" s="11"/>
      <c r="AR1804" s="11"/>
      <c r="AS1804" s="11"/>
      <c r="AT1804" s="11"/>
      <c r="AU1804" s="11"/>
      <c r="AV1804" s="11"/>
      <c r="AW1804" s="11"/>
      <c r="AX1804" s="11"/>
      <c r="AY1804" s="11"/>
      <c r="AZ1804" s="11"/>
      <c r="BA1804" s="11"/>
      <c r="BB1804" s="11"/>
      <c r="BC1804" s="11"/>
      <c r="BD1804" s="11"/>
      <c r="BE1804" s="11"/>
      <c r="BF1804" s="11"/>
      <c r="BG1804" s="11"/>
      <c r="BH1804" s="11"/>
      <c r="BI1804" s="11"/>
      <c r="BJ1804" s="11"/>
      <c r="BK1804" s="11"/>
      <c r="BL1804" s="11"/>
      <c r="BM1804" s="11"/>
      <c r="BN1804" s="11"/>
      <c r="BO1804" s="11"/>
      <c r="BP1804" s="11"/>
    </row>
    <row r="1805" spans="1:68" ht="12.75" customHeight="1">
      <c r="A1805" s="12">
        <f t="shared" si="3246"/>
        <v>1801</v>
      </c>
      <c r="B1805" s="11" t="str">
        <f t="shared" ref="B1805:D1805" si="3486">IF(ISERROR(B1804),IF(ISERROR(B1803),IF(ISERROR(B1802),"BLANK",B1802),B1803),B1804)</f>
        <v>Valesca deGroot</v>
      </c>
      <c r="C1805" s="11" t="str">
        <f t="shared" si="3486"/>
        <v>Em Lim</v>
      </c>
      <c r="D1805" s="11" t="str">
        <f t="shared" si="3486"/>
        <v>BMSC27</v>
      </c>
      <c r="E1805" s="12" t="str">
        <f>IF(ISERROR(VLOOKUP($D1805,SITES!$A:$E,2,FALSE)),"",VLOOKUP($D1805,SITES!$A:$E,2,FALSE))</f>
        <v>San Jose North Island</v>
      </c>
      <c r="F1805" s="10">
        <f>IF(ISERROR(VLOOKUP($D1805,SITES!$A:$E,3,FALSE)),"",VLOOKUP($D1805,SITES!$A:$E,3,FALSE))</f>
        <v>48.901183000000003</v>
      </c>
      <c r="G1805" s="13">
        <f>IF(ISERROR(VLOOKUP($D1805,SITES!$A:$E,4,FALSE)),"",VLOOKUP($D1805,SITES!$A:$E,4,FALSE))</f>
        <v>-125.060433</v>
      </c>
      <c r="H1805" s="36" t="str">
        <f t="shared" ref="H1805:O1805" si="3487">IF(ISERROR(H1804),IF(ISERROR(H1803),IF(ISERROR(H1802),"BLANK",H1802),H1803),H1804)</f>
        <v>03/05/2024</v>
      </c>
      <c r="I1805" s="11">
        <f t="shared" si="3487"/>
        <v>3</v>
      </c>
      <c r="J1805" s="11" t="str">
        <f t="shared" si="3487"/>
        <v>NW</v>
      </c>
      <c r="K1805" s="18">
        <f t="shared" si="3487"/>
        <v>0.43402777777777773</v>
      </c>
      <c r="L1805" s="11" t="str">
        <f t="shared" si="3487"/>
        <v>VdG</v>
      </c>
      <c r="M1805" s="11">
        <f t="shared" si="3487"/>
        <v>8.5</v>
      </c>
      <c r="N1805" s="11">
        <f t="shared" si="3487"/>
        <v>2</v>
      </c>
      <c r="O1805" s="11">
        <f t="shared" si="3487"/>
        <v>2</v>
      </c>
      <c r="P1805" s="11" t="s">
        <v>263</v>
      </c>
      <c r="Q1805" s="19" t="str">
        <f>IF($N1805=1,IF(ISERROR(VLOOKUP($P1805,'M1'!$A:$C,Q$2,FALSE)),"NOT PRESENT",VLOOKUP($P1805,'M1'!$A:$C,Q$2,FALSE)),IF($N1805=2,IF(ISERROR(VLOOKUP(DATA!$P1805,'M2'!$A:$C,Q$2,FALSE)),"NOT PRESENT",VLOOKUP(DATA!$P1805,'M2'!$A:$C,Q$2,FALSE)),IF($N1805=0,IF(ISERROR(VLOOKUP($P1805,'M1'!$A:$C,Q$2,FALSE)),IF(ISERROR(VLOOKUP(DATA!$P1805,'M2'!$A:$C,Q$2,FALSE)),"NOT PRESENT",VLOOKUP(DATA!$P1805,'M2'!$A:$C,Q$2,FALSE)),VLOOKUP($P1805,'M1'!$A:$C,Q$2,FALSE)),"SPECIFY METHOD")))</f>
        <v>Rhamphocottus richardsonii</v>
      </c>
      <c r="R1805" s="12" t="str">
        <f>IF($N1805=1,IF(ISERROR(VLOOKUP($P1805,'M1'!$A:$C,R$2,FALSE)),"NOT PRESENT",VLOOKUP($P1805,'M1'!$A:$C,R$2,FALSE)),IF($N1805=2,IF(ISERROR(VLOOKUP(DATA!$P1805,'M2'!$A:$C,R$2,FALSE)),"NOT PRESENT",VLOOKUP(DATA!$P1805,'M2'!$A:$C,R$2,FALSE)),IF($N1805=0,IF(ISERROR(VLOOKUP($P1805,'M1'!$A:$C,R$2,FALSE)),IF(ISERROR(VLOOKUP(DATA!$P1805,'M2'!$A:$C,R$2,FALSE)),"NOT PRESENT",VLOOKUP(DATA!$P1805,'M2'!$A:$C,R$2,FALSE)),VLOOKUP($P1805,'M1'!$A:$C,R$2,FALSE)),"SPECIFY METHOD")))</f>
        <v>Grunt sculpin</v>
      </c>
      <c r="S1805" s="21">
        <f t="shared" si="3414"/>
        <v>1</v>
      </c>
      <c r="T1805" s="11">
        <v>0</v>
      </c>
      <c r="U1805" s="11"/>
      <c r="V1805" s="11"/>
      <c r="W1805" s="11">
        <v>1</v>
      </c>
      <c r="X1805" s="11"/>
      <c r="Y1805" s="11"/>
      <c r="Z1805" s="11"/>
      <c r="AA1805" s="11"/>
      <c r="AB1805" s="11"/>
      <c r="AC1805" s="11"/>
      <c r="AD1805" s="11"/>
      <c r="AE1805" s="11"/>
      <c r="AF1805" s="11"/>
      <c r="AG1805" s="11"/>
      <c r="AH1805" s="11"/>
      <c r="AI1805" s="11"/>
      <c r="AJ1805" s="11"/>
      <c r="AK1805" s="11"/>
      <c r="AL1805" s="11"/>
      <c r="AM1805" s="11"/>
      <c r="AN1805" s="11"/>
      <c r="AO1805" s="11"/>
      <c r="AP1805" s="11"/>
      <c r="AQ1805" s="11"/>
      <c r="AR1805" s="11"/>
      <c r="AS1805" s="11"/>
      <c r="AT1805" s="11"/>
      <c r="AU1805" s="11"/>
      <c r="AV1805" s="11"/>
      <c r="AW1805" s="11"/>
      <c r="AX1805" s="11"/>
      <c r="AY1805" s="11"/>
      <c r="AZ1805" s="11"/>
      <c r="BA1805" s="11"/>
      <c r="BB1805" s="11"/>
      <c r="BC1805" s="11"/>
      <c r="BD1805" s="11"/>
      <c r="BE1805" s="11"/>
      <c r="BF1805" s="11"/>
      <c r="BG1805" s="11"/>
      <c r="BH1805" s="11"/>
      <c r="BI1805" s="11"/>
      <c r="BJ1805" s="11"/>
      <c r="BK1805" s="11"/>
      <c r="BL1805" s="11"/>
      <c r="BM1805" s="11"/>
      <c r="BN1805" s="11"/>
      <c r="BO1805" s="11"/>
      <c r="BP1805" s="11"/>
    </row>
    <row r="1806" spans="1:68" ht="12.75" customHeight="1">
      <c r="A1806" s="12">
        <f t="shared" si="3246"/>
        <v>1802</v>
      </c>
      <c r="B1806" s="11" t="str">
        <f t="shared" ref="B1806:D1806" si="3488">IF(ISERROR(B1805),IF(ISERROR(B1804),IF(ISERROR(B1803),"BLANK",B1803),B1804),B1805)</f>
        <v>Valesca deGroot</v>
      </c>
      <c r="C1806" s="11" t="str">
        <f t="shared" si="3488"/>
        <v>Em Lim</v>
      </c>
      <c r="D1806" s="11" t="str">
        <f t="shared" si="3488"/>
        <v>BMSC27</v>
      </c>
      <c r="E1806" s="12" t="str">
        <f>IF(ISERROR(VLOOKUP($D1806,SITES!$A:$E,2,FALSE)),"",VLOOKUP($D1806,SITES!$A:$E,2,FALSE))</f>
        <v>San Jose North Island</v>
      </c>
      <c r="F1806" s="10">
        <f>IF(ISERROR(VLOOKUP($D1806,SITES!$A:$E,3,FALSE)),"",VLOOKUP($D1806,SITES!$A:$E,3,FALSE))</f>
        <v>48.901183000000003</v>
      </c>
      <c r="G1806" s="13">
        <f>IF(ISERROR(VLOOKUP($D1806,SITES!$A:$E,4,FALSE)),"",VLOOKUP($D1806,SITES!$A:$E,4,FALSE))</f>
        <v>-125.060433</v>
      </c>
      <c r="H1806" s="36" t="str">
        <f t="shared" ref="H1806:M1806" si="3489">IF(ISERROR(H1805),IF(ISERROR(H1804),IF(ISERROR(H1803),"BLANK",H1803),H1804),H1805)</f>
        <v>03/05/2024</v>
      </c>
      <c r="I1806" s="11">
        <f t="shared" si="3489"/>
        <v>3</v>
      </c>
      <c r="J1806" s="11" t="str">
        <f t="shared" si="3489"/>
        <v>NW</v>
      </c>
      <c r="K1806" s="18">
        <f t="shared" si="3489"/>
        <v>0.43402777777777773</v>
      </c>
      <c r="L1806" s="11" t="str">
        <f t="shared" si="3489"/>
        <v>VdG</v>
      </c>
      <c r="M1806" s="11">
        <f t="shared" si="3489"/>
        <v>8.5</v>
      </c>
      <c r="N1806" s="11">
        <v>0</v>
      </c>
      <c r="O1806" s="11">
        <f>IF(ISERROR(O1805),IF(ISERROR(O1804),IF(ISERROR(O1803),"BLANK",O1803),O1804),O1805)</f>
        <v>2</v>
      </c>
      <c r="P1806" s="11" t="s">
        <v>27</v>
      </c>
      <c r="Q1806" s="19" t="str">
        <f>IF($N1806=1,IF(ISERROR(VLOOKUP($P1806,'M1'!$A:$C,Q$2,FALSE)),"NOT PRESENT",VLOOKUP($P1806,'M1'!$A:$C,Q$2,FALSE)),IF($N1806=2,IF(ISERROR(VLOOKUP(DATA!$P1806,'M2'!$A:$C,Q$2,FALSE)),"NOT PRESENT",VLOOKUP(DATA!$P1806,'M2'!$A:$C,Q$2,FALSE)),IF($N1806=0,IF(ISERROR(VLOOKUP($P1806,'M1'!$A:$C,Q$2,FALSE)),IF(ISERROR(VLOOKUP(DATA!$P1806,'M2'!$A:$C,Q$2,FALSE)),"NOT PRESENT",VLOOKUP(DATA!$P1806,'M2'!$A:$C,Q$2,FALSE)),VLOOKUP($P1806,'M1'!$A:$C,Q$2,FALSE)),"SPECIFY METHOD")))</f>
        <v>Hexagrammos decagrammus</v>
      </c>
      <c r="R1806" s="12" t="str">
        <f>IF($N1806=1,IF(ISERROR(VLOOKUP($P1806,'M1'!$A:$C,R$2,FALSE)),"NOT PRESENT",VLOOKUP($P1806,'M1'!$A:$C,R$2,FALSE)),IF($N1806=2,IF(ISERROR(VLOOKUP(DATA!$P1806,'M2'!$A:$C,R$2,FALSE)),"NOT PRESENT",VLOOKUP(DATA!$P1806,'M2'!$A:$C,R$2,FALSE)),IF($N1806=0,IF(ISERROR(VLOOKUP($P1806,'M1'!$A:$C,R$2,FALSE)),IF(ISERROR(VLOOKUP(DATA!$P1806,'M2'!$A:$C,R$2,FALSE)),"NOT PRESENT",VLOOKUP(DATA!$P1806,'M2'!$A:$C,R$2,FALSE)),VLOOKUP($P1806,'M1'!$A:$C,R$2,FALSE)),"SPECIFY METHOD")))</f>
        <v>Kelp greenling</v>
      </c>
      <c r="S1806" s="21">
        <f t="shared" si="3414"/>
        <v>1</v>
      </c>
      <c r="T1806" s="11">
        <v>0</v>
      </c>
      <c r="U1806" s="11"/>
      <c r="V1806" s="11"/>
      <c r="W1806" s="11"/>
      <c r="X1806" s="11"/>
      <c r="Y1806" s="11"/>
      <c r="Z1806" s="11"/>
      <c r="AA1806" s="11"/>
      <c r="AB1806" s="11"/>
      <c r="AC1806" s="11"/>
      <c r="AD1806" s="11">
        <v>1</v>
      </c>
      <c r="AE1806" s="11"/>
      <c r="AF1806" s="11"/>
      <c r="AG1806" s="11"/>
      <c r="AH1806" s="11"/>
      <c r="AI1806" s="11"/>
      <c r="AJ1806" s="11"/>
      <c r="AK1806" s="11"/>
      <c r="AL1806" s="11"/>
      <c r="AM1806" s="11"/>
      <c r="AN1806" s="11"/>
      <c r="AO1806" s="11"/>
      <c r="AP1806" s="11"/>
      <c r="AQ1806" s="11"/>
      <c r="AR1806" s="11"/>
      <c r="AS1806" s="11"/>
      <c r="AT1806" s="11"/>
      <c r="AU1806" s="11"/>
      <c r="AV1806" s="11"/>
      <c r="AW1806" s="11"/>
      <c r="AX1806" s="11"/>
      <c r="AY1806" s="11"/>
      <c r="AZ1806" s="11"/>
      <c r="BA1806" s="11"/>
      <c r="BB1806" s="11"/>
      <c r="BC1806" s="11"/>
      <c r="BD1806" s="11"/>
      <c r="BE1806" s="11"/>
      <c r="BF1806" s="11"/>
      <c r="BG1806" s="11"/>
      <c r="BH1806" s="11"/>
      <c r="BI1806" s="11"/>
      <c r="BJ1806" s="11"/>
      <c r="BK1806" s="11"/>
      <c r="BL1806" s="11"/>
      <c r="BM1806" s="11"/>
      <c r="BN1806" s="11"/>
      <c r="BO1806" s="11"/>
      <c r="BP1806" s="11"/>
    </row>
    <row r="1807" spans="1:68" ht="12.75" customHeight="1">
      <c r="A1807" s="12">
        <f t="shared" si="3246"/>
        <v>1803</v>
      </c>
      <c r="B1807" s="11" t="str">
        <f t="shared" ref="B1807:D1807" si="3490">IF(ISERROR(B1806),IF(ISERROR(B1805),IF(ISERROR(B1804),"BLANK",B1804),B1805),B1806)</f>
        <v>Valesca deGroot</v>
      </c>
      <c r="C1807" s="11" t="str">
        <f t="shared" si="3490"/>
        <v>Em Lim</v>
      </c>
      <c r="D1807" s="11" t="str">
        <f t="shared" si="3490"/>
        <v>BMSC27</v>
      </c>
      <c r="E1807" s="12" t="str">
        <f>IF(ISERROR(VLOOKUP($D1807,SITES!$A:$E,2,FALSE)),"",VLOOKUP($D1807,SITES!$A:$E,2,FALSE))</f>
        <v>San Jose North Island</v>
      </c>
      <c r="F1807" s="10">
        <f>IF(ISERROR(VLOOKUP($D1807,SITES!$A:$E,3,FALSE)),"",VLOOKUP($D1807,SITES!$A:$E,3,FALSE))</f>
        <v>48.901183000000003</v>
      </c>
      <c r="G1807" s="13">
        <f>IF(ISERROR(VLOOKUP($D1807,SITES!$A:$E,4,FALSE)),"",VLOOKUP($D1807,SITES!$A:$E,4,FALSE))</f>
        <v>-125.060433</v>
      </c>
      <c r="H1807" s="36" t="str">
        <f t="shared" ref="H1807:O1807" si="3491">IF(ISERROR(H1806),IF(ISERROR(H1805),IF(ISERROR(H1804),"BLANK",H1804),H1805),H1806)</f>
        <v>03/05/2024</v>
      </c>
      <c r="I1807" s="11">
        <f t="shared" si="3491"/>
        <v>3</v>
      </c>
      <c r="J1807" s="11" t="str">
        <f t="shared" si="3491"/>
        <v>NW</v>
      </c>
      <c r="K1807" s="18">
        <f t="shared" si="3491"/>
        <v>0.43402777777777773</v>
      </c>
      <c r="L1807" s="11" t="str">
        <f t="shared" si="3491"/>
        <v>VdG</v>
      </c>
      <c r="M1807" s="11">
        <f t="shared" si="3491"/>
        <v>8.5</v>
      </c>
      <c r="N1807" s="11">
        <f t="shared" si="3491"/>
        <v>0</v>
      </c>
      <c r="O1807" s="11">
        <f t="shared" si="3491"/>
        <v>2</v>
      </c>
      <c r="P1807" s="11" t="s">
        <v>54</v>
      </c>
      <c r="Q1807" s="19" t="str">
        <f>IF($N1807=1,IF(ISERROR(VLOOKUP($P1807,'M1'!$A:$C,Q$2,FALSE)),"NOT PRESENT",VLOOKUP($P1807,'M1'!$A:$C,Q$2,FALSE)),IF($N1807=2,IF(ISERROR(VLOOKUP(DATA!$P1807,'M2'!$A:$C,Q$2,FALSE)),"NOT PRESENT",VLOOKUP(DATA!$P1807,'M2'!$A:$C,Q$2,FALSE)),IF($N1807=0,IF(ISERROR(VLOOKUP($P1807,'M1'!$A:$C,Q$2,FALSE)),IF(ISERROR(VLOOKUP(DATA!$P1807,'M2'!$A:$C,Q$2,FALSE)),"NOT PRESENT",VLOOKUP(DATA!$P1807,'M2'!$A:$C,Q$2,FALSE)),VLOOKUP($P1807,'M1'!$A:$C,Q$2,FALSE)),"SPECIFY METHOD")))</f>
        <v>Ophiodon elongatus</v>
      </c>
      <c r="R1807" s="12" t="str">
        <f>IF($N1807=1,IF(ISERROR(VLOOKUP($P1807,'M1'!$A:$C,R$2,FALSE)),"NOT PRESENT",VLOOKUP($P1807,'M1'!$A:$C,R$2,FALSE)),IF($N1807=2,IF(ISERROR(VLOOKUP(DATA!$P1807,'M2'!$A:$C,R$2,FALSE)),"NOT PRESENT",VLOOKUP(DATA!$P1807,'M2'!$A:$C,R$2,FALSE)),IF($N1807=0,IF(ISERROR(VLOOKUP($P1807,'M1'!$A:$C,R$2,FALSE)),IF(ISERROR(VLOOKUP(DATA!$P1807,'M2'!$A:$C,R$2,FALSE)),"NOT PRESENT",VLOOKUP(DATA!$P1807,'M2'!$A:$C,R$2,FALSE)),VLOOKUP($P1807,'M1'!$A:$C,R$2,FALSE)),"SPECIFY METHOD")))</f>
        <v>Lingcod</v>
      </c>
      <c r="S1807" s="21">
        <f t="shared" si="3414"/>
        <v>1</v>
      </c>
      <c r="T1807" s="11">
        <v>0</v>
      </c>
      <c r="U1807" s="11"/>
      <c r="V1807" s="11"/>
      <c r="W1807" s="11"/>
      <c r="X1807" s="11"/>
      <c r="Y1807" s="11"/>
      <c r="Z1807" s="11"/>
      <c r="AA1807" s="11"/>
      <c r="AB1807" s="11"/>
      <c r="AC1807" s="11">
        <v>1</v>
      </c>
      <c r="AD1807" s="11"/>
      <c r="AE1807" s="11"/>
      <c r="AF1807" s="11"/>
      <c r="AG1807" s="11"/>
      <c r="AH1807" s="11"/>
      <c r="AI1807" s="11"/>
      <c r="AJ1807" s="11"/>
      <c r="AK1807" s="11"/>
      <c r="AL1807" s="11"/>
      <c r="AM1807" s="11"/>
      <c r="AN1807" s="11"/>
      <c r="AO1807" s="11"/>
      <c r="AP1807" s="11"/>
      <c r="AQ1807" s="11"/>
      <c r="AR1807" s="11"/>
      <c r="AS1807" s="11"/>
      <c r="AT1807" s="11"/>
      <c r="AU1807" s="11"/>
      <c r="AV1807" s="11"/>
      <c r="AW1807" s="11"/>
      <c r="AX1807" s="11"/>
      <c r="AY1807" s="11"/>
      <c r="AZ1807" s="11"/>
      <c r="BA1807" s="11"/>
      <c r="BB1807" s="11"/>
      <c r="BC1807" s="11"/>
      <c r="BD1807" s="11"/>
      <c r="BE1807" s="11"/>
      <c r="BF1807" s="11"/>
      <c r="BG1807" s="11"/>
      <c r="BH1807" s="11"/>
      <c r="BI1807" s="11"/>
      <c r="BJ1807" s="11"/>
      <c r="BK1807" s="11"/>
      <c r="BL1807" s="11"/>
      <c r="BM1807" s="11"/>
      <c r="BN1807" s="11"/>
      <c r="BO1807" s="11"/>
      <c r="BP1807" s="11"/>
    </row>
    <row r="1808" spans="1:68" ht="12.75" customHeight="1">
      <c r="A1808" s="12">
        <f t="shared" si="3246"/>
        <v>1804</v>
      </c>
      <c r="B1808" s="11" t="s">
        <v>143</v>
      </c>
      <c r="C1808" s="11" t="s">
        <v>21</v>
      </c>
      <c r="D1808" s="11" t="s">
        <v>173</v>
      </c>
      <c r="E1808" s="12" t="str">
        <f>IF(ISERROR(VLOOKUP($D1808,SITES!$A:$E,2,FALSE)),"",VLOOKUP($D1808,SITES!$A:$E,2,FALSE))</f>
        <v>Aguilar Point</v>
      </c>
      <c r="F1808" s="10">
        <f>IF(ISERROR(VLOOKUP($D1808,SITES!$A:$E,3,FALSE)),"",VLOOKUP($D1808,SITES!$A:$E,3,FALSE))</f>
        <v>48.837589000000001</v>
      </c>
      <c r="G1808" s="13">
        <f>IF(ISERROR(VLOOKUP($D1808,SITES!$A:$E,4,FALSE)),"",VLOOKUP($D1808,SITES!$A:$E,4,FALSE))</f>
        <v>-125.14414499999999</v>
      </c>
      <c r="H1808" s="36" t="str">
        <f t="shared" ref="H1808:H1838" si="3492">IF(ISERROR(H1807),IF(ISERROR(H1806),IF(ISERROR(H1805),"BLANK",H1805),H1806),H1807)</f>
        <v>03/05/2024</v>
      </c>
      <c r="I1808" s="11">
        <v>2.5</v>
      </c>
      <c r="J1808" s="11" t="s">
        <v>99</v>
      </c>
      <c r="K1808" s="18">
        <v>0.53472222222222221</v>
      </c>
      <c r="L1808" s="11" t="str">
        <f>IF(ISERROR(L1807),IF(ISERROR(L1806),IF(ISERROR(L1805),"BLANK",L1805),L1806),L1807)</f>
        <v>VdG</v>
      </c>
      <c r="M1808" s="11">
        <v>6.7</v>
      </c>
      <c r="N1808" s="11">
        <v>1</v>
      </c>
      <c r="O1808" s="11">
        <f>IF(ISERROR(O1807),IF(ISERROR(O1806),IF(ISERROR(O1805),"BLANK",O1805),O1806),O1807)</f>
        <v>2</v>
      </c>
      <c r="P1808" s="11" t="s">
        <v>28</v>
      </c>
      <c r="Q1808" s="19" t="str">
        <f>IF($N1808=1,IF(ISERROR(VLOOKUP($P1808,'M1'!$A:$C,Q$2,FALSE)),"NOT PRESENT",VLOOKUP($P1808,'M1'!$A:$C,Q$2,FALSE)),IF($N1808=2,IF(ISERROR(VLOOKUP(DATA!$P1808,'M2'!$A:$C,Q$2,FALSE)),"NOT PRESENT",VLOOKUP(DATA!$P1808,'M2'!$A:$C,Q$2,FALSE)),IF($N1808=0,IF(ISERROR(VLOOKUP($P1808,'M1'!$A:$C,Q$2,FALSE)),IF(ISERROR(VLOOKUP(DATA!$P1808,'M2'!$A:$C,Q$2,FALSE)),"NOT PRESENT",VLOOKUP(DATA!$P1808,'M2'!$A:$C,Q$2,FALSE)),VLOOKUP($P1808,'M1'!$A:$C,Q$2,FALSE)),"SPECIFY METHOD")))</f>
        <v>Artedius harringtoni</v>
      </c>
      <c r="R1808" s="12" t="str">
        <f>IF($N1808=1,IF(ISERROR(VLOOKUP($P1808,'M1'!$A:$C,R$2,FALSE)),"NOT PRESENT",VLOOKUP($P1808,'M1'!$A:$C,R$2,FALSE)),IF($N1808=2,IF(ISERROR(VLOOKUP(DATA!$P1808,'M2'!$A:$C,R$2,FALSE)),"NOT PRESENT",VLOOKUP(DATA!$P1808,'M2'!$A:$C,R$2,FALSE)),IF($N1808=0,IF(ISERROR(VLOOKUP($P1808,'M1'!$A:$C,R$2,FALSE)),IF(ISERROR(VLOOKUP(DATA!$P1808,'M2'!$A:$C,R$2,FALSE)),"NOT PRESENT",VLOOKUP(DATA!$P1808,'M2'!$A:$C,R$2,FALSE)),VLOOKUP($P1808,'M1'!$A:$C,R$2,FALSE)),"SPECIFY METHOD")))</f>
        <v>Scalyhead sculpin</v>
      </c>
      <c r="S1808" s="21">
        <f t="shared" si="3414"/>
        <v>1</v>
      </c>
      <c r="T1808" s="11">
        <v>0</v>
      </c>
      <c r="U1808" s="11"/>
      <c r="V1808" s="11">
        <v>1</v>
      </c>
      <c r="W1808" s="11"/>
      <c r="X1808" s="11"/>
      <c r="Y1808" s="11"/>
      <c r="Z1808" s="11"/>
      <c r="AA1808" s="11"/>
      <c r="AB1808" s="11"/>
      <c r="AC1808" s="11"/>
      <c r="AD1808" s="11"/>
      <c r="AE1808" s="11"/>
      <c r="AF1808" s="11"/>
      <c r="AG1808" s="11"/>
      <c r="AH1808" s="11"/>
      <c r="AI1808" s="11"/>
      <c r="AJ1808" s="11"/>
      <c r="AK1808" s="11"/>
      <c r="AL1808" s="11"/>
      <c r="AM1808" s="11"/>
      <c r="AN1808" s="11"/>
      <c r="AO1808" s="11"/>
      <c r="AP1808" s="11"/>
      <c r="AQ1808" s="11"/>
      <c r="AR1808" s="11"/>
      <c r="AS1808" s="11"/>
      <c r="AT1808" s="11"/>
      <c r="AU1808" s="11"/>
      <c r="AV1808" s="11"/>
      <c r="AW1808" s="11"/>
      <c r="AX1808" s="11"/>
      <c r="AY1808" s="11"/>
      <c r="AZ1808" s="11"/>
      <c r="BA1808" s="11"/>
      <c r="BB1808" s="11"/>
      <c r="BC1808" s="11"/>
      <c r="BD1808" s="11"/>
      <c r="BE1808" s="11"/>
      <c r="BF1808" s="11"/>
      <c r="BG1808" s="11"/>
      <c r="BH1808" s="11"/>
      <c r="BI1808" s="11"/>
      <c r="BJ1808" s="11"/>
      <c r="BK1808" s="11"/>
      <c r="BL1808" s="11"/>
      <c r="BM1808" s="11"/>
      <c r="BN1808" s="11"/>
      <c r="BO1808" s="11"/>
      <c r="BP1808" s="11"/>
    </row>
    <row r="1809" spans="1:68" ht="12.75" customHeight="1">
      <c r="A1809" s="12">
        <f t="shared" si="3246"/>
        <v>1805</v>
      </c>
      <c r="B1809" s="11" t="str">
        <f t="shared" ref="B1809:D1809" si="3493">IF(ISERROR(B1808),IF(ISERROR(B1807),IF(ISERROR(B1806),"BLANK",B1806),B1807),B1808)</f>
        <v>Valesca deGroot</v>
      </c>
      <c r="C1809" s="11" t="str">
        <f t="shared" si="3493"/>
        <v>Em Lim</v>
      </c>
      <c r="D1809" s="11" t="str">
        <f t="shared" si="3493"/>
        <v>BMSC23</v>
      </c>
      <c r="E1809" s="12" t="str">
        <f>IF(ISERROR(VLOOKUP($D1809,SITES!$A:$E,2,FALSE)),"",VLOOKUP($D1809,SITES!$A:$E,2,FALSE))</f>
        <v>Aguilar Point</v>
      </c>
      <c r="F1809" s="10">
        <f>IF(ISERROR(VLOOKUP($D1809,SITES!$A:$E,3,FALSE)),"",VLOOKUP($D1809,SITES!$A:$E,3,FALSE))</f>
        <v>48.837589000000001</v>
      </c>
      <c r="G1809" s="13">
        <f>IF(ISERROR(VLOOKUP($D1809,SITES!$A:$E,4,FALSE)),"",VLOOKUP($D1809,SITES!$A:$E,4,FALSE))</f>
        <v>-125.14414499999999</v>
      </c>
      <c r="H1809" s="36" t="str">
        <f t="shared" si="3492"/>
        <v>03/05/2024</v>
      </c>
      <c r="I1809" s="11">
        <f t="shared" ref="I1809:O1809" si="3494">IF(ISERROR(I1808),IF(ISERROR(I1807),IF(ISERROR(I1806),"BLANK",I1806),I1807),I1808)</f>
        <v>2.5</v>
      </c>
      <c r="J1809" s="11" t="str">
        <f t="shared" si="3494"/>
        <v>NE</v>
      </c>
      <c r="K1809" s="18">
        <f t="shared" si="3494"/>
        <v>0.53472222222222221</v>
      </c>
      <c r="L1809" s="11" t="str">
        <f t="shared" si="3494"/>
        <v>VdG</v>
      </c>
      <c r="M1809" s="11">
        <f t="shared" si="3494"/>
        <v>6.7</v>
      </c>
      <c r="N1809" s="11">
        <f t="shared" si="3494"/>
        <v>1</v>
      </c>
      <c r="O1809" s="11">
        <f t="shared" si="3494"/>
        <v>2</v>
      </c>
      <c r="P1809" s="11" t="s">
        <v>46</v>
      </c>
      <c r="Q1809" s="19" t="str">
        <f>IF($N1809=1,IF(ISERROR(VLOOKUP($P1809,'M1'!$A:$C,Q$2,FALSE)),"NOT PRESENT",VLOOKUP($P1809,'M1'!$A:$C,Q$2,FALSE)),IF($N1809=2,IF(ISERROR(VLOOKUP(DATA!$P1809,'M2'!$A:$C,Q$2,FALSE)),"NOT PRESENT",VLOOKUP(DATA!$P1809,'M2'!$A:$C,Q$2,FALSE)),IF($N1809=0,IF(ISERROR(VLOOKUP($P1809,'M1'!$A:$C,Q$2,FALSE)),IF(ISERROR(VLOOKUP(DATA!$P1809,'M2'!$A:$C,Q$2,FALSE)),"NOT PRESENT",VLOOKUP(DATA!$P1809,'M2'!$A:$C,Q$2,FALSE)),VLOOKUP($P1809,'M1'!$A:$C,Q$2,FALSE)),"SPECIFY METHOD")))</f>
        <v>Oxylebius pictus</v>
      </c>
      <c r="R1809" s="12" t="str">
        <f>IF($N1809=1,IF(ISERROR(VLOOKUP($P1809,'M1'!$A:$C,R$2,FALSE)),"NOT PRESENT",VLOOKUP($P1809,'M1'!$A:$C,R$2,FALSE)),IF($N1809=2,IF(ISERROR(VLOOKUP(DATA!$P1809,'M2'!$A:$C,R$2,FALSE)),"NOT PRESENT",VLOOKUP(DATA!$P1809,'M2'!$A:$C,R$2,FALSE)),IF($N1809=0,IF(ISERROR(VLOOKUP($P1809,'M1'!$A:$C,R$2,FALSE)),IF(ISERROR(VLOOKUP(DATA!$P1809,'M2'!$A:$C,R$2,FALSE)),"NOT PRESENT",VLOOKUP(DATA!$P1809,'M2'!$A:$C,R$2,FALSE)),VLOOKUP($P1809,'M1'!$A:$C,R$2,FALSE)),"SPECIFY METHOD")))</f>
        <v>Painted greenling</v>
      </c>
      <c r="S1809" s="21">
        <f t="shared" si="3414"/>
        <v>2</v>
      </c>
      <c r="T1809" s="11">
        <v>0</v>
      </c>
      <c r="U1809" s="11"/>
      <c r="V1809" s="11"/>
      <c r="W1809" s="11"/>
      <c r="X1809" s="11"/>
      <c r="Y1809" s="11"/>
      <c r="Z1809" s="11">
        <v>2</v>
      </c>
      <c r="AA1809" s="11"/>
      <c r="AB1809" s="11"/>
      <c r="AC1809" s="11"/>
      <c r="AD1809" s="11"/>
      <c r="AE1809" s="11"/>
      <c r="AF1809" s="11"/>
      <c r="AG1809" s="11"/>
      <c r="AH1809" s="11"/>
      <c r="AI1809" s="11"/>
      <c r="AJ1809" s="11"/>
      <c r="AK1809" s="11"/>
      <c r="AL1809" s="11"/>
      <c r="AM1809" s="11"/>
      <c r="AN1809" s="11"/>
      <c r="AO1809" s="11"/>
      <c r="AP1809" s="11"/>
      <c r="AQ1809" s="11"/>
      <c r="AR1809" s="11"/>
      <c r="AS1809" s="11"/>
      <c r="AT1809" s="11"/>
      <c r="AU1809" s="11"/>
      <c r="AV1809" s="11"/>
      <c r="AW1809" s="11"/>
      <c r="AX1809" s="11"/>
      <c r="AY1809" s="11"/>
      <c r="AZ1809" s="11"/>
      <c r="BA1809" s="11"/>
      <c r="BB1809" s="11"/>
      <c r="BC1809" s="11"/>
      <c r="BD1809" s="11"/>
      <c r="BE1809" s="11"/>
      <c r="BF1809" s="11"/>
      <c r="BG1809" s="11"/>
      <c r="BH1809" s="11"/>
      <c r="BI1809" s="11"/>
      <c r="BJ1809" s="11"/>
      <c r="BK1809" s="11"/>
      <c r="BL1809" s="11"/>
      <c r="BM1809" s="11"/>
      <c r="BN1809" s="11"/>
      <c r="BO1809" s="11"/>
      <c r="BP1809" s="11"/>
    </row>
    <row r="1810" spans="1:68" ht="12.75" customHeight="1">
      <c r="A1810" s="12">
        <f t="shared" si="3246"/>
        <v>1806</v>
      </c>
      <c r="B1810" s="11" t="str">
        <f t="shared" ref="B1810:D1810" si="3495">IF(ISERROR(B1809),IF(ISERROR(B1808),IF(ISERROR(B1807),"BLANK",B1807),B1808),B1809)</f>
        <v>Valesca deGroot</v>
      </c>
      <c r="C1810" s="11" t="str">
        <f t="shared" si="3495"/>
        <v>Em Lim</v>
      </c>
      <c r="D1810" s="11" t="str">
        <f t="shared" si="3495"/>
        <v>BMSC23</v>
      </c>
      <c r="E1810" s="12" t="str">
        <f>IF(ISERROR(VLOOKUP($D1810,SITES!$A:$E,2,FALSE)),"",VLOOKUP($D1810,SITES!$A:$E,2,FALSE))</f>
        <v>Aguilar Point</v>
      </c>
      <c r="F1810" s="10">
        <f>IF(ISERROR(VLOOKUP($D1810,SITES!$A:$E,3,FALSE)),"",VLOOKUP($D1810,SITES!$A:$E,3,FALSE))</f>
        <v>48.837589000000001</v>
      </c>
      <c r="G1810" s="13">
        <f>IF(ISERROR(VLOOKUP($D1810,SITES!$A:$E,4,FALSE)),"",VLOOKUP($D1810,SITES!$A:$E,4,FALSE))</f>
        <v>-125.14414499999999</v>
      </c>
      <c r="H1810" s="36" t="str">
        <f t="shared" si="3492"/>
        <v>03/05/2024</v>
      </c>
      <c r="I1810" s="11">
        <f t="shared" ref="I1810:O1810" si="3496">IF(ISERROR(I1809),IF(ISERROR(I1808),IF(ISERROR(I1807),"BLANK",I1807),I1808),I1809)</f>
        <v>2.5</v>
      </c>
      <c r="J1810" s="11" t="str">
        <f t="shared" si="3496"/>
        <v>NE</v>
      </c>
      <c r="K1810" s="18">
        <f t="shared" si="3496"/>
        <v>0.53472222222222221</v>
      </c>
      <c r="L1810" s="11" t="str">
        <f t="shared" si="3496"/>
        <v>VdG</v>
      </c>
      <c r="M1810" s="11">
        <f t="shared" si="3496"/>
        <v>6.7</v>
      </c>
      <c r="N1810" s="11">
        <f t="shared" si="3496"/>
        <v>1</v>
      </c>
      <c r="O1810" s="11">
        <f t="shared" si="3496"/>
        <v>2</v>
      </c>
      <c r="P1810" s="11" t="s">
        <v>27</v>
      </c>
      <c r="Q1810" s="19" t="str">
        <f>IF($N1810=1,IF(ISERROR(VLOOKUP($P1810,'M1'!$A:$C,Q$2,FALSE)),"NOT PRESENT",VLOOKUP($P1810,'M1'!$A:$C,Q$2,FALSE)),IF($N1810=2,IF(ISERROR(VLOOKUP(DATA!$P1810,'M2'!$A:$C,Q$2,FALSE)),"NOT PRESENT",VLOOKUP(DATA!$P1810,'M2'!$A:$C,Q$2,FALSE)),IF($N1810=0,IF(ISERROR(VLOOKUP($P1810,'M1'!$A:$C,Q$2,FALSE)),IF(ISERROR(VLOOKUP(DATA!$P1810,'M2'!$A:$C,Q$2,FALSE)),"NOT PRESENT",VLOOKUP(DATA!$P1810,'M2'!$A:$C,Q$2,FALSE)),VLOOKUP($P1810,'M1'!$A:$C,Q$2,FALSE)),"SPECIFY METHOD")))</f>
        <v>Hexagrammos decagrammus</v>
      </c>
      <c r="R1810" s="12" t="str">
        <f>IF($N1810=1,IF(ISERROR(VLOOKUP($P1810,'M1'!$A:$C,R$2,FALSE)),"NOT PRESENT",VLOOKUP($P1810,'M1'!$A:$C,R$2,FALSE)),IF($N1810=2,IF(ISERROR(VLOOKUP(DATA!$P1810,'M2'!$A:$C,R$2,FALSE)),"NOT PRESENT",VLOOKUP(DATA!$P1810,'M2'!$A:$C,R$2,FALSE)),IF($N1810=0,IF(ISERROR(VLOOKUP($P1810,'M1'!$A:$C,R$2,FALSE)),IF(ISERROR(VLOOKUP(DATA!$P1810,'M2'!$A:$C,R$2,FALSE)),"NOT PRESENT",VLOOKUP(DATA!$P1810,'M2'!$A:$C,R$2,FALSE)),VLOOKUP($P1810,'M1'!$A:$C,R$2,FALSE)),"SPECIFY METHOD")))</f>
        <v>Kelp greenling</v>
      </c>
      <c r="S1810" s="21">
        <f t="shared" si="3414"/>
        <v>2</v>
      </c>
      <c r="T1810" s="11">
        <v>0</v>
      </c>
      <c r="U1810" s="11"/>
      <c r="V1810" s="11"/>
      <c r="W1810" s="11"/>
      <c r="X1810" s="11"/>
      <c r="Y1810" s="11"/>
      <c r="Z1810" s="11"/>
      <c r="AA1810" s="11"/>
      <c r="AB1810" s="11">
        <v>1</v>
      </c>
      <c r="AC1810" s="11">
        <v>1</v>
      </c>
      <c r="AD1810" s="11"/>
      <c r="AE1810" s="11"/>
      <c r="AF1810" s="11"/>
      <c r="AG1810" s="11"/>
      <c r="AH1810" s="11"/>
      <c r="AI1810" s="11"/>
      <c r="AJ1810" s="11"/>
      <c r="AK1810" s="11"/>
      <c r="AL1810" s="11"/>
      <c r="AM1810" s="11"/>
      <c r="AN1810" s="11"/>
      <c r="AO1810" s="11"/>
      <c r="AP1810" s="11"/>
      <c r="AQ1810" s="11"/>
      <c r="AR1810" s="11"/>
      <c r="AS1810" s="11"/>
      <c r="AT1810" s="11"/>
      <c r="AU1810" s="11"/>
      <c r="AV1810" s="11"/>
      <c r="AW1810" s="11"/>
      <c r="AX1810" s="11"/>
      <c r="AY1810" s="11"/>
      <c r="AZ1810" s="11"/>
      <c r="BA1810" s="11"/>
      <c r="BB1810" s="11"/>
      <c r="BC1810" s="11"/>
      <c r="BD1810" s="11"/>
      <c r="BE1810" s="11"/>
      <c r="BF1810" s="11"/>
      <c r="BG1810" s="11"/>
      <c r="BH1810" s="11"/>
      <c r="BI1810" s="11"/>
      <c r="BJ1810" s="11"/>
      <c r="BK1810" s="11"/>
      <c r="BL1810" s="11"/>
      <c r="BM1810" s="11"/>
      <c r="BN1810" s="11"/>
      <c r="BO1810" s="11"/>
      <c r="BP1810" s="11"/>
    </row>
    <row r="1811" spans="1:68" ht="12.75" customHeight="1">
      <c r="A1811" s="12">
        <f t="shared" si="3246"/>
        <v>1807</v>
      </c>
      <c r="B1811" s="11" t="str">
        <f t="shared" ref="B1811:D1811" si="3497">IF(ISERROR(B1810),IF(ISERROR(B1809),IF(ISERROR(B1808),"BLANK",B1808),B1809),B1810)</f>
        <v>Valesca deGroot</v>
      </c>
      <c r="C1811" s="11" t="str">
        <f t="shared" si="3497"/>
        <v>Em Lim</v>
      </c>
      <c r="D1811" s="11" t="str">
        <f t="shared" si="3497"/>
        <v>BMSC23</v>
      </c>
      <c r="E1811" s="12" t="str">
        <f>IF(ISERROR(VLOOKUP($D1811,SITES!$A:$E,2,FALSE)),"",VLOOKUP($D1811,SITES!$A:$E,2,FALSE))</f>
        <v>Aguilar Point</v>
      </c>
      <c r="F1811" s="10">
        <f>IF(ISERROR(VLOOKUP($D1811,SITES!$A:$E,3,FALSE)),"",VLOOKUP($D1811,SITES!$A:$E,3,FALSE))</f>
        <v>48.837589000000001</v>
      </c>
      <c r="G1811" s="13">
        <f>IF(ISERROR(VLOOKUP($D1811,SITES!$A:$E,4,FALSE)),"",VLOOKUP($D1811,SITES!$A:$E,4,FALSE))</f>
        <v>-125.14414499999999</v>
      </c>
      <c r="H1811" s="36" t="str">
        <f t="shared" si="3492"/>
        <v>03/05/2024</v>
      </c>
      <c r="I1811" s="11">
        <f t="shared" ref="I1811:O1811" si="3498">IF(ISERROR(I1810),IF(ISERROR(I1809),IF(ISERROR(I1808),"BLANK",I1808),I1809),I1810)</f>
        <v>2.5</v>
      </c>
      <c r="J1811" s="11" t="str">
        <f t="shared" si="3498"/>
        <v>NE</v>
      </c>
      <c r="K1811" s="18">
        <f t="shared" si="3498"/>
        <v>0.53472222222222221</v>
      </c>
      <c r="L1811" s="11" t="str">
        <f t="shared" si="3498"/>
        <v>VdG</v>
      </c>
      <c r="M1811" s="11">
        <f t="shared" si="3498"/>
        <v>6.7</v>
      </c>
      <c r="N1811" s="11">
        <f t="shared" si="3498"/>
        <v>1</v>
      </c>
      <c r="O1811" s="11">
        <f t="shared" si="3498"/>
        <v>2</v>
      </c>
      <c r="P1811" s="11" t="s">
        <v>53</v>
      </c>
      <c r="Q1811" s="19" t="str">
        <f>IF($N1811=1,IF(ISERROR(VLOOKUP($P1811,'M1'!$A:$C,Q$2,FALSE)),"NOT PRESENT",VLOOKUP($P1811,'M1'!$A:$C,Q$2,FALSE)),IF($N1811=2,IF(ISERROR(VLOOKUP(DATA!$P1811,'M2'!$A:$C,Q$2,FALSE)),"NOT PRESENT",VLOOKUP(DATA!$P1811,'M2'!$A:$C,Q$2,FALSE)),IF($N1811=0,IF(ISERROR(VLOOKUP($P1811,'M1'!$A:$C,Q$2,FALSE)),IF(ISERROR(VLOOKUP(DATA!$P1811,'M2'!$A:$C,Q$2,FALSE)),"NOT PRESENT",VLOOKUP(DATA!$P1811,'M2'!$A:$C,Q$2,FALSE)),VLOOKUP($P1811,'M1'!$A:$C,Q$2,FALSE)),"SPECIFY METHOD")))</f>
        <v>Rhinogobiops nicholsii</v>
      </c>
      <c r="R1811" s="12" t="str">
        <f>IF($N1811=1,IF(ISERROR(VLOOKUP($P1811,'M1'!$A:$C,R$2,FALSE)),"NOT PRESENT",VLOOKUP($P1811,'M1'!$A:$C,R$2,FALSE)),IF($N1811=2,IF(ISERROR(VLOOKUP(DATA!$P1811,'M2'!$A:$C,R$2,FALSE)),"NOT PRESENT",VLOOKUP(DATA!$P1811,'M2'!$A:$C,R$2,FALSE)),IF($N1811=0,IF(ISERROR(VLOOKUP($P1811,'M1'!$A:$C,R$2,FALSE)),IF(ISERROR(VLOOKUP(DATA!$P1811,'M2'!$A:$C,R$2,FALSE)),"NOT PRESENT",VLOOKUP(DATA!$P1811,'M2'!$A:$C,R$2,FALSE)),VLOOKUP($P1811,'M1'!$A:$C,R$2,FALSE)),"SPECIFY METHOD")))</f>
        <v>Blackeye goby</v>
      </c>
      <c r="S1811" s="21">
        <f t="shared" si="3414"/>
        <v>4</v>
      </c>
      <c r="T1811" s="11">
        <v>0</v>
      </c>
      <c r="U1811" s="11">
        <v>2</v>
      </c>
      <c r="V1811" s="11">
        <v>2</v>
      </c>
      <c r="W1811" s="11"/>
      <c r="X1811" s="11"/>
      <c r="Y1811" s="11"/>
      <c r="Z1811" s="11"/>
      <c r="AA1811" s="11"/>
      <c r="AB1811" s="11"/>
      <c r="AC1811" s="11"/>
      <c r="AD1811" s="11"/>
      <c r="AE1811" s="11"/>
      <c r="AF1811" s="11"/>
      <c r="AG1811" s="11"/>
      <c r="AH1811" s="11"/>
      <c r="AI1811" s="11"/>
      <c r="AJ1811" s="11"/>
      <c r="AK1811" s="11"/>
      <c r="AL1811" s="11"/>
      <c r="AM1811" s="11"/>
      <c r="AN1811" s="11"/>
      <c r="AO1811" s="11"/>
      <c r="AP1811" s="11"/>
      <c r="AQ1811" s="11"/>
      <c r="AR1811" s="11"/>
      <c r="AS1811" s="11"/>
      <c r="AT1811" s="11"/>
      <c r="AU1811" s="11"/>
      <c r="AV1811" s="11"/>
      <c r="AW1811" s="11"/>
      <c r="AX1811" s="11"/>
      <c r="AY1811" s="11"/>
      <c r="AZ1811" s="11"/>
      <c r="BA1811" s="11"/>
      <c r="BB1811" s="11"/>
      <c r="BC1811" s="11"/>
      <c r="BD1811" s="11"/>
      <c r="BE1811" s="11"/>
      <c r="BF1811" s="11"/>
      <c r="BG1811" s="11"/>
      <c r="BH1811" s="11"/>
      <c r="BI1811" s="11"/>
      <c r="BJ1811" s="11"/>
      <c r="BK1811" s="11"/>
      <c r="BL1811" s="11"/>
      <c r="BM1811" s="11"/>
      <c r="BN1811" s="11"/>
      <c r="BO1811" s="11"/>
      <c r="BP1811" s="11"/>
    </row>
    <row r="1812" spans="1:68" ht="12.75" customHeight="1">
      <c r="A1812" s="12">
        <f t="shared" si="3246"/>
        <v>1808</v>
      </c>
      <c r="B1812" s="11" t="str">
        <f t="shared" ref="B1812:D1812" si="3499">IF(ISERROR(B1811),IF(ISERROR(B1810),IF(ISERROR(B1809),"BLANK",B1809),B1810),B1811)</f>
        <v>Valesca deGroot</v>
      </c>
      <c r="C1812" s="11" t="str">
        <f t="shared" si="3499"/>
        <v>Em Lim</v>
      </c>
      <c r="D1812" s="11" t="str">
        <f t="shared" si="3499"/>
        <v>BMSC23</v>
      </c>
      <c r="E1812" s="12" t="str">
        <f>IF(ISERROR(VLOOKUP($D1812,SITES!$A:$E,2,FALSE)),"",VLOOKUP($D1812,SITES!$A:$E,2,FALSE))</f>
        <v>Aguilar Point</v>
      </c>
      <c r="F1812" s="10">
        <f>IF(ISERROR(VLOOKUP($D1812,SITES!$A:$E,3,FALSE)),"",VLOOKUP($D1812,SITES!$A:$E,3,FALSE))</f>
        <v>48.837589000000001</v>
      </c>
      <c r="G1812" s="13">
        <f>IF(ISERROR(VLOOKUP($D1812,SITES!$A:$E,4,FALSE)),"",VLOOKUP($D1812,SITES!$A:$E,4,FALSE))</f>
        <v>-125.14414499999999</v>
      </c>
      <c r="H1812" s="36" t="str">
        <f t="shared" si="3492"/>
        <v>03/05/2024</v>
      </c>
      <c r="I1812" s="11">
        <f t="shared" ref="I1812:M1812" si="3500">IF(ISERROR(I1811),IF(ISERROR(I1810),IF(ISERROR(I1809),"BLANK",I1809),I1810),I1811)</f>
        <v>2.5</v>
      </c>
      <c r="J1812" s="11" t="str">
        <f t="shared" si="3500"/>
        <v>NE</v>
      </c>
      <c r="K1812" s="18">
        <f t="shared" si="3500"/>
        <v>0.53472222222222221</v>
      </c>
      <c r="L1812" s="11" t="str">
        <f t="shared" si="3500"/>
        <v>VdG</v>
      </c>
      <c r="M1812" s="11">
        <f t="shared" si="3500"/>
        <v>6.7</v>
      </c>
      <c r="N1812" s="11">
        <v>2</v>
      </c>
      <c r="O1812" s="11">
        <f>IF(ISERROR(O1811),IF(ISERROR(O1810),IF(ISERROR(O1809),"BLANK",O1809),O1810),O1811)</f>
        <v>2</v>
      </c>
      <c r="P1812" s="11" t="s">
        <v>29</v>
      </c>
      <c r="Q1812" s="19" t="str">
        <f>IF($N1812=1,IF(ISERROR(VLOOKUP($P1812,'M1'!$A:$C,Q$2,FALSE)),"NOT PRESENT",VLOOKUP($P1812,'M1'!$A:$C,Q$2,FALSE)),IF($N1812=2,IF(ISERROR(VLOOKUP(DATA!$P1812,'M2'!$A:$C,Q$2,FALSE)),"NOT PRESENT",VLOOKUP(DATA!$P1812,'M2'!$A:$C,Q$2,FALSE)),IF($N1812=0,IF(ISERROR(VLOOKUP($P1812,'M1'!$A:$C,Q$2,FALSE)),IF(ISERROR(VLOOKUP(DATA!$P1812,'M2'!$A:$C,Q$2,FALSE)),"NOT PRESENT",VLOOKUP(DATA!$P1812,'M2'!$A:$C,Q$2,FALSE)),VLOOKUP($P1812,'M1'!$A:$C,Q$2,FALSE)),"SPECIFY METHOD")))</f>
        <v>Mesocentrotus franciscanus</v>
      </c>
      <c r="R1812" s="12" t="str">
        <f>IF($N1812=1,IF(ISERROR(VLOOKUP($P1812,'M1'!$A:$C,R$2,FALSE)),"NOT PRESENT",VLOOKUP($P1812,'M1'!$A:$C,R$2,FALSE)),IF($N1812=2,IF(ISERROR(VLOOKUP(DATA!$P1812,'M2'!$A:$C,R$2,FALSE)),"NOT PRESENT",VLOOKUP(DATA!$P1812,'M2'!$A:$C,R$2,FALSE)),IF($N1812=0,IF(ISERROR(VLOOKUP($P1812,'M1'!$A:$C,R$2,FALSE)),IF(ISERROR(VLOOKUP(DATA!$P1812,'M2'!$A:$C,R$2,FALSE)),"NOT PRESENT",VLOOKUP(DATA!$P1812,'M2'!$A:$C,R$2,FALSE)),VLOOKUP($P1812,'M1'!$A:$C,R$2,FALSE)),"SPECIFY METHOD")))</f>
        <v>Red sea urchin</v>
      </c>
      <c r="S1812" s="21">
        <f t="shared" si="3414"/>
        <v>269</v>
      </c>
      <c r="T1812" s="11">
        <v>269</v>
      </c>
      <c r="U1812" s="11"/>
      <c r="V1812" s="11"/>
      <c r="W1812" s="11"/>
      <c r="X1812" s="11"/>
      <c r="Y1812" s="11"/>
      <c r="Z1812" s="11"/>
      <c r="AA1812" s="11"/>
      <c r="AB1812" s="11"/>
      <c r="AC1812" s="11"/>
      <c r="AD1812" s="11"/>
      <c r="AE1812" s="11"/>
      <c r="AF1812" s="11"/>
      <c r="AG1812" s="11"/>
      <c r="AH1812" s="11"/>
      <c r="AI1812" s="11"/>
      <c r="AJ1812" s="11"/>
      <c r="AK1812" s="11"/>
      <c r="AL1812" s="11"/>
      <c r="AM1812" s="11"/>
      <c r="AN1812" s="11"/>
      <c r="AO1812" s="11"/>
      <c r="AP1812" s="11"/>
      <c r="AQ1812" s="11"/>
      <c r="AR1812" s="11"/>
      <c r="AS1812" s="11"/>
      <c r="AT1812" s="11"/>
      <c r="AU1812" s="11"/>
      <c r="AV1812" s="11"/>
      <c r="AW1812" s="11"/>
      <c r="AX1812" s="11"/>
      <c r="AY1812" s="11"/>
      <c r="AZ1812" s="11"/>
      <c r="BA1812" s="11"/>
      <c r="BB1812" s="11"/>
      <c r="BC1812" s="11"/>
      <c r="BD1812" s="11"/>
      <c r="BE1812" s="11"/>
      <c r="BF1812" s="11"/>
      <c r="BG1812" s="11"/>
      <c r="BH1812" s="11"/>
      <c r="BI1812" s="11"/>
      <c r="BJ1812" s="11"/>
      <c r="BK1812" s="11"/>
      <c r="BL1812" s="11"/>
      <c r="BM1812" s="11"/>
      <c r="BN1812" s="11"/>
      <c r="BO1812" s="11"/>
      <c r="BP1812" s="11"/>
    </row>
    <row r="1813" spans="1:68" ht="12.75" customHeight="1">
      <c r="A1813" s="12">
        <f t="shared" si="3246"/>
        <v>1809</v>
      </c>
      <c r="B1813" s="11" t="str">
        <f t="shared" ref="B1813:D1813" si="3501">IF(ISERROR(B1812),IF(ISERROR(B1811),IF(ISERROR(B1810),"BLANK",B1810),B1811),B1812)</f>
        <v>Valesca deGroot</v>
      </c>
      <c r="C1813" s="11" t="str">
        <f t="shared" si="3501"/>
        <v>Em Lim</v>
      </c>
      <c r="D1813" s="11" t="str">
        <f t="shared" si="3501"/>
        <v>BMSC23</v>
      </c>
      <c r="E1813" s="12" t="str">
        <f>IF(ISERROR(VLOOKUP($D1813,SITES!$A:$E,2,FALSE)),"",VLOOKUP($D1813,SITES!$A:$E,2,FALSE))</f>
        <v>Aguilar Point</v>
      </c>
      <c r="F1813" s="10">
        <f>IF(ISERROR(VLOOKUP($D1813,SITES!$A:$E,3,FALSE)),"",VLOOKUP($D1813,SITES!$A:$E,3,FALSE))</f>
        <v>48.837589000000001</v>
      </c>
      <c r="G1813" s="13">
        <f>IF(ISERROR(VLOOKUP($D1813,SITES!$A:$E,4,FALSE)),"",VLOOKUP($D1813,SITES!$A:$E,4,FALSE))</f>
        <v>-125.14414499999999</v>
      </c>
      <c r="H1813" s="36" t="str">
        <f t="shared" si="3492"/>
        <v>03/05/2024</v>
      </c>
      <c r="I1813" s="11">
        <f t="shared" ref="I1813:O1813" si="3502">IF(ISERROR(I1812),IF(ISERROR(I1811),IF(ISERROR(I1810),"BLANK",I1810),I1811),I1812)</f>
        <v>2.5</v>
      </c>
      <c r="J1813" s="11" t="str">
        <f t="shared" si="3502"/>
        <v>NE</v>
      </c>
      <c r="K1813" s="18">
        <f t="shared" si="3502"/>
        <v>0.53472222222222221</v>
      </c>
      <c r="L1813" s="11" t="str">
        <f t="shared" si="3502"/>
        <v>VdG</v>
      </c>
      <c r="M1813" s="11">
        <f t="shared" si="3502"/>
        <v>6.7</v>
      </c>
      <c r="N1813" s="11">
        <f t="shared" si="3502"/>
        <v>2</v>
      </c>
      <c r="O1813" s="11">
        <f t="shared" si="3502"/>
        <v>2</v>
      </c>
      <c r="P1813" s="11" t="s">
        <v>36</v>
      </c>
      <c r="Q1813" s="19" t="str">
        <f>IF($N1813=1,IF(ISERROR(VLOOKUP($P1813,'M1'!$A:$C,Q$2,FALSE)),"NOT PRESENT",VLOOKUP($P1813,'M1'!$A:$C,Q$2,FALSE)),IF($N1813=2,IF(ISERROR(VLOOKUP(DATA!$P1813,'M2'!$A:$C,Q$2,FALSE)),"NOT PRESENT",VLOOKUP(DATA!$P1813,'M2'!$A:$C,Q$2,FALSE)),IF($N1813=0,IF(ISERROR(VLOOKUP($P1813,'M1'!$A:$C,Q$2,FALSE)),IF(ISERROR(VLOOKUP(DATA!$P1813,'M2'!$A:$C,Q$2,FALSE)),"NOT PRESENT",VLOOKUP(DATA!$P1813,'M2'!$A:$C,Q$2,FALSE)),VLOOKUP($P1813,'M1'!$A:$C,Q$2,FALSE)),"SPECIFY METHOD")))</f>
        <v>Haliotis kamtschatkana</v>
      </c>
      <c r="R1813" s="12" t="str">
        <f>IF($N1813=1,IF(ISERROR(VLOOKUP($P1813,'M1'!$A:$C,R$2,FALSE)),"NOT PRESENT",VLOOKUP($P1813,'M1'!$A:$C,R$2,FALSE)),IF($N1813=2,IF(ISERROR(VLOOKUP(DATA!$P1813,'M2'!$A:$C,R$2,FALSE)),"NOT PRESENT",VLOOKUP(DATA!$P1813,'M2'!$A:$C,R$2,FALSE)),IF($N1813=0,IF(ISERROR(VLOOKUP($P1813,'M1'!$A:$C,R$2,FALSE)),IF(ISERROR(VLOOKUP(DATA!$P1813,'M2'!$A:$C,R$2,FALSE)),"NOT PRESENT",VLOOKUP(DATA!$P1813,'M2'!$A:$C,R$2,FALSE)),VLOOKUP($P1813,'M1'!$A:$C,R$2,FALSE)),"SPECIFY METHOD")))</f>
        <v>Pinto abalone</v>
      </c>
      <c r="S1813" s="21">
        <f t="shared" si="3414"/>
        <v>25</v>
      </c>
      <c r="T1813" s="11">
        <v>0</v>
      </c>
      <c r="U1813" s="11">
        <v>8</v>
      </c>
      <c r="V1813" s="11">
        <v>16</v>
      </c>
      <c r="W1813" s="11">
        <v>1</v>
      </c>
      <c r="X1813" s="11"/>
      <c r="Y1813" s="11"/>
      <c r="Z1813" s="11"/>
      <c r="AA1813" s="11"/>
      <c r="AB1813" s="11"/>
      <c r="AC1813" s="11"/>
      <c r="AD1813" s="11"/>
      <c r="AE1813" s="11"/>
      <c r="AF1813" s="11"/>
      <c r="AG1813" s="11"/>
      <c r="AH1813" s="11"/>
      <c r="AI1813" s="11"/>
      <c r="AJ1813" s="11"/>
      <c r="AK1813" s="11"/>
      <c r="AL1813" s="11"/>
      <c r="AM1813" s="11"/>
      <c r="AN1813" s="11"/>
      <c r="AO1813" s="11"/>
      <c r="AP1813" s="11"/>
      <c r="AQ1813" s="11"/>
      <c r="AR1813" s="11"/>
      <c r="AS1813" s="11"/>
      <c r="AT1813" s="11"/>
      <c r="AU1813" s="11"/>
      <c r="AV1813" s="11"/>
      <c r="AW1813" s="11"/>
      <c r="AX1813" s="11"/>
      <c r="AY1813" s="11"/>
      <c r="AZ1813" s="11"/>
      <c r="BA1813" s="11"/>
      <c r="BB1813" s="11"/>
      <c r="BC1813" s="11"/>
      <c r="BD1813" s="11"/>
      <c r="BE1813" s="11"/>
      <c r="BF1813" s="11"/>
      <c r="BG1813" s="11"/>
      <c r="BH1813" s="11"/>
      <c r="BI1813" s="11"/>
      <c r="BJ1813" s="11"/>
      <c r="BK1813" s="11"/>
      <c r="BL1813" s="11"/>
      <c r="BM1813" s="11"/>
      <c r="BN1813" s="11"/>
      <c r="BO1813" s="11"/>
      <c r="BP1813" s="11"/>
    </row>
    <row r="1814" spans="1:68" ht="12.75" customHeight="1">
      <c r="A1814" s="12">
        <f t="shared" si="3246"/>
        <v>1810</v>
      </c>
      <c r="B1814" s="11" t="str">
        <f t="shared" ref="B1814:D1814" si="3503">IF(ISERROR(B1813),IF(ISERROR(B1812),IF(ISERROR(B1811),"BLANK",B1811),B1812),B1813)</f>
        <v>Valesca deGroot</v>
      </c>
      <c r="C1814" s="11" t="str">
        <f t="shared" si="3503"/>
        <v>Em Lim</v>
      </c>
      <c r="D1814" s="11" t="str">
        <f t="shared" si="3503"/>
        <v>BMSC23</v>
      </c>
      <c r="E1814" s="12" t="str">
        <f>IF(ISERROR(VLOOKUP($D1814,SITES!$A:$E,2,FALSE)),"",VLOOKUP($D1814,SITES!$A:$E,2,FALSE))</f>
        <v>Aguilar Point</v>
      </c>
      <c r="F1814" s="10">
        <f>IF(ISERROR(VLOOKUP($D1814,SITES!$A:$E,3,FALSE)),"",VLOOKUP($D1814,SITES!$A:$E,3,FALSE))</f>
        <v>48.837589000000001</v>
      </c>
      <c r="G1814" s="13">
        <f>IF(ISERROR(VLOOKUP($D1814,SITES!$A:$E,4,FALSE)),"",VLOOKUP($D1814,SITES!$A:$E,4,FALSE))</f>
        <v>-125.14414499999999</v>
      </c>
      <c r="H1814" s="36" t="str">
        <f t="shared" si="3492"/>
        <v>03/05/2024</v>
      </c>
      <c r="I1814" s="11">
        <f t="shared" ref="I1814:O1814" si="3504">IF(ISERROR(I1813),IF(ISERROR(I1812),IF(ISERROR(I1811),"BLANK",I1811),I1812),I1813)</f>
        <v>2.5</v>
      </c>
      <c r="J1814" s="11" t="str">
        <f t="shared" si="3504"/>
        <v>NE</v>
      </c>
      <c r="K1814" s="18">
        <f t="shared" si="3504"/>
        <v>0.53472222222222221</v>
      </c>
      <c r="L1814" s="11" t="str">
        <f t="shared" si="3504"/>
        <v>VdG</v>
      </c>
      <c r="M1814" s="11">
        <f t="shared" si="3504"/>
        <v>6.7</v>
      </c>
      <c r="N1814" s="11">
        <f t="shared" si="3504"/>
        <v>2</v>
      </c>
      <c r="O1814" s="11">
        <f t="shared" si="3504"/>
        <v>2</v>
      </c>
      <c r="P1814" s="11" t="s">
        <v>53</v>
      </c>
      <c r="Q1814" s="19" t="str">
        <f>IF($N1814=1,IF(ISERROR(VLOOKUP($P1814,'M1'!$A:$C,Q$2,FALSE)),"NOT PRESENT",VLOOKUP($P1814,'M1'!$A:$C,Q$2,FALSE)),IF($N1814=2,IF(ISERROR(VLOOKUP(DATA!$P1814,'M2'!$A:$C,Q$2,FALSE)),"NOT PRESENT",VLOOKUP(DATA!$P1814,'M2'!$A:$C,Q$2,FALSE)),IF($N1814=0,IF(ISERROR(VLOOKUP($P1814,'M1'!$A:$C,Q$2,FALSE)),IF(ISERROR(VLOOKUP(DATA!$P1814,'M2'!$A:$C,Q$2,FALSE)),"NOT PRESENT",VLOOKUP(DATA!$P1814,'M2'!$A:$C,Q$2,FALSE)),VLOOKUP($P1814,'M1'!$A:$C,Q$2,FALSE)),"SPECIFY METHOD")))</f>
        <v>Rhinogobiops nicholsii</v>
      </c>
      <c r="R1814" s="12" t="str">
        <f>IF($N1814=1,IF(ISERROR(VLOOKUP($P1814,'M1'!$A:$C,R$2,FALSE)),"NOT PRESENT",VLOOKUP($P1814,'M1'!$A:$C,R$2,FALSE)),IF($N1814=2,IF(ISERROR(VLOOKUP(DATA!$P1814,'M2'!$A:$C,R$2,FALSE)),"NOT PRESENT",VLOOKUP(DATA!$P1814,'M2'!$A:$C,R$2,FALSE)),IF($N1814=0,IF(ISERROR(VLOOKUP($P1814,'M1'!$A:$C,R$2,FALSE)),IF(ISERROR(VLOOKUP(DATA!$P1814,'M2'!$A:$C,R$2,FALSE)),"NOT PRESENT",VLOOKUP(DATA!$P1814,'M2'!$A:$C,R$2,FALSE)),VLOOKUP($P1814,'M1'!$A:$C,R$2,FALSE)),"SPECIFY METHOD")))</f>
        <v>Blackeye goby</v>
      </c>
      <c r="S1814" s="21">
        <f t="shared" si="3414"/>
        <v>31</v>
      </c>
      <c r="T1814" s="11">
        <v>0</v>
      </c>
      <c r="U1814" s="11">
        <v>5</v>
      </c>
      <c r="V1814" s="11">
        <v>15</v>
      </c>
      <c r="W1814" s="11">
        <v>8</v>
      </c>
      <c r="X1814" s="11">
        <v>3</v>
      </c>
      <c r="Y1814" s="11"/>
      <c r="Z1814" s="11"/>
      <c r="AA1814" s="11"/>
      <c r="AB1814" s="11"/>
      <c r="AC1814" s="11"/>
      <c r="AD1814" s="11"/>
      <c r="AE1814" s="11"/>
      <c r="AF1814" s="11"/>
      <c r="AG1814" s="11"/>
      <c r="AH1814" s="11"/>
      <c r="AI1814" s="11"/>
      <c r="AJ1814" s="11"/>
      <c r="AK1814" s="11"/>
      <c r="AL1814" s="11"/>
      <c r="AM1814" s="11"/>
      <c r="AN1814" s="11"/>
      <c r="AO1814" s="11"/>
      <c r="AP1814" s="11"/>
      <c r="AQ1814" s="11"/>
      <c r="AR1814" s="11"/>
      <c r="AS1814" s="11"/>
      <c r="AT1814" s="11"/>
      <c r="AU1814" s="11"/>
      <c r="AV1814" s="11"/>
      <c r="AW1814" s="11"/>
      <c r="AX1814" s="11"/>
      <c r="AY1814" s="11"/>
      <c r="AZ1814" s="11"/>
      <c r="BA1814" s="11"/>
      <c r="BB1814" s="11"/>
      <c r="BC1814" s="11"/>
      <c r="BD1814" s="11"/>
      <c r="BE1814" s="11"/>
      <c r="BF1814" s="11"/>
      <c r="BG1814" s="11"/>
      <c r="BH1814" s="11"/>
      <c r="BI1814" s="11"/>
      <c r="BJ1814" s="11"/>
      <c r="BK1814" s="11"/>
      <c r="BL1814" s="11"/>
      <c r="BM1814" s="11"/>
      <c r="BN1814" s="11"/>
      <c r="BO1814" s="11"/>
      <c r="BP1814" s="11"/>
    </row>
    <row r="1815" spans="1:68" ht="12.75" customHeight="1">
      <c r="A1815" s="12">
        <f t="shared" si="3246"/>
        <v>1811</v>
      </c>
      <c r="B1815" s="11" t="str">
        <f t="shared" ref="B1815:D1815" si="3505">IF(ISERROR(B1814),IF(ISERROR(B1813),IF(ISERROR(B1812),"BLANK",B1812),B1813),B1814)</f>
        <v>Valesca deGroot</v>
      </c>
      <c r="C1815" s="11" t="str">
        <f t="shared" si="3505"/>
        <v>Em Lim</v>
      </c>
      <c r="D1815" s="11" t="str">
        <f t="shared" si="3505"/>
        <v>BMSC23</v>
      </c>
      <c r="E1815" s="12" t="str">
        <f>IF(ISERROR(VLOOKUP($D1815,SITES!$A:$E,2,FALSE)),"",VLOOKUP($D1815,SITES!$A:$E,2,FALSE))</f>
        <v>Aguilar Point</v>
      </c>
      <c r="F1815" s="10">
        <f>IF(ISERROR(VLOOKUP($D1815,SITES!$A:$E,3,FALSE)),"",VLOOKUP($D1815,SITES!$A:$E,3,FALSE))</f>
        <v>48.837589000000001</v>
      </c>
      <c r="G1815" s="13">
        <f>IF(ISERROR(VLOOKUP($D1815,SITES!$A:$E,4,FALSE)),"",VLOOKUP($D1815,SITES!$A:$E,4,FALSE))</f>
        <v>-125.14414499999999</v>
      </c>
      <c r="H1815" s="36" t="str">
        <f t="shared" si="3492"/>
        <v>03/05/2024</v>
      </c>
      <c r="I1815" s="11">
        <f t="shared" ref="I1815:O1815" si="3506">IF(ISERROR(I1814),IF(ISERROR(I1813),IF(ISERROR(I1812),"BLANK",I1812),I1813),I1814)</f>
        <v>2.5</v>
      </c>
      <c r="J1815" s="11" t="str">
        <f t="shared" si="3506"/>
        <v>NE</v>
      </c>
      <c r="K1815" s="18">
        <f t="shared" si="3506"/>
        <v>0.53472222222222221</v>
      </c>
      <c r="L1815" s="11" t="str">
        <f t="shared" si="3506"/>
        <v>VdG</v>
      </c>
      <c r="M1815" s="11">
        <f t="shared" si="3506"/>
        <v>6.7</v>
      </c>
      <c r="N1815" s="11">
        <f t="shared" si="3506"/>
        <v>2</v>
      </c>
      <c r="O1815" s="11">
        <f t="shared" si="3506"/>
        <v>2</v>
      </c>
      <c r="P1815" s="11" t="s">
        <v>121</v>
      </c>
      <c r="Q1815" s="19" t="str">
        <f>IF($N1815=1,IF(ISERROR(VLOOKUP($P1815,'M1'!$A:$C,Q$2,FALSE)),"NOT PRESENT",VLOOKUP($P1815,'M1'!$A:$C,Q$2,FALSE)),IF($N1815=2,IF(ISERROR(VLOOKUP(DATA!$P1815,'M2'!$A:$C,Q$2,FALSE)),"NOT PRESENT",VLOOKUP(DATA!$P1815,'M2'!$A:$C,Q$2,FALSE)),IF($N1815=0,IF(ISERROR(VLOOKUP($P1815,'M1'!$A:$C,Q$2,FALSE)),IF(ISERROR(VLOOKUP(DATA!$P1815,'M2'!$A:$C,Q$2,FALSE)),"NOT PRESENT",VLOOKUP(DATA!$P1815,'M2'!$A:$C,Q$2,FALSE)),VLOOKUP($P1815,'M1'!$A:$C,Q$2,FALSE)),"SPECIFY METHOD")))</f>
        <v>Chlamys spp.</v>
      </c>
      <c r="R1815" s="12" t="str">
        <f>IF($N1815=1,IF(ISERROR(VLOOKUP($P1815,'M1'!$A:$C,R$2,FALSE)),"NOT PRESENT",VLOOKUP($P1815,'M1'!$A:$C,R$2,FALSE)),IF($N1815=2,IF(ISERROR(VLOOKUP(DATA!$P1815,'M2'!$A:$C,R$2,FALSE)),"NOT PRESENT",VLOOKUP(DATA!$P1815,'M2'!$A:$C,R$2,FALSE)),IF($N1815=0,IF(ISERROR(VLOOKUP($P1815,'M1'!$A:$C,R$2,FALSE)),IF(ISERROR(VLOOKUP(DATA!$P1815,'M2'!$A:$C,R$2,FALSE)),"NOT PRESENT",VLOOKUP(DATA!$P1815,'M2'!$A:$C,R$2,FALSE)),VLOOKUP($P1815,'M1'!$A:$C,R$2,FALSE)),"SPECIFY METHOD")))</f>
        <v>Unidentified scallop</v>
      </c>
      <c r="S1815" s="21">
        <f t="shared" si="3414"/>
        <v>1</v>
      </c>
      <c r="T1815" s="11">
        <v>1</v>
      </c>
      <c r="U1815" s="11"/>
      <c r="V1815" s="11"/>
      <c r="W1815" s="11"/>
      <c r="X1815" s="11"/>
      <c r="Y1815" s="11"/>
      <c r="Z1815" s="11"/>
      <c r="AA1815" s="11"/>
      <c r="AB1815" s="11"/>
      <c r="AC1815" s="11"/>
      <c r="AD1815" s="11"/>
      <c r="AE1815" s="11"/>
      <c r="AF1815" s="11"/>
      <c r="AG1815" s="11"/>
      <c r="AH1815" s="11"/>
      <c r="AI1815" s="11"/>
      <c r="AJ1815" s="11"/>
      <c r="AK1815" s="11"/>
      <c r="AL1815" s="11"/>
      <c r="AM1815" s="11"/>
      <c r="AN1815" s="11"/>
      <c r="AO1815" s="11"/>
      <c r="AP1815" s="11"/>
      <c r="AQ1815" s="11"/>
      <c r="AR1815" s="11"/>
      <c r="AS1815" s="11"/>
      <c r="AT1815" s="11"/>
      <c r="AU1815" s="11"/>
      <c r="AV1815" s="11"/>
      <c r="AW1815" s="11"/>
      <c r="AX1815" s="11"/>
      <c r="AY1815" s="11"/>
      <c r="AZ1815" s="11"/>
      <c r="BA1815" s="11"/>
      <c r="BB1815" s="11"/>
      <c r="BC1815" s="11"/>
      <c r="BD1815" s="11"/>
      <c r="BE1815" s="11"/>
      <c r="BF1815" s="11"/>
      <c r="BG1815" s="11"/>
      <c r="BH1815" s="11"/>
      <c r="BI1815" s="11"/>
      <c r="BJ1815" s="11"/>
      <c r="BK1815" s="11"/>
      <c r="BL1815" s="11"/>
      <c r="BM1815" s="11"/>
      <c r="BN1815" s="11"/>
      <c r="BO1815" s="11"/>
      <c r="BP1815" s="11"/>
    </row>
    <row r="1816" spans="1:68" ht="12.75" customHeight="1">
      <c r="A1816" s="12">
        <f t="shared" si="3246"/>
        <v>1812</v>
      </c>
      <c r="B1816" s="11" t="str">
        <f t="shared" ref="B1816:D1816" si="3507">IF(ISERROR(B1815),IF(ISERROR(B1814),IF(ISERROR(B1813),"BLANK",B1813),B1814),B1815)</f>
        <v>Valesca deGroot</v>
      </c>
      <c r="C1816" s="11" t="str">
        <f t="shared" si="3507"/>
        <v>Em Lim</v>
      </c>
      <c r="D1816" s="11" t="str">
        <f t="shared" si="3507"/>
        <v>BMSC23</v>
      </c>
      <c r="E1816" s="12" t="str">
        <f>IF(ISERROR(VLOOKUP($D1816,SITES!$A:$E,2,FALSE)),"",VLOOKUP($D1816,SITES!$A:$E,2,FALSE))</f>
        <v>Aguilar Point</v>
      </c>
      <c r="F1816" s="10">
        <f>IF(ISERROR(VLOOKUP($D1816,SITES!$A:$E,3,FALSE)),"",VLOOKUP($D1816,SITES!$A:$E,3,FALSE))</f>
        <v>48.837589000000001</v>
      </c>
      <c r="G1816" s="13">
        <f>IF(ISERROR(VLOOKUP($D1816,SITES!$A:$E,4,FALSE)),"",VLOOKUP($D1816,SITES!$A:$E,4,FALSE))</f>
        <v>-125.14414499999999</v>
      </c>
      <c r="H1816" s="36" t="str">
        <f t="shared" si="3492"/>
        <v>03/05/2024</v>
      </c>
      <c r="I1816" s="11">
        <f t="shared" ref="I1816:O1816" si="3508">IF(ISERROR(I1815),IF(ISERROR(I1814),IF(ISERROR(I1813),"BLANK",I1813),I1814),I1815)</f>
        <v>2.5</v>
      </c>
      <c r="J1816" s="11" t="str">
        <f t="shared" si="3508"/>
        <v>NE</v>
      </c>
      <c r="K1816" s="18">
        <f t="shared" si="3508"/>
        <v>0.53472222222222221</v>
      </c>
      <c r="L1816" s="11" t="str">
        <f t="shared" si="3508"/>
        <v>VdG</v>
      </c>
      <c r="M1816" s="11">
        <f t="shared" si="3508"/>
        <v>6.7</v>
      </c>
      <c r="N1816" s="11">
        <f t="shared" si="3508"/>
        <v>2</v>
      </c>
      <c r="O1816" s="11">
        <f t="shared" si="3508"/>
        <v>2</v>
      </c>
      <c r="P1816" s="11" t="s">
        <v>59</v>
      </c>
      <c r="Q1816" s="19" t="str">
        <f>IF($N1816=1,IF(ISERROR(VLOOKUP($P1816,'M1'!$A:$C,Q$2,FALSE)),"NOT PRESENT",VLOOKUP($P1816,'M1'!$A:$C,Q$2,FALSE)),IF($N1816=2,IF(ISERROR(VLOOKUP(DATA!$P1816,'M2'!$A:$C,Q$2,FALSE)),"NOT PRESENT",VLOOKUP(DATA!$P1816,'M2'!$A:$C,Q$2,FALSE)),IF($N1816=0,IF(ISERROR(VLOOKUP($P1816,'M1'!$A:$C,Q$2,FALSE)),IF(ISERROR(VLOOKUP(DATA!$P1816,'M2'!$A:$C,Q$2,FALSE)),"NOT PRESENT",VLOOKUP(DATA!$P1816,'M2'!$A:$C,Q$2,FALSE)),VLOOKUP($P1816,'M1'!$A:$C,Q$2,FALSE)),"SPECIFY METHOD")))</f>
        <v>Scyra acutifrons</v>
      </c>
      <c r="R1816" s="12" t="str">
        <f>IF($N1816=1,IF(ISERROR(VLOOKUP($P1816,'M1'!$A:$C,R$2,FALSE)),"NOT PRESENT",VLOOKUP($P1816,'M1'!$A:$C,R$2,FALSE)),IF($N1816=2,IF(ISERROR(VLOOKUP(DATA!$P1816,'M2'!$A:$C,R$2,FALSE)),"NOT PRESENT",VLOOKUP(DATA!$P1816,'M2'!$A:$C,R$2,FALSE)),IF($N1816=0,IF(ISERROR(VLOOKUP($P1816,'M1'!$A:$C,R$2,FALSE)),IF(ISERROR(VLOOKUP(DATA!$P1816,'M2'!$A:$C,R$2,FALSE)),"NOT PRESENT",VLOOKUP(DATA!$P1816,'M2'!$A:$C,R$2,FALSE)),VLOOKUP($P1816,'M1'!$A:$C,R$2,FALSE)),"SPECIFY METHOD")))</f>
        <v>Sharpnose crab</v>
      </c>
      <c r="S1816" s="21">
        <f t="shared" si="3414"/>
        <v>3</v>
      </c>
      <c r="T1816" s="11">
        <v>3</v>
      </c>
      <c r="U1816" s="11"/>
      <c r="V1816" s="11"/>
      <c r="W1816" s="11"/>
      <c r="X1816" s="11"/>
      <c r="Y1816" s="11"/>
      <c r="Z1816" s="11"/>
      <c r="AA1816" s="11"/>
      <c r="AB1816" s="11"/>
      <c r="AC1816" s="11"/>
      <c r="AD1816" s="11"/>
      <c r="AE1816" s="11"/>
      <c r="AF1816" s="11"/>
      <c r="AG1816" s="11"/>
      <c r="AH1816" s="11"/>
      <c r="AI1816" s="11"/>
      <c r="AJ1816" s="11"/>
      <c r="AK1816" s="11"/>
      <c r="AL1816" s="11"/>
      <c r="AM1816" s="11"/>
      <c r="AN1816" s="11"/>
      <c r="AO1816" s="11"/>
      <c r="AP1816" s="11"/>
      <c r="AQ1816" s="11"/>
      <c r="AR1816" s="11"/>
      <c r="AS1816" s="11"/>
      <c r="AT1816" s="11"/>
      <c r="AU1816" s="11"/>
      <c r="AV1816" s="11"/>
      <c r="AW1816" s="11"/>
      <c r="AX1816" s="11"/>
      <c r="AY1816" s="11"/>
      <c r="AZ1816" s="11"/>
      <c r="BA1816" s="11"/>
      <c r="BB1816" s="11"/>
      <c r="BC1816" s="11"/>
      <c r="BD1816" s="11"/>
      <c r="BE1816" s="11"/>
      <c r="BF1816" s="11"/>
      <c r="BG1816" s="11"/>
      <c r="BH1816" s="11"/>
      <c r="BI1816" s="11"/>
      <c r="BJ1816" s="11"/>
      <c r="BK1816" s="11"/>
      <c r="BL1816" s="11"/>
      <c r="BM1816" s="11"/>
      <c r="BN1816" s="11"/>
      <c r="BO1816" s="11"/>
      <c r="BP1816" s="11"/>
    </row>
    <row r="1817" spans="1:68" ht="12.75" customHeight="1">
      <c r="A1817" s="12">
        <f t="shared" si="3246"/>
        <v>1813</v>
      </c>
      <c r="B1817" s="11" t="str">
        <f t="shared" ref="B1817:D1817" si="3509">IF(ISERROR(B1816),IF(ISERROR(B1815),IF(ISERROR(B1814),"BLANK",B1814),B1815),B1816)</f>
        <v>Valesca deGroot</v>
      </c>
      <c r="C1817" s="11" t="str">
        <f t="shared" si="3509"/>
        <v>Em Lim</v>
      </c>
      <c r="D1817" s="11" t="str">
        <f t="shared" si="3509"/>
        <v>BMSC23</v>
      </c>
      <c r="E1817" s="12" t="str">
        <f>IF(ISERROR(VLOOKUP($D1817,SITES!$A:$E,2,FALSE)),"",VLOOKUP($D1817,SITES!$A:$E,2,FALSE))</f>
        <v>Aguilar Point</v>
      </c>
      <c r="F1817" s="10">
        <f>IF(ISERROR(VLOOKUP($D1817,SITES!$A:$E,3,FALSE)),"",VLOOKUP($D1817,SITES!$A:$E,3,FALSE))</f>
        <v>48.837589000000001</v>
      </c>
      <c r="G1817" s="13">
        <f>IF(ISERROR(VLOOKUP($D1817,SITES!$A:$E,4,FALSE)),"",VLOOKUP($D1817,SITES!$A:$E,4,FALSE))</f>
        <v>-125.14414499999999</v>
      </c>
      <c r="H1817" s="36" t="str">
        <f t="shared" si="3492"/>
        <v>03/05/2024</v>
      </c>
      <c r="I1817" s="11">
        <f t="shared" ref="I1817:O1817" si="3510">IF(ISERROR(I1816),IF(ISERROR(I1815),IF(ISERROR(I1814),"BLANK",I1814),I1815),I1816)</f>
        <v>2.5</v>
      </c>
      <c r="J1817" s="11" t="str">
        <f t="shared" si="3510"/>
        <v>NE</v>
      </c>
      <c r="K1817" s="18">
        <f t="shared" si="3510"/>
        <v>0.53472222222222221</v>
      </c>
      <c r="L1817" s="11" t="str">
        <f t="shared" si="3510"/>
        <v>VdG</v>
      </c>
      <c r="M1817" s="11">
        <f t="shared" si="3510"/>
        <v>6.7</v>
      </c>
      <c r="N1817" s="11">
        <f t="shared" si="3510"/>
        <v>2</v>
      </c>
      <c r="O1817" s="11">
        <f t="shared" si="3510"/>
        <v>2</v>
      </c>
      <c r="P1817" s="11" t="s">
        <v>35</v>
      </c>
      <c r="Q1817" s="19" t="str">
        <f>IF($N1817=1,IF(ISERROR(VLOOKUP($P1817,'M1'!$A:$C,Q$2,FALSE)),"NOT PRESENT",VLOOKUP($P1817,'M1'!$A:$C,Q$2,FALSE)),IF($N1817=2,IF(ISERROR(VLOOKUP(DATA!$P1817,'M2'!$A:$C,Q$2,FALSE)),"NOT PRESENT",VLOOKUP(DATA!$P1817,'M2'!$A:$C,Q$2,FALSE)),IF($N1817=0,IF(ISERROR(VLOOKUP($P1817,'M1'!$A:$C,Q$2,FALSE)),IF(ISERROR(VLOOKUP(DATA!$P1817,'M2'!$A:$C,Q$2,FALSE)),"NOT PRESENT",VLOOKUP(DATA!$P1817,'M2'!$A:$C,Q$2,FALSE)),VLOOKUP($P1817,'M1'!$A:$C,Q$2,FALSE)),"SPECIFY METHOD")))</f>
        <v>Orthasterias koehleri</v>
      </c>
      <c r="R1817" s="12" t="str">
        <f>IF($N1817=1,IF(ISERROR(VLOOKUP($P1817,'M1'!$A:$C,R$2,FALSE)),"NOT PRESENT",VLOOKUP($P1817,'M1'!$A:$C,R$2,FALSE)),IF($N1817=2,IF(ISERROR(VLOOKUP(DATA!$P1817,'M2'!$A:$C,R$2,FALSE)),"NOT PRESENT",VLOOKUP(DATA!$P1817,'M2'!$A:$C,R$2,FALSE)),IF($N1817=0,IF(ISERROR(VLOOKUP($P1817,'M1'!$A:$C,R$2,FALSE)),IF(ISERROR(VLOOKUP(DATA!$P1817,'M2'!$A:$C,R$2,FALSE)),"NOT PRESENT",VLOOKUP(DATA!$P1817,'M2'!$A:$C,R$2,FALSE)),VLOOKUP($P1817,'M1'!$A:$C,R$2,FALSE)),"SPECIFY METHOD")))</f>
        <v>Rainbow star</v>
      </c>
      <c r="S1817" s="21">
        <f t="shared" si="3414"/>
        <v>4</v>
      </c>
      <c r="T1817" s="11">
        <v>4</v>
      </c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1"/>
      <c r="BA1817" s="11"/>
      <c r="BB1817" s="11"/>
      <c r="BC1817" s="11"/>
      <c r="BD1817" s="11"/>
      <c r="BE1817" s="11"/>
      <c r="BF1817" s="11"/>
      <c r="BG1817" s="11"/>
      <c r="BH1817" s="11"/>
      <c r="BI1817" s="11"/>
      <c r="BJ1817" s="11"/>
      <c r="BK1817" s="11"/>
      <c r="BL1817" s="11"/>
      <c r="BM1817" s="11"/>
      <c r="BN1817" s="11"/>
      <c r="BO1817" s="11"/>
      <c r="BP1817" s="11"/>
    </row>
    <row r="1818" spans="1:68" ht="12.75" customHeight="1">
      <c r="A1818" s="12">
        <f t="shared" si="3246"/>
        <v>1814</v>
      </c>
      <c r="B1818" s="11" t="str">
        <f t="shared" ref="B1818:D1818" si="3511">IF(ISERROR(B1817),IF(ISERROR(B1816),IF(ISERROR(B1815),"BLANK",B1815),B1816),B1817)</f>
        <v>Valesca deGroot</v>
      </c>
      <c r="C1818" s="11" t="str">
        <f t="shared" si="3511"/>
        <v>Em Lim</v>
      </c>
      <c r="D1818" s="11" t="str">
        <f t="shared" si="3511"/>
        <v>BMSC23</v>
      </c>
      <c r="E1818" s="12" t="str">
        <f>IF(ISERROR(VLOOKUP($D1818,SITES!$A:$E,2,FALSE)),"",VLOOKUP($D1818,SITES!$A:$E,2,FALSE))</f>
        <v>Aguilar Point</v>
      </c>
      <c r="F1818" s="10">
        <f>IF(ISERROR(VLOOKUP($D1818,SITES!$A:$E,3,FALSE)),"",VLOOKUP($D1818,SITES!$A:$E,3,FALSE))</f>
        <v>48.837589000000001</v>
      </c>
      <c r="G1818" s="13">
        <f>IF(ISERROR(VLOOKUP($D1818,SITES!$A:$E,4,FALSE)),"",VLOOKUP($D1818,SITES!$A:$E,4,FALSE))</f>
        <v>-125.14414499999999</v>
      </c>
      <c r="H1818" s="36" t="str">
        <f t="shared" si="3492"/>
        <v>03/05/2024</v>
      </c>
      <c r="I1818" s="11">
        <f t="shared" ref="I1818:O1818" si="3512">IF(ISERROR(I1817),IF(ISERROR(I1816),IF(ISERROR(I1815),"BLANK",I1815),I1816),I1817)</f>
        <v>2.5</v>
      </c>
      <c r="J1818" s="11" t="str">
        <f t="shared" si="3512"/>
        <v>NE</v>
      </c>
      <c r="K1818" s="18">
        <f t="shared" si="3512"/>
        <v>0.53472222222222221</v>
      </c>
      <c r="L1818" s="11" t="str">
        <f t="shared" si="3512"/>
        <v>VdG</v>
      </c>
      <c r="M1818" s="11">
        <f t="shared" si="3512"/>
        <v>6.7</v>
      </c>
      <c r="N1818" s="11">
        <f t="shared" si="3512"/>
        <v>2</v>
      </c>
      <c r="O1818" s="11">
        <f t="shared" si="3512"/>
        <v>2</v>
      </c>
      <c r="P1818" s="11" t="s">
        <v>118</v>
      </c>
      <c r="Q1818" s="19" t="str">
        <f>IF($N1818=1,IF(ISERROR(VLOOKUP($P1818,'M1'!$A:$C,Q$2,FALSE)),"NOT PRESENT",VLOOKUP($P1818,'M1'!$A:$C,Q$2,FALSE)),IF($N1818=2,IF(ISERROR(VLOOKUP(DATA!$P1818,'M2'!$A:$C,Q$2,FALSE)),"NOT PRESENT",VLOOKUP(DATA!$P1818,'M2'!$A:$C,Q$2,FALSE)),IF($N1818=0,IF(ISERROR(VLOOKUP($P1818,'M1'!$A:$C,Q$2,FALSE)),IF(ISERROR(VLOOKUP(DATA!$P1818,'M2'!$A:$C,Q$2,FALSE)),"NOT PRESENT",VLOOKUP(DATA!$P1818,'M2'!$A:$C,Q$2,FALSE)),VLOOKUP($P1818,'M1'!$A:$C,Q$2,FALSE)),"SPECIFY METHOD")))</f>
        <v>Pachycheles pubescens</v>
      </c>
      <c r="R1818" s="12" t="str">
        <f>IF($N1818=1,IF(ISERROR(VLOOKUP($P1818,'M1'!$A:$C,R$2,FALSE)),"NOT PRESENT",VLOOKUP($P1818,'M1'!$A:$C,R$2,FALSE)),IF($N1818=2,IF(ISERROR(VLOOKUP(DATA!$P1818,'M2'!$A:$C,R$2,FALSE)),"NOT PRESENT",VLOOKUP(DATA!$P1818,'M2'!$A:$C,R$2,FALSE)),IF($N1818=0,IF(ISERROR(VLOOKUP($P1818,'M1'!$A:$C,R$2,FALSE)),IF(ISERROR(VLOOKUP(DATA!$P1818,'M2'!$A:$C,R$2,FALSE)),"NOT PRESENT",VLOOKUP(DATA!$P1818,'M2'!$A:$C,R$2,FALSE)),VLOOKUP($P1818,'M1'!$A:$C,R$2,FALSE)),"SPECIFY METHOD")))</f>
        <v>Pubescent porcelain crab</v>
      </c>
      <c r="S1818" s="21">
        <f t="shared" si="3414"/>
        <v>4</v>
      </c>
      <c r="T1818" s="11">
        <v>4</v>
      </c>
      <c r="U1818" s="11"/>
      <c r="V1818" s="11"/>
      <c r="W1818" s="11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  <c r="AT1818" s="11"/>
      <c r="AU1818" s="11"/>
      <c r="AV1818" s="11"/>
      <c r="AW1818" s="11"/>
      <c r="AX1818" s="11"/>
      <c r="AY1818" s="11"/>
      <c r="AZ1818" s="11"/>
      <c r="BA1818" s="11"/>
      <c r="BB1818" s="11"/>
      <c r="BC1818" s="11"/>
      <c r="BD1818" s="11"/>
      <c r="BE1818" s="11"/>
      <c r="BF1818" s="11"/>
      <c r="BG1818" s="11"/>
      <c r="BH1818" s="11"/>
      <c r="BI1818" s="11"/>
      <c r="BJ1818" s="11"/>
      <c r="BK1818" s="11"/>
      <c r="BL1818" s="11"/>
      <c r="BM1818" s="11"/>
      <c r="BN1818" s="11"/>
      <c r="BO1818" s="11"/>
      <c r="BP1818" s="11"/>
    </row>
    <row r="1819" spans="1:68" ht="12.75" customHeight="1">
      <c r="A1819" s="12">
        <f t="shared" si="3246"/>
        <v>1815</v>
      </c>
      <c r="B1819" s="11" t="str">
        <f t="shared" ref="B1819:D1819" si="3513">IF(ISERROR(B1818),IF(ISERROR(B1817),IF(ISERROR(B1816),"BLANK",B1816),B1817),B1818)</f>
        <v>Valesca deGroot</v>
      </c>
      <c r="C1819" s="11" t="str">
        <f t="shared" si="3513"/>
        <v>Em Lim</v>
      </c>
      <c r="D1819" s="11" t="str">
        <f t="shared" si="3513"/>
        <v>BMSC23</v>
      </c>
      <c r="E1819" s="12" t="str">
        <f>IF(ISERROR(VLOOKUP($D1819,SITES!$A:$E,2,FALSE)),"",VLOOKUP($D1819,SITES!$A:$E,2,FALSE))</f>
        <v>Aguilar Point</v>
      </c>
      <c r="F1819" s="10">
        <f>IF(ISERROR(VLOOKUP($D1819,SITES!$A:$E,3,FALSE)),"",VLOOKUP($D1819,SITES!$A:$E,3,FALSE))</f>
        <v>48.837589000000001</v>
      </c>
      <c r="G1819" s="13">
        <f>IF(ISERROR(VLOOKUP($D1819,SITES!$A:$E,4,FALSE)),"",VLOOKUP($D1819,SITES!$A:$E,4,FALSE))</f>
        <v>-125.14414499999999</v>
      </c>
      <c r="H1819" s="36" t="str">
        <f t="shared" si="3492"/>
        <v>03/05/2024</v>
      </c>
      <c r="I1819" s="11">
        <f t="shared" ref="I1819:O1819" si="3514">IF(ISERROR(I1818),IF(ISERROR(I1817),IF(ISERROR(I1816),"BLANK",I1816),I1817),I1818)</f>
        <v>2.5</v>
      </c>
      <c r="J1819" s="11" t="str">
        <f t="shared" si="3514"/>
        <v>NE</v>
      </c>
      <c r="K1819" s="18">
        <f t="shared" si="3514"/>
        <v>0.53472222222222221</v>
      </c>
      <c r="L1819" s="11" t="str">
        <f t="shared" si="3514"/>
        <v>VdG</v>
      </c>
      <c r="M1819" s="11">
        <f t="shared" si="3514"/>
        <v>6.7</v>
      </c>
      <c r="N1819" s="11">
        <f t="shared" si="3514"/>
        <v>2</v>
      </c>
      <c r="O1819" s="11">
        <f t="shared" si="3514"/>
        <v>2</v>
      </c>
      <c r="P1819" s="11" t="s">
        <v>28</v>
      </c>
      <c r="Q1819" s="19" t="str">
        <f>IF($N1819=1,IF(ISERROR(VLOOKUP($P1819,'M1'!$A:$C,Q$2,FALSE)),"NOT PRESENT",VLOOKUP($P1819,'M1'!$A:$C,Q$2,FALSE)),IF($N1819=2,IF(ISERROR(VLOOKUP(DATA!$P1819,'M2'!$A:$C,Q$2,FALSE)),"NOT PRESENT",VLOOKUP(DATA!$P1819,'M2'!$A:$C,Q$2,FALSE)),IF($N1819=0,IF(ISERROR(VLOOKUP($P1819,'M1'!$A:$C,Q$2,FALSE)),IF(ISERROR(VLOOKUP(DATA!$P1819,'M2'!$A:$C,Q$2,FALSE)),"NOT PRESENT",VLOOKUP(DATA!$P1819,'M2'!$A:$C,Q$2,FALSE)),VLOOKUP($P1819,'M1'!$A:$C,Q$2,FALSE)),"SPECIFY METHOD")))</f>
        <v>Artedius harringtoni</v>
      </c>
      <c r="R1819" s="12" t="str">
        <f>IF($N1819=1,IF(ISERROR(VLOOKUP($P1819,'M1'!$A:$C,R$2,FALSE)),"NOT PRESENT",VLOOKUP($P1819,'M1'!$A:$C,R$2,FALSE)),IF($N1819=2,IF(ISERROR(VLOOKUP(DATA!$P1819,'M2'!$A:$C,R$2,FALSE)),"NOT PRESENT",VLOOKUP(DATA!$P1819,'M2'!$A:$C,R$2,FALSE)),IF($N1819=0,IF(ISERROR(VLOOKUP($P1819,'M1'!$A:$C,R$2,FALSE)),IF(ISERROR(VLOOKUP(DATA!$P1819,'M2'!$A:$C,R$2,FALSE)),"NOT PRESENT",VLOOKUP(DATA!$P1819,'M2'!$A:$C,R$2,FALSE)),VLOOKUP($P1819,'M1'!$A:$C,R$2,FALSE)),"SPECIFY METHOD")))</f>
        <v>Scalyhead sculpin</v>
      </c>
      <c r="S1819" s="21">
        <f t="shared" si="3414"/>
        <v>12</v>
      </c>
      <c r="T1819" s="11">
        <v>0</v>
      </c>
      <c r="U1819" s="11">
        <v>3</v>
      </c>
      <c r="V1819" s="11">
        <v>7</v>
      </c>
      <c r="W1819" s="11">
        <v>2</v>
      </c>
      <c r="X1819" s="11"/>
      <c r="Y1819" s="11"/>
      <c r="Z1819" s="11"/>
      <c r="AA1819" s="11"/>
      <c r="AB1819" s="11"/>
      <c r="AC1819" s="11"/>
      <c r="AD1819" s="11"/>
      <c r="AE1819" s="11"/>
      <c r="AF1819" s="11"/>
      <c r="AG1819" s="11"/>
      <c r="AH1819" s="11"/>
      <c r="AI1819" s="11"/>
      <c r="AJ1819" s="11"/>
      <c r="AK1819" s="11"/>
      <c r="AL1819" s="11"/>
      <c r="AM1819" s="11"/>
      <c r="AN1819" s="11"/>
      <c r="AO1819" s="11"/>
      <c r="AP1819" s="11"/>
      <c r="AQ1819" s="11"/>
      <c r="AR1819" s="11"/>
      <c r="AS1819" s="11"/>
      <c r="AT1819" s="11"/>
      <c r="AU1819" s="11"/>
      <c r="AV1819" s="11"/>
      <c r="AW1819" s="11"/>
      <c r="AX1819" s="11"/>
      <c r="AY1819" s="11"/>
      <c r="AZ1819" s="11"/>
      <c r="BA1819" s="11"/>
      <c r="BB1819" s="11"/>
      <c r="BC1819" s="11"/>
      <c r="BD1819" s="11"/>
      <c r="BE1819" s="11"/>
      <c r="BF1819" s="11"/>
      <c r="BG1819" s="11"/>
      <c r="BH1819" s="11"/>
      <c r="BI1819" s="11"/>
      <c r="BJ1819" s="11"/>
      <c r="BK1819" s="11"/>
      <c r="BL1819" s="11"/>
      <c r="BM1819" s="11"/>
      <c r="BN1819" s="11"/>
      <c r="BO1819" s="11"/>
      <c r="BP1819" s="11"/>
    </row>
    <row r="1820" spans="1:68" ht="12.75" customHeight="1">
      <c r="A1820" s="12">
        <f t="shared" si="3246"/>
        <v>1816</v>
      </c>
      <c r="B1820" s="11" t="str">
        <f t="shared" ref="B1820:D1820" si="3515">IF(ISERROR(B1819),IF(ISERROR(B1818),IF(ISERROR(B1817),"BLANK",B1817),B1818),B1819)</f>
        <v>Valesca deGroot</v>
      </c>
      <c r="C1820" s="11" t="str">
        <f t="shared" si="3515"/>
        <v>Em Lim</v>
      </c>
      <c r="D1820" s="11" t="str">
        <f t="shared" si="3515"/>
        <v>BMSC23</v>
      </c>
      <c r="E1820" s="12" t="str">
        <f>IF(ISERROR(VLOOKUP($D1820,SITES!$A:$E,2,FALSE)),"",VLOOKUP($D1820,SITES!$A:$E,2,FALSE))</f>
        <v>Aguilar Point</v>
      </c>
      <c r="F1820" s="10">
        <f>IF(ISERROR(VLOOKUP($D1820,SITES!$A:$E,3,FALSE)),"",VLOOKUP($D1820,SITES!$A:$E,3,FALSE))</f>
        <v>48.837589000000001</v>
      </c>
      <c r="G1820" s="13">
        <f>IF(ISERROR(VLOOKUP($D1820,SITES!$A:$E,4,FALSE)),"",VLOOKUP($D1820,SITES!$A:$E,4,FALSE))</f>
        <v>-125.14414499999999</v>
      </c>
      <c r="H1820" s="36" t="str">
        <f t="shared" si="3492"/>
        <v>03/05/2024</v>
      </c>
      <c r="I1820" s="11">
        <f t="shared" ref="I1820:O1820" si="3516">IF(ISERROR(I1819),IF(ISERROR(I1818),IF(ISERROR(I1817),"BLANK",I1817),I1818),I1819)</f>
        <v>2.5</v>
      </c>
      <c r="J1820" s="11" t="str">
        <f t="shared" si="3516"/>
        <v>NE</v>
      </c>
      <c r="K1820" s="18">
        <f t="shared" si="3516"/>
        <v>0.53472222222222221</v>
      </c>
      <c r="L1820" s="11" t="str">
        <f t="shared" si="3516"/>
        <v>VdG</v>
      </c>
      <c r="M1820" s="11">
        <f t="shared" si="3516"/>
        <v>6.7</v>
      </c>
      <c r="N1820" s="11">
        <f t="shared" si="3516"/>
        <v>2</v>
      </c>
      <c r="O1820" s="11">
        <f t="shared" si="3516"/>
        <v>2</v>
      </c>
      <c r="P1820" s="11" t="s">
        <v>38</v>
      </c>
      <c r="Q1820" s="19" t="str">
        <f>IF($N1820=1,IF(ISERROR(VLOOKUP($P1820,'M1'!$A:$C,Q$2,FALSE)),"NOT PRESENT",VLOOKUP($P1820,'M1'!$A:$C,Q$2,FALSE)),IF($N1820=2,IF(ISERROR(VLOOKUP(DATA!$P1820,'M2'!$A:$C,Q$2,FALSE)),"NOT PRESENT",VLOOKUP(DATA!$P1820,'M2'!$A:$C,Q$2,FALSE)),IF($N1820=0,IF(ISERROR(VLOOKUP($P1820,'M1'!$A:$C,Q$2,FALSE)),IF(ISERROR(VLOOKUP(DATA!$P1820,'M2'!$A:$C,Q$2,FALSE)),"NOT PRESENT",VLOOKUP(DATA!$P1820,'M2'!$A:$C,Q$2,FALSE)),VLOOKUP($P1820,'M1'!$A:$C,Q$2,FALSE)),"SPECIFY METHOD")))</f>
        <v>Crassadoma gigantea</v>
      </c>
      <c r="R1820" s="12" t="str">
        <f>IF($N1820=1,IF(ISERROR(VLOOKUP($P1820,'M1'!$A:$C,R$2,FALSE)),"NOT PRESENT",VLOOKUP($P1820,'M1'!$A:$C,R$2,FALSE)),IF($N1820=2,IF(ISERROR(VLOOKUP(DATA!$P1820,'M2'!$A:$C,R$2,FALSE)),"NOT PRESENT",VLOOKUP(DATA!$P1820,'M2'!$A:$C,R$2,FALSE)),IF($N1820=0,IF(ISERROR(VLOOKUP($P1820,'M1'!$A:$C,R$2,FALSE)),IF(ISERROR(VLOOKUP(DATA!$P1820,'M2'!$A:$C,R$2,FALSE)),"NOT PRESENT",VLOOKUP(DATA!$P1820,'M2'!$A:$C,R$2,FALSE)),VLOOKUP($P1820,'M1'!$A:$C,R$2,FALSE)),"SPECIFY METHOD")))</f>
        <v>Purple-hinged rock scallop</v>
      </c>
      <c r="S1820" s="21">
        <f t="shared" si="3414"/>
        <v>2</v>
      </c>
      <c r="T1820" s="11">
        <v>0</v>
      </c>
      <c r="U1820" s="11"/>
      <c r="V1820" s="11"/>
      <c r="W1820" s="11">
        <v>2</v>
      </c>
      <c r="X1820" s="11"/>
      <c r="Y1820" s="11"/>
      <c r="Z1820" s="11"/>
      <c r="AA1820" s="11"/>
      <c r="AB1820" s="11"/>
      <c r="AC1820" s="11"/>
      <c r="AD1820" s="11"/>
      <c r="AE1820" s="11"/>
      <c r="AF1820" s="11"/>
      <c r="AG1820" s="11"/>
      <c r="AH1820" s="11"/>
      <c r="AI1820" s="11"/>
      <c r="AJ1820" s="11"/>
      <c r="AK1820" s="11"/>
      <c r="AL1820" s="11"/>
      <c r="AM1820" s="11"/>
      <c r="AN1820" s="11"/>
      <c r="AO1820" s="11"/>
      <c r="AP1820" s="11"/>
      <c r="AQ1820" s="11"/>
      <c r="AR1820" s="11"/>
      <c r="AS1820" s="11"/>
      <c r="AT1820" s="11"/>
      <c r="AU1820" s="11"/>
      <c r="AV1820" s="11"/>
      <c r="AW1820" s="11"/>
      <c r="AX1820" s="11"/>
      <c r="AY1820" s="11"/>
      <c r="AZ1820" s="11"/>
      <c r="BA1820" s="11"/>
      <c r="BB1820" s="11"/>
      <c r="BC1820" s="11"/>
      <c r="BD1820" s="11"/>
      <c r="BE1820" s="11"/>
      <c r="BF1820" s="11"/>
      <c r="BG1820" s="11"/>
      <c r="BH1820" s="11"/>
      <c r="BI1820" s="11"/>
      <c r="BJ1820" s="11"/>
      <c r="BK1820" s="11"/>
      <c r="BL1820" s="11"/>
      <c r="BM1820" s="11"/>
      <c r="BN1820" s="11"/>
      <c r="BO1820" s="11"/>
      <c r="BP1820" s="11"/>
    </row>
    <row r="1821" spans="1:68" ht="12.75" customHeight="1">
      <c r="A1821" s="12">
        <f t="shared" si="3246"/>
        <v>1817</v>
      </c>
      <c r="B1821" s="11" t="str">
        <f t="shared" ref="B1821:D1821" si="3517">IF(ISERROR(B1820),IF(ISERROR(B1819),IF(ISERROR(B1818),"BLANK",B1818),B1819),B1820)</f>
        <v>Valesca deGroot</v>
      </c>
      <c r="C1821" s="11" t="str">
        <f t="shared" si="3517"/>
        <v>Em Lim</v>
      </c>
      <c r="D1821" s="11" t="str">
        <f t="shared" si="3517"/>
        <v>BMSC23</v>
      </c>
      <c r="E1821" s="12" t="str">
        <f>IF(ISERROR(VLOOKUP($D1821,SITES!$A:$E,2,FALSE)),"",VLOOKUP($D1821,SITES!$A:$E,2,FALSE))</f>
        <v>Aguilar Point</v>
      </c>
      <c r="F1821" s="10">
        <f>IF(ISERROR(VLOOKUP($D1821,SITES!$A:$E,3,FALSE)),"",VLOOKUP($D1821,SITES!$A:$E,3,FALSE))</f>
        <v>48.837589000000001</v>
      </c>
      <c r="G1821" s="13">
        <f>IF(ISERROR(VLOOKUP($D1821,SITES!$A:$E,4,FALSE)),"",VLOOKUP($D1821,SITES!$A:$E,4,FALSE))</f>
        <v>-125.14414499999999</v>
      </c>
      <c r="H1821" s="36" t="str">
        <f t="shared" si="3492"/>
        <v>03/05/2024</v>
      </c>
      <c r="I1821" s="11">
        <f t="shared" ref="I1821:O1821" si="3518">IF(ISERROR(I1820),IF(ISERROR(I1819),IF(ISERROR(I1818),"BLANK",I1818),I1819),I1820)</f>
        <v>2.5</v>
      </c>
      <c r="J1821" s="11" t="str">
        <f t="shared" si="3518"/>
        <v>NE</v>
      </c>
      <c r="K1821" s="18">
        <f t="shared" si="3518"/>
        <v>0.53472222222222221</v>
      </c>
      <c r="L1821" s="11" t="str">
        <f t="shared" si="3518"/>
        <v>VdG</v>
      </c>
      <c r="M1821" s="11">
        <f t="shared" si="3518"/>
        <v>6.7</v>
      </c>
      <c r="N1821" s="11">
        <f t="shared" si="3518"/>
        <v>2</v>
      </c>
      <c r="O1821" s="11">
        <f t="shared" si="3518"/>
        <v>2</v>
      </c>
      <c r="P1821" s="11" t="s">
        <v>61</v>
      </c>
      <c r="Q1821" s="19" t="str">
        <f>IF($N1821=1,IF(ISERROR(VLOOKUP($P1821,'M1'!$A:$C,Q$2,FALSE)),"NOT PRESENT",VLOOKUP($P1821,'M1'!$A:$C,Q$2,FALSE)),IF($N1821=2,IF(ISERROR(VLOOKUP(DATA!$P1821,'M2'!$A:$C,Q$2,FALSE)),"NOT PRESENT",VLOOKUP(DATA!$P1821,'M2'!$A:$C,Q$2,FALSE)),IF($N1821=0,IF(ISERROR(VLOOKUP($P1821,'M1'!$A:$C,Q$2,FALSE)),IF(ISERROR(VLOOKUP(DATA!$P1821,'M2'!$A:$C,Q$2,FALSE)),"NOT PRESENT",VLOOKUP(DATA!$P1821,'M2'!$A:$C,Q$2,FALSE)),VLOOKUP($P1821,'M1'!$A:$C,Q$2,FALSE)),"SPECIFY METHOD")))</f>
        <v>Henricia spp.</v>
      </c>
      <c r="R1821" s="12" t="str">
        <f>IF($N1821=1,IF(ISERROR(VLOOKUP($P1821,'M1'!$A:$C,R$2,FALSE)),"NOT PRESENT",VLOOKUP($P1821,'M1'!$A:$C,R$2,FALSE)),IF($N1821=2,IF(ISERROR(VLOOKUP(DATA!$P1821,'M2'!$A:$C,R$2,FALSE)),"NOT PRESENT",VLOOKUP(DATA!$P1821,'M2'!$A:$C,R$2,FALSE)),IF($N1821=0,IF(ISERROR(VLOOKUP($P1821,'M1'!$A:$C,R$2,FALSE)),IF(ISERROR(VLOOKUP(DATA!$P1821,'M2'!$A:$C,R$2,FALSE)),"NOT PRESENT",VLOOKUP(DATA!$P1821,'M2'!$A:$C,R$2,FALSE)),VLOOKUP($P1821,'M1'!$A:$C,R$2,FALSE)),"SPECIFY METHOD")))</f>
        <v>Unidentified blood star</v>
      </c>
      <c r="S1821" s="21">
        <f t="shared" si="3414"/>
        <v>9</v>
      </c>
      <c r="T1821" s="11">
        <v>9</v>
      </c>
      <c r="U1821" s="11"/>
      <c r="V1821" s="11"/>
      <c r="W1821" s="11"/>
      <c r="X1821" s="11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1"/>
      <c r="AJ1821" s="11"/>
      <c r="AK1821" s="11"/>
      <c r="AL1821" s="11"/>
      <c r="AM1821" s="11"/>
      <c r="AN1821" s="11"/>
      <c r="AO1821" s="11"/>
      <c r="AP1821" s="11"/>
      <c r="AQ1821" s="11"/>
      <c r="AR1821" s="11"/>
      <c r="AS1821" s="11"/>
      <c r="AT1821" s="11"/>
      <c r="AU1821" s="11"/>
      <c r="AV1821" s="11"/>
      <c r="AW1821" s="11"/>
      <c r="AX1821" s="11"/>
      <c r="AY1821" s="11"/>
      <c r="AZ1821" s="11"/>
      <c r="BA1821" s="11"/>
      <c r="BB1821" s="11"/>
      <c r="BC1821" s="11"/>
      <c r="BD1821" s="11"/>
      <c r="BE1821" s="11"/>
      <c r="BF1821" s="11"/>
      <c r="BG1821" s="11"/>
      <c r="BH1821" s="11"/>
      <c r="BI1821" s="11"/>
      <c r="BJ1821" s="11"/>
      <c r="BK1821" s="11"/>
      <c r="BL1821" s="11"/>
      <c r="BM1821" s="11"/>
      <c r="BN1821" s="11"/>
      <c r="BO1821" s="11"/>
      <c r="BP1821" s="11"/>
    </row>
    <row r="1822" spans="1:68" ht="12.75" customHeight="1">
      <c r="A1822" s="12">
        <f t="shared" si="3246"/>
        <v>1818</v>
      </c>
      <c r="B1822" s="11" t="str">
        <f t="shared" ref="B1822:D1822" si="3519">IF(ISERROR(B1821),IF(ISERROR(B1820),IF(ISERROR(B1819),"BLANK",B1819),B1820),B1821)</f>
        <v>Valesca deGroot</v>
      </c>
      <c r="C1822" s="11" t="str">
        <f t="shared" si="3519"/>
        <v>Em Lim</v>
      </c>
      <c r="D1822" s="11" t="str">
        <f t="shared" si="3519"/>
        <v>BMSC23</v>
      </c>
      <c r="E1822" s="12" t="str">
        <f>IF(ISERROR(VLOOKUP($D1822,SITES!$A:$E,2,FALSE)),"",VLOOKUP($D1822,SITES!$A:$E,2,FALSE))</f>
        <v>Aguilar Point</v>
      </c>
      <c r="F1822" s="10">
        <f>IF(ISERROR(VLOOKUP($D1822,SITES!$A:$E,3,FALSE)),"",VLOOKUP($D1822,SITES!$A:$E,3,FALSE))</f>
        <v>48.837589000000001</v>
      </c>
      <c r="G1822" s="13">
        <f>IF(ISERROR(VLOOKUP($D1822,SITES!$A:$E,4,FALSE)),"",VLOOKUP($D1822,SITES!$A:$E,4,FALSE))</f>
        <v>-125.14414499999999</v>
      </c>
      <c r="H1822" s="36" t="str">
        <f t="shared" si="3492"/>
        <v>03/05/2024</v>
      </c>
      <c r="I1822" s="11">
        <f t="shared" ref="I1822:O1822" si="3520">IF(ISERROR(I1821),IF(ISERROR(I1820),IF(ISERROR(I1819),"BLANK",I1819),I1820),I1821)</f>
        <v>2.5</v>
      </c>
      <c r="J1822" s="11" t="str">
        <f t="shared" si="3520"/>
        <v>NE</v>
      </c>
      <c r="K1822" s="18">
        <f t="shared" si="3520"/>
        <v>0.53472222222222221</v>
      </c>
      <c r="L1822" s="11" t="str">
        <f t="shared" si="3520"/>
        <v>VdG</v>
      </c>
      <c r="M1822" s="11">
        <f t="shared" si="3520"/>
        <v>6.7</v>
      </c>
      <c r="N1822" s="11">
        <f t="shared" si="3520"/>
        <v>2</v>
      </c>
      <c r="O1822" s="11">
        <f t="shared" si="3520"/>
        <v>2</v>
      </c>
      <c r="P1822" s="11" t="s">
        <v>33</v>
      </c>
      <c r="Q1822" s="19" t="str">
        <f>IF($N1822=1,IF(ISERROR(VLOOKUP($P1822,'M1'!$A:$C,Q$2,FALSE)),"NOT PRESENT",VLOOKUP($P1822,'M1'!$A:$C,Q$2,FALSE)),IF($N1822=2,IF(ISERROR(VLOOKUP(DATA!$P1822,'M2'!$A:$C,Q$2,FALSE)),"NOT PRESENT",VLOOKUP(DATA!$P1822,'M2'!$A:$C,Q$2,FALSE)),IF($N1822=0,IF(ISERROR(VLOOKUP($P1822,'M1'!$A:$C,Q$2,FALSE)),IF(ISERROR(VLOOKUP(DATA!$P1822,'M2'!$A:$C,Q$2,FALSE)),"NOT PRESENT",VLOOKUP(DATA!$P1822,'M2'!$A:$C,Q$2,FALSE)),VLOOKUP($P1822,'M1'!$A:$C,Q$2,FALSE)),"SPECIFY METHOD")))</f>
        <v>Apostichopus californicus</v>
      </c>
      <c r="R1822" s="12" t="str">
        <f>IF($N1822=1,IF(ISERROR(VLOOKUP($P1822,'M1'!$A:$C,R$2,FALSE)),"NOT PRESENT",VLOOKUP($P1822,'M1'!$A:$C,R$2,FALSE)),IF($N1822=2,IF(ISERROR(VLOOKUP(DATA!$P1822,'M2'!$A:$C,R$2,FALSE)),"NOT PRESENT",VLOOKUP(DATA!$P1822,'M2'!$A:$C,R$2,FALSE)),IF($N1822=0,IF(ISERROR(VLOOKUP($P1822,'M1'!$A:$C,R$2,FALSE)),IF(ISERROR(VLOOKUP(DATA!$P1822,'M2'!$A:$C,R$2,FALSE)),"NOT PRESENT",VLOOKUP(DATA!$P1822,'M2'!$A:$C,R$2,FALSE)),VLOOKUP($P1822,'M1'!$A:$C,R$2,FALSE)),"SPECIFY METHOD")))</f>
        <v>California sea cucumber</v>
      </c>
      <c r="S1822" s="21">
        <f t="shared" si="3414"/>
        <v>23</v>
      </c>
      <c r="T1822" s="11">
        <v>23</v>
      </c>
      <c r="U1822" s="11"/>
      <c r="V1822" s="11"/>
      <c r="W1822" s="11"/>
      <c r="X1822" s="11"/>
      <c r="Y1822" s="11"/>
      <c r="Z1822" s="11"/>
      <c r="AA1822" s="11"/>
      <c r="AB1822" s="11"/>
      <c r="AC1822" s="11"/>
      <c r="AD1822" s="11"/>
      <c r="AE1822" s="11"/>
      <c r="AF1822" s="11"/>
      <c r="AG1822" s="11"/>
      <c r="AH1822" s="11"/>
      <c r="AI1822" s="11"/>
      <c r="AJ1822" s="11"/>
      <c r="AK1822" s="11"/>
      <c r="AL1822" s="11"/>
      <c r="AM1822" s="11"/>
      <c r="AN1822" s="11"/>
      <c r="AO1822" s="11"/>
      <c r="AP1822" s="11"/>
      <c r="AQ1822" s="11"/>
      <c r="AR1822" s="11"/>
      <c r="AS1822" s="11"/>
      <c r="AT1822" s="11"/>
      <c r="AU1822" s="11"/>
      <c r="AV1822" s="11"/>
      <c r="AW1822" s="11"/>
      <c r="AX1822" s="11"/>
      <c r="AY1822" s="11"/>
      <c r="AZ1822" s="11"/>
      <c r="BA1822" s="11"/>
      <c r="BB1822" s="11"/>
      <c r="BC1822" s="11"/>
      <c r="BD1822" s="11"/>
      <c r="BE1822" s="11"/>
      <c r="BF1822" s="11"/>
      <c r="BG1822" s="11"/>
      <c r="BH1822" s="11"/>
      <c r="BI1822" s="11"/>
      <c r="BJ1822" s="11"/>
      <c r="BK1822" s="11"/>
      <c r="BL1822" s="11"/>
      <c r="BM1822" s="11"/>
      <c r="BN1822" s="11"/>
      <c r="BO1822" s="11"/>
      <c r="BP1822" s="11"/>
    </row>
    <row r="1823" spans="1:68" ht="12.75" customHeight="1">
      <c r="A1823" s="12">
        <f t="shared" si="3246"/>
        <v>1819</v>
      </c>
      <c r="B1823" s="11" t="str">
        <f t="shared" ref="B1823:D1823" si="3521">IF(ISERROR(B1822),IF(ISERROR(B1821),IF(ISERROR(B1820),"BLANK",B1820),B1821),B1822)</f>
        <v>Valesca deGroot</v>
      </c>
      <c r="C1823" s="11" t="str">
        <f t="shared" si="3521"/>
        <v>Em Lim</v>
      </c>
      <c r="D1823" s="11" t="str">
        <f t="shared" si="3521"/>
        <v>BMSC23</v>
      </c>
      <c r="E1823" s="12" t="str">
        <f>IF(ISERROR(VLOOKUP($D1823,SITES!$A:$E,2,FALSE)),"",VLOOKUP($D1823,SITES!$A:$E,2,FALSE))</f>
        <v>Aguilar Point</v>
      </c>
      <c r="F1823" s="10">
        <f>IF(ISERROR(VLOOKUP($D1823,SITES!$A:$E,3,FALSE)),"",VLOOKUP($D1823,SITES!$A:$E,3,FALSE))</f>
        <v>48.837589000000001</v>
      </c>
      <c r="G1823" s="13">
        <f>IF(ISERROR(VLOOKUP($D1823,SITES!$A:$E,4,FALSE)),"",VLOOKUP($D1823,SITES!$A:$E,4,FALSE))</f>
        <v>-125.14414499999999</v>
      </c>
      <c r="H1823" s="36" t="str">
        <f t="shared" si="3492"/>
        <v>03/05/2024</v>
      </c>
      <c r="I1823" s="11">
        <f t="shared" ref="I1823:O1823" si="3522">IF(ISERROR(I1822),IF(ISERROR(I1821),IF(ISERROR(I1820),"BLANK",I1820),I1821),I1822)</f>
        <v>2.5</v>
      </c>
      <c r="J1823" s="11" t="str">
        <f t="shared" si="3522"/>
        <v>NE</v>
      </c>
      <c r="K1823" s="18">
        <f t="shared" si="3522"/>
        <v>0.53472222222222221</v>
      </c>
      <c r="L1823" s="11" t="str">
        <f t="shared" si="3522"/>
        <v>VdG</v>
      </c>
      <c r="M1823" s="11">
        <f t="shared" si="3522"/>
        <v>6.7</v>
      </c>
      <c r="N1823" s="11">
        <f t="shared" si="3522"/>
        <v>2</v>
      </c>
      <c r="O1823" s="11">
        <f t="shared" si="3522"/>
        <v>2</v>
      </c>
      <c r="P1823" s="11" t="s">
        <v>37</v>
      </c>
      <c r="Q1823" s="19" t="str">
        <f>IF($N1823=1,IF(ISERROR(VLOOKUP($P1823,'M1'!$A:$C,Q$2,FALSE)),"NOT PRESENT",VLOOKUP($P1823,'M1'!$A:$C,Q$2,FALSE)),IF($N1823=2,IF(ISERROR(VLOOKUP(DATA!$P1823,'M2'!$A:$C,Q$2,FALSE)),"NOT PRESENT",VLOOKUP(DATA!$P1823,'M2'!$A:$C,Q$2,FALSE)),IF($N1823=0,IF(ISERROR(VLOOKUP($P1823,'M1'!$A:$C,Q$2,FALSE)),IF(ISERROR(VLOOKUP(DATA!$P1823,'M2'!$A:$C,Q$2,FALSE)),"NOT PRESENT",VLOOKUP(DATA!$P1823,'M2'!$A:$C,Q$2,FALSE)),VLOOKUP($P1823,'M1'!$A:$C,Q$2,FALSE)),"SPECIFY METHOD")))</f>
        <v>Ceratostoma foliatum</v>
      </c>
      <c r="R1823" s="12" t="str">
        <f>IF($N1823=1,IF(ISERROR(VLOOKUP($P1823,'M1'!$A:$C,R$2,FALSE)),"NOT PRESENT",VLOOKUP($P1823,'M1'!$A:$C,R$2,FALSE)),IF($N1823=2,IF(ISERROR(VLOOKUP(DATA!$P1823,'M2'!$A:$C,R$2,FALSE)),"NOT PRESENT",VLOOKUP(DATA!$P1823,'M2'!$A:$C,R$2,FALSE)),IF($N1823=0,IF(ISERROR(VLOOKUP($P1823,'M1'!$A:$C,R$2,FALSE)),IF(ISERROR(VLOOKUP(DATA!$P1823,'M2'!$A:$C,R$2,FALSE)),"NOT PRESENT",VLOOKUP(DATA!$P1823,'M2'!$A:$C,R$2,FALSE)),VLOOKUP($P1823,'M1'!$A:$C,R$2,FALSE)),"SPECIFY METHOD")))</f>
        <v>Leafy hornmouth</v>
      </c>
      <c r="S1823" s="21">
        <f t="shared" si="3414"/>
        <v>400</v>
      </c>
      <c r="T1823" s="11">
        <v>400</v>
      </c>
      <c r="U1823" s="11"/>
      <c r="V1823" s="11"/>
      <c r="W1823" s="11"/>
      <c r="X1823" s="11"/>
      <c r="Y1823" s="11"/>
      <c r="Z1823" s="11"/>
      <c r="AA1823" s="11"/>
      <c r="AB1823" s="11"/>
      <c r="AC1823" s="11"/>
      <c r="AD1823" s="11"/>
      <c r="AE1823" s="11"/>
      <c r="AF1823" s="11"/>
      <c r="AG1823" s="11"/>
      <c r="AH1823" s="11"/>
      <c r="AI1823" s="11"/>
      <c r="AJ1823" s="11"/>
      <c r="AK1823" s="11"/>
      <c r="AL1823" s="11"/>
      <c r="AM1823" s="11"/>
      <c r="AN1823" s="11"/>
      <c r="AO1823" s="11"/>
      <c r="AP1823" s="11"/>
      <c r="AQ1823" s="11"/>
      <c r="AR1823" s="11"/>
      <c r="AS1823" s="11"/>
      <c r="AT1823" s="11"/>
      <c r="AU1823" s="11"/>
      <c r="AV1823" s="11"/>
      <c r="AW1823" s="11"/>
      <c r="AX1823" s="11"/>
      <c r="AY1823" s="11"/>
      <c r="AZ1823" s="11"/>
      <c r="BA1823" s="11"/>
      <c r="BB1823" s="11"/>
      <c r="BC1823" s="11"/>
      <c r="BD1823" s="11"/>
      <c r="BE1823" s="11"/>
      <c r="BF1823" s="11"/>
      <c r="BG1823" s="11"/>
      <c r="BH1823" s="11"/>
      <c r="BI1823" s="11"/>
      <c r="BJ1823" s="11"/>
      <c r="BK1823" s="11"/>
      <c r="BL1823" s="11"/>
      <c r="BM1823" s="11"/>
      <c r="BN1823" s="11"/>
      <c r="BO1823" s="11"/>
      <c r="BP1823" s="11"/>
    </row>
    <row r="1824" spans="1:68" ht="12.75" customHeight="1">
      <c r="A1824" s="12">
        <f t="shared" si="3246"/>
        <v>1820</v>
      </c>
      <c r="B1824" s="11" t="str">
        <f t="shared" ref="B1824:D1824" si="3523">IF(ISERROR(B1823),IF(ISERROR(B1822),IF(ISERROR(B1821),"BLANK",B1821),B1822),B1823)</f>
        <v>Valesca deGroot</v>
      </c>
      <c r="C1824" s="11" t="str">
        <f t="shared" si="3523"/>
        <v>Em Lim</v>
      </c>
      <c r="D1824" s="11" t="str">
        <f t="shared" si="3523"/>
        <v>BMSC23</v>
      </c>
      <c r="E1824" s="12" t="str">
        <f>IF(ISERROR(VLOOKUP($D1824,SITES!$A:$E,2,FALSE)),"",VLOOKUP($D1824,SITES!$A:$E,2,FALSE))</f>
        <v>Aguilar Point</v>
      </c>
      <c r="F1824" s="10">
        <f>IF(ISERROR(VLOOKUP($D1824,SITES!$A:$E,3,FALSE)),"",VLOOKUP($D1824,SITES!$A:$E,3,FALSE))</f>
        <v>48.837589000000001</v>
      </c>
      <c r="G1824" s="13">
        <f>IF(ISERROR(VLOOKUP($D1824,SITES!$A:$E,4,FALSE)),"",VLOOKUP($D1824,SITES!$A:$E,4,FALSE))</f>
        <v>-125.14414499999999</v>
      </c>
      <c r="H1824" s="36" t="str">
        <f t="shared" si="3492"/>
        <v>03/05/2024</v>
      </c>
      <c r="I1824" s="11">
        <f t="shared" ref="I1824:O1824" si="3524">IF(ISERROR(I1823),IF(ISERROR(I1822),IF(ISERROR(I1821),"BLANK",I1821),I1822),I1823)</f>
        <v>2.5</v>
      </c>
      <c r="J1824" s="11" t="str">
        <f t="shared" si="3524"/>
        <v>NE</v>
      </c>
      <c r="K1824" s="18">
        <f t="shared" si="3524"/>
        <v>0.53472222222222221</v>
      </c>
      <c r="L1824" s="11" t="str">
        <f t="shared" si="3524"/>
        <v>VdG</v>
      </c>
      <c r="M1824" s="11">
        <f t="shared" si="3524"/>
        <v>6.7</v>
      </c>
      <c r="N1824" s="11">
        <f t="shared" si="3524"/>
        <v>2</v>
      </c>
      <c r="O1824" s="11">
        <f t="shared" si="3524"/>
        <v>2</v>
      </c>
      <c r="P1824" s="11" t="s">
        <v>32</v>
      </c>
      <c r="Q1824" s="19" t="str">
        <f>IF($N1824=1,IF(ISERROR(VLOOKUP($P1824,'M1'!$A:$C,Q$2,FALSE)),"NOT PRESENT",VLOOKUP($P1824,'M1'!$A:$C,Q$2,FALSE)),IF($N1824=2,IF(ISERROR(VLOOKUP(DATA!$P1824,'M2'!$A:$C,Q$2,FALSE)),"NOT PRESENT",VLOOKUP(DATA!$P1824,'M2'!$A:$C,Q$2,FALSE)),IF($N1824=0,IF(ISERROR(VLOOKUP($P1824,'M1'!$A:$C,Q$2,FALSE)),IF(ISERROR(VLOOKUP(DATA!$P1824,'M2'!$A:$C,Q$2,FALSE)),"NOT PRESENT",VLOOKUP(DATA!$P1824,'M2'!$A:$C,Q$2,FALSE)),VLOOKUP($P1824,'M1'!$A:$C,Q$2,FALSE)),"SPECIFY METHOD")))</f>
        <v>Acmaea mitra</v>
      </c>
      <c r="R1824" s="12" t="str">
        <f>IF($N1824=1,IF(ISERROR(VLOOKUP($P1824,'M1'!$A:$C,R$2,FALSE)),"NOT PRESENT",VLOOKUP($P1824,'M1'!$A:$C,R$2,FALSE)),IF($N1824=2,IF(ISERROR(VLOOKUP(DATA!$P1824,'M2'!$A:$C,R$2,FALSE)),"NOT PRESENT",VLOOKUP(DATA!$P1824,'M2'!$A:$C,R$2,FALSE)),IF($N1824=0,IF(ISERROR(VLOOKUP($P1824,'M1'!$A:$C,R$2,FALSE)),IF(ISERROR(VLOOKUP(DATA!$P1824,'M2'!$A:$C,R$2,FALSE)),"NOT PRESENT",VLOOKUP(DATA!$P1824,'M2'!$A:$C,R$2,FALSE)),VLOOKUP($P1824,'M1'!$A:$C,R$2,FALSE)),"SPECIFY METHOD")))</f>
        <v>Whitecap limpet</v>
      </c>
      <c r="S1824" s="21">
        <f t="shared" si="3414"/>
        <v>17</v>
      </c>
      <c r="T1824" s="11">
        <v>17</v>
      </c>
      <c r="U1824" s="11"/>
      <c r="V1824" s="11"/>
      <c r="W1824" s="11"/>
      <c r="X1824" s="11"/>
      <c r="Y1824" s="11"/>
      <c r="Z1824" s="11"/>
      <c r="AA1824" s="11"/>
      <c r="AB1824" s="11"/>
      <c r="AC1824" s="11"/>
      <c r="AD1824" s="11"/>
      <c r="AE1824" s="11"/>
      <c r="AF1824" s="11"/>
      <c r="AG1824" s="11"/>
      <c r="AH1824" s="11"/>
      <c r="AI1824" s="11"/>
      <c r="AJ1824" s="11"/>
      <c r="AK1824" s="11"/>
      <c r="AL1824" s="11"/>
      <c r="AM1824" s="11"/>
      <c r="AN1824" s="11"/>
      <c r="AO1824" s="11"/>
      <c r="AP1824" s="11"/>
      <c r="AQ1824" s="11"/>
      <c r="AR1824" s="11"/>
      <c r="AS1824" s="11"/>
      <c r="AT1824" s="11"/>
      <c r="AU1824" s="11"/>
      <c r="AV1824" s="11"/>
      <c r="AW1824" s="11"/>
      <c r="AX1824" s="11"/>
      <c r="AY1824" s="11"/>
      <c r="AZ1824" s="11"/>
      <c r="BA1824" s="11"/>
      <c r="BB1824" s="11"/>
      <c r="BC1824" s="11"/>
      <c r="BD1824" s="11"/>
      <c r="BE1824" s="11"/>
      <c r="BF1824" s="11"/>
      <c r="BG1824" s="11"/>
      <c r="BH1824" s="11"/>
      <c r="BI1824" s="11"/>
      <c r="BJ1824" s="11"/>
      <c r="BK1824" s="11"/>
      <c r="BL1824" s="11"/>
      <c r="BM1824" s="11"/>
      <c r="BN1824" s="11"/>
      <c r="BO1824" s="11"/>
      <c r="BP1824" s="11"/>
    </row>
    <row r="1825" spans="1:68" ht="12.75" customHeight="1">
      <c r="A1825" s="12">
        <f t="shared" si="3246"/>
        <v>1821</v>
      </c>
      <c r="B1825" s="11" t="str">
        <f t="shared" ref="B1825:D1825" si="3525">IF(ISERROR(B1824),IF(ISERROR(B1823),IF(ISERROR(B1822),"BLANK",B1822),B1823),B1824)</f>
        <v>Valesca deGroot</v>
      </c>
      <c r="C1825" s="11" t="str">
        <f t="shared" si="3525"/>
        <v>Em Lim</v>
      </c>
      <c r="D1825" s="11" t="str">
        <f t="shared" si="3525"/>
        <v>BMSC23</v>
      </c>
      <c r="E1825" s="12" t="str">
        <f>IF(ISERROR(VLOOKUP($D1825,SITES!$A:$E,2,FALSE)),"",VLOOKUP($D1825,SITES!$A:$E,2,FALSE))</f>
        <v>Aguilar Point</v>
      </c>
      <c r="F1825" s="10">
        <f>IF(ISERROR(VLOOKUP($D1825,SITES!$A:$E,3,FALSE)),"",VLOOKUP($D1825,SITES!$A:$E,3,FALSE))</f>
        <v>48.837589000000001</v>
      </c>
      <c r="G1825" s="13">
        <f>IF(ISERROR(VLOOKUP($D1825,SITES!$A:$E,4,FALSE)),"",VLOOKUP($D1825,SITES!$A:$E,4,FALSE))</f>
        <v>-125.14414499999999</v>
      </c>
      <c r="H1825" s="36" t="str">
        <f t="shared" si="3492"/>
        <v>03/05/2024</v>
      </c>
      <c r="I1825" s="11">
        <f t="shared" ref="I1825:O1825" si="3526">IF(ISERROR(I1824),IF(ISERROR(I1823),IF(ISERROR(I1822),"BLANK",I1822),I1823),I1824)</f>
        <v>2.5</v>
      </c>
      <c r="J1825" s="11" t="str">
        <f t="shared" si="3526"/>
        <v>NE</v>
      </c>
      <c r="K1825" s="18">
        <f t="shared" si="3526"/>
        <v>0.53472222222222221</v>
      </c>
      <c r="L1825" s="11" t="str">
        <f t="shared" si="3526"/>
        <v>VdG</v>
      </c>
      <c r="M1825" s="11">
        <f t="shared" si="3526"/>
        <v>6.7</v>
      </c>
      <c r="N1825" s="11">
        <f t="shared" si="3526"/>
        <v>2</v>
      </c>
      <c r="O1825" s="11">
        <f t="shared" si="3526"/>
        <v>2</v>
      </c>
      <c r="P1825" s="11" t="s">
        <v>31</v>
      </c>
      <c r="Q1825" s="19" t="str">
        <f>IF($N1825=1,IF(ISERROR(VLOOKUP($P1825,'M1'!$A:$C,Q$2,FALSE)),"NOT PRESENT",VLOOKUP($P1825,'M1'!$A:$C,Q$2,FALSE)),IF($N1825=2,IF(ISERROR(VLOOKUP(DATA!$P1825,'M2'!$A:$C,Q$2,FALSE)),"NOT PRESENT",VLOOKUP(DATA!$P1825,'M2'!$A:$C,Q$2,FALSE)),IF($N1825=0,IF(ISERROR(VLOOKUP($P1825,'M1'!$A:$C,Q$2,FALSE)),IF(ISERROR(VLOOKUP(DATA!$P1825,'M2'!$A:$C,Q$2,FALSE)),"NOT PRESENT",VLOOKUP(DATA!$P1825,'M2'!$A:$C,Q$2,FALSE)),VLOOKUP($P1825,'M1'!$A:$C,Q$2,FALSE)),"SPECIFY METHOD")))</f>
        <v>Patiria miniata</v>
      </c>
      <c r="R1825" s="12" t="str">
        <f>IF($N1825=1,IF(ISERROR(VLOOKUP($P1825,'M1'!$A:$C,R$2,FALSE)),"NOT PRESENT",VLOOKUP($P1825,'M1'!$A:$C,R$2,FALSE)),IF($N1825=2,IF(ISERROR(VLOOKUP(DATA!$P1825,'M2'!$A:$C,R$2,FALSE)),"NOT PRESENT",VLOOKUP(DATA!$P1825,'M2'!$A:$C,R$2,FALSE)),IF($N1825=0,IF(ISERROR(VLOOKUP($P1825,'M1'!$A:$C,R$2,FALSE)),IF(ISERROR(VLOOKUP(DATA!$P1825,'M2'!$A:$C,R$2,FALSE)),"NOT PRESENT",VLOOKUP(DATA!$P1825,'M2'!$A:$C,R$2,FALSE)),VLOOKUP($P1825,'M1'!$A:$C,R$2,FALSE)),"SPECIFY METHOD")))</f>
        <v>Bat star</v>
      </c>
      <c r="S1825" s="21">
        <f t="shared" si="3414"/>
        <v>14</v>
      </c>
      <c r="T1825" s="11">
        <v>14</v>
      </c>
      <c r="U1825" s="11"/>
      <c r="V1825" s="11"/>
      <c r="W1825" s="11"/>
      <c r="X1825" s="11"/>
      <c r="Y1825" s="11"/>
      <c r="Z1825" s="11"/>
      <c r="AA1825" s="11"/>
      <c r="AB1825" s="11"/>
      <c r="AC1825" s="11"/>
      <c r="AD1825" s="11"/>
      <c r="AE1825" s="11"/>
      <c r="AF1825" s="11"/>
      <c r="AG1825" s="11"/>
      <c r="AH1825" s="11"/>
      <c r="AI1825" s="11"/>
      <c r="AJ1825" s="11"/>
      <c r="AK1825" s="11"/>
      <c r="AL1825" s="11"/>
      <c r="AM1825" s="11"/>
      <c r="AN1825" s="11"/>
      <c r="AO1825" s="11"/>
      <c r="AP1825" s="11"/>
      <c r="AQ1825" s="11"/>
      <c r="AR1825" s="11"/>
      <c r="AS1825" s="11"/>
      <c r="AT1825" s="11"/>
      <c r="AU1825" s="11"/>
      <c r="AV1825" s="11"/>
      <c r="AW1825" s="11"/>
      <c r="AX1825" s="11"/>
      <c r="AY1825" s="11"/>
      <c r="AZ1825" s="11"/>
      <c r="BA1825" s="11"/>
      <c r="BB1825" s="11"/>
      <c r="BC1825" s="11"/>
      <c r="BD1825" s="11"/>
      <c r="BE1825" s="11"/>
      <c r="BF1825" s="11"/>
      <c r="BG1825" s="11"/>
      <c r="BH1825" s="11"/>
      <c r="BI1825" s="11"/>
      <c r="BJ1825" s="11"/>
      <c r="BK1825" s="11"/>
      <c r="BL1825" s="11"/>
      <c r="BM1825" s="11"/>
      <c r="BN1825" s="11"/>
      <c r="BO1825" s="11"/>
      <c r="BP1825" s="11"/>
    </row>
    <row r="1826" spans="1:68" ht="12.75" customHeight="1">
      <c r="A1826" s="12">
        <f t="shared" si="3246"/>
        <v>1822</v>
      </c>
      <c r="B1826" s="11" t="str">
        <f t="shared" ref="B1826:D1826" si="3527">IF(ISERROR(B1825),IF(ISERROR(B1824),IF(ISERROR(B1823),"BLANK",B1823),B1824),B1825)</f>
        <v>Valesca deGroot</v>
      </c>
      <c r="C1826" s="11" t="str">
        <f t="shared" si="3527"/>
        <v>Em Lim</v>
      </c>
      <c r="D1826" s="11" t="str">
        <f t="shared" si="3527"/>
        <v>BMSC23</v>
      </c>
      <c r="E1826" s="12" t="str">
        <f>IF(ISERROR(VLOOKUP($D1826,SITES!$A:$E,2,FALSE)),"",VLOOKUP($D1826,SITES!$A:$E,2,FALSE))</f>
        <v>Aguilar Point</v>
      </c>
      <c r="F1826" s="10">
        <f>IF(ISERROR(VLOOKUP($D1826,SITES!$A:$E,3,FALSE)),"",VLOOKUP($D1826,SITES!$A:$E,3,FALSE))</f>
        <v>48.837589000000001</v>
      </c>
      <c r="G1826" s="13">
        <f>IF(ISERROR(VLOOKUP($D1826,SITES!$A:$E,4,FALSE)),"",VLOOKUP($D1826,SITES!$A:$E,4,FALSE))</f>
        <v>-125.14414499999999</v>
      </c>
      <c r="H1826" s="36" t="str">
        <f t="shared" si="3492"/>
        <v>03/05/2024</v>
      </c>
      <c r="I1826" s="11">
        <f t="shared" ref="I1826:O1826" si="3528">IF(ISERROR(I1825),IF(ISERROR(I1824),IF(ISERROR(I1823),"BLANK",I1823),I1824),I1825)</f>
        <v>2.5</v>
      </c>
      <c r="J1826" s="11" t="str">
        <f t="shared" si="3528"/>
        <v>NE</v>
      </c>
      <c r="K1826" s="18">
        <f t="shared" si="3528"/>
        <v>0.53472222222222221</v>
      </c>
      <c r="L1826" s="11" t="str">
        <f t="shared" si="3528"/>
        <v>VdG</v>
      </c>
      <c r="M1826" s="11">
        <f t="shared" si="3528"/>
        <v>6.7</v>
      </c>
      <c r="N1826" s="11">
        <f t="shared" si="3528"/>
        <v>2</v>
      </c>
      <c r="O1826" s="11">
        <f t="shared" si="3528"/>
        <v>2</v>
      </c>
      <c r="P1826" s="11" t="s">
        <v>42</v>
      </c>
      <c r="Q1826" s="19" t="str">
        <f>IF($N1826=1,IF(ISERROR(VLOOKUP($P1826,'M1'!$A:$C,Q$2,FALSE)),"NOT PRESENT",VLOOKUP($P1826,'M1'!$A:$C,Q$2,FALSE)),IF($N1826=2,IF(ISERROR(VLOOKUP(DATA!$P1826,'M2'!$A:$C,Q$2,FALSE)),"NOT PRESENT",VLOOKUP(DATA!$P1826,'M2'!$A:$C,Q$2,FALSE)),IF($N1826=0,IF(ISERROR(VLOOKUP($P1826,'M1'!$A:$C,Q$2,FALSE)),IF(ISERROR(VLOOKUP(DATA!$P1826,'M2'!$A:$C,Q$2,FALSE)),"NOT PRESENT",VLOOKUP(DATA!$P1826,'M2'!$A:$C,Q$2,FALSE)),VLOOKUP($P1826,'M1'!$A:$C,Q$2,FALSE)),"SPECIFY METHOD")))</f>
        <v>Dermasterias imbricata</v>
      </c>
      <c r="R1826" s="12" t="str">
        <f>IF($N1826=1,IF(ISERROR(VLOOKUP($P1826,'M1'!$A:$C,R$2,FALSE)),"NOT PRESENT",VLOOKUP($P1826,'M1'!$A:$C,R$2,FALSE)),IF($N1826=2,IF(ISERROR(VLOOKUP(DATA!$P1826,'M2'!$A:$C,R$2,FALSE)),"NOT PRESENT",VLOOKUP(DATA!$P1826,'M2'!$A:$C,R$2,FALSE)),IF($N1826=0,IF(ISERROR(VLOOKUP($P1826,'M1'!$A:$C,R$2,FALSE)),IF(ISERROR(VLOOKUP(DATA!$P1826,'M2'!$A:$C,R$2,FALSE)),"NOT PRESENT",VLOOKUP(DATA!$P1826,'M2'!$A:$C,R$2,FALSE)),VLOOKUP($P1826,'M1'!$A:$C,R$2,FALSE)),"SPECIFY METHOD")))</f>
        <v>Leather star</v>
      </c>
      <c r="S1826" s="21">
        <f t="shared" si="3414"/>
        <v>11</v>
      </c>
      <c r="T1826" s="11">
        <v>11</v>
      </c>
      <c r="U1826" s="11"/>
      <c r="V1826" s="11"/>
      <c r="W1826" s="11"/>
      <c r="X1826" s="11"/>
      <c r="Y1826" s="11"/>
      <c r="Z1826" s="11"/>
      <c r="AA1826" s="11"/>
      <c r="AB1826" s="11"/>
      <c r="AC1826" s="11"/>
      <c r="AD1826" s="11"/>
      <c r="AE1826" s="11"/>
      <c r="AF1826" s="11"/>
      <c r="AG1826" s="11"/>
      <c r="AH1826" s="11"/>
      <c r="AI1826" s="11"/>
      <c r="AJ1826" s="11"/>
      <c r="AK1826" s="11"/>
      <c r="AL1826" s="11"/>
      <c r="AM1826" s="11"/>
      <c r="AN1826" s="11"/>
      <c r="AO1826" s="11"/>
      <c r="AP1826" s="11"/>
      <c r="AQ1826" s="11"/>
      <c r="AR1826" s="11"/>
      <c r="AS1826" s="11"/>
      <c r="AT1826" s="11"/>
      <c r="AU1826" s="11"/>
      <c r="AV1826" s="11"/>
      <c r="AW1826" s="11"/>
      <c r="AX1826" s="11"/>
      <c r="AY1826" s="11"/>
      <c r="AZ1826" s="11"/>
      <c r="BA1826" s="11"/>
      <c r="BB1826" s="11"/>
      <c r="BC1826" s="11"/>
      <c r="BD1826" s="11"/>
      <c r="BE1826" s="11"/>
      <c r="BF1826" s="11"/>
      <c r="BG1826" s="11"/>
      <c r="BH1826" s="11"/>
      <c r="BI1826" s="11"/>
      <c r="BJ1826" s="11"/>
      <c r="BK1826" s="11"/>
      <c r="BL1826" s="11"/>
      <c r="BM1826" s="11"/>
      <c r="BN1826" s="11"/>
      <c r="BO1826" s="11"/>
      <c r="BP1826" s="11"/>
    </row>
    <row r="1827" spans="1:68" ht="12.75" customHeight="1">
      <c r="A1827" s="12">
        <f t="shared" si="3246"/>
        <v>1823</v>
      </c>
      <c r="B1827" s="11" t="str">
        <f t="shared" ref="B1827:D1827" si="3529">IF(ISERROR(B1826),IF(ISERROR(B1825),IF(ISERROR(B1824),"BLANK",B1824),B1825),B1826)</f>
        <v>Valesca deGroot</v>
      </c>
      <c r="C1827" s="11" t="str">
        <f t="shared" si="3529"/>
        <v>Em Lim</v>
      </c>
      <c r="D1827" s="11" t="str">
        <f t="shared" si="3529"/>
        <v>BMSC23</v>
      </c>
      <c r="E1827" s="12" t="str">
        <f>IF(ISERROR(VLOOKUP($D1827,SITES!$A:$E,2,FALSE)),"",VLOOKUP($D1827,SITES!$A:$E,2,FALSE))</f>
        <v>Aguilar Point</v>
      </c>
      <c r="F1827" s="10">
        <f>IF(ISERROR(VLOOKUP($D1827,SITES!$A:$E,3,FALSE)),"",VLOOKUP($D1827,SITES!$A:$E,3,FALSE))</f>
        <v>48.837589000000001</v>
      </c>
      <c r="G1827" s="13">
        <f>IF(ISERROR(VLOOKUP($D1827,SITES!$A:$E,4,FALSE)),"",VLOOKUP($D1827,SITES!$A:$E,4,FALSE))</f>
        <v>-125.14414499999999</v>
      </c>
      <c r="H1827" s="36" t="str">
        <f t="shared" si="3492"/>
        <v>03/05/2024</v>
      </c>
      <c r="I1827" s="11">
        <f t="shared" ref="I1827:O1827" si="3530">IF(ISERROR(I1826),IF(ISERROR(I1825),IF(ISERROR(I1824),"BLANK",I1824),I1825),I1826)</f>
        <v>2.5</v>
      </c>
      <c r="J1827" s="11" t="str">
        <f t="shared" si="3530"/>
        <v>NE</v>
      </c>
      <c r="K1827" s="18">
        <f t="shared" si="3530"/>
        <v>0.53472222222222221</v>
      </c>
      <c r="L1827" s="11" t="str">
        <f t="shared" si="3530"/>
        <v>VdG</v>
      </c>
      <c r="M1827" s="11">
        <f t="shared" si="3530"/>
        <v>6.7</v>
      </c>
      <c r="N1827" s="11">
        <f t="shared" si="3530"/>
        <v>2</v>
      </c>
      <c r="O1827" s="11">
        <f t="shared" si="3530"/>
        <v>2</v>
      </c>
      <c r="P1827" s="11" t="s">
        <v>40</v>
      </c>
      <c r="Q1827" s="19" t="str">
        <f>IF($N1827=1,IF(ISERROR(VLOOKUP($P1827,'M1'!$A:$C,Q$2,FALSE)),"NOT PRESENT",VLOOKUP($P1827,'M1'!$A:$C,Q$2,FALSE)),IF($N1827=2,IF(ISERROR(VLOOKUP(DATA!$P1827,'M2'!$A:$C,Q$2,FALSE)),"NOT PRESENT",VLOOKUP(DATA!$P1827,'M2'!$A:$C,Q$2,FALSE)),IF($N1827=0,IF(ISERROR(VLOOKUP($P1827,'M1'!$A:$C,Q$2,FALSE)),IF(ISERROR(VLOOKUP(DATA!$P1827,'M2'!$A:$C,Q$2,FALSE)),"NOT PRESENT",VLOOKUP(DATA!$P1827,'M2'!$A:$C,Q$2,FALSE)),VLOOKUP($P1827,'M1'!$A:$C,Q$2,FALSE)),"SPECIFY METHOD")))</f>
        <v>Pagurus beringanus</v>
      </c>
      <c r="R1827" s="12" t="str">
        <f>IF($N1827=1,IF(ISERROR(VLOOKUP($P1827,'M1'!$A:$C,R$2,FALSE)),"NOT PRESENT",VLOOKUP($P1827,'M1'!$A:$C,R$2,FALSE)),IF($N1827=2,IF(ISERROR(VLOOKUP(DATA!$P1827,'M2'!$A:$C,R$2,FALSE)),"NOT PRESENT",VLOOKUP(DATA!$P1827,'M2'!$A:$C,R$2,FALSE)),IF($N1827=0,IF(ISERROR(VLOOKUP($P1827,'M1'!$A:$C,R$2,FALSE)),IF(ISERROR(VLOOKUP(DATA!$P1827,'M2'!$A:$C,R$2,FALSE)),"NOT PRESENT",VLOOKUP(DATA!$P1827,'M2'!$A:$C,R$2,FALSE)),VLOOKUP($P1827,'M1'!$A:$C,R$2,FALSE)),"SPECIFY METHOD")))</f>
        <v>Bering hermit crab</v>
      </c>
      <c r="S1827" s="21">
        <f t="shared" si="3414"/>
        <v>1</v>
      </c>
      <c r="T1827" s="11">
        <v>1</v>
      </c>
      <c r="U1827" s="11"/>
      <c r="V1827" s="11"/>
      <c r="W1827" s="11"/>
      <c r="X1827" s="11"/>
      <c r="Y1827" s="11"/>
      <c r="Z1827" s="11"/>
      <c r="AA1827" s="11"/>
      <c r="AB1827" s="11"/>
      <c r="AC1827" s="11"/>
      <c r="AD1827" s="11"/>
      <c r="AE1827" s="11"/>
      <c r="AF1827" s="11"/>
      <c r="AG1827" s="11"/>
      <c r="AH1827" s="11"/>
      <c r="AI1827" s="11"/>
      <c r="AJ1827" s="11"/>
      <c r="AK1827" s="11"/>
      <c r="AL1827" s="11"/>
      <c r="AM1827" s="11"/>
      <c r="AN1827" s="11"/>
      <c r="AO1827" s="11"/>
      <c r="AP1827" s="11"/>
      <c r="AQ1827" s="11"/>
      <c r="AR1827" s="11"/>
      <c r="AS1827" s="11"/>
      <c r="AT1827" s="11"/>
      <c r="AU1827" s="11"/>
      <c r="AV1827" s="11"/>
      <c r="AW1827" s="11"/>
      <c r="AX1827" s="11"/>
      <c r="AY1827" s="11"/>
      <c r="AZ1827" s="11"/>
      <c r="BA1827" s="11"/>
      <c r="BB1827" s="11"/>
      <c r="BC1827" s="11"/>
      <c r="BD1827" s="11"/>
      <c r="BE1827" s="11"/>
      <c r="BF1827" s="11"/>
      <c r="BG1827" s="11"/>
      <c r="BH1827" s="11"/>
      <c r="BI1827" s="11"/>
      <c r="BJ1827" s="11"/>
      <c r="BK1827" s="11"/>
      <c r="BL1827" s="11"/>
      <c r="BM1827" s="11"/>
      <c r="BN1827" s="11"/>
      <c r="BO1827" s="11"/>
      <c r="BP1827" s="11"/>
    </row>
    <row r="1828" spans="1:68" ht="12.75" customHeight="1">
      <c r="A1828" s="12">
        <f t="shared" si="3246"/>
        <v>1824</v>
      </c>
      <c r="B1828" s="11" t="str">
        <f t="shared" ref="B1828:D1828" si="3531">IF(ISERROR(B1827),IF(ISERROR(B1826),IF(ISERROR(B1825),"BLANK",B1825),B1826),B1827)</f>
        <v>Valesca deGroot</v>
      </c>
      <c r="C1828" s="11" t="str">
        <f t="shared" si="3531"/>
        <v>Em Lim</v>
      </c>
      <c r="D1828" s="11" t="str">
        <f t="shared" si="3531"/>
        <v>BMSC23</v>
      </c>
      <c r="E1828" s="12" t="str">
        <f>IF(ISERROR(VLOOKUP($D1828,SITES!$A:$E,2,FALSE)),"",VLOOKUP($D1828,SITES!$A:$E,2,FALSE))</f>
        <v>Aguilar Point</v>
      </c>
      <c r="F1828" s="10">
        <f>IF(ISERROR(VLOOKUP($D1828,SITES!$A:$E,3,FALSE)),"",VLOOKUP($D1828,SITES!$A:$E,3,FALSE))</f>
        <v>48.837589000000001</v>
      </c>
      <c r="G1828" s="13">
        <f>IF(ISERROR(VLOOKUP($D1828,SITES!$A:$E,4,FALSE)),"",VLOOKUP($D1828,SITES!$A:$E,4,FALSE))</f>
        <v>-125.14414499999999</v>
      </c>
      <c r="H1828" s="36" t="str">
        <f t="shared" si="3492"/>
        <v>03/05/2024</v>
      </c>
      <c r="I1828" s="11">
        <f t="shared" ref="I1828:O1828" si="3532">IF(ISERROR(I1827),IF(ISERROR(I1826),IF(ISERROR(I1825),"BLANK",I1825),I1826),I1827)</f>
        <v>2.5</v>
      </c>
      <c r="J1828" s="11" t="str">
        <f t="shared" si="3532"/>
        <v>NE</v>
      </c>
      <c r="K1828" s="18">
        <f t="shared" si="3532"/>
        <v>0.53472222222222221</v>
      </c>
      <c r="L1828" s="11" t="str">
        <f t="shared" si="3532"/>
        <v>VdG</v>
      </c>
      <c r="M1828" s="11">
        <f t="shared" si="3532"/>
        <v>6.7</v>
      </c>
      <c r="N1828" s="11">
        <f t="shared" si="3532"/>
        <v>2</v>
      </c>
      <c r="O1828" s="11">
        <f t="shared" si="3532"/>
        <v>2</v>
      </c>
      <c r="P1828" s="11" t="s">
        <v>94</v>
      </c>
      <c r="Q1828" s="19" t="str">
        <f>IF($N1828=1,IF(ISERROR(VLOOKUP($P1828,'M1'!$A:$C,Q$2,FALSE)),"NOT PRESENT",VLOOKUP($P1828,'M1'!$A:$C,Q$2,FALSE)),IF($N1828=2,IF(ISERROR(VLOOKUP(DATA!$P1828,'M2'!$A:$C,Q$2,FALSE)),"NOT PRESENT",VLOOKUP(DATA!$P1828,'M2'!$A:$C,Q$2,FALSE)),IF($N1828=0,IF(ISERROR(VLOOKUP($P1828,'M1'!$A:$C,Q$2,FALSE)),IF(ISERROR(VLOOKUP(DATA!$P1828,'M2'!$A:$C,Q$2,FALSE)),"NOT PRESENT",VLOOKUP(DATA!$P1828,'M2'!$A:$C,Q$2,FALSE)),VLOOKUP($P1828,'M1'!$A:$C,Q$2,FALSE)),"SPECIFY METHOD")))</f>
        <v>Dirona albolineata</v>
      </c>
      <c r="R1828" s="12" t="str">
        <f>IF($N1828=1,IF(ISERROR(VLOOKUP($P1828,'M1'!$A:$C,R$2,FALSE)),"NOT PRESENT",VLOOKUP($P1828,'M1'!$A:$C,R$2,FALSE)),IF($N1828=2,IF(ISERROR(VLOOKUP(DATA!$P1828,'M2'!$A:$C,R$2,FALSE)),"NOT PRESENT",VLOOKUP(DATA!$P1828,'M2'!$A:$C,R$2,FALSE)),IF($N1828=0,IF(ISERROR(VLOOKUP($P1828,'M1'!$A:$C,R$2,FALSE)),IF(ISERROR(VLOOKUP(DATA!$P1828,'M2'!$A:$C,R$2,FALSE)),"NOT PRESENT",VLOOKUP(DATA!$P1828,'M2'!$A:$C,R$2,FALSE)),VLOOKUP($P1828,'M1'!$A:$C,R$2,FALSE)),"SPECIFY METHOD")))</f>
        <v>White-line dirona</v>
      </c>
      <c r="S1828" s="21">
        <f t="shared" si="3414"/>
        <v>1</v>
      </c>
      <c r="T1828" s="11">
        <v>1</v>
      </c>
      <c r="U1828" s="11"/>
      <c r="V1828" s="11"/>
      <c r="W1828" s="11"/>
      <c r="X1828" s="11"/>
      <c r="Y1828" s="11"/>
      <c r="Z1828" s="11"/>
      <c r="AA1828" s="11"/>
      <c r="AB1828" s="11"/>
      <c r="AC1828" s="11"/>
      <c r="AD1828" s="11"/>
      <c r="AE1828" s="11"/>
      <c r="AF1828" s="11"/>
      <c r="AG1828" s="11"/>
      <c r="AH1828" s="11"/>
      <c r="AI1828" s="11"/>
      <c r="AJ1828" s="11"/>
      <c r="AK1828" s="11"/>
      <c r="AL1828" s="11"/>
      <c r="AM1828" s="11"/>
      <c r="AN1828" s="11"/>
      <c r="AO1828" s="11"/>
      <c r="AP1828" s="11"/>
      <c r="AQ1828" s="11"/>
      <c r="AR1828" s="11"/>
      <c r="AS1828" s="11"/>
      <c r="AT1828" s="11"/>
      <c r="AU1828" s="11"/>
      <c r="AV1828" s="11"/>
      <c r="AW1828" s="11"/>
      <c r="AX1828" s="11"/>
      <c r="AY1828" s="11"/>
      <c r="AZ1828" s="11"/>
      <c r="BA1828" s="11"/>
      <c r="BB1828" s="11"/>
      <c r="BC1828" s="11"/>
      <c r="BD1828" s="11"/>
      <c r="BE1828" s="11"/>
      <c r="BF1828" s="11"/>
      <c r="BG1828" s="11"/>
      <c r="BH1828" s="11"/>
      <c r="BI1828" s="11"/>
      <c r="BJ1828" s="11"/>
      <c r="BK1828" s="11"/>
      <c r="BL1828" s="11"/>
      <c r="BM1828" s="11"/>
      <c r="BN1828" s="11"/>
      <c r="BO1828" s="11"/>
      <c r="BP1828" s="11"/>
    </row>
    <row r="1829" spans="1:68" ht="12.75" customHeight="1">
      <c r="A1829" s="12">
        <f t="shared" si="3246"/>
        <v>1825</v>
      </c>
      <c r="B1829" s="11" t="str">
        <f t="shared" ref="B1829:D1829" si="3533">IF(ISERROR(B1828),IF(ISERROR(B1827),IF(ISERROR(B1826),"BLANK",B1826),B1827),B1828)</f>
        <v>Valesca deGroot</v>
      </c>
      <c r="C1829" s="11" t="str">
        <f t="shared" si="3533"/>
        <v>Em Lim</v>
      </c>
      <c r="D1829" s="11" t="str">
        <f t="shared" si="3533"/>
        <v>BMSC23</v>
      </c>
      <c r="E1829" s="12" t="str">
        <f>IF(ISERROR(VLOOKUP($D1829,SITES!$A:$E,2,FALSE)),"",VLOOKUP($D1829,SITES!$A:$E,2,FALSE))</f>
        <v>Aguilar Point</v>
      </c>
      <c r="F1829" s="10">
        <f>IF(ISERROR(VLOOKUP($D1829,SITES!$A:$E,3,FALSE)),"",VLOOKUP($D1829,SITES!$A:$E,3,FALSE))</f>
        <v>48.837589000000001</v>
      </c>
      <c r="G1829" s="13">
        <f>IF(ISERROR(VLOOKUP($D1829,SITES!$A:$E,4,FALSE)),"",VLOOKUP($D1829,SITES!$A:$E,4,FALSE))</f>
        <v>-125.14414499999999</v>
      </c>
      <c r="H1829" s="36" t="str">
        <f t="shared" si="3492"/>
        <v>03/05/2024</v>
      </c>
      <c r="I1829" s="11">
        <f t="shared" ref="I1829:O1829" si="3534">IF(ISERROR(I1828),IF(ISERROR(I1827),IF(ISERROR(I1826),"BLANK",I1826),I1827),I1828)</f>
        <v>2.5</v>
      </c>
      <c r="J1829" s="11" t="str">
        <f t="shared" si="3534"/>
        <v>NE</v>
      </c>
      <c r="K1829" s="18">
        <f t="shared" si="3534"/>
        <v>0.53472222222222221</v>
      </c>
      <c r="L1829" s="11" t="str">
        <f t="shared" si="3534"/>
        <v>VdG</v>
      </c>
      <c r="M1829" s="11">
        <f t="shared" si="3534"/>
        <v>6.7</v>
      </c>
      <c r="N1829" s="11">
        <f t="shared" si="3534"/>
        <v>2</v>
      </c>
      <c r="O1829" s="11">
        <f t="shared" si="3534"/>
        <v>2</v>
      </c>
      <c r="P1829" s="11" t="s">
        <v>45</v>
      </c>
      <c r="Q1829" s="19" t="str">
        <f>IF($N1829=1,IF(ISERROR(VLOOKUP($P1829,'M1'!$A:$C,Q$2,FALSE)),"NOT PRESENT",VLOOKUP($P1829,'M1'!$A:$C,Q$2,FALSE)),IF($N1829=2,IF(ISERROR(VLOOKUP(DATA!$P1829,'M2'!$A:$C,Q$2,FALSE)),"NOT PRESENT",VLOOKUP(DATA!$P1829,'M2'!$A:$C,Q$2,FALSE)),IF($N1829=0,IF(ISERROR(VLOOKUP($P1829,'M1'!$A:$C,Q$2,FALSE)),IF(ISERROR(VLOOKUP(DATA!$P1829,'M2'!$A:$C,Q$2,FALSE)),"NOT PRESENT",VLOOKUP(DATA!$P1829,'M2'!$A:$C,Q$2,FALSE)),VLOOKUP($P1829,'M1'!$A:$C,Q$2,FALSE)),"SPECIFY METHOD")))</f>
        <v>Diodora aspera</v>
      </c>
      <c r="R1829" s="12" t="str">
        <f>IF($N1829=1,IF(ISERROR(VLOOKUP($P1829,'M1'!$A:$C,R$2,FALSE)),"NOT PRESENT",VLOOKUP($P1829,'M1'!$A:$C,R$2,FALSE)),IF($N1829=2,IF(ISERROR(VLOOKUP(DATA!$P1829,'M2'!$A:$C,R$2,FALSE)),"NOT PRESENT",VLOOKUP(DATA!$P1829,'M2'!$A:$C,R$2,FALSE)),IF($N1829=0,IF(ISERROR(VLOOKUP($P1829,'M1'!$A:$C,R$2,FALSE)),IF(ISERROR(VLOOKUP(DATA!$P1829,'M2'!$A:$C,R$2,FALSE)),"NOT PRESENT",VLOOKUP(DATA!$P1829,'M2'!$A:$C,R$2,FALSE)),VLOOKUP($P1829,'M1'!$A:$C,R$2,FALSE)),"SPECIFY METHOD")))</f>
        <v>Rough keyhole limpet</v>
      </c>
      <c r="S1829" s="21">
        <f t="shared" si="3414"/>
        <v>4</v>
      </c>
      <c r="T1829" s="11">
        <v>4</v>
      </c>
      <c r="U1829" s="11"/>
      <c r="V1829" s="11"/>
      <c r="W1829" s="11"/>
      <c r="X1829" s="11"/>
      <c r="Y1829" s="11"/>
      <c r="Z1829" s="11"/>
      <c r="AA1829" s="11"/>
      <c r="AB1829" s="11"/>
      <c r="AC1829" s="11"/>
      <c r="AD1829" s="11"/>
      <c r="AE1829" s="11"/>
      <c r="AF1829" s="11"/>
      <c r="AG1829" s="11"/>
      <c r="AH1829" s="11"/>
      <c r="AI1829" s="11"/>
      <c r="AJ1829" s="11"/>
      <c r="AK1829" s="11"/>
      <c r="AL1829" s="11"/>
      <c r="AM1829" s="11"/>
      <c r="AN1829" s="11"/>
      <c r="AO1829" s="11"/>
      <c r="AP1829" s="11"/>
      <c r="AQ1829" s="11"/>
      <c r="AR1829" s="11"/>
      <c r="AS1829" s="11"/>
      <c r="AT1829" s="11"/>
      <c r="AU1829" s="11"/>
      <c r="AV1829" s="11"/>
      <c r="AW1829" s="11"/>
      <c r="AX1829" s="11"/>
      <c r="AY1829" s="11"/>
      <c r="AZ1829" s="11"/>
      <c r="BA1829" s="11"/>
      <c r="BB1829" s="11"/>
      <c r="BC1829" s="11"/>
      <c r="BD1829" s="11"/>
      <c r="BE1829" s="11"/>
      <c r="BF1829" s="11"/>
      <c r="BG1829" s="11"/>
      <c r="BH1829" s="11"/>
      <c r="BI1829" s="11"/>
      <c r="BJ1829" s="11"/>
      <c r="BK1829" s="11"/>
      <c r="BL1829" s="11"/>
      <c r="BM1829" s="11"/>
      <c r="BN1829" s="11"/>
      <c r="BO1829" s="11"/>
      <c r="BP1829" s="11"/>
    </row>
    <row r="1830" spans="1:68" ht="12.75" customHeight="1">
      <c r="A1830" s="12">
        <f t="shared" si="3246"/>
        <v>1826</v>
      </c>
      <c r="B1830" s="11" t="str">
        <f t="shared" ref="B1830:D1830" si="3535">IF(ISERROR(B1829),IF(ISERROR(B1828),IF(ISERROR(B1827),"BLANK",B1827),B1828),B1829)</f>
        <v>Valesca deGroot</v>
      </c>
      <c r="C1830" s="11" t="str">
        <f t="shared" si="3535"/>
        <v>Em Lim</v>
      </c>
      <c r="D1830" s="11" t="str">
        <f t="shared" si="3535"/>
        <v>BMSC23</v>
      </c>
      <c r="E1830" s="12" t="str">
        <f>IF(ISERROR(VLOOKUP($D1830,SITES!$A:$E,2,FALSE)),"",VLOOKUP($D1830,SITES!$A:$E,2,FALSE))</f>
        <v>Aguilar Point</v>
      </c>
      <c r="F1830" s="10">
        <f>IF(ISERROR(VLOOKUP($D1830,SITES!$A:$E,3,FALSE)),"",VLOOKUP($D1830,SITES!$A:$E,3,FALSE))</f>
        <v>48.837589000000001</v>
      </c>
      <c r="G1830" s="13">
        <f>IF(ISERROR(VLOOKUP($D1830,SITES!$A:$E,4,FALSE)),"",VLOOKUP($D1830,SITES!$A:$E,4,FALSE))</f>
        <v>-125.14414499999999</v>
      </c>
      <c r="H1830" s="36" t="str">
        <f t="shared" si="3492"/>
        <v>03/05/2024</v>
      </c>
      <c r="I1830" s="11">
        <f t="shared" ref="I1830:O1830" si="3536">IF(ISERROR(I1829),IF(ISERROR(I1828),IF(ISERROR(I1827),"BLANK",I1827),I1828),I1829)</f>
        <v>2.5</v>
      </c>
      <c r="J1830" s="11" t="str">
        <f t="shared" si="3536"/>
        <v>NE</v>
      </c>
      <c r="K1830" s="18">
        <f t="shared" si="3536"/>
        <v>0.53472222222222221</v>
      </c>
      <c r="L1830" s="11" t="str">
        <f t="shared" si="3536"/>
        <v>VdG</v>
      </c>
      <c r="M1830" s="11">
        <f t="shared" si="3536"/>
        <v>6.7</v>
      </c>
      <c r="N1830" s="11">
        <f t="shared" si="3536"/>
        <v>2</v>
      </c>
      <c r="O1830" s="11">
        <f t="shared" si="3536"/>
        <v>2</v>
      </c>
      <c r="P1830" s="11" t="s">
        <v>34</v>
      </c>
      <c r="Q1830" s="19" t="str">
        <f>IF($N1830=1,IF(ISERROR(VLOOKUP($P1830,'M1'!$A:$C,Q$2,FALSE)),"NOT PRESENT",VLOOKUP($P1830,'M1'!$A:$C,Q$2,FALSE)),IF($N1830=2,IF(ISERROR(VLOOKUP(DATA!$P1830,'M2'!$A:$C,Q$2,FALSE)),"NOT PRESENT",VLOOKUP(DATA!$P1830,'M2'!$A:$C,Q$2,FALSE)),IF($N1830=0,IF(ISERROR(VLOOKUP($P1830,'M1'!$A:$C,Q$2,FALSE)),IF(ISERROR(VLOOKUP(DATA!$P1830,'M2'!$A:$C,Q$2,FALSE)),"NOT PRESENT",VLOOKUP(DATA!$P1830,'M2'!$A:$C,Q$2,FALSE)),VLOOKUP($P1830,'M1'!$A:$C,Q$2,FALSE)),"SPECIFY METHOD")))</f>
        <v>Pagurus hemphilli</v>
      </c>
      <c r="R1830" s="12" t="str">
        <f>IF($N1830=1,IF(ISERROR(VLOOKUP($P1830,'M1'!$A:$C,R$2,FALSE)),"NOT PRESENT",VLOOKUP($P1830,'M1'!$A:$C,R$2,FALSE)),IF($N1830=2,IF(ISERROR(VLOOKUP(DATA!$P1830,'M2'!$A:$C,R$2,FALSE)),"NOT PRESENT",VLOOKUP(DATA!$P1830,'M2'!$A:$C,R$2,FALSE)),IF($N1830=0,IF(ISERROR(VLOOKUP($P1830,'M1'!$A:$C,R$2,FALSE)),IF(ISERROR(VLOOKUP(DATA!$P1830,'M2'!$A:$C,R$2,FALSE)),"NOT PRESENT",VLOOKUP(DATA!$P1830,'M2'!$A:$C,R$2,FALSE)),VLOOKUP($P1830,'M1'!$A:$C,R$2,FALSE)),"SPECIFY METHOD")))</f>
        <v>Maroon hermit</v>
      </c>
      <c r="S1830" s="21">
        <f t="shared" si="3414"/>
        <v>15</v>
      </c>
      <c r="T1830" s="11">
        <v>15</v>
      </c>
      <c r="U1830" s="11"/>
      <c r="V1830" s="11"/>
      <c r="W1830" s="11"/>
      <c r="X1830" s="11"/>
      <c r="Y1830" s="11"/>
      <c r="Z1830" s="11"/>
      <c r="AA1830" s="11"/>
      <c r="AB1830" s="11"/>
      <c r="AC1830" s="11"/>
      <c r="AD1830" s="11"/>
      <c r="AE1830" s="11"/>
      <c r="AF1830" s="11"/>
      <c r="AG1830" s="11"/>
      <c r="AH1830" s="11"/>
      <c r="AI1830" s="11"/>
      <c r="AJ1830" s="11"/>
      <c r="AK1830" s="11"/>
      <c r="AL1830" s="11"/>
      <c r="AM1830" s="11"/>
      <c r="AN1830" s="11"/>
      <c r="AO1830" s="11"/>
      <c r="AP1830" s="11"/>
      <c r="AQ1830" s="11"/>
      <c r="AR1830" s="11"/>
      <c r="AS1830" s="11"/>
      <c r="AT1830" s="11"/>
      <c r="AU1830" s="11"/>
      <c r="AV1830" s="11"/>
      <c r="AW1830" s="11"/>
      <c r="AX1830" s="11"/>
      <c r="AY1830" s="11"/>
      <c r="AZ1830" s="11"/>
      <c r="BA1830" s="11"/>
      <c r="BB1830" s="11"/>
      <c r="BC1830" s="11"/>
      <c r="BD1830" s="11"/>
      <c r="BE1830" s="11"/>
      <c r="BF1830" s="11"/>
      <c r="BG1830" s="11"/>
      <c r="BH1830" s="11"/>
      <c r="BI1830" s="11"/>
      <c r="BJ1830" s="11"/>
      <c r="BK1830" s="11"/>
      <c r="BL1830" s="11"/>
      <c r="BM1830" s="11"/>
      <c r="BN1830" s="11"/>
      <c r="BO1830" s="11"/>
      <c r="BP1830" s="11"/>
    </row>
    <row r="1831" spans="1:68" ht="12.75" customHeight="1">
      <c r="A1831" s="12">
        <f t="shared" si="3246"/>
        <v>1827</v>
      </c>
      <c r="B1831" s="11" t="str">
        <f t="shared" ref="B1831:D1831" si="3537">IF(ISERROR(B1830),IF(ISERROR(B1829),IF(ISERROR(B1828),"BLANK",B1828),B1829),B1830)</f>
        <v>Valesca deGroot</v>
      </c>
      <c r="C1831" s="11" t="str">
        <f t="shared" si="3537"/>
        <v>Em Lim</v>
      </c>
      <c r="D1831" s="11" t="str">
        <f t="shared" si="3537"/>
        <v>BMSC23</v>
      </c>
      <c r="E1831" s="12" t="str">
        <f>IF(ISERROR(VLOOKUP($D1831,SITES!$A:$E,2,FALSE)),"",VLOOKUP($D1831,SITES!$A:$E,2,FALSE))</f>
        <v>Aguilar Point</v>
      </c>
      <c r="F1831" s="10">
        <f>IF(ISERROR(VLOOKUP($D1831,SITES!$A:$E,3,FALSE)),"",VLOOKUP($D1831,SITES!$A:$E,3,FALSE))</f>
        <v>48.837589000000001</v>
      </c>
      <c r="G1831" s="13">
        <f>IF(ISERROR(VLOOKUP($D1831,SITES!$A:$E,4,FALSE)),"",VLOOKUP($D1831,SITES!$A:$E,4,FALSE))</f>
        <v>-125.14414499999999</v>
      </c>
      <c r="H1831" s="36" t="str">
        <f t="shared" si="3492"/>
        <v>03/05/2024</v>
      </c>
      <c r="I1831" s="11">
        <f t="shared" ref="I1831:O1831" si="3538">IF(ISERROR(I1830),IF(ISERROR(I1829),IF(ISERROR(I1828),"BLANK",I1828),I1829),I1830)</f>
        <v>2.5</v>
      </c>
      <c r="J1831" s="11" t="str">
        <f t="shared" si="3538"/>
        <v>NE</v>
      </c>
      <c r="K1831" s="18">
        <f t="shared" si="3538"/>
        <v>0.53472222222222221</v>
      </c>
      <c r="L1831" s="11" t="str">
        <f t="shared" si="3538"/>
        <v>VdG</v>
      </c>
      <c r="M1831" s="11">
        <f t="shared" si="3538"/>
        <v>6.7</v>
      </c>
      <c r="N1831" s="11">
        <f t="shared" si="3538"/>
        <v>2</v>
      </c>
      <c r="O1831" s="11">
        <f t="shared" si="3538"/>
        <v>2</v>
      </c>
      <c r="P1831" s="11" t="s">
        <v>72</v>
      </c>
      <c r="Q1831" s="19" t="str">
        <f>IF($N1831=1,IF(ISERROR(VLOOKUP($P1831,'M1'!$A:$C,Q$2,FALSE)),"NOT PRESENT",VLOOKUP($P1831,'M1'!$A:$C,Q$2,FALSE)),IF($N1831=2,IF(ISERROR(VLOOKUP(DATA!$P1831,'M2'!$A:$C,Q$2,FALSE)),"NOT PRESENT",VLOOKUP(DATA!$P1831,'M2'!$A:$C,Q$2,FALSE)),IF($N1831=0,IF(ISERROR(VLOOKUP($P1831,'M1'!$A:$C,Q$2,FALSE)),IF(ISERROR(VLOOKUP(DATA!$P1831,'M2'!$A:$C,Q$2,FALSE)),"NOT PRESENT",VLOOKUP(DATA!$P1831,'M2'!$A:$C,Q$2,FALSE)),VLOOKUP($P1831,'M1'!$A:$C,Q$2,FALSE)),"SPECIFY METHOD")))</f>
        <v>Triopha catalinae</v>
      </c>
      <c r="R1831" s="12" t="str">
        <f>IF($N1831=1,IF(ISERROR(VLOOKUP($P1831,'M1'!$A:$C,R$2,FALSE)),"NOT PRESENT",VLOOKUP($P1831,'M1'!$A:$C,R$2,FALSE)),IF($N1831=2,IF(ISERROR(VLOOKUP(DATA!$P1831,'M2'!$A:$C,R$2,FALSE)),"NOT PRESENT",VLOOKUP(DATA!$P1831,'M2'!$A:$C,R$2,FALSE)),IF($N1831=0,IF(ISERROR(VLOOKUP($P1831,'M1'!$A:$C,R$2,FALSE)),IF(ISERROR(VLOOKUP(DATA!$P1831,'M2'!$A:$C,R$2,FALSE)),"NOT PRESENT",VLOOKUP(DATA!$P1831,'M2'!$A:$C,R$2,FALSE)),VLOOKUP($P1831,'M1'!$A:$C,R$2,FALSE)),"SPECIFY METHOD")))</f>
        <v>Sea-clown triopha</v>
      </c>
      <c r="S1831" s="21">
        <f t="shared" si="3414"/>
        <v>1</v>
      </c>
      <c r="T1831" s="11">
        <v>1</v>
      </c>
      <c r="U1831" s="11"/>
      <c r="V1831" s="11"/>
      <c r="W1831" s="11"/>
      <c r="X1831" s="11"/>
      <c r="Y1831" s="11"/>
      <c r="Z1831" s="11"/>
      <c r="AA1831" s="11"/>
      <c r="AB1831" s="11"/>
      <c r="AC1831" s="11"/>
      <c r="AD1831" s="11"/>
      <c r="AE1831" s="11"/>
      <c r="AF1831" s="11"/>
      <c r="AG1831" s="11"/>
      <c r="AH1831" s="11"/>
      <c r="AI1831" s="11"/>
      <c r="AJ1831" s="11"/>
      <c r="AK1831" s="11"/>
      <c r="AL1831" s="11"/>
      <c r="AM1831" s="11"/>
      <c r="AN1831" s="11"/>
      <c r="AO1831" s="11"/>
      <c r="AP1831" s="11"/>
      <c r="AQ1831" s="11"/>
      <c r="AR1831" s="11"/>
      <c r="AS1831" s="11"/>
      <c r="AT1831" s="11"/>
      <c r="AU1831" s="11"/>
      <c r="AV1831" s="11"/>
      <c r="AW1831" s="11"/>
      <c r="AX1831" s="11"/>
      <c r="AY1831" s="11"/>
      <c r="AZ1831" s="11"/>
      <c r="BA1831" s="11"/>
      <c r="BB1831" s="11"/>
      <c r="BC1831" s="11"/>
      <c r="BD1831" s="11"/>
      <c r="BE1831" s="11"/>
      <c r="BF1831" s="11"/>
      <c r="BG1831" s="11"/>
      <c r="BH1831" s="11"/>
      <c r="BI1831" s="11"/>
      <c r="BJ1831" s="11"/>
      <c r="BK1831" s="11"/>
      <c r="BL1831" s="11"/>
      <c r="BM1831" s="11"/>
      <c r="BN1831" s="11"/>
      <c r="BO1831" s="11"/>
      <c r="BP1831" s="11"/>
    </row>
    <row r="1832" spans="1:68" ht="12.75" customHeight="1">
      <c r="A1832" s="12">
        <f t="shared" si="3246"/>
        <v>1828</v>
      </c>
      <c r="B1832" s="11" t="str">
        <f t="shared" ref="B1832:D1832" si="3539">IF(ISERROR(B1831),IF(ISERROR(B1830),IF(ISERROR(B1829),"BLANK",B1829),B1830),B1831)</f>
        <v>Valesca deGroot</v>
      </c>
      <c r="C1832" s="11" t="str">
        <f t="shared" si="3539"/>
        <v>Em Lim</v>
      </c>
      <c r="D1832" s="11" t="str">
        <f t="shared" si="3539"/>
        <v>BMSC23</v>
      </c>
      <c r="E1832" s="12" t="str">
        <f>IF(ISERROR(VLOOKUP($D1832,SITES!$A:$E,2,FALSE)),"",VLOOKUP($D1832,SITES!$A:$E,2,FALSE))</f>
        <v>Aguilar Point</v>
      </c>
      <c r="F1832" s="10">
        <f>IF(ISERROR(VLOOKUP($D1832,SITES!$A:$E,3,FALSE)),"",VLOOKUP($D1832,SITES!$A:$E,3,FALSE))</f>
        <v>48.837589000000001</v>
      </c>
      <c r="G1832" s="13">
        <f>IF(ISERROR(VLOOKUP($D1832,SITES!$A:$E,4,FALSE)),"",VLOOKUP($D1832,SITES!$A:$E,4,FALSE))</f>
        <v>-125.14414499999999</v>
      </c>
      <c r="H1832" s="36" t="str">
        <f t="shared" si="3492"/>
        <v>03/05/2024</v>
      </c>
      <c r="I1832" s="11">
        <f t="shared" ref="I1832:O1832" si="3540">IF(ISERROR(I1831),IF(ISERROR(I1830),IF(ISERROR(I1829),"BLANK",I1829),I1830),I1831)</f>
        <v>2.5</v>
      </c>
      <c r="J1832" s="11" t="str">
        <f t="shared" si="3540"/>
        <v>NE</v>
      </c>
      <c r="K1832" s="18">
        <f t="shared" si="3540"/>
        <v>0.53472222222222221</v>
      </c>
      <c r="L1832" s="11" t="str">
        <f t="shared" si="3540"/>
        <v>VdG</v>
      </c>
      <c r="M1832" s="11">
        <f t="shared" si="3540"/>
        <v>6.7</v>
      </c>
      <c r="N1832" s="11">
        <f t="shared" si="3540"/>
        <v>2</v>
      </c>
      <c r="O1832" s="11">
        <f t="shared" si="3540"/>
        <v>2</v>
      </c>
      <c r="P1832" s="11" t="s">
        <v>196</v>
      </c>
      <c r="Q1832" s="19" t="str">
        <f>IF($N1832=1,IF(ISERROR(VLOOKUP($P1832,'M1'!$A:$C,Q$2,FALSE)),"NOT PRESENT",VLOOKUP($P1832,'M1'!$A:$C,Q$2,FALSE)),IF($N1832=2,IF(ISERROR(VLOOKUP(DATA!$P1832,'M2'!$A:$C,Q$2,FALSE)),"NOT PRESENT",VLOOKUP(DATA!$P1832,'M2'!$A:$C,Q$2,FALSE)),IF($N1832=0,IF(ISERROR(VLOOKUP($P1832,'M1'!$A:$C,Q$2,FALSE)),IF(ISERROR(VLOOKUP(DATA!$P1832,'M2'!$A:$C,Q$2,FALSE)),"NOT PRESENT",VLOOKUP(DATA!$P1832,'M2'!$A:$C,Q$2,FALSE)),VLOOKUP($P1832,'M1'!$A:$C,Q$2,FALSE)),"SPECIFY METHOD")))</f>
        <v>Diaulula odonoghuei</v>
      </c>
      <c r="R1832" s="12" t="str">
        <f>IF($N1832=1,IF(ISERROR(VLOOKUP($P1832,'M1'!$A:$C,R$2,FALSE)),"NOT PRESENT",VLOOKUP($P1832,'M1'!$A:$C,R$2,FALSE)),IF($N1832=2,IF(ISERROR(VLOOKUP(DATA!$P1832,'M2'!$A:$C,R$2,FALSE)),"NOT PRESENT",VLOOKUP(DATA!$P1832,'M2'!$A:$C,R$2,FALSE)),IF($N1832=0,IF(ISERROR(VLOOKUP($P1832,'M1'!$A:$C,R$2,FALSE)),IF(ISERROR(VLOOKUP(DATA!$P1832,'M2'!$A:$C,R$2,FALSE)),"NOT PRESENT",VLOOKUP(DATA!$P1832,'M2'!$A:$C,R$2,FALSE)),VLOOKUP($P1832,'M1'!$A:$C,R$2,FALSE)),"SPECIFY METHOD")))</f>
        <v>Spotted dorid</v>
      </c>
      <c r="S1832" s="21">
        <f t="shared" si="3414"/>
        <v>1</v>
      </c>
      <c r="T1832" s="11">
        <v>1</v>
      </c>
      <c r="U1832" s="11"/>
      <c r="V1832" s="11"/>
      <c r="W1832" s="11"/>
      <c r="X1832" s="11"/>
      <c r="Y1832" s="11"/>
      <c r="Z1832" s="11"/>
      <c r="AA1832" s="11"/>
      <c r="AB1832" s="11"/>
      <c r="AC1832" s="11"/>
      <c r="AD1832" s="11"/>
      <c r="AE1832" s="11"/>
      <c r="AF1832" s="11"/>
      <c r="AG1832" s="11"/>
      <c r="AH1832" s="11"/>
      <c r="AI1832" s="11"/>
      <c r="AJ1832" s="11"/>
      <c r="AK1832" s="11"/>
      <c r="AL1832" s="11"/>
      <c r="AM1832" s="11"/>
      <c r="AN1832" s="11"/>
      <c r="AO1832" s="11"/>
      <c r="AP1832" s="11"/>
      <c r="AQ1832" s="11"/>
      <c r="AR1832" s="11"/>
      <c r="AS1832" s="11"/>
      <c r="AT1832" s="11"/>
      <c r="AU1832" s="11"/>
      <c r="AV1832" s="11"/>
      <c r="AW1832" s="11"/>
      <c r="AX1832" s="11"/>
      <c r="AY1832" s="11"/>
      <c r="AZ1832" s="11"/>
      <c r="BA1832" s="11"/>
      <c r="BB1832" s="11"/>
      <c r="BC1832" s="11"/>
      <c r="BD1832" s="11"/>
      <c r="BE1832" s="11"/>
      <c r="BF1832" s="11"/>
      <c r="BG1832" s="11"/>
      <c r="BH1832" s="11"/>
      <c r="BI1832" s="11"/>
      <c r="BJ1832" s="11"/>
      <c r="BK1832" s="11"/>
      <c r="BL1832" s="11"/>
      <c r="BM1832" s="11"/>
      <c r="BN1832" s="11"/>
      <c r="BO1832" s="11"/>
      <c r="BP1832" s="11"/>
    </row>
    <row r="1833" spans="1:68" ht="12.75" customHeight="1">
      <c r="A1833" s="12">
        <f t="shared" si="3246"/>
        <v>1829</v>
      </c>
      <c r="B1833" s="11" t="str">
        <f t="shared" ref="B1833:D1833" si="3541">IF(ISERROR(B1832),IF(ISERROR(B1831),IF(ISERROR(B1830),"BLANK",B1830),B1831),B1832)</f>
        <v>Valesca deGroot</v>
      </c>
      <c r="C1833" s="11" t="str">
        <f t="shared" si="3541"/>
        <v>Em Lim</v>
      </c>
      <c r="D1833" s="11" t="str">
        <f t="shared" si="3541"/>
        <v>BMSC23</v>
      </c>
      <c r="E1833" s="12" t="str">
        <f>IF(ISERROR(VLOOKUP($D1833,SITES!$A:$E,2,FALSE)),"",VLOOKUP($D1833,SITES!$A:$E,2,FALSE))</f>
        <v>Aguilar Point</v>
      </c>
      <c r="F1833" s="10">
        <f>IF(ISERROR(VLOOKUP($D1833,SITES!$A:$E,3,FALSE)),"",VLOOKUP($D1833,SITES!$A:$E,3,FALSE))</f>
        <v>48.837589000000001</v>
      </c>
      <c r="G1833" s="13">
        <f>IF(ISERROR(VLOOKUP($D1833,SITES!$A:$E,4,FALSE)),"",VLOOKUP($D1833,SITES!$A:$E,4,FALSE))</f>
        <v>-125.14414499999999</v>
      </c>
      <c r="H1833" s="36" t="str">
        <f t="shared" si="3492"/>
        <v>03/05/2024</v>
      </c>
      <c r="I1833" s="11">
        <f t="shared" ref="I1833:O1833" si="3542">IF(ISERROR(I1832),IF(ISERROR(I1831),IF(ISERROR(I1830),"BLANK",I1830),I1831),I1832)</f>
        <v>2.5</v>
      </c>
      <c r="J1833" s="11" t="str">
        <f t="shared" si="3542"/>
        <v>NE</v>
      </c>
      <c r="K1833" s="18">
        <f t="shared" si="3542"/>
        <v>0.53472222222222221</v>
      </c>
      <c r="L1833" s="11" t="str">
        <f t="shared" si="3542"/>
        <v>VdG</v>
      </c>
      <c r="M1833" s="11">
        <f t="shared" si="3542"/>
        <v>6.7</v>
      </c>
      <c r="N1833" s="11">
        <f t="shared" si="3542"/>
        <v>2</v>
      </c>
      <c r="O1833" s="11">
        <f t="shared" si="3542"/>
        <v>2</v>
      </c>
      <c r="P1833" s="11" t="s">
        <v>44</v>
      </c>
      <c r="Q1833" s="19" t="str">
        <f>IF($N1833=1,IF(ISERROR(VLOOKUP($P1833,'M1'!$A:$C,Q$2,FALSE)),"NOT PRESENT",VLOOKUP($P1833,'M1'!$A:$C,Q$2,FALSE)),IF($N1833=2,IF(ISERROR(VLOOKUP(DATA!$P1833,'M2'!$A:$C,Q$2,FALSE)),"NOT PRESENT",VLOOKUP(DATA!$P1833,'M2'!$A:$C,Q$2,FALSE)),IF($N1833=0,IF(ISERROR(VLOOKUP($P1833,'M1'!$A:$C,Q$2,FALSE)),IF(ISERROR(VLOOKUP(DATA!$P1833,'M2'!$A:$C,Q$2,FALSE)),"NOT PRESENT",VLOOKUP(DATA!$P1833,'M2'!$A:$C,Q$2,FALSE)),VLOOKUP($P1833,'M1'!$A:$C,Q$2,FALSE)),"SPECIFY METHOD")))</f>
        <v>Strongylocentrotus purpuratus</v>
      </c>
      <c r="R1833" s="12" t="str">
        <f>IF($N1833=1,IF(ISERROR(VLOOKUP($P1833,'M1'!$A:$C,R$2,FALSE)),"NOT PRESENT",VLOOKUP($P1833,'M1'!$A:$C,R$2,FALSE)),IF($N1833=2,IF(ISERROR(VLOOKUP(DATA!$P1833,'M2'!$A:$C,R$2,FALSE)),"NOT PRESENT",VLOOKUP(DATA!$P1833,'M2'!$A:$C,R$2,FALSE)),IF($N1833=0,IF(ISERROR(VLOOKUP($P1833,'M1'!$A:$C,R$2,FALSE)),IF(ISERROR(VLOOKUP(DATA!$P1833,'M2'!$A:$C,R$2,FALSE)),"NOT PRESENT",VLOOKUP(DATA!$P1833,'M2'!$A:$C,R$2,FALSE)),VLOOKUP($P1833,'M1'!$A:$C,R$2,FALSE)),"SPECIFY METHOD")))</f>
        <v>Purple sea urchin (?)</v>
      </c>
      <c r="S1833" s="21">
        <f t="shared" si="3414"/>
        <v>1</v>
      </c>
      <c r="T1833" s="11">
        <v>1</v>
      </c>
      <c r="U1833" s="11"/>
      <c r="V1833" s="11"/>
      <c r="W1833" s="11"/>
      <c r="X1833" s="11"/>
      <c r="Y1833" s="11"/>
      <c r="Z1833" s="11"/>
      <c r="AA1833" s="11"/>
      <c r="AB1833" s="11"/>
      <c r="AC1833" s="11"/>
      <c r="AD1833" s="11"/>
      <c r="AE1833" s="11"/>
      <c r="AF1833" s="11"/>
      <c r="AG1833" s="11"/>
      <c r="AH1833" s="11"/>
      <c r="AI1833" s="11"/>
      <c r="AJ1833" s="11"/>
      <c r="AK1833" s="11"/>
      <c r="AL1833" s="11"/>
      <c r="AM1833" s="11"/>
      <c r="AN1833" s="11"/>
      <c r="AO1833" s="11"/>
      <c r="AP1833" s="11"/>
      <c r="AQ1833" s="11"/>
      <c r="AR1833" s="11"/>
      <c r="AS1833" s="11"/>
      <c r="AT1833" s="11"/>
      <c r="AU1833" s="11"/>
      <c r="AV1833" s="11"/>
      <c r="AW1833" s="11"/>
      <c r="AX1833" s="11"/>
      <c r="AY1833" s="11"/>
      <c r="AZ1833" s="11"/>
      <c r="BA1833" s="11"/>
      <c r="BB1833" s="11"/>
      <c r="BC1833" s="11"/>
      <c r="BD1833" s="11"/>
      <c r="BE1833" s="11"/>
      <c r="BF1833" s="11"/>
      <c r="BG1833" s="11"/>
      <c r="BH1833" s="11"/>
      <c r="BI1833" s="11"/>
      <c r="BJ1833" s="11"/>
      <c r="BK1833" s="11"/>
      <c r="BL1833" s="11"/>
      <c r="BM1833" s="11"/>
      <c r="BN1833" s="11"/>
      <c r="BO1833" s="11"/>
      <c r="BP1833" s="11"/>
    </row>
    <row r="1834" spans="1:68" ht="12.75" customHeight="1">
      <c r="A1834" s="12">
        <f t="shared" si="3246"/>
        <v>1830</v>
      </c>
      <c r="B1834" s="11" t="str">
        <f t="shared" ref="B1834:D1834" si="3543">IF(ISERROR(B1833),IF(ISERROR(B1832),IF(ISERROR(B1831),"BLANK",B1831),B1832),B1833)</f>
        <v>Valesca deGroot</v>
      </c>
      <c r="C1834" s="11" t="str">
        <f t="shared" si="3543"/>
        <v>Em Lim</v>
      </c>
      <c r="D1834" s="11" t="str">
        <f t="shared" si="3543"/>
        <v>BMSC23</v>
      </c>
      <c r="E1834" s="12" t="str">
        <f>IF(ISERROR(VLOOKUP($D1834,SITES!$A:$E,2,FALSE)),"",VLOOKUP($D1834,SITES!$A:$E,2,FALSE))</f>
        <v>Aguilar Point</v>
      </c>
      <c r="F1834" s="10">
        <f>IF(ISERROR(VLOOKUP($D1834,SITES!$A:$E,3,FALSE)),"",VLOOKUP($D1834,SITES!$A:$E,3,FALSE))</f>
        <v>48.837589000000001</v>
      </c>
      <c r="G1834" s="13">
        <f>IF(ISERROR(VLOOKUP($D1834,SITES!$A:$E,4,FALSE)),"",VLOOKUP($D1834,SITES!$A:$E,4,FALSE))</f>
        <v>-125.14414499999999</v>
      </c>
      <c r="H1834" s="36" t="str">
        <f t="shared" si="3492"/>
        <v>03/05/2024</v>
      </c>
      <c r="I1834" s="11">
        <f t="shared" ref="I1834:O1834" si="3544">IF(ISERROR(I1833),IF(ISERROR(I1832),IF(ISERROR(I1831),"BLANK",I1831),I1832),I1833)</f>
        <v>2.5</v>
      </c>
      <c r="J1834" s="11" t="str">
        <f t="shared" si="3544"/>
        <v>NE</v>
      </c>
      <c r="K1834" s="18">
        <f t="shared" si="3544"/>
        <v>0.53472222222222221</v>
      </c>
      <c r="L1834" s="11" t="str">
        <f t="shared" si="3544"/>
        <v>VdG</v>
      </c>
      <c r="M1834" s="11">
        <f t="shared" si="3544"/>
        <v>6.7</v>
      </c>
      <c r="N1834" s="11">
        <f t="shared" si="3544"/>
        <v>2</v>
      </c>
      <c r="O1834" s="11">
        <f t="shared" si="3544"/>
        <v>2</v>
      </c>
      <c r="P1834" s="11" t="s">
        <v>39</v>
      </c>
      <c r="Q1834" s="19" t="str">
        <f>IF($N1834=1,IF(ISERROR(VLOOKUP($P1834,'M1'!$A:$C,Q$2,FALSE)),"NOT PRESENT",VLOOKUP($P1834,'M1'!$A:$C,Q$2,FALSE)),IF($N1834=2,IF(ISERROR(VLOOKUP(DATA!$P1834,'M2'!$A:$C,Q$2,FALSE)),"NOT PRESENT",VLOOKUP(DATA!$P1834,'M2'!$A:$C,Q$2,FALSE)),IF($N1834=0,IF(ISERROR(VLOOKUP($P1834,'M1'!$A:$C,Q$2,FALSE)),IF(ISERROR(VLOOKUP(DATA!$P1834,'M2'!$A:$C,Q$2,FALSE)),"NOT PRESENT",VLOOKUP(DATA!$P1834,'M2'!$A:$C,Q$2,FALSE)),VLOOKUP($P1834,'M1'!$A:$C,Q$2,FALSE)),"SPECIFY METHOD")))</f>
        <v>Hermissenda crassicornis</v>
      </c>
      <c r="R1834" s="12" t="str">
        <f>IF($N1834=1,IF(ISERROR(VLOOKUP($P1834,'M1'!$A:$C,R$2,FALSE)),"NOT PRESENT",VLOOKUP($P1834,'M1'!$A:$C,R$2,FALSE)),IF($N1834=2,IF(ISERROR(VLOOKUP(DATA!$P1834,'M2'!$A:$C,R$2,FALSE)),"NOT PRESENT",VLOOKUP(DATA!$P1834,'M2'!$A:$C,R$2,FALSE)),IF($N1834=0,IF(ISERROR(VLOOKUP($P1834,'M1'!$A:$C,R$2,FALSE)),IF(ISERROR(VLOOKUP(DATA!$P1834,'M2'!$A:$C,R$2,FALSE)),"NOT PRESENT",VLOOKUP(DATA!$P1834,'M2'!$A:$C,R$2,FALSE)),VLOOKUP($P1834,'M1'!$A:$C,R$2,FALSE)),"SPECIFY METHOD")))</f>
        <v>Opalescent nudibranch</v>
      </c>
      <c r="S1834" s="21">
        <f t="shared" si="3414"/>
        <v>1</v>
      </c>
      <c r="T1834" s="11">
        <v>1</v>
      </c>
      <c r="U1834" s="11"/>
      <c r="V1834" s="11"/>
      <c r="W1834" s="11"/>
      <c r="X1834" s="11"/>
      <c r="Y1834" s="11"/>
      <c r="Z1834" s="11"/>
      <c r="AA1834" s="11"/>
      <c r="AB1834" s="11"/>
      <c r="AC1834" s="11"/>
      <c r="AD1834" s="11"/>
      <c r="AE1834" s="11"/>
      <c r="AF1834" s="11"/>
      <c r="AG1834" s="11"/>
      <c r="AH1834" s="11"/>
      <c r="AI1834" s="11"/>
      <c r="AJ1834" s="11"/>
      <c r="AK1834" s="11"/>
      <c r="AL1834" s="11"/>
      <c r="AM1834" s="11"/>
      <c r="AN1834" s="11"/>
      <c r="AO1834" s="11"/>
      <c r="AP1834" s="11"/>
      <c r="AQ1834" s="11"/>
      <c r="AR1834" s="11"/>
      <c r="AS1834" s="11"/>
      <c r="AT1834" s="11"/>
      <c r="AU1834" s="11"/>
      <c r="AV1834" s="11"/>
      <c r="AW1834" s="11"/>
      <c r="AX1834" s="11"/>
      <c r="AY1834" s="11"/>
      <c r="AZ1834" s="11"/>
      <c r="BA1834" s="11"/>
      <c r="BB1834" s="11"/>
      <c r="BC1834" s="11"/>
      <c r="BD1834" s="11"/>
      <c r="BE1834" s="11"/>
      <c r="BF1834" s="11"/>
      <c r="BG1834" s="11"/>
      <c r="BH1834" s="11"/>
      <c r="BI1834" s="11"/>
      <c r="BJ1834" s="11"/>
      <c r="BK1834" s="11"/>
      <c r="BL1834" s="11"/>
      <c r="BM1834" s="11"/>
      <c r="BN1834" s="11"/>
      <c r="BO1834" s="11"/>
      <c r="BP1834" s="11"/>
    </row>
    <row r="1835" spans="1:68" ht="12.75" customHeight="1">
      <c r="A1835" s="12">
        <f t="shared" si="3246"/>
        <v>1831</v>
      </c>
      <c r="B1835" s="11" t="str">
        <f t="shared" ref="B1835:D1835" si="3545">IF(ISERROR(B1834),IF(ISERROR(B1833),IF(ISERROR(B1832),"BLANK",B1832),B1833),B1834)</f>
        <v>Valesca deGroot</v>
      </c>
      <c r="C1835" s="11" t="str">
        <f t="shared" si="3545"/>
        <v>Em Lim</v>
      </c>
      <c r="D1835" s="11" t="str">
        <f t="shared" si="3545"/>
        <v>BMSC23</v>
      </c>
      <c r="E1835" s="12" t="str">
        <f>IF(ISERROR(VLOOKUP($D1835,SITES!$A:$E,2,FALSE)),"",VLOOKUP($D1835,SITES!$A:$E,2,FALSE))</f>
        <v>Aguilar Point</v>
      </c>
      <c r="F1835" s="10">
        <f>IF(ISERROR(VLOOKUP($D1835,SITES!$A:$E,3,FALSE)),"",VLOOKUP($D1835,SITES!$A:$E,3,FALSE))</f>
        <v>48.837589000000001</v>
      </c>
      <c r="G1835" s="13">
        <f>IF(ISERROR(VLOOKUP($D1835,SITES!$A:$E,4,FALSE)),"",VLOOKUP($D1835,SITES!$A:$E,4,FALSE))</f>
        <v>-125.14414499999999</v>
      </c>
      <c r="H1835" s="36" t="str">
        <f t="shared" si="3492"/>
        <v>03/05/2024</v>
      </c>
      <c r="I1835" s="11">
        <f t="shared" ref="I1835:O1835" si="3546">IF(ISERROR(I1834),IF(ISERROR(I1833),IF(ISERROR(I1832),"BLANK",I1832),I1833),I1834)</f>
        <v>2.5</v>
      </c>
      <c r="J1835" s="11" t="str">
        <f t="shared" si="3546"/>
        <v>NE</v>
      </c>
      <c r="K1835" s="18">
        <f t="shared" si="3546"/>
        <v>0.53472222222222221</v>
      </c>
      <c r="L1835" s="11" t="str">
        <f t="shared" si="3546"/>
        <v>VdG</v>
      </c>
      <c r="M1835" s="11">
        <f t="shared" si="3546"/>
        <v>6.7</v>
      </c>
      <c r="N1835" s="11">
        <f t="shared" si="3546"/>
        <v>2</v>
      </c>
      <c r="O1835" s="11">
        <f t="shared" si="3546"/>
        <v>2</v>
      </c>
      <c r="P1835" s="11" t="s">
        <v>46</v>
      </c>
      <c r="Q1835" s="19" t="str">
        <f>IF($N1835=1,IF(ISERROR(VLOOKUP($P1835,'M1'!$A:$C,Q$2,FALSE)),"NOT PRESENT",VLOOKUP($P1835,'M1'!$A:$C,Q$2,FALSE)),IF($N1835=2,IF(ISERROR(VLOOKUP(DATA!$P1835,'M2'!$A:$C,Q$2,FALSE)),"NOT PRESENT",VLOOKUP(DATA!$P1835,'M2'!$A:$C,Q$2,FALSE)),IF($N1835=0,IF(ISERROR(VLOOKUP($P1835,'M1'!$A:$C,Q$2,FALSE)),IF(ISERROR(VLOOKUP(DATA!$P1835,'M2'!$A:$C,Q$2,FALSE)),"NOT PRESENT",VLOOKUP(DATA!$P1835,'M2'!$A:$C,Q$2,FALSE)),VLOOKUP($P1835,'M1'!$A:$C,Q$2,FALSE)),"SPECIFY METHOD")))</f>
        <v>Oxylebius pictus</v>
      </c>
      <c r="R1835" s="12" t="str">
        <f>IF($N1835=1,IF(ISERROR(VLOOKUP($P1835,'M1'!$A:$C,R$2,FALSE)),"NOT PRESENT",VLOOKUP($P1835,'M1'!$A:$C,R$2,FALSE)),IF($N1835=2,IF(ISERROR(VLOOKUP(DATA!$P1835,'M2'!$A:$C,R$2,FALSE)),"NOT PRESENT",VLOOKUP(DATA!$P1835,'M2'!$A:$C,R$2,FALSE)),IF($N1835=0,IF(ISERROR(VLOOKUP($P1835,'M1'!$A:$C,R$2,FALSE)),IF(ISERROR(VLOOKUP(DATA!$P1835,'M2'!$A:$C,R$2,FALSE)),"NOT PRESENT",VLOOKUP(DATA!$P1835,'M2'!$A:$C,R$2,FALSE)),VLOOKUP($P1835,'M1'!$A:$C,R$2,FALSE)),"SPECIFY METHOD")))</f>
        <v>Painted greenling</v>
      </c>
      <c r="S1835" s="21">
        <f t="shared" si="3414"/>
        <v>2</v>
      </c>
      <c r="T1835" s="11">
        <v>0</v>
      </c>
      <c r="U1835" s="11"/>
      <c r="V1835" s="11"/>
      <c r="W1835" s="11"/>
      <c r="X1835" s="11"/>
      <c r="Y1835" s="11">
        <v>1</v>
      </c>
      <c r="Z1835" s="11">
        <v>1</v>
      </c>
      <c r="AA1835" s="11"/>
      <c r="AB1835" s="11"/>
      <c r="AC1835" s="11"/>
      <c r="AD1835" s="11"/>
      <c r="AE1835" s="11"/>
      <c r="AF1835" s="11"/>
      <c r="AG1835" s="11"/>
      <c r="AH1835" s="11"/>
      <c r="AI1835" s="11"/>
      <c r="AJ1835" s="11"/>
      <c r="AK1835" s="11"/>
      <c r="AL1835" s="11"/>
      <c r="AM1835" s="11"/>
      <c r="AN1835" s="11"/>
      <c r="AO1835" s="11"/>
      <c r="AP1835" s="11"/>
      <c r="AQ1835" s="11"/>
      <c r="AR1835" s="11"/>
      <c r="AS1835" s="11"/>
      <c r="AT1835" s="11"/>
      <c r="AU1835" s="11"/>
      <c r="AV1835" s="11"/>
      <c r="AW1835" s="11"/>
      <c r="AX1835" s="11"/>
      <c r="AY1835" s="11"/>
      <c r="AZ1835" s="11"/>
      <c r="BA1835" s="11"/>
      <c r="BB1835" s="11"/>
      <c r="BC1835" s="11"/>
      <c r="BD1835" s="11"/>
      <c r="BE1835" s="11"/>
      <c r="BF1835" s="11"/>
      <c r="BG1835" s="11"/>
      <c r="BH1835" s="11"/>
      <c r="BI1835" s="11"/>
      <c r="BJ1835" s="11"/>
      <c r="BK1835" s="11"/>
      <c r="BL1835" s="11"/>
      <c r="BM1835" s="11"/>
      <c r="BN1835" s="11"/>
      <c r="BO1835" s="11"/>
      <c r="BP1835" s="11"/>
    </row>
    <row r="1836" spans="1:68" ht="12.75" customHeight="1">
      <c r="A1836" s="12">
        <f t="shared" si="3246"/>
        <v>1832</v>
      </c>
      <c r="B1836" s="11" t="str">
        <f t="shared" ref="B1836:D1836" si="3547">IF(ISERROR(B1835),IF(ISERROR(B1834),IF(ISERROR(B1833),"BLANK",B1833),B1834),B1835)</f>
        <v>Valesca deGroot</v>
      </c>
      <c r="C1836" s="11" t="str">
        <f t="shared" si="3547"/>
        <v>Em Lim</v>
      </c>
      <c r="D1836" s="11" t="str">
        <f t="shared" si="3547"/>
        <v>BMSC23</v>
      </c>
      <c r="E1836" s="12" t="str">
        <f>IF(ISERROR(VLOOKUP($D1836,SITES!$A:$E,2,FALSE)),"",VLOOKUP($D1836,SITES!$A:$E,2,FALSE))</f>
        <v>Aguilar Point</v>
      </c>
      <c r="F1836" s="10">
        <f>IF(ISERROR(VLOOKUP($D1836,SITES!$A:$E,3,FALSE)),"",VLOOKUP($D1836,SITES!$A:$E,3,FALSE))</f>
        <v>48.837589000000001</v>
      </c>
      <c r="G1836" s="13">
        <f>IF(ISERROR(VLOOKUP($D1836,SITES!$A:$E,4,FALSE)),"",VLOOKUP($D1836,SITES!$A:$E,4,FALSE))</f>
        <v>-125.14414499999999</v>
      </c>
      <c r="H1836" s="36" t="str">
        <f t="shared" si="3492"/>
        <v>03/05/2024</v>
      </c>
      <c r="I1836" s="11">
        <f t="shared" ref="I1836:O1836" si="3548">IF(ISERROR(I1835),IF(ISERROR(I1834),IF(ISERROR(I1833),"BLANK",I1833),I1834),I1835)</f>
        <v>2.5</v>
      </c>
      <c r="J1836" s="11" t="str">
        <f t="shared" si="3548"/>
        <v>NE</v>
      </c>
      <c r="K1836" s="18">
        <f t="shared" si="3548"/>
        <v>0.53472222222222221</v>
      </c>
      <c r="L1836" s="11" t="str">
        <f t="shared" si="3548"/>
        <v>VdG</v>
      </c>
      <c r="M1836" s="11">
        <f t="shared" si="3548"/>
        <v>6.7</v>
      </c>
      <c r="N1836" s="11">
        <f t="shared" si="3548"/>
        <v>2</v>
      </c>
      <c r="O1836" s="11">
        <f t="shared" si="3548"/>
        <v>2</v>
      </c>
      <c r="P1836" s="11" t="s">
        <v>30</v>
      </c>
      <c r="Q1836" s="19" t="str">
        <f>IF($N1836=1,IF(ISERROR(VLOOKUP($P1836,'M1'!$A:$C,Q$2,FALSE)),"NOT PRESENT",VLOOKUP($P1836,'M1'!$A:$C,Q$2,FALSE)),IF($N1836=2,IF(ISERROR(VLOOKUP(DATA!$P1836,'M2'!$A:$C,Q$2,FALSE)),"NOT PRESENT",VLOOKUP(DATA!$P1836,'M2'!$A:$C,Q$2,FALSE)),IF($N1836=0,IF(ISERROR(VLOOKUP($P1836,'M1'!$A:$C,Q$2,FALSE)),IF(ISERROR(VLOOKUP(DATA!$P1836,'M2'!$A:$C,Q$2,FALSE)),"NOT PRESENT",VLOOKUP(DATA!$P1836,'M2'!$A:$C,Q$2,FALSE)),VLOOKUP($P1836,'M1'!$A:$C,Q$2,FALSE)),"SPECIFY METHOD")))</f>
        <v>Pomaulax gibberosus</v>
      </c>
      <c r="R1836" s="12" t="str">
        <f>IF($N1836=1,IF(ISERROR(VLOOKUP($P1836,'M1'!$A:$C,R$2,FALSE)),"NOT PRESENT",VLOOKUP($P1836,'M1'!$A:$C,R$2,FALSE)),IF($N1836=2,IF(ISERROR(VLOOKUP(DATA!$P1836,'M2'!$A:$C,R$2,FALSE)),"NOT PRESENT",VLOOKUP(DATA!$P1836,'M2'!$A:$C,R$2,FALSE)),IF($N1836=0,IF(ISERROR(VLOOKUP($P1836,'M1'!$A:$C,R$2,FALSE)),IF(ISERROR(VLOOKUP(DATA!$P1836,'M2'!$A:$C,R$2,FALSE)),"NOT PRESENT",VLOOKUP(DATA!$P1836,'M2'!$A:$C,R$2,FALSE)),VLOOKUP($P1836,'M1'!$A:$C,R$2,FALSE)),"SPECIFY METHOD")))</f>
        <v>Red turban shell</v>
      </c>
      <c r="S1836" s="21">
        <f t="shared" si="3414"/>
        <v>1</v>
      </c>
      <c r="T1836" s="11">
        <v>1</v>
      </c>
      <c r="U1836" s="11"/>
      <c r="V1836" s="11"/>
      <c r="W1836" s="11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  <c r="AT1836" s="11"/>
      <c r="AU1836" s="11"/>
      <c r="AV1836" s="11"/>
      <c r="AW1836" s="11"/>
      <c r="AX1836" s="11"/>
      <c r="AY1836" s="11"/>
      <c r="AZ1836" s="11"/>
      <c r="BA1836" s="11"/>
      <c r="BB1836" s="11"/>
      <c r="BC1836" s="11"/>
      <c r="BD1836" s="11"/>
      <c r="BE1836" s="11"/>
      <c r="BF1836" s="11"/>
      <c r="BG1836" s="11"/>
      <c r="BH1836" s="11"/>
      <c r="BI1836" s="11"/>
      <c r="BJ1836" s="11"/>
      <c r="BK1836" s="11"/>
      <c r="BL1836" s="11"/>
      <c r="BM1836" s="11"/>
      <c r="BN1836" s="11"/>
      <c r="BO1836" s="11"/>
      <c r="BP1836" s="11"/>
    </row>
    <row r="1837" spans="1:68" ht="12.75" customHeight="1">
      <c r="A1837" s="12">
        <f t="shared" si="3246"/>
        <v>1833</v>
      </c>
      <c r="B1837" s="11" t="str">
        <f t="shared" ref="B1837:D1837" si="3549">IF(ISERROR(B1836),IF(ISERROR(B1835),IF(ISERROR(B1834),"BLANK",B1834),B1835),B1836)</f>
        <v>Valesca deGroot</v>
      </c>
      <c r="C1837" s="11" t="str">
        <f t="shared" si="3549"/>
        <v>Em Lim</v>
      </c>
      <c r="D1837" s="11" t="str">
        <f t="shared" si="3549"/>
        <v>BMSC23</v>
      </c>
      <c r="E1837" s="12" t="str">
        <f>IF(ISERROR(VLOOKUP($D1837,SITES!$A:$E,2,FALSE)),"",VLOOKUP($D1837,SITES!$A:$E,2,FALSE))</f>
        <v>Aguilar Point</v>
      </c>
      <c r="F1837" s="10">
        <f>IF(ISERROR(VLOOKUP($D1837,SITES!$A:$E,3,FALSE)),"",VLOOKUP($D1837,SITES!$A:$E,3,FALSE))</f>
        <v>48.837589000000001</v>
      </c>
      <c r="G1837" s="13">
        <f>IF(ISERROR(VLOOKUP($D1837,SITES!$A:$E,4,FALSE)),"",VLOOKUP($D1837,SITES!$A:$E,4,FALSE))</f>
        <v>-125.14414499999999</v>
      </c>
      <c r="H1837" s="36" t="str">
        <f t="shared" si="3492"/>
        <v>03/05/2024</v>
      </c>
      <c r="I1837" s="11">
        <f t="shared" ref="I1837:O1837" si="3550">IF(ISERROR(I1836),IF(ISERROR(I1835),IF(ISERROR(I1834),"BLANK",I1834),I1835),I1836)</f>
        <v>2.5</v>
      </c>
      <c r="J1837" s="11" t="str">
        <f t="shared" si="3550"/>
        <v>NE</v>
      </c>
      <c r="K1837" s="18">
        <f t="shared" si="3550"/>
        <v>0.53472222222222221</v>
      </c>
      <c r="L1837" s="11" t="str">
        <f t="shared" si="3550"/>
        <v>VdG</v>
      </c>
      <c r="M1837" s="11">
        <f t="shared" si="3550"/>
        <v>6.7</v>
      </c>
      <c r="N1837" s="11">
        <f t="shared" si="3550"/>
        <v>2</v>
      </c>
      <c r="O1837" s="11">
        <f t="shared" si="3550"/>
        <v>2</v>
      </c>
      <c r="P1837" s="11" t="s">
        <v>106</v>
      </c>
      <c r="Q1837" s="19" t="str">
        <f>IF($N1837=1,IF(ISERROR(VLOOKUP($P1837,'M1'!$A:$C,Q$2,FALSE)),"NOT PRESENT",VLOOKUP($P1837,'M1'!$A:$C,Q$2,FALSE)),IF($N1837=2,IF(ISERROR(VLOOKUP(DATA!$P1837,'M2'!$A:$C,Q$2,FALSE)),"NOT PRESENT",VLOOKUP(DATA!$P1837,'M2'!$A:$C,Q$2,FALSE)),IF($N1837=0,IF(ISERROR(VLOOKUP($P1837,'M1'!$A:$C,Q$2,FALSE)),IF(ISERROR(VLOOKUP(DATA!$P1837,'M2'!$A:$C,Q$2,FALSE)),"NOT PRESENT",VLOOKUP(DATA!$P1837,'M2'!$A:$C,Q$2,FALSE)),VLOOKUP($P1837,'M1'!$A:$C,Q$2,FALSE)),"SPECIFY METHOD")))</f>
        <v>Peltodoris nobilis</v>
      </c>
      <c r="R1837" s="12" t="str">
        <f>IF($N1837=1,IF(ISERROR(VLOOKUP($P1837,'M1'!$A:$C,R$2,FALSE)),"NOT PRESENT",VLOOKUP($P1837,'M1'!$A:$C,R$2,FALSE)),IF($N1837=2,IF(ISERROR(VLOOKUP(DATA!$P1837,'M2'!$A:$C,R$2,FALSE)),"NOT PRESENT",VLOOKUP(DATA!$P1837,'M2'!$A:$C,R$2,FALSE)),IF($N1837=0,IF(ISERROR(VLOOKUP($P1837,'M1'!$A:$C,R$2,FALSE)),IF(ISERROR(VLOOKUP(DATA!$P1837,'M2'!$A:$C,R$2,FALSE)),"NOT PRESENT",VLOOKUP(DATA!$P1837,'M2'!$A:$C,R$2,FALSE)),VLOOKUP($P1837,'M1'!$A:$C,R$2,FALSE)),"SPECIFY METHOD")))</f>
        <v>Noble sea lemon</v>
      </c>
      <c r="S1837" s="21">
        <v>1</v>
      </c>
      <c r="T1837" s="11">
        <v>0</v>
      </c>
      <c r="U1837" s="11"/>
      <c r="V1837" s="11"/>
      <c r="W1837" s="11"/>
      <c r="X1837" s="11"/>
      <c r="Y1837" s="11"/>
      <c r="Z1837" s="11"/>
      <c r="AA1837" s="11"/>
      <c r="AB1837" s="11"/>
      <c r="AC1837" s="11"/>
      <c r="AD1837" s="11"/>
      <c r="AE1837" s="11"/>
      <c r="AF1837" s="11"/>
      <c r="AG1837" s="11"/>
      <c r="AH1837" s="11"/>
      <c r="AI1837" s="11"/>
      <c r="AJ1837" s="11"/>
      <c r="AK1837" s="11"/>
      <c r="AL1837" s="11"/>
      <c r="AM1837" s="11"/>
      <c r="AN1837" s="11"/>
      <c r="AO1837" s="11"/>
      <c r="AP1837" s="11"/>
      <c r="AQ1837" s="11"/>
      <c r="AR1837" s="11"/>
      <c r="AS1837" s="11"/>
      <c r="AT1837" s="11"/>
      <c r="AU1837" s="11"/>
      <c r="AV1837" s="11"/>
      <c r="AW1837" s="11"/>
      <c r="AX1837" s="11"/>
      <c r="AY1837" s="11"/>
      <c r="AZ1837" s="11"/>
      <c r="BA1837" s="11"/>
      <c r="BB1837" s="11"/>
      <c r="BC1837" s="11"/>
      <c r="BD1837" s="11"/>
      <c r="BE1837" s="11"/>
      <c r="BF1837" s="11"/>
      <c r="BG1837" s="11"/>
      <c r="BH1837" s="11"/>
      <c r="BI1837" s="11"/>
      <c r="BJ1837" s="11"/>
      <c r="BK1837" s="11"/>
      <c r="BL1837" s="11"/>
      <c r="BM1837" s="11"/>
      <c r="BN1837" s="11"/>
      <c r="BO1837" s="11"/>
      <c r="BP1837" s="11"/>
    </row>
    <row r="1838" spans="1:68" ht="12.75" customHeight="1">
      <c r="A1838" s="12">
        <f t="shared" si="3246"/>
        <v>1834</v>
      </c>
      <c r="B1838" s="11" t="str">
        <f t="shared" ref="B1838:D1838" si="3551">IF(ISERROR(B1837),IF(ISERROR(B1836),IF(ISERROR(B1835),"BLANK",B1835),B1836),B1837)</f>
        <v>Valesca deGroot</v>
      </c>
      <c r="C1838" s="11" t="str">
        <f t="shared" si="3551"/>
        <v>Em Lim</v>
      </c>
      <c r="D1838" s="11" t="str">
        <f t="shared" si="3551"/>
        <v>BMSC23</v>
      </c>
      <c r="E1838" s="12" t="str">
        <f>IF(ISERROR(VLOOKUP($D1838,SITES!$A:$E,2,FALSE)),"",VLOOKUP($D1838,SITES!$A:$E,2,FALSE))</f>
        <v>Aguilar Point</v>
      </c>
      <c r="F1838" s="10">
        <f>IF(ISERROR(VLOOKUP($D1838,SITES!$A:$E,3,FALSE)),"",VLOOKUP($D1838,SITES!$A:$E,3,FALSE))</f>
        <v>48.837589000000001</v>
      </c>
      <c r="G1838" s="13">
        <f>IF(ISERROR(VLOOKUP($D1838,SITES!$A:$E,4,FALSE)),"",VLOOKUP($D1838,SITES!$A:$E,4,FALSE))</f>
        <v>-125.14414499999999</v>
      </c>
      <c r="H1838" s="36" t="str">
        <f t="shared" si="3492"/>
        <v>03/05/2024</v>
      </c>
      <c r="I1838" s="11">
        <f t="shared" ref="I1838:M1838" si="3552">IF(ISERROR(I1837),IF(ISERROR(I1836),IF(ISERROR(I1835),"BLANK",I1835),I1836),I1837)</f>
        <v>2.5</v>
      </c>
      <c r="J1838" s="11" t="str">
        <f t="shared" si="3552"/>
        <v>NE</v>
      </c>
      <c r="K1838" s="18">
        <f t="shared" si="3552"/>
        <v>0.53472222222222221</v>
      </c>
      <c r="L1838" s="11" t="str">
        <f t="shared" si="3552"/>
        <v>VdG</v>
      </c>
      <c r="M1838" s="11">
        <f t="shared" si="3552"/>
        <v>6.7</v>
      </c>
      <c r="N1838" s="11">
        <v>0</v>
      </c>
      <c r="O1838" s="11">
        <f>IF(ISERROR(O1837),IF(ISERROR(O1836),IF(ISERROR(O1835),"BLANK",O1835),O1836),O1837)</f>
        <v>2</v>
      </c>
      <c r="P1838" s="11" t="s">
        <v>52</v>
      </c>
      <c r="Q1838" s="19" t="str">
        <f>IF($N1838=1,IF(ISERROR(VLOOKUP($P1838,'M1'!$A:$C,Q$2,FALSE)),"NOT PRESENT",VLOOKUP($P1838,'M1'!$A:$C,Q$2,FALSE)),IF($N1838=2,IF(ISERROR(VLOOKUP(DATA!$P1838,'M2'!$A:$C,Q$2,FALSE)),"NOT PRESENT",VLOOKUP(DATA!$P1838,'M2'!$A:$C,Q$2,FALSE)),IF($N1838=0,IF(ISERROR(VLOOKUP($P1838,'M1'!$A:$C,Q$2,FALSE)),IF(ISERROR(VLOOKUP(DATA!$P1838,'M2'!$A:$C,Q$2,FALSE)),"NOT PRESENT",VLOOKUP(DATA!$P1838,'M2'!$A:$C,Q$2,FALSE)),VLOOKUP($P1838,'M1'!$A:$C,Q$2,FALSE)),"SPECIFY METHOD")))</f>
        <v>Sebastes caurinus</v>
      </c>
      <c r="R1838" s="12" t="str">
        <f>IF($N1838=1,IF(ISERROR(VLOOKUP($P1838,'M1'!$A:$C,R$2,FALSE)),"NOT PRESENT",VLOOKUP($P1838,'M1'!$A:$C,R$2,FALSE)),IF($N1838=2,IF(ISERROR(VLOOKUP(DATA!$P1838,'M2'!$A:$C,R$2,FALSE)),"NOT PRESENT",VLOOKUP(DATA!$P1838,'M2'!$A:$C,R$2,FALSE)),IF($N1838=0,IF(ISERROR(VLOOKUP($P1838,'M1'!$A:$C,R$2,FALSE)),IF(ISERROR(VLOOKUP(DATA!$P1838,'M2'!$A:$C,R$2,FALSE)),"NOT PRESENT",VLOOKUP(DATA!$P1838,'M2'!$A:$C,R$2,FALSE)),VLOOKUP($P1838,'M1'!$A:$C,R$2,FALSE)),"SPECIFY METHOD")))</f>
        <v>Copper rockfish</v>
      </c>
      <c r="S1838" s="21">
        <f t="shared" ref="S1838:S1845" si="3553">SUM(T1838:AV1838)</f>
        <v>1</v>
      </c>
      <c r="T1838" s="11">
        <v>0</v>
      </c>
      <c r="U1838" s="11"/>
      <c r="V1838" s="11"/>
      <c r="W1838" s="11"/>
      <c r="X1838" s="11">
        <v>1</v>
      </c>
      <c r="Y1838" s="11"/>
      <c r="Z1838" s="11"/>
      <c r="AA1838" s="11"/>
      <c r="AB1838" s="11"/>
      <c r="AC1838" s="11"/>
      <c r="AD1838" s="11"/>
      <c r="AE1838" s="11"/>
      <c r="AF1838" s="11"/>
      <c r="AG1838" s="11"/>
      <c r="AH1838" s="11"/>
      <c r="AI1838" s="11"/>
      <c r="AJ1838" s="11"/>
      <c r="AK1838" s="11"/>
      <c r="AL1838" s="11"/>
      <c r="AM1838" s="11"/>
      <c r="AN1838" s="11"/>
      <c r="AO1838" s="11"/>
      <c r="AP1838" s="11"/>
      <c r="AQ1838" s="11"/>
      <c r="AR1838" s="11"/>
      <c r="AS1838" s="11"/>
      <c r="AT1838" s="11"/>
      <c r="AU1838" s="11"/>
      <c r="AV1838" s="11"/>
      <c r="AW1838" s="11"/>
      <c r="AX1838" s="11"/>
      <c r="AY1838" s="11"/>
      <c r="AZ1838" s="11"/>
      <c r="BA1838" s="11"/>
      <c r="BB1838" s="11"/>
      <c r="BC1838" s="11"/>
      <c r="BD1838" s="11"/>
      <c r="BE1838" s="11"/>
      <c r="BF1838" s="11"/>
      <c r="BG1838" s="11"/>
      <c r="BH1838" s="11"/>
      <c r="BI1838" s="11"/>
      <c r="BJ1838" s="11"/>
      <c r="BK1838" s="11"/>
      <c r="BL1838" s="11"/>
      <c r="BM1838" s="11"/>
      <c r="BN1838" s="11"/>
      <c r="BO1838" s="11"/>
      <c r="BP1838" s="11"/>
    </row>
    <row r="1839" spans="1:68" ht="12.75" customHeight="1">
      <c r="A1839" s="37">
        <f t="shared" ref="A1839:A1864" si="3554">MAX($A$1:$A1838)+1</f>
        <v>1835</v>
      </c>
      <c r="B1839" s="38" t="s">
        <v>102</v>
      </c>
      <c r="C1839" s="38" t="s">
        <v>21</v>
      </c>
      <c r="D1839" s="38" t="s">
        <v>111</v>
      </c>
      <c r="E1839" s="39" t="str">
        <f>IF(ISERROR(VLOOKUP($D1839,SITES!$A:$E,2,FALSE)),"",VLOOKUP($D1839,SITES!$A:$E,2,FALSE))</f>
        <v>Dodger Channel</v>
      </c>
      <c r="F1839" s="40">
        <f>IF(ISERROR(VLOOKUP($D1839,SITES!$A:$E,3,FALSE)),"",VLOOKUP($D1839,SITES!$A:$E,3,FALSE))</f>
        <v>48.828948974609297</v>
      </c>
      <c r="G1839" s="41">
        <f>IF(ISERROR(VLOOKUP($D1839,SITES!$A:$E,4,FALSE)),"",VLOOKUP($D1839,SITES!$A:$E,4,FALSE))</f>
        <v>-125.19757080078099</v>
      </c>
      <c r="H1839" s="42" t="s">
        <v>104</v>
      </c>
      <c r="I1839" s="40">
        <v>3</v>
      </c>
      <c r="J1839" s="38" t="s">
        <v>99</v>
      </c>
      <c r="K1839" s="43">
        <v>0.59513888888888888</v>
      </c>
      <c r="L1839" s="38" t="s">
        <v>105</v>
      </c>
      <c r="M1839" s="40">
        <v>5</v>
      </c>
      <c r="N1839" s="40">
        <v>1</v>
      </c>
      <c r="O1839" s="40">
        <v>2</v>
      </c>
      <c r="P1839" s="38" t="s">
        <v>27</v>
      </c>
      <c r="Q1839" s="39" t="str">
        <f>IF($N1839=1,IF(ISERROR(VLOOKUP($P1839,'M1'!$A:$C,Q$2,FALSE)),"NOT PRESENT",VLOOKUP($P1839,'M1'!$A:$C,Q$2,FALSE)),IF($N1839=2,IF(ISERROR(VLOOKUP(DATA!$P1839,'M2'!$A:$C,Q$2,FALSE)),"NOT PRESENT",VLOOKUP(DATA!$P1839,'M2'!$A:$C,Q$2,FALSE)),IF($N1839=0,IF(ISERROR(VLOOKUP($P1839,'M1'!$A:$C,Q$2,FALSE)),IF(ISERROR(VLOOKUP(DATA!$P1839,'M2'!$A:$C,Q$2,FALSE)),"NOT PRESENT",VLOOKUP(DATA!$P1839,'M2'!$A:$C,Q$2,FALSE)),VLOOKUP($P1839,'M1'!$A:$C,Q$2,FALSE)),"SPECIFY METHOD")))</f>
        <v>Hexagrammos decagrammus</v>
      </c>
      <c r="R1839" s="39" t="str">
        <f>IF($N1839=1,IF(ISERROR(VLOOKUP($P1839,'M1'!$A:$C,R$2,FALSE)),"NOT PRESENT",VLOOKUP($P1839,'M1'!$A:$C,R$2,FALSE)),IF($N1839=2,IF(ISERROR(VLOOKUP(DATA!$P1839,'M2'!$A:$C,R$2,FALSE)),"NOT PRESENT",VLOOKUP(DATA!$P1839,'M2'!$A:$C,R$2,FALSE)),IF($N1839=0,IF(ISERROR(VLOOKUP($P1839,'M1'!$A:$C,R$2,FALSE)),IF(ISERROR(VLOOKUP(DATA!$P1839,'M2'!$A:$C,R$2,FALSE)),"NOT PRESENT",VLOOKUP(DATA!$P1839,'M2'!$A:$C,R$2,FALSE)),VLOOKUP($P1839,'M1'!$A:$C,R$2,FALSE)),"SPECIFY METHOD")))</f>
        <v>Kelp greenling</v>
      </c>
      <c r="S1839" s="44">
        <f t="shared" si="3553"/>
        <v>5</v>
      </c>
      <c r="T1839" s="40">
        <v>0</v>
      </c>
      <c r="U1839" s="38"/>
      <c r="V1839" s="38"/>
      <c r="W1839" s="38"/>
      <c r="X1839" s="38"/>
      <c r="Y1839" s="38"/>
      <c r="Z1839" s="38"/>
      <c r="AA1839" s="38"/>
      <c r="AB1839" s="40">
        <v>3</v>
      </c>
      <c r="AC1839" s="40">
        <v>1</v>
      </c>
      <c r="AD1839" s="40">
        <v>1</v>
      </c>
      <c r="AE1839" s="38"/>
      <c r="AF1839" s="38"/>
      <c r="AG1839" s="38"/>
      <c r="AH1839" s="38"/>
      <c r="AI1839" s="38"/>
      <c r="AJ1839" s="38"/>
      <c r="AK1839" s="38"/>
      <c r="AL1839" s="38"/>
      <c r="AM1839" s="38"/>
      <c r="AN1839" s="38"/>
      <c r="AO1839" s="38"/>
      <c r="AP1839" s="38"/>
      <c r="AQ1839" s="38"/>
      <c r="AR1839" s="38"/>
      <c r="AS1839" s="38"/>
      <c r="AT1839" s="38"/>
      <c r="AU1839" s="38"/>
      <c r="AV1839" s="38"/>
      <c r="AW1839" s="38"/>
      <c r="AX1839" s="38"/>
      <c r="AY1839" s="38"/>
      <c r="AZ1839" s="38"/>
      <c r="BA1839" s="38"/>
      <c r="BB1839" s="38"/>
      <c r="BC1839" s="38"/>
      <c r="BD1839" s="38"/>
      <c r="BE1839" s="38"/>
      <c r="BF1839" s="38"/>
      <c r="BG1839" s="38"/>
      <c r="BH1839" s="38"/>
      <c r="BI1839" s="38"/>
      <c r="BJ1839" s="38"/>
      <c r="BK1839" s="38"/>
      <c r="BL1839" s="38"/>
      <c r="BM1839" s="38"/>
      <c r="BN1839" s="38"/>
      <c r="BO1839" s="38"/>
      <c r="BP1839" s="38"/>
    </row>
    <row r="1840" spans="1:68" ht="12.75" customHeight="1">
      <c r="A1840" s="37">
        <f t="shared" si="3554"/>
        <v>1836</v>
      </c>
      <c r="B1840" s="38" t="str">
        <f t="shared" ref="B1840:D1840" si="3555">IF(ISERROR(B1839),IF(ISERROR(B1838),IF(ISERROR(#REF!),"BLANK",#REF!),B1838),B1839)</f>
        <v>Claire Attridge</v>
      </c>
      <c r="C1840" s="38" t="str">
        <f t="shared" si="3555"/>
        <v>Em Lim</v>
      </c>
      <c r="D1840" s="38" t="str">
        <f t="shared" si="3555"/>
        <v>BMSC1</v>
      </c>
      <c r="E1840" s="39" t="str">
        <f>IF(ISERROR(VLOOKUP($D1840,SITES!$A:$E,2,FALSE)),"",VLOOKUP($D1840,SITES!$A:$E,2,FALSE))</f>
        <v>Dodger Channel</v>
      </c>
      <c r="F1840" s="40">
        <f>IF(ISERROR(VLOOKUP($D1840,SITES!$A:$E,3,FALSE)),"",VLOOKUP($D1840,SITES!$A:$E,3,FALSE))</f>
        <v>48.828948974609297</v>
      </c>
      <c r="G1840" s="41">
        <f>IF(ISERROR(VLOOKUP($D1840,SITES!$A:$E,4,FALSE)),"",VLOOKUP($D1840,SITES!$A:$E,4,FALSE))</f>
        <v>-125.19757080078099</v>
      </c>
      <c r="H1840" s="42" t="str">
        <f t="shared" ref="H1840:M1840" si="3556">IF(ISERROR(H1839),IF(ISERROR(H1838),IF(ISERROR(#REF!),"BLANK",#REF!),H1838),H1839)</f>
        <v>25/04/2024</v>
      </c>
      <c r="I1840" s="40">
        <f t="shared" si="3556"/>
        <v>3</v>
      </c>
      <c r="J1840" s="38" t="str">
        <f t="shared" si="3556"/>
        <v>NE</v>
      </c>
      <c r="K1840" s="43">
        <f t="shared" si="3556"/>
        <v>0.59513888888888888</v>
      </c>
      <c r="L1840" s="38" t="str">
        <f t="shared" si="3556"/>
        <v>CMA</v>
      </c>
      <c r="M1840" s="40">
        <f t="shared" si="3556"/>
        <v>5</v>
      </c>
      <c r="N1840" s="40">
        <v>2</v>
      </c>
      <c r="O1840" s="40">
        <f t="shared" ref="O1840:O1862" si="3557">IF(ISERROR(O1839),IF(ISERROR(O1838),IF(ISERROR(#REF!),"BLANK",#REF!),O1838),O1839)</f>
        <v>2</v>
      </c>
      <c r="P1840" s="38" t="s">
        <v>29</v>
      </c>
      <c r="Q1840" s="39" t="str">
        <f>IF($N1840=1,IF(ISERROR(VLOOKUP($P1840,'M1'!$A:$C,Q$2,FALSE)),"NOT PRESENT",VLOOKUP($P1840,'M1'!$A:$C,Q$2,FALSE)),IF($N1840=2,IF(ISERROR(VLOOKUP(DATA!$P1840,'M2'!$A:$C,Q$2,FALSE)),"NOT PRESENT",VLOOKUP(DATA!$P1840,'M2'!$A:$C,Q$2,FALSE)),IF($N1840=0,IF(ISERROR(VLOOKUP($P1840,'M1'!$A:$C,Q$2,FALSE)),IF(ISERROR(VLOOKUP(DATA!$P1840,'M2'!$A:$C,Q$2,FALSE)),"NOT PRESENT",VLOOKUP(DATA!$P1840,'M2'!$A:$C,Q$2,FALSE)),VLOOKUP($P1840,'M1'!$A:$C,Q$2,FALSE)),"SPECIFY METHOD")))</f>
        <v>Mesocentrotus franciscanus</v>
      </c>
      <c r="R1840" s="39" t="str">
        <f>IF($N1840=1,IF(ISERROR(VLOOKUP($P1840,'M1'!$A:$C,R$2,FALSE)),"NOT PRESENT",VLOOKUP($P1840,'M1'!$A:$C,R$2,FALSE)),IF($N1840=2,IF(ISERROR(VLOOKUP(DATA!$P1840,'M2'!$A:$C,R$2,FALSE)),"NOT PRESENT",VLOOKUP(DATA!$P1840,'M2'!$A:$C,R$2,FALSE)),IF($N1840=0,IF(ISERROR(VLOOKUP($P1840,'M1'!$A:$C,R$2,FALSE)),IF(ISERROR(VLOOKUP(DATA!$P1840,'M2'!$A:$C,R$2,FALSE)),"NOT PRESENT",VLOOKUP(DATA!$P1840,'M2'!$A:$C,R$2,FALSE)),VLOOKUP($P1840,'M1'!$A:$C,R$2,FALSE)),"SPECIFY METHOD")))</f>
        <v>Red sea urchin</v>
      </c>
      <c r="S1840" s="44">
        <f t="shared" si="3553"/>
        <v>192</v>
      </c>
      <c r="T1840" s="40">
        <v>192</v>
      </c>
      <c r="U1840" s="38"/>
      <c r="V1840" s="38"/>
      <c r="W1840" s="38"/>
      <c r="X1840" s="38"/>
      <c r="Y1840" s="38"/>
      <c r="Z1840" s="38"/>
      <c r="AA1840" s="38"/>
      <c r="AB1840" s="38"/>
      <c r="AC1840" s="38"/>
      <c r="AD1840" s="38"/>
      <c r="AE1840" s="38"/>
      <c r="AF1840" s="38"/>
      <c r="AG1840" s="38"/>
      <c r="AH1840" s="38"/>
      <c r="AI1840" s="38"/>
      <c r="AJ1840" s="38"/>
      <c r="AK1840" s="38"/>
      <c r="AL1840" s="38"/>
      <c r="AM1840" s="38"/>
      <c r="AN1840" s="38"/>
      <c r="AO1840" s="38"/>
      <c r="AP1840" s="38"/>
      <c r="AQ1840" s="38"/>
      <c r="AR1840" s="38"/>
      <c r="AS1840" s="38"/>
      <c r="AT1840" s="38"/>
      <c r="AU1840" s="38"/>
      <c r="AV1840" s="38"/>
      <c r="AW1840" s="38"/>
      <c r="AX1840" s="38"/>
      <c r="AY1840" s="38"/>
      <c r="AZ1840" s="38"/>
      <c r="BA1840" s="38"/>
      <c r="BB1840" s="38"/>
      <c r="BC1840" s="38"/>
      <c r="BD1840" s="38"/>
      <c r="BE1840" s="38"/>
      <c r="BF1840" s="38"/>
      <c r="BG1840" s="38"/>
      <c r="BH1840" s="38"/>
      <c r="BI1840" s="38"/>
      <c r="BJ1840" s="38"/>
      <c r="BK1840" s="38"/>
      <c r="BL1840" s="38"/>
      <c r="BM1840" s="38"/>
      <c r="BN1840" s="38"/>
      <c r="BO1840" s="38"/>
      <c r="BP1840" s="38"/>
    </row>
    <row r="1841" spans="1:68" ht="12.75" customHeight="1">
      <c r="A1841" s="37">
        <f t="shared" si="3554"/>
        <v>1837</v>
      </c>
      <c r="B1841" s="38" t="str">
        <f t="shared" ref="B1841:D1841" si="3558">IF(ISERROR(B1840),IF(ISERROR(B1839),IF(ISERROR(#REF!),"BLANK",#REF!),B1839),B1840)</f>
        <v>Claire Attridge</v>
      </c>
      <c r="C1841" s="38" t="str">
        <f t="shared" si="3558"/>
        <v>Em Lim</v>
      </c>
      <c r="D1841" s="38" t="str">
        <f t="shared" si="3558"/>
        <v>BMSC1</v>
      </c>
      <c r="E1841" s="39" t="str">
        <f>IF(ISERROR(VLOOKUP($D1841,SITES!$A:$E,2,FALSE)),"",VLOOKUP($D1841,SITES!$A:$E,2,FALSE))</f>
        <v>Dodger Channel</v>
      </c>
      <c r="F1841" s="40">
        <f>IF(ISERROR(VLOOKUP($D1841,SITES!$A:$E,3,FALSE)),"",VLOOKUP($D1841,SITES!$A:$E,3,FALSE))</f>
        <v>48.828948974609297</v>
      </c>
      <c r="G1841" s="41">
        <f>IF(ISERROR(VLOOKUP($D1841,SITES!$A:$E,4,FALSE)),"",VLOOKUP($D1841,SITES!$A:$E,4,FALSE))</f>
        <v>-125.19757080078099</v>
      </c>
      <c r="H1841" s="42" t="str">
        <f t="shared" ref="H1841:M1841" si="3559">IF(ISERROR(H1840),IF(ISERROR(H1839),IF(ISERROR(#REF!),"BLANK",#REF!),H1839),H1840)</f>
        <v>25/04/2024</v>
      </c>
      <c r="I1841" s="40">
        <f t="shared" si="3559"/>
        <v>3</v>
      </c>
      <c r="J1841" s="38" t="str">
        <f t="shared" si="3559"/>
        <v>NE</v>
      </c>
      <c r="K1841" s="43">
        <f t="shared" si="3559"/>
        <v>0.59513888888888888</v>
      </c>
      <c r="L1841" s="38" t="str">
        <f t="shared" si="3559"/>
        <v>CMA</v>
      </c>
      <c r="M1841" s="40">
        <f t="shared" si="3559"/>
        <v>5</v>
      </c>
      <c r="N1841" s="40">
        <f t="shared" ref="N1841:N1862" si="3560">IF(ISERROR(N1840),IF(ISERROR(N1839),IF(ISERROR(N1838),"BLANK",N1838),N1839),N1840)</f>
        <v>2</v>
      </c>
      <c r="O1841" s="40">
        <f t="shared" si="3557"/>
        <v>2</v>
      </c>
      <c r="P1841" s="38" t="s">
        <v>30</v>
      </c>
      <c r="Q1841" s="39" t="str">
        <f>IF($N1841=1,IF(ISERROR(VLOOKUP($P1841,'M1'!$A:$C,Q$2,FALSE)),"NOT PRESENT",VLOOKUP($P1841,'M1'!$A:$C,Q$2,FALSE)),IF($N1841=2,IF(ISERROR(VLOOKUP(DATA!$P1841,'M2'!$A:$C,Q$2,FALSE)),"NOT PRESENT",VLOOKUP(DATA!$P1841,'M2'!$A:$C,Q$2,FALSE)),IF($N1841=0,IF(ISERROR(VLOOKUP($P1841,'M1'!$A:$C,Q$2,FALSE)),IF(ISERROR(VLOOKUP(DATA!$P1841,'M2'!$A:$C,Q$2,FALSE)),"NOT PRESENT",VLOOKUP(DATA!$P1841,'M2'!$A:$C,Q$2,FALSE)),VLOOKUP($P1841,'M1'!$A:$C,Q$2,FALSE)),"SPECIFY METHOD")))</f>
        <v>Pomaulax gibberosus</v>
      </c>
      <c r="R1841" s="39" t="str">
        <f>IF($N1841=1,IF(ISERROR(VLOOKUP($P1841,'M1'!$A:$C,R$2,FALSE)),"NOT PRESENT",VLOOKUP($P1841,'M1'!$A:$C,R$2,FALSE)),IF($N1841=2,IF(ISERROR(VLOOKUP(DATA!$P1841,'M2'!$A:$C,R$2,FALSE)),"NOT PRESENT",VLOOKUP(DATA!$P1841,'M2'!$A:$C,R$2,FALSE)),IF($N1841=0,IF(ISERROR(VLOOKUP($P1841,'M1'!$A:$C,R$2,FALSE)),IF(ISERROR(VLOOKUP(DATA!$P1841,'M2'!$A:$C,R$2,FALSE)),"NOT PRESENT",VLOOKUP(DATA!$P1841,'M2'!$A:$C,R$2,FALSE)),VLOOKUP($P1841,'M1'!$A:$C,R$2,FALSE)),"SPECIFY METHOD")))</f>
        <v>Red turban shell</v>
      </c>
      <c r="S1841" s="44">
        <f t="shared" si="3553"/>
        <v>134</v>
      </c>
      <c r="T1841" s="40">
        <v>134</v>
      </c>
      <c r="U1841" s="38"/>
      <c r="V1841" s="38"/>
      <c r="W1841" s="38"/>
      <c r="X1841" s="38"/>
      <c r="Y1841" s="38"/>
      <c r="Z1841" s="38"/>
      <c r="AA1841" s="38"/>
      <c r="AB1841" s="38"/>
      <c r="AC1841" s="38"/>
      <c r="AD1841" s="38"/>
      <c r="AE1841" s="38"/>
      <c r="AF1841" s="38"/>
      <c r="AG1841" s="38"/>
      <c r="AH1841" s="38"/>
      <c r="AI1841" s="38"/>
      <c r="AJ1841" s="38"/>
      <c r="AK1841" s="38"/>
      <c r="AL1841" s="38"/>
      <c r="AM1841" s="38"/>
      <c r="AN1841" s="38"/>
      <c r="AO1841" s="38"/>
      <c r="AP1841" s="38"/>
      <c r="AQ1841" s="38"/>
      <c r="AR1841" s="38"/>
      <c r="AS1841" s="38"/>
      <c r="AT1841" s="38"/>
      <c r="AU1841" s="38"/>
      <c r="AV1841" s="38"/>
      <c r="AW1841" s="38"/>
      <c r="AX1841" s="38"/>
      <c r="AY1841" s="38"/>
      <c r="AZ1841" s="38"/>
      <c r="BA1841" s="38"/>
      <c r="BB1841" s="38"/>
      <c r="BC1841" s="38"/>
      <c r="BD1841" s="38"/>
      <c r="BE1841" s="38"/>
      <c r="BF1841" s="38"/>
      <c r="BG1841" s="38"/>
      <c r="BH1841" s="38"/>
      <c r="BI1841" s="38"/>
      <c r="BJ1841" s="38"/>
      <c r="BK1841" s="38"/>
      <c r="BL1841" s="38"/>
      <c r="BM1841" s="38"/>
      <c r="BN1841" s="38"/>
      <c r="BO1841" s="38"/>
      <c r="BP1841" s="38"/>
    </row>
    <row r="1842" spans="1:68" ht="12.75" customHeight="1">
      <c r="A1842" s="37">
        <f t="shared" si="3554"/>
        <v>1838</v>
      </c>
      <c r="B1842" s="38" t="str">
        <f t="shared" ref="B1842:D1842" si="3561">IF(ISERROR(B1841),IF(ISERROR(B1840),IF(ISERROR(#REF!),"BLANK",#REF!),B1840),B1841)</f>
        <v>Claire Attridge</v>
      </c>
      <c r="C1842" s="38" t="str">
        <f t="shared" si="3561"/>
        <v>Em Lim</v>
      </c>
      <c r="D1842" s="38" t="str">
        <f t="shared" si="3561"/>
        <v>BMSC1</v>
      </c>
      <c r="E1842" s="39" t="str">
        <f>IF(ISERROR(VLOOKUP($D1842,SITES!$A:$E,2,FALSE)),"",VLOOKUP($D1842,SITES!$A:$E,2,FALSE))</f>
        <v>Dodger Channel</v>
      </c>
      <c r="F1842" s="40">
        <f>IF(ISERROR(VLOOKUP($D1842,SITES!$A:$E,3,FALSE)),"",VLOOKUP($D1842,SITES!$A:$E,3,FALSE))</f>
        <v>48.828948974609297</v>
      </c>
      <c r="G1842" s="41">
        <f>IF(ISERROR(VLOOKUP($D1842,SITES!$A:$E,4,FALSE)),"",VLOOKUP($D1842,SITES!$A:$E,4,FALSE))</f>
        <v>-125.19757080078099</v>
      </c>
      <c r="H1842" s="42" t="str">
        <f t="shared" ref="H1842:M1842" si="3562">IF(ISERROR(H1841),IF(ISERROR(H1840),IF(ISERROR(#REF!),"BLANK",#REF!),H1840),H1841)</f>
        <v>25/04/2024</v>
      </c>
      <c r="I1842" s="40">
        <f t="shared" si="3562"/>
        <v>3</v>
      </c>
      <c r="J1842" s="38" t="str">
        <f t="shared" si="3562"/>
        <v>NE</v>
      </c>
      <c r="K1842" s="43">
        <f t="shared" si="3562"/>
        <v>0.59513888888888888</v>
      </c>
      <c r="L1842" s="38" t="str">
        <f t="shared" si="3562"/>
        <v>CMA</v>
      </c>
      <c r="M1842" s="40">
        <f t="shared" si="3562"/>
        <v>5</v>
      </c>
      <c r="N1842" s="40">
        <f t="shared" si="3560"/>
        <v>2</v>
      </c>
      <c r="O1842" s="40">
        <f t="shared" si="3557"/>
        <v>2</v>
      </c>
      <c r="P1842" s="38" t="s">
        <v>157</v>
      </c>
      <c r="Q1842" s="39" t="str">
        <f>IF($N1842=1,IF(ISERROR(VLOOKUP($P1842,'M1'!$A:$C,Q$2,FALSE)),"NOT PRESENT",VLOOKUP($P1842,'M1'!$A:$C,Q$2,FALSE)),IF($N1842=2,IF(ISERROR(VLOOKUP(DATA!$P1842,'M2'!$A:$C,Q$2,FALSE)),"NOT PRESENT",VLOOKUP(DATA!$P1842,'M2'!$A:$C,Q$2,FALSE)),IF($N1842=0,IF(ISERROR(VLOOKUP($P1842,'M1'!$A:$C,Q$2,FALSE)),IF(ISERROR(VLOOKUP(DATA!$P1842,'M2'!$A:$C,Q$2,FALSE)),"NOT PRESENT",VLOOKUP(DATA!$P1842,'M2'!$A:$C,Q$2,FALSE)),VLOOKUP($P1842,'M1'!$A:$C,Q$2,FALSE)),"SPECIFY METHOD")))</f>
        <v>Pugettia producta</v>
      </c>
      <c r="R1842" s="39" t="str">
        <f>IF($N1842=1,IF(ISERROR(VLOOKUP($P1842,'M1'!$A:$C,R$2,FALSE)),"NOT PRESENT",VLOOKUP($P1842,'M1'!$A:$C,R$2,FALSE)),IF($N1842=2,IF(ISERROR(VLOOKUP(DATA!$P1842,'M2'!$A:$C,R$2,FALSE)),"NOT PRESENT",VLOOKUP(DATA!$P1842,'M2'!$A:$C,R$2,FALSE)),IF($N1842=0,IF(ISERROR(VLOOKUP($P1842,'M1'!$A:$C,R$2,FALSE)),IF(ISERROR(VLOOKUP(DATA!$P1842,'M2'!$A:$C,R$2,FALSE)),"NOT PRESENT",VLOOKUP(DATA!$P1842,'M2'!$A:$C,R$2,FALSE)),VLOOKUP($P1842,'M1'!$A:$C,R$2,FALSE)),"SPECIFY METHOD")))</f>
        <v>Northern kelp crab</v>
      </c>
      <c r="S1842" s="44">
        <f t="shared" si="3553"/>
        <v>3</v>
      </c>
      <c r="T1842" s="40">
        <v>3</v>
      </c>
      <c r="U1842" s="38"/>
      <c r="V1842" s="38"/>
      <c r="W1842" s="38"/>
      <c r="X1842" s="38"/>
      <c r="Y1842" s="38"/>
      <c r="Z1842" s="38"/>
      <c r="AA1842" s="38"/>
      <c r="AB1842" s="38"/>
      <c r="AC1842" s="38"/>
      <c r="AD1842" s="38"/>
      <c r="AE1842" s="38"/>
      <c r="AF1842" s="38"/>
      <c r="AG1842" s="38"/>
      <c r="AH1842" s="38"/>
      <c r="AI1842" s="38"/>
      <c r="AJ1842" s="38"/>
      <c r="AK1842" s="38"/>
      <c r="AL1842" s="38"/>
      <c r="AM1842" s="38"/>
      <c r="AN1842" s="38"/>
      <c r="AO1842" s="38"/>
      <c r="AP1842" s="38"/>
      <c r="AQ1842" s="38"/>
      <c r="AR1842" s="38"/>
      <c r="AS1842" s="38"/>
      <c r="AT1842" s="38"/>
      <c r="AU1842" s="38"/>
      <c r="AV1842" s="38"/>
      <c r="AW1842" s="38"/>
      <c r="AX1842" s="38"/>
      <c r="AY1842" s="38"/>
      <c r="AZ1842" s="38"/>
      <c r="BA1842" s="38"/>
      <c r="BB1842" s="38"/>
      <c r="BC1842" s="38"/>
      <c r="BD1842" s="38"/>
      <c r="BE1842" s="38"/>
      <c r="BF1842" s="38"/>
      <c r="BG1842" s="38"/>
      <c r="BH1842" s="38"/>
      <c r="BI1842" s="38"/>
      <c r="BJ1842" s="38"/>
      <c r="BK1842" s="38"/>
      <c r="BL1842" s="38"/>
      <c r="BM1842" s="38"/>
      <c r="BN1842" s="38"/>
      <c r="BO1842" s="38"/>
      <c r="BP1842" s="38"/>
    </row>
    <row r="1843" spans="1:68" ht="12.75" customHeight="1">
      <c r="A1843" s="37">
        <f t="shared" si="3554"/>
        <v>1839</v>
      </c>
      <c r="B1843" s="38" t="str">
        <f t="shared" ref="B1843:D1843" si="3563">IF(ISERROR(B1842),IF(ISERROR(B1841),IF(ISERROR(#REF!),"BLANK",#REF!),B1841),B1842)</f>
        <v>Claire Attridge</v>
      </c>
      <c r="C1843" s="38" t="str">
        <f t="shared" si="3563"/>
        <v>Em Lim</v>
      </c>
      <c r="D1843" s="38" t="str">
        <f t="shared" si="3563"/>
        <v>BMSC1</v>
      </c>
      <c r="E1843" s="39" t="str">
        <f>IF(ISERROR(VLOOKUP($D1843,SITES!$A:$E,2,FALSE)),"",VLOOKUP($D1843,SITES!$A:$E,2,FALSE))</f>
        <v>Dodger Channel</v>
      </c>
      <c r="F1843" s="40">
        <f>IF(ISERROR(VLOOKUP($D1843,SITES!$A:$E,3,FALSE)),"",VLOOKUP($D1843,SITES!$A:$E,3,FALSE))</f>
        <v>48.828948974609297</v>
      </c>
      <c r="G1843" s="41">
        <f>IF(ISERROR(VLOOKUP($D1843,SITES!$A:$E,4,FALSE)),"",VLOOKUP($D1843,SITES!$A:$E,4,FALSE))</f>
        <v>-125.19757080078099</v>
      </c>
      <c r="H1843" s="42" t="str">
        <f t="shared" ref="H1843:M1843" si="3564">IF(ISERROR(H1842),IF(ISERROR(H1841),IF(ISERROR(#REF!),"BLANK",#REF!),H1841),H1842)</f>
        <v>25/04/2024</v>
      </c>
      <c r="I1843" s="40">
        <f t="shared" si="3564"/>
        <v>3</v>
      </c>
      <c r="J1843" s="38" t="str">
        <f t="shared" si="3564"/>
        <v>NE</v>
      </c>
      <c r="K1843" s="43">
        <f t="shared" si="3564"/>
        <v>0.59513888888888888</v>
      </c>
      <c r="L1843" s="38" t="str">
        <f t="shared" si="3564"/>
        <v>CMA</v>
      </c>
      <c r="M1843" s="40">
        <f t="shared" si="3564"/>
        <v>5</v>
      </c>
      <c r="N1843" s="40">
        <f t="shared" si="3560"/>
        <v>2</v>
      </c>
      <c r="O1843" s="40">
        <f t="shared" si="3557"/>
        <v>2</v>
      </c>
      <c r="P1843" s="38" t="s">
        <v>39</v>
      </c>
      <c r="Q1843" s="39" t="str">
        <f>IF($N1843=1,IF(ISERROR(VLOOKUP($P1843,'M1'!$A:$C,Q$2,FALSE)),"NOT PRESENT",VLOOKUP($P1843,'M1'!$A:$C,Q$2,FALSE)),IF($N1843=2,IF(ISERROR(VLOOKUP(DATA!$P1843,'M2'!$A:$C,Q$2,FALSE)),"NOT PRESENT",VLOOKUP(DATA!$P1843,'M2'!$A:$C,Q$2,FALSE)),IF($N1843=0,IF(ISERROR(VLOOKUP($P1843,'M1'!$A:$C,Q$2,FALSE)),IF(ISERROR(VLOOKUP(DATA!$P1843,'M2'!$A:$C,Q$2,FALSE)),"NOT PRESENT",VLOOKUP(DATA!$P1843,'M2'!$A:$C,Q$2,FALSE)),VLOOKUP($P1843,'M1'!$A:$C,Q$2,FALSE)),"SPECIFY METHOD")))</f>
        <v>Hermissenda crassicornis</v>
      </c>
      <c r="R1843" s="39" t="str">
        <f>IF($N1843=1,IF(ISERROR(VLOOKUP($P1843,'M1'!$A:$C,R$2,FALSE)),"NOT PRESENT",VLOOKUP($P1843,'M1'!$A:$C,R$2,FALSE)),IF($N1843=2,IF(ISERROR(VLOOKUP(DATA!$P1843,'M2'!$A:$C,R$2,FALSE)),"NOT PRESENT",VLOOKUP(DATA!$P1843,'M2'!$A:$C,R$2,FALSE)),IF($N1843=0,IF(ISERROR(VLOOKUP($P1843,'M1'!$A:$C,R$2,FALSE)),IF(ISERROR(VLOOKUP(DATA!$P1843,'M2'!$A:$C,R$2,FALSE)),"NOT PRESENT",VLOOKUP(DATA!$P1843,'M2'!$A:$C,R$2,FALSE)),VLOOKUP($P1843,'M1'!$A:$C,R$2,FALSE)),"SPECIFY METHOD")))</f>
        <v>Opalescent nudibranch</v>
      </c>
      <c r="S1843" s="44">
        <f t="shared" si="3553"/>
        <v>30</v>
      </c>
      <c r="T1843" s="40">
        <v>30</v>
      </c>
      <c r="U1843" s="38"/>
      <c r="V1843" s="38"/>
      <c r="W1843" s="38"/>
      <c r="X1843" s="38"/>
      <c r="Y1843" s="38"/>
      <c r="Z1843" s="38"/>
      <c r="AA1843" s="38"/>
      <c r="AB1843" s="38"/>
      <c r="AC1843" s="38"/>
      <c r="AD1843" s="38"/>
      <c r="AE1843" s="38"/>
      <c r="AF1843" s="38"/>
      <c r="AG1843" s="38"/>
      <c r="AH1843" s="38"/>
      <c r="AI1843" s="38"/>
      <c r="AJ1843" s="38"/>
      <c r="AK1843" s="38"/>
      <c r="AL1843" s="38"/>
      <c r="AM1843" s="38"/>
      <c r="AN1843" s="38"/>
      <c r="AO1843" s="38"/>
      <c r="AP1843" s="38"/>
      <c r="AQ1843" s="38"/>
      <c r="AR1843" s="38"/>
      <c r="AS1843" s="38"/>
      <c r="AT1843" s="38"/>
      <c r="AU1843" s="38"/>
      <c r="AV1843" s="38"/>
      <c r="AW1843" s="38"/>
      <c r="AX1843" s="38"/>
      <c r="AY1843" s="38"/>
      <c r="AZ1843" s="38"/>
      <c r="BA1843" s="38"/>
      <c r="BB1843" s="38"/>
      <c r="BC1843" s="38"/>
      <c r="BD1843" s="38"/>
      <c r="BE1843" s="38"/>
      <c r="BF1843" s="38"/>
      <c r="BG1843" s="38"/>
      <c r="BH1843" s="38"/>
      <c r="BI1843" s="38"/>
      <c r="BJ1843" s="38"/>
      <c r="BK1843" s="38"/>
      <c r="BL1843" s="38"/>
      <c r="BM1843" s="38"/>
      <c r="BN1843" s="38"/>
      <c r="BO1843" s="38"/>
      <c r="BP1843" s="38"/>
    </row>
    <row r="1844" spans="1:68" ht="12.75" customHeight="1">
      <c r="A1844" s="37">
        <f t="shared" si="3554"/>
        <v>1840</v>
      </c>
      <c r="B1844" s="38" t="str">
        <f t="shared" ref="B1844:D1844" si="3565">IF(ISERROR(B1843),IF(ISERROR(B1842),IF(ISERROR(#REF!),"BLANK",#REF!),B1842),B1843)</f>
        <v>Claire Attridge</v>
      </c>
      <c r="C1844" s="38" t="str">
        <f t="shared" si="3565"/>
        <v>Em Lim</v>
      </c>
      <c r="D1844" s="38" t="str">
        <f t="shared" si="3565"/>
        <v>BMSC1</v>
      </c>
      <c r="E1844" s="39" t="str">
        <f>IF(ISERROR(VLOOKUP($D1844,SITES!$A:$E,2,FALSE)),"",VLOOKUP($D1844,SITES!$A:$E,2,FALSE))</f>
        <v>Dodger Channel</v>
      </c>
      <c r="F1844" s="40">
        <f>IF(ISERROR(VLOOKUP($D1844,SITES!$A:$E,3,FALSE)),"",VLOOKUP($D1844,SITES!$A:$E,3,FALSE))</f>
        <v>48.828948974609297</v>
      </c>
      <c r="G1844" s="41">
        <f>IF(ISERROR(VLOOKUP($D1844,SITES!$A:$E,4,FALSE)),"",VLOOKUP($D1844,SITES!$A:$E,4,FALSE))</f>
        <v>-125.19757080078099</v>
      </c>
      <c r="H1844" s="42" t="str">
        <f t="shared" ref="H1844:M1844" si="3566">IF(ISERROR(H1843),IF(ISERROR(H1842),IF(ISERROR(#REF!),"BLANK",#REF!),H1842),H1843)</f>
        <v>25/04/2024</v>
      </c>
      <c r="I1844" s="40">
        <f t="shared" si="3566"/>
        <v>3</v>
      </c>
      <c r="J1844" s="38" t="str">
        <f t="shared" si="3566"/>
        <v>NE</v>
      </c>
      <c r="K1844" s="43">
        <f t="shared" si="3566"/>
        <v>0.59513888888888888</v>
      </c>
      <c r="L1844" s="38" t="str">
        <f t="shared" si="3566"/>
        <v>CMA</v>
      </c>
      <c r="M1844" s="40">
        <f t="shared" si="3566"/>
        <v>5</v>
      </c>
      <c r="N1844" s="40">
        <f t="shared" si="3560"/>
        <v>2</v>
      </c>
      <c r="O1844" s="40">
        <f t="shared" si="3557"/>
        <v>2</v>
      </c>
      <c r="P1844" s="38" t="s">
        <v>28</v>
      </c>
      <c r="Q1844" s="39" t="str">
        <f>IF($N1844=1,IF(ISERROR(VLOOKUP($P1844,'M1'!$A:$C,Q$2,FALSE)),"NOT PRESENT",VLOOKUP($P1844,'M1'!$A:$C,Q$2,FALSE)),IF($N1844=2,IF(ISERROR(VLOOKUP(DATA!$P1844,'M2'!$A:$C,Q$2,FALSE)),"NOT PRESENT",VLOOKUP(DATA!$P1844,'M2'!$A:$C,Q$2,FALSE)),IF($N1844=0,IF(ISERROR(VLOOKUP($P1844,'M1'!$A:$C,Q$2,FALSE)),IF(ISERROR(VLOOKUP(DATA!$P1844,'M2'!$A:$C,Q$2,FALSE)),"NOT PRESENT",VLOOKUP(DATA!$P1844,'M2'!$A:$C,Q$2,FALSE)),VLOOKUP($P1844,'M1'!$A:$C,Q$2,FALSE)),"SPECIFY METHOD")))</f>
        <v>Artedius harringtoni</v>
      </c>
      <c r="R1844" s="39" t="str">
        <f>IF($N1844=1,IF(ISERROR(VLOOKUP($P1844,'M1'!$A:$C,R$2,FALSE)),"NOT PRESENT",VLOOKUP($P1844,'M1'!$A:$C,R$2,FALSE)),IF($N1844=2,IF(ISERROR(VLOOKUP(DATA!$P1844,'M2'!$A:$C,R$2,FALSE)),"NOT PRESENT",VLOOKUP(DATA!$P1844,'M2'!$A:$C,R$2,FALSE)),IF($N1844=0,IF(ISERROR(VLOOKUP($P1844,'M1'!$A:$C,R$2,FALSE)),IF(ISERROR(VLOOKUP(DATA!$P1844,'M2'!$A:$C,R$2,FALSE)),"NOT PRESENT",VLOOKUP(DATA!$P1844,'M2'!$A:$C,R$2,FALSE)),VLOOKUP($P1844,'M1'!$A:$C,R$2,FALSE)),"SPECIFY METHOD")))</f>
        <v>Scalyhead sculpin</v>
      </c>
      <c r="S1844" s="44">
        <f t="shared" si="3553"/>
        <v>1</v>
      </c>
      <c r="T1844" s="40">
        <v>0</v>
      </c>
      <c r="U1844" s="38"/>
      <c r="V1844" s="38"/>
      <c r="W1844" s="40">
        <v>1</v>
      </c>
      <c r="X1844" s="38"/>
      <c r="Y1844" s="38"/>
      <c r="Z1844" s="38"/>
      <c r="AA1844" s="38"/>
      <c r="AB1844" s="38"/>
      <c r="AC1844" s="38"/>
      <c r="AD1844" s="38"/>
      <c r="AE1844" s="38"/>
      <c r="AF1844" s="38"/>
      <c r="AG1844" s="38"/>
      <c r="AH1844" s="38"/>
      <c r="AI1844" s="38"/>
      <c r="AJ1844" s="38"/>
      <c r="AK1844" s="38"/>
      <c r="AL1844" s="38"/>
      <c r="AM1844" s="38"/>
      <c r="AN1844" s="38"/>
      <c r="AO1844" s="38"/>
      <c r="AP1844" s="38"/>
      <c r="AQ1844" s="38"/>
      <c r="AR1844" s="38"/>
      <c r="AS1844" s="38"/>
      <c r="AT1844" s="38"/>
      <c r="AU1844" s="38"/>
      <c r="AV1844" s="38"/>
      <c r="AW1844" s="38"/>
      <c r="AX1844" s="38"/>
      <c r="AY1844" s="38"/>
      <c r="AZ1844" s="38"/>
      <c r="BA1844" s="38"/>
      <c r="BB1844" s="38"/>
      <c r="BC1844" s="38"/>
      <c r="BD1844" s="38"/>
      <c r="BE1844" s="38"/>
      <c r="BF1844" s="38"/>
      <c r="BG1844" s="38"/>
      <c r="BH1844" s="38"/>
      <c r="BI1844" s="38"/>
      <c r="BJ1844" s="38"/>
      <c r="BK1844" s="38"/>
      <c r="BL1844" s="38"/>
      <c r="BM1844" s="38"/>
      <c r="BN1844" s="38"/>
      <c r="BO1844" s="38"/>
      <c r="BP1844" s="38"/>
    </row>
    <row r="1845" spans="1:68" ht="12.75" customHeight="1">
      <c r="A1845" s="37">
        <f t="shared" si="3554"/>
        <v>1841</v>
      </c>
      <c r="B1845" s="38" t="str">
        <f t="shared" ref="B1845:D1845" si="3567">IF(ISERROR(B1844),IF(ISERROR(B1843),IF(ISERROR(#REF!),"BLANK",#REF!),B1843),B1844)</f>
        <v>Claire Attridge</v>
      </c>
      <c r="C1845" s="38" t="str">
        <f t="shared" si="3567"/>
        <v>Em Lim</v>
      </c>
      <c r="D1845" s="38" t="str">
        <f t="shared" si="3567"/>
        <v>BMSC1</v>
      </c>
      <c r="E1845" s="39" t="str">
        <f>IF(ISERROR(VLOOKUP($D1845,SITES!$A:$E,2,FALSE)),"",VLOOKUP($D1845,SITES!$A:$E,2,FALSE))</f>
        <v>Dodger Channel</v>
      </c>
      <c r="F1845" s="40">
        <f>IF(ISERROR(VLOOKUP($D1845,SITES!$A:$E,3,FALSE)),"",VLOOKUP($D1845,SITES!$A:$E,3,FALSE))</f>
        <v>48.828948974609297</v>
      </c>
      <c r="G1845" s="41">
        <f>IF(ISERROR(VLOOKUP($D1845,SITES!$A:$E,4,FALSE)),"",VLOOKUP($D1845,SITES!$A:$E,4,FALSE))</f>
        <v>-125.19757080078099</v>
      </c>
      <c r="H1845" s="42" t="str">
        <f t="shared" ref="H1845:M1845" si="3568">IF(ISERROR(H1844),IF(ISERROR(H1843),IF(ISERROR(#REF!),"BLANK",#REF!),H1843),H1844)</f>
        <v>25/04/2024</v>
      </c>
      <c r="I1845" s="40">
        <f t="shared" si="3568"/>
        <v>3</v>
      </c>
      <c r="J1845" s="38" t="str">
        <f t="shared" si="3568"/>
        <v>NE</v>
      </c>
      <c r="K1845" s="43">
        <f t="shared" si="3568"/>
        <v>0.59513888888888888</v>
      </c>
      <c r="L1845" s="38" t="str">
        <f t="shared" si="3568"/>
        <v>CMA</v>
      </c>
      <c r="M1845" s="40">
        <f t="shared" si="3568"/>
        <v>5</v>
      </c>
      <c r="N1845" s="40">
        <f t="shared" si="3560"/>
        <v>2</v>
      </c>
      <c r="O1845" s="40">
        <f t="shared" si="3557"/>
        <v>2</v>
      </c>
      <c r="P1845" s="38" t="s">
        <v>32</v>
      </c>
      <c r="Q1845" s="39" t="str">
        <f>IF($N1845=1,IF(ISERROR(VLOOKUP($P1845,'M1'!$A:$C,Q$2,FALSE)),"NOT PRESENT",VLOOKUP($P1845,'M1'!$A:$C,Q$2,FALSE)),IF($N1845=2,IF(ISERROR(VLOOKUP(DATA!$P1845,'M2'!$A:$C,Q$2,FALSE)),"NOT PRESENT",VLOOKUP(DATA!$P1845,'M2'!$A:$C,Q$2,FALSE)),IF($N1845=0,IF(ISERROR(VLOOKUP($P1845,'M1'!$A:$C,Q$2,FALSE)),IF(ISERROR(VLOOKUP(DATA!$P1845,'M2'!$A:$C,Q$2,FALSE)),"NOT PRESENT",VLOOKUP(DATA!$P1845,'M2'!$A:$C,Q$2,FALSE)),VLOOKUP($P1845,'M1'!$A:$C,Q$2,FALSE)),"SPECIFY METHOD")))</f>
        <v>Acmaea mitra</v>
      </c>
      <c r="R1845" s="39" t="str">
        <f>IF($N1845=1,IF(ISERROR(VLOOKUP($P1845,'M1'!$A:$C,R$2,FALSE)),"NOT PRESENT",VLOOKUP($P1845,'M1'!$A:$C,R$2,FALSE)),IF($N1845=2,IF(ISERROR(VLOOKUP(DATA!$P1845,'M2'!$A:$C,R$2,FALSE)),"NOT PRESENT",VLOOKUP(DATA!$P1845,'M2'!$A:$C,R$2,FALSE)),IF($N1845=0,IF(ISERROR(VLOOKUP($P1845,'M1'!$A:$C,R$2,FALSE)),IF(ISERROR(VLOOKUP(DATA!$P1845,'M2'!$A:$C,R$2,FALSE)),"NOT PRESENT",VLOOKUP(DATA!$P1845,'M2'!$A:$C,R$2,FALSE)),VLOOKUP($P1845,'M1'!$A:$C,R$2,FALSE)),"SPECIFY METHOD")))</f>
        <v>Whitecap limpet</v>
      </c>
      <c r="S1845" s="44">
        <f t="shared" si="3553"/>
        <v>4</v>
      </c>
      <c r="T1845" s="40">
        <v>4</v>
      </c>
      <c r="U1845" s="38"/>
      <c r="V1845" s="38"/>
      <c r="W1845" s="38"/>
      <c r="X1845" s="38"/>
      <c r="Y1845" s="38"/>
      <c r="Z1845" s="38"/>
      <c r="AA1845" s="38"/>
      <c r="AB1845" s="38"/>
      <c r="AC1845" s="38"/>
      <c r="AD1845" s="38"/>
      <c r="AE1845" s="38"/>
      <c r="AF1845" s="38"/>
      <c r="AG1845" s="38"/>
      <c r="AH1845" s="38"/>
      <c r="AI1845" s="38"/>
      <c r="AJ1845" s="38"/>
      <c r="AK1845" s="38"/>
      <c r="AL1845" s="38"/>
      <c r="AM1845" s="38"/>
      <c r="AN1845" s="38"/>
      <c r="AO1845" s="38"/>
      <c r="AP1845" s="38"/>
      <c r="AQ1845" s="38"/>
      <c r="AR1845" s="38"/>
      <c r="AS1845" s="38"/>
      <c r="AT1845" s="38"/>
      <c r="AU1845" s="38"/>
      <c r="AV1845" s="38"/>
      <c r="AW1845" s="38"/>
      <c r="AX1845" s="38"/>
      <c r="AY1845" s="38"/>
      <c r="AZ1845" s="38"/>
      <c r="BA1845" s="38"/>
      <c r="BB1845" s="38"/>
      <c r="BC1845" s="38"/>
      <c r="BD1845" s="38"/>
      <c r="BE1845" s="38"/>
      <c r="BF1845" s="38"/>
      <c r="BG1845" s="38"/>
      <c r="BH1845" s="38"/>
      <c r="BI1845" s="38"/>
      <c r="BJ1845" s="38"/>
      <c r="BK1845" s="38"/>
      <c r="BL1845" s="38"/>
      <c r="BM1845" s="38"/>
      <c r="BN1845" s="38"/>
      <c r="BO1845" s="38"/>
      <c r="BP1845" s="38"/>
    </row>
    <row r="1846" spans="1:68" ht="12.75" customHeight="1">
      <c r="A1846" s="37">
        <f t="shared" si="3554"/>
        <v>1842</v>
      </c>
      <c r="B1846" s="38" t="str">
        <f t="shared" ref="B1846:D1846" si="3569">IF(ISERROR(B1845),IF(ISERROR(B1844),IF(ISERROR(#REF!),"BLANK",#REF!),B1844),B1845)</f>
        <v>Claire Attridge</v>
      </c>
      <c r="C1846" s="38" t="str">
        <f t="shared" si="3569"/>
        <v>Em Lim</v>
      </c>
      <c r="D1846" s="38" t="str">
        <f t="shared" si="3569"/>
        <v>BMSC1</v>
      </c>
      <c r="E1846" s="39" t="str">
        <f>IF(ISERROR(VLOOKUP($D1846,SITES!$A:$E,2,FALSE)),"",VLOOKUP($D1846,SITES!$A:$E,2,FALSE))</f>
        <v>Dodger Channel</v>
      </c>
      <c r="F1846" s="40">
        <f>IF(ISERROR(VLOOKUP($D1846,SITES!$A:$E,3,FALSE)),"",VLOOKUP($D1846,SITES!$A:$E,3,FALSE))</f>
        <v>48.828948974609297</v>
      </c>
      <c r="G1846" s="41">
        <f>IF(ISERROR(VLOOKUP($D1846,SITES!$A:$E,4,FALSE)),"",VLOOKUP($D1846,SITES!$A:$E,4,FALSE))</f>
        <v>-125.19757080078099</v>
      </c>
      <c r="H1846" s="42" t="str">
        <f t="shared" ref="H1846:M1846" si="3570">IF(ISERROR(H1845),IF(ISERROR(H1844),IF(ISERROR(#REF!),"BLANK",#REF!),H1844),H1845)</f>
        <v>25/04/2024</v>
      </c>
      <c r="I1846" s="40">
        <f t="shared" si="3570"/>
        <v>3</v>
      </c>
      <c r="J1846" s="38" t="str">
        <f t="shared" si="3570"/>
        <v>NE</v>
      </c>
      <c r="K1846" s="43">
        <f t="shared" si="3570"/>
        <v>0.59513888888888888</v>
      </c>
      <c r="L1846" s="38" t="str">
        <f t="shared" si="3570"/>
        <v>CMA</v>
      </c>
      <c r="M1846" s="40">
        <f t="shared" si="3570"/>
        <v>5</v>
      </c>
      <c r="N1846" s="40">
        <f t="shared" si="3560"/>
        <v>2</v>
      </c>
      <c r="O1846" s="40">
        <f t="shared" si="3557"/>
        <v>2</v>
      </c>
      <c r="P1846" s="38" t="s">
        <v>42</v>
      </c>
      <c r="Q1846" s="39" t="str">
        <f>IF($N1846=1,IF(ISERROR(VLOOKUP($P1846,'M1'!$A:$C,Q$2,FALSE)),"NOT PRESENT",VLOOKUP($P1846,'M1'!$A:$C,Q$2,FALSE)),IF($N1846=2,IF(ISERROR(VLOOKUP(DATA!$P1846,'M2'!$A:$C,Q$2,FALSE)),"NOT PRESENT",VLOOKUP(DATA!$P1846,'M2'!$A:$C,Q$2,FALSE)),IF($N1846=0,IF(ISERROR(VLOOKUP($P1846,'M1'!$A:$C,Q$2,FALSE)),IF(ISERROR(VLOOKUP(DATA!$P1846,'M2'!$A:$C,Q$2,FALSE)),"NOT PRESENT",VLOOKUP(DATA!$P1846,'M2'!$A:$C,Q$2,FALSE)),VLOOKUP($P1846,'M1'!$A:$C,Q$2,FALSE)),"SPECIFY METHOD")))</f>
        <v>Dermasterias imbricata</v>
      </c>
      <c r="R1846" s="39" t="str">
        <f>IF($N1846=1,IF(ISERROR(VLOOKUP($P1846,'M1'!$A:$C,R$2,FALSE)),"NOT PRESENT",VLOOKUP($P1846,'M1'!$A:$C,R$2,FALSE)),IF($N1846=2,IF(ISERROR(VLOOKUP(DATA!$P1846,'M2'!$A:$C,R$2,FALSE)),"NOT PRESENT",VLOOKUP(DATA!$P1846,'M2'!$A:$C,R$2,FALSE)),IF($N1846=0,IF(ISERROR(VLOOKUP($P1846,'M1'!$A:$C,R$2,FALSE)),IF(ISERROR(VLOOKUP(DATA!$P1846,'M2'!$A:$C,R$2,FALSE)),"NOT PRESENT",VLOOKUP(DATA!$P1846,'M2'!$A:$C,R$2,FALSE)),VLOOKUP($P1846,'M1'!$A:$C,R$2,FALSE)),"SPECIFY METHOD")))</f>
        <v>Leather star</v>
      </c>
      <c r="S1846" s="44">
        <v>10</v>
      </c>
      <c r="T1846" s="40">
        <v>10</v>
      </c>
      <c r="U1846" s="38"/>
      <c r="V1846" s="38"/>
      <c r="W1846" s="38"/>
      <c r="X1846" s="38"/>
      <c r="Y1846" s="38"/>
      <c r="Z1846" s="38"/>
      <c r="AA1846" s="38"/>
      <c r="AB1846" s="38"/>
      <c r="AC1846" s="38"/>
      <c r="AD1846" s="38"/>
      <c r="AE1846" s="38"/>
      <c r="AF1846" s="38"/>
      <c r="AG1846" s="38"/>
      <c r="AH1846" s="38"/>
      <c r="AI1846" s="38"/>
      <c r="AJ1846" s="38"/>
      <c r="AK1846" s="38"/>
      <c r="AL1846" s="38"/>
      <c r="AM1846" s="38"/>
      <c r="AN1846" s="38"/>
      <c r="AO1846" s="38"/>
      <c r="AP1846" s="38"/>
      <c r="AQ1846" s="38"/>
      <c r="AR1846" s="38"/>
      <c r="AS1846" s="38"/>
      <c r="AT1846" s="38"/>
      <c r="AU1846" s="38"/>
      <c r="AV1846" s="38"/>
      <c r="AW1846" s="38"/>
      <c r="AX1846" s="38"/>
      <c r="AY1846" s="38"/>
      <c r="AZ1846" s="38"/>
      <c r="BA1846" s="38"/>
      <c r="BB1846" s="38"/>
      <c r="BC1846" s="38"/>
      <c r="BD1846" s="38"/>
      <c r="BE1846" s="38"/>
      <c r="BF1846" s="38"/>
      <c r="BG1846" s="38"/>
      <c r="BH1846" s="38"/>
      <c r="BI1846" s="38"/>
      <c r="BJ1846" s="38"/>
      <c r="BK1846" s="38"/>
      <c r="BL1846" s="38"/>
      <c r="BM1846" s="38"/>
      <c r="BN1846" s="38"/>
      <c r="BO1846" s="38"/>
      <c r="BP1846" s="38"/>
    </row>
    <row r="1847" spans="1:68" ht="12.75" customHeight="1">
      <c r="A1847" s="37">
        <f t="shared" si="3554"/>
        <v>1843</v>
      </c>
      <c r="B1847" s="38" t="str">
        <f t="shared" ref="B1847:D1847" si="3571">IF(ISERROR(B1846),IF(ISERROR(B1845),IF(ISERROR(#REF!),"BLANK",#REF!),B1845),B1846)</f>
        <v>Claire Attridge</v>
      </c>
      <c r="C1847" s="38" t="str">
        <f t="shared" si="3571"/>
        <v>Em Lim</v>
      </c>
      <c r="D1847" s="38" t="str">
        <f t="shared" si="3571"/>
        <v>BMSC1</v>
      </c>
      <c r="E1847" s="39" t="str">
        <f>IF(ISERROR(VLOOKUP($D1847,SITES!$A:$E,2,FALSE)),"",VLOOKUP($D1847,SITES!$A:$E,2,FALSE))</f>
        <v>Dodger Channel</v>
      </c>
      <c r="F1847" s="40">
        <f>IF(ISERROR(VLOOKUP($D1847,SITES!$A:$E,3,FALSE)),"",VLOOKUP($D1847,SITES!$A:$E,3,FALSE))</f>
        <v>48.828948974609297</v>
      </c>
      <c r="G1847" s="41">
        <f>IF(ISERROR(VLOOKUP($D1847,SITES!$A:$E,4,FALSE)),"",VLOOKUP($D1847,SITES!$A:$E,4,FALSE))</f>
        <v>-125.19757080078099</v>
      </c>
      <c r="H1847" s="42" t="str">
        <f t="shared" ref="H1847:M1847" si="3572">IF(ISERROR(H1846),IF(ISERROR(H1845),IF(ISERROR(#REF!),"BLANK",#REF!),H1845),H1846)</f>
        <v>25/04/2024</v>
      </c>
      <c r="I1847" s="40">
        <f t="shared" si="3572"/>
        <v>3</v>
      </c>
      <c r="J1847" s="38" t="str">
        <f t="shared" si="3572"/>
        <v>NE</v>
      </c>
      <c r="K1847" s="43">
        <f t="shared" si="3572"/>
        <v>0.59513888888888888</v>
      </c>
      <c r="L1847" s="38" t="str">
        <f t="shared" si="3572"/>
        <v>CMA</v>
      </c>
      <c r="M1847" s="40">
        <f t="shared" si="3572"/>
        <v>5</v>
      </c>
      <c r="N1847" s="40">
        <f t="shared" si="3560"/>
        <v>2</v>
      </c>
      <c r="O1847" s="40">
        <f t="shared" si="3557"/>
        <v>2</v>
      </c>
      <c r="P1847" s="38" t="s">
        <v>36</v>
      </c>
      <c r="Q1847" s="39" t="str">
        <f>IF($N1847=1,IF(ISERROR(VLOOKUP($P1847,'M1'!$A:$C,Q$2,FALSE)),"NOT PRESENT",VLOOKUP($P1847,'M1'!$A:$C,Q$2,FALSE)),IF($N1847=2,IF(ISERROR(VLOOKUP(DATA!$P1847,'M2'!$A:$C,Q$2,FALSE)),"NOT PRESENT",VLOOKUP(DATA!$P1847,'M2'!$A:$C,Q$2,FALSE)),IF($N1847=0,IF(ISERROR(VLOOKUP($P1847,'M1'!$A:$C,Q$2,FALSE)),IF(ISERROR(VLOOKUP(DATA!$P1847,'M2'!$A:$C,Q$2,FALSE)),"NOT PRESENT",VLOOKUP(DATA!$P1847,'M2'!$A:$C,Q$2,FALSE)),VLOOKUP($P1847,'M1'!$A:$C,Q$2,FALSE)),"SPECIFY METHOD")))</f>
        <v>Haliotis kamtschatkana</v>
      </c>
      <c r="R1847" s="39" t="str">
        <f>IF($N1847=1,IF(ISERROR(VLOOKUP($P1847,'M1'!$A:$C,R$2,FALSE)),"NOT PRESENT",VLOOKUP($P1847,'M1'!$A:$C,R$2,FALSE)),IF($N1847=2,IF(ISERROR(VLOOKUP(DATA!$P1847,'M2'!$A:$C,R$2,FALSE)),"NOT PRESENT",VLOOKUP(DATA!$P1847,'M2'!$A:$C,R$2,FALSE)),IF($N1847=0,IF(ISERROR(VLOOKUP($P1847,'M1'!$A:$C,R$2,FALSE)),IF(ISERROR(VLOOKUP(DATA!$P1847,'M2'!$A:$C,R$2,FALSE)),"NOT PRESENT",VLOOKUP(DATA!$P1847,'M2'!$A:$C,R$2,FALSE)),VLOOKUP($P1847,'M1'!$A:$C,R$2,FALSE)),"SPECIFY METHOD")))</f>
        <v>Pinto abalone</v>
      </c>
      <c r="S1847" s="44">
        <f t="shared" ref="S1847:S1864" si="3573">SUM(T1847:AV1847)</f>
        <v>13</v>
      </c>
      <c r="T1847" s="40">
        <v>0</v>
      </c>
      <c r="U1847" s="38"/>
      <c r="V1847" s="38"/>
      <c r="W1847" s="40">
        <v>3</v>
      </c>
      <c r="X1847" s="40">
        <v>3</v>
      </c>
      <c r="Y1847" s="40">
        <v>4</v>
      </c>
      <c r="Z1847" s="40">
        <v>3</v>
      </c>
      <c r="AA1847" s="38"/>
      <c r="AB1847" s="38"/>
      <c r="AC1847" s="38"/>
      <c r="AD1847" s="38"/>
      <c r="AE1847" s="38"/>
      <c r="AF1847" s="38"/>
      <c r="AG1847" s="38"/>
      <c r="AH1847" s="38"/>
      <c r="AI1847" s="38"/>
      <c r="AJ1847" s="38"/>
      <c r="AK1847" s="38"/>
      <c r="AL1847" s="38"/>
      <c r="AM1847" s="38"/>
      <c r="AN1847" s="38"/>
      <c r="AO1847" s="38"/>
      <c r="AP1847" s="38"/>
      <c r="AQ1847" s="38"/>
      <c r="AR1847" s="38"/>
      <c r="AS1847" s="38"/>
      <c r="AT1847" s="38"/>
      <c r="AU1847" s="38"/>
      <c r="AV1847" s="38"/>
      <c r="AW1847" s="38"/>
      <c r="AX1847" s="38"/>
      <c r="AY1847" s="38"/>
      <c r="AZ1847" s="38"/>
      <c r="BA1847" s="38"/>
      <c r="BB1847" s="38"/>
      <c r="BC1847" s="38"/>
      <c r="BD1847" s="38"/>
      <c r="BE1847" s="38"/>
      <c r="BF1847" s="38"/>
      <c r="BG1847" s="38"/>
      <c r="BH1847" s="38"/>
      <c r="BI1847" s="38"/>
      <c r="BJ1847" s="38"/>
      <c r="BK1847" s="38"/>
      <c r="BL1847" s="38"/>
      <c r="BM1847" s="38"/>
      <c r="BN1847" s="38"/>
      <c r="BO1847" s="38"/>
      <c r="BP1847" s="38"/>
    </row>
    <row r="1848" spans="1:68" ht="12.75" customHeight="1">
      <c r="A1848" s="37">
        <f t="shared" si="3554"/>
        <v>1844</v>
      </c>
      <c r="B1848" s="38" t="str">
        <f t="shared" ref="B1848:D1848" si="3574">IF(ISERROR(B1847),IF(ISERROR(B1846),IF(ISERROR(#REF!),"BLANK",#REF!),B1846),B1847)</f>
        <v>Claire Attridge</v>
      </c>
      <c r="C1848" s="38" t="str">
        <f t="shared" si="3574"/>
        <v>Em Lim</v>
      </c>
      <c r="D1848" s="38" t="str">
        <f t="shared" si="3574"/>
        <v>BMSC1</v>
      </c>
      <c r="E1848" s="39" t="str">
        <f>IF(ISERROR(VLOOKUP($D1848,SITES!$A:$E,2,FALSE)),"",VLOOKUP($D1848,SITES!$A:$E,2,FALSE))</f>
        <v>Dodger Channel</v>
      </c>
      <c r="F1848" s="40">
        <f>IF(ISERROR(VLOOKUP($D1848,SITES!$A:$E,3,FALSE)),"",VLOOKUP($D1848,SITES!$A:$E,3,FALSE))</f>
        <v>48.828948974609297</v>
      </c>
      <c r="G1848" s="41">
        <f>IF(ISERROR(VLOOKUP($D1848,SITES!$A:$E,4,FALSE)),"",VLOOKUP($D1848,SITES!$A:$E,4,FALSE))</f>
        <v>-125.19757080078099</v>
      </c>
      <c r="H1848" s="42" t="str">
        <f t="shared" ref="H1848:M1848" si="3575">IF(ISERROR(H1847),IF(ISERROR(H1846),IF(ISERROR(#REF!),"BLANK",#REF!),H1846),H1847)</f>
        <v>25/04/2024</v>
      </c>
      <c r="I1848" s="40">
        <f t="shared" si="3575"/>
        <v>3</v>
      </c>
      <c r="J1848" s="38" t="str">
        <f t="shared" si="3575"/>
        <v>NE</v>
      </c>
      <c r="K1848" s="43">
        <f t="shared" si="3575"/>
        <v>0.59513888888888888</v>
      </c>
      <c r="L1848" s="38" t="str">
        <f t="shared" si="3575"/>
        <v>CMA</v>
      </c>
      <c r="M1848" s="40">
        <f t="shared" si="3575"/>
        <v>5</v>
      </c>
      <c r="N1848" s="40">
        <f t="shared" si="3560"/>
        <v>2</v>
      </c>
      <c r="O1848" s="40">
        <f t="shared" si="3557"/>
        <v>2</v>
      </c>
      <c r="P1848" s="38" t="s">
        <v>37</v>
      </c>
      <c r="Q1848" s="39" t="str">
        <f>IF($N1848=1,IF(ISERROR(VLOOKUP($P1848,'M1'!$A:$C,Q$2,FALSE)),"NOT PRESENT",VLOOKUP($P1848,'M1'!$A:$C,Q$2,FALSE)),IF($N1848=2,IF(ISERROR(VLOOKUP(DATA!$P1848,'M2'!$A:$C,Q$2,FALSE)),"NOT PRESENT",VLOOKUP(DATA!$P1848,'M2'!$A:$C,Q$2,FALSE)),IF($N1848=0,IF(ISERROR(VLOOKUP($P1848,'M1'!$A:$C,Q$2,FALSE)),IF(ISERROR(VLOOKUP(DATA!$P1848,'M2'!$A:$C,Q$2,FALSE)),"NOT PRESENT",VLOOKUP(DATA!$P1848,'M2'!$A:$C,Q$2,FALSE)),VLOOKUP($P1848,'M1'!$A:$C,Q$2,FALSE)),"SPECIFY METHOD")))</f>
        <v>Ceratostoma foliatum</v>
      </c>
      <c r="R1848" s="39" t="str">
        <f>IF($N1848=1,IF(ISERROR(VLOOKUP($P1848,'M1'!$A:$C,R$2,FALSE)),"NOT PRESENT",VLOOKUP($P1848,'M1'!$A:$C,R$2,FALSE)),IF($N1848=2,IF(ISERROR(VLOOKUP(DATA!$P1848,'M2'!$A:$C,R$2,FALSE)),"NOT PRESENT",VLOOKUP(DATA!$P1848,'M2'!$A:$C,R$2,FALSE)),IF($N1848=0,IF(ISERROR(VLOOKUP($P1848,'M1'!$A:$C,R$2,FALSE)),IF(ISERROR(VLOOKUP(DATA!$P1848,'M2'!$A:$C,R$2,FALSE)),"NOT PRESENT",VLOOKUP(DATA!$P1848,'M2'!$A:$C,R$2,FALSE)),VLOOKUP($P1848,'M1'!$A:$C,R$2,FALSE)),"SPECIFY METHOD")))</f>
        <v>Leafy hornmouth</v>
      </c>
      <c r="S1848" s="44">
        <f t="shared" si="3573"/>
        <v>14</v>
      </c>
      <c r="T1848" s="40">
        <v>14</v>
      </c>
      <c r="U1848" s="38"/>
      <c r="V1848" s="38"/>
      <c r="W1848" s="38"/>
      <c r="X1848" s="38"/>
      <c r="Y1848" s="38"/>
      <c r="Z1848" s="38"/>
      <c r="AA1848" s="38"/>
      <c r="AB1848" s="38"/>
      <c r="AC1848" s="38"/>
      <c r="AD1848" s="38"/>
      <c r="AE1848" s="38"/>
      <c r="AF1848" s="38"/>
      <c r="AG1848" s="38"/>
      <c r="AH1848" s="38"/>
      <c r="AI1848" s="38"/>
      <c r="AJ1848" s="38"/>
      <c r="AK1848" s="38"/>
      <c r="AL1848" s="38"/>
      <c r="AM1848" s="38"/>
      <c r="AN1848" s="38"/>
      <c r="AO1848" s="38"/>
      <c r="AP1848" s="38"/>
      <c r="AQ1848" s="38"/>
      <c r="AR1848" s="38"/>
      <c r="AS1848" s="38"/>
      <c r="AT1848" s="38"/>
      <c r="AU1848" s="38"/>
      <c r="AV1848" s="38"/>
      <c r="AW1848" s="38"/>
      <c r="AX1848" s="38"/>
      <c r="AY1848" s="38"/>
      <c r="AZ1848" s="38"/>
      <c r="BA1848" s="38"/>
      <c r="BB1848" s="38"/>
      <c r="BC1848" s="38"/>
      <c r="BD1848" s="38"/>
      <c r="BE1848" s="38"/>
      <c r="BF1848" s="38"/>
      <c r="BG1848" s="38"/>
      <c r="BH1848" s="38"/>
      <c r="BI1848" s="38"/>
      <c r="BJ1848" s="38"/>
      <c r="BK1848" s="38"/>
      <c r="BL1848" s="38"/>
      <c r="BM1848" s="38"/>
      <c r="BN1848" s="38"/>
      <c r="BO1848" s="38"/>
      <c r="BP1848" s="38"/>
    </row>
    <row r="1849" spans="1:68" ht="12.75" customHeight="1">
      <c r="A1849" s="37">
        <f t="shared" si="3554"/>
        <v>1845</v>
      </c>
      <c r="B1849" s="38" t="str">
        <f t="shared" ref="B1849:D1849" si="3576">IF(ISERROR(B1848),IF(ISERROR(B1847),IF(ISERROR(#REF!),"BLANK",#REF!),B1847),B1848)</f>
        <v>Claire Attridge</v>
      </c>
      <c r="C1849" s="38" t="str">
        <f t="shared" si="3576"/>
        <v>Em Lim</v>
      </c>
      <c r="D1849" s="38" t="str">
        <f t="shared" si="3576"/>
        <v>BMSC1</v>
      </c>
      <c r="E1849" s="39" t="str">
        <f>IF(ISERROR(VLOOKUP($D1849,SITES!$A:$E,2,FALSE)),"",VLOOKUP($D1849,SITES!$A:$E,2,FALSE))</f>
        <v>Dodger Channel</v>
      </c>
      <c r="F1849" s="40">
        <f>IF(ISERROR(VLOOKUP($D1849,SITES!$A:$E,3,FALSE)),"",VLOOKUP($D1849,SITES!$A:$E,3,FALSE))</f>
        <v>48.828948974609297</v>
      </c>
      <c r="G1849" s="41">
        <f>IF(ISERROR(VLOOKUP($D1849,SITES!$A:$E,4,FALSE)),"",VLOOKUP($D1849,SITES!$A:$E,4,FALSE))</f>
        <v>-125.19757080078099</v>
      </c>
      <c r="H1849" s="42" t="str">
        <f t="shared" ref="H1849:M1849" si="3577">IF(ISERROR(H1848),IF(ISERROR(H1847),IF(ISERROR(#REF!),"BLANK",#REF!),H1847),H1848)</f>
        <v>25/04/2024</v>
      </c>
      <c r="I1849" s="40">
        <f t="shared" si="3577"/>
        <v>3</v>
      </c>
      <c r="J1849" s="38" t="str">
        <f t="shared" si="3577"/>
        <v>NE</v>
      </c>
      <c r="K1849" s="43">
        <f t="shared" si="3577"/>
        <v>0.59513888888888888</v>
      </c>
      <c r="L1849" s="38" t="str">
        <f t="shared" si="3577"/>
        <v>CMA</v>
      </c>
      <c r="M1849" s="40">
        <f t="shared" si="3577"/>
        <v>5</v>
      </c>
      <c r="N1849" s="40">
        <f t="shared" si="3560"/>
        <v>2</v>
      </c>
      <c r="O1849" s="40">
        <f t="shared" si="3557"/>
        <v>2</v>
      </c>
      <c r="P1849" s="38" t="s">
        <v>34</v>
      </c>
      <c r="Q1849" s="39" t="str">
        <f>IF($N1849=1,IF(ISERROR(VLOOKUP($P1849,'M1'!$A:$C,Q$2,FALSE)),"NOT PRESENT",VLOOKUP($P1849,'M1'!$A:$C,Q$2,FALSE)),IF($N1849=2,IF(ISERROR(VLOOKUP(DATA!$P1849,'M2'!$A:$C,Q$2,FALSE)),"NOT PRESENT",VLOOKUP(DATA!$P1849,'M2'!$A:$C,Q$2,FALSE)),IF($N1849=0,IF(ISERROR(VLOOKUP($P1849,'M1'!$A:$C,Q$2,FALSE)),IF(ISERROR(VLOOKUP(DATA!$P1849,'M2'!$A:$C,Q$2,FALSE)),"NOT PRESENT",VLOOKUP(DATA!$P1849,'M2'!$A:$C,Q$2,FALSE)),VLOOKUP($P1849,'M1'!$A:$C,Q$2,FALSE)),"SPECIFY METHOD")))</f>
        <v>Pagurus hemphilli</v>
      </c>
      <c r="R1849" s="39" t="str">
        <f>IF($N1849=1,IF(ISERROR(VLOOKUP($P1849,'M1'!$A:$C,R$2,FALSE)),"NOT PRESENT",VLOOKUP($P1849,'M1'!$A:$C,R$2,FALSE)),IF($N1849=2,IF(ISERROR(VLOOKUP(DATA!$P1849,'M2'!$A:$C,R$2,FALSE)),"NOT PRESENT",VLOOKUP(DATA!$P1849,'M2'!$A:$C,R$2,FALSE)),IF($N1849=0,IF(ISERROR(VLOOKUP($P1849,'M1'!$A:$C,R$2,FALSE)),IF(ISERROR(VLOOKUP(DATA!$P1849,'M2'!$A:$C,R$2,FALSE)),"NOT PRESENT",VLOOKUP(DATA!$P1849,'M2'!$A:$C,R$2,FALSE)),VLOOKUP($P1849,'M1'!$A:$C,R$2,FALSE)),"SPECIFY METHOD")))</f>
        <v>Maroon hermit</v>
      </c>
      <c r="S1849" s="44">
        <f t="shared" si="3573"/>
        <v>7</v>
      </c>
      <c r="T1849" s="40">
        <v>7</v>
      </c>
      <c r="U1849" s="38"/>
      <c r="V1849" s="38"/>
      <c r="W1849" s="38"/>
      <c r="X1849" s="38"/>
      <c r="Y1849" s="38"/>
      <c r="Z1849" s="38"/>
      <c r="AA1849" s="38"/>
      <c r="AB1849" s="38"/>
      <c r="AC1849" s="38"/>
      <c r="AD1849" s="38"/>
      <c r="AE1849" s="38"/>
      <c r="AF1849" s="38"/>
      <c r="AG1849" s="38"/>
      <c r="AH1849" s="38"/>
      <c r="AI1849" s="38"/>
      <c r="AJ1849" s="38"/>
      <c r="AK1849" s="38"/>
      <c r="AL1849" s="38"/>
      <c r="AM1849" s="38"/>
      <c r="AN1849" s="38"/>
      <c r="AO1849" s="38"/>
      <c r="AP1849" s="38"/>
      <c r="AQ1849" s="38"/>
      <c r="AR1849" s="38"/>
      <c r="AS1849" s="38"/>
      <c r="AT1849" s="38"/>
      <c r="AU1849" s="38"/>
      <c r="AV1849" s="38"/>
      <c r="AW1849" s="38"/>
      <c r="AX1849" s="38"/>
      <c r="AY1849" s="38"/>
      <c r="AZ1849" s="38"/>
      <c r="BA1849" s="38"/>
      <c r="BB1849" s="38"/>
      <c r="BC1849" s="38"/>
      <c r="BD1849" s="38"/>
      <c r="BE1849" s="38"/>
      <c r="BF1849" s="38"/>
      <c r="BG1849" s="38"/>
      <c r="BH1849" s="38"/>
      <c r="BI1849" s="38"/>
      <c r="BJ1849" s="38"/>
      <c r="BK1849" s="38"/>
      <c r="BL1849" s="38"/>
      <c r="BM1849" s="38"/>
      <c r="BN1849" s="38"/>
      <c r="BO1849" s="38"/>
      <c r="BP1849" s="38"/>
    </row>
    <row r="1850" spans="1:68" ht="12.75" customHeight="1">
      <c r="A1850" s="37">
        <f t="shared" si="3554"/>
        <v>1846</v>
      </c>
      <c r="B1850" s="38" t="str">
        <f t="shared" ref="B1850:D1850" si="3578">IF(ISERROR(B1849),IF(ISERROR(B1848),IF(ISERROR(#REF!),"BLANK",#REF!),B1848),B1849)</f>
        <v>Claire Attridge</v>
      </c>
      <c r="C1850" s="38" t="str">
        <f t="shared" si="3578"/>
        <v>Em Lim</v>
      </c>
      <c r="D1850" s="38" t="str">
        <f t="shared" si="3578"/>
        <v>BMSC1</v>
      </c>
      <c r="E1850" s="39" t="str">
        <f>IF(ISERROR(VLOOKUP($D1850,SITES!$A:$E,2,FALSE)),"",VLOOKUP($D1850,SITES!$A:$E,2,FALSE))</f>
        <v>Dodger Channel</v>
      </c>
      <c r="F1850" s="40">
        <f>IF(ISERROR(VLOOKUP($D1850,SITES!$A:$E,3,FALSE)),"",VLOOKUP($D1850,SITES!$A:$E,3,FALSE))</f>
        <v>48.828948974609297</v>
      </c>
      <c r="G1850" s="41">
        <f>IF(ISERROR(VLOOKUP($D1850,SITES!$A:$E,4,FALSE)),"",VLOOKUP($D1850,SITES!$A:$E,4,FALSE))</f>
        <v>-125.19757080078099</v>
      </c>
      <c r="H1850" s="42" t="str">
        <f t="shared" ref="H1850:M1850" si="3579">IF(ISERROR(H1849),IF(ISERROR(H1848),IF(ISERROR(#REF!),"BLANK",#REF!),H1848),H1849)</f>
        <v>25/04/2024</v>
      </c>
      <c r="I1850" s="40">
        <f t="shared" si="3579"/>
        <v>3</v>
      </c>
      <c r="J1850" s="38" t="str">
        <f t="shared" si="3579"/>
        <v>NE</v>
      </c>
      <c r="K1850" s="43">
        <f t="shared" si="3579"/>
        <v>0.59513888888888888</v>
      </c>
      <c r="L1850" s="38" t="str">
        <f t="shared" si="3579"/>
        <v>CMA</v>
      </c>
      <c r="M1850" s="40">
        <f t="shared" si="3579"/>
        <v>5</v>
      </c>
      <c r="N1850" s="40">
        <f t="shared" si="3560"/>
        <v>2</v>
      </c>
      <c r="O1850" s="40">
        <f t="shared" si="3557"/>
        <v>2</v>
      </c>
      <c r="P1850" s="38" t="s">
        <v>93</v>
      </c>
      <c r="Q1850" s="39" t="str">
        <f>IF($N1850=1,IF(ISERROR(VLOOKUP($P1850,'M1'!$A:$C,Q$2,FALSE)),"NOT PRESENT",VLOOKUP($P1850,'M1'!$A:$C,Q$2,FALSE)),IF($N1850=2,IF(ISERROR(VLOOKUP(DATA!$P1850,'M2'!$A:$C,Q$2,FALSE)),"NOT PRESENT",VLOOKUP(DATA!$P1850,'M2'!$A:$C,Q$2,FALSE)),IF($N1850=0,IF(ISERROR(VLOOKUP($P1850,'M1'!$A:$C,Q$2,FALSE)),IF(ISERROR(VLOOKUP(DATA!$P1850,'M2'!$A:$C,Q$2,FALSE)),"NOT PRESENT",VLOOKUP(DATA!$P1850,'M2'!$A:$C,Q$2,FALSE)),VLOOKUP($P1850,'M1'!$A:$C,Q$2,FALSE)),"SPECIFY METHOD")))</f>
        <v>Pycnopodia helianthoides</v>
      </c>
      <c r="R1850" s="39" t="str">
        <f>IF($N1850=1,IF(ISERROR(VLOOKUP($P1850,'M1'!$A:$C,R$2,FALSE)),"NOT PRESENT",VLOOKUP($P1850,'M1'!$A:$C,R$2,FALSE)),IF($N1850=2,IF(ISERROR(VLOOKUP(DATA!$P1850,'M2'!$A:$C,R$2,FALSE)),"NOT PRESENT",VLOOKUP(DATA!$P1850,'M2'!$A:$C,R$2,FALSE)),IF($N1850=0,IF(ISERROR(VLOOKUP($P1850,'M1'!$A:$C,R$2,FALSE)),IF(ISERROR(VLOOKUP(DATA!$P1850,'M2'!$A:$C,R$2,FALSE)),"NOT PRESENT",VLOOKUP(DATA!$P1850,'M2'!$A:$C,R$2,FALSE)),VLOOKUP($P1850,'M1'!$A:$C,R$2,FALSE)),"SPECIFY METHOD")))</f>
        <v>Sunflower star</v>
      </c>
      <c r="S1850" s="44">
        <f t="shared" si="3573"/>
        <v>1</v>
      </c>
      <c r="T1850" s="40">
        <v>0</v>
      </c>
      <c r="U1850" s="38"/>
      <c r="V1850" s="38"/>
      <c r="W1850" s="38"/>
      <c r="X1850" s="38"/>
      <c r="Y1850" s="38"/>
      <c r="Z1850" s="40">
        <v>1</v>
      </c>
      <c r="AA1850" s="38"/>
      <c r="AB1850" s="38"/>
      <c r="AC1850" s="38"/>
      <c r="AD1850" s="38"/>
      <c r="AE1850" s="38"/>
      <c r="AF1850" s="38"/>
      <c r="AG1850" s="38"/>
      <c r="AH1850" s="38"/>
      <c r="AI1850" s="38"/>
      <c r="AJ1850" s="38"/>
      <c r="AK1850" s="38"/>
      <c r="AL1850" s="38"/>
      <c r="AM1850" s="38"/>
      <c r="AN1850" s="38"/>
      <c r="AO1850" s="38"/>
      <c r="AP1850" s="38"/>
      <c r="AQ1850" s="38"/>
      <c r="AR1850" s="38"/>
      <c r="AS1850" s="38"/>
      <c r="AT1850" s="38"/>
      <c r="AU1850" s="38"/>
      <c r="AV1850" s="38"/>
      <c r="AW1850" s="38"/>
      <c r="AX1850" s="38"/>
      <c r="AY1850" s="38"/>
      <c r="AZ1850" s="38"/>
      <c r="BA1850" s="38"/>
      <c r="BB1850" s="38"/>
      <c r="BC1850" s="38"/>
      <c r="BD1850" s="38"/>
      <c r="BE1850" s="38"/>
      <c r="BF1850" s="38"/>
      <c r="BG1850" s="38"/>
      <c r="BH1850" s="38"/>
      <c r="BI1850" s="38"/>
      <c r="BJ1850" s="38"/>
      <c r="BK1850" s="38"/>
      <c r="BL1850" s="38"/>
      <c r="BM1850" s="38"/>
      <c r="BN1850" s="38"/>
      <c r="BO1850" s="38"/>
      <c r="BP1850" s="38"/>
    </row>
    <row r="1851" spans="1:68" ht="12.75" customHeight="1">
      <c r="A1851" s="37">
        <f t="shared" si="3554"/>
        <v>1847</v>
      </c>
      <c r="B1851" s="38" t="str">
        <f t="shared" ref="B1851:D1851" si="3580">IF(ISERROR(B1850),IF(ISERROR(B1849),IF(ISERROR(#REF!),"BLANK",#REF!),B1849),B1850)</f>
        <v>Claire Attridge</v>
      </c>
      <c r="C1851" s="38" t="str">
        <f t="shared" si="3580"/>
        <v>Em Lim</v>
      </c>
      <c r="D1851" s="38" t="str">
        <f t="shared" si="3580"/>
        <v>BMSC1</v>
      </c>
      <c r="E1851" s="39" t="str">
        <f>IF(ISERROR(VLOOKUP($D1851,SITES!$A:$E,2,FALSE)),"",VLOOKUP($D1851,SITES!$A:$E,2,FALSE))</f>
        <v>Dodger Channel</v>
      </c>
      <c r="F1851" s="40">
        <f>IF(ISERROR(VLOOKUP($D1851,SITES!$A:$E,3,FALSE)),"",VLOOKUP($D1851,SITES!$A:$E,3,FALSE))</f>
        <v>48.828948974609297</v>
      </c>
      <c r="G1851" s="41">
        <f>IF(ISERROR(VLOOKUP($D1851,SITES!$A:$E,4,FALSE)),"",VLOOKUP($D1851,SITES!$A:$E,4,FALSE))</f>
        <v>-125.19757080078099</v>
      </c>
      <c r="H1851" s="42" t="str">
        <f t="shared" ref="H1851:M1851" si="3581">IF(ISERROR(H1850),IF(ISERROR(H1849),IF(ISERROR(#REF!),"BLANK",#REF!),H1849),H1850)</f>
        <v>25/04/2024</v>
      </c>
      <c r="I1851" s="40">
        <f t="shared" si="3581"/>
        <v>3</v>
      </c>
      <c r="J1851" s="38" t="str">
        <f t="shared" si="3581"/>
        <v>NE</v>
      </c>
      <c r="K1851" s="43">
        <f t="shared" si="3581"/>
        <v>0.59513888888888888</v>
      </c>
      <c r="L1851" s="38" t="str">
        <f t="shared" si="3581"/>
        <v>CMA</v>
      </c>
      <c r="M1851" s="40">
        <f t="shared" si="3581"/>
        <v>5</v>
      </c>
      <c r="N1851" s="40">
        <f t="shared" si="3560"/>
        <v>2</v>
      </c>
      <c r="O1851" s="40">
        <f t="shared" si="3557"/>
        <v>2</v>
      </c>
      <c r="P1851" s="38" t="s">
        <v>33</v>
      </c>
      <c r="Q1851" s="39" t="str">
        <f>IF($N1851=1,IF(ISERROR(VLOOKUP($P1851,'M1'!$A:$C,Q$2,FALSE)),"NOT PRESENT",VLOOKUP($P1851,'M1'!$A:$C,Q$2,FALSE)),IF($N1851=2,IF(ISERROR(VLOOKUP(DATA!$P1851,'M2'!$A:$C,Q$2,FALSE)),"NOT PRESENT",VLOOKUP(DATA!$P1851,'M2'!$A:$C,Q$2,FALSE)),IF($N1851=0,IF(ISERROR(VLOOKUP($P1851,'M1'!$A:$C,Q$2,FALSE)),IF(ISERROR(VLOOKUP(DATA!$P1851,'M2'!$A:$C,Q$2,FALSE)),"NOT PRESENT",VLOOKUP(DATA!$P1851,'M2'!$A:$C,Q$2,FALSE)),VLOOKUP($P1851,'M1'!$A:$C,Q$2,FALSE)),"SPECIFY METHOD")))</f>
        <v>Apostichopus californicus</v>
      </c>
      <c r="R1851" s="39" t="str">
        <f>IF($N1851=1,IF(ISERROR(VLOOKUP($P1851,'M1'!$A:$C,R$2,FALSE)),"NOT PRESENT",VLOOKUP($P1851,'M1'!$A:$C,R$2,FALSE)),IF($N1851=2,IF(ISERROR(VLOOKUP(DATA!$P1851,'M2'!$A:$C,R$2,FALSE)),"NOT PRESENT",VLOOKUP(DATA!$P1851,'M2'!$A:$C,R$2,FALSE)),IF($N1851=0,IF(ISERROR(VLOOKUP($P1851,'M1'!$A:$C,R$2,FALSE)),IF(ISERROR(VLOOKUP(DATA!$P1851,'M2'!$A:$C,R$2,FALSE)),"NOT PRESENT",VLOOKUP(DATA!$P1851,'M2'!$A:$C,R$2,FALSE)),VLOOKUP($P1851,'M1'!$A:$C,R$2,FALSE)),"SPECIFY METHOD")))</f>
        <v>California sea cucumber</v>
      </c>
      <c r="S1851" s="44">
        <f t="shared" si="3573"/>
        <v>3</v>
      </c>
      <c r="T1851" s="40">
        <v>3</v>
      </c>
      <c r="U1851" s="38"/>
      <c r="V1851" s="38"/>
      <c r="W1851" s="38"/>
      <c r="X1851" s="38"/>
      <c r="Y1851" s="38"/>
      <c r="Z1851" s="38"/>
      <c r="AA1851" s="38"/>
      <c r="AB1851" s="38"/>
      <c r="AC1851" s="38"/>
      <c r="AD1851" s="38"/>
      <c r="AE1851" s="38"/>
      <c r="AF1851" s="38"/>
      <c r="AG1851" s="38"/>
      <c r="AH1851" s="38"/>
      <c r="AI1851" s="38"/>
      <c r="AJ1851" s="38"/>
      <c r="AK1851" s="38"/>
      <c r="AL1851" s="38"/>
      <c r="AM1851" s="38"/>
      <c r="AN1851" s="38"/>
      <c r="AO1851" s="38"/>
      <c r="AP1851" s="38"/>
      <c r="AQ1851" s="38"/>
      <c r="AR1851" s="38"/>
      <c r="AS1851" s="38"/>
      <c r="AT1851" s="38"/>
      <c r="AU1851" s="38"/>
      <c r="AV1851" s="38"/>
      <c r="AW1851" s="38"/>
      <c r="AX1851" s="38"/>
      <c r="AY1851" s="38"/>
      <c r="AZ1851" s="38"/>
      <c r="BA1851" s="38"/>
      <c r="BB1851" s="38"/>
      <c r="BC1851" s="38"/>
      <c r="BD1851" s="38"/>
      <c r="BE1851" s="38"/>
      <c r="BF1851" s="38"/>
      <c r="BG1851" s="38"/>
      <c r="BH1851" s="38"/>
      <c r="BI1851" s="38"/>
      <c r="BJ1851" s="38"/>
      <c r="BK1851" s="38"/>
      <c r="BL1851" s="38"/>
      <c r="BM1851" s="38"/>
      <c r="BN1851" s="38"/>
      <c r="BO1851" s="38"/>
      <c r="BP1851" s="38"/>
    </row>
    <row r="1852" spans="1:68" ht="12.75" customHeight="1">
      <c r="A1852" s="37">
        <f t="shared" si="3554"/>
        <v>1848</v>
      </c>
      <c r="B1852" s="38" t="str">
        <f t="shared" ref="B1852:D1852" si="3582">IF(ISERROR(B1851),IF(ISERROR(B1850),IF(ISERROR(#REF!),"BLANK",#REF!),B1850),B1851)</f>
        <v>Claire Attridge</v>
      </c>
      <c r="C1852" s="38" t="str">
        <f t="shared" si="3582"/>
        <v>Em Lim</v>
      </c>
      <c r="D1852" s="38" t="str">
        <f t="shared" si="3582"/>
        <v>BMSC1</v>
      </c>
      <c r="E1852" s="39" t="str">
        <f>IF(ISERROR(VLOOKUP($D1852,SITES!$A:$E,2,FALSE)),"",VLOOKUP($D1852,SITES!$A:$E,2,FALSE))</f>
        <v>Dodger Channel</v>
      </c>
      <c r="F1852" s="40">
        <f>IF(ISERROR(VLOOKUP($D1852,SITES!$A:$E,3,FALSE)),"",VLOOKUP($D1852,SITES!$A:$E,3,FALSE))</f>
        <v>48.828948974609297</v>
      </c>
      <c r="G1852" s="41">
        <f>IF(ISERROR(VLOOKUP($D1852,SITES!$A:$E,4,FALSE)),"",VLOOKUP($D1852,SITES!$A:$E,4,FALSE))</f>
        <v>-125.19757080078099</v>
      </c>
      <c r="H1852" s="42" t="str">
        <f t="shared" ref="H1852:M1852" si="3583">IF(ISERROR(H1851),IF(ISERROR(H1850),IF(ISERROR(#REF!),"BLANK",#REF!),H1850),H1851)</f>
        <v>25/04/2024</v>
      </c>
      <c r="I1852" s="40">
        <f t="shared" si="3583"/>
        <v>3</v>
      </c>
      <c r="J1852" s="38" t="str">
        <f t="shared" si="3583"/>
        <v>NE</v>
      </c>
      <c r="K1852" s="43">
        <f t="shared" si="3583"/>
        <v>0.59513888888888888</v>
      </c>
      <c r="L1852" s="38" t="str">
        <f t="shared" si="3583"/>
        <v>CMA</v>
      </c>
      <c r="M1852" s="40">
        <f t="shared" si="3583"/>
        <v>5</v>
      </c>
      <c r="N1852" s="40">
        <f t="shared" si="3560"/>
        <v>2</v>
      </c>
      <c r="O1852" s="40">
        <f t="shared" si="3557"/>
        <v>2</v>
      </c>
      <c r="P1852" s="38" t="s">
        <v>91</v>
      </c>
      <c r="Q1852" s="39" t="str">
        <f>IF($N1852=1,IF(ISERROR(VLOOKUP($P1852,'M1'!$A:$C,Q$2,FALSE)),"NOT PRESENT",VLOOKUP($P1852,'M1'!$A:$C,Q$2,FALSE)),IF($N1852=2,IF(ISERROR(VLOOKUP(DATA!$P1852,'M2'!$A:$C,Q$2,FALSE)),"NOT PRESENT",VLOOKUP(DATA!$P1852,'M2'!$A:$C,Q$2,FALSE)),IF($N1852=0,IF(ISERROR(VLOOKUP($P1852,'M1'!$A:$C,Q$2,FALSE)),IF(ISERROR(VLOOKUP(DATA!$P1852,'M2'!$A:$C,Q$2,FALSE)),"NOT PRESENT",VLOOKUP(DATA!$P1852,'M2'!$A:$C,Q$2,FALSE)),VLOOKUP($P1852,'M1'!$A:$C,Q$2,FALSE)),"SPECIFY METHOD")))</f>
        <v>Stylasterias forreri</v>
      </c>
      <c r="R1852" s="39" t="str">
        <f>IF($N1852=1,IF(ISERROR(VLOOKUP($P1852,'M1'!$A:$C,R$2,FALSE)),"NOT PRESENT",VLOOKUP($P1852,'M1'!$A:$C,R$2,FALSE)),IF($N1852=2,IF(ISERROR(VLOOKUP(DATA!$P1852,'M2'!$A:$C,R$2,FALSE)),"NOT PRESENT",VLOOKUP(DATA!$P1852,'M2'!$A:$C,R$2,FALSE)),IF($N1852=0,IF(ISERROR(VLOOKUP($P1852,'M1'!$A:$C,R$2,FALSE)),IF(ISERROR(VLOOKUP(DATA!$P1852,'M2'!$A:$C,R$2,FALSE)),"NOT PRESENT",VLOOKUP(DATA!$P1852,'M2'!$A:$C,R$2,FALSE)),VLOOKUP($P1852,'M1'!$A:$C,R$2,FALSE)),"SPECIFY METHOD")))</f>
        <v>Velcro seastar</v>
      </c>
      <c r="S1852" s="44">
        <f t="shared" si="3573"/>
        <v>2</v>
      </c>
      <c r="T1852" s="40">
        <v>2</v>
      </c>
      <c r="U1852" s="38"/>
      <c r="V1852" s="38"/>
      <c r="W1852" s="38"/>
      <c r="X1852" s="38"/>
      <c r="Y1852" s="38"/>
      <c r="Z1852" s="38"/>
      <c r="AA1852" s="38"/>
      <c r="AB1852" s="38"/>
      <c r="AC1852" s="38"/>
      <c r="AD1852" s="38"/>
      <c r="AE1852" s="38"/>
      <c r="AF1852" s="38"/>
      <c r="AG1852" s="38"/>
      <c r="AH1852" s="38"/>
      <c r="AI1852" s="38"/>
      <c r="AJ1852" s="38"/>
      <c r="AK1852" s="38"/>
      <c r="AL1852" s="38"/>
      <c r="AM1852" s="38"/>
      <c r="AN1852" s="38"/>
      <c r="AO1852" s="38"/>
      <c r="AP1852" s="38"/>
      <c r="AQ1852" s="38"/>
      <c r="AR1852" s="38"/>
      <c r="AS1852" s="38"/>
      <c r="AT1852" s="38"/>
      <c r="AU1852" s="38"/>
      <c r="AV1852" s="38"/>
      <c r="AW1852" s="38"/>
      <c r="AX1852" s="38"/>
      <c r="AY1852" s="38"/>
      <c r="AZ1852" s="38"/>
      <c r="BA1852" s="38"/>
      <c r="BB1852" s="38"/>
      <c r="BC1852" s="38"/>
      <c r="BD1852" s="38"/>
      <c r="BE1852" s="38"/>
      <c r="BF1852" s="38"/>
      <c r="BG1852" s="38"/>
      <c r="BH1852" s="38"/>
      <c r="BI1852" s="38"/>
      <c r="BJ1852" s="38"/>
      <c r="BK1852" s="38"/>
      <c r="BL1852" s="38"/>
      <c r="BM1852" s="38"/>
      <c r="BN1852" s="38"/>
      <c r="BO1852" s="38"/>
      <c r="BP1852" s="38"/>
    </row>
    <row r="1853" spans="1:68" ht="12.75" customHeight="1">
      <c r="A1853" s="37">
        <f t="shared" si="3554"/>
        <v>1849</v>
      </c>
      <c r="B1853" s="38" t="str">
        <f t="shared" ref="B1853:D1853" si="3584">IF(ISERROR(B1852),IF(ISERROR(B1851),IF(ISERROR(#REF!),"BLANK",#REF!),B1851),B1852)</f>
        <v>Claire Attridge</v>
      </c>
      <c r="C1853" s="38" t="str">
        <f t="shared" si="3584"/>
        <v>Em Lim</v>
      </c>
      <c r="D1853" s="38" t="str">
        <f t="shared" si="3584"/>
        <v>BMSC1</v>
      </c>
      <c r="E1853" s="39" t="str">
        <f>IF(ISERROR(VLOOKUP($D1853,SITES!$A:$E,2,FALSE)),"",VLOOKUP($D1853,SITES!$A:$E,2,FALSE))</f>
        <v>Dodger Channel</v>
      </c>
      <c r="F1853" s="40">
        <f>IF(ISERROR(VLOOKUP($D1853,SITES!$A:$E,3,FALSE)),"",VLOOKUP($D1853,SITES!$A:$E,3,FALSE))</f>
        <v>48.828948974609297</v>
      </c>
      <c r="G1853" s="41">
        <f>IF(ISERROR(VLOOKUP($D1853,SITES!$A:$E,4,FALSE)),"",VLOOKUP($D1853,SITES!$A:$E,4,FALSE))</f>
        <v>-125.19757080078099</v>
      </c>
      <c r="H1853" s="42" t="str">
        <f t="shared" ref="H1853:M1853" si="3585">IF(ISERROR(H1852),IF(ISERROR(H1851),IF(ISERROR(#REF!),"BLANK",#REF!),H1851),H1852)</f>
        <v>25/04/2024</v>
      </c>
      <c r="I1853" s="40">
        <f t="shared" si="3585"/>
        <v>3</v>
      </c>
      <c r="J1853" s="38" t="str">
        <f t="shared" si="3585"/>
        <v>NE</v>
      </c>
      <c r="K1853" s="43">
        <f t="shared" si="3585"/>
        <v>0.59513888888888888</v>
      </c>
      <c r="L1853" s="38" t="str">
        <f t="shared" si="3585"/>
        <v>CMA</v>
      </c>
      <c r="M1853" s="40">
        <f t="shared" si="3585"/>
        <v>5</v>
      </c>
      <c r="N1853" s="40">
        <f t="shared" si="3560"/>
        <v>2</v>
      </c>
      <c r="O1853" s="40">
        <f t="shared" si="3557"/>
        <v>2</v>
      </c>
      <c r="P1853" s="38" t="s">
        <v>44</v>
      </c>
      <c r="Q1853" s="39" t="str">
        <f>IF($N1853=1,IF(ISERROR(VLOOKUP($P1853,'M1'!$A:$C,Q$2,FALSE)),"NOT PRESENT",VLOOKUP($P1853,'M1'!$A:$C,Q$2,FALSE)),IF($N1853=2,IF(ISERROR(VLOOKUP(DATA!$P1853,'M2'!$A:$C,Q$2,FALSE)),"NOT PRESENT",VLOOKUP(DATA!$P1853,'M2'!$A:$C,Q$2,FALSE)),IF($N1853=0,IF(ISERROR(VLOOKUP($P1853,'M1'!$A:$C,Q$2,FALSE)),IF(ISERROR(VLOOKUP(DATA!$P1853,'M2'!$A:$C,Q$2,FALSE)),"NOT PRESENT",VLOOKUP(DATA!$P1853,'M2'!$A:$C,Q$2,FALSE)),VLOOKUP($P1853,'M1'!$A:$C,Q$2,FALSE)),"SPECIFY METHOD")))</f>
        <v>Strongylocentrotus purpuratus</v>
      </c>
      <c r="R1853" s="39" t="str">
        <f>IF($N1853=1,IF(ISERROR(VLOOKUP($P1853,'M1'!$A:$C,R$2,FALSE)),"NOT PRESENT",VLOOKUP($P1853,'M1'!$A:$C,R$2,FALSE)),IF($N1853=2,IF(ISERROR(VLOOKUP(DATA!$P1853,'M2'!$A:$C,R$2,FALSE)),"NOT PRESENT",VLOOKUP(DATA!$P1853,'M2'!$A:$C,R$2,FALSE)),IF($N1853=0,IF(ISERROR(VLOOKUP($P1853,'M1'!$A:$C,R$2,FALSE)),IF(ISERROR(VLOOKUP(DATA!$P1853,'M2'!$A:$C,R$2,FALSE)),"NOT PRESENT",VLOOKUP(DATA!$P1853,'M2'!$A:$C,R$2,FALSE)),VLOOKUP($P1853,'M1'!$A:$C,R$2,FALSE)),"SPECIFY METHOD")))</f>
        <v>Purple sea urchin (?)</v>
      </c>
      <c r="S1853" s="44">
        <f t="shared" si="3573"/>
        <v>3</v>
      </c>
      <c r="T1853" s="40">
        <v>3</v>
      </c>
      <c r="U1853" s="38"/>
      <c r="V1853" s="38"/>
      <c r="W1853" s="38"/>
      <c r="X1853" s="38"/>
      <c r="Y1853" s="38"/>
      <c r="Z1853" s="38"/>
      <c r="AA1853" s="38"/>
      <c r="AB1853" s="38"/>
      <c r="AC1853" s="38"/>
      <c r="AD1853" s="38"/>
      <c r="AE1853" s="38"/>
      <c r="AF1853" s="38"/>
      <c r="AG1853" s="38"/>
      <c r="AH1853" s="38"/>
      <c r="AI1853" s="38"/>
      <c r="AJ1853" s="38"/>
      <c r="AK1853" s="38"/>
      <c r="AL1853" s="38"/>
      <c r="AM1853" s="38"/>
      <c r="AN1853" s="38"/>
      <c r="AO1853" s="38"/>
      <c r="AP1853" s="38"/>
      <c r="AQ1853" s="38"/>
      <c r="AR1853" s="38"/>
      <c r="AS1853" s="38"/>
      <c r="AT1853" s="38"/>
      <c r="AU1853" s="38"/>
      <c r="AV1853" s="38"/>
      <c r="AW1853" s="38"/>
      <c r="AX1853" s="38"/>
      <c r="AY1853" s="38"/>
      <c r="AZ1853" s="38"/>
      <c r="BA1853" s="38"/>
      <c r="BB1853" s="38"/>
      <c r="BC1853" s="38"/>
      <c r="BD1853" s="38"/>
      <c r="BE1853" s="38"/>
      <c r="BF1853" s="38"/>
      <c r="BG1853" s="38"/>
      <c r="BH1853" s="38"/>
      <c r="BI1853" s="38"/>
      <c r="BJ1853" s="38"/>
      <c r="BK1853" s="38"/>
      <c r="BL1853" s="38"/>
      <c r="BM1853" s="38"/>
      <c r="BN1853" s="38"/>
      <c r="BO1853" s="38"/>
      <c r="BP1853" s="38"/>
    </row>
    <row r="1854" spans="1:68" ht="12.75" customHeight="1">
      <c r="A1854" s="37">
        <f t="shared" si="3554"/>
        <v>1850</v>
      </c>
      <c r="B1854" s="38" t="str">
        <f t="shared" ref="B1854:D1854" si="3586">IF(ISERROR(B1853),IF(ISERROR(B1852),IF(ISERROR(#REF!),"BLANK",#REF!),B1852),B1853)</f>
        <v>Claire Attridge</v>
      </c>
      <c r="C1854" s="38" t="str">
        <f t="shared" si="3586"/>
        <v>Em Lim</v>
      </c>
      <c r="D1854" s="38" t="str">
        <f t="shared" si="3586"/>
        <v>BMSC1</v>
      </c>
      <c r="E1854" s="39" t="str">
        <f>IF(ISERROR(VLOOKUP($D1854,SITES!$A:$E,2,FALSE)),"",VLOOKUP($D1854,SITES!$A:$E,2,FALSE))</f>
        <v>Dodger Channel</v>
      </c>
      <c r="F1854" s="40">
        <f>IF(ISERROR(VLOOKUP($D1854,SITES!$A:$E,3,FALSE)),"",VLOOKUP($D1854,SITES!$A:$E,3,FALSE))</f>
        <v>48.828948974609297</v>
      </c>
      <c r="G1854" s="41">
        <f>IF(ISERROR(VLOOKUP($D1854,SITES!$A:$E,4,FALSE)),"",VLOOKUP($D1854,SITES!$A:$E,4,FALSE))</f>
        <v>-125.19757080078099</v>
      </c>
      <c r="H1854" s="42" t="str">
        <f t="shared" ref="H1854:M1854" si="3587">IF(ISERROR(H1853),IF(ISERROR(H1852),IF(ISERROR(#REF!),"BLANK",#REF!),H1852),H1853)</f>
        <v>25/04/2024</v>
      </c>
      <c r="I1854" s="40">
        <f t="shared" si="3587"/>
        <v>3</v>
      </c>
      <c r="J1854" s="38" t="str">
        <f t="shared" si="3587"/>
        <v>NE</v>
      </c>
      <c r="K1854" s="43">
        <f t="shared" si="3587"/>
        <v>0.59513888888888888</v>
      </c>
      <c r="L1854" s="38" t="str">
        <f t="shared" si="3587"/>
        <v>CMA</v>
      </c>
      <c r="M1854" s="40">
        <f t="shared" si="3587"/>
        <v>5</v>
      </c>
      <c r="N1854" s="40">
        <f t="shared" si="3560"/>
        <v>2</v>
      </c>
      <c r="O1854" s="40">
        <f t="shared" si="3557"/>
        <v>2</v>
      </c>
      <c r="P1854" s="38" t="s">
        <v>35</v>
      </c>
      <c r="Q1854" s="39" t="str">
        <f>IF($N1854=1,IF(ISERROR(VLOOKUP($P1854,'M1'!$A:$C,Q$2,FALSE)),"NOT PRESENT",VLOOKUP($P1854,'M1'!$A:$C,Q$2,FALSE)),IF($N1854=2,IF(ISERROR(VLOOKUP(DATA!$P1854,'M2'!$A:$C,Q$2,FALSE)),"NOT PRESENT",VLOOKUP(DATA!$P1854,'M2'!$A:$C,Q$2,FALSE)),IF($N1854=0,IF(ISERROR(VLOOKUP($P1854,'M1'!$A:$C,Q$2,FALSE)),IF(ISERROR(VLOOKUP(DATA!$P1854,'M2'!$A:$C,Q$2,FALSE)),"NOT PRESENT",VLOOKUP(DATA!$P1854,'M2'!$A:$C,Q$2,FALSE)),VLOOKUP($P1854,'M1'!$A:$C,Q$2,FALSE)),"SPECIFY METHOD")))</f>
        <v>Orthasterias koehleri</v>
      </c>
      <c r="R1854" s="39" t="str">
        <f>IF($N1854=1,IF(ISERROR(VLOOKUP($P1854,'M1'!$A:$C,R$2,FALSE)),"NOT PRESENT",VLOOKUP($P1854,'M1'!$A:$C,R$2,FALSE)),IF($N1854=2,IF(ISERROR(VLOOKUP(DATA!$P1854,'M2'!$A:$C,R$2,FALSE)),"NOT PRESENT",VLOOKUP(DATA!$P1854,'M2'!$A:$C,R$2,FALSE)),IF($N1854=0,IF(ISERROR(VLOOKUP($P1854,'M1'!$A:$C,R$2,FALSE)),IF(ISERROR(VLOOKUP(DATA!$P1854,'M2'!$A:$C,R$2,FALSE)),"NOT PRESENT",VLOOKUP(DATA!$P1854,'M2'!$A:$C,R$2,FALSE)),VLOOKUP($P1854,'M1'!$A:$C,R$2,FALSE)),"SPECIFY METHOD")))</f>
        <v>Rainbow star</v>
      </c>
      <c r="S1854" s="44">
        <f t="shared" si="3573"/>
        <v>5</v>
      </c>
      <c r="T1854" s="40">
        <v>5</v>
      </c>
      <c r="U1854" s="38"/>
      <c r="V1854" s="38"/>
      <c r="W1854" s="38"/>
      <c r="X1854" s="38"/>
      <c r="Y1854" s="38"/>
      <c r="Z1854" s="38"/>
      <c r="AA1854" s="38"/>
      <c r="AB1854" s="38"/>
      <c r="AC1854" s="38"/>
      <c r="AD1854" s="38"/>
      <c r="AE1854" s="38"/>
      <c r="AF1854" s="38"/>
      <c r="AG1854" s="38"/>
      <c r="AH1854" s="38"/>
      <c r="AI1854" s="38"/>
      <c r="AJ1854" s="38"/>
      <c r="AK1854" s="38"/>
      <c r="AL1854" s="38"/>
      <c r="AM1854" s="38"/>
      <c r="AN1854" s="38"/>
      <c r="AO1854" s="38"/>
      <c r="AP1854" s="38"/>
      <c r="AQ1854" s="38"/>
      <c r="AR1854" s="38"/>
      <c r="AS1854" s="38"/>
      <c r="AT1854" s="38"/>
      <c r="AU1854" s="38"/>
      <c r="AV1854" s="38"/>
      <c r="AW1854" s="38"/>
      <c r="AX1854" s="38"/>
      <c r="AY1854" s="38"/>
      <c r="AZ1854" s="38"/>
      <c r="BA1854" s="38"/>
      <c r="BB1854" s="38"/>
      <c r="BC1854" s="38"/>
      <c r="BD1854" s="38"/>
      <c r="BE1854" s="38"/>
      <c r="BF1854" s="38"/>
      <c r="BG1854" s="38"/>
      <c r="BH1854" s="38"/>
      <c r="BI1854" s="38"/>
      <c r="BJ1854" s="38"/>
      <c r="BK1854" s="38"/>
      <c r="BL1854" s="38"/>
      <c r="BM1854" s="38"/>
      <c r="BN1854" s="38"/>
      <c r="BO1854" s="38"/>
      <c r="BP1854" s="38"/>
    </row>
    <row r="1855" spans="1:68" ht="12.75" customHeight="1">
      <c r="A1855" s="37">
        <f t="shared" si="3554"/>
        <v>1851</v>
      </c>
      <c r="B1855" s="38" t="str">
        <f t="shared" ref="B1855:D1855" si="3588">IF(ISERROR(B1854),IF(ISERROR(B1853),IF(ISERROR(#REF!),"BLANK",#REF!),B1853),B1854)</f>
        <v>Claire Attridge</v>
      </c>
      <c r="C1855" s="38" t="str">
        <f t="shared" si="3588"/>
        <v>Em Lim</v>
      </c>
      <c r="D1855" s="38" t="str">
        <f t="shared" si="3588"/>
        <v>BMSC1</v>
      </c>
      <c r="E1855" s="39" t="str">
        <f>IF(ISERROR(VLOOKUP($D1855,SITES!$A:$E,2,FALSE)),"",VLOOKUP($D1855,SITES!$A:$E,2,FALSE))</f>
        <v>Dodger Channel</v>
      </c>
      <c r="F1855" s="40">
        <f>IF(ISERROR(VLOOKUP($D1855,SITES!$A:$E,3,FALSE)),"",VLOOKUP($D1855,SITES!$A:$E,3,FALSE))</f>
        <v>48.828948974609297</v>
      </c>
      <c r="G1855" s="41">
        <f>IF(ISERROR(VLOOKUP($D1855,SITES!$A:$E,4,FALSE)),"",VLOOKUP($D1855,SITES!$A:$E,4,FALSE))</f>
        <v>-125.19757080078099</v>
      </c>
      <c r="H1855" s="42" t="str">
        <f t="shared" ref="H1855:M1855" si="3589">IF(ISERROR(H1854),IF(ISERROR(H1853),IF(ISERROR(#REF!),"BLANK",#REF!),H1853),H1854)</f>
        <v>25/04/2024</v>
      </c>
      <c r="I1855" s="40">
        <f t="shared" si="3589"/>
        <v>3</v>
      </c>
      <c r="J1855" s="38" t="str">
        <f t="shared" si="3589"/>
        <v>NE</v>
      </c>
      <c r="K1855" s="43">
        <f t="shared" si="3589"/>
        <v>0.59513888888888888</v>
      </c>
      <c r="L1855" s="38" t="str">
        <f t="shared" si="3589"/>
        <v>CMA</v>
      </c>
      <c r="M1855" s="40">
        <f t="shared" si="3589"/>
        <v>5</v>
      </c>
      <c r="N1855" s="40">
        <f t="shared" si="3560"/>
        <v>2</v>
      </c>
      <c r="O1855" s="40">
        <f t="shared" si="3557"/>
        <v>2</v>
      </c>
      <c r="P1855" s="38" t="s">
        <v>38</v>
      </c>
      <c r="Q1855" s="39" t="str">
        <f>IF($N1855=1,IF(ISERROR(VLOOKUP($P1855,'M1'!$A:$C,Q$2,FALSE)),"NOT PRESENT",VLOOKUP($P1855,'M1'!$A:$C,Q$2,FALSE)),IF($N1855=2,IF(ISERROR(VLOOKUP(DATA!$P1855,'M2'!$A:$C,Q$2,FALSE)),"NOT PRESENT",VLOOKUP(DATA!$P1855,'M2'!$A:$C,Q$2,FALSE)),IF($N1855=0,IF(ISERROR(VLOOKUP($P1855,'M1'!$A:$C,Q$2,FALSE)),IF(ISERROR(VLOOKUP(DATA!$P1855,'M2'!$A:$C,Q$2,FALSE)),"NOT PRESENT",VLOOKUP(DATA!$P1855,'M2'!$A:$C,Q$2,FALSE)),VLOOKUP($P1855,'M1'!$A:$C,Q$2,FALSE)),"SPECIFY METHOD")))</f>
        <v>Crassadoma gigantea</v>
      </c>
      <c r="R1855" s="39" t="str">
        <f>IF($N1855=1,IF(ISERROR(VLOOKUP($P1855,'M1'!$A:$C,R$2,FALSE)),"NOT PRESENT",VLOOKUP($P1855,'M1'!$A:$C,R$2,FALSE)),IF($N1855=2,IF(ISERROR(VLOOKUP(DATA!$P1855,'M2'!$A:$C,R$2,FALSE)),"NOT PRESENT",VLOOKUP(DATA!$P1855,'M2'!$A:$C,R$2,FALSE)),IF($N1855=0,IF(ISERROR(VLOOKUP($P1855,'M1'!$A:$C,R$2,FALSE)),IF(ISERROR(VLOOKUP(DATA!$P1855,'M2'!$A:$C,R$2,FALSE)),"NOT PRESENT",VLOOKUP(DATA!$P1855,'M2'!$A:$C,R$2,FALSE)),VLOOKUP($P1855,'M1'!$A:$C,R$2,FALSE)),"SPECIFY METHOD")))</f>
        <v>Purple-hinged rock scallop</v>
      </c>
      <c r="S1855" s="44">
        <f t="shared" si="3573"/>
        <v>1</v>
      </c>
      <c r="T1855" s="40">
        <v>0</v>
      </c>
      <c r="U1855" s="38"/>
      <c r="V1855" s="38"/>
      <c r="W1855" s="38"/>
      <c r="X1855" s="38"/>
      <c r="Y1855" s="40">
        <v>1</v>
      </c>
      <c r="Z1855" s="38"/>
      <c r="AA1855" s="38"/>
      <c r="AB1855" s="38"/>
      <c r="AC1855" s="38"/>
      <c r="AD1855" s="38"/>
      <c r="AE1855" s="38"/>
      <c r="AF1855" s="38"/>
      <c r="AG1855" s="38"/>
      <c r="AH1855" s="38"/>
      <c r="AI1855" s="38"/>
      <c r="AJ1855" s="38"/>
      <c r="AK1855" s="38"/>
      <c r="AL1855" s="38"/>
      <c r="AM1855" s="38"/>
      <c r="AN1855" s="38"/>
      <c r="AO1855" s="38"/>
      <c r="AP1855" s="38"/>
      <c r="AQ1855" s="38"/>
      <c r="AR1855" s="38"/>
      <c r="AS1855" s="38"/>
      <c r="AT1855" s="38"/>
      <c r="AU1855" s="38"/>
      <c r="AV1855" s="38"/>
      <c r="AW1855" s="38"/>
      <c r="AX1855" s="38"/>
      <c r="AY1855" s="38"/>
      <c r="AZ1855" s="38"/>
      <c r="BA1855" s="38"/>
      <c r="BB1855" s="38"/>
      <c r="BC1855" s="38"/>
      <c r="BD1855" s="38"/>
      <c r="BE1855" s="38"/>
      <c r="BF1855" s="38"/>
      <c r="BG1855" s="38"/>
      <c r="BH1855" s="38"/>
      <c r="BI1855" s="38"/>
      <c r="BJ1855" s="38"/>
      <c r="BK1855" s="38"/>
      <c r="BL1855" s="38"/>
      <c r="BM1855" s="38"/>
      <c r="BN1855" s="38"/>
      <c r="BO1855" s="38"/>
      <c r="BP1855" s="38"/>
    </row>
    <row r="1856" spans="1:68" ht="12.75" customHeight="1">
      <c r="A1856" s="37">
        <f t="shared" si="3554"/>
        <v>1852</v>
      </c>
      <c r="B1856" s="38" t="str">
        <f t="shared" ref="B1856:D1856" si="3590">IF(ISERROR(B1855),IF(ISERROR(B1854),IF(ISERROR(#REF!),"BLANK",#REF!),B1854),B1855)</f>
        <v>Claire Attridge</v>
      </c>
      <c r="C1856" s="38" t="str">
        <f t="shared" si="3590"/>
        <v>Em Lim</v>
      </c>
      <c r="D1856" s="38" t="str">
        <f t="shared" si="3590"/>
        <v>BMSC1</v>
      </c>
      <c r="E1856" s="39" t="str">
        <f>IF(ISERROR(VLOOKUP($D1856,SITES!$A:$E,2,FALSE)),"",VLOOKUP($D1856,SITES!$A:$E,2,FALSE))</f>
        <v>Dodger Channel</v>
      </c>
      <c r="F1856" s="40">
        <f>IF(ISERROR(VLOOKUP($D1856,SITES!$A:$E,3,FALSE)),"",VLOOKUP($D1856,SITES!$A:$E,3,FALSE))</f>
        <v>48.828948974609297</v>
      </c>
      <c r="G1856" s="41">
        <f>IF(ISERROR(VLOOKUP($D1856,SITES!$A:$E,4,FALSE)),"",VLOOKUP($D1856,SITES!$A:$E,4,FALSE))</f>
        <v>-125.19757080078099</v>
      </c>
      <c r="H1856" s="42" t="str">
        <f t="shared" ref="H1856:M1856" si="3591">IF(ISERROR(H1855),IF(ISERROR(H1854),IF(ISERROR(#REF!),"BLANK",#REF!),H1854),H1855)</f>
        <v>25/04/2024</v>
      </c>
      <c r="I1856" s="40">
        <f t="shared" si="3591"/>
        <v>3</v>
      </c>
      <c r="J1856" s="38" t="str">
        <f t="shared" si="3591"/>
        <v>NE</v>
      </c>
      <c r="K1856" s="43">
        <f t="shared" si="3591"/>
        <v>0.59513888888888888</v>
      </c>
      <c r="L1856" s="38" t="str">
        <f t="shared" si="3591"/>
        <v>CMA</v>
      </c>
      <c r="M1856" s="40">
        <f t="shared" si="3591"/>
        <v>5</v>
      </c>
      <c r="N1856" s="40">
        <f t="shared" si="3560"/>
        <v>2</v>
      </c>
      <c r="O1856" s="40">
        <f t="shared" si="3557"/>
        <v>2</v>
      </c>
      <c r="P1856" s="38" t="s">
        <v>31</v>
      </c>
      <c r="Q1856" s="39" t="str">
        <f>IF($N1856=1,IF(ISERROR(VLOOKUP($P1856,'M1'!$A:$C,Q$2,FALSE)),"NOT PRESENT",VLOOKUP($P1856,'M1'!$A:$C,Q$2,FALSE)),IF($N1856=2,IF(ISERROR(VLOOKUP(DATA!$P1856,'M2'!$A:$C,Q$2,FALSE)),"NOT PRESENT",VLOOKUP(DATA!$P1856,'M2'!$A:$C,Q$2,FALSE)),IF($N1856=0,IF(ISERROR(VLOOKUP($P1856,'M1'!$A:$C,Q$2,FALSE)),IF(ISERROR(VLOOKUP(DATA!$P1856,'M2'!$A:$C,Q$2,FALSE)),"NOT PRESENT",VLOOKUP(DATA!$P1856,'M2'!$A:$C,Q$2,FALSE)),VLOOKUP($P1856,'M1'!$A:$C,Q$2,FALSE)),"SPECIFY METHOD")))</f>
        <v>Patiria miniata</v>
      </c>
      <c r="R1856" s="39" t="str">
        <f>IF($N1856=1,IF(ISERROR(VLOOKUP($P1856,'M1'!$A:$C,R$2,FALSE)),"NOT PRESENT",VLOOKUP($P1856,'M1'!$A:$C,R$2,FALSE)),IF($N1856=2,IF(ISERROR(VLOOKUP(DATA!$P1856,'M2'!$A:$C,R$2,FALSE)),"NOT PRESENT",VLOOKUP(DATA!$P1856,'M2'!$A:$C,R$2,FALSE)),IF($N1856=0,IF(ISERROR(VLOOKUP($P1856,'M1'!$A:$C,R$2,FALSE)),IF(ISERROR(VLOOKUP(DATA!$P1856,'M2'!$A:$C,R$2,FALSE)),"NOT PRESENT",VLOOKUP(DATA!$P1856,'M2'!$A:$C,R$2,FALSE)),VLOOKUP($P1856,'M1'!$A:$C,R$2,FALSE)),"SPECIFY METHOD")))</f>
        <v>Bat star</v>
      </c>
      <c r="S1856" s="44">
        <f t="shared" si="3573"/>
        <v>1</v>
      </c>
      <c r="T1856" s="40">
        <v>1</v>
      </c>
      <c r="U1856" s="38"/>
      <c r="V1856" s="38"/>
      <c r="W1856" s="38"/>
      <c r="X1856" s="38"/>
      <c r="Y1856" s="38"/>
      <c r="Z1856" s="38"/>
      <c r="AA1856" s="38"/>
      <c r="AB1856" s="38"/>
      <c r="AC1856" s="38"/>
      <c r="AD1856" s="38"/>
      <c r="AE1856" s="38"/>
      <c r="AF1856" s="38"/>
      <c r="AG1856" s="38"/>
      <c r="AH1856" s="38"/>
      <c r="AI1856" s="38"/>
      <c r="AJ1856" s="38"/>
      <c r="AK1856" s="38"/>
      <c r="AL1856" s="38"/>
      <c r="AM1856" s="38"/>
      <c r="AN1856" s="38"/>
      <c r="AO1856" s="38"/>
      <c r="AP1856" s="38"/>
      <c r="AQ1856" s="38"/>
      <c r="AR1856" s="38"/>
      <c r="AS1856" s="38"/>
      <c r="AT1856" s="38"/>
      <c r="AU1856" s="38"/>
      <c r="AV1856" s="38"/>
      <c r="AW1856" s="38"/>
      <c r="AX1856" s="38"/>
      <c r="AY1856" s="38"/>
      <c r="AZ1856" s="38"/>
      <c r="BA1856" s="38"/>
      <c r="BB1856" s="38"/>
      <c r="BC1856" s="38"/>
      <c r="BD1856" s="38"/>
      <c r="BE1856" s="38"/>
      <c r="BF1856" s="38"/>
      <c r="BG1856" s="38"/>
      <c r="BH1856" s="38"/>
      <c r="BI1856" s="38"/>
      <c r="BJ1856" s="38"/>
      <c r="BK1856" s="38"/>
      <c r="BL1856" s="38"/>
      <c r="BM1856" s="38"/>
      <c r="BN1856" s="38"/>
      <c r="BO1856" s="38"/>
      <c r="BP1856" s="38"/>
    </row>
    <row r="1857" spans="1:68" ht="12.75" customHeight="1">
      <c r="A1857" s="37">
        <f t="shared" si="3554"/>
        <v>1853</v>
      </c>
      <c r="B1857" s="38" t="str">
        <f t="shared" ref="B1857:D1857" si="3592">IF(ISERROR(B1856),IF(ISERROR(B1855),IF(ISERROR(#REF!),"BLANK",#REF!),B1855),B1856)</f>
        <v>Claire Attridge</v>
      </c>
      <c r="C1857" s="38" t="str">
        <f t="shared" si="3592"/>
        <v>Em Lim</v>
      </c>
      <c r="D1857" s="38" t="str">
        <f t="shared" si="3592"/>
        <v>BMSC1</v>
      </c>
      <c r="E1857" s="39" t="str">
        <f>IF(ISERROR(VLOOKUP($D1857,SITES!$A:$E,2,FALSE)),"",VLOOKUP($D1857,SITES!$A:$E,2,FALSE))</f>
        <v>Dodger Channel</v>
      </c>
      <c r="F1857" s="40">
        <f>IF(ISERROR(VLOOKUP($D1857,SITES!$A:$E,3,FALSE)),"",VLOOKUP($D1857,SITES!$A:$E,3,FALSE))</f>
        <v>48.828948974609297</v>
      </c>
      <c r="G1857" s="41">
        <f>IF(ISERROR(VLOOKUP($D1857,SITES!$A:$E,4,FALSE)),"",VLOOKUP($D1857,SITES!$A:$E,4,FALSE))</f>
        <v>-125.19757080078099</v>
      </c>
      <c r="H1857" s="42" t="str">
        <f t="shared" ref="H1857:M1857" si="3593">IF(ISERROR(H1856),IF(ISERROR(H1855),IF(ISERROR(#REF!),"BLANK",#REF!),H1855),H1856)</f>
        <v>25/04/2024</v>
      </c>
      <c r="I1857" s="40">
        <f t="shared" si="3593"/>
        <v>3</v>
      </c>
      <c r="J1857" s="38" t="str">
        <f t="shared" si="3593"/>
        <v>NE</v>
      </c>
      <c r="K1857" s="43">
        <f t="shared" si="3593"/>
        <v>0.59513888888888888</v>
      </c>
      <c r="L1857" s="38" t="str">
        <f t="shared" si="3593"/>
        <v>CMA</v>
      </c>
      <c r="M1857" s="40">
        <f t="shared" si="3593"/>
        <v>5</v>
      </c>
      <c r="N1857" s="40">
        <f t="shared" si="3560"/>
        <v>2</v>
      </c>
      <c r="O1857" s="40">
        <f t="shared" si="3557"/>
        <v>2</v>
      </c>
      <c r="P1857" s="38" t="s">
        <v>61</v>
      </c>
      <c r="Q1857" s="39" t="str">
        <f>IF($N1857=1,IF(ISERROR(VLOOKUP($P1857,'M1'!$A:$C,Q$2,FALSE)),"NOT PRESENT",VLOOKUP($P1857,'M1'!$A:$C,Q$2,FALSE)),IF($N1857=2,IF(ISERROR(VLOOKUP(DATA!$P1857,'M2'!$A:$C,Q$2,FALSE)),"NOT PRESENT",VLOOKUP(DATA!$P1857,'M2'!$A:$C,Q$2,FALSE)),IF($N1857=0,IF(ISERROR(VLOOKUP($P1857,'M1'!$A:$C,Q$2,FALSE)),IF(ISERROR(VLOOKUP(DATA!$P1857,'M2'!$A:$C,Q$2,FALSE)),"NOT PRESENT",VLOOKUP(DATA!$P1857,'M2'!$A:$C,Q$2,FALSE)),VLOOKUP($P1857,'M1'!$A:$C,Q$2,FALSE)),"SPECIFY METHOD")))</f>
        <v>Henricia spp.</v>
      </c>
      <c r="R1857" s="39" t="str">
        <f>IF($N1857=1,IF(ISERROR(VLOOKUP($P1857,'M1'!$A:$C,R$2,FALSE)),"NOT PRESENT",VLOOKUP($P1857,'M1'!$A:$C,R$2,FALSE)),IF($N1857=2,IF(ISERROR(VLOOKUP(DATA!$P1857,'M2'!$A:$C,R$2,FALSE)),"NOT PRESENT",VLOOKUP(DATA!$P1857,'M2'!$A:$C,R$2,FALSE)),IF($N1857=0,IF(ISERROR(VLOOKUP($P1857,'M1'!$A:$C,R$2,FALSE)),IF(ISERROR(VLOOKUP(DATA!$P1857,'M2'!$A:$C,R$2,FALSE)),"NOT PRESENT",VLOOKUP(DATA!$P1857,'M2'!$A:$C,R$2,FALSE)),VLOOKUP($P1857,'M1'!$A:$C,R$2,FALSE)),"SPECIFY METHOD")))</f>
        <v>Unidentified blood star</v>
      </c>
      <c r="S1857" s="44">
        <f t="shared" si="3573"/>
        <v>2</v>
      </c>
      <c r="T1857" s="40">
        <v>2</v>
      </c>
      <c r="U1857" s="38"/>
      <c r="V1857" s="38"/>
      <c r="W1857" s="38"/>
      <c r="X1857" s="38"/>
      <c r="Y1857" s="38"/>
      <c r="Z1857" s="38"/>
      <c r="AA1857" s="38"/>
      <c r="AB1857" s="38"/>
      <c r="AC1857" s="38"/>
      <c r="AD1857" s="38"/>
      <c r="AE1857" s="38"/>
      <c r="AF1857" s="38"/>
      <c r="AG1857" s="38"/>
      <c r="AH1857" s="38"/>
      <c r="AI1857" s="38"/>
      <c r="AJ1857" s="38"/>
      <c r="AK1857" s="38"/>
      <c r="AL1857" s="38"/>
      <c r="AM1857" s="38"/>
      <c r="AN1857" s="38"/>
      <c r="AO1857" s="38"/>
      <c r="AP1857" s="38"/>
      <c r="AQ1857" s="38"/>
      <c r="AR1857" s="38"/>
      <c r="AS1857" s="38"/>
      <c r="AT1857" s="38"/>
      <c r="AU1857" s="38"/>
      <c r="AV1857" s="38"/>
      <c r="AW1857" s="38"/>
      <c r="AX1857" s="38"/>
      <c r="AY1857" s="38"/>
      <c r="AZ1857" s="38"/>
      <c r="BA1857" s="38"/>
      <c r="BB1857" s="38"/>
      <c r="BC1857" s="38"/>
      <c r="BD1857" s="38"/>
      <c r="BE1857" s="38"/>
      <c r="BF1857" s="38"/>
      <c r="BG1857" s="38"/>
      <c r="BH1857" s="38"/>
      <c r="BI1857" s="38"/>
      <c r="BJ1857" s="38"/>
      <c r="BK1857" s="38"/>
      <c r="BL1857" s="38"/>
      <c r="BM1857" s="38"/>
      <c r="BN1857" s="38"/>
      <c r="BO1857" s="38"/>
      <c r="BP1857" s="38"/>
    </row>
    <row r="1858" spans="1:68" ht="12.75" customHeight="1">
      <c r="A1858" s="37">
        <f t="shared" si="3554"/>
        <v>1854</v>
      </c>
      <c r="B1858" s="38" t="str">
        <f t="shared" ref="B1858:D1858" si="3594">IF(ISERROR(B1857),IF(ISERROR(B1856),IF(ISERROR(#REF!),"BLANK",#REF!),B1856),B1857)</f>
        <v>Claire Attridge</v>
      </c>
      <c r="C1858" s="38" t="str">
        <f t="shared" si="3594"/>
        <v>Em Lim</v>
      </c>
      <c r="D1858" s="38" t="str">
        <f t="shared" si="3594"/>
        <v>BMSC1</v>
      </c>
      <c r="E1858" s="39" t="str">
        <f>IF(ISERROR(VLOOKUP($D1858,SITES!$A:$E,2,FALSE)),"",VLOOKUP($D1858,SITES!$A:$E,2,FALSE))</f>
        <v>Dodger Channel</v>
      </c>
      <c r="F1858" s="40">
        <f>IF(ISERROR(VLOOKUP($D1858,SITES!$A:$E,3,FALSE)),"",VLOOKUP($D1858,SITES!$A:$E,3,FALSE))</f>
        <v>48.828948974609297</v>
      </c>
      <c r="G1858" s="41">
        <f>IF(ISERROR(VLOOKUP($D1858,SITES!$A:$E,4,FALSE)),"",VLOOKUP($D1858,SITES!$A:$E,4,FALSE))</f>
        <v>-125.19757080078099</v>
      </c>
      <c r="H1858" s="42" t="str">
        <f t="shared" ref="H1858:M1858" si="3595">IF(ISERROR(H1857),IF(ISERROR(H1856),IF(ISERROR(#REF!),"BLANK",#REF!),H1856),H1857)</f>
        <v>25/04/2024</v>
      </c>
      <c r="I1858" s="40">
        <f t="shared" si="3595"/>
        <v>3</v>
      </c>
      <c r="J1858" s="38" t="str">
        <f t="shared" si="3595"/>
        <v>NE</v>
      </c>
      <c r="K1858" s="43">
        <f t="shared" si="3595"/>
        <v>0.59513888888888888</v>
      </c>
      <c r="L1858" s="38" t="str">
        <f t="shared" si="3595"/>
        <v>CMA</v>
      </c>
      <c r="M1858" s="40">
        <f t="shared" si="3595"/>
        <v>5</v>
      </c>
      <c r="N1858" s="40">
        <f t="shared" si="3560"/>
        <v>2</v>
      </c>
      <c r="O1858" s="40">
        <f t="shared" si="3557"/>
        <v>2</v>
      </c>
      <c r="P1858" s="38" t="s">
        <v>41</v>
      </c>
      <c r="Q1858" s="39" t="str">
        <f>IF($N1858=1,IF(ISERROR(VLOOKUP($P1858,'M1'!$A:$C,Q$2,FALSE)),"NOT PRESENT",VLOOKUP($P1858,'M1'!$A:$C,Q$2,FALSE)),IF($N1858=2,IF(ISERROR(VLOOKUP(DATA!$P1858,'M2'!$A:$C,Q$2,FALSE)),"NOT PRESENT",VLOOKUP(DATA!$P1858,'M2'!$A:$C,Q$2,FALSE)),IF($N1858=0,IF(ISERROR(VLOOKUP($P1858,'M1'!$A:$C,Q$2,FALSE)),IF(ISERROR(VLOOKUP(DATA!$P1858,'M2'!$A:$C,Q$2,FALSE)),"NOT PRESENT",VLOOKUP(DATA!$P1858,'M2'!$A:$C,Q$2,FALSE)),VLOOKUP($P1858,'M1'!$A:$C,Q$2,FALSE)),"SPECIFY METHOD")))</f>
        <v>Pisaster ochraceus</v>
      </c>
      <c r="R1858" s="39" t="str">
        <f>IF($N1858=1,IF(ISERROR(VLOOKUP($P1858,'M1'!$A:$C,R$2,FALSE)),"NOT PRESENT",VLOOKUP($P1858,'M1'!$A:$C,R$2,FALSE)),IF($N1858=2,IF(ISERROR(VLOOKUP(DATA!$P1858,'M2'!$A:$C,R$2,FALSE)),"NOT PRESENT",VLOOKUP(DATA!$P1858,'M2'!$A:$C,R$2,FALSE)),IF($N1858=0,IF(ISERROR(VLOOKUP($P1858,'M1'!$A:$C,R$2,FALSE)),IF(ISERROR(VLOOKUP(DATA!$P1858,'M2'!$A:$C,R$2,FALSE)),"NOT PRESENT",VLOOKUP(DATA!$P1858,'M2'!$A:$C,R$2,FALSE)),VLOOKUP($P1858,'M1'!$A:$C,R$2,FALSE)),"SPECIFY METHOD")))</f>
        <v>Purple sea star</v>
      </c>
      <c r="S1858" s="44">
        <f t="shared" si="3573"/>
        <v>6</v>
      </c>
      <c r="T1858" s="40">
        <v>6</v>
      </c>
      <c r="U1858" s="38"/>
      <c r="V1858" s="38"/>
      <c r="W1858" s="38"/>
      <c r="X1858" s="38"/>
      <c r="Y1858" s="38"/>
      <c r="Z1858" s="38"/>
      <c r="AA1858" s="38"/>
      <c r="AB1858" s="38"/>
      <c r="AC1858" s="38"/>
      <c r="AD1858" s="38"/>
      <c r="AE1858" s="38"/>
      <c r="AF1858" s="38"/>
      <c r="AG1858" s="38"/>
      <c r="AH1858" s="38"/>
      <c r="AI1858" s="38"/>
      <c r="AJ1858" s="38"/>
      <c r="AK1858" s="38"/>
      <c r="AL1858" s="38"/>
      <c r="AM1858" s="38"/>
      <c r="AN1858" s="38"/>
      <c r="AO1858" s="38"/>
      <c r="AP1858" s="38"/>
      <c r="AQ1858" s="38"/>
      <c r="AR1858" s="38"/>
      <c r="AS1858" s="38"/>
      <c r="AT1858" s="38"/>
      <c r="AU1858" s="38"/>
      <c r="AV1858" s="38"/>
      <c r="AW1858" s="38"/>
      <c r="AX1858" s="38"/>
      <c r="AY1858" s="38"/>
      <c r="AZ1858" s="38"/>
      <c r="BA1858" s="38"/>
      <c r="BB1858" s="38"/>
      <c r="BC1858" s="38"/>
      <c r="BD1858" s="38"/>
      <c r="BE1858" s="38"/>
      <c r="BF1858" s="38"/>
      <c r="BG1858" s="38"/>
      <c r="BH1858" s="38"/>
      <c r="BI1858" s="38"/>
      <c r="BJ1858" s="38"/>
      <c r="BK1858" s="38"/>
      <c r="BL1858" s="38"/>
      <c r="BM1858" s="38"/>
      <c r="BN1858" s="38"/>
      <c r="BO1858" s="38"/>
      <c r="BP1858" s="38"/>
    </row>
    <row r="1859" spans="1:68" ht="12.75" customHeight="1">
      <c r="A1859" s="37">
        <f t="shared" si="3554"/>
        <v>1855</v>
      </c>
      <c r="B1859" s="38" t="str">
        <f t="shared" ref="B1859:D1859" si="3596">IF(ISERROR(B1858),IF(ISERROR(B1857),IF(ISERROR(#REF!),"BLANK",#REF!),B1857),B1858)</f>
        <v>Claire Attridge</v>
      </c>
      <c r="C1859" s="38" t="str">
        <f t="shared" si="3596"/>
        <v>Em Lim</v>
      </c>
      <c r="D1859" s="38" t="str">
        <f t="shared" si="3596"/>
        <v>BMSC1</v>
      </c>
      <c r="E1859" s="39" t="str">
        <f>IF(ISERROR(VLOOKUP($D1859,SITES!$A:$E,2,FALSE)),"",VLOOKUP($D1859,SITES!$A:$E,2,FALSE))</f>
        <v>Dodger Channel</v>
      </c>
      <c r="F1859" s="40">
        <f>IF(ISERROR(VLOOKUP($D1859,SITES!$A:$E,3,FALSE)),"",VLOOKUP($D1859,SITES!$A:$E,3,FALSE))</f>
        <v>48.828948974609297</v>
      </c>
      <c r="G1859" s="41">
        <f>IF(ISERROR(VLOOKUP($D1859,SITES!$A:$E,4,FALSE)),"",VLOOKUP($D1859,SITES!$A:$E,4,FALSE))</f>
        <v>-125.19757080078099</v>
      </c>
      <c r="H1859" s="42" t="str">
        <f t="shared" ref="H1859:M1859" si="3597">IF(ISERROR(H1858),IF(ISERROR(H1857),IF(ISERROR(#REF!),"BLANK",#REF!),H1857),H1858)</f>
        <v>25/04/2024</v>
      </c>
      <c r="I1859" s="40">
        <f t="shared" si="3597"/>
        <v>3</v>
      </c>
      <c r="J1859" s="38" t="str">
        <f t="shared" si="3597"/>
        <v>NE</v>
      </c>
      <c r="K1859" s="43">
        <f t="shared" si="3597"/>
        <v>0.59513888888888888</v>
      </c>
      <c r="L1859" s="38" t="str">
        <f t="shared" si="3597"/>
        <v>CMA</v>
      </c>
      <c r="M1859" s="40">
        <f t="shared" si="3597"/>
        <v>5</v>
      </c>
      <c r="N1859" s="40">
        <f t="shared" si="3560"/>
        <v>2</v>
      </c>
      <c r="O1859" s="40">
        <f t="shared" si="3557"/>
        <v>2</v>
      </c>
      <c r="P1859" s="38" t="s">
        <v>53</v>
      </c>
      <c r="Q1859" s="39" t="str">
        <f>IF($N1859=1,IF(ISERROR(VLOOKUP($P1859,'M1'!$A:$C,Q$2,FALSE)),"NOT PRESENT",VLOOKUP($P1859,'M1'!$A:$C,Q$2,FALSE)),IF($N1859=2,IF(ISERROR(VLOOKUP(DATA!$P1859,'M2'!$A:$C,Q$2,FALSE)),"NOT PRESENT",VLOOKUP(DATA!$P1859,'M2'!$A:$C,Q$2,FALSE)),IF($N1859=0,IF(ISERROR(VLOOKUP($P1859,'M1'!$A:$C,Q$2,FALSE)),IF(ISERROR(VLOOKUP(DATA!$P1859,'M2'!$A:$C,Q$2,FALSE)),"NOT PRESENT",VLOOKUP(DATA!$P1859,'M2'!$A:$C,Q$2,FALSE)),VLOOKUP($P1859,'M1'!$A:$C,Q$2,FALSE)),"SPECIFY METHOD")))</f>
        <v>Rhinogobiops nicholsii</v>
      </c>
      <c r="R1859" s="39" t="str">
        <f>IF($N1859=1,IF(ISERROR(VLOOKUP($P1859,'M1'!$A:$C,R$2,FALSE)),"NOT PRESENT",VLOOKUP($P1859,'M1'!$A:$C,R$2,FALSE)),IF($N1859=2,IF(ISERROR(VLOOKUP(DATA!$P1859,'M2'!$A:$C,R$2,FALSE)),"NOT PRESENT",VLOOKUP(DATA!$P1859,'M2'!$A:$C,R$2,FALSE)),IF($N1859=0,IF(ISERROR(VLOOKUP($P1859,'M1'!$A:$C,R$2,FALSE)),IF(ISERROR(VLOOKUP(DATA!$P1859,'M2'!$A:$C,R$2,FALSE)),"NOT PRESENT",VLOOKUP(DATA!$P1859,'M2'!$A:$C,R$2,FALSE)),VLOOKUP($P1859,'M1'!$A:$C,R$2,FALSE)),"SPECIFY METHOD")))</f>
        <v>Blackeye goby</v>
      </c>
      <c r="S1859" s="44">
        <f t="shared" si="3573"/>
        <v>1</v>
      </c>
      <c r="T1859" s="40">
        <v>0</v>
      </c>
      <c r="U1859" s="38"/>
      <c r="V1859" s="38"/>
      <c r="W1859" s="40">
        <v>1</v>
      </c>
      <c r="X1859" s="38"/>
      <c r="Y1859" s="38"/>
      <c r="Z1859" s="38"/>
      <c r="AA1859" s="38"/>
      <c r="AB1859" s="38"/>
      <c r="AC1859" s="38"/>
      <c r="AD1859" s="38"/>
      <c r="AE1859" s="38"/>
      <c r="AF1859" s="38"/>
      <c r="AG1859" s="38"/>
      <c r="AH1859" s="38"/>
      <c r="AI1859" s="38"/>
      <c r="AJ1859" s="38"/>
      <c r="AK1859" s="38"/>
      <c r="AL1859" s="38"/>
      <c r="AM1859" s="38"/>
      <c r="AN1859" s="38"/>
      <c r="AO1859" s="38"/>
      <c r="AP1859" s="38"/>
      <c r="AQ1859" s="38"/>
      <c r="AR1859" s="38"/>
      <c r="AS1859" s="38"/>
      <c r="AT1859" s="38"/>
      <c r="AU1859" s="38"/>
      <c r="AV1859" s="38"/>
      <c r="AW1859" s="38"/>
      <c r="AX1859" s="38"/>
      <c r="AY1859" s="38"/>
      <c r="AZ1859" s="38"/>
      <c r="BA1859" s="38"/>
      <c r="BB1859" s="38"/>
      <c r="BC1859" s="38"/>
      <c r="BD1859" s="38"/>
      <c r="BE1859" s="38"/>
      <c r="BF1859" s="38"/>
      <c r="BG1859" s="38"/>
      <c r="BH1859" s="38"/>
      <c r="BI1859" s="38"/>
      <c r="BJ1859" s="38"/>
      <c r="BK1859" s="38"/>
      <c r="BL1859" s="38"/>
      <c r="BM1859" s="38"/>
      <c r="BN1859" s="38"/>
      <c r="BO1859" s="38"/>
      <c r="BP1859" s="38"/>
    </row>
    <row r="1860" spans="1:68" ht="12.75" customHeight="1">
      <c r="A1860" s="37">
        <f t="shared" si="3554"/>
        <v>1856</v>
      </c>
      <c r="B1860" s="38" t="str">
        <f t="shared" ref="B1860:D1860" si="3598">IF(ISERROR(B1859),IF(ISERROR(B1858),IF(ISERROR(#REF!),"BLANK",#REF!),B1858),B1859)</f>
        <v>Claire Attridge</v>
      </c>
      <c r="C1860" s="38" t="str">
        <f t="shared" si="3598"/>
        <v>Em Lim</v>
      </c>
      <c r="D1860" s="38" t="str">
        <f t="shared" si="3598"/>
        <v>BMSC1</v>
      </c>
      <c r="E1860" s="39" t="str">
        <f>IF(ISERROR(VLOOKUP($D1860,SITES!$A:$E,2,FALSE)),"",VLOOKUP($D1860,SITES!$A:$E,2,FALSE))</f>
        <v>Dodger Channel</v>
      </c>
      <c r="F1860" s="40">
        <f>IF(ISERROR(VLOOKUP($D1860,SITES!$A:$E,3,FALSE)),"",VLOOKUP($D1860,SITES!$A:$E,3,FALSE))</f>
        <v>48.828948974609297</v>
      </c>
      <c r="G1860" s="41">
        <f>IF(ISERROR(VLOOKUP($D1860,SITES!$A:$E,4,FALSE)),"",VLOOKUP($D1860,SITES!$A:$E,4,FALSE))</f>
        <v>-125.19757080078099</v>
      </c>
      <c r="H1860" s="42" t="str">
        <f t="shared" ref="H1860:M1860" si="3599">IF(ISERROR(H1859),IF(ISERROR(H1858),IF(ISERROR(#REF!),"BLANK",#REF!),H1858),H1859)</f>
        <v>25/04/2024</v>
      </c>
      <c r="I1860" s="40">
        <f t="shared" si="3599"/>
        <v>3</v>
      </c>
      <c r="J1860" s="38" t="str">
        <f t="shared" si="3599"/>
        <v>NE</v>
      </c>
      <c r="K1860" s="43">
        <f t="shared" si="3599"/>
        <v>0.59513888888888888</v>
      </c>
      <c r="L1860" s="38" t="str">
        <f t="shared" si="3599"/>
        <v>CMA</v>
      </c>
      <c r="M1860" s="40">
        <f t="shared" si="3599"/>
        <v>5</v>
      </c>
      <c r="N1860" s="40">
        <f t="shared" si="3560"/>
        <v>2</v>
      </c>
      <c r="O1860" s="40">
        <f t="shared" si="3557"/>
        <v>2</v>
      </c>
      <c r="P1860" s="38" t="s">
        <v>179</v>
      </c>
      <c r="Q1860" s="39" t="str">
        <f>IF($N1860=1,IF(ISERROR(VLOOKUP($P1860,'M1'!$A:$C,Q$2,FALSE)),"NOT PRESENT",VLOOKUP($P1860,'M1'!$A:$C,Q$2,FALSE)),IF($N1860=2,IF(ISERROR(VLOOKUP(DATA!$P1860,'M2'!$A:$C,Q$2,FALSE)),"NOT PRESENT",VLOOKUP(DATA!$P1860,'M2'!$A:$C,Q$2,FALSE)),IF($N1860=0,IF(ISERROR(VLOOKUP($P1860,'M1'!$A:$C,Q$2,FALSE)),IF(ISERROR(VLOOKUP(DATA!$P1860,'M2'!$A:$C,Q$2,FALSE)),"NOT PRESENT",VLOOKUP(DATA!$P1860,'M2'!$A:$C,Q$2,FALSE)),VLOOKUP($P1860,'M1'!$A:$C,Q$2,FALSE)),"SPECIFY METHOD")))</f>
        <v>Oregonia gracilis</v>
      </c>
      <c r="R1860" s="39" t="str">
        <f>IF($N1860=1,IF(ISERROR(VLOOKUP($P1860,'M1'!$A:$C,R$2,FALSE)),"NOT PRESENT",VLOOKUP($P1860,'M1'!$A:$C,R$2,FALSE)),IF($N1860=2,IF(ISERROR(VLOOKUP(DATA!$P1860,'M2'!$A:$C,R$2,FALSE)),"NOT PRESENT",VLOOKUP(DATA!$P1860,'M2'!$A:$C,R$2,FALSE)),IF($N1860=0,IF(ISERROR(VLOOKUP($P1860,'M1'!$A:$C,R$2,FALSE)),IF(ISERROR(VLOOKUP(DATA!$P1860,'M2'!$A:$C,R$2,FALSE)),"NOT PRESENT",VLOOKUP(DATA!$P1860,'M2'!$A:$C,R$2,FALSE)),VLOOKUP($P1860,'M1'!$A:$C,R$2,FALSE)),"SPECIFY METHOD")))</f>
        <v>Graceful decorator crab</v>
      </c>
      <c r="S1860" s="44">
        <f t="shared" si="3573"/>
        <v>1</v>
      </c>
      <c r="T1860" s="40">
        <v>1</v>
      </c>
      <c r="U1860" s="38"/>
      <c r="V1860" s="38"/>
      <c r="W1860" s="38"/>
      <c r="X1860" s="38"/>
      <c r="Y1860" s="38"/>
      <c r="Z1860" s="38"/>
      <c r="AA1860" s="38"/>
      <c r="AB1860" s="38"/>
      <c r="AC1860" s="38"/>
      <c r="AD1860" s="38"/>
      <c r="AE1860" s="38"/>
      <c r="AF1860" s="38"/>
      <c r="AG1860" s="38"/>
      <c r="AH1860" s="38"/>
      <c r="AI1860" s="38"/>
      <c r="AJ1860" s="38"/>
      <c r="AK1860" s="38"/>
      <c r="AL1860" s="38"/>
      <c r="AM1860" s="38"/>
      <c r="AN1860" s="38"/>
      <c r="AO1860" s="38"/>
      <c r="AP1860" s="38"/>
      <c r="AQ1860" s="38"/>
      <c r="AR1860" s="38"/>
      <c r="AS1860" s="38"/>
      <c r="AT1860" s="38"/>
      <c r="AU1860" s="38"/>
      <c r="AV1860" s="38"/>
      <c r="AW1860" s="38"/>
      <c r="AX1860" s="38"/>
      <c r="AY1860" s="38"/>
      <c r="AZ1860" s="38"/>
      <c r="BA1860" s="38"/>
      <c r="BB1860" s="38"/>
      <c r="BC1860" s="38"/>
      <c r="BD1860" s="38"/>
      <c r="BE1860" s="38"/>
      <c r="BF1860" s="38"/>
      <c r="BG1860" s="38"/>
      <c r="BH1860" s="38"/>
      <c r="BI1860" s="38"/>
      <c r="BJ1860" s="38"/>
      <c r="BK1860" s="38"/>
      <c r="BL1860" s="38"/>
      <c r="BM1860" s="38"/>
      <c r="BN1860" s="38"/>
      <c r="BO1860" s="38"/>
      <c r="BP1860" s="38"/>
    </row>
    <row r="1861" spans="1:68" ht="12.75" customHeight="1">
      <c r="A1861" s="37">
        <f t="shared" si="3554"/>
        <v>1857</v>
      </c>
      <c r="B1861" s="38" t="str">
        <f t="shared" ref="B1861:D1861" si="3600">IF(ISERROR(B1860),IF(ISERROR(B1859),IF(ISERROR(#REF!),"BLANK",#REF!),B1859),B1860)</f>
        <v>Claire Attridge</v>
      </c>
      <c r="C1861" s="38" t="str">
        <f t="shared" si="3600"/>
        <v>Em Lim</v>
      </c>
      <c r="D1861" s="38" t="str">
        <f t="shared" si="3600"/>
        <v>BMSC1</v>
      </c>
      <c r="E1861" s="39" t="str">
        <f>IF(ISERROR(VLOOKUP($D1861,SITES!$A:$E,2,FALSE)),"",VLOOKUP($D1861,SITES!$A:$E,2,FALSE))</f>
        <v>Dodger Channel</v>
      </c>
      <c r="F1861" s="40">
        <f>IF(ISERROR(VLOOKUP($D1861,SITES!$A:$E,3,FALSE)),"",VLOOKUP($D1861,SITES!$A:$E,3,FALSE))</f>
        <v>48.828948974609297</v>
      </c>
      <c r="G1861" s="41">
        <f>IF(ISERROR(VLOOKUP($D1861,SITES!$A:$E,4,FALSE)),"",VLOOKUP($D1861,SITES!$A:$E,4,FALSE))</f>
        <v>-125.19757080078099</v>
      </c>
      <c r="H1861" s="42" t="str">
        <f t="shared" ref="H1861:M1861" si="3601">IF(ISERROR(H1860),IF(ISERROR(H1859),IF(ISERROR(#REF!),"BLANK",#REF!),H1859),H1860)</f>
        <v>25/04/2024</v>
      </c>
      <c r="I1861" s="40">
        <f t="shared" si="3601"/>
        <v>3</v>
      </c>
      <c r="J1861" s="38" t="str">
        <f t="shared" si="3601"/>
        <v>NE</v>
      </c>
      <c r="K1861" s="43">
        <f t="shared" si="3601"/>
        <v>0.59513888888888888</v>
      </c>
      <c r="L1861" s="38" t="str">
        <f t="shared" si="3601"/>
        <v>CMA</v>
      </c>
      <c r="M1861" s="40">
        <f t="shared" si="3601"/>
        <v>5</v>
      </c>
      <c r="N1861" s="40">
        <f t="shared" si="3560"/>
        <v>2</v>
      </c>
      <c r="O1861" s="40">
        <f t="shared" si="3557"/>
        <v>2</v>
      </c>
      <c r="P1861" s="38" t="s">
        <v>47</v>
      </c>
      <c r="Q1861" s="39" t="str">
        <f>IF($N1861=1,IF(ISERROR(VLOOKUP($P1861,'M1'!$A:$C,Q$2,FALSE)),"NOT PRESENT",VLOOKUP($P1861,'M1'!$A:$C,Q$2,FALSE)),IF($N1861=2,IF(ISERROR(VLOOKUP(DATA!$P1861,'M2'!$A:$C,Q$2,FALSE)),"NOT PRESENT",VLOOKUP(DATA!$P1861,'M2'!$A:$C,Q$2,FALSE)),IF($N1861=0,IF(ISERROR(VLOOKUP($P1861,'M1'!$A:$C,Q$2,FALSE)),IF(ISERROR(VLOOKUP(DATA!$P1861,'M2'!$A:$C,Q$2,FALSE)),"NOT PRESENT",VLOOKUP(DATA!$P1861,'M2'!$A:$C,Q$2,FALSE)),VLOOKUP($P1861,'M1'!$A:$C,Q$2,FALSE)),"SPECIFY METHOD")))</f>
        <v>Glebocarcinus oregonensis</v>
      </c>
      <c r="R1861" s="39" t="str">
        <f>IF($N1861=1,IF(ISERROR(VLOOKUP($P1861,'M1'!$A:$C,R$2,FALSE)),"NOT PRESENT",VLOOKUP($P1861,'M1'!$A:$C,R$2,FALSE)),IF($N1861=2,IF(ISERROR(VLOOKUP(DATA!$P1861,'M2'!$A:$C,R$2,FALSE)),"NOT PRESENT",VLOOKUP(DATA!$P1861,'M2'!$A:$C,R$2,FALSE)),IF($N1861=0,IF(ISERROR(VLOOKUP($P1861,'M1'!$A:$C,R$2,FALSE)),IF(ISERROR(VLOOKUP(DATA!$P1861,'M2'!$A:$C,R$2,FALSE)),"NOT PRESENT",VLOOKUP(DATA!$P1861,'M2'!$A:$C,R$2,FALSE)),VLOOKUP($P1861,'M1'!$A:$C,R$2,FALSE)),"SPECIFY METHOD")))</f>
        <v>Pygmy rock crab</v>
      </c>
      <c r="S1861" s="44">
        <f t="shared" si="3573"/>
        <v>3</v>
      </c>
      <c r="T1861" s="40">
        <v>3</v>
      </c>
      <c r="U1861" s="38"/>
      <c r="V1861" s="38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8"/>
      <c r="AH1861" s="38"/>
      <c r="AI1861" s="38"/>
      <c r="AJ1861" s="38"/>
      <c r="AK1861" s="38"/>
      <c r="AL1861" s="38"/>
      <c r="AM1861" s="38"/>
      <c r="AN1861" s="38"/>
      <c r="AO1861" s="38"/>
      <c r="AP1861" s="38"/>
      <c r="AQ1861" s="38"/>
      <c r="AR1861" s="38"/>
      <c r="AS1861" s="38"/>
      <c r="AT1861" s="38"/>
      <c r="AU1861" s="38"/>
      <c r="AV1861" s="38"/>
      <c r="AW1861" s="38"/>
      <c r="AX1861" s="38"/>
      <c r="AY1861" s="38"/>
      <c r="AZ1861" s="38"/>
      <c r="BA1861" s="38"/>
      <c r="BB1861" s="38"/>
      <c r="BC1861" s="38"/>
      <c r="BD1861" s="38"/>
      <c r="BE1861" s="38"/>
      <c r="BF1861" s="38"/>
      <c r="BG1861" s="38"/>
      <c r="BH1861" s="38"/>
      <c r="BI1861" s="38"/>
      <c r="BJ1861" s="38"/>
      <c r="BK1861" s="38"/>
      <c r="BL1861" s="38"/>
      <c r="BM1861" s="38"/>
      <c r="BN1861" s="38"/>
      <c r="BO1861" s="38"/>
      <c r="BP1861" s="38"/>
    </row>
    <row r="1862" spans="1:68" ht="12.75" customHeight="1">
      <c r="A1862" s="37">
        <f t="shared" si="3554"/>
        <v>1858</v>
      </c>
      <c r="B1862" s="38" t="str">
        <f t="shared" ref="B1862:D1862" si="3602">IF(ISERROR(B1861),IF(ISERROR(B1860),IF(ISERROR(#REF!),"BLANK",#REF!),B1860),B1861)</f>
        <v>Claire Attridge</v>
      </c>
      <c r="C1862" s="38" t="str">
        <f t="shared" si="3602"/>
        <v>Em Lim</v>
      </c>
      <c r="D1862" s="38" t="str">
        <f t="shared" si="3602"/>
        <v>BMSC1</v>
      </c>
      <c r="E1862" s="39" t="str">
        <f>IF(ISERROR(VLOOKUP($D1862,SITES!$A:$E,2,FALSE)),"",VLOOKUP($D1862,SITES!$A:$E,2,FALSE))</f>
        <v>Dodger Channel</v>
      </c>
      <c r="F1862" s="40">
        <f>IF(ISERROR(VLOOKUP($D1862,SITES!$A:$E,3,FALSE)),"",VLOOKUP($D1862,SITES!$A:$E,3,FALSE))</f>
        <v>48.828948974609297</v>
      </c>
      <c r="G1862" s="41">
        <f>IF(ISERROR(VLOOKUP($D1862,SITES!$A:$E,4,FALSE)),"",VLOOKUP($D1862,SITES!$A:$E,4,FALSE))</f>
        <v>-125.19757080078099</v>
      </c>
      <c r="H1862" s="42" t="str">
        <f t="shared" ref="H1862:M1862" si="3603">IF(ISERROR(H1861),IF(ISERROR(H1860),IF(ISERROR(#REF!),"BLANK",#REF!),H1860),H1861)</f>
        <v>25/04/2024</v>
      </c>
      <c r="I1862" s="40">
        <f t="shared" si="3603"/>
        <v>3</v>
      </c>
      <c r="J1862" s="38" t="str">
        <f t="shared" si="3603"/>
        <v>NE</v>
      </c>
      <c r="K1862" s="43">
        <f t="shared" si="3603"/>
        <v>0.59513888888888888</v>
      </c>
      <c r="L1862" s="38" t="str">
        <f t="shared" si="3603"/>
        <v>CMA</v>
      </c>
      <c r="M1862" s="40">
        <f t="shared" si="3603"/>
        <v>5</v>
      </c>
      <c r="N1862" s="40">
        <f t="shared" si="3560"/>
        <v>2</v>
      </c>
      <c r="O1862" s="40">
        <f t="shared" si="3557"/>
        <v>2</v>
      </c>
      <c r="P1862" s="38" t="s">
        <v>185</v>
      </c>
      <c r="Q1862" s="39" t="str">
        <f>IF($N1862=1,IF(ISERROR(VLOOKUP($P1862,'M1'!$A:$C,Q$2,FALSE)),"NOT PRESENT",VLOOKUP($P1862,'M1'!$A:$C,Q$2,FALSE)),IF($N1862=2,IF(ISERROR(VLOOKUP(DATA!$P1862,'M2'!$A:$C,Q$2,FALSE)),"NOT PRESENT",VLOOKUP(DATA!$P1862,'M2'!$A:$C,Q$2,FALSE)),IF($N1862=0,IF(ISERROR(VLOOKUP($P1862,'M1'!$A:$C,Q$2,FALSE)),IF(ISERROR(VLOOKUP(DATA!$P1862,'M2'!$A:$C,Q$2,FALSE)),"NOT PRESENT",VLOOKUP(DATA!$P1862,'M2'!$A:$C,Q$2,FALSE)),VLOOKUP($P1862,'M1'!$A:$C,Q$2,FALSE)),"SPECIFY METHOD")))</f>
        <v>Lophopanopeus bellus</v>
      </c>
      <c r="R1862" s="39" t="str">
        <f>IF($N1862=1,IF(ISERROR(VLOOKUP($P1862,'M1'!$A:$C,R$2,FALSE)),"NOT PRESENT",VLOOKUP($P1862,'M1'!$A:$C,R$2,FALSE)),IF($N1862=2,IF(ISERROR(VLOOKUP(DATA!$P1862,'M2'!$A:$C,R$2,FALSE)),"NOT PRESENT",VLOOKUP(DATA!$P1862,'M2'!$A:$C,R$2,FALSE)),IF($N1862=0,IF(ISERROR(VLOOKUP($P1862,'M1'!$A:$C,R$2,FALSE)),IF(ISERROR(VLOOKUP(DATA!$P1862,'M2'!$A:$C,R$2,FALSE)),"NOT PRESENT",VLOOKUP(DATA!$P1862,'M2'!$A:$C,R$2,FALSE)),VLOOKUP($P1862,'M1'!$A:$C,R$2,FALSE)),"SPECIFY METHOD")))</f>
        <v>Black-clawed crab</v>
      </c>
      <c r="S1862" s="44">
        <f t="shared" si="3573"/>
        <v>3</v>
      </c>
      <c r="T1862" s="40">
        <v>3</v>
      </c>
      <c r="U1862" s="38"/>
      <c r="V1862" s="38"/>
      <c r="W1862" s="38"/>
      <c r="X1862" s="38"/>
      <c r="Y1862" s="38"/>
      <c r="Z1862" s="38"/>
      <c r="AA1862" s="38"/>
      <c r="AB1862" s="38"/>
      <c r="AC1862" s="38"/>
      <c r="AD1862" s="38"/>
      <c r="AE1862" s="38"/>
      <c r="AF1862" s="38"/>
      <c r="AG1862" s="38"/>
      <c r="AH1862" s="38"/>
      <c r="AI1862" s="38"/>
      <c r="AJ1862" s="38"/>
      <c r="AK1862" s="38"/>
      <c r="AL1862" s="38"/>
      <c r="AM1862" s="38"/>
      <c r="AN1862" s="38"/>
      <c r="AO1862" s="38"/>
      <c r="AP1862" s="38"/>
      <c r="AQ1862" s="38"/>
      <c r="AR1862" s="38"/>
      <c r="AS1862" s="38"/>
      <c r="AT1862" s="38"/>
      <c r="AU1862" s="38"/>
      <c r="AV1862" s="38"/>
      <c r="AW1862" s="38"/>
      <c r="AX1862" s="38"/>
      <c r="AY1862" s="38"/>
      <c r="AZ1862" s="38"/>
      <c r="BA1862" s="38"/>
      <c r="BB1862" s="38"/>
      <c r="BC1862" s="38"/>
      <c r="BD1862" s="38"/>
      <c r="BE1862" s="38"/>
      <c r="BF1862" s="38"/>
      <c r="BG1862" s="38"/>
      <c r="BH1862" s="38"/>
      <c r="BI1862" s="38"/>
      <c r="BJ1862" s="38"/>
      <c r="BK1862" s="38"/>
      <c r="BL1862" s="38"/>
      <c r="BM1862" s="38"/>
      <c r="BN1862" s="38"/>
      <c r="BO1862" s="38"/>
      <c r="BP1862" s="38"/>
    </row>
    <row r="1863" spans="1:68" ht="12.75" customHeight="1">
      <c r="A1863" s="37">
        <f t="shared" si="3554"/>
        <v>1859</v>
      </c>
      <c r="B1863" s="38" t="str">
        <f t="shared" ref="B1863:D1863" si="3604">IF(ISERROR(B1862),IF(ISERROR(B1861),IF(ISERROR(#REF!),"BLANK",#REF!),B1861),B1862)</f>
        <v>Claire Attridge</v>
      </c>
      <c r="C1863" s="38" t="str">
        <f t="shared" si="3604"/>
        <v>Em Lim</v>
      </c>
      <c r="D1863" s="38" t="str">
        <f t="shared" si="3604"/>
        <v>BMSC1</v>
      </c>
      <c r="E1863" s="39" t="str">
        <f>IF(ISERROR(VLOOKUP($D1863,SITES!$A:$E,2,FALSE)),"",VLOOKUP($D1863,SITES!$A:$E,2,FALSE))</f>
        <v>Dodger Channel</v>
      </c>
      <c r="F1863" s="40">
        <f>IF(ISERROR(VLOOKUP($D1863,SITES!$A:$E,3,FALSE)),"",VLOOKUP($D1863,SITES!$A:$E,3,FALSE))</f>
        <v>48.828948974609297</v>
      </c>
      <c r="G1863" s="41">
        <f>IF(ISERROR(VLOOKUP($D1863,SITES!$A:$E,4,FALSE)),"",VLOOKUP($D1863,SITES!$A:$E,4,FALSE))</f>
        <v>-125.19757080078099</v>
      </c>
      <c r="H1863" s="42" t="str">
        <f t="shared" ref="H1863:M1863" si="3605">IF(ISERROR(H1862),IF(ISERROR(H1861),IF(ISERROR(#REF!),"BLANK",#REF!),H1861),H1862)</f>
        <v>25/04/2024</v>
      </c>
      <c r="I1863" s="40">
        <f t="shared" si="3605"/>
        <v>3</v>
      </c>
      <c r="J1863" s="38" t="str">
        <f t="shared" si="3605"/>
        <v>NE</v>
      </c>
      <c r="K1863" s="43">
        <f t="shared" si="3605"/>
        <v>0.59513888888888888</v>
      </c>
      <c r="L1863" s="38" t="str">
        <f t="shared" si="3605"/>
        <v>CMA</v>
      </c>
      <c r="M1863" s="40">
        <f t="shared" si="3605"/>
        <v>5</v>
      </c>
      <c r="N1863" s="40">
        <v>0</v>
      </c>
      <c r="O1863" s="40">
        <v>0</v>
      </c>
      <c r="P1863" s="38" t="s">
        <v>178</v>
      </c>
      <c r="Q1863" s="39" t="str">
        <f>IF($N1863=1,IF(ISERROR(VLOOKUP($P1863,'M1'!$A:$C,Q$2,FALSE)),"NOT PRESENT",VLOOKUP($P1863,'M1'!$A:$C,Q$2,FALSE)),IF($N1863=2,IF(ISERROR(VLOOKUP(DATA!$P1863,'M2'!$A:$C,Q$2,FALSE)),"NOT PRESENT",VLOOKUP(DATA!$P1863,'M2'!$A:$C,Q$2,FALSE)),IF($N1863=0,IF(ISERROR(VLOOKUP($P1863,'M1'!$A:$C,Q$2,FALSE)),IF(ISERROR(VLOOKUP(DATA!$P1863,'M2'!$A:$C,Q$2,FALSE)),"NOT PRESENT",VLOOKUP(DATA!$P1863,'M2'!$A:$C,Q$2,FALSE)),VLOOKUP($P1863,'M1'!$A:$C,Q$2,FALSE)),"SPECIFY METHOD")))</f>
        <v>Rhacochilus vacca</v>
      </c>
      <c r="R1863" s="39" t="str">
        <f>IF($N1863=1,IF(ISERROR(VLOOKUP($P1863,'M1'!$A:$C,R$2,FALSE)),"NOT PRESENT",VLOOKUP($P1863,'M1'!$A:$C,R$2,FALSE)),IF($N1863=2,IF(ISERROR(VLOOKUP(DATA!$P1863,'M2'!$A:$C,R$2,FALSE)),"NOT PRESENT",VLOOKUP(DATA!$P1863,'M2'!$A:$C,R$2,FALSE)),IF($N1863=0,IF(ISERROR(VLOOKUP($P1863,'M1'!$A:$C,R$2,FALSE)),IF(ISERROR(VLOOKUP(DATA!$P1863,'M2'!$A:$C,R$2,FALSE)),"NOT PRESENT",VLOOKUP(DATA!$P1863,'M2'!$A:$C,R$2,FALSE)),VLOOKUP($P1863,'M1'!$A:$C,R$2,FALSE)),"SPECIFY METHOD")))</f>
        <v>Pile perch</v>
      </c>
      <c r="S1863" s="44">
        <f t="shared" si="3573"/>
        <v>2</v>
      </c>
      <c r="T1863" s="40">
        <v>0</v>
      </c>
      <c r="U1863" s="38"/>
      <c r="V1863" s="38"/>
      <c r="W1863" s="38"/>
      <c r="X1863" s="38"/>
      <c r="Y1863" s="38"/>
      <c r="Z1863" s="40">
        <v>2</v>
      </c>
      <c r="AA1863" s="38"/>
      <c r="AB1863" s="38"/>
      <c r="AC1863" s="38"/>
      <c r="AD1863" s="38"/>
      <c r="AE1863" s="38"/>
      <c r="AF1863" s="38"/>
      <c r="AG1863" s="38"/>
      <c r="AH1863" s="38"/>
      <c r="AI1863" s="38"/>
      <c r="AJ1863" s="38"/>
      <c r="AK1863" s="38"/>
      <c r="AL1863" s="38"/>
      <c r="AM1863" s="38"/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38"/>
      <c r="BA1863" s="38"/>
      <c r="BB1863" s="38"/>
      <c r="BC1863" s="38"/>
      <c r="BD1863" s="38"/>
      <c r="BE1863" s="38"/>
      <c r="BF1863" s="38"/>
      <c r="BG1863" s="38"/>
      <c r="BH1863" s="38"/>
      <c r="BI1863" s="38"/>
      <c r="BJ1863" s="38"/>
      <c r="BK1863" s="38"/>
      <c r="BL1863" s="38"/>
      <c r="BM1863" s="38"/>
      <c r="BN1863" s="38"/>
      <c r="BO1863" s="38"/>
      <c r="BP1863" s="38"/>
    </row>
    <row r="1864" spans="1:68" ht="12.75" customHeight="1">
      <c r="A1864" s="37">
        <f t="shared" si="3554"/>
        <v>1860</v>
      </c>
      <c r="B1864" s="38" t="str">
        <f t="shared" ref="B1864:D1864" si="3606">IF(ISERROR(B1863),IF(ISERROR(B1862),IF(ISERROR(#REF!),"BLANK",#REF!),B1862),B1863)</f>
        <v>Claire Attridge</v>
      </c>
      <c r="C1864" s="38" t="str">
        <f t="shared" si="3606"/>
        <v>Em Lim</v>
      </c>
      <c r="D1864" s="38" t="str">
        <f t="shared" si="3606"/>
        <v>BMSC1</v>
      </c>
      <c r="E1864" s="39" t="str">
        <f>IF(ISERROR(VLOOKUP($D1864,SITES!$A:$E,2,FALSE)),"",VLOOKUP($D1864,SITES!$A:$E,2,FALSE))</f>
        <v>Dodger Channel</v>
      </c>
      <c r="F1864" s="40">
        <f>IF(ISERROR(VLOOKUP($D1864,SITES!$A:$E,3,FALSE)),"",VLOOKUP($D1864,SITES!$A:$E,3,FALSE))</f>
        <v>48.828948974609297</v>
      </c>
      <c r="G1864" s="41">
        <f>IF(ISERROR(VLOOKUP($D1864,SITES!$A:$E,4,FALSE)),"",VLOOKUP($D1864,SITES!$A:$E,4,FALSE))</f>
        <v>-125.19757080078099</v>
      </c>
      <c r="H1864" s="42" t="str">
        <f t="shared" ref="H1864:M1864" si="3607">IF(ISERROR(H1863),IF(ISERROR(H1862),IF(ISERROR(#REF!),"BLANK",#REF!),H1862),H1863)</f>
        <v>25/04/2024</v>
      </c>
      <c r="I1864" s="40">
        <f t="shared" si="3607"/>
        <v>3</v>
      </c>
      <c r="J1864" s="38" t="str">
        <f t="shared" si="3607"/>
        <v>NE</v>
      </c>
      <c r="K1864" s="43">
        <f t="shared" si="3607"/>
        <v>0.59513888888888888</v>
      </c>
      <c r="L1864" s="38" t="str">
        <f t="shared" si="3607"/>
        <v>CMA</v>
      </c>
      <c r="M1864" s="40">
        <f t="shared" si="3607"/>
        <v>5</v>
      </c>
      <c r="N1864" s="40">
        <f>IF(ISERROR(N1863),IF(ISERROR(N1862),IF(ISERROR(N1861),"BLANK",N1861),N1862),N1863)</f>
        <v>0</v>
      </c>
      <c r="O1864" s="40">
        <f>IF(ISERROR(O1863),IF(ISERROR(O1862),IF(ISERROR(#REF!),"BLANK",#REF!),O1862),O1863)</f>
        <v>0</v>
      </c>
      <c r="P1864" s="38" t="s">
        <v>57</v>
      </c>
      <c r="Q1864" s="39" t="str">
        <f>IF($N1864=1,IF(ISERROR(VLOOKUP($P1864,'M1'!$A:$C,Q$2,FALSE)),"NOT PRESENT",VLOOKUP($P1864,'M1'!$A:$C,Q$2,FALSE)),IF($N1864=2,IF(ISERROR(VLOOKUP(DATA!$P1864,'M2'!$A:$C,Q$2,FALSE)),"NOT PRESENT",VLOOKUP(DATA!$P1864,'M2'!$A:$C,Q$2,FALSE)),IF($N1864=0,IF(ISERROR(VLOOKUP($P1864,'M1'!$A:$C,Q$2,FALSE)),IF(ISERROR(VLOOKUP(DATA!$P1864,'M2'!$A:$C,Q$2,FALSE)),"NOT PRESENT",VLOOKUP(DATA!$P1864,'M2'!$A:$C,Q$2,FALSE)),VLOOKUP($P1864,'M1'!$A:$C,Q$2,FALSE)),"SPECIFY METHOD")))</f>
        <v>Embiotoca lateralis</v>
      </c>
      <c r="R1864" s="39" t="str">
        <f>IF($N1864=1,IF(ISERROR(VLOOKUP($P1864,'M1'!$A:$C,R$2,FALSE)),"NOT PRESENT",VLOOKUP($P1864,'M1'!$A:$C,R$2,FALSE)),IF($N1864=2,IF(ISERROR(VLOOKUP(DATA!$P1864,'M2'!$A:$C,R$2,FALSE)),"NOT PRESENT",VLOOKUP(DATA!$P1864,'M2'!$A:$C,R$2,FALSE)),IF($N1864=0,IF(ISERROR(VLOOKUP($P1864,'M1'!$A:$C,R$2,FALSE)),IF(ISERROR(VLOOKUP(DATA!$P1864,'M2'!$A:$C,R$2,FALSE)),"NOT PRESENT",VLOOKUP(DATA!$P1864,'M2'!$A:$C,R$2,FALSE)),VLOOKUP($P1864,'M1'!$A:$C,R$2,FALSE)),"SPECIFY METHOD")))</f>
        <v>Striped seaperch</v>
      </c>
      <c r="S1864" s="44">
        <f t="shared" si="3573"/>
        <v>1</v>
      </c>
      <c r="T1864" s="40">
        <v>0</v>
      </c>
      <c r="U1864" s="38"/>
      <c r="V1864" s="38"/>
      <c r="W1864" s="38"/>
      <c r="X1864" s="38"/>
      <c r="Y1864" s="38"/>
      <c r="Z1864" s="38"/>
      <c r="AA1864" s="40">
        <v>1</v>
      </c>
      <c r="AB1864" s="38"/>
      <c r="AC1864" s="38"/>
      <c r="AD1864" s="38"/>
      <c r="AE1864" s="38"/>
      <c r="AF1864" s="38"/>
      <c r="AG1864" s="38"/>
      <c r="AH1864" s="38"/>
      <c r="AI1864" s="38"/>
      <c r="AJ1864" s="38"/>
      <c r="AK1864" s="38"/>
      <c r="AL1864" s="38"/>
      <c r="AM1864" s="38"/>
      <c r="AN1864" s="38"/>
      <c r="AO1864" s="38"/>
      <c r="AP1864" s="38"/>
      <c r="AQ1864" s="38"/>
      <c r="AR1864" s="38"/>
      <c r="AS1864" s="38"/>
      <c r="AT1864" s="38"/>
      <c r="AU1864" s="38"/>
      <c r="AV1864" s="38"/>
      <c r="AW1864" s="38"/>
      <c r="AX1864" s="38"/>
      <c r="AY1864" s="38"/>
      <c r="AZ1864" s="38"/>
      <c r="BA1864" s="38"/>
      <c r="BB1864" s="38"/>
      <c r="BC1864" s="38"/>
      <c r="BD1864" s="38"/>
      <c r="BE1864" s="38"/>
      <c r="BF1864" s="38"/>
      <c r="BG1864" s="38"/>
      <c r="BH1864" s="38"/>
      <c r="BI1864" s="38"/>
      <c r="BJ1864" s="38"/>
      <c r="BK1864" s="38"/>
      <c r="BL1864" s="38"/>
      <c r="BM1864" s="38"/>
      <c r="BN1864" s="38"/>
      <c r="BO1864" s="38"/>
      <c r="BP1864" s="38"/>
    </row>
  </sheetData>
  <dataValidations count="3">
    <dataValidation type="decimal" allowBlank="1" showErrorMessage="1" sqref="O1" xr:uid="{00000000-0002-0000-0100-000000000000}">
      <formula1>0</formula1>
      <formula2>2</formula2>
    </dataValidation>
    <dataValidation type="custom" allowBlank="1" showErrorMessage="1" sqref="K1:K1191 K1193:K1864" xr:uid="{00000000-0002-0000-0100-000001000000}">
      <formula1>AND(GTE(K1,MIN((0.208333333333333),(0.999305555555556))),LTE(K1,MAX((0.208333333333333),(0.999305555555556))))</formula1>
    </dataValidation>
    <dataValidation type="decimal" operator="greaterThan" allowBlank="1" showErrorMessage="1" sqref="I1:I1191 M1:M1191 I1193:I1864 M1193:M1864" xr:uid="{00000000-0002-0000-0100-000002000000}">
      <formula1>0</formula1>
    </dataValidation>
  </dataValidations>
  <pageMargins left="0.75" right="0.75" top="1" bottom="1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0" sqref="C10"/>
    </sheetView>
  </sheetViews>
  <sheetFormatPr baseColWidth="10" defaultColWidth="12.6640625" defaultRowHeight="15" customHeight="1"/>
  <cols>
    <col min="1" max="1" width="9.1640625" customWidth="1"/>
    <col min="2" max="2" width="34.5" customWidth="1"/>
    <col min="3" max="3" width="37" customWidth="1"/>
    <col min="4" max="26" width="9.1640625" customWidth="1"/>
  </cols>
  <sheetData>
    <row r="1" spans="1:3" ht="12.75" customHeight="1">
      <c r="A1" s="45" t="s">
        <v>15</v>
      </c>
      <c r="B1" s="45" t="s">
        <v>267</v>
      </c>
      <c r="C1" s="45" t="s">
        <v>268</v>
      </c>
    </row>
    <row r="2" spans="1:3" ht="12.75" customHeight="1">
      <c r="A2" s="1" t="s">
        <v>269</v>
      </c>
      <c r="B2" s="1" t="s">
        <v>270</v>
      </c>
      <c r="C2" s="1" t="s">
        <v>271</v>
      </c>
    </row>
    <row r="3" spans="1:3" ht="12.75" customHeight="1">
      <c r="A3" s="1" t="s">
        <v>272</v>
      </c>
      <c r="B3" s="1" t="s">
        <v>273</v>
      </c>
      <c r="C3" s="1" t="s">
        <v>274</v>
      </c>
    </row>
    <row r="4" spans="1:3" ht="12.75" customHeight="1">
      <c r="A4" s="1" t="s">
        <v>55</v>
      </c>
      <c r="B4" s="1" t="s">
        <v>275</v>
      </c>
      <c r="C4" s="1" t="s">
        <v>276</v>
      </c>
    </row>
    <row r="5" spans="1:3" ht="12.75" customHeight="1">
      <c r="A5" s="1" t="s">
        <v>277</v>
      </c>
      <c r="B5" s="1" t="s">
        <v>278</v>
      </c>
      <c r="C5" s="1" t="s">
        <v>279</v>
      </c>
    </row>
    <row r="6" spans="1:3" ht="12.75" customHeight="1">
      <c r="A6" s="1" t="s">
        <v>28</v>
      </c>
      <c r="B6" s="1" t="s">
        <v>280</v>
      </c>
      <c r="C6" s="1" t="s">
        <v>281</v>
      </c>
    </row>
    <row r="7" spans="1:3" ht="12.75" customHeight="1">
      <c r="A7" s="1" t="s">
        <v>282</v>
      </c>
      <c r="B7" s="1" t="s">
        <v>283</v>
      </c>
      <c r="C7" s="1" t="s">
        <v>284</v>
      </c>
    </row>
    <row r="8" spans="1:3" ht="12.75" customHeight="1">
      <c r="A8" s="1" t="s">
        <v>285</v>
      </c>
      <c r="B8" s="1" t="s">
        <v>286</v>
      </c>
    </row>
    <row r="9" spans="1:3" ht="12.75" customHeight="1">
      <c r="A9" s="1" t="s">
        <v>287</v>
      </c>
      <c r="B9" s="1" t="s">
        <v>288</v>
      </c>
      <c r="C9" s="1" t="s">
        <v>289</v>
      </c>
    </row>
    <row r="10" spans="1:3" ht="12.75" customHeight="1">
      <c r="A10" s="1" t="s">
        <v>161</v>
      </c>
      <c r="B10" s="1" t="s">
        <v>290</v>
      </c>
      <c r="C10" s="1" t="s">
        <v>291</v>
      </c>
    </row>
    <row r="11" spans="1:3" ht="12.75" customHeight="1">
      <c r="A11" s="11" t="s">
        <v>292</v>
      </c>
      <c r="B11" s="1" t="s">
        <v>293</v>
      </c>
      <c r="C11" s="1" t="s">
        <v>294</v>
      </c>
    </row>
    <row r="12" spans="1:3" ht="12.75" customHeight="1">
      <c r="A12" s="1" t="s">
        <v>295</v>
      </c>
      <c r="B12" s="1" t="s">
        <v>296</v>
      </c>
      <c r="C12" s="1" t="s">
        <v>297</v>
      </c>
    </row>
    <row r="13" spans="1:3" ht="12.75" customHeight="1">
      <c r="A13" s="1" t="s">
        <v>298</v>
      </c>
      <c r="B13" s="1" t="s">
        <v>299</v>
      </c>
      <c r="C13" s="1" t="s">
        <v>300</v>
      </c>
    </row>
    <row r="14" spans="1:3" ht="12.75" customHeight="1">
      <c r="A14" s="1" t="s">
        <v>301</v>
      </c>
      <c r="B14" s="1" t="s">
        <v>302</v>
      </c>
      <c r="C14" s="1" t="s">
        <v>303</v>
      </c>
    </row>
    <row r="15" spans="1:3" ht="12.75" customHeight="1">
      <c r="A15" s="1" t="s">
        <v>304</v>
      </c>
      <c r="B15" s="1" t="s">
        <v>305</v>
      </c>
    </row>
    <row r="16" spans="1:3" ht="12.75" customHeight="1">
      <c r="A16" s="1" t="s">
        <v>177</v>
      </c>
      <c r="B16" s="1" t="s">
        <v>306</v>
      </c>
      <c r="C16" s="11" t="s">
        <v>307</v>
      </c>
    </row>
    <row r="17" spans="1:3" ht="12.75" customHeight="1">
      <c r="A17" s="1" t="s">
        <v>308</v>
      </c>
      <c r="B17" s="1" t="s">
        <v>309</v>
      </c>
      <c r="C17" s="1" t="s">
        <v>310</v>
      </c>
    </row>
    <row r="18" spans="1:3" ht="12.75" customHeight="1">
      <c r="A18" s="1" t="s">
        <v>311</v>
      </c>
      <c r="B18" s="1" t="s">
        <v>312</v>
      </c>
      <c r="C18" s="1" t="s">
        <v>313</v>
      </c>
    </row>
    <row r="19" spans="1:3" ht="12.75" customHeight="1">
      <c r="A19" s="1" t="s">
        <v>57</v>
      </c>
      <c r="B19" s="1" t="s">
        <v>314</v>
      </c>
      <c r="C19" s="1" t="s">
        <v>315</v>
      </c>
    </row>
    <row r="20" spans="1:3" ht="12.75" customHeight="1">
      <c r="A20" s="1" t="s">
        <v>316</v>
      </c>
      <c r="B20" s="1" t="s">
        <v>317</v>
      </c>
      <c r="C20" s="1" t="s">
        <v>318</v>
      </c>
    </row>
    <row r="21" spans="1:3" ht="12.75" customHeight="1">
      <c r="A21" s="1" t="s">
        <v>319</v>
      </c>
      <c r="B21" s="1" t="s">
        <v>320</v>
      </c>
      <c r="C21" s="1" t="s">
        <v>321</v>
      </c>
    </row>
    <row r="22" spans="1:3" ht="12.75" customHeight="1">
      <c r="A22" s="1" t="s">
        <v>322</v>
      </c>
      <c r="B22" s="1" t="s">
        <v>323</v>
      </c>
      <c r="C22" s="1" t="s">
        <v>324</v>
      </c>
    </row>
    <row r="23" spans="1:3" ht="12.75" customHeight="1">
      <c r="A23" s="1" t="s">
        <v>325</v>
      </c>
      <c r="B23" s="1" t="s">
        <v>326</v>
      </c>
    </row>
    <row r="24" spans="1:3" ht="12.75" customHeight="1">
      <c r="A24" s="1" t="s">
        <v>327</v>
      </c>
      <c r="B24" s="1" t="s">
        <v>328</v>
      </c>
      <c r="C24" s="1" t="s">
        <v>329</v>
      </c>
    </row>
    <row r="25" spans="1:3" ht="12.75" customHeight="1">
      <c r="A25" s="1" t="s">
        <v>330</v>
      </c>
      <c r="B25" s="1" t="s">
        <v>331</v>
      </c>
    </row>
    <row r="26" spans="1:3" ht="12.75" customHeight="1">
      <c r="A26" s="1" t="s">
        <v>332</v>
      </c>
      <c r="B26" s="1" t="s">
        <v>333</v>
      </c>
      <c r="C26" s="1" t="s">
        <v>334</v>
      </c>
    </row>
    <row r="27" spans="1:3" ht="12.75" customHeight="1">
      <c r="A27" s="1" t="s">
        <v>335</v>
      </c>
      <c r="B27" s="1" t="s">
        <v>336</v>
      </c>
      <c r="C27" s="1" t="s">
        <v>337</v>
      </c>
    </row>
    <row r="28" spans="1:3" ht="12.75" customHeight="1">
      <c r="A28" s="1" t="s">
        <v>182</v>
      </c>
      <c r="B28" s="1" t="s">
        <v>338</v>
      </c>
      <c r="C28" s="1" t="s">
        <v>339</v>
      </c>
    </row>
    <row r="29" spans="1:3" ht="12.75" customHeight="1">
      <c r="A29" s="1" t="s">
        <v>340</v>
      </c>
      <c r="B29" s="1" t="s">
        <v>341</v>
      </c>
    </row>
    <row r="30" spans="1:3" ht="12.75" customHeight="1">
      <c r="A30" s="1" t="s">
        <v>342</v>
      </c>
      <c r="B30" s="1" t="s">
        <v>343</v>
      </c>
      <c r="C30" s="1" t="s">
        <v>344</v>
      </c>
    </row>
    <row r="31" spans="1:3" ht="12.75" customHeight="1">
      <c r="A31" s="1" t="s">
        <v>345</v>
      </c>
      <c r="B31" s="1" t="s">
        <v>346</v>
      </c>
      <c r="C31" s="1" t="s">
        <v>347</v>
      </c>
    </row>
    <row r="32" spans="1:3" ht="12.75" customHeight="1">
      <c r="A32" s="1" t="s">
        <v>27</v>
      </c>
      <c r="B32" s="1" t="s">
        <v>348</v>
      </c>
      <c r="C32" s="1" t="s">
        <v>349</v>
      </c>
    </row>
    <row r="33" spans="1:3" ht="12.75" customHeight="1">
      <c r="A33" s="1" t="s">
        <v>163</v>
      </c>
      <c r="B33" s="1" t="s">
        <v>350</v>
      </c>
      <c r="C33" s="1" t="s">
        <v>351</v>
      </c>
    </row>
    <row r="34" spans="1:3" ht="12.75" customHeight="1">
      <c r="A34" s="1" t="s">
        <v>352</v>
      </c>
      <c r="B34" s="1" t="s">
        <v>353</v>
      </c>
      <c r="C34" s="1" t="s">
        <v>354</v>
      </c>
    </row>
    <row r="35" spans="1:3" ht="12.75" customHeight="1">
      <c r="A35" s="1" t="s">
        <v>355</v>
      </c>
      <c r="B35" s="1" t="s">
        <v>356</v>
      </c>
      <c r="C35" s="1" t="s">
        <v>357</v>
      </c>
    </row>
    <row r="36" spans="1:3" ht="12.75" customHeight="1">
      <c r="A36" s="1" t="s">
        <v>58</v>
      </c>
      <c r="B36" s="1" t="s">
        <v>358</v>
      </c>
      <c r="C36" s="1" t="s">
        <v>359</v>
      </c>
    </row>
    <row r="37" spans="1:3" ht="12.75" customHeight="1">
      <c r="A37" s="1" t="s">
        <v>360</v>
      </c>
      <c r="B37" s="1" t="s">
        <v>361</v>
      </c>
      <c r="C37" s="1" t="s">
        <v>362</v>
      </c>
    </row>
    <row r="38" spans="1:3" ht="12.75" customHeight="1">
      <c r="A38" s="1" t="s">
        <v>363</v>
      </c>
      <c r="B38" s="1" t="s">
        <v>364</v>
      </c>
      <c r="C38" s="1" t="s">
        <v>365</v>
      </c>
    </row>
    <row r="39" spans="1:3" ht="12.75" customHeight="1">
      <c r="A39" s="1" t="s">
        <v>366</v>
      </c>
      <c r="B39" s="1" t="s">
        <v>367</v>
      </c>
      <c r="C39" s="1" t="s">
        <v>368</v>
      </c>
    </row>
    <row r="40" spans="1:3" ht="12.75" customHeight="1">
      <c r="A40" s="1" t="s">
        <v>369</v>
      </c>
      <c r="B40" s="1" t="s">
        <v>370</v>
      </c>
      <c r="C40" s="1" t="s">
        <v>371</v>
      </c>
    </row>
    <row r="41" spans="1:3" ht="12.75" customHeight="1">
      <c r="A41" s="1" t="s">
        <v>372</v>
      </c>
      <c r="B41" s="1" t="s">
        <v>373</v>
      </c>
    </row>
    <row r="42" spans="1:3" ht="12.75" customHeight="1">
      <c r="A42" s="1" t="s">
        <v>374</v>
      </c>
      <c r="B42" s="1" t="s">
        <v>375</v>
      </c>
      <c r="C42" s="1" t="s">
        <v>376</v>
      </c>
    </row>
    <row r="43" spans="1:3" ht="12.75" customHeight="1">
      <c r="A43" s="1" t="s">
        <v>377</v>
      </c>
      <c r="B43" s="1" t="s">
        <v>378</v>
      </c>
      <c r="C43" s="1" t="s">
        <v>379</v>
      </c>
    </row>
    <row r="44" spans="1:3" ht="12.75" customHeight="1">
      <c r="A44" s="11" t="s">
        <v>380</v>
      </c>
      <c r="B44" s="1" t="s">
        <v>381</v>
      </c>
      <c r="C44" s="11" t="s">
        <v>382</v>
      </c>
    </row>
    <row r="45" spans="1:3" ht="12.75" customHeight="1">
      <c r="A45" s="1" t="s">
        <v>383</v>
      </c>
      <c r="B45" s="1" t="s">
        <v>384</v>
      </c>
      <c r="C45" s="1" t="s">
        <v>385</v>
      </c>
    </row>
    <row r="46" spans="1:3" ht="12.75" customHeight="1">
      <c r="A46" s="1" t="s">
        <v>386</v>
      </c>
      <c r="B46" s="1" t="s">
        <v>387</v>
      </c>
    </row>
    <row r="47" spans="1:3" ht="12.75" customHeight="1">
      <c r="A47" s="1" t="s">
        <v>388</v>
      </c>
      <c r="B47" s="1" t="s">
        <v>389</v>
      </c>
    </row>
    <row r="48" spans="1:3" ht="12.75" customHeight="1">
      <c r="A48" s="1" t="s">
        <v>390</v>
      </c>
      <c r="B48" s="1" t="s">
        <v>391</v>
      </c>
      <c r="C48" s="1" t="s">
        <v>392</v>
      </c>
    </row>
    <row r="49" spans="1:3" ht="12.75" customHeight="1">
      <c r="A49" s="1" t="s">
        <v>393</v>
      </c>
      <c r="B49" s="1" t="s">
        <v>394</v>
      </c>
      <c r="C49" s="1" t="s">
        <v>395</v>
      </c>
    </row>
    <row r="50" spans="1:3" ht="12.75" customHeight="1">
      <c r="A50" s="1" t="s">
        <v>396</v>
      </c>
      <c r="B50" s="1" t="s">
        <v>397</v>
      </c>
      <c r="C50" s="1" t="s">
        <v>398</v>
      </c>
    </row>
    <row r="51" spans="1:3" ht="12.75" customHeight="1">
      <c r="A51" s="1" t="s">
        <v>54</v>
      </c>
      <c r="B51" s="1" t="s">
        <v>399</v>
      </c>
      <c r="C51" s="1" t="s">
        <v>400</v>
      </c>
    </row>
    <row r="52" spans="1:3" ht="12.75" customHeight="1">
      <c r="A52" s="1" t="s">
        <v>186</v>
      </c>
      <c r="B52" s="1" t="s">
        <v>401</v>
      </c>
      <c r="C52" s="1" t="s">
        <v>402</v>
      </c>
    </row>
    <row r="53" spans="1:3" ht="12.75" customHeight="1">
      <c r="A53" s="1" t="s">
        <v>403</v>
      </c>
      <c r="B53" s="1" t="s">
        <v>404</v>
      </c>
      <c r="C53" s="1" t="s">
        <v>405</v>
      </c>
    </row>
    <row r="54" spans="1:3" ht="12.75" customHeight="1">
      <c r="A54" s="1" t="s">
        <v>406</v>
      </c>
      <c r="B54" s="1" t="s">
        <v>407</v>
      </c>
      <c r="C54" s="1" t="s">
        <v>408</v>
      </c>
    </row>
    <row r="55" spans="1:3" ht="12.75" customHeight="1">
      <c r="A55" s="1" t="s">
        <v>46</v>
      </c>
      <c r="B55" s="1" t="s">
        <v>409</v>
      </c>
      <c r="C55" s="1" t="s">
        <v>410</v>
      </c>
    </row>
    <row r="56" spans="1:3" ht="12.75" customHeight="1">
      <c r="A56" s="1" t="s">
        <v>411</v>
      </c>
      <c r="B56" s="1" t="s">
        <v>412</v>
      </c>
      <c r="C56" s="1" t="s">
        <v>413</v>
      </c>
    </row>
    <row r="57" spans="1:3" ht="12.75" customHeight="1">
      <c r="A57" s="1" t="s">
        <v>414</v>
      </c>
      <c r="B57" s="1" t="s">
        <v>415</v>
      </c>
      <c r="C57" s="1" t="s">
        <v>416</v>
      </c>
    </row>
    <row r="58" spans="1:3" ht="12.75" customHeight="1">
      <c r="A58" s="1" t="s">
        <v>417</v>
      </c>
      <c r="B58" s="1" t="s">
        <v>418</v>
      </c>
      <c r="C58" s="1" t="s">
        <v>419</v>
      </c>
    </row>
    <row r="59" spans="1:3" ht="12.75" customHeight="1">
      <c r="A59" s="1" t="s">
        <v>420</v>
      </c>
      <c r="B59" s="1" t="s">
        <v>421</v>
      </c>
      <c r="C59" s="1" t="s">
        <v>422</v>
      </c>
    </row>
    <row r="60" spans="1:3" ht="12.75" customHeight="1">
      <c r="A60" s="1" t="s">
        <v>125</v>
      </c>
      <c r="B60" s="1" t="s">
        <v>423</v>
      </c>
      <c r="C60" s="1" t="s">
        <v>424</v>
      </c>
    </row>
    <row r="61" spans="1:3" ht="12.75" customHeight="1">
      <c r="A61" s="1" t="s">
        <v>187</v>
      </c>
      <c r="B61" s="1" t="s">
        <v>425</v>
      </c>
      <c r="C61" s="1" t="s">
        <v>426</v>
      </c>
    </row>
    <row r="62" spans="1:3" ht="12.75" customHeight="1">
      <c r="A62" s="1" t="s">
        <v>427</v>
      </c>
      <c r="B62" s="1" t="s">
        <v>428</v>
      </c>
      <c r="C62" s="1" t="s">
        <v>429</v>
      </c>
    </row>
    <row r="63" spans="1:3" ht="12.75" customHeight="1">
      <c r="A63" s="1" t="s">
        <v>430</v>
      </c>
      <c r="B63" s="1" t="s">
        <v>431</v>
      </c>
      <c r="C63" s="1" t="s">
        <v>432</v>
      </c>
    </row>
    <row r="64" spans="1:3" ht="12.75" customHeight="1">
      <c r="A64" s="1" t="s">
        <v>178</v>
      </c>
      <c r="B64" s="1" t="s">
        <v>433</v>
      </c>
      <c r="C64" s="1" t="s">
        <v>434</v>
      </c>
    </row>
    <row r="65" spans="1:3" ht="12.75" customHeight="1">
      <c r="A65" s="1" t="s">
        <v>53</v>
      </c>
      <c r="B65" s="1" t="s">
        <v>435</v>
      </c>
      <c r="C65" s="1" t="s">
        <v>436</v>
      </c>
    </row>
    <row r="66" spans="1:3" ht="12.75" customHeight="1">
      <c r="A66" s="1" t="s">
        <v>437</v>
      </c>
      <c r="B66" s="1" t="s">
        <v>438</v>
      </c>
    </row>
    <row r="67" spans="1:3" ht="12.75" customHeight="1">
      <c r="A67" s="1" t="s">
        <v>439</v>
      </c>
      <c r="B67" s="1" t="s">
        <v>440</v>
      </c>
      <c r="C67" s="1" t="s">
        <v>441</v>
      </c>
    </row>
    <row r="68" spans="1:3" ht="12.75" customHeight="1">
      <c r="A68" s="1" t="s">
        <v>149</v>
      </c>
      <c r="B68" s="1" t="s">
        <v>442</v>
      </c>
      <c r="C68" s="1" t="s">
        <v>443</v>
      </c>
    </row>
    <row r="69" spans="1:3" ht="12.75" customHeight="1">
      <c r="A69" s="1" t="s">
        <v>444</v>
      </c>
      <c r="B69" s="1" t="s">
        <v>445</v>
      </c>
    </row>
    <row r="70" spans="1:3" ht="12.75" customHeight="1">
      <c r="A70" s="1" t="s">
        <v>446</v>
      </c>
      <c r="B70" s="1" t="s">
        <v>447</v>
      </c>
      <c r="C70" s="1" t="s">
        <v>448</v>
      </c>
    </row>
    <row r="71" spans="1:3" ht="12.75" customHeight="1">
      <c r="A71" s="1" t="s">
        <v>449</v>
      </c>
      <c r="B71" s="1" t="s">
        <v>450</v>
      </c>
      <c r="C71" s="1" t="s">
        <v>451</v>
      </c>
    </row>
    <row r="72" spans="1:3" ht="12.75" customHeight="1">
      <c r="A72" s="1" t="s">
        <v>452</v>
      </c>
      <c r="B72" s="1" t="s">
        <v>453</v>
      </c>
      <c r="C72" s="1" t="s">
        <v>454</v>
      </c>
    </row>
    <row r="73" spans="1:3" ht="12.75" customHeight="1">
      <c r="A73" s="1" t="s">
        <v>52</v>
      </c>
      <c r="B73" s="1" t="s">
        <v>455</v>
      </c>
      <c r="C73" s="1" t="s">
        <v>456</v>
      </c>
    </row>
    <row r="74" spans="1:3" ht="12.75" customHeight="1">
      <c r="A74" s="1" t="s">
        <v>457</v>
      </c>
      <c r="B74" s="1" t="s">
        <v>458</v>
      </c>
      <c r="C74" s="1" t="s">
        <v>459</v>
      </c>
    </row>
    <row r="75" spans="1:3" ht="12.75" customHeight="1">
      <c r="A75" s="1" t="s">
        <v>460</v>
      </c>
      <c r="B75" s="1" t="s">
        <v>461</v>
      </c>
      <c r="C75" s="1" t="s">
        <v>462</v>
      </c>
    </row>
    <row r="76" spans="1:3" ht="12.75" customHeight="1">
      <c r="A76" s="1" t="s">
        <v>92</v>
      </c>
      <c r="B76" s="1" t="s">
        <v>463</v>
      </c>
      <c r="C76" s="1" t="s">
        <v>464</v>
      </c>
    </row>
    <row r="77" spans="1:3" ht="12.75" customHeight="1">
      <c r="A77" s="1" t="s">
        <v>56</v>
      </c>
      <c r="B77" s="1" t="s">
        <v>465</v>
      </c>
      <c r="C77" s="1" t="s">
        <v>466</v>
      </c>
    </row>
    <row r="78" spans="1:3" ht="12.75" customHeight="1">
      <c r="A78" s="1" t="s">
        <v>74</v>
      </c>
      <c r="B78" s="1" t="s">
        <v>467</v>
      </c>
      <c r="C78" s="1" t="s">
        <v>468</v>
      </c>
    </row>
    <row r="79" spans="1:3" ht="12.75" customHeight="1">
      <c r="A79" s="1" t="s">
        <v>469</v>
      </c>
      <c r="B79" s="1" t="s">
        <v>470</v>
      </c>
      <c r="C79" s="1" t="s">
        <v>471</v>
      </c>
    </row>
    <row r="80" spans="1:3" ht="12.75" customHeight="1">
      <c r="A80" s="1" t="s">
        <v>472</v>
      </c>
      <c r="B80" s="1" t="s">
        <v>473</v>
      </c>
      <c r="C80" s="1" t="s">
        <v>474</v>
      </c>
    </row>
    <row r="81" spans="1:3" ht="12.75" customHeight="1">
      <c r="A81" s="1" t="s">
        <v>60</v>
      </c>
      <c r="B81" s="1" t="s">
        <v>475</v>
      </c>
      <c r="C81" s="1" t="s">
        <v>476</v>
      </c>
    </row>
    <row r="82" spans="1:3" ht="12.75" customHeight="1">
      <c r="A82" s="1" t="s">
        <v>477</v>
      </c>
      <c r="B82" s="1" t="s">
        <v>478</v>
      </c>
      <c r="C82" s="1" t="s">
        <v>479</v>
      </c>
    </row>
    <row r="83" spans="1:3" ht="12.75" customHeight="1">
      <c r="A83" s="1" t="s">
        <v>480</v>
      </c>
      <c r="B83" s="1" t="s">
        <v>481</v>
      </c>
      <c r="C83" s="1" t="s">
        <v>482</v>
      </c>
    </row>
    <row r="84" spans="1:3" ht="12.75" customHeight="1">
      <c r="A84" s="1" t="s">
        <v>483</v>
      </c>
      <c r="B84" s="1" t="s">
        <v>484</v>
      </c>
      <c r="C84" s="1" t="s">
        <v>485</v>
      </c>
    </row>
    <row r="85" spans="1:3" ht="12.75" customHeight="1">
      <c r="A85" s="1" t="s">
        <v>486</v>
      </c>
      <c r="B85" s="1" t="s">
        <v>487</v>
      </c>
      <c r="C85" s="1" t="s">
        <v>488</v>
      </c>
    </row>
    <row r="86" spans="1:3" ht="12.75" customHeight="1">
      <c r="A86" s="1" t="s">
        <v>489</v>
      </c>
      <c r="B86" s="1" t="s">
        <v>490</v>
      </c>
      <c r="C86" s="1" t="s">
        <v>491</v>
      </c>
    </row>
    <row r="87" spans="1:3" ht="12.75" customHeight="1">
      <c r="A87" s="1" t="s">
        <v>150</v>
      </c>
      <c r="B87" s="1" t="s">
        <v>492</v>
      </c>
      <c r="C87" s="11" t="s">
        <v>493</v>
      </c>
    </row>
    <row r="88" spans="1:3" ht="12.75" customHeight="1">
      <c r="A88" s="1" t="s">
        <v>44</v>
      </c>
      <c r="B88" s="1" t="s">
        <v>494</v>
      </c>
      <c r="C88" s="1" t="s">
        <v>495</v>
      </c>
    </row>
    <row r="89" spans="1:3" ht="12.75" customHeight="1">
      <c r="A89" s="1" t="s">
        <v>496</v>
      </c>
      <c r="B89" s="1" t="s">
        <v>497</v>
      </c>
    </row>
    <row r="90" spans="1:3" ht="12.75" customHeight="1">
      <c r="A90" s="1" t="s">
        <v>156</v>
      </c>
      <c r="B90" s="1" t="s">
        <v>498</v>
      </c>
      <c r="C90" s="1" t="s">
        <v>499</v>
      </c>
    </row>
    <row r="91" spans="1:3" ht="12.75" customHeight="1">
      <c r="A91" s="1" t="s">
        <v>500</v>
      </c>
      <c r="B91" s="1" t="s">
        <v>501</v>
      </c>
      <c r="C91" s="1" t="s">
        <v>502</v>
      </c>
    </row>
    <row r="92" spans="1:3" ht="12.75" customHeight="1">
      <c r="A92" s="1" t="s">
        <v>503</v>
      </c>
      <c r="B92" s="1" t="s">
        <v>504</v>
      </c>
      <c r="C92" s="11" t="s">
        <v>505</v>
      </c>
    </row>
    <row r="93" spans="1:3" ht="12.75" customHeight="1">
      <c r="A93" s="1" t="s">
        <v>506</v>
      </c>
      <c r="B93" s="1" t="s">
        <v>507</v>
      </c>
    </row>
    <row r="94" spans="1:3" ht="12.75" customHeight="1">
      <c r="A94" s="1" t="s">
        <v>508</v>
      </c>
      <c r="B94" s="1" t="s">
        <v>509</v>
      </c>
      <c r="C94" s="11" t="s">
        <v>510</v>
      </c>
    </row>
    <row r="95" spans="1:3" ht="12.75" customHeight="1">
      <c r="A95" s="1" t="s">
        <v>188</v>
      </c>
      <c r="B95" s="1" t="s">
        <v>511</v>
      </c>
      <c r="C95" s="1" t="s">
        <v>511</v>
      </c>
    </row>
    <row r="96" spans="1:3" ht="12.75" customHeight="1">
      <c r="A96" s="1" t="s">
        <v>67</v>
      </c>
      <c r="B96" s="1" t="s">
        <v>512</v>
      </c>
      <c r="C96" s="1" t="s">
        <v>513</v>
      </c>
    </row>
    <row r="97" spans="1:3" ht="12.75" customHeight="1">
      <c r="A97" s="11" t="s">
        <v>100</v>
      </c>
      <c r="B97" s="1" t="s">
        <v>514</v>
      </c>
      <c r="C97" s="1" t="s">
        <v>515</v>
      </c>
    </row>
    <row r="98" spans="1:3" ht="12.75" customHeight="1">
      <c r="A98" s="11" t="s">
        <v>110</v>
      </c>
      <c r="B98" s="1" t="s">
        <v>516</v>
      </c>
      <c r="C98" s="1" t="s">
        <v>517</v>
      </c>
    </row>
    <row r="99" spans="1:3" ht="12.75" customHeight="1">
      <c r="A99" s="11" t="s">
        <v>117</v>
      </c>
      <c r="B99" s="1" t="s">
        <v>518</v>
      </c>
      <c r="C99" s="1" t="s">
        <v>519</v>
      </c>
    </row>
    <row r="100" spans="1:3" ht="12.75" customHeight="1">
      <c r="A100" s="11" t="s">
        <v>134</v>
      </c>
      <c r="B100" s="1" t="s">
        <v>520</v>
      </c>
      <c r="C100" s="1" t="s">
        <v>521</v>
      </c>
    </row>
    <row r="101" spans="1:3" ht="12.75" customHeight="1">
      <c r="A101" s="11" t="s">
        <v>522</v>
      </c>
      <c r="B101" s="11" t="s">
        <v>523</v>
      </c>
      <c r="C101" s="11" t="s">
        <v>524</v>
      </c>
    </row>
    <row r="102" spans="1:3" ht="12.75" customHeight="1">
      <c r="A102" s="11" t="s">
        <v>262</v>
      </c>
      <c r="B102" s="11" t="s">
        <v>525</v>
      </c>
      <c r="C102" s="11" t="s">
        <v>526</v>
      </c>
    </row>
    <row r="103" spans="1:3" ht="12.75" customHeight="1"/>
    <row r="104" spans="1:3" ht="12.75" customHeight="1"/>
    <row r="105" spans="1:3" ht="12.75" customHeight="1"/>
    <row r="106" spans="1:3" ht="12.75" customHeight="1"/>
    <row r="107" spans="1:3" ht="12.75" customHeight="1"/>
    <row r="108" spans="1:3" ht="12.75" customHeight="1"/>
    <row r="109" spans="1:3" ht="12.75" customHeight="1"/>
    <row r="110" spans="1:3" ht="12.75" customHeight="1"/>
    <row r="111" spans="1:3" ht="12.75" customHeight="1"/>
    <row r="112" spans="1:3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spans="2:3" ht="12.75" customHeight="1"/>
    <row r="194" spans="2:3" ht="12.75" customHeight="1"/>
    <row r="195" spans="2:3" ht="12.75" customHeight="1"/>
    <row r="196" spans="2:3" ht="12.75" customHeight="1"/>
    <row r="197" spans="2:3" ht="12.75" customHeight="1">
      <c r="B197" s="11"/>
      <c r="C197" s="11"/>
    </row>
    <row r="198" spans="2:3" ht="12.75" customHeight="1">
      <c r="B198" s="11"/>
      <c r="C198" s="11"/>
    </row>
    <row r="199" spans="2:3" ht="12.75" customHeight="1"/>
    <row r="200" spans="2:3" ht="12.75" customHeight="1"/>
    <row r="201" spans="2:3" ht="12.75" customHeight="1"/>
    <row r="202" spans="2:3" ht="12.75" customHeight="1"/>
    <row r="203" spans="2:3" ht="12.75" customHeight="1"/>
    <row r="204" spans="2:3" ht="12.75" customHeight="1"/>
    <row r="205" spans="2:3" ht="12.75" customHeight="1"/>
    <row r="206" spans="2:3" ht="12.75" customHeight="1"/>
    <row r="207" spans="2:3" ht="12.75" customHeight="1"/>
    <row r="208" spans="2:3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pane xSplit="3" ySplit="1" topLeftCell="D210" activePane="bottomRight" state="frozen"/>
      <selection pane="topRight" activeCell="D1" sqref="D1"/>
      <selection pane="bottomLeft" activeCell="A2" sqref="A2"/>
      <selection pane="bottomRight" activeCell="A199" sqref="A199"/>
    </sheetView>
  </sheetViews>
  <sheetFormatPr baseColWidth="10" defaultColWidth="12.6640625" defaultRowHeight="15" customHeight="1"/>
  <cols>
    <col min="1" max="1" width="16.5" customWidth="1"/>
    <col min="2" max="2" width="22.83203125" customWidth="1"/>
    <col min="3" max="3" width="37" customWidth="1"/>
    <col min="4" max="4" width="20" customWidth="1"/>
    <col min="5" max="5" width="8.83203125" customWidth="1"/>
    <col min="6" max="6" width="6" customWidth="1"/>
    <col min="7" max="7" width="12" customWidth="1"/>
    <col min="8" max="26" width="8.83203125" customWidth="1"/>
  </cols>
  <sheetData>
    <row r="1" spans="1:7" ht="12.75" customHeight="1">
      <c r="A1" s="45" t="s">
        <v>15</v>
      </c>
      <c r="B1" s="45" t="s">
        <v>267</v>
      </c>
      <c r="C1" s="45" t="s">
        <v>268</v>
      </c>
      <c r="G1" s="45"/>
    </row>
    <row r="2" spans="1:7" ht="12.75" customHeight="1">
      <c r="A2" s="1" t="s">
        <v>154</v>
      </c>
      <c r="B2" s="1" t="s">
        <v>527</v>
      </c>
      <c r="C2" s="11" t="s">
        <v>528</v>
      </c>
    </row>
    <row r="3" spans="1:7" ht="12.75" customHeight="1">
      <c r="A3" s="1" t="s">
        <v>529</v>
      </c>
      <c r="B3" s="1" t="s">
        <v>530</v>
      </c>
      <c r="C3" s="1" t="s">
        <v>531</v>
      </c>
    </row>
    <row r="4" spans="1:7" ht="12.75" customHeight="1">
      <c r="A4" s="1" t="s">
        <v>285</v>
      </c>
      <c r="B4" s="1" t="s">
        <v>532</v>
      </c>
    </row>
    <row r="5" spans="1:7" ht="12.75" customHeight="1">
      <c r="A5" s="1" t="s">
        <v>32</v>
      </c>
      <c r="B5" s="1" t="s">
        <v>533</v>
      </c>
      <c r="C5" s="1" t="s">
        <v>534</v>
      </c>
    </row>
    <row r="6" spans="1:7" ht="12.75" customHeight="1">
      <c r="A6" s="1" t="s">
        <v>535</v>
      </c>
      <c r="B6" s="1" t="s">
        <v>536</v>
      </c>
      <c r="C6" s="1" t="s">
        <v>537</v>
      </c>
    </row>
    <row r="7" spans="1:7" ht="12.75" customHeight="1">
      <c r="A7" s="1" t="s">
        <v>269</v>
      </c>
      <c r="B7" s="1" t="s">
        <v>270</v>
      </c>
      <c r="C7" s="1" t="s">
        <v>271</v>
      </c>
    </row>
    <row r="8" spans="1:7" ht="12.75" customHeight="1">
      <c r="A8" s="1" t="s">
        <v>190</v>
      </c>
      <c r="B8" s="1" t="s">
        <v>538</v>
      </c>
      <c r="C8" s="1" t="s">
        <v>539</v>
      </c>
    </row>
    <row r="9" spans="1:7" ht="12.75" customHeight="1">
      <c r="A9" s="1" t="s">
        <v>540</v>
      </c>
      <c r="B9" s="1" t="s">
        <v>541</v>
      </c>
      <c r="C9" s="1" t="s">
        <v>542</v>
      </c>
    </row>
    <row r="10" spans="1:7" ht="12.75" customHeight="1">
      <c r="A10" s="1" t="s">
        <v>55</v>
      </c>
      <c r="B10" s="1" t="s">
        <v>275</v>
      </c>
      <c r="C10" s="1" t="s">
        <v>276</v>
      </c>
    </row>
    <row r="11" spans="1:7" ht="12.75" customHeight="1">
      <c r="A11" s="1" t="s">
        <v>543</v>
      </c>
      <c r="B11" s="1" t="s">
        <v>544</v>
      </c>
    </row>
    <row r="12" spans="1:7" ht="12.75" customHeight="1">
      <c r="A12" s="1" t="s">
        <v>120</v>
      </c>
      <c r="B12" s="1" t="s">
        <v>545</v>
      </c>
      <c r="C12" s="1" t="s">
        <v>546</v>
      </c>
    </row>
    <row r="13" spans="1:7" ht="12.75" customHeight="1">
      <c r="A13" s="1" t="s">
        <v>547</v>
      </c>
      <c r="B13" s="1" t="s">
        <v>548</v>
      </c>
      <c r="C13" s="1" t="s">
        <v>549</v>
      </c>
    </row>
    <row r="14" spans="1:7" ht="12.75" customHeight="1">
      <c r="A14" s="1" t="s">
        <v>287</v>
      </c>
      <c r="B14" s="1" t="s">
        <v>550</v>
      </c>
      <c r="C14" s="1" t="s">
        <v>551</v>
      </c>
    </row>
    <row r="15" spans="1:7" ht="12.75" customHeight="1">
      <c r="A15" s="1" t="s">
        <v>33</v>
      </c>
      <c r="B15" s="1" t="s">
        <v>552</v>
      </c>
      <c r="C15" s="1" t="s">
        <v>553</v>
      </c>
    </row>
    <row r="16" spans="1:7" ht="12.75" customHeight="1">
      <c r="A16" s="1" t="s">
        <v>554</v>
      </c>
      <c r="B16" s="1" t="s">
        <v>555</v>
      </c>
    </row>
    <row r="17" spans="1:3" ht="12.75" customHeight="1">
      <c r="A17" s="1" t="s">
        <v>277</v>
      </c>
      <c r="B17" s="1" t="s">
        <v>278</v>
      </c>
      <c r="C17" s="1" t="s">
        <v>279</v>
      </c>
    </row>
    <row r="18" spans="1:3" ht="12.75" customHeight="1">
      <c r="A18" s="1" t="s">
        <v>28</v>
      </c>
      <c r="B18" s="1" t="s">
        <v>280</v>
      </c>
      <c r="C18" s="1" t="s">
        <v>281</v>
      </c>
    </row>
    <row r="19" spans="1:3" ht="12.75" customHeight="1">
      <c r="A19" s="1" t="s">
        <v>282</v>
      </c>
      <c r="B19" s="1" t="s">
        <v>283</v>
      </c>
      <c r="C19" s="1" t="s">
        <v>284</v>
      </c>
    </row>
    <row r="20" spans="1:3" ht="12.75" customHeight="1">
      <c r="A20" s="11" t="s">
        <v>556</v>
      </c>
      <c r="B20" s="11" t="s">
        <v>557</v>
      </c>
      <c r="C20" s="11" t="s">
        <v>558</v>
      </c>
    </row>
    <row r="21" spans="1:3" ht="12.75" customHeight="1">
      <c r="A21" s="1" t="s">
        <v>559</v>
      </c>
      <c r="B21" s="1" t="s">
        <v>560</v>
      </c>
      <c r="C21" s="1" t="s">
        <v>561</v>
      </c>
    </row>
    <row r="22" spans="1:3" ht="12.75" customHeight="1">
      <c r="A22" s="1" t="s">
        <v>562</v>
      </c>
      <c r="B22" s="1" t="s">
        <v>563</v>
      </c>
      <c r="C22" s="1" t="s">
        <v>564</v>
      </c>
    </row>
    <row r="23" spans="1:3" ht="12.75" customHeight="1">
      <c r="A23" s="1" t="s">
        <v>262</v>
      </c>
      <c r="B23" s="1" t="s">
        <v>565</v>
      </c>
      <c r="C23" s="1" t="s">
        <v>566</v>
      </c>
    </row>
    <row r="24" spans="1:3" ht="12.75" customHeight="1">
      <c r="A24" s="1" t="s">
        <v>567</v>
      </c>
      <c r="B24" s="1" t="s">
        <v>568</v>
      </c>
      <c r="C24" s="1" t="s">
        <v>569</v>
      </c>
    </row>
    <row r="25" spans="1:3" ht="12.75" customHeight="1">
      <c r="A25" s="1" t="s">
        <v>177</v>
      </c>
      <c r="B25" s="1" t="s">
        <v>570</v>
      </c>
      <c r="C25" s="1" t="s">
        <v>571</v>
      </c>
    </row>
    <row r="26" spans="1:3" ht="12.75" customHeight="1">
      <c r="A26" s="1" t="s">
        <v>572</v>
      </c>
      <c r="B26" s="1" t="s">
        <v>573</v>
      </c>
      <c r="C26" s="1" t="s">
        <v>574</v>
      </c>
    </row>
    <row r="27" spans="1:3" ht="12.75" customHeight="1">
      <c r="A27" s="1" t="s">
        <v>575</v>
      </c>
      <c r="B27" s="1" t="s">
        <v>576</v>
      </c>
    </row>
    <row r="28" spans="1:3" ht="12.75" customHeight="1">
      <c r="A28" s="1" t="s">
        <v>191</v>
      </c>
      <c r="B28" s="1" t="s">
        <v>577</v>
      </c>
      <c r="C28" s="1" t="s">
        <v>578</v>
      </c>
    </row>
    <row r="29" spans="1:3" ht="12.75" customHeight="1">
      <c r="A29" s="1" t="s">
        <v>579</v>
      </c>
      <c r="B29" s="1" t="s">
        <v>580</v>
      </c>
      <c r="C29" s="11" t="s">
        <v>581</v>
      </c>
    </row>
    <row r="30" spans="1:3" ht="12.75" customHeight="1">
      <c r="A30" s="1" t="s">
        <v>70</v>
      </c>
      <c r="B30" s="1" t="s">
        <v>582</v>
      </c>
      <c r="C30" s="1" t="s">
        <v>583</v>
      </c>
    </row>
    <row r="31" spans="1:3" ht="12.75" customHeight="1">
      <c r="A31" s="1" t="s">
        <v>584</v>
      </c>
      <c r="B31" s="1" t="s">
        <v>585</v>
      </c>
      <c r="C31" s="1" t="s">
        <v>586</v>
      </c>
    </row>
    <row r="32" spans="1:3" ht="12.75" customHeight="1">
      <c r="A32" s="1" t="s">
        <v>587</v>
      </c>
      <c r="B32" s="1" t="s">
        <v>296</v>
      </c>
      <c r="C32" s="1" t="s">
        <v>297</v>
      </c>
    </row>
    <row r="33" spans="1:3" ht="12.75" customHeight="1">
      <c r="A33" s="1" t="s">
        <v>37</v>
      </c>
      <c r="B33" s="1" t="s">
        <v>588</v>
      </c>
      <c r="C33" s="1" t="s">
        <v>589</v>
      </c>
    </row>
    <row r="34" spans="1:3" ht="12.75" customHeight="1">
      <c r="A34" s="1" t="s">
        <v>176</v>
      </c>
      <c r="B34" s="1" t="s">
        <v>590</v>
      </c>
      <c r="C34" s="1" t="s">
        <v>591</v>
      </c>
    </row>
    <row r="35" spans="1:3" ht="12.75" customHeight="1">
      <c r="A35" s="1" t="s">
        <v>204</v>
      </c>
      <c r="B35" s="11" t="s">
        <v>592</v>
      </c>
      <c r="C35" s="1" t="s">
        <v>593</v>
      </c>
    </row>
    <row r="36" spans="1:3" ht="12.75" customHeight="1">
      <c r="A36" s="11" t="s">
        <v>121</v>
      </c>
      <c r="B36" s="11" t="s">
        <v>594</v>
      </c>
      <c r="C36" s="11" t="s">
        <v>595</v>
      </c>
    </row>
    <row r="37" spans="1:3" ht="12.75" customHeight="1">
      <c r="A37" s="1" t="s">
        <v>301</v>
      </c>
      <c r="B37" s="1" t="s">
        <v>302</v>
      </c>
      <c r="C37" s="1" t="s">
        <v>303</v>
      </c>
    </row>
    <row r="38" spans="1:3" ht="12.75" customHeight="1">
      <c r="A38" s="1" t="s">
        <v>596</v>
      </c>
      <c r="B38" s="1" t="s">
        <v>597</v>
      </c>
    </row>
    <row r="39" spans="1:3" ht="12.75" customHeight="1">
      <c r="A39" s="1" t="s">
        <v>304</v>
      </c>
      <c r="B39" s="1" t="s">
        <v>305</v>
      </c>
    </row>
    <row r="40" spans="1:3" ht="12.75" customHeight="1">
      <c r="A40" s="1" t="s">
        <v>38</v>
      </c>
      <c r="B40" s="1" t="s">
        <v>598</v>
      </c>
      <c r="C40" s="1" t="s">
        <v>599</v>
      </c>
    </row>
    <row r="41" spans="1:3" ht="12.75" customHeight="1">
      <c r="A41" s="1" t="s">
        <v>600</v>
      </c>
      <c r="B41" s="1" t="s">
        <v>601</v>
      </c>
    </row>
    <row r="42" spans="1:3" ht="12.75" customHeight="1">
      <c r="A42" s="1" t="s">
        <v>602</v>
      </c>
      <c r="B42" s="1" t="s">
        <v>603</v>
      </c>
      <c r="C42" s="1" t="s">
        <v>604</v>
      </c>
    </row>
    <row r="43" spans="1:3" ht="12.75" customHeight="1">
      <c r="A43" s="1" t="s">
        <v>605</v>
      </c>
      <c r="B43" s="1" t="s">
        <v>606</v>
      </c>
      <c r="C43" s="1" t="s">
        <v>607</v>
      </c>
    </row>
    <row r="44" spans="1:3" ht="12.75" customHeight="1">
      <c r="A44" s="1" t="s">
        <v>608</v>
      </c>
      <c r="B44" s="1" t="s">
        <v>609</v>
      </c>
      <c r="C44" s="1" t="s">
        <v>610</v>
      </c>
    </row>
    <row r="45" spans="1:3" ht="12.75" customHeight="1">
      <c r="A45" s="1" t="s">
        <v>611</v>
      </c>
      <c r="B45" s="1" t="s">
        <v>612</v>
      </c>
      <c r="C45" s="1" t="s">
        <v>613</v>
      </c>
    </row>
    <row r="46" spans="1:3" ht="12.75" customHeight="1">
      <c r="A46" s="1" t="s">
        <v>614</v>
      </c>
      <c r="B46" s="1" t="s">
        <v>615</v>
      </c>
    </row>
    <row r="47" spans="1:3" ht="12.75" customHeight="1">
      <c r="A47" s="1" t="s">
        <v>616</v>
      </c>
      <c r="B47" s="1" t="s">
        <v>617</v>
      </c>
      <c r="C47" s="1" t="s">
        <v>618</v>
      </c>
    </row>
    <row r="48" spans="1:3" ht="12.75" customHeight="1">
      <c r="A48" s="1" t="s">
        <v>619</v>
      </c>
      <c r="B48" s="1" t="s">
        <v>306</v>
      </c>
      <c r="C48" s="11" t="s">
        <v>307</v>
      </c>
    </row>
    <row r="49" spans="1:3" ht="12.75" customHeight="1">
      <c r="A49" s="1" t="s">
        <v>620</v>
      </c>
      <c r="B49" s="1" t="s">
        <v>621</v>
      </c>
      <c r="C49" s="1" t="s">
        <v>622</v>
      </c>
    </row>
    <row r="50" spans="1:3" ht="12.75" customHeight="1">
      <c r="A50" s="1" t="s">
        <v>113</v>
      </c>
      <c r="B50" s="1" t="s">
        <v>623</v>
      </c>
      <c r="C50" s="1" t="s">
        <v>624</v>
      </c>
    </row>
    <row r="51" spans="1:3" ht="12.75" customHeight="1">
      <c r="A51" s="1" t="s">
        <v>625</v>
      </c>
      <c r="B51" s="1" t="s">
        <v>626</v>
      </c>
    </row>
    <row r="52" spans="1:3" ht="12.75" customHeight="1">
      <c r="A52" s="1" t="s">
        <v>123</v>
      </c>
      <c r="B52" s="1" t="s">
        <v>627</v>
      </c>
      <c r="C52" s="1" t="s">
        <v>628</v>
      </c>
    </row>
    <row r="53" spans="1:3" ht="12.75" customHeight="1">
      <c r="A53" s="1" t="s">
        <v>42</v>
      </c>
      <c r="B53" s="1" t="s">
        <v>629</v>
      </c>
      <c r="C53" s="1" t="s">
        <v>630</v>
      </c>
    </row>
    <row r="54" spans="1:3" ht="12.75" customHeight="1">
      <c r="A54" s="1" t="s">
        <v>196</v>
      </c>
      <c r="B54" s="1" t="s">
        <v>631</v>
      </c>
      <c r="C54" s="1" t="s">
        <v>632</v>
      </c>
    </row>
    <row r="55" spans="1:3" ht="12.75" customHeight="1">
      <c r="A55" s="1" t="s">
        <v>76</v>
      </c>
      <c r="B55" s="1" t="s">
        <v>633</v>
      </c>
      <c r="C55" s="1" t="s">
        <v>634</v>
      </c>
    </row>
    <row r="56" spans="1:3" ht="12.75" customHeight="1">
      <c r="A56" s="1" t="s">
        <v>45</v>
      </c>
      <c r="B56" s="1" t="s">
        <v>635</v>
      </c>
      <c r="C56" s="11" t="s">
        <v>636</v>
      </c>
    </row>
    <row r="57" spans="1:3" ht="12.75" customHeight="1">
      <c r="A57" s="1" t="s">
        <v>94</v>
      </c>
      <c r="B57" s="1" t="s">
        <v>637</v>
      </c>
      <c r="C57" s="1" t="s">
        <v>638</v>
      </c>
    </row>
    <row r="58" spans="1:3" ht="12.75" customHeight="1">
      <c r="A58" s="1" t="s">
        <v>639</v>
      </c>
      <c r="B58" s="1" t="s">
        <v>640</v>
      </c>
      <c r="C58" s="1" t="s">
        <v>641</v>
      </c>
    </row>
    <row r="59" spans="1:3" ht="12.75" customHeight="1">
      <c r="A59" s="1" t="s">
        <v>80</v>
      </c>
      <c r="B59" s="1" t="s">
        <v>642</v>
      </c>
      <c r="C59" s="1" t="s">
        <v>643</v>
      </c>
    </row>
    <row r="60" spans="1:3" ht="12.75" customHeight="1">
      <c r="A60" s="1" t="s">
        <v>101</v>
      </c>
      <c r="B60" s="1" t="s">
        <v>644</v>
      </c>
      <c r="C60" s="1" t="s">
        <v>645</v>
      </c>
    </row>
    <row r="61" spans="1:3" ht="12.75" customHeight="1">
      <c r="A61" s="1" t="s">
        <v>646</v>
      </c>
      <c r="B61" s="1" t="s">
        <v>647</v>
      </c>
    </row>
    <row r="62" spans="1:3" ht="12.75" customHeight="1">
      <c r="A62" s="1" t="s">
        <v>194</v>
      </c>
      <c r="B62" s="1" t="s">
        <v>648</v>
      </c>
      <c r="C62" s="1" t="s">
        <v>649</v>
      </c>
    </row>
    <row r="63" spans="1:3" ht="12.75" customHeight="1">
      <c r="A63" s="1" t="s">
        <v>67</v>
      </c>
      <c r="B63" s="1" t="s">
        <v>512</v>
      </c>
      <c r="C63" s="1" t="s">
        <v>513</v>
      </c>
    </row>
    <row r="64" spans="1:3" ht="12.75" customHeight="1">
      <c r="A64" s="1" t="s">
        <v>650</v>
      </c>
      <c r="B64" s="1" t="s">
        <v>651</v>
      </c>
      <c r="C64" s="1" t="s">
        <v>652</v>
      </c>
    </row>
    <row r="65" spans="1:3" ht="12.75" customHeight="1">
      <c r="A65" s="1" t="s">
        <v>653</v>
      </c>
      <c r="B65" s="1" t="s">
        <v>654</v>
      </c>
    </row>
    <row r="66" spans="1:3" ht="12.75" customHeight="1">
      <c r="A66" s="1" t="s">
        <v>68</v>
      </c>
      <c r="B66" s="1" t="s">
        <v>655</v>
      </c>
      <c r="C66" s="1" t="s">
        <v>656</v>
      </c>
    </row>
    <row r="67" spans="1:3" ht="12.75" customHeight="1">
      <c r="A67" s="1" t="s">
        <v>657</v>
      </c>
      <c r="B67" s="1" t="s">
        <v>658</v>
      </c>
      <c r="C67" s="1" t="s">
        <v>659</v>
      </c>
    </row>
    <row r="68" spans="1:3" ht="12.75" customHeight="1">
      <c r="A68" s="1" t="s">
        <v>660</v>
      </c>
      <c r="B68" s="1" t="s">
        <v>661</v>
      </c>
    </row>
    <row r="69" spans="1:3" ht="12.75" customHeight="1">
      <c r="A69" s="1" t="s">
        <v>662</v>
      </c>
      <c r="B69" s="1" t="s">
        <v>663</v>
      </c>
      <c r="C69" s="1" t="s">
        <v>664</v>
      </c>
    </row>
    <row r="70" spans="1:3" ht="12.75" customHeight="1">
      <c r="A70" s="1" t="s">
        <v>189</v>
      </c>
      <c r="B70" s="1" t="s">
        <v>665</v>
      </c>
      <c r="C70" s="1" t="s">
        <v>666</v>
      </c>
    </row>
    <row r="71" spans="1:3" ht="12.75" customHeight="1">
      <c r="A71" s="1" t="s">
        <v>322</v>
      </c>
      <c r="B71" s="1" t="s">
        <v>323</v>
      </c>
      <c r="C71" s="1" t="s">
        <v>324</v>
      </c>
    </row>
    <row r="72" spans="1:3" ht="12.75" customHeight="1">
      <c r="A72" s="1" t="s">
        <v>325</v>
      </c>
      <c r="B72" s="1" t="s">
        <v>326</v>
      </c>
    </row>
    <row r="73" spans="1:3" ht="12.75" customHeight="1">
      <c r="A73" s="1" t="s">
        <v>47</v>
      </c>
      <c r="B73" s="1" t="s">
        <v>667</v>
      </c>
      <c r="C73" s="11" t="s">
        <v>668</v>
      </c>
    </row>
    <row r="74" spans="1:3" ht="12.75" customHeight="1">
      <c r="A74" s="1" t="s">
        <v>330</v>
      </c>
      <c r="B74" s="1" t="s">
        <v>331</v>
      </c>
    </row>
    <row r="75" spans="1:3" ht="12.75" customHeight="1">
      <c r="A75" s="1" t="s">
        <v>319</v>
      </c>
      <c r="B75" s="1" t="s">
        <v>333</v>
      </c>
      <c r="C75" s="1" t="s">
        <v>334</v>
      </c>
    </row>
    <row r="76" spans="1:3" ht="12.75" customHeight="1">
      <c r="A76" s="1" t="s">
        <v>36</v>
      </c>
      <c r="B76" s="1" t="s">
        <v>669</v>
      </c>
      <c r="C76" s="1" t="s">
        <v>670</v>
      </c>
    </row>
    <row r="77" spans="1:3" ht="12.75" customHeight="1">
      <c r="A77" s="1" t="s">
        <v>355</v>
      </c>
      <c r="B77" s="1" t="s">
        <v>671</v>
      </c>
      <c r="C77" s="1" t="s">
        <v>672</v>
      </c>
    </row>
    <row r="78" spans="1:3" ht="12.75" customHeight="1">
      <c r="A78" s="1" t="s">
        <v>673</v>
      </c>
      <c r="B78" s="1" t="s">
        <v>674</v>
      </c>
    </row>
    <row r="79" spans="1:3" ht="12.75" customHeight="1">
      <c r="A79" s="1" t="s">
        <v>182</v>
      </c>
      <c r="B79" s="1" t="s">
        <v>338</v>
      </c>
      <c r="C79" s="1" t="s">
        <v>339</v>
      </c>
    </row>
    <row r="80" spans="1:3" ht="12.75" customHeight="1">
      <c r="A80" s="1" t="s">
        <v>675</v>
      </c>
      <c r="B80" s="1" t="s">
        <v>676</v>
      </c>
      <c r="C80" s="1" t="s">
        <v>677</v>
      </c>
    </row>
    <row r="81" spans="1:3" ht="12.75" customHeight="1">
      <c r="A81" s="1" t="s">
        <v>109</v>
      </c>
      <c r="B81" s="1" t="s">
        <v>678</v>
      </c>
      <c r="C81" s="1" t="s">
        <v>679</v>
      </c>
    </row>
    <row r="82" spans="1:3" ht="12.75" customHeight="1">
      <c r="A82" s="1" t="s">
        <v>680</v>
      </c>
      <c r="B82" s="1" t="s">
        <v>681</v>
      </c>
      <c r="C82" s="1" t="s">
        <v>682</v>
      </c>
    </row>
    <row r="83" spans="1:3" ht="12.75" customHeight="1">
      <c r="A83" s="1" t="s">
        <v>160</v>
      </c>
      <c r="B83" s="1" t="s">
        <v>683</v>
      </c>
      <c r="C83" s="1" t="s">
        <v>684</v>
      </c>
    </row>
    <row r="84" spans="1:3" ht="12.75" customHeight="1">
      <c r="A84" s="1" t="s">
        <v>685</v>
      </c>
      <c r="B84" s="1" t="s">
        <v>686</v>
      </c>
      <c r="C84" s="1" t="s">
        <v>687</v>
      </c>
    </row>
    <row r="85" spans="1:3" ht="12.75" customHeight="1">
      <c r="A85" s="1" t="s">
        <v>39</v>
      </c>
      <c r="B85" s="1" t="s">
        <v>688</v>
      </c>
      <c r="C85" s="1" t="s">
        <v>689</v>
      </c>
    </row>
    <row r="86" spans="1:3" ht="12.75" customHeight="1">
      <c r="A86" s="1" t="s">
        <v>342</v>
      </c>
      <c r="B86" s="1" t="s">
        <v>343</v>
      </c>
      <c r="C86" s="1" t="s">
        <v>344</v>
      </c>
    </row>
    <row r="87" spans="1:3" ht="12.75" customHeight="1">
      <c r="A87" s="1" t="s">
        <v>345</v>
      </c>
      <c r="B87" s="1" t="s">
        <v>346</v>
      </c>
      <c r="C87" s="1" t="s">
        <v>347</v>
      </c>
    </row>
    <row r="88" spans="1:3" ht="12.75" customHeight="1">
      <c r="A88" s="1" t="s">
        <v>27</v>
      </c>
      <c r="B88" s="1" t="s">
        <v>348</v>
      </c>
      <c r="C88" s="1" t="s">
        <v>349</v>
      </c>
    </row>
    <row r="89" spans="1:3" ht="12.75" customHeight="1">
      <c r="A89" s="1" t="s">
        <v>112</v>
      </c>
      <c r="B89" s="1" t="s">
        <v>690</v>
      </c>
    </row>
    <row r="90" spans="1:3" ht="12.75" customHeight="1">
      <c r="A90" s="1" t="s">
        <v>163</v>
      </c>
      <c r="B90" s="1" t="s">
        <v>350</v>
      </c>
      <c r="C90" s="1" t="s">
        <v>351</v>
      </c>
    </row>
    <row r="91" spans="1:3" ht="12.75" customHeight="1">
      <c r="A91" s="1" t="s">
        <v>691</v>
      </c>
      <c r="B91" s="1" t="s">
        <v>692</v>
      </c>
      <c r="C91" s="1" t="s">
        <v>693</v>
      </c>
    </row>
    <row r="92" spans="1:3" ht="12.75" customHeight="1">
      <c r="A92" s="1" t="s">
        <v>340</v>
      </c>
      <c r="B92" s="1" t="s">
        <v>694</v>
      </c>
      <c r="C92" s="1" t="s">
        <v>695</v>
      </c>
    </row>
    <row r="93" spans="1:3" ht="12.75" customHeight="1">
      <c r="A93" s="1" t="s">
        <v>696</v>
      </c>
      <c r="B93" s="1" t="s">
        <v>697</v>
      </c>
      <c r="C93" s="1" t="s">
        <v>698</v>
      </c>
    </row>
    <row r="94" spans="1:3" ht="12.75" customHeight="1">
      <c r="A94" s="1" t="s">
        <v>58</v>
      </c>
      <c r="B94" s="1" t="s">
        <v>358</v>
      </c>
      <c r="C94" s="1" t="s">
        <v>359</v>
      </c>
    </row>
    <row r="95" spans="1:3" ht="12.75" customHeight="1">
      <c r="A95" s="1" t="s">
        <v>699</v>
      </c>
      <c r="B95" s="1" t="s">
        <v>700</v>
      </c>
      <c r="C95" s="1" t="s">
        <v>701</v>
      </c>
    </row>
    <row r="96" spans="1:3" ht="12.75" customHeight="1">
      <c r="A96" s="1" t="s">
        <v>702</v>
      </c>
      <c r="B96" s="1" t="s">
        <v>703</v>
      </c>
    </row>
    <row r="97" spans="1:3" ht="12.75" customHeight="1">
      <c r="A97" s="1" t="s">
        <v>360</v>
      </c>
      <c r="B97" s="1" t="s">
        <v>361</v>
      </c>
      <c r="C97" s="1" t="s">
        <v>362</v>
      </c>
    </row>
    <row r="98" spans="1:3" ht="12.75" customHeight="1">
      <c r="A98" s="1" t="s">
        <v>704</v>
      </c>
      <c r="B98" s="1" t="s">
        <v>705</v>
      </c>
      <c r="C98" s="1" t="s">
        <v>706</v>
      </c>
    </row>
    <row r="99" spans="1:3" ht="12.75" customHeight="1">
      <c r="A99" s="1" t="s">
        <v>707</v>
      </c>
      <c r="B99" s="1" t="s">
        <v>708</v>
      </c>
      <c r="C99" s="11" t="s">
        <v>709</v>
      </c>
    </row>
    <row r="100" spans="1:3" ht="12.75" customHeight="1">
      <c r="A100" s="1" t="s">
        <v>363</v>
      </c>
      <c r="B100" s="1" t="s">
        <v>364</v>
      </c>
      <c r="C100" s="1" t="s">
        <v>365</v>
      </c>
    </row>
    <row r="101" spans="1:3" ht="12.75" customHeight="1">
      <c r="A101" s="1" t="s">
        <v>710</v>
      </c>
      <c r="B101" s="1" t="s">
        <v>711</v>
      </c>
      <c r="C101" s="1" t="s">
        <v>712</v>
      </c>
    </row>
    <row r="102" spans="1:3" ht="12.75" customHeight="1">
      <c r="A102" s="1" t="s">
        <v>713</v>
      </c>
      <c r="B102" s="1" t="s">
        <v>714</v>
      </c>
      <c r="C102" s="1" t="s">
        <v>715</v>
      </c>
    </row>
    <row r="103" spans="1:3" ht="12.75" customHeight="1">
      <c r="A103" s="11" t="s">
        <v>96</v>
      </c>
      <c r="B103" s="11" t="s">
        <v>716</v>
      </c>
      <c r="C103" s="1" t="s">
        <v>717</v>
      </c>
    </row>
    <row r="104" spans="1:3" ht="12.75" customHeight="1">
      <c r="A104" s="1" t="s">
        <v>185</v>
      </c>
      <c r="B104" s="1" t="s">
        <v>718</v>
      </c>
      <c r="C104" s="1" t="s">
        <v>719</v>
      </c>
    </row>
    <row r="105" spans="1:3" ht="12.75" customHeight="1">
      <c r="A105" s="1" t="s">
        <v>720</v>
      </c>
      <c r="B105" s="1" t="s">
        <v>721</v>
      </c>
      <c r="C105" s="1" t="s">
        <v>722</v>
      </c>
    </row>
    <row r="106" spans="1:3" ht="12.75" customHeight="1">
      <c r="A106" s="1" t="s">
        <v>366</v>
      </c>
      <c r="B106" s="1" t="s">
        <v>367</v>
      </c>
      <c r="C106" s="1" t="s">
        <v>368</v>
      </c>
    </row>
    <row r="107" spans="1:3" ht="12.75" customHeight="1">
      <c r="A107" s="1" t="s">
        <v>369</v>
      </c>
      <c r="B107" s="1" t="s">
        <v>370</v>
      </c>
      <c r="C107" s="1" t="s">
        <v>371</v>
      </c>
    </row>
    <row r="108" spans="1:3" ht="12.75" customHeight="1">
      <c r="A108" s="1" t="s">
        <v>723</v>
      </c>
      <c r="B108" s="1" t="s">
        <v>724</v>
      </c>
    </row>
    <row r="109" spans="1:3" ht="12.75" customHeight="1">
      <c r="A109" s="1" t="s">
        <v>97</v>
      </c>
      <c r="B109" s="1" t="s">
        <v>725</v>
      </c>
      <c r="C109" s="1" t="s">
        <v>726</v>
      </c>
    </row>
    <row r="110" spans="1:3" ht="12.75" customHeight="1">
      <c r="A110" s="1" t="s">
        <v>727</v>
      </c>
      <c r="B110" s="1" t="s">
        <v>728</v>
      </c>
      <c r="C110" s="1" t="s">
        <v>729</v>
      </c>
    </row>
    <row r="111" spans="1:3" ht="12.75" customHeight="1">
      <c r="A111" s="1" t="s">
        <v>730</v>
      </c>
      <c r="B111" s="1" t="s">
        <v>731</v>
      </c>
      <c r="C111" s="1" t="s">
        <v>732</v>
      </c>
    </row>
    <row r="112" spans="1:3" ht="12.75" customHeight="1">
      <c r="A112" s="1" t="s">
        <v>733</v>
      </c>
      <c r="B112" s="1" t="s">
        <v>734</v>
      </c>
      <c r="C112" s="1" t="s">
        <v>735</v>
      </c>
    </row>
    <row r="113" spans="1:3" ht="12.75" customHeight="1">
      <c r="A113" s="1" t="s">
        <v>29</v>
      </c>
      <c r="B113" s="1" t="s">
        <v>736</v>
      </c>
      <c r="C113" s="1" t="s">
        <v>737</v>
      </c>
    </row>
    <row r="114" spans="1:3" ht="12.75" customHeight="1">
      <c r="A114" s="1" t="s">
        <v>181</v>
      </c>
      <c r="B114" s="1" t="s">
        <v>738</v>
      </c>
      <c r="C114" s="1" t="s">
        <v>739</v>
      </c>
    </row>
    <row r="115" spans="1:3" ht="12.75" customHeight="1">
      <c r="A115" s="1" t="s">
        <v>522</v>
      </c>
      <c r="B115" s="1" t="s">
        <v>523</v>
      </c>
      <c r="C115" s="1" t="s">
        <v>524</v>
      </c>
    </row>
    <row r="116" spans="1:3" ht="12.75" customHeight="1">
      <c r="A116" s="1" t="s">
        <v>740</v>
      </c>
      <c r="B116" s="1" t="s">
        <v>741</v>
      </c>
      <c r="C116" s="11" t="s">
        <v>742</v>
      </c>
    </row>
    <row r="117" spans="1:3" ht="12.75" customHeight="1">
      <c r="A117" s="1" t="s">
        <v>380</v>
      </c>
      <c r="B117" s="1" t="s">
        <v>381</v>
      </c>
      <c r="C117" s="11" t="s">
        <v>382</v>
      </c>
    </row>
    <row r="118" spans="1:3" ht="12.75" customHeight="1">
      <c r="A118" s="1" t="s">
        <v>383</v>
      </c>
      <c r="B118" s="1" t="s">
        <v>384</v>
      </c>
      <c r="C118" s="1" t="s">
        <v>385</v>
      </c>
    </row>
    <row r="119" spans="1:3" ht="12.75" customHeight="1">
      <c r="A119" s="1" t="s">
        <v>386</v>
      </c>
      <c r="B119" s="1" t="s">
        <v>387</v>
      </c>
    </row>
    <row r="120" spans="1:3" ht="12.75" customHeight="1">
      <c r="A120" s="1" t="s">
        <v>743</v>
      </c>
      <c r="B120" s="1" t="s">
        <v>744</v>
      </c>
      <c r="C120" s="1" t="s">
        <v>745</v>
      </c>
    </row>
    <row r="121" spans="1:3" ht="12.75" customHeight="1">
      <c r="A121" s="1" t="s">
        <v>388</v>
      </c>
      <c r="B121" s="1" t="s">
        <v>389</v>
      </c>
    </row>
    <row r="122" spans="1:3" ht="12.75" customHeight="1">
      <c r="A122" s="1" t="s">
        <v>127</v>
      </c>
      <c r="B122" s="1" t="s">
        <v>746</v>
      </c>
      <c r="C122" s="1" t="s">
        <v>747</v>
      </c>
    </row>
    <row r="123" spans="1:3" ht="12.75" customHeight="1">
      <c r="A123" s="1" t="s">
        <v>748</v>
      </c>
      <c r="B123" s="1" t="s">
        <v>749</v>
      </c>
      <c r="C123" s="1" t="s">
        <v>750</v>
      </c>
    </row>
    <row r="124" spans="1:3" ht="12.75" customHeight="1">
      <c r="A124" s="1" t="s">
        <v>131</v>
      </c>
      <c r="B124" s="1" t="s">
        <v>751</v>
      </c>
      <c r="C124" s="1" t="s">
        <v>752</v>
      </c>
    </row>
    <row r="125" spans="1:3" ht="12.75" customHeight="1">
      <c r="A125" s="1" t="s">
        <v>753</v>
      </c>
      <c r="B125" s="1" t="s">
        <v>391</v>
      </c>
      <c r="C125" s="1" t="s">
        <v>392</v>
      </c>
    </row>
    <row r="126" spans="1:3" ht="12.75" customHeight="1">
      <c r="A126" s="1" t="s">
        <v>393</v>
      </c>
      <c r="B126" s="1" t="s">
        <v>394</v>
      </c>
      <c r="C126" s="1" t="s">
        <v>395</v>
      </c>
    </row>
    <row r="127" spans="1:3" ht="12.75" customHeight="1">
      <c r="A127" s="1" t="s">
        <v>396</v>
      </c>
      <c r="B127" s="1" t="s">
        <v>397</v>
      </c>
      <c r="C127" s="1" t="s">
        <v>398</v>
      </c>
    </row>
    <row r="128" spans="1:3" ht="12.75" customHeight="1">
      <c r="A128" s="1" t="s">
        <v>754</v>
      </c>
      <c r="B128" s="1" t="s">
        <v>755</v>
      </c>
      <c r="C128" s="1" t="s">
        <v>756</v>
      </c>
    </row>
    <row r="129" spans="1:3" ht="12.75" customHeight="1">
      <c r="A129" s="1" t="s">
        <v>757</v>
      </c>
      <c r="B129" s="1" t="s">
        <v>758</v>
      </c>
    </row>
    <row r="130" spans="1:3" ht="12.75" customHeight="1">
      <c r="A130" s="1" t="s">
        <v>390</v>
      </c>
      <c r="B130" s="1" t="s">
        <v>759</v>
      </c>
      <c r="C130" s="1" t="s">
        <v>760</v>
      </c>
    </row>
    <row r="131" spans="1:3" ht="12.75" customHeight="1">
      <c r="A131" s="1" t="s">
        <v>54</v>
      </c>
      <c r="B131" s="1" t="s">
        <v>399</v>
      </c>
      <c r="C131" s="1" t="s">
        <v>400</v>
      </c>
    </row>
    <row r="132" spans="1:3" ht="12.75" customHeight="1">
      <c r="A132" s="1" t="s">
        <v>179</v>
      </c>
      <c r="B132" s="1" t="s">
        <v>761</v>
      </c>
      <c r="C132" s="1" t="s">
        <v>762</v>
      </c>
    </row>
    <row r="133" spans="1:3" ht="12.75" customHeight="1">
      <c r="A133" s="1" t="s">
        <v>35</v>
      </c>
      <c r="B133" s="1" t="s">
        <v>763</v>
      </c>
      <c r="C133" s="1" t="s">
        <v>764</v>
      </c>
    </row>
    <row r="134" spans="1:3" ht="12.75" customHeight="1">
      <c r="A134" s="1" t="s">
        <v>186</v>
      </c>
      <c r="B134" s="1" t="s">
        <v>401</v>
      </c>
      <c r="C134" s="1" t="s">
        <v>402</v>
      </c>
    </row>
    <row r="135" spans="1:3" ht="12.75" customHeight="1">
      <c r="A135" s="1" t="s">
        <v>46</v>
      </c>
      <c r="B135" s="1" t="s">
        <v>409</v>
      </c>
      <c r="C135" s="1" t="s">
        <v>410</v>
      </c>
    </row>
    <row r="136" spans="1:3" ht="12.75" customHeight="1">
      <c r="A136" s="1" t="s">
        <v>180</v>
      </c>
      <c r="B136" s="1" t="s">
        <v>765</v>
      </c>
      <c r="C136" s="1" t="s">
        <v>766</v>
      </c>
    </row>
    <row r="137" spans="1:3" ht="12.75" customHeight="1">
      <c r="A137" s="1" t="s">
        <v>767</v>
      </c>
      <c r="B137" s="1" t="s">
        <v>768</v>
      </c>
      <c r="C137" s="1" t="s">
        <v>769</v>
      </c>
    </row>
    <row r="138" spans="1:3" ht="12.75" customHeight="1">
      <c r="A138" s="1" t="s">
        <v>770</v>
      </c>
      <c r="B138" s="1" t="s">
        <v>771</v>
      </c>
    </row>
    <row r="139" spans="1:3" ht="12.75" customHeight="1">
      <c r="A139" s="1" t="s">
        <v>34</v>
      </c>
      <c r="B139" s="1" t="s">
        <v>772</v>
      </c>
      <c r="C139" s="1" t="s">
        <v>773</v>
      </c>
    </row>
    <row r="140" spans="1:3" ht="12.75" customHeight="1">
      <c r="A140" s="11" t="s">
        <v>63</v>
      </c>
      <c r="B140" s="11" t="s">
        <v>774</v>
      </c>
      <c r="C140" s="11" t="s">
        <v>775</v>
      </c>
    </row>
    <row r="141" spans="1:3" ht="12.75" customHeight="1">
      <c r="A141" s="1" t="s">
        <v>142</v>
      </c>
      <c r="B141" s="1" t="s">
        <v>776</v>
      </c>
      <c r="C141" s="1" t="s">
        <v>777</v>
      </c>
    </row>
    <row r="142" spans="1:3" ht="12.75" customHeight="1">
      <c r="A142" s="1" t="s">
        <v>778</v>
      </c>
      <c r="B142" s="1" t="s">
        <v>779</v>
      </c>
      <c r="C142" s="1" t="s">
        <v>780</v>
      </c>
    </row>
    <row r="143" spans="1:3" ht="12.75" customHeight="1">
      <c r="A143" s="1" t="s">
        <v>411</v>
      </c>
      <c r="B143" s="1" t="s">
        <v>412</v>
      </c>
      <c r="C143" s="1" t="s">
        <v>413</v>
      </c>
    </row>
    <row r="144" spans="1:3" ht="12.75" customHeight="1">
      <c r="A144" s="1" t="s">
        <v>781</v>
      </c>
      <c r="B144" s="1" t="s">
        <v>782</v>
      </c>
    </row>
    <row r="145" spans="1:3" ht="12.75" customHeight="1">
      <c r="A145" s="1" t="s">
        <v>31</v>
      </c>
      <c r="B145" s="1" t="s">
        <v>783</v>
      </c>
      <c r="C145" s="1" t="s">
        <v>784</v>
      </c>
    </row>
    <row r="146" spans="1:3" ht="12.75" customHeight="1">
      <c r="A146" s="1" t="s">
        <v>785</v>
      </c>
      <c r="B146" s="1" t="s">
        <v>786</v>
      </c>
      <c r="C146" s="1" t="s">
        <v>787</v>
      </c>
    </row>
    <row r="147" spans="1:3" ht="12.75" customHeight="1">
      <c r="A147" s="1" t="s">
        <v>420</v>
      </c>
      <c r="B147" s="1" t="s">
        <v>421</v>
      </c>
      <c r="C147" s="1" t="s">
        <v>422</v>
      </c>
    </row>
    <row r="148" spans="1:3" ht="12.75" customHeight="1">
      <c r="A148" s="1" t="s">
        <v>125</v>
      </c>
      <c r="B148" s="1" t="s">
        <v>423</v>
      </c>
      <c r="C148" s="1" t="s">
        <v>424</v>
      </c>
    </row>
    <row r="149" spans="1:3" ht="12.75" customHeight="1">
      <c r="A149" s="1" t="s">
        <v>788</v>
      </c>
      <c r="B149" s="1" t="s">
        <v>789</v>
      </c>
      <c r="C149" s="1" t="s">
        <v>790</v>
      </c>
    </row>
    <row r="150" spans="1:3" ht="12.75" customHeight="1">
      <c r="A150" s="1" t="s">
        <v>791</v>
      </c>
      <c r="B150" s="1" t="s">
        <v>792</v>
      </c>
    </row>
    <row r="151" spans="1:3" ht="12.75" customHeight="1">
      <c r="A151" s="1" t="s">
        <v>793</v>
      </c>
      <c r="B151" s="1" t="s">
        <v>794</v>
      </c>
      <c r="C151" s="1" t="s">
        <v>795</v>
      </c>
    </row>
    <row r="152" spans="1:3" ht="12.75" customHeight="1">
      <c r="A152" s="1" t="s">
        <v>796</v>
      </c>
      <c r="B152" s="1" t="s">
        <v>797</v>
      </c>
      <c r="C152" s="1" t="s">
        <v>798</v>
      </c>
    </row>
    <row r="153" spans="1:3" ht="12.75" customHeight="1">
      <c r="A153" s="1" t="s">
        <v>41</v>
      </c>
      <c r="B153" s="1" t="s">
        <v>799</v>
      </c>
      <c r="C153" s="1" t="s">
        <v>800</v>
      </c>
    </row>
    <row r="154" spans="1:3" ht="12.75" customHeight="1">
      <c r="A154" s="1" t="s">
        <v>801</v>
      </c>
      <c r="B154" s="1" t="s">
        <v>802</v>
      </c>
      <c r="C154" s="1" t="s">
        <v>803</v>
      </c>
    </row>
    <row r="155" spans="1:3" ht="12.75" customHeight="1">
      <c r="A155" s="1" t="s">
        <v>187</v>
      </c>
      <c r="B155" s="1" t="s">
        <v>425</v>
      </c>
      <c r="C155" s="1" t="s">
        <v>426</v>
      </c>
    </row>
    <row r="156" spans="1:3" ht="12.75" customHeight="1">
      <c r="A156" s="1" t="s">
        <v>90</v>
      </c>
      <c r="B156" s="1" t="s">
        <v>804</v>
      </c>
      <c r="C156" s="1" t="s">
        <v>805</v>
      </c>
    </row>
    <row r="157" spans="1:3" ht="12.75" customHeight="1">
      <c r="A157" s="1" t="s">
        <v>806</v>
      </c>
      <c r="B157" s="1" t="s">
        <v>807</v>
      </c>
      <c r="C157" s="1" t="s">
        <v>808</v>
      </c>
    </row>
    <row r="158" spans="1:3" ht="12.75" customHeight="1">
      <c r="A158" s="1" t="s">
        <v>30</v>
      </c>
      <c r="B158" s="1" t="s">
        <v>809</v>
      </c>
      <c r="C158" s="1" t="s">
        <v>810</v>
      </c>
    </row>
    <row r="159" spans="1:3" ht="12.75" customHeight="1">
      <c r="A159" s="1" t="s">
        <v>811</v>
      </c>
      <c r="B159" s="1" t="s">
        <v>812</v>
      </c>
    </row>
    <row r="160" spans="1:3" ht="12.75" customHeight="1">
      <c r="A160" s="1" t="s">
        <v>427</v>
      </c>
      <c r="B160" s="1" t="s">
        <v>428</v>
      </c>
      <c r="C160" s="1" t="s">
        <v>429</v>
      </c>
    </row>
    <row r="161" spans="1:3" ht="12.75" customHeight="1">
      <c r="A161" s="1" t="s">
        <v>122</v>
      </c>
      <c r="B161" s="1" t="s">
        <v>813</v>
      </c>
      <c r="C161" s="1" t="s">
        <v>814</v>
      </c>
    </row>
    <row r="162" spans="1:3" ht="12.75" customHeight="1">
      <c r="A162" s="1" t="s">
        <v>815</v>
      </c>
      <c r="B162" s="1" t="s">
        <v>816</v>
      </c>
      <c r="C162" s="1" t="s">
        <v>817</v>
      </c>
    </row>
    <row r="163" spans="1:3" ht="12.75" customHeight="1">
      <c r="A163" s="1" t="s">
        <v>157</v>
      </c>
      <c r="B163" s="1" t="s">
        <v>818</v>
      </c>
      <c r="C163" s="1" t="s">
        <v>819</v>
      </c>
    </row>
    <row r="164" spans="1:3" ht="12.75" customHeight="1">
      <c r="A164" s="1" t="s">
        <v>820</v>
      </c>
      <c r="B164" s="1" t="s">
        <v>821</v>
      </c>
      <c r="C164" s="1" t="s">
        <v>822</v>
      </c>
    </row>
    <row r="165" spans="1:3" ht="12.75" customHeight="1">
      <c r="A165" s="1" t="s">
        <v>93</v>
      </c>
      <c r="B165" s="1" t="s">
        <v>823</v>
      </c>
      <c r="C165" s="1" t="s">
        <v>824</v>
      </c>
    </row>
    <row r="166" spans="1:3" ht="12.75" customHeight="1">
      <c r="A166" s="1" t="s">
        <v>53</v>
      </c>
      <c r="B166" s="1" t="s">
        <v>435</v>
      </c>
      <c r="C166" s="1" t="s">
        <v>436</v>
      </c>
    </row>
    <row r="167" spans="1:3" ht="12.75" customHeight="1">
      <c r="A167" s="1" t="s">
        <v>95</v>
      </c>
      <c r="B167" s="1" t="s">
        <v>825</v>
      </c>
      <c r="C167" s="1" t="s">
        <v>826</v>
      </c>
    </row>
    <row r="168" spans="1:3" ht="12.75" customHeight="1">
      <c r="A168" s="1" t="s">
        <v>827</v>
      </c>
      <c r="B168" s="1" t="s">
        <v>828</v>
      </c>
      <c r="C168" s="1" t="s">
        <v>829</v>
      </c>
    </row>
    <row r="169" spans="1:3" ht="12.75" customHeight="1">
      <c r="A169" s="1" t="s">
        <v>830</v>
      </c>
      <c r="B169" s="1" t="s">
        <v>831</v>
      </c>
      <c r="C169" s="1" t="s">
        <v>832</v>
      </c>
    </row>
    <row r="170" spans="1:3" ht="12.75" customHeight="1">
      <c r="A170" s="1" t="s">
        <v>439</v>
      </c>
      <c r="B170" s="1" t="s">
        <v>440</v>
      </c>
      <c r="C170" s="1" t="s">
        <v>441</v>
      </c>
    </row>
    <row r="171" spans="1:3" ht="12.75" customHeight="1">
      <c r="A171" s="1" t="s">
        <v>56</v>
      </c>
      <c r="B171" s="1" t="s">
        <v>442</v>
      </c>
      <c r="C171" s="1" t="s">
        <v>443</v>
      </c>
    </row>
    <row r="172" spans="1:3" ht="12.75" customHeight="1">
      <c r="A172" s="1" t="s">
        <v>444</v>
      </c>
      <c r="B172" s="1" t="s">
        <v>445</v>
      </c>
    </row>
    <row r="173" spans="1:3" ht="12.75" customHeight="1">
      <c r="A173" s="1" t="s">
        <v>59</v>
      </c>
      <c r="B173" s="1" t="s">
        <v>833</v>
      </c>
      <c r="C173" s="1" t="s">
        <v>834</v>
      </c>
    </row>
    <row r="174" spans="1:3" ht="12.75" customHeight="1">
      <c r="A174" s="1" t="s">
        <v>835</v>
      </c>
      <c r="B174" s="1" t="s">
        <v>836</v>
      </c>
      <c r="C174" s="1" t="s">
        <v>837</v>
      </c>
    </row>
    <row r="175" spans="1:3" ht="12.75" customHeight="1">
      <c r="A175" s="1" t="s">
        <v>838</v>
      </c>
      <c r="B175" s="1" t="s">
        <v>839</v>
      </c>
      <c r="C175" s="1" t="s">
        <v>840</v>
      </c>
    </row>
    <row r="176" spans="1:3" ht="12.75" customHeight="1">
      <c r="A176" s="1" t="s">
        <v>841</v>
      </c>
      <c r="B176" s="1" t="s">
        <v>842</v>
      </c>
      <c r="C176" s="1" t="s">
        <v>843</v>
      </c>
    </row>
    <row r="177" spans="1:5" ht="12.75" customHeight="1">
      <c r="A177" s="1" t="s">
        <v>43</v>
      </c>
      <c r="B177" s="1" t="s">
        <v>844</v>
      </c>
      <c r="C177" s="1" t="s">
        <v>845</v>
      </c>
    </row>
    <row r="178" spans="1:5" ht="12.75" customHeight="1">
      <c r="A178" s="1" t="s">
        <v>44</v>
      </c>
      <c r="B178" s="1" t="s">
        <v>846</v>
      </c>
      <c r="C178" s="1" t="s">
        <v>847</v>
      </c>
    </row>
    <row r="179" spans="1:5" ht="12.75" customHeight="1">
      <c r="A179" s="1" t="s">
        <v>91</v>
      </c>
      <c r="B179" s="1" t="s">
        <v>848</v>
      </c>
      <c r="C179" s="1" t="s">
        <v>849</v>
      </c>
    </row>
    <row r="180" spans="1:5" ht="12.75" customHeight="1">
      <c r="A180" s="1" t="s">
        <v>496</v>
      </c>
      <c r="B180" s="1" t="s">
        <v>497</v>
      </c>
    </row>
    <row r="181" spans="1:5" ht="12.75" customHeight="1">
      <c r="A181" s="1" t="s">
        <v>156</v>
      </c>
      <c r="B181" s="1" t="s">
        <v>498</v>
      </c>
      <c r="C181" s="1" t="s">
        <v>499</v>
      </c>
    </row>
    <row r="182" spans="1:5" ht="12.75" customHeight="1">
      <c r="A182" s="1" t="s">
        <v>850</v>
      </c>
      <c r="B182" s="1" t="s">
        <v>851</v>
      </c>
      <c r="C182" s="1" t="s">
        <v>852</v>
      </c>
    </row>
    <row r="183" spans="1:5" ht="12.75" customHeight="1">
      <c r="A183" s="1" t="s">
        <v>853</v>
      </c>
      <c r="B183" s="1" t="s">
        <v>854</v>
      </c>
      <c r="C183" s="1" t="s">
        <v>855</v>
      </c>
    </row>
    <row r="184" spans="1:5" ht="12.75" customHeight="1">
      <c r="A184" s="1" t="s">
        <v>856</v>
      </c>
      <c r="B184" s="1" t="s">
        <v>857</v>
      </c>
      <c r="C184" s="1" t="s">
        <v>858</v>
      </c>
    </row>
    <row r="185" spans="1:5" ht="12.75" customHeight="1">
      <c r="A185" s="1" t="s">
        <v>859</v>
      </c>
      <c r="B185" s="1" t="s">
        <v>860</v>
      </c>
      <c r="C185" s="1" t="s">
        <v>861</v>
      </c>
    </row>
    <row r="186" spans="1:5" ht="12.75" customHeight="1">
      <c r="A186" s="1" t="s">
        <v>862</v>
      </c>
      <c r="B186" s="1" t="s">
        <v>863</v>
      </c>
    </row>
    <row r="187" spans="1:5" ht="12.75" customHeight="1">
      <c r="A187" s="1" t="s">
        <v>72</v>
      </c>
      <c r="B187" s="1" t="s">
        <v>864</v>
      </c>
      <c r="C187" s="1" t="s">
        <v>865</v>
      </c>
    </row>
    <row r="188" spans="1:5" ht="12.75" customHeight="1">
      <c r="A188" s="1" t="s">
        <v>195</v>
      </c>
      <c r="B188" s="1" t="s">
        <v>866</v>
      </c>
      <c r="C188" s="1" t="s">
        <v>867</v>
      </c>
    </row>
    <row r="189" spans="1:5" ht="12.75" customHeight="1">
      <c r="A189" s="1" t="s">
        <v>62</v>
      </c>
      <c r="B189" s="1" t="s">
        <v>868</v>
      </c>
      <c r="C189" s="1" t="s">
        <v>869</v>
      </c>
    </row>
    <row r="190" spans="1:5" ht="12.75" customHeight="1">
      <c r="A190" s="1" t="s">
        <v>503</v>
      </c>
      <c r="B190" s="1" t="s">
        <v>504</v>
      </c>
      <c r="C190" s="11" t="s">
        <v>505</v>
      </c>
    </row>
    <row r="191" spans="1:5" ht="12.75" customHeight="1">
      <c r="A191" s="1" t="s">
        <v>506</v>
      </c>
      <c r="B191" s="1" t="s">
        <v>507</v>
      </c>
    </row>
    <row r="192" spans="1:5" ht="12.75" customHeight="1">
      <c r="A192" s="1" t="s">
        <v>508</v>
      </c>
      <c r="B192" s="1" t="s">
        <v>509</v>
      </c>
      <c r="C192" s="11" t="s">
        <v>510</v>
      </c>
      <c r="E192" s="11"/>
    </row>
    <row r="193" spans="1:5" ht="12.75" customHeight="1">
      <c r="A193" s="1" t="s">
        <v>870</v>
      </c>
      <c r="B193" s="1" t="s">
        <v>871</v>
      </c>
      <c r="C193" s="1" t="s">
        <v>872</v>
      </c>
      <c r="E193" s="11"/>
    </row>
    <row r="194" spans="1:5" ht="12.75" customHeight="1">
      <c r="A194" s="1" t="s">
        <v>873</v>
      </c>
      <c r="B194" s="1" t="s">
        <v>874</v>
      </c>
      <c r="C194" s="1" t="s">
        <v>875</v>
      </c>
      <c r="E194" s="11"/>
    </row>
    <row r="195" spans="1:5" ht="12.75" customHeight="1">
      <c r="A195" s="1" t="s">
        <v>174</v>
      </c>
      <c r="B195" s="1" t="s">
        <v>876</v>
      </c>
      <c r="C195" s="1" t="s">
        <v>877</v>
      </c>
      <c r="E195" s="11"/>
    </row>
    <row r="196" spans="1:5" ht="12.75" customHeight="1">
      <c r="A196" s="1" t="s">
        <v>878</v>
      </c>
      <c r="B196" s="1" t="s">
        <v>879</v>
      </c>
      <c r="C196" s="1" t="s">
        <v>880</v>
      </c>
      <c r="E196" s="11"/>
    </row>
    <row r="197" spans="1:5" ht="12.75" customHeight="1">
      <c r="A197" s="1" t="s">
        <v>126</v>
      </c>
      <c r="B197" s="1" t="s">
        <v>881</v>
      </c>
      <c r="C197" s="1" t="s">
        <v>882</v>
      </c>
      <c r="E197" s="11"/>
    </row>
    <row r="198" spans="1:5" ht="12.75" customHeight="1">
      <c r="A198" s="1" t="s">
        <v>49</v>
      </c>
      <c r="B198" s="1" t="s">
        <v>883</v>
      </c>
      <c r="C198" s="1" t="s">
        <v>884</v>
      </c>
      <c r="E198" s="11"/>
    </row>
    <row r="199" spans="1:5" ht="12.75" customHeight="1">
      <c r="A199" s="11" t="s">
        <v>188</v>
      </c>
      <c r="B199" s="11" t="s">
        <v>511</v>
      </c>
      <c r="C199" s="11" t="s">
        <v>511</v>
      </c>
      <c r="E199" s="11"/>
    </row>
    <row r="200" spans="1:5" ht="12.75" customHeight="1">
      <c r="A200" s="11" t="s">
        <v>496</v>
      </c>
      <c r="B200" s="11" t="s">
        <v>885</v>
      </c>
      <c r="C200" s="11" t="s">
        <v>885</v>
      </c>
      <c r="E200" s="11"/>
    </row>
    <row r="201" spans="1:5" ht="12.75" customHeight="1">
      <c r="A201" s="11" t="s">
        <v>40</v>
      </c>
      <c r="B201" s="11" t="s">
        <v>886</v>
      </c>
      <c r="C201" s="11" t="s">
        <v>887</v>
      </c>
      <c r="E201" s="11"/>
    </row>
    <row r="202" spans="1:5" ht="12.75" customHeight="1">
      <c r="A202" s="11" t="s">
        <v>48</v>
      </c>
      <c r="B202" s="11" t="s">
        <v>888</v>
      </c>
      <c r="C202" s="11" t="s">
        <v>889</v>
      </c>
      <c r="E202" s="11"/>
    </row>
    <row r="203" spans="1:5" ht="12.75" customHeight="1">
      <c r="A203" s="11" t="s">
        <v>61</v>
      </c>
      <c r="B203" s="11" t="s">
        <v>890</v>
      </c>
      <c r="C203" s="11" t="s">
        <v>891</v>
      </c>
      <c r="E203" s="11"/>
    </row>
    <row r="204" spans="1:5" ht="12.75" customHeight="1">
      <c r="A204" s="11" t="s">
        <v>71</v>
      </c>
      <c r="B204" s="11" t="s">
        <v>892</v>
      </c>
      <c r="C204" s="11" t="s">
        <v>893</v>
      </c>
      <c r="E204" s="11"/>
    </row>
    <row r="205" spans="1:5" ht="12.75" customHeight="1">
      <c r="A205" s="11" t="s">
        <v>75</v>
      </c>
      <c r="B205" s="11" t="s">
        <v>894</v>
      </c>
      <c r="C205" s="11" t="s">
        <v>895</v>
      </c>
      <c r="E205" s="11"/>
    </row>
    <row r="206" spans="1:5" ht="12.75" customHeight="1">
      <c r="A206" s="11" t="s">
        <v>77</v>
      </c>
      <c r="B206" s="1" t="s">
        <v>896</v>
      </c>
      <c r="C206" s="1" t="s">
        <v>897</v>
      </c>
      <c r="E206" s="11"/>
    </row>
    <row r="207" spans="1:5" ht="12.75" customHeight="1">
      <c r="A207" s="11" t="s">
        <v>79</v>
      </c>
      <c r="B207" s="1" t="s">
        <v>898</v>
      </c>
      <c r="C207" s="1" t="s">
        <v>899</v>
      </c>
      <c r="E207" s="11"/>
    </row>
    <row r="208" spans="1:5" ht="12.75" customHeight="1">
      <c r="A208" s="11" t="s">
        <v>78</v>
      </c>
      <c r="B208" s="11" t="s">
        <v>900</v>
      </c>
      <c r="E208" s="11"/>
    </row>
    <row r="209" spans="1:5" ht="12.75" customHeight="1">
      <c r="A209" s="11" t="s">
        <v>81</v>
      </c>
      <c r="B209" s="1" t="s">
        <v>901</v>
      </c>
      <c r="C209" s="1" t="s">
        <v>902</v>
      </c>
      <c r="E209" s="11"/>
    </row>
    <row r="210" spans="1:5" ht="12.75" customHeight="1">
      <c r="A210" s="11" t="s">
        <v>69</v>
      </c>
      <c r="B210" s="1" t="s">
        <v>903</v>
      </c>
      <c r="C210" s="1" t="s">
        <v>904</v>
      </c>
      <c r="E210" s="11"/>
    </row>
    <row r="211" spans="1:5" ht="12.75" customHeight="1">
      <c r="A211" s="11" t="s">
        <v>82</v>
      </c>
      <c r="B211" s="1" t="s">
        <v>905</v>
      </c>
      <c r="C211" s="1" t="s">
        <v>906</v>
      </c>
      <c r="E211" s="11"/>
    </row>
    <row r="212" spans="1:5" ht="12.75" customHeight="1">
      <c r="A212" s="11" t="s">
        <v>89</v>
      </c>
      <c r="B212" s="1" t="s">
        <v>907</v>
      </c>
      <c r="C212" s="1" t="s">
        <v>908</v>
      </c>
      <c r="E212" s="11"/>
    </row>
    <row r="213" spans="1:5" ht="12.75" customHeight="1">
      <c r="A213" s="11" t="s">
        <v>106</v>
      </c>
      <c r="B213" s="11" t="s">
        <v>909</v>
      </c>
      <c r="C213" s="1" t="s">
        <v>910</v>
      </c>
      <c r="E213" s="11"/>
    </row>
    <row r="214" spans="1:5" ht="12.75" customHeight="1">
      <c r="A214" s="11" t="s">
        <v>114</v>
      </c>
      <c r="B214" s="11" t="s">
        <v>911</v>
      </c>
      <c r="C214" s="1" t="s">
        <v>912</v>
      </c>
      <c r="E214" s="11"/>
    </row>
    <row r="215" spans="1:5" ht="12.75" customHeight="1">
      <c r="A215" s="11" t="s">
        <v>118</v>
      </c>
      <c r="B215" s="11" t="s">
        <v>913</v>
      </c>
      <c r="C215" s="1" t="s">
        <v>914</v>
      </c>
      <c r="E215" s="11"/>
    </row>
    <row r="216" spans="1:5" ht="12.75" customHeight="1">
      <c r="A216" s="11" t="s">
        <v>128</v>
      </c>
      <c r="B216" s="11" t="s">
        <v>915</v>
      </c>
      <c r="C216" s="1" t="s">
        <v>916</v>
      </c>
      <c r="E216" s="11"/>
    </row>
    <row r="217" spans="1:5" ht="12.75" customHeight="1">
      <c r="A217" s="11" t="s">
        <v>132</v>
      </c>
      <c r="B217" s="11" t="s">
        <v>917</v>
      </c>
      <c r="C217" s="1" t="s">
        <v>918</v>
      </c>
      <c r="E217" s="11"/>
    </row>
    <row r="218" spans="1:5" ht="12.75" customHeight="1">
      <c r="A218" s="11" t="s">
        <v>135</v>
      </c>
      <c r="B218" s="11" t="s">
        <v>919</v>
      </c>
      <c r="C218" s="1" t="s">
        <v>920</v>
      </c>
      <c r="E218" s="11"/>
    </row>
    <row r="219" spans="1:5" ht="12.75" customHeight="1">
      <c r="A219" s="11" t="s">
        <v>136</v>
      </c>
      <c r="B219" s="11" t="s">
        <v>921</v>
      </c>
      <c r="C219" s="1" t="s">
        <v>922</v>
      </c>
      <c r="E219" s="11"/>
    </row>
    <row r="220" spans="1:5" ht="12.75" customHeight="1">
      <c r="A220" s="11" t="s">
        <v>141</v>
      </c>
      <c r="B220" s="11" t="s">
        <v>923</v>
      </c>
      <c r="C220" s="1" t="s">
        <v>924</v>
      </c>
      <c r="E220" s="11"/>
    </row>
    <row r="221" spans="1:5" ht="12.75" customHeight="1">
      <c r="A221" s="11" t="s">
        <v>146</v>
      </c>
      <c r="B221" s="11" t="s">
        <v>925</v>
      </c>
      <c r="C221" s="1" t="s">
        <v>926</v>
      </c>
      <c r="E221" s="11"/>
    </row>
    <row r="222" spans="1:5" ht="12.75" customHeight="1">
      <c r="A222" s="11" t="s">
        <v>151</v>
      </c>
      <c r="B222" s="46" t="s">
        <v>927</v>
      </c>
      <c r="C222" s="1" t="s">
        <v>928</v>
      </c>
      <c r="E222" s="11"/>
    </row>
    <row r="223" spans="1:5" ht="12.75" customHeight="1">
      <c r="A223" s="11" t="s">
        <v>152</v>
      </c>
      <c r="B223" s="11" t="s">
        <v>929</v>
      </c>
      <c r="C223" s="1" t="s">
        <v>930</v>
      </c>
      <c r="E223" s="11"/>
    </row>
    <row r="224" spans="1:5" ht="12.75" customHeight="1">
      <c r="A224" s="11" t="s">
        <v>155</v>
      </c>
      <c r="B224" s="11" t="s">
        <v>931</v>
      </c>
      <c r="C224" s="1" t="s">
        <v>932</v>
      </c>
      <c r="E224" s="11"/>
    </row>
    <row r="225" spans="1:5" ht="12.75" customHeight="1">
      <c r="A225" s="11" t="s">
        <v>158</v>
      </c>
      <c r="B225" s="1" t="s">
        <v>933</v>
      </c>
      <c r="C225" s="46" t="s">
        <v>934</v>
      </c>
      <c r="E225" s="11"/>
    </row>
    <row r="226" spans="1:5" ht="12.75" customHeight="1">
      <c r="A226" s="11" t="s">
        <v>159</v>
      </c>
      <c r="B226" s="1" t="s">
        <v>823</v>
      </c>
      <c r="C226" s="11" t="s">
        <v>935</v>
      </c>
      <c r="E226" s="11"/>
    </row>
    <row r="227" spans="1:5" ht="12.75" customHeight="1">
      <c r="A227" s="11" t="s">
        <v>164</v>
      </c>
      <c r="B227" s="1" t="s">
        <v>823</v>
      </c>
      <c r="C227" s="11" t="s">
        <v>936</v>
      </c>
      <c r="E227" s="11"/>
    </row>
    <row r="228" spans="1:5" ht="12.75" customHeight="1">
      <c r="A228" s="11" t="s">
        <v>156</v>
      </c>
      <c r="B228" s="11" t="s">
        <v>498</v>
      </c>
      <c r="C228" s="11" t="s">
        <v>499</v>
      </c>
      <c r="E228" s="11"/>
    </row>
    <row r="229" spans="1:5" ht="12.75" customHeight="1">
      <c r="A229" s="11" t="s">
        <v>168</v>
      </c>
      <c r="B229" s="11" t="s">
        <v>937</v>
      </c>
      <c r="C229" s="11" t="s">
        <v>938</v>
      </c>
      <c r="E229" s="11"/>
    </row>
    <row r="230" spans="1:5" ht="12.75" customHeight="1">
      <c r="A230" s="11" t="s">
        <v>184</v>
      </c>
      <c r="B230" s="11" t="s">
        <v>939</v>
      </c>
      <c r="C230" s="11" t="s">
        <v>940</v>
      </c>
      <c r="E230" s="11"/>
    </row>
    <row r="231" spans="1:5" ht="12.75" customHeight="1">
      <c r="A231" s="11" t="s">
        <v>183</v>
      </c>
      <c r="B231" s="11" t="s">
        <v>941</v>
      </c>
      <c r="C231" s="11" t="s">
        <v>942</v>
      </c>
      <c r="E231" s="11"/>
    </row>
    <row r="232" spans="1:5" ht="12.75" customHeight="1">
      <c r="A232" s="11" t="s">
        <v>943</v>
      </c>
      <c r="B232" s="11" t="s">
        <v>944</v>
      </c>
      <c r="C232" s="11" t="s">
        <v>945</v>
      </c>
      <c r="E232" s="11"/>
    </row>
    <row r="233" spans="1:5" ht="12.75" customHeight="1">
      <c r="A233" s="11" t="s">
        <v>237</v>
      </c>
      <c r="B233" s="11" t="s">
        <v>946</v>
      </c>
      <c r="C233" s="11" t="s">
        <v>947</v>
      </c>
      <c r="E233" s="11"/>
    </row>
    <row r="234" spans="1:5" ht="12.75" customHeight="1">
      <c r="A234" s="11" t="s">
        <v>235</v>
      </c>
      <c r="B234" s="11" t="s">
        <v>948</v>
      </c>
      <c r="C234" s="11" t="s">
        <v>949</v>
      </c>
      <c r="E234" s="11"/>
    </row>
    <row r="235" spans="1:5" ht="12.75" customHeight="1">
      <c r="A235" s="11" t="s">
        <v>263</v>
      </c>
      <c r="B235" s="11" t="s">
        <v>950</v>
      </c>
      <c r="C235" s="11" t="s">
        <v>951</v>
      </c>
      <c r="E235" s="11"/>
    </row>
    <row r="236" spans="1:5" ht="12.75" customHeight="1">
      <c r="A236" s="11" t="s">
        <v>952</v>
      </c>
      <c r="B236" s="11" t="s">
        <v>953</v>
      </c>
      <c r="C236" s="11" t="s">
        <v>954</v>
      </c>
      <c r="E236" s="11"/>
    </row>
    <row r="237" spans="1:5" ht="12.75" customHeight="1">
      <c r="A237" s="11" t="s">
        <v>264</v>
      </c>
      <c r="B237" s="11" t="s">
        <v>955</v>
      </c>
      <c r="C237" s="11"/>
      <c r="E237" s="11"/>
    </row>
    <row r="238" spans="1:5" ht="12.75" customHeight="1">
      <c r="A238" s="11" t="s">
        <v>192</v>
      </c>
      <c r="B238" s="11" t="s">
        <v>956</v>
      </c>
      <c r="C238" s="11" t="s">
        <v>957</v>
      </c>
      <c r="E238" s="11"/>
    </row>
    <row r="239" spans="1:5" ht="12.75" customHeight="1">
      <c r="A239" s="11" t="s">
        <v>193</v>
      </c>
      <c r="B239" s="11" t="s">
        <v>958</v>
      </c>
      <c r="C239" s="11" t="s">
        <v>959</v>
      </c>
      <c r="E239" s="11"/>
    </row>
    <row r="240" spans="1:5" ht="12.75" customHeight="1">
      <c r="A240" s="11" t="s">
        <v>197</v>
      </c>
      <c r="B240" s="11" t="s">
        <v>960</v>
      </c>
      <c r="C240" s="11" t="s">
        <v>961</v>
      </c>
      <c r="E240" s="11"/>
    </row>
    <row r="241" spans="1:5" ht="12.75" customHeight="1">
      <c r="A241" s="11" t="s">
        <v>198</v>
      </c>
      <c r="B241" s="11" t="s">
        <v>962</v>
      </c>
      <c r="C241" s="11" t="s">
        <v>963</v>
      </c>
      <c r="E241" s="11"/>
    </row>
    <row r="242" spans="1:5" ht="12.75" customHeight="1">
      <c r="A242" s="1" t="s">
        <v>202</v>
      </c>
      <c r="B242" s="1" t="s">
        <v>964</v>
      </c>
      <c r="C242" s="1" t="s">
        <v>965</v>
      </c>
      <c r="E242" s="11"/>
    </row>
    <row r="243" spans="1:5" ht="12.75" customHeight="1">
      <c r="E243" s="11"/>
    </row>
    <row r="244" spans="1:5" ht="12.75" customHeight="1">
      <c r="E244" s="11"/>
    </row>
    <row r="245" spans="1:5" ht="12.75" customHeight="1">
      <c r="E245" s="11"/>
    </row>
    <row r="246" spans="1:5" ht="12.75" customHeight="1">
      <c r="E246" s="11"/>
    </row>
    <row r="247" spans="1:5" ht="12.75" customHeight="1">
      <c r="E247" s="11"/>
    </row>
    <row r="248" spans="1:5" ht="12.75" customHeight="1">
      <c r="E248" s="11"/>
    </row>
    <row r="249" spans="1:5" ht="12.75" customHeight="1">
      <c r="E249" s="11"/>
    </row>
    <row r="250" spans="1:5" ht="12.75" customHeight="1">
      <c r="E250" s="11"/>
    </row>
    <row r="251" spans="1:5" ht="12.75" customHeight="1">
      <c r="E251" s="11"/>
    </row>
    <row r="252" spans="1:5" ht="12.75" customHeight="1">
      <c r="E252" s="11"/>
    </row>
    <row r="253" spans="1:5" ht="12.75" customHeight="1">
      <c r="E253" s="11"/>
    </row>
    <row r="254" spans="1:5" ht="12.75" customHeight="1">
      <c r="E254" s="11"/>
    </row>
    <row r="255" spans="1:5" ht="12.75" customHeight="1">
      <c r="E255" s="11"/>
    </row>
    <row r="256" spans="1:5" ht="12.75" customHeight="1">
      <c r="E256" s="11"/>
    </row>
    <row r="257" spans="5:5" ht="12.75" customHeight="1">
      <c r="E257" s="11"/>
    </row>
    <row r="258" spans="5:5" ht="12.75" customHeight="1">
      <c r="E258" s="11"/>
    </row>
    <row r="259" spans="5:5" ht="12.75" customHeight="1">
      <c r="E259" s="11"/>
    </row>
    <row r="260" spans="5:5" ht="12.75" customHeight="1">
      <c r="E260" s="11"/>
    </row>
    <row r="261" spans="5:5" ht="12.75" customHeight="1">
      <c r="E261" s="11"/>
    </row>
    <row r="262" spans="5:5" ht="12.75" customHeight="1">
      <c r="E262" s="11"/>
    </row>
    <row r="263" spans="5:5" ht="12.75" customHeight="1">
      <c r="E263" s="11"/>
    </row>
    <row r="264" spans="5:5" ht="12.75" customHeight="1">
      <c r="E264" s="11"/>
    </row>
    <row r="265" spans="5:5" ht="12.75" customHeight="1">
      <c r="E265" s="11"/>
    </row>
    <row r="266" spans="5:5" ht="12.75" customHeight="1">
      <c r="E266" s="11"/>
    </row>
    <row r="267" spans="5:5" ht="12.75" customHeight="1">
      <c r="E267" s="11"/>
    </row>
    <row r="268" spans="5:5" ht="12.75" customHeight="1">
      <c r="E268" s="11"/>
    </row>
    <row r="269" spans="5:5" ht="12.75" customHeight="1">
      <c r="E269" s="11"/>
    </row>
    <row r="270" spans="5:5" ht="12.75" customHeight="1">
      <c r="E270" s="11"/>
    </row>
    <row r="271" spans="5:5" ht="12.75" customHeight="1">
      <c r="E271" s="11"/>
    </row>
    <row r="272" spans="5:5" ht="12.75" customHeight="1">
      <c r="E272" s="11"/>
    </row>
    <row r="273" spans="5:5" ht="12.75" customHeight="1">
      <c r="E273" s="11"/>
    </row>
    <row r="274" spans="5:5" ht="12.75" customHeight="1">
      <c r="E274" s="11"/>
    </row>
    <row r="275" spans="5:5" ht="12.75" customHeight="1">
      <c r="E275" s="11"/>
    </row>
    <row r="276" spans="5:5" ht="12.75" customHeight="1">
      <c r="E276" s="11"/>
    </row>
    <row r="277" spans="5:5" ht="12.75" customHeight="1">
      <c r="E277" s="11"/>
    </row>
    <row r="278" spans="5:5" ht="12.75" customHeight="1">
      <c r="E278" s="11"/>
    </row>
    <row r="279" spans="5:5" ht="12.75" customHeight="1">
      <c r="E279" s="11"/>
    </row>
    <row r="280" spans="5:5" ht="12.75" customHeight="1">
      <c r="E280" s="11"/>
    </row>
    <row r="281" spans="5:5" ht="12.75" customHeight="1">
      <c r="E281" s="11"/>
    </row>
    <row r="282" spans="5:5" ht="12.75" customHeight="1">
      <c r="E282" s="11"/>
    </row>
    <row r="283" spans="5:5" ht="12.75" customHeight="1">
      <c r="E283" s="11"/>
    </row>
    <row r="284" spans="5:5" ht="12.75" customHeight="1">
      <c r="E284" s="11"/>
    </row>
    <row r="285" spans="5:5" ht="12.75" customHeight="1">
      <c r="E285" s="11"/>
    </row>
    <row r="286" spans="5:5" ht="12.75" customHeight="1">
      <c r="E286" s="11"/>
    </row>
    <row r="287" spans="5:5" ht="12.75" customHeight="1">
      <c r="E287" s="11"/>
    </row>
    <row r="288" spans="5:5" ht="12.75" customHeight="1">
      <c r="E288" s="11"/>
    </row>
    <row r="289" spans="5:5" ht="12.75" customHeight="1">
      <c r="E289" s="11"/>
    </row>
    <row r="290" spans="5:5" ht="12.75" customHeight="1">
      <c r="E290" s="11"/>
    </row>
    <row r="291" spans="5:5" ht="12.75" customHeight="1">
      <c r="E291" s="11"/>
    </row>
    <row r="292" spans="5:5" ht="12.75" customHeight="1">
      <c r="E292" s="11"/>
    </row>
    <row r="293" spans="5:5" ht="12.75" customHeight="1">
      <c r="E293" s="11"/>
    </row>
    <row r="294" spans="5:5" ht="12.75" customHeight="1">
      <c r="E294" s="11"/>
    </row>
    <row r="295" spans="5:5" ht="12.75" customHeight="1">
      <c r="E295" s="11"/>
    </row>
    <row r="296" spans="5:5" ht="12.75" customHeight="1">
      <c r="E296" s="11"/>
    </row>
    <row r="297" spans="5:5" ht="12.75" customHeight="1">
      <c r="E297" s="11"/>
    </row>
    <row r="298" spans="5:5" ht="12.75" customHeight="1">
      <c r="E298" s="11"/>
    </row>
    <row r="299" spans="5:5" ht="12.75" customHeight="1">
      <c r="E299" s="11"/>
    </row>
    <row r="300" spans="5:5" ht="12.75" customHeight="1">
      <c r="E300" s="11"/>
    </row>
    <row r="301" spans="5:5" ht="12.75" customHeight="1">
      <c r="E301" s="11"/>
    </row>
    <row r="302" spans="5:5" ht="12.75" customHeight="1">
      <c r="E302" s="11"/>
    </row>
    <row r="303" spans="5:5" ht="12.75" customHeight="1">
      <c r="E303" s="11"/>
    </row>
    <row r="304" spans="5:5" ht="12.75" customHeight="1">
      <c r="E304" s="11"/>
    </row>
    <row r="305" spans="5:5" ht="12.75" customHeight="1">
      <c r="E305" s="11"/>
    </row>
    <row r="306" spans="5:5" ht="12.75" customHeight="1">
      <c r="E306" s="11"/>
    </row>
    <row r="307" spans="5:5" ht="12.75" customHeight="1">
      <c r="E307" s="11"/>
    </row>
    <row r="308" spans="5:5" ht="12.75" customHeight="1">
      <c r="E308" s="11"/>
    </row>
    <row r="309" spans="5:5" ht="12.75" customHeight="1">
      <c r="E309" s="11"/>
    </row>
    <row r="310" spans="5:5" ht="12.75" customHeight="1">
      <c r="E310" s="11"/>
    </row>
    <row r="311" spans="5:5" ht="12.75" customHeight="1">
      <c r="E311" s="11"/>
    </row>
    <row r="312" spans="5:5" ht="12.75" customHeight="1">
      <c r="E312" s="11"/>
    </row>
    <row r="313" spans="5:5" ht="12.75" customHeight="1">
      <c r="E313" s="11"/>
    </row>
    <row r="314" spans="5:5" ht="12.75" customHeight="1">
      <c r="E314" s="11"/>
    </row>
    <row r="315" spans="5:5" ht="12.75" customHeight="1">
      <c r="E315" s="11"/>
    </row>
    <row r="316" spans="5:5" ht="12.75" customHeight="1">
      <c r="E316" s="11"/>
    </row>
    <row r="317" spans="5:5" ht="12.75" customHeight="1">
      <c r="E317" s="11"/>
    </row>
    <row r="318" spans="5:5" ht="12.75" customHeight="1">
      <c r="E318" s="11"/>
    </row>
    <row r="319" spans="5:5" ht="12.75" customHeight="1">
      <c r="E319" s="11"/>
    </row>
    <row r="320" spans="5:5" ht="12.75" customHeight="1">
      <c r="E320" s="11"/>
    </row>
    <row r="321" spans="5:5" ht="12.75" customHeight="1">
      <c r="E321" s="11"/>
    </row>
    <row r="322" spans="5:5" ht="12.75" customHeight="1">
      <c r="E322" s="11"/>
    </row>
    <row r="323" spans="5:5" ht="12.75" customHeight="1">
      <c r="E323" s="11"/>
    </row>
    <row r="324" spans="5:5" ht="12.75" customHeight="1">
      <c r="E324" s="11"/>
    </row>
    <row r="325" spans="5:5" ht="12.75" customHeight="1">
      <c r="E325" s="11"/>
    </row>
    <row r="326" spans="5:5" ht="12.75" customHeight="1">
      <c r="E326" s="11"/>
    </row>
    <row r="327" spans="5:5" ht="12.75" customHeight="1">
      <c r="E327" s="11"/>
    </row>
    <row r="328" spans="5:5" ht="12.75" customHeight="1">
      <c r="E328" s="11"/>
    </row>
    <row r="329" spans="5:5" ht="12.75" customHeight="1">
      <c r="E329" s="11"/>
    </row>
    <row r="330" spans="5:5" ht="12.75" customHeight="1">
      <c r="E330" s="11"/>
    </row>
    <row r="331" spans="5:5" ht="12.75" customHeight="1">
      <c r="E331" s="11"/>
    </row>
    <row r="332" spans="5:5" ht="12.75" customHeight="1">
      <c r="E332" s="11"/>
    </row>
    <row r="333" spans="5:5" ht="12.75" customHeight="1">
      <c r="E333" s="11"/>
    </row>
    <row r="334" spans="5:5" ht="12.75" customHeight="1">
      <c r="E334" s="11"/>
    </row>
    <row r="335" spans="5:5" ht="12.75" customHeight="1">
      <c r="E335" s="11"/>
    </row>
    <row r="336" spans="5:5" ht="12.75" customHeight="1">
      <c r="E336" s="11"/>
    </row>
    <row r="337" spans="5:5" ht="12.75" customHeight="1">
      <c r="E337" s="11"/>
    </row>
    <row r="338" spans="5:5" ht="12.75" customHeight="1">
      <c r="E338" s="11"/>
    </row>
    <row r="339" spans="5:5" ht="12.75" customHeight="1">
      <c r="E339" s="11"/>
    </row>
    <row r="340" spans="5:5" ht="12.75" customHeight="1">
      <c r="E340" s="11"/>
    </row>
    <row r="341" spans="5:5" ht="12.75" customHeight="1">
      <c r="E341" s="11"/>
    </row>
    <row r="342" spans="5:5" ht="12.75" customHeight="1">
      <c r="E342" s="11"/>
    </row>
    <row r="343" spans="5:5" ht="12.75" customHeight="1">
      <c r="E343" s="11"/>
    </row>
    <row r="344" spans="5:5" ht="12.75" customHeight="1">
      <c r="E344" s="11"/>
    </row>
    <row r="345" spans="5:5" ht="12.75" customHeight="1">
      <c r="E345" s="11"/>
    </row>
    <row r="346" spans="5:5" ht="12.75" customHeight="1">
      <c r="E346" s="11"/>
    </row>
    <row r="347" spans="5:5" ht="12.75" customHeight="1">
      <c r="E347" s="11"/>
    </row>
    <row r="348" spans="5:5" ht="12.75" customHeight="1">
      <c r="E348" s="11"/>
    </row>
    <row r="349" spans="5:5" ht="12.75" customHeight="1">
      <c r="E349" s="11"/>
    </row>
    <row r="350" spans="5:5" ht="12.75" customHeight="1">
      <c r="E350" s="11"/>
    </row>
    <row r="351" spans="5:5" ht="12.75" customHeight="1">
      <c r="E351" s="11"/>
    </row>
    <row r="352" spans="5:5" ht="12.75" customHeight="1">
      <c r="E352" s="11"/>
    </row>
    <row r="353" spans="5:5" ht="12.75" customHeight="1">
      <c r="E353" s="11"/>
    </row>
    <row r="354" spans="5:5" ht="12.75" customHeight="1">
      <c r="E354" s="11"/>
    </row>
    <row r="355" spans="5:5" ht="12.75" customHeight="1">
      <c r="E355" s="11"/>
    </row>
    <row r="356" spans="5:5" ht="12.75" customHeight="1">
      <c r="E356" s="11"/>
    </row>
    <row r="357" spans="5:5" ht="12.75" customHeight="1">
      <c r="E357" s="11"/>
    </row>
    <row r="358" spans="5:5" ht="12.75" customHeight="1">
      <c r="E358" s="11"/>
    </row>
    <row r="359" spans="5:5" ht="12.75" customHeight="1">
      <c r="E359" s="11"/>
    </row>
    <row r="360" spans="5:5" ht="12.75" customHeight="1">
      <c r="E360" s="11"/>
    </row>
    <row r="361" spans="5:5" ht="12.75" customHeight="1">
      <c r="E361" s="11"/>
    </row>
    <row r="362" spans="5:5" ht="12.75" customHeight="1">
      <c r="E362" s="11"/>
    </row>
    <row r="363" spans="5:5" ht="12.75" customHeight="1">
      <c r="E363" s="11"/>
    </row>
    <row r="364" spans="5:5" ht="12.75" customHeight="1">
      <c r="E364" s="11"/>
    </row>
    <row r="365" spans="5:5" ht="12.75" customHeight="1">
      <c r="E365" s="11"/>
    </row>
    <row r="366" spans="5:5" ht="12.75" customHeight="1">
      <c r="E366" s="11"/>
    </row>
    <row r="367" spans="5:5" ht="12.75" customHeight="1">
      <c r="E367" s="11"/>
    </row>
    <row r="368" spans="5:5" ht="12.75" customHeight="1">
      <c r="E368" s="11"/>
    </row>
    <row r="369" spans="5:5" ht="12.75" customHeight="1">
      <c r="E369" s="11"/>
    </row>
    <row r="370" spans="5:5" ht="12.75" customHeight="1">
      <c r="E370" s="11"/>
    </row>
    <row r="371" spans="5:5" ht="12.75" customHeight="1">
      <c r="E371" s="11"/>
    </row>
    <row r="372" spans="5:5" ht="12.75" customHeight="1">
      <c r="E372" s="11"/>
    </row>
    <row r="373" spans="5:5" ht="12.75" customHeight="1">
      <c r="E373" s="11"/>
    </row>
    <row r="374" spans="5:5" ht="12.75" customHeight="1">
      <c r="E374" s="11"/>
    </row>
    <row r="375" spans="5:5" ht="12.75" customHeight="1">
      <c r="E375" s="11"/>
    </row>
    <row r="376" spans="5:5" ht="12.75" customHeight="1">
      <c r="E376" s="11"/>
    </row>
    <row r="377" spans="5:5" ht="12.75" customHeight="1">
      <c r="E377" s="11"/>
    </row>
    <row r="378" spans="5:5" ht="12.75" customHeight="1">
      <c r="E378" s="11"/>
    </row>
    <row r="379" spans="5:5" ht="12.75" customHeight="1">
      <c r="E379" s="11"/>
    </row>
    <row r="380" spans="5:5" ht="12.75" customHeight="1">
      <c r="E380" s="11"/>
    </row>
    <row r="381" spans="5:5" ht="12.75" customHeight="1">
      <c r="E381" s="11"/>
    </row>
    <row r="382" spans="5:5" ht="12.75" customHeight="1">
      <c r="E382" s="11"/>
    </row>
    <row r="383" spans="5:5" ht="12.75" customHeight="1">
      <c r="E383" s="11"/>
    </row>
    <row r="384" spans="5:5" ht="12.75" customHeight="1">
      <c r="E384" s="11"/>
    </row>
    <row r="385" spans="5:5" ht="12.75" customHeight="1">
      <c r="E385" s="11"/>
    </row>
    <row r="386" spans="5:5" ht="12.75" customHeight="1">
      <c r="E386" s="11"/>
    </row>
    <row r="387" spans="5:5" ht="12.75" customHeight="1">
      <c r="E387" s="11"/>
    </row>
    <row r="388" spans="5:5" ht="12.75" customHeight="1">
      <c r="E388" s="11"/>
    </row>
    <row r="389" spans="5:5" ht="12.75" customHeight="1">
      <c r="E389" s="11"/>
    </row>
    <row r="390" spans="5:5" ht="12.75" customHeight="1">
      <c r="E390" s="11"/>
    </row>
    <row r="391" spans="5:5" ht="12.75" customHeight="1">
      <c r="E391" s="11"/>
    </row>
    <row r="392" spans="5:5" ht="12.75" customHeight="1">
      <c r="E392" s="11"/>
    </row>
    <row r="393" spans="5:5" ht="12.75" customHeight="1">
      <c r="E393" s="11"/>
    </row>
    <row r="394" spans="5:5" ht="12.75" customHeight="1">
      <c r="E394" s="11"/>
    </row>
    <row r="395" spans="5:5" ht="12.75" customHeight="1">
      <c r="E395" s="11"/>
    </row>
    <row r="396" spans="5:5" ht="12.75" customHeight="1">
      <c r="E396" s="11"/>
    </row>
    <row r="397" spans="5:5" ht="12.75" customHeight="1">
      <c r="E397" s="11"/>
    </row>
    <row r="398" spans="5:5" ht="12.75" customHeight="1">
      <c r="E398" s="11"/>
    </row>
    <row r="399" spans="5:5" ht="12.75" customHeight="1">
      <c r="E399" s="11"/>
    </row>
    <row r="400" spans="5:5" ht="12.75" customHeight="1">
      <c r="E400" s="11"/>
    </row>
    <row r="401" spans="5:5" ht="12.75" customHeight="1">
      <c r="E401" s="11"/>
    </row>
    <row r="402" spans="5:5" ht="12.75" customHeight="1">
      <c r="E402" s="11"/>
    </row>
    <row r="403" spans="5:5" ht="12.75" customHeight="1">
      <c r="E403" s="11"/>
    </row>
    <row r="404" spans="5:5" ht="12.75" customHeight="1">
      <c r="E404" s="11"/>
    </row>
    <row r="405" spans="5:5" ht="12.75" customHeight="1">
      <c r="E405" s="11"/>
    </row>
    <row r="406" spans="5:5" ht="12.75" customHeight="1">
      <c r="E406" s="11"/>
    </row>
    <row r="407" spans="5:5" ht="12.75" customHeight="1">
      <c r="E407" s="11"/>
    </row>
    <row r="408" spans="5:5" ht="12.75" customHeight="1">
      <c r="E408" s="11"/>
    </row>
    <row r="409" spans="5:5" ht="12.75" customHeight="1">
      <c r="E409" s="11"/>
    </row>
    <row r="410" spans="5:5" ht="12.75" customHeight="1">
      <c r="E410" s="11"/>
    </row>
    <row r="411" spans="5:5" ht="12.75" customHeight="1">
      <c r="E411" s="11"/>
    </row>
    <row r="412" spans="5:5" ht="12.75" customHeight="1">
      <c r="E412" s="11"/>
    </row>
    <row r="413" spans="5:5" ht="12.75" customHeight="1">
      <c r="E413" s="11"/>
    </row>
    <row r="414" spans="5:5" ht="12.75" customHeight="1">
      <c r="E414" s="11"/>
    </row>
    <row r="415" spans="5:5" ht="12.75" customHeight="1">
      <c r="E415" s="11"/>
    </row>
    <row r="416" spans="5:5" ht="12.75" customHeight="1">
      <c r="E416" s="11"/>
    </row>
    <row r="417" spans="3:5" ht="12.75" customHeight="1">
      <c r="E417" s="11"/>
    </row>
    <row r="418" spans="3:5" ht="12.75" customHeight="1">
      <c r="E418" s="11"/>
    </row>
    <row r="419" spans="3:5" ht="12.75" customHeight="1">
      <c r="E419" s="11"/>
    </row>
    <row r="420" spans="3:5" ht="12.75" customHeight="1">
      <c r="E420" s="11"/>
    </row>
    <row r="421" spans="3:5" ht="12.75" customHeight="1">
      <c r="E421" s="11"/>
    </row>
    <row r="422" spans="3:5" ht="12.75" customHeight="1">
      <c r="C422" s="11"/>
      <c r="E422" s="11"/>
    </row>
    <row r="423" spans="3:5" ht="12.75" customHeight="1">
      <c r="E423" s="11"/>
    </row>
    <row r="424" spans="3:5" ht="12.75" customHeight="1">
      <c r="E424" s="11"/>
    </row>
    <row r="425" spans="3:5" ht="12.75" customHeight="1">
      <c r="E425" s="11"/>
    </row>
    <row r="426" spans="3:5" ht="12.75" customHeight="1">
      <c r="E426" s="11"/>
    </row>
    <row r="427" spans="3:5" ht="12.75" customHeight="1">
      <c r="E427" s="11"/>
    </row>
    <row r="428" spans="3:5" ht="12.75" customHeight="1">
      <c r="E428" s="11"/>
    </row>
    <row r="429" spans="3:5" ht="12.75" customHeight="1">
      <c r="E429" s="11"/>
    </row>
    <row r="430" spans="3:5" ht="12.75" customHeight="1">
      <c r="E430" s="11"/>
    </row>
    <row r="431" spans="3:5" ht="12.75" customHeight="1">
      <c r="E431" s="11"/>
    </row>
    <row r="432" spans="3:5" ht="12.75" customHeight="1">
      <c r="E432" s="11"/>
    </row>
    <row r="433" spans="5:5" ht="12.75" customHeight="1">
      <c r="E433" s="11"/>
    </row>
    <row r="434" spans="5:5" ht="12.75" customHeight="1">
      <c r="E434" s="11"/>
    </row>
    <row r="435" spans="5:5" ht="12.75" customHeight="1">
      <c r="E435" s="11"/>
    </row>
    <row r="436" spans="5:5" ht="12.75" customHeight="1">
      <c r="E436" s="11"/>
    </row>
    <row r="437" spans="5:5" ht="12.75" customHeight="1">
      <c r="E437" s="11"/>
    </row>
    <row r="438" spans="5:5" ht="12.75" customHeight="1">
      <c r="E438" s="11"/>
    </row>
    <row r="439" spans="5:5" ht="12.75" customHeight="1">
      <c r="E439" s="11"/>
    </row>
    <row r="440" spans="5:5" ht="12.75" customHeight="1">
      <c r="E440" s="11"/>
    </row>
    <row r="441" spans="5:5" ht="12.75" customHeight="1">
      <c r="E441" s="11"/>
    </row>
    <row r="442" spans="5:5" ht="12.75" customHeight="1"/>
    <row r="443" spans="5:5" ht="12.75" customHeight="1"/>
    <row r="444" spans="5:5" ht="12.75" customHeight="1"/>
    <row r="445" spans="5:5" ht="12.75" customHeight="1"/>
    <row r="446" spans="5:5" ht="12.75" customHeight="1"/>
    <row r="447" spans="5:5" ht="12.75" customHeight="1"/>
    <row r="448" spans="5:5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opLeftCell="A5" workbookViewId="0"/>
  </sheetViews>
  <sheetFormatPr baseColWidth="10" defaultColWidth="12.6640625" defaultRowHeight="15" customHeight="1"/>
  <cols>
    <col min="1" max="1" width="17.5" customWidth="1"/>
    <col min="2" max="2" width="39.5" customWidth="1"/>
    <col min="3" max="3" width="12.5" customWidth="1"/>
    <col min="4" max="4" width="12" customWidth="1"/>
    <col min="5" max="5" width="20.33203125" customWidth="1"/>
    <col min="6" max="26" width="8.83203125" customWidth="1"/>
  </cols>
  <sheetData>
    <row r="1" spans="1:26" ht="12.75" customHeight="1">
      <c r="A1" s="45" t="s">
        <v>966</v>
      </c>
      <c r="B1" s="45" t="s">
        <v>4</v>
      </c>
      <c r="C1" s="45" t="s">
        <v>5</v>
      </c>
      <c r="D1" s="45" t="s">
        <v>6</v>
      </c>
      <c r="E1" s="45" t="s">
        <v>967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2.75" customHeight="1">
      <c r="A2" s="1" t="s">
        <v>968</v>
      </c>
      <c r="B2" s="1" t="s">
        <v>969</v>
      </c>
      <c r="C2" s="1">
        <v>51.74418</v>
      </c>
      <c r="D2" s="1">
        <v>-128.07130000000001</v>
      </c>
      <c r="E2" s="1" t="s">
        <v>970</v>
      </c>
    </row>
    <row r="3" spans="1:26" ht="12.75" customHeight="1">
      <c r="A3" s="1" t="s">
        <v>971</v>
      </c>
      <c r="B3" s="1" t="s">
        <v>972</v>
      </c>
      <c r="C3" s="1">
        <v>51.733899999999998</v>
      </c>
      <c r="D3" s="1">
        <v>-127.99670999999999</v>
      </c>
      <c r="E3" s="1" t="s">
        <v>970</v>
      </c>
    </row>
    <row r="4" spans="1:26" ht="12.75" customHeight="1">
      <c r="A4" s="1" t="s">
        <v>973</v>
      </c>
      <c r="B4" s="1" t="s">
        <v>974</v>
      </c>
      <c r="C4" s="1">
        <v>51.649079999999998</v>
      </c>
      <c r="D4" s="1">
        <v>-128.15116</v>
      </c>
      <c r="E4" s="1" t="s">
        <v>970</v>
      </c>
    </row>
    <row r="5" spans="1:26" ht="12.75" customHeight="1">
      <c r="A5" s="1" t="s">
        <v>975</v>
      </c>
      <c r="B5" s="1" t="s">
        <v>976</v>
      </c>
      <c r="C5" s="1">
        <v>51.803629999999998</v>
      </c>
      <c r="D5" s="1">
        <v>-128.25416000000001</v>
      </c>
      <c r="E5" s="1" t="s">
        <v>970</v>
      </c>
    </row>
    <row r="6" spans="1:26" ht="12.75" customHeight="1">
      <c r="A6" s="1" t="s">
        <v>977</v>
      </c>
      <c r="B6" s="1" t="s">
        <v>978</v>
      </c>
      <c r="C6" s="1">
        <v>51.667029999999997</v>
      </c>
      <c r="D6" s="1">
        <v>-128.13995</v>
      </c>
      <c r="E6" s="1" t="s">
        <v>970</v>
      </c>
    </row>
    <row r="7" spans="1:26" ht="12.75" customHeight="1">
      <c r="A7" s="1" t="s">
        <v>979</v>
      </c>
      <c r="B7" s="1" t="s">
        <v>980</v>
      </c>
      <c r="C7" s="1">
        <v>51.649099999999997</v>
      </c>
      <c r="D7" s="1">
        <v>-128.15525</v>
      </c>
      <c r="E7" s="1" t="s">
        <v>970</v>
      </c>
    </row>
    <row r="8" spans="1:26" ht="12.75" customHeight="1">
      <c r="A8" s="1" t="s">
        <v>981</v>
      </c>
      <c r="B8" s="1" t="s">
        <v>982</v>
      </c>
      <c r="C8" s="1">
        <v>51.701180000000001</v>
      </c>
      <c r="D8" s="1">
        <v>-128.07386</v>
      </c>
      <c r="E8" s="1" t="s">
        <v>970</v>
      </c>
    </row>
    <row r="9" spans="1:26" ht="12.75" customHeight="1">
      <c r="A9" s="1" t="s">
        <v>983</v>
      </c>
      <c r="B9" s="1" t="s">
        <v>984</v>
      </c>
      <c r="C9" s="1">
        <v>51.680250000000001</v>
      </c>
      <c r="D9" s="1">
        <v>-128.12610000000001</v>
      </c>
      <c r="E9" s="1" t="s">
        <v>970</v>
      </c>
    </row>
    <row r="10" spans="1:26" ht="12.75" customHeight="1">
      <c r="A10" s="1" t="s">
        <v>111</v>
      </c>
      <c r="B10" s="1" t="s">
        <v>985</v>
      </c>
      <c r="C10" s="1">
        <v>48.828948974609297</v>
      </c>
      <c r="D10" s="1">
        <v>-125.19757080078099</v>
      </c>
      <c r="E10" s="1" t="s">
        <v>986</v>
      </c>
    </row>
    <row r="11" spans="1:26" ht="12.75" customHeight="1">
      <c r="A11" s="1" t="s">
        <v>124</v>
      </c>
      <c r="B11" s="1" t="s">
        <v>987</v>
      </c>
      <c r="C11" s="1">
        <v>48.870517730712798</v>
      </c>
      <c r="D11" s="1">
        <v>-125.160346984863</v>
      </c>
      <c r="E11" s="1" t="s">
        <v>970</v>
      </c>
    </row>
    <row r="12" spans="1:26" ht="12.75" customHeight="1">
      <c r="A12" s="1" t="s">
        <v>119</v>
      </c>
      <c r="B12" s="1" t="s">
        <v>988</v>
      </c>
      <c r="C12" s="1">
        <v>48.857467651367102</v>
      </c>
      <c r="D12" s="1">
        <v>-125.158233642578</v>
      </c>
      <c r="E12" s="1" t="s">
        <v>970</v>
      </c>
    </row>
    <row r="13" spans="1:26" ht="12.75" customHeight="1">
      <c r="A13" s="1" t="s">
        <v>115</v>
      </c>
      <c r="B13" s="1" t="s">
        <v>989</v>
      </c>
      <c r="C13" s="1">
        <v>48.858283996582003</v>
      </c>
      <c r="D13" s="1">
        <v>-125.160919189453</v>
      </c>
      <c r="E13" s="1" t="s">
        <v>970</v>
      </c>
    </row>
    <row r="14" spans="1:26" ht="12.75" customHeight="1">
      <c r="A14" s="1" t="s">
        <v>162</v>
      </c>
      <c r="B14" s="1" t="s">
        <v>990</v>
      </c>
      <c r="C14" s="1">
        <v>48.865032196044901</v>
      </c>
      <c r="D14" s="1">
        <v>-125.313720703125</v>
      </c>
      <c r="E14" s="1" t="s">
        <v>970</v>
      </c>
    </row>
    <row r="15" spans="1:26" ht="12.75" customHeight="1">
      <c r="A15" s="1" t="s">
        <v>147</v>
      </c>
      <c r="B15" s="1" t="s">
        <v>991</v>
      </c>
      <c r="C15" s="1">
        <v>48.879081726074197</v>
      </c>
      <c r="D15" s="1">
        <v>-125.297401428222</v>
      </c>
      <c r="E15" s="1" t="s">
        <v>970</v>
      </c>
    </row>
    <row r="16" spans="1:26" ht="12.75" customHeight="1">
      <c r="A16" s="1" t="s">
        <v>153</v>
      </c>
      <c r="B16" s="1" t="s">
        <v>992</v>
      </c>
      <c r="C16" s="1">
        <v>48.880283355712798</v>
      </c>
      <c r="D16" s="1">
        <v>-125.31288146972599</v>
      </c>
      <c r="E16" s="1" t="s">
        <v>970</v>
      </c>
    </row>
    <row r="17" spans="1:5" ht="12.75" customHeight="1">
      <c r="A17" s="1" t="s">
        <v>166</v>
      </c>
      <c r="B17" s="1" t="s">
        <v>993</v>
      </c>
      <c r="C17" s="1">
        <v>48.890701293945298</v>
      </c>
      <c r="D17" s="1">
        <v>-125.300498962402</v>
      </c>
      <c r="E17" s="1" t="s">
        <v>970</v>
      </c>
    </row>
    <row r="18" spans="1:5" ht="12.75" customHeight="1">
      <c r="A18" s="1" t="s">
        <v>259</v>
      </c>
      <c r="B18" s="1" t="s">
        <v>994</v>
      </c>
      <c r="C18" s="1">
        <v>48.865482330322202</v>
      </c>
      <c r="D18" s="1">
        <v>-125.36148071289</v>
      </c>
      <c r="E18" s="1" t="s">
        <v>970</v>
      </c>
    </row>
    <row r="19" spans="1:5" ht="12.75" customHeight="1">
      <c r="A19" s="1" t="s">
        <v>169</v>
      </c>
      <c r="B19" s="1" t="s">
        <v>995</v>
      </c>
      <c r="C19" s="1">
        <v>48.911617279052699</v>
      </c>
      <c r="D19" s="1">
        <v>-125.267036437988</v>
      </c>
      <c r="E19" s="1" t="s">
        <v>970</v>
      </c>
    </row>
    <row r="20" spans="1:5" ht="12.75" customHeight="1">
      <c r="A20" s="1" t="s">
        <v>107</v>
      </c>
      <c r="B20" s="1" t="s">
        <v>996</v>
      </c>
      <c r="C20" s="1">
        <v>48.828601837158203</v>
      </c>
      <c r="D20" s="1">
        <v>-125.221298217773</v>
      </c>
      <c r="E20" s="1" t="s">
        <v>970</v>
      </c>
    </row>
    <row r="21" spans="1:5" ht="12.75" customHeight="1">
      <c r="A21" s="1" t="s">
        <v>137</v>
      </c>
      <c r="B21" s="1" t="s">
        <v>997</v>
      </c>
      <c r="C21" s="1">
        <v>48.850399017333899</v>
      </c>
      <c r="D21" s="1">
        <v>-125.198768615722</v>
      </c>
      <c r="E21" s="1" t="s">
        <v>986</v>
      </c>
    </row>
    <row r="22" spans="1:5" ht="12.75" customHeight="1">
      <c r="A22" s="1" t="s">
        <v>103</v>
      </c>
      <c r="B22" s="1" t="s">
        <v>998</v>
      </c>
      <c r="C22" s="1">
        <v>48.835666656494098</v>
      </c>
      <c r="D22" s="1">
        <v>-125.214797973632</v>
      </c>
      <c r="E22" s="1" t="s">
        <v>970</v>
      </c>
    </row>
    <row r="23" spans="1:5" ht="12.75" customHeight="1">
      <c r="A23" s="1" t="s">
        <v>139</v>
      </c>
      <c r="B23" s="1" t="s">
        <v>999</v>
      </c>
      <c r="C23" s="1">
        <v>48.85205078125</v>
      </c>
      <c r="D23" s="1">
        <v>-125.123565673828</v>
      </c>
      <c r="E23" s="1" t="s">
        <v>970</v>
      </c>
    </row>
    <row r="24" spans="1:5" ht="12.75" customHeight="1">
      <c r="A24" s="1" t="s">
        <v>144</v>
      </c>
      <c r="B24" s="1" t="s">
        <v>1000</v>
      </c>
      <c r="C24" s="1">
        <v>48.8542671203613</v>
      </c>
      <c r="D24" s="1">
        <v>-125.11703491210901</v>
      </c>
      <c r="E24" s="1" t="s">
        <v>970</v>
      </c>
    </row>
    <row r="25" spans="1:5" ht="12.75" customHeight="1">
      <c r="A25" s="1" t="s">
        <v>133</v>
      </c>
      <c r="B25" s="1" t="s">
        <v>1001</v>
      </c>
      <c r="C25" s="1">
        <v>48.855583190917898</v>
      </c>
      <c r="D25" s="1">
        <v>-125.183799743652</v>
      </c>
      <c r="E25" s="1" t="s">
        <v>986</v>
      </c>
    </row>
    <row r="26" spans="1:5" ht="12.75" customHeight="1">
      <c r="A26" s="1" t="s">
        <v>129</v>
      </c>
      <c r="B26" s="1" t="s">
        <v>1002</v>
      </c>
      <c r="C26" s="1">
        <v>48.815116882324197</v>
      </c>
      <c r="D26" s="1">
        <v>-125.175331115722</v>
      </c>
      <c r="E26" s="1" t="s">
        <v>986</v>
      </c>
    </row>
    <row r="27" spans="1:5" ht="12.75" customHeight="1">
      <c r="A27" s="1" t="s">
        <v>64</v>
      </c>
      <c r="B27" s="1" t="s">
        <v>1003</v>
      </c>
      <c r="C27" s="1">
        <v>48.8273315429687</v>
      </c>
      <c r="D27" s="1">
        <v>-125.196601867675</v>
      </c>
      <c r="E27" s="1" t="s">
        <v>970</v>
      </c>
    </row>
    <row r="28" spans="1:5" ht="12.75" customHeight="1">
      <c r="A28" s="1" t="s">
        <v>50</v>
      </c>
      <c r="B28" s="1" t="s">
        <v>1004</v>
      </c>
      <c r="C28" s="1">
        <v>48.950233459472599</v>
      </c>
      <c r="D28" s="1">
        <v>-125.155548095703</v>
      </c>
      <c r="E28" s="1" t="s">
        <v>986</v>
      </c>
    </row>
    <row r="29" spans="1:5" ht="12.75" customHeight="1">
      <c r="A29" s="1" t="s">
        <v>1005</v>
      </c>
      <c r="B29" s="1" t="s">
        <v>1006</v>
      </c>
      <c r="C29" s="1">
        <v>48.954643249511697</v>
      </c>
      <c r="D29" s="1">
        <v>-125.153991699218</v>
      </c>
      <c r="E29" s="1" t="s">
        <v>970</v>
      </c>
    </row>
    <row r="30" spans="1:5" ht="12.75" customHeight="1">
      <c r="A30" s="1" t="s">
        <v>23</v>
      </c>
      <c r="B30" s="1" t="s">
        <v>1007</v>
      </c>
      <c r="C30" s="1">
        <v>48.955081939697202</v>
      </c>
      <c r="D30" s="1">
        <v>-125.15337371826099</v>
      </c>
      <c r="E30" s="1" t="s">
        <v>970</v>
      </c>
    </row>
    <row r="31" spans="1:5" ht="12.75" customHeight="1">
      <c r="A31" s="1" t="s">
        <v>73</v>
      </c>
      <c r="B31" s="1" t="s">
        <v>1008</v>
      </c>
      <c r="C31" s="1">
        <v>48.834789276122997</v>
      </c>
      <c r="D31" s="1">
        <v>-125.14702606201099</v>
      </c>
      <c r="E31" s="1" t="s">
        <v>970</v>
      </c>
    </row>
    <row r="32" spans="1:5" ht="12.75" customHeight="1">
      <c r="A32" s="1" t="s">
        <v>1009</v>
      </c>
      <c r="B32" s="1" t="s">
        <v>1010</v>
      </c>
      <c r="C32" s="1">
        <v>47.652140000000003</v>
      </c>
      <c r="D32" s="1">
        <v>-52.696169999999903</v>
      </c>
      <c r="E32" s="1" t="s">
        <v>1011</v>
      </c>
    </row>
    <row r="33" spans="1:5" ht="12.75" customHeight="1">
      <c r="A33" s="1" t="s">
        <v>1012</v>
      </c>
      <c r="B33" s="1" t="s">
        <v>1013</v>
      </c>
      <c r="C33" s="1">
        <v>47.095253</v>
      </c>
      <c r="D33" s="1">
        <v>-52.909590000000001</v>
      </c>
      <c r="E33" s="1" t="s">
        <v>1011</v>
      </c>
    </row>
    <row r="34" spans="1:5" ht="12.75" customHeight="1">
      <c r="A34" s="1" t="s">
        <v>1014</v>
      </c>
      <c r="B34" s="1" t="s">
        <v>1015</v>
      </c>
      <c r="C34" s="1">
        <v>47.433706000000001</v>
      </c>
      <c r="D34" s="1">
        <v>-53.158597999999998</v>
      </c>
      <c r="E34" s="1" t="s">
        <v>1011</v>
      </c>
    </row>
    <row r="35" spans="1:5" ht="12.75" customHeight="1">
      <c r="A35" s="1" t="s">
        <v>1016</v>
      </c>
      <c r="B35" s="1" t="s">
        <v>1017</v>
      </c>
      <c r="C35" s="1">
        <v>47.803725999999997</v>
      </c>
      <c r="D35" s="1">
        <v>-52.787438000000002</v>
      </c>
      <c r="E35" s="1" t="s">
        <v>1011</v>
      </c>
    </row>
    <row r="36" spans="1:5" ht="12.75" customHeight="1">
      <c r="A36" s="1" t="s">
        <v>1018</v>
      </c>
      <c r="B36" s="1" t="s">
        <v>1019</v>
      </c>
      <c r="C36" s="1">
        <v>47.722558999999997</v>
      </c>
      <c r="D36" s="1">
        <v>-52.835217999999998</v>
      </c>
      <c r="E36" s="1" t="s">
        <v>1011</v>
      </c>
    </row>
    <row r="37" spans="1:5" ht="12.75" customHeight="1">
      <c r="A37" s="1" t="s">
        <v>1020</v>
      </c>
      <c r="B37" s="1" t="s">
        <v>1021</v>
      </c>
      <c r="C37" s="1">
        <v>47.66498</v>
      </c>
      <c r="D37" s="1">
        <v>-52.726889999999997</v>
      </c>
      <c r="E37" s="1" t="s">
        <v>1011</v>
      </c>
    </row>
    <row r="38" spans="1:5" ht="12.75" customHeight="1">
      <c r="A38" s="1" t="s">
        <v>1022</v>
      </c>
      <c r="B38" s="1" t="s">
        <v>1023</v>
      </c>
      <c r="C38" s="1">
        <v>47.625320000000002</v>
      </c>
      <c r="D38" s="1">
        <v>-52.663369999999901</v>
      </c>
      <c r="E38" s="1" t="s">
        <v>1011</v>
      </c>
    </row>
    <row r="39" spans="1:5" ht="12.75" customHeight="1">
      <c r="A39" s="1" t="s">
        <v>1024</v>
      </c>
      <c r="B39" s="1" t="s">
        <v>1025</v>
      </c>
      <c r="C39" s="1">
        <v>47.627290000000002</v>
      </c>
      <c r="D39" s="1">
        <v>-52.857689999999998</v>
      </c>
      <c r="E39" s="1" t="s">
        <v>1011</v>
      </c>
    </row>
    <row r="40" spans="1:5" ht="12.75" customHeight="1">
      <c r="A40" s="1" t="s">
        <v>1026</v>
      </c>
      <c r="B40" s="1" t="s">
        <v>1027</v>
      </c>
      <c r="C40" s="1">
        <v>47.593032000000001</v>
      </c>
      <c r="D40" s="1">
        <v>-52.887818000000003</v>
      </c>
      <c r="E40" s="1" t="s">
        <v>1011</v>
      </c>
    </row>
    <row r="41" spans="1:5" ht="12.75" customHeight="1">
      <c r="A41" s="1" t="s">
        <v>1028</v>
      </c>
      <c r="B41" s="1" t="s">
        <v>1029</v>
      </c>
      <c r="C41" s="1">
        <v>48.862142999999897</v>
      </c>
      <c r="D41" s="1">
        <v>-53.988593000000002</v>
      </c>
      <c r="E41" s="1" t="s">
        <v>1011</v>
      </c>
    </row>
    <row r="42" spans="1:5" ht="12.75" customHeight="1">
      <c r="A42" s="1" t="s">
        <v>1030</v>
      </c>
      <c r="B42" s="1" t="s">
        <v>1031</v>
      </c>
      <c r="C42" s="1">
        <v>48.640341999999997</v>
      </c>
      <c r="D42" s="1">
        <v>-53.729569999999903</v>
      </c>
      <c r="E42" s="1" t="s">
        <v>1011</v>
      </c>
    </row>
    <row r="43" spans="1:5" ht="12.75" customHeight="1">
      <c r="A43" s="1" t="s">
        <v>1032</v>
      </c>
      <c r="B43" s="1" t="s">
        <v>1033</v>
      </c>
      <c r="C43" s="1">
        <v>48.679724999999998</v>
      </c>
      <c r="D43" s="1">
        <v>-53.677975000000004</v>
      </c>
      <c r="E43" s="1" t="s">
        <v>1011</v>
      </c>
    </row>
    <row r="44" spans="1:5" ht="12.75" customHeight="1">
      <c r="A44" s="1" t="s">
        <v>1034</v>
      </c>
      <c r="B44" s="1" t="s">
        <v>1035</v>
      </c>
      <c r="C44" s="1">
        <v>47.700316000000001</v>
      </c>
      <c r="D44" s="1">
        <v>-52.703564</v>
      </c>
      <c r="E44" s="1" t="s">
        <v>1011</v>
      </c>
    </row>
    <row r="45" spans="1:5" ht="12.75" customHeight="1">
      <c r="A45" s="1" t="s">
        <v>1036</v>
      </c>
      <c r="B45" s="1" t="s">
        <v>1037</v>
      </c>
      <c r="C45" s="1">
        <v>33.897529999999897</v>
      </c>
      <c r="D45" s="1">
        <v>-120.10075000000001</v>
      </c>
      <c r="E45" s="1" t="s">
        <v>1038</v>
      </c>
    </row>
    <row r="46" spans="1:5" ht="12.75" customHeight="1">
      <c r="A46" s="1" t="s">
        <v>1039</v>
      </c>
      <c r="B46" s="1" t="s">
        <v>1040</v>
      </c>
      <c r="C46" s="1">
        <v>34.054279999999999</v>
      </c>
      <c r="D46" s="1">
        <v>-119.56686999999999</v>
      </c>
      <c r="E46" s="1" t="s">
        <v>1038</v>
      </c>
    </row>
    <row r="47" spans="1:5" ht="12.75" customHeight="1">
      <c r="A47" s="1" t="s">
        <v>1041</v>
      </c>
      <c r="B47" s="1" t="s">
        <v>1042</v>
      </c>
      <c r="C47" s="1">
        <v>34.044150000000002</v>
      </c>
      <c r="D47" s="1">
        <v>-119.54245</v>
      </c>
      <c r="E47" s="1" t="s">
        <v>1038</v>
      </c>
    </row>
    <row r="48" spans="1:5" ht="12.75" customHeight="1">
      <c r="A48" s="1" t="s">
        <v>1043</v>
      </c>
      <c r="B48" s="1" t="s">
        <v>1044</v>
      </c>
      <c r="C48" s="1">
        <v>34.044930000000001</v>
      </c>
      <c r="D48" s="1">
        <v>-119.6014</v>
      </c>
      <c r="E48" s="1" t="s">
        <v>1038</v>
      </c>
    </row>
    <row r="49" spans="1:5" ht="12.75" customHeight="1">
      <c r="A49" s="1" t="s">
        <v>1045</v>
      </c>
      <c r="B49" s="1" t="s">
        <v>1046</v>
      </c>
      <c r="C49" s="1">
        <v>34.0246</v>
      </c>
      <c r="D49" s="1">
        <v>-119.60597</v>
      </c>
      <c r="E49" s="1" t="s">
        <v>1038</v>
      </c>
    </row>
    <row r="50" spans="1:5" ht="12.75" customHeight="1">
      <c r="A50" s="1" t="s">
        <v>1047</v>
      </c>
      <c r="B50" s="1" t="s">
        <v>1048</v>
      </c>
      <c r="C50" s="1">
        <v>49.315709999999903</v>
      </c>
      <c r="D50" s="1">
        <v>-124.21548999999899</v>
      </c>
      <c r="E50" s="1" t="s">
        <v>986</v>
      </c>
    </row>
    <row r="51" spans="1:5" ht="12.75" customHeight="1">
      <c r="A51" s="1" t="s">
        <v>1049</v>
      </c>
      <c r="B51" s="1" t="s">
        <v>1050</v>
      </c>
      <c r="C51" s="1">
        <v>49.313270000000003</v>
      </c>
      <c r="D51" s="1">
        <v>-124.243169999999</v>
      </c>
      <c r="E51" s="1" t="s">
        <v>986</v>
      </c>
    </row>
    <row r="52" spans="1:5" ht="12.75" customHeight="1">
      <c r="A52" s="1" t="s">
        <v>1051</v>
      </c>
      <c r="B52" s="1" t="s">
        <v>1052</v>
      </c>
      <c r="C52" s="1">
        <v>49.313569999999999</v>
      </c>
      <c r="D52" s="1">
        <v>-124.241939999999</v>
      </c>
      <c r="E52" s="1" t="s">
        <v>986</v>
      </c>
    </row>
    <row r="53" spans="1:5" ht="12.75" customHeight="1">
      <c r="A53" s="1" t="s">
        <v>1053</v>
      </c>
      <c r="B53" s="1" t="s">
        <v>1054</v>
      </c>
      <c r="C53" s="1">
        <v>34.047979999999903</v>
      </c>
      <c r="D53" s="1">
        <v>-119.5514</v>
      </c>
      <c r="E53" s="1" t="s">
        <v>1038</v>
      </c>
    </row>
    <row r="54" spans="1:5" ht="12.75" customHeight="1">
      <c r="A54" s="1" t="s">
        <v>1055</v>
      </c>
      <c r="B54" s="1" t="s">
        <v>1056</v>
      </c>
      <c r="C54" s="1">
        <v>50.051540000000003</v>
      </c>
      <c r="D54" s="1">
        <v>-125.22526000000001</v>
      </c>
      <c r="E54" s="1" t="s">
        <v>986</v>
      </c>
    </row>
    <row r="55" spans="1:5" ht="12.75" customHeight="1">
      <c r="A55" s="1" t="s">
        <v>1057</v>
      </c>
      <c r="B55" s="1" t="s">
        <v>1058</v>
      </c>
      <c r="C55" s="1">
        <v>49.292499999999997</v>
      </c>
      <c r="D55" s="1">
        <v>-124.14351000000001</v>
      </c>
      <c r="E55" s="1" t="s">
        <v>986</v>
      </c>
    </row>
    <row r="56" spans="1:5" ht="12.75" customHeight="1">
      <c r="A56" s="1" t="s">
        <v>1059</v>
      </c>
      <c r="B56" s="1" t="s">
        <v>1060</v>
      </c>
      <c r="C56" s="1">
        <v>48.814749999999997</v>
      </c>
      <c r="D56" s="1">
        <v>-123.608539999999</v>
      </c>
      <c r="E56" s="1" t="s">
        <v>986</v>
      </c>
    </row>
    <row r="57" spans="1:5" ht="12.75" customHeight="1">
      <c r="A57" s="1" t="s">
        <v>1061</v>
      </c>
      <c r="B57" s="1" t="s">
        <v>1062</v>
      </c>
      <c r="C57" s="1">
        <v>49.450020000000002</v>
      </c>
      <c r="D57" s="1">
        <v>-123.24075999999999</v>
      </c>
      <c r="E57" s="1" t="s">
        <v>986</v>
      </c>
    </row>
    <row r="58" spans="1:5" ht="12.75" customHeight="1">
      <c r="A58" s="1" t="s">
        <v>1063</v>
      </c>
      <c r="B58" s="1" t="s">
        <v>1064</v>
      </c>
      <c r="C58" s="1">
        <v>33.892330000000001</v>
      </c>
      <c r="D58" s="1">
        <v>-120.1195</v>
      </c>
      <c r="E58" s="1" t="s">
        <v>1038</v>
      </c>
    </row>
    <row r="59" spans="1:5" ht="12.75" customHeight="1">
      <c r="A59" s="1" t="s">
        <v>1065</v>
      </c>
      <c r="B59" s="1" t="s">
        <v>1066</v>
      </c>
      <c r="C59" s="1">
        <v>33.900370000000002</v>
      </c>
      <c r="D59" s="1">
        <v>-120.13563000000001</v>
      </c>
      <c r="E59" s="1" t="s">
        <v>1038</v>
      </c>
    </row>
    <row r="60" spans="1:5" ht="12.75" customHeight="1">
      <c r="A60" s="1" t="s">
        <v>1067</v>
      </c>
      <c r="B60" s="1" t="s">
        <v>1068</v>
      </c>
      <c r="C60" s="1">
        <v>33.901420000000002</v>
      </c>
      <c r="D60" s="1">
        <v>-120.10221999999899</v>
      </c>
      <c r="E60" s="1" t="s">
        <v>1038</v>
      </c>
    </row>
    <row r="61" spans="1:5" ht="12.75" customHeight="1">
      <c r="A61" s="1" t="s">
        <v>1069</v>
      </c>
      <c r="B61" s="1" t="s">
        <v>1070</v>
      </c>
      <c r="C61" s="1">
        <v>33.901470000000003</v>
      </c>
      <c r="D61" s="1">
        <v>-120.10297</v>
      </c>
      <c r="E61" s="1" t="s">
        <v>1038</v>
      </c>
    </row>
    <row r="62" spans="1:5" ht="12.75" customHeight="1">
      <c r="A62" s="1" t="s">
        <v>1071</v>
      </c>
      <c r="B62" s="1" t="s">
        <v>1072</v>
      </c>
      <c r="C62" s="1">
        <v>34.03837</v>
      </c>
      <c r="D62" s="1">
        <v>-119.5253</v>
      </c>
      <c r="E62" s="1" t="s">
        <v>1038</v>
      </c>
    </row>
    <row r="63" spans="1:5" ht="12.75" customHeight="1">
      <c r="A63" s="1" t="s">
        <v>1073</v>
      </c>
      <c r="B63" s="1" t="s">
        <v>1074</v>
      </c>
      <c r="C63" s="1">
        <v>34.052169999999997</v>
      </c>
      <c r="D63" s="1">
        <v>-119.58211999999899</v>
      </c>
      <c r="E63" s="1" t="s">
        <v>1038</v>
      </c>
    </row>
    <row r="64" spans="1:5" ht="12.75" customHeight="1">
      <c r="A64" s="1" t="s">
        <v>1075</v>
      </c>
      <c r="B64" s="1" t="s">
        <v>1076</v>
      </c>
      <c r="C64" s="1">
        <v>34.06438</v>
      </c>
      <c r="D64" s="1">
        <v>-120.3566</v>
      </c>
      <c r="E64" s="1" t="s">
        <v>1038</v>
      </c>
    </row>
    <row r="65" spans="1:5" ht="12.75" customHeight="1">
      <c r="A65" s="11" t="s">
        <v>173</v>
      </c>
      <c r="B65" s="11" t="s">
        <v>1077</v>
      </c>
      <c r="C65" s="11">
        <v>48.837589000000001</v>
      </c>
      <c r="D65" s="11">
        <v>-125.14414499999999</v>
      </c>
      <c r="E65" s="11" t="s">
        <v>1078</v>
      </c>
    </row>
    <row r="66" spans="1:5" ht="12.75" customHeight="1">
      <c r="A66" s="11" t="s">
        <v>98</v>
      </c>
      <c r="B66" s="11" t="s">
        <v>1079</v>
      </c>
      <c r="C66" s="11">
        <v>48.916072999999997</v>
      </c>
      <c r="D66" s="11">
        <v>-125.131174</v>
      </c>
      <c r="E66" s="11" t="s">
        <v>1078</v>
      </c>
    </row>
    <row r="67" spans="1:5" ht="12.75" customHeight="1">
      <c r="A67" s="11" t="s">
        <v>83</v>
      </c>
      <c r="B67" s="11" t="s">
        <v>1080</v>
      </c>
      <c r="C67" s="11">
        <v>48.838594999999998</v>
      </c>
      <c r="D67" s="11">
        <v>-125.135015</v>
      </c>
      <c r="E67" s="11" t="s">
        <v>1078</v>
      </c>
    </row>
    <row r="68" spans="1:5" ht="12.75" customHeight="1">
      <c r="A68" s="11" t="s">
        <v>86</v>
      </c>
      <c r="B68" s="11" t="s">
        <v>1081</v>
      </c>
      <c r="C68" s="11">
        <v>48.9071</v>
      </c>
      <c r="D68" s="11">
        <v>-125.03701700000001</v>
      </c>
      <c r="E68" s="11" t="s">
        <v>1078</v>
      </c>
    </row>
    <row r="69" spans="1:5" ht="12.75" customHeight="1">
      <c r="A69" s="11" t="s">
        <v>171</v>
      </c>
      <c r="B69" s="11" t="s">
        <v>1082</v>
      </c>
      <c r="C69" s="11">
        <v>48.901183000000003</v>
      </c>
      <c r="D69" s="11">
        <v>-125.060433</v>
      </c>
      <c r="E69" s="11" t="s">
        <v>1078</v>
      </c>
    </row>
    <row r="70" spans="1:5" ht="12.75" customHeight="1"/>
    <row r="71" spans="1:5" ht="12.75" customHeight="1"/>
    <row r="72" spans="1:5" ht="12.75" customHeight="1"/>
    <row r="73" spans="1:5" ht="12.75" customHeight="1"/>
    <row r="74" spans="1:5" ht="12.75" customHeight="1"/>
    <row r="75" spans="1:5" ht="12.75" customHeight="1"/>
    <row r="76" spans="1:5" ht="12.75" customHeight="1"/>
    <row r="77" spans="1:5" ht="12.75" customHeight="1"/>
    <row r="78" spans="1:5" ht="12.75" customHeight="1"/>
    <row r="79" spans="1:5" ht="12.75" customHeight="1"/>
    <row r="80" spans="1:5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K1:K1000"/>
  <sheetViews>
    <sheetView workbookViewId="0"/>
  </sheetViews>
  <sheetFormatPr baseColWidth="10" defaultColWidth="12.6640625" defaultRowHeight="15" customHeight="1"/>
  <cols>
    <col min="1" max="26" width="8.83203125" customWidth="1"/>
  </cols>
  <sheetData>
    <row r="1" spans="11:11" ht="12.75" customHeight="1">
      <c r="K1" s="1" t="s">
        <v>201</v>
      </c>
    </row>
    <row r="2" spans="11:11" ht="12.75" customHeight="1"/>
    <row r="3" spans="11:11" ht="12.75" customHeight="1"/>
    <row r="4" spans="11:11" ht="12.75" customHeight="1"/>
    <row r="5" spans="11:11" ht="12.75" customHeight="1"/>
    <row r="6" spans="11:11" ht="12.75" customHeight="1"/>
    <row r="7" spans="11:11" ht="12.75" customHeight="1"/>
    <row r="8" spans="11:11" ht="12.75" customHeight="1"/>
    <row r="9" spans="11:11" ht="12.75" customHeight="1"/>
    <row r="10" spans="11:11" ht="12.75" customHeight="1"/>
    <row r="11" spans="11:11" ht="12.75" customHeight="1"/>
    <row r="12" spans="11:11" ht="12.75" customHeight="1"/>
    <row r="13" spans="11:11" ht="12.75" customHeight="1"/>
    <row r="14" spans="11:11" ht="12.75" customHeight="1"/>
    <row r="15" spans="11:11" ht="12.75" customHeight="1"/>
    <row r="16" spans="11:1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baseColWidth="10" defaultColWidth="12.6640625" defaultRowHeight="15" customHeight="1"/>
  <cols>
    <col min="1" max="1" width="55.83203125" customWidth="1"/>
    <col min="2" max="2" width="27.6640625" customWidth="1"/>
    <col min="3" max="3" width="17.33203125" customWidth="1"/>
    <col min="4" max="4" width="22.6640625" customWidth="1"/>
    <col min="5" max="5" width="55.83203125" customWidth="1"/>
    <col min="6" max="6" width="27.6640625" customWidth="1"/>
    <col min="7" max="26" width="8.83203125" customWidth="1"/>
  </cols>
  <sheetData>
    <row r="1" spans="1:2" ht="12.75" customHeight="1">
      <c r="A1" s="47" t="s">
        <v>1083</v>
      </c>
      <c r="B1" s="47" t="s">
        <v>1084</v>
      </c>
    </row>
    <row r="2" spans="1:2" ht="12.75" customHeight="1">
      <c r="A2" s="1" t="s">
        <v>1085</v>
      </c>
      <c r="B2" s="1" t="s">
        <v>1086</v>
      </c>
    </row>
    <row r="3" spans="1:2" ht="12.75" customHeight="1">
      <c r="A3" s="1" t="s">
        <v>1087</v>
      </c>
      <c r="B3" s="1" t="s">
        <v>1088</v>
      </c>
    </row>
    <row r="4" spans="1:2" ht="12.75" customHeight="1">
      <c r="A4" s="1" t="s">
        <v>1089</v>
      </c>
      <c r="B4" s="1" t="s">
        <v>1090</v>
      </c>
    </row>
    <row r="5" spans="1:2" ht="12.75" customHeight="1">
      <c r="A5" s="1" t="s">
        <v>1091</v>
      </c>
      <c r="B5" s="1" t="s">
        <v>1092</v>
      </c>
    </row>
    <row r="6" spans="1:2" ht="12.75" customHeight="1">
      <c r="A6" s="1" t="s">
        <v>1093</v>
      </c>
      <c r="B6" s="1" t="s">
        <v>1094</v>
      </c>
    </row>
    <row r="7" spans="1:2" ht="12.75" customHeight="1">
      <c r="A7" s="1" t="s">
        <v>1095</v>
      </c>
      <c r="B7" s="1" t="s">
        <v>1096</v>
      </c>
    </row>
    <row r="8" spans="1:2" ht="12.75" customHeight="1">
      <c r="A8" s="1" t="s">
        <v>1097</v>
      </c>
      <c r="B8" s="1" t="s">
        <v>1098</v>
      </c>
    </row>
    <row r="9" spans="1:2" ht="12.75" customHeight="1">
      <c r="A9" s="1" t="s">
        <v>1099</v>
      </c>
      <c r="B9" s="1" t="s">
        <v>1100</v>
      </c>
    </row>
    <row r="10" spans="1:2" ht="12.75" customHeight="1">
      <c r="A10" s="1" t="s">
        <v>1101</v>
      </c>
      <c r="B10" s="1" t="s">
        <v>1102</v>
      </c>
    </row>
    <row r="11" spans="1:2" ht="12.75" customHeight="1">
      <c r="A11" s="1" t="s">
        <v>1103</v>
      </c>
      <c r="B11" s="1" t="s">
        <v>1104</v>
      </c>
    </row>
    <row r="12" spans="1:2" ht="12.75" customHeight="1">
      <c r="A12" s="1" t="s">
        <v>1105</v>
      </c>
      <c r="B12" s="1" t="s">
        <v>1106</v>
      </c>
    </row>
    <row r="13" spans="1:2" ht="12.75" customHeight="1">
      <c r="A13" s="1" t="s">
        <v>1107</v>
      </c>
      <c r="B13" s="1" t="s">
        <v>1108</v>
      </c>
    </row>
    <row r="14" spans="1:2" ht="12.75" customHeight="1">
      <c r="A14" s="1" t="s">
        <v>1109</v>
      </c>
      <c r="B14" s="1" t="s">
        <v>1110</v>
      </c>
    </row>
    <row r="15" spans="1:2" ht="12.75" customHeight="1">
      <c r="A15" s="1" t="s">
        <v>1111</v>
      </c>
      <c r="B15" s="1" t="s">
        <v>1112</v>
      </c>
    </row>
    <row r="16" spans="1:2" ht="12.75" customHeight="1">
      <c r="A16" s="1" t="s">
        <v>1113</v>
      </c>
      <c r="B16" s="1" t="s">
        <v>1114</v>
      </c>
    </row>
    <row r="17" spans="1:2" ht="12.75" customHeight="1">
      <c r="A17" s="1" t="s">
        <v>1115</v>
      </c>
      <c r="B17" s="1" t="s">
        <v>1116</v>
      </c>
    </row>
    <row r="18" spans="1:2" ht="12.75" customHeight="1">
      <c r="A18" s="1" t="s">
        <v>1117</v>
      </c>
      <c r="B18" s="1" t="s">
        <v>1118</v>
      </c>
    </row>
    <row r="19" spans="1:2" ht="12.75" customHeight="1">
      <c r="A19" s="1" t="s">
        <v>1119</v>
      </c>
      <c r="B19" s="1" t="s">
        <v>1120</v>
      </c>
    </row>
    <row r="20" spans="1:2" ht="12.75" customHeight="1">
      <c r="A20" s="1" t="s">
        <v>1121</v>
      </c>
      <c r="B20" s="1" t="s">
        <v>1122</v>
      </c>
    </row>
    <row r="21" spans="1:2" ht="12.75" customHeight="1">
      <c r="A21" s="1" t="s">
        <v>1123</v>
      </c>
      <c r="B21" s="1" t="s">
        <v>1124</v>
      </c>
    </row>
    <row r="22" spans="1:2" ht="12.75" customHeight="1">
      <c r="A22" s="1" t="s">
        <v>1125</v>
      </c>
      <c r="B22" s="1" t="s">
        <v>1126</v>
      </c>
    </row>
    <row r="23" spans="1:2" ht="12.75" customHeight="1">
      <c r="A23" s="1" t="s">
        <v>1127</v>
      </c>
      <c r="B23" s="1" t="s">
        <v>1128</v>
      </c>
    </row>
    <row r="24" spans="1:2" ht="12.75" customHeight="1">
      <c r="A24" s="1" t="s">
        <v>1129</v>
      </c>
      <c r="B24" s="1" t="s">
        <v>1130</v>
      </c>
    </row>
    <row r="25" spans="1:2" ht="12.75" customHeight="1">
      <c r="A25" s="1" t="s">
        <v>1131</v>
      </c>
      <c r="B25" s="1" t="s">
        <v>1132</v>
      </c>
    </row>
    <row r="26" spans="1:2" ht="12.75" customHeight="1">
      <c r="A26" s="1" t="s">
        <v>1133</v>
      </c>
      <c r="B26" s="1" t="s">
        <v>1134</v>
      </c>
    </row>
    <row r="27" spans="1:2" ht="12.75" customHeight="1">
      <c r="A27" s="1" t="s">
        <v>1135</v>
      </c>
      <c r="B27" s="1" t="s">
        <v>1136</v>
      </c>
    </row>
    <row r="28" spans="1:2" ht="12.75" customHeight="1">
      <c r="A28" s="1" t="s">
        <v>1137</v>
      </c>
      <c r="B28" s="1" t="s">
        <v>1138</v>
      </c>
    </row>
    <row r="29" spans="1:2" ht="12.75" customHeight="1">
      <c r="A29" s="1" t="s">
        <v>1139</v>
      </c>
      <c r="B29" s="1" t="s">
        <v>1140</v>
      </c>
    </row>
    <row r="30" spans="1:2" ht="12.75" customHeight="1">
      <c r="A30" s="1" t="s">
        <v>1141</v>
      </c>
      <c r="B30" s="1" t="s">
        <v>1142</v>
      </c>
    </row>
    <row r="31" spans="1:2" ht="12.75" customHeight="1">
      <c r="A31" s="1" t="s">
        <v>1143</v>
      </c>
      <c r="B31" s="1" t="s">
        <v>1144</v>
      </c>
    </row>
    <row r="32" spans="1:2" ht="12.75" customHeight="1">
      <c r="A32" s="1" t="s">
        <v>1145</v>
      </c>
      <c r="B32" s="1" t="s">
        <v>1146</v>
      </c>
    </row>
    <row r="33" spans="1:2" ht="12.75" customHeight="1">
      <c r="A33" s="1" t="s">
        <v>1147</v>
      </c>
      <c r="B33" s="1" t="s">
        <v>1148</v>
      </c>
    </row>
    <row r="34" spans="1:2" ht="12.75" customHeight="1">
      <c r="A34" s="1" t="s">
        <v>1149</v>
      </c>
      <c r="B34" s="1" t="s">
        <v>1150</v>
      </c>
    </row>
    <row r="35" spans="1:2" ht="12.75" customHeight="1">
      <c r="A35" s="1" t="s">
        <v>1151</v>
      </c>
      <c r="B35" s="1" t="s">
        <v>1152</v>
      </c>
    </row>
    <row r="36" spans="1:2" ht="12.75" customHeight="1">
      <c r="A36" s="1" t="s">
        <v>1153</v>
      </c>
      <c r="B36" s="1" t="s">
        <v>1154</v>
      </c>
    </row>
    <row r="37" spans="1:2" ht="12.75" customHeight="1">
      <c r="A37" s="1" t="s">
        <v>1155</v>
      </c>
      <c r="B37" s="1" t="s">
        <v>1156</v>
      </c>
    </row>
    <row r="38" spans="1:2" ht="12.75" customHeight="1">
      <c r="A38" s="1" t="s">
        <v>1157</v>
      </c>
      <c r="B38" s="1" t="s">
        <v>1158</v>
      </c>
    </row>
    <row r="39" spans="1:2" ht="12.75" customHeight="1">
      <c r="A39" s="1" t="s">
        <v>1159</v>
      </c>
      <c r="B39" s="1" t="s">
        <v>1160</v>
      </c>
    </row>
    <row r="40" spans="1:2" ht="12.75" customHeight="1">
      <c r="A40" s="1" t="s">
        <v>1161</v>
      </c>
      <c r="B40" s="1" t="s">
        <v>1162</v>
      </c>
    </row>
    <row r="41" spans="1:2" ht="12.75" customHeight="1">
      <c r="A41" s="1" t="s">
        <v>1163</v>
      </c>
      <c r="B41" s="1" t="s">
        <v>1164</v>
      </c>
    </row>
    <row r="42" spans="1:2" ht="12.75" customHeight="1">
      <c r="A42" s="1" t="s">
        <v>1165</v>
      </c>
      <c r="B42" s="1" t="s">
        <v>1166</v>
      </c>
    </row>
    <row r="43" spans="1:2" ht="12.75" customHeight="1">
      <c r="A43" s="1" t="s">
        <v>1167</v>
      </c>
      <c r="B43" s="1" t="s">
        <v>1168</v>
      </c>
    </row>
    <row r="44" spans="1:2" ht="12.75" customHeight="1">
      <c r="A44" s="1" t="s">
        <v>1169</v>
      </c>
      <c r="B44" s="1" t="s">
        <v>1170</v>
      </c>
    </row>
    <row r="45" spans="1:2" ht="12.75" customHeight="1">
      <c r="A45" s="1" t="s">
        <v>1171</v>
      </c>
      <c r="B45" s="1" t="s">
        <v>1172</v>
      </c>
    </row>
    <row r="46" spans="1:2" ht="12.75" customHeight="1">
      <c r="A46" s="1" t="s">
        <v>1173</v>
      </c>
      <c r="B46" s="1" t="s">
        <v>1174</v>
      </c>
    </row>
    <row r="47" spans="1:2" ht="12.75" customHeight="1">
      <c r="A47" s="1" t="s">
        <v>1175</v>
      </c>
      <c r="B47" s="1" t="s">
        <v>1176</v>
      </c>
    </row>
    <row r="48" spans="1:2" ht="12.75" customHeight="1">
      <c r="A48" s="1" t="s">
        <v>1177</v>
      </c>
      <c r="B48" s="1" t="s">
        <v>1178</v>
      </c>
    </row>
    <row r="49" spans="1:2" ht="12.75" customHeight="1">
      <c r="A49" s="1" t="s">
        <v>1179</v>
      </c>
      <c r="B49" s="1" t="s">
        <v>1180</v>
      </c>
    </row>
    <row r="50" spans="1:2" ht="12.75" customHeight="1">
      <c r="A50" s="1" t="s">
        <v>1181</v>
      </c>
      <c r="B50" s="1" t="s">
        <v>1182</v>
      </c>
    </row>
    <row r="51" spans="1:2" ht="12.75" customHeight="1">
      <c r="A51" s="1" t="s">
        <v>1183</v>
      </c>
      <c r="B51" s="1" t="s">
        <v>1184</v>
      </c>
    </row>
    <row r="52" spans="1:2" ht="12.75" customHeight="1">
      <c r="A52" s="1" t="s">
        <v>1185</v>
      </c>
      <c r="B52" s="1" t="s">
        <v>1186</v>
      </c>
    </row>
    <row r="53" spans="1:2" ht="12.75" customHeight="1">
      <c r="A53" s="1" t="s">
        <v>1187</v>
      </c>
      <c r="B53" s="1" t="s">
        <v>1188</v>
      </c>
    </row>
    <row r="54" spans="1:2" ht="12.75" customHeight="1">
      <c r="A54" s="1" t="s">
        <v>1189</v>
      </c>
      <c r="B54" s="1" t="s">
        <v>1190</v>
      </c>
    </row>
    <row r="55" spans="1:2" ht="12.75" customHeight="1">
      <c r="A55" s="1" t="s">
        <v>1191</v>
      </c>
      <c r="B55" s="1" t="s">
        <v>1192</v>
      </c>
    </row>
    <row r="56" spans="1:2" ht="12.75" customHeight="1">
      <c r="A56" s="1" t="s">
        <v>1193</v>
      </c>
      <c r="B56" s="1" t="s">
        <v>1194</v>
      </c>
    </row>
    <row r="57" spans="1:2" ht="12.75" customHeight="1">
      <c r="A57" s="1" t="s">
        <v>1195</v>
      </c>
      <c r="B57" s="1" t="s">
        <v>1196</v>
      </c>
    </row>
    <row r="58" spans="1:2" ht="12.75" customHeight="1">
      <c r="A58" s="1" t="s">
        <v>1197</v>
      </c>
      <c r="B58" s="1" t="s">
        <v>1198</v>
      </c>
    </row>
    <row r="59" spans="1:2" ht="12.75" customHeight="1">
      <c r="A59" s="1" t="s">
        <v>1199</v>
      </c>
      <c r="B59" s="1" t="s">
        <v>1200</v>
      </c>
    </row>
    <row r="60" spans="1:2" ht="12.75" customHeight="1">
      <c r="A60" s="1" t="s">
        <v>1201</v>
      </c>
      <c r="B60" s="1" t="s">
        <v>1202</v>
      </c>
    </row>
    <row r="61" spans="1:2" ht="12.75" customHeight="1">
      <c r="A61" s="1" t="s">
        <v>1203</v>
      </c>
      <c r="B61" s="1" t="s">
        <v>1204</v>
      </c>
    </row>
    <row r="62" spans="1:2" ht="12.75" customHeight="1">
      <c r="A62" s="1" t="s">
        <v>1205</v>
      </c>
      <c r="B62" s="1" t="s">
        <v>1206</v>
      </c>
    </row>
    <row r="63" spans="1:2" ht="12.75" customHeight="1">
      <c r="A63" s="1" t="s">
        <v>1207</v>
      </c>
      <c r="B63" s="1" t="s">
        <v>1208</v>
      </c>
    </row>
    <row r="64" spans="1:2" ht="12.75" customHeight="1">
      <c r="A64" s="1" t="s">
        <v>1209</v>
      </c>
      <c r="B64" s="1" t="s">
        <v>1210</v>
      </c>
    </row>
    <row r="65" spans="1:2" ht="12.75" customHeight="1">
      <c r="A65" s="1" t="s">
        <v>1211</v>
      </c>
      <c r="B65" s="1" t="s">
        <v>1212</v>
      </c>
    </row>
    <row r="66" spans="1:2" ht="12.75" customHeight="1">
      <c r="A66" s="1" t="s">
        <v>1213</v>
      </c>
      <c r="B66" s="1" t="s">
        <v>1098</v>
      </c>
    </row>
    <row r="67" spans="1:2" ht="12.75" customHeight="1">
      <c r="A67" s="1" t="s">
        <v>1214</v>
      </c>
      <c r="B67" s="1" t="s">
        <v>1215</v>
      </c>
    </row>
    <row r="68" spans="1:2" ht="12.75" customHeight="1">
      <c r="A68" s="1" t="s">
        <v>1216</v>
      </c>
      <c r="B68" s="1" t="s">
        <v>1217</v>
      </c>
    </row>
    <row r="69" spans="1:2" ht="12.75" customHeight="1">
      <c r="A69" s="1" t="s">
        <v>1218</v>
      </c>
      <c r="B69" s="1" t="s">
        <v>1219</v>
      </c>
    </row>
    <row r="70" spans="1:2" ht="12.75" customHeight="1">
      <c r="A70" s="1" t="s">
        <v>1220</v>
      </c>
      <c r="B70" s="1" t="s">
        <v>1221</v>
      </c>
    </row>
    <row r="71" spans="1:2" ht="12.75" customHeight="1">
      <c r="A71" s="1" t="s">
        <v>1222</v>
      </c>
      <c r="B71" s="1" t="s">
        <v>1223</v>
      </c>
    </row>
    <row r="72" spans="1:2" ht="12.75" customHeight="1">
      <c r="A72" s="1" t="s">
        <v>1224</v>
      </c>
      <c r="B72" s="1" t="s">
        <v>1225</v>
      </c>
    </row>
    <row r="73" spans="1:2" ht="12.75" customHeight="1">
      <c r="A73" s="1" t="s">
        <v>1226</v>
      </c>
      <c r="B73" s="1" t="s">
        <v>1227</v>
      </c>
    </row>
    <row r="74" spans="1:2" ht="12.75" customHeight="1">
      <c r="A74" s="1" t="s">
        <v>1228</v>
      </c>
      <c r="B74" s="1" t="s">
        <v>1196</v>
      </c>
    </row>
    <row r="75" spans="1:2" ht="12.75" customHeight="1">
      <c r="A75" s="1" t="s">
        <v>1229</v>
      </c>
      <c r="B75" s="1" t="s">
        <v>1230</v>
      </c>
    </row>
    <row r="76" spans="1:2" ht="12.75" customHeight="1">
      <c r="A76" s="1" t="s">
        <v>1231</v>
      </c>
      <c r="B76" s="1" t="s">
        <v>1232</v>
      </c>
    </row>
    <row r="77" spans="1:2" ht="12.75" customHeight="1">
      <c r="A77" s="1" t="s">
        <v>1233</v>
      </c>
      <c r="B77" s="1" t="s">
        <v>1234</v>
      </c>
    </row>
    <row r="78" spans="1:2" ht="12.75" customHeight="1">
      <c r="A78" s="1" t="s">
        <v>1235</v>
      </c>
      <c r="B78" s="1" t="s">
        <v>1236</v>
      </c>
    </row>
    <row r="79" spans="1:2" ht="12.75" customHeight="1">
      <c r="A79" s="1" t="s">
        <v>1237</v>
      </c>
      <c r="B79" s="1" t="s">
        <v>1238</v>
      </c>
    </row>
    <row r="80" spans="1:2" ht="12.75" customHeight="1">
      <c r="A80" s="1" t="s">
        <v>1239</v>
      </c>
      <c r="B80" s="1" t="s">
        <v>1240</v>
      </c>
    </row>
    <row r="81" spans="1:2" ht="12.75" customHeight="1">
      <c r="A81" s="1" t="s">
        <v>1241</v>
      </c>
      <c r="B81" s="1" t="s">
        <v>1092</v>
      </c>
    </row>
    <row r="82" spans="1:2" ht="12.75" customHeight="1">
      <c r="A82" s="1" t="s">
        <v>1242</v>
      </c>
      <c r="B82" s="1" t="s">
        <v>1243</v>
      </c>
    </row>
    <row r="83" spans="1:2" ht="12.75" customHeight="1">
      <c r="A83" s="1" t="s">
        <v>1244</v>
      </c>
      <c r="B83" s="1" t="s">
        <v>1245</v>
      </c>
    </row>
    <row r="84" spans="1:2" ht="12.75" customHeight="1">
      <c r="A84" s="1" t="s">
        <v>1246</v>
      </c>
      <c r="B84" s="1" t="s">
        <v>1247</v>
      </c>
    </row>
    <row r="85" spans="1:2" ht="12.75" customHeight="1">
      <c r="A85" s="1" t="s">
        <v>1248</v>
      </c>
      <c r="B85" s="1" t="s">
        <v>1249</v>
      </c>
    </row>
    <row r="86" spans="1:2" ht="12.75" customHeight="1">
      <c r="A86" s="1" t="s">
        <v>1250</v>
      </c>
      <c r="B86" s="1" t="s">
        <v>1251</v>
      </c>
    </row>
    <row r="87" spans="1:2" ht="12.75" customHeight="1">
      <c r="A87" s="1" t="s">
        <v>1252</v>
      </c>
      <c r="B87" s="1" t="s">
        <v>1253</v>
      </c>
    </row>
    <row r="88" spans="1:2" ht="12.75" customHeight="1">
      <c r="A88" s="1" t="s">
        <v>1254</v>
      </c>
      <c r="B88" s="1" t="s">
        <v>1255</v>
      </c>
    </row>
    <row r="89" spans="1:2" ht="12.75" customHeight="1">
      <c r="A89" s="1" t="s">
        <v>1256</v>
      </c>
      <c r="B89" s="1" t="s">
        <v>1257</v>
      </c>
    </row>
    <row r="90" spans="1:2" ht="12.75" customHeight="1"/>
    <row r="91" spans="1:2" ht="12.75" customHeight="1"/>
    <row r="92" spans="1:2" ht="12.75" customHeight="1"/>
    <row r="93" spans="1:2" ht="12.75" customHeight="1"/>
    <row r="94" spans="1:2" ht="12.75" customHeight="1"/>
    <row r="95" spans="1:2" ht="12.75" customHeight="1"/>
    <row r="96" spans="1:2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baseColWidth="10" defaultColWidth="12.6640625" defaultRowHeight="15" customHeight="1"/>
  <cols>
    <col min="1" max="1" width="8.83203125" customWidth="1"/>
    <col min="2" max="2" width="29.5" customWidth="1"/>
    <col min="3" max="3" width="10.33203125" customWidth="1"/>
    <col min="4" max="26" width="8.83203125" customWidth="1"/>
  </cols>
  <sheetData>
    <row r="1" spans="1:3" ht="12.75" customHeight="1">
      <c r="A1" s="45" t="s">
        <v>1258</v>
      </c>
      <c r="B1" s="45" t="s">
        <v>1259</v>
      </c>
      <c r="C1" s="11"/>
    </row>
    <row r="2" spans="1:3" ht="12.75" customHeight="1">
      <c r="A2" s="1" t="s">
        <v>1260</v>
      </c>
      <c r="B2" s="1" t="s">
        <v>1261</v>
      </c>
      <c r="C2" s="48"/>
    </row>
    <row r="3" spans="1:3" ht="12.75" customHeight="1">
      <c r="A3" s="1" t="s">
        <v>1262</v>
      </c>
      <c r="B3" s="1" t="s">
        <v>1263</v>
      </c>
      <c r="C3" s="48"/>
    </row>
    <row r="4" spans="1:3" ht="12.75" customHeight="1">
      <c r="A4" s="1" t="s">
        <v>1264</v>
      </c>
      <c r="B4" s="1" t="s">
        <v>1265</v>
      </c>
      <c r="C4" s="48"/>
    </row>
    <row r="5" spans="1:3" ht="12.75" customHeight="1">
      <c r="A5" s="1" t="s">
        <v>1266</v>
      </c>
      <c r="B5" s="1" t="s">
        <v>1267</v>
      </c>
      <c r="C5" s="48"/>
    </row>
    <row r="6" spans="1:3" ht="12.75" customHeight="1">
      <c r="A6" s="1" t="s">
        <v>1268</v>
      </c>
      <c r="B6" s="1" t="s">
        <v>1269</v>
      </c>
      <c r="C6" s="48"/>
    </row>
    <row r="7" spans="1:3" ht="12.75" customHeight="1">
      <c r="A7" s="1" t="s">
        <v>1270</v>
      </c>
      <c r="B7" s="1" t="s">
        <v>1271</v>
      </c>
      <c r="C7" s="48"/>
    </row>
    <row r="8" spans="1:3" ht="12.75" customHeight="1">
      <c r="A8" s="1" t="s">
        <v>1272</v>
      </c>
      <c r="B8" s="1" t="s">
        <v>1273</v>
      </c>
      <c r="C8" s="48"/>
    </row>
    <row r="9" spans="1:3" ht="12.75" customHeight="1">
      <c r="A9" s="1" t="s">
        <v>1274</v>
      </c>
      <c r="B9" s="1" t="s">
        <v>1275</v>
      </c>
      <c r="C9" s="48"/>
    </row>
    <row r="10" spans="1:3" ht="12.75" customHeight="1">
      <c r="A10" s="1" t="s">
        <v>1276</v>
      </c>
      <c r="B10" s="1" t="s">
        <v>1277</v>
      </c>
      <c r="C10" s="48"/>
    </row>
    <row r="11" spans="1:3" ht="12.75" customHeight="1">
      <c r="A11" s="1" t="s">
        <v>1278</v>
      </c>
      <c r="B11" s="1" t="s">
        <v>1279</v>
      </c>
      <c r="C11" s="48"/>
    </row>
    <row r="12" spans="1:3" ht="12.75" customHeight="1">
      <c r="A12" s="1" t="s">
        <v>1280</v>
      </c>
      <c r="B12" s="1" t="s">
        <v>1281</v>
      </c>
      <c r="C12" s="48"/>
    </row>
    <row r="13" spans="1:3" ht="12.75" customHeight="1">
      <c r="A13" s="1" t="s">
        <v>1282</v>
      </c>
      <c r="B13" s="1" t="s">
        <v>1283</v>
      </c>
      <c r="C13" s="48"/>
    </row>
    <row r="14" spans="1:3" ht="12.75" customHeight="1">
      <c r="A14" s="1" t="s">
        <v>1284</v>
      </c>
      <c r="B14" s="1" t="s">
        <v>1285</v>
      </c>
      <c r="C14" s="48"/>
    </row>
    <row r="15" spans="1:3" ht="12.75" customHeight="1">
      <c r="A15" s="1" t="s">
        <v>1286</v>
      </c>
      <c r="B15" s="1" t="s">
        <v>1287</v>
      </c>
      <c r="C15" s="48"/>
    </row>
    <row r="16" spans="1:3" ht="12.75" customHeight="1">
      <c r="A16" s="1" t="s">
        <v>1288</v>
      </c>
      <c r="B16" s="1" t="s">
        <v>1289</v>
      </c>
      <c r="C16" s="48"/>
    </row>
    <row r="17" spans="1:3" ht="12.75" customHeight="1">
      <c r="A17" s="1" t="s">
        <v>1290</v>
      </c>
      <c r="B17" s="1" t="s">
        <v>1291</v>
      </c>
      <c r="C17" s="48"/>
    </row>
    <row r="18" spans="1:3" ht="12.75" customHeight="1">
      <c r="A18" s="1" t="s">
        <v>1292</v>
      </c>
      <c r="B18" s="1" t="s">
        <v>1293</v>
      </c>
      <c r="C18" s="48"/>
    </row>
    <row r="19" spans="1:3" ht="12.75" customHeight="1">
      <c r="A19" s="1" t="s">
        <v>1294</v>
      </c>
      <c r="B19" s="1" t="s">
        <v>1295</v>
      </c>
      <c r="C19" s="48"/>
    </row>
    <row r="20" spans="1:3" ht="12.75" customHeight="1">
      <c r="A20" s="1" t="s">
        <v>1296</v>
      </c>
      <c r="B20" s="1" t="s">
        <v>1297</v>
      </c>
      <c r="C20" s="48"/>
    </row>
    <row r="21" spans="1:3" ht="12.75" customHeight="1">
      <c r="A21" s="1" t="s">
        <v>1298</v>
      </c>
      <c r="B21" s="1" t="s">
        <v>1299</v>
      </c>
      <c r="C21" s="48"/>
    </row>
    <row r="22" spans="1:3" ht="12.75" customHeight="1">
      <c r="A22" s="1" t="s">
        <v>1300</v>
      </c>
      <c r="B22" s="1" t="s">
        <v>1301</v>
      </c>
      <c r="C22" s="48"/>
    </row>
    <row r="23" spans="1:3" ht="12.75" customHeight="1">
      <c r="A23" s="1" t="s">
        <v>1302</v>
      </c>
      <c r="B23" s="1" t="s">
        <v>1303</v>
      </c>
      <c r="C23" s="48"/>
    </row>
    <row r="24" spans="1:3" ht="12.75" customHeight="1">
      <c r="A24" s="1" t="s">
        <v>1304</v>
      </c>
      <c r="B24" s="1" t="s">
        <v>1305</v>
      </c>
      <c r="C24" s="48"/>
    </row>
    <row r="25" spans="1:3" ht="12.75" customHeight="1">
      <c r="A25" s="1" t="s">
        <v>1306</v>
      </c>
      <c r="B25" s="1" t="s">
        <v>1307</v>
      </c>
      <c r="C25" s="48"/>
    </row>
    <row r="26" spans="1:3" ht="12.75" customHeight="1">
      <c r="A26" s="1" t="s">
        <v>1308</v>
      </c>
      <c r="B26" s="1" t="s">
        <v>1309</v>
      </c>
      <c r="C26" s="48"/>
    </row>
    <row r="27" spans="1:3" ht="12.75" customHeight="1">
      <c r="A27" s="1" t="s">
        <v>1310</v>
      </c>
      <c r="B27" s="1" t="s">
        <v>1311</v>
      </c>
      <c r="C27" s="48"/>
    </row>
    <row r="28" spans="1:3" ht="12.75" customHeight="1">
      <c r="A28" s="1" t="s">
        <v>1312</v>
      </c>
      <c r="B28" s="1" t="s">
        <v>1313</v>
      </c>
      <c r="C28" s="48"/>
    </row>
    <row r="29" spans="1:3" ht="12.75" customHeight="1">
      <c r="A29" s="1" t="s">
        <v>1314</v>
      </c>
      <c r="B29" s="1" t="s">
        <v>1315</v>
      </c>
      <c r="C29" s="48"/>
    </row>
    <row r="30" spans="1:3" ht="12.75" customHeight="1">
      <c r="A30" s="1" t="s">
        <v>1316</v>
      </c>
      <c r="B30" s="1" t="s">
        <v>1317</v>
      </c>
      <c r="C30" s="48"/>
    </row>
    <row r="31" spans="1:3" ht="12.75" customHeight="1">
      <c r="A31" s="1" t="s">
        <v>1318</v>
      </c>
      <c r="B31" s="1" t="s">
        <v>1319</v>
      </c>
      <c r="C31" s="48"/>
    </row>
    <row r="32" spans="1:3" ht="12.75" customHeight="1">
      <c r="A32" s="1" t="s">
        <v>1320</v>
      </c>
      <c r="B32" s="1" t="s">
        <v>1321</v>
      </c>
      <c r="C32" s="48"/>
    </row>
    <row r="33" spans="1:3" ht="12.75" customHeight="1">
      <c r="A33" s="1" t="s">
        <v>1322</v>
      </c>
      <c r="B33" s="1" t="s">
        <v>1323</v>
      </c>
      <c r="C33" s="48"/>
    </row>
    <row r="34" spans="1:3" ht="12.75" customHeight="1">
      <c r="A34" s="1" t="s">
        <v>1324</v>
      </c>
      <c r="B34" s="1" t="s">
        <v>1325</v>
      </c>
      <c r="C34" s="48"/>
    </row>
    <row r="35" spans="1:3" ht="12.75" customHeight="1">
      <c r="A35" s="1" t="s">
        <v>1326</v>
      </c>
      <c r="B35" s="1" t="s">
        <v>1327</v>
      </c>
      <c r="C35" s="48"/>
    </row>
    <row r="36" spans="1:3" ht="12.75" customHeight="1">
      <c r="A36" s="1" t="s">
        <v>1328</v>
      </c>
      <c r="B36" s="1" t="s">
        <v>1329</v>
      </c>
      <c r="C36" s="48"/>
    </row>
    <row r="37" spans="1:3" ht="12.75" customHeight="1">
      <c r="A37" s="1" t="s">
        <v>1330</v>
      </c>
      <c r="B37" s="1" t="s">
        <v>1331</v>
      </c>
      <c r="C37" s="48"/>
    </row>
    <row r="38" spans="1:3" ht="12.75" customHeight="1">
      <c r="A38" s="1" t="s">
        <v>1332</v>
      </c>
      <c r="B38" s="1" t="s">
        <v>1333</v>
      </c>
      <c r="C38" s="48"/>
    </row>
    <row r="39" spans="1:3" ht="12.75" customHeight="1">
      <c r="A39" s="1" t="s">
        <v>1334</v>
      </c>
      <c r="B39" s="1" t="s">
        <v>1335</v>
      </c>
      <c r="C39" s="48"/>
    </row>
    <row r="40" spans="1:3" ht="12.75" customHeight="1">
      <c r="A40" s="1" t="s">
        <v>1336</v>
      </c>
      <c r="B40" s="1" t="s">
        <v>1337</v>
      </c>
      <c r="C40" s="48"/>
    </row>
    <row r="41" spans="1:3" ht="12.75" customHeight="1">
      <c r="A41" s="1" t="s">
        <v>1338</v>
      </c>
      <c r="B41" s="1" t="s">
        <v>1339</v>
      </c>
      <c r="C41" s="48"/>
    </row>
    <row r="42" spans="1:3" ht="12.75" customHeight="1">
      <c r="A42" s="1" t="s">
        <v>1340</v>
      </c>
      <c r="B42" s="1" t="s">
        <v>1341</v>
      </c>
      <c r="C42" s="48"/>
    </row>
    <row r="43" spans="1:3" ht="12.75" customHeight="1">
      <c r="A43" s="1" t="s">
        <v>1342</v>
      </c>
      <c r="B43" s="1" t="s">
        <v>1343</v>
      </c>
      <c r="C43" s="48"/>
    </row>
    <row r="44" spans="1:3" ht="12.75" customHeight="1">
      <c r="A44" s="1" t="s">
        <v>1344</v>
      </c>
      <c r="B44" s="1" t="s">
        <v>1345</v>
      </c>
      <c r="C44" s="48"/>
    </row>
    <row r="45" spans="1:3" ht="12.75" customHeight="1">
      <c r="A45" s="1" t="s">
        <v>1346</v>
      </c>
      <c r="B45" s="1" t="s">
        <v>1347</v>
      </c>
      <c r="C45" s="48"/>
    </row>
    <row r="46" spans="1:3" ht="12.75" customHeight="1">
      <c r="A46" s="1" t="s">
        <v>1348</v>
      </c>
      <c r="B46" s="1" t="s">
        <v>1349</v>
      </c>
      <c r="C46" s="48"/>
    </row>
    <row r="47" spans="1:3" ht="12.75" customHeight="1">
      <c r="A47" s="1" t="s">
        <v>1350</v>
      </c>
      <c r="B47" s="1" t="s">
        <v>1351</v>
      </c>
      <c r="C47" s="48"/>
    </row>
    <row r="48" spans="1:3" ht="12.75" customHeight="1">
      <c r="A48" s="1" t="s">
        <v>1352</v>
      </c>
      <c r="B48" s="1" t="s">
        <v>1353</v>
      </c>
      <c r="C48" s="48"/>
    </row>
    <row r="49" spans="1:3" ht="12.75" customHeight="1">
      <c r="A49" s="1" t="s">
        <v>1354</v>
      </c>
      <c r="B49" s="1" t="s">
        <v>1355</v>
      </c>
      <c r="C49" s="48"/>
    </row>
    <row r="50" spans="1:3" ht="12.75" customHeight="1">
      <c r="A50" s="1" t="s">
        <v>1356</v>
      </c>
      <c r="B50" s="1" t="s">
        <v>1357</v>
      </c>
      <c r="C50" s="48"/>
    </row>
    <row r="51" spans="1:3" ht="12.75" customHeight="1">
      <c r="A51" s="1" t="s">
        <v>1358</v>
      </c>
      <c r="B51" s="1" t="s">
        <v>1359</v>
      </c>
      <c r="C51" s="48"/>
    </row>
    <row r="52" spans="1:3" ht="12.75" customHeight="1">
      <c r="A52" s="1" t="s">
        <v>1360</v>
      </c>
      <c r="B52" s="1" t="s">
        <v>1361</v>
      </c>
      <c r="C52" s="48"/>
    </row>
    <row r="53" spans="1:3" ht="12.75" customHeight="1">
      <c r="A53" s="1" t="s">
        <v>1362</v>
      </c>
      <c r="B53" s="1" t="s">
        <v>1363</v>
      </c>
      <c r="C53" s="48"/>
    </row>
    <row r="54" spans="1:3" ht="12.75" customHeight="1">
      <c r="A54" s="1" t="s">
        <v>1364</v>
      </c>
      <c r="B54" s="1" t="s">
        <v>1365</v>
      </c>
      <c r="C54" s="48"/>
    </row>
    <row r="55" spans="1:3" ht="12.75" customHeight="1">
      <c r="A55" s="1" t="s">
        <v>1366</v>
      </c>
      <c r="B55" s="1" t="s">
        <v>1367</v>
      </c>
      <c r="C55" s="48"/>
    </row>
    <row r="56" spans="1:3" ht="12.75" customHeight="1">
      <c r="A56" s="1" t="s">
        <v>1368</v>
      </c>
      <c r="B56" s="1" t="s">
        <v>1369</v>
      </c>
      <c r="C56" s="48"/>
    </row>
    <row r="57" spans="1:3" ht="12.75" customHeight="1">
      <c r="A57" s="1" t="s">
        <v>1370</v>
      </c>
      <c r="B57" s="1" t="s">
        <v>1371</v>
      </c>
      <c r="C57" s="48"/>
    </row>
    <row r="58" spans="1:3" ht="12.75" customHeight="1">
      <c r="A58" s="1" t="s">
        <v>1372</v>
      </c>
      <c r="B58" s="1" t="s">
        <v>1373</v>
      </c>
      <c r="C58" s="48"/>
    </row>
    <row r="59" spans="1:3" ht="12.75" customHeight="1">
      <c r="A59" s="1" t="s">
        <v>1374</v>
      </c>
      <c r="B59" s="1" t="s">
        <v>1375</v>
      </c>
      <c r="C59" s="48"/>
    </row>
    <row r="60" spans="1:3" ht="12.75" customHeight="1">
      <c r="A60" s="1" t="s">
        <v>1376</v>
      </c>
      <c r="B60" s="1" t="s">
        <v>1377</v>
      </c>
      <c r="C60" s="48"/>
    </row>
    <row r="61" spans="1:3" ht="12.75" customHeight="1">
      <c r="A61" s="1" t="s">
        <v>1378</v>
      </c>
      <c r="B61" s="1" t="s">
        <v>1379</v>
      </c>
      <c r="C61" s="48"/>
    </row>
    <row r="62" spans="1:3" ht="12.75" customHeight="1">
      <c r="A62" s="1" t="s">
        <v>1380</v>
      </c>
      <c r="B62" s="1" t="s">
        <v>1381</v>
      </c>
      <c r="C62" s="48"/>
    </row>
    <row r="63" spans="1:3" ht="12.75" customHeight="1">
      <c r="A63" s="1" t="s">
        <v>1382</v>
      </c>
      <c r="B63" s="1" t="s">
        <v>1383</v>
      </c>
      <c r="C63" s="48"/>
    </row>
    <row r="64" spans="1:3" ht="12.75" customHeight="1">
      <c r="A64" s="1" t="s">
        <v>1384</v>
      </c>
      <c r="B64" s="1" t="s">
        <v>1385</v>
      </c>
      <c r="C64" s="48"/>
    </row>
    <row r="65" spans="1:3" ht="12.75" customHeight="1">
      <c r="A65" s="1" t="s">
        <v>1386</v>
      </c>
      <c r="B65" s="1" t="s">
        <v>1387</v>
      </c>
      <c r="C65" s="48"/>
    </row>
    <row r="66" spans="1:3" ht="12.75" customHeight="1">
      <c r="A66" s="1" t="s">
        <v>1388</v>
      </c>
      <c r="B66" s="1" t="s">
        <v>1389</v>
      </c>
      <c r="C66" s="48"/>
    </row>
    <row r="67" spans="1:3" ht="12.75" customHeight="1">
      <c r="A67" s="1" t="s">
        <v>1390</v>
      </c>
      <c r="B67" s="1" t="s">
        <v>1391</v>
      </c>
      <c r="C67" s="48"/>
    </row>
    <row r="68" spans="1:3" ht="12.75" customHeight="1">
      <c r="A68" s="1" t="s">
        <v>1392</v>
      </c>
      <c r="B68" s="1" t="s">
        <v>1393</v>
      </c>
      <c r="C68" s="48"/>
    </row>
    <row r="69" spans="1:3" ht="12.75" customHeight="1">
      <c r="A69" s="1" t="s">
        <v>1394</v>
      </c>
      <c r="B69" s="1" t="s">
        <v>1395</v>
      </c>
      <c r="C69" s="48"/>
    </row>
    <row r="70" spans="1:3" ht="12.75" customHeight="1">
      <c r="A70" s="1" t="s">
        <v>1396</v>
      </c>
      <c r="B70" s="1" t="s">
        <v>1397</v>
      </c>
      <c r="C70" s="48"/>
    </row>
    <row r="71" spans="1:3" ht="12.75" customHeight="1">
      <c r="A71" s="1" t="s">
        <v>1398</v>
      </c>
      <c r="B71" s="1" t="s">
        <v>1399</v>
      </c>
      <c r="C71" s="48"/>
    </row>
    <row r="72" spans="1:3" ht="12.75" customHeight="1">
      <c r="A72" s="1" t="s">
        <v>1400</v>
      </c>
      <c r="B72" s="1" t="s">
        <v>1401</v>
      </c>
      <c r="C72" s="48"/>
    </row>
    <row r="73" spans="1:3" ht="12.75" customHeight="1">
      <c r="A73" s="1" t="s">
        <v>1402</v>
      </c>
      <c r="B73" s="1" t="s">
        <v>1403</v>
      </c>
      <c r="C73" s="48"/>
    </row>
    <row r="74" spans="1:3" ht="12.75" customHeight="1">
      <c r="A74" s="1" t="s">
        <v>1404</v>
      </c>
      <c r="B74" s="1" t="s">
        <v>1405</v>
      </c>
      <c r="C74" s="48"/>
    </row>
    <row r="75" spans="1:3" ht="12.75" customHeight="1">
      <c r="A75" s="1" t="s">
        <v>1406</v>
      </c>
      <c r="B75" s="1" t="s">
        <v>1407</v>
      </c>
      <c r="C75" s="48"/>
    </row>
    <row r="76" spans="1:3" ht="12.75" customHeight="1">
      <c r="A76" s="1" t="s">
        <v>1408</v>
      </c>
      <c r="B76" s="1" t="s">
        <v>1409</v>
      </c>
      <c r="C76" s="48"/>
    </row>
    <row r="77" spans="1:3" ht="12.75" customHeight="1">
      <c r="A77" s="1" t="s">
        <v>1410</v>
      </c>
      <c r="B77" s="1" t="s">
        <v>1411</v>
      </c>
      <c r="C77" s="48"/>
    </row>
    <row r="78" spans="1:3" ht="12.75" customHeight="1">
      <c r="A78" s="1" t="s">
        <v>1412</v>
      </c>
      <c r="B78" s="1" t="s">
        <v>1413</v>
      </c>
      <c r="C78" s="48"/>
    </row>
    <row r="79" spans="1:3" ht="12.75" customHeight="1">
      <c r="A79" s="1" t="s">
        <v>1414</v>
      </c>
      <c r="B79" s="1" t="s">
        <v>1415</v>
      </c>
      <c r="C79" s="48"/>
    </row>
    <row r="80" spans="1:3" ht="12.75" customHeight="1">
      <c r="A80" s="1" t="s">
        <v>1416</v>
      </c>
      <c r="B80" s="1" t="s">
        <v>1417</v>
      </c>
      <c r="C80" s="48"/>
    </row>
    <row r="81" spans="1:3" ht="12.75" customHeight="1">
      <c r="A81" s="1" t="s">
        <v>1418</v>
      </c>
      <c r="B81" s="1" t="s">
        <v>1419</v>
      </c>
      <c r="C81" s="48"/>
    </row>
    <row r="82" spans="1:3" ht="12.75" customHeight="1">
      <c r="A82" s="1" t="s">
        <v>1420</v>
      </c>
      <c r="B82" s="1" t="s">
        <v>1421</v>
      </c>
      <c r="C82" s="48"/>
    </row>
    <row r="83" spans="1:3" ht="12.75" customHeight="1">
      <c r="A83" s="1" t="s">
        <v>1422</v>
      </c>
      <c r="B83" s="1" t="s">
        <v>1423</v>
      </c>
      <c r="C83" s="48"/>
    </row>
    <row r="84" spans="1:3" ht="12.75" customHeight="1">
      <c r="A84" s="1" t="s">
        <v>1424</v>
      </c>
      <c r="B84" s="1" t="s">
        <v>1425</v>
      </c>
      <c r="C84" s="48"/>
    </row>
    <row r="85" spans="1:3" ht="12.75" customHeight="1">
      <c r="A85" s="1" t="s">
        <v>1426</v>
      </c>
      <c r="B85" s="1" t="s">
        <v>1427</v>
      </c>
      <c r="C85" s="48"/>
    </row>
    <row r="86" spans="1:3" ht="12.75" customHeight="1">
      <c r="A86" s="1" t="s">
        <v>1428</v>
      </c>
      <c r="B86" s="1" t="s">
        <v>1429</v>
      </c>
      <c r="C86" s="48"/>
    </row>
    <row r="87" spans="1:3" ht="12.75" customHeight="1">
      <c r="A87" s="1" t="s">
        <v>1430</v>
      </c>
      <c r="B87" s="1" t="s">
        <v>1431</v>
      </c>
      <c r="C87" s="48"/>
    </row>
    <row r="88" spans="1:3" ht="12.75" customHeight="1">
      <c r="A88" s="1" t="s">
        <v>1432</v>
      </c>
      <c r="B88" s="1" t="s">
        <v>1433</v>
      </c>
      <c r="C88" s="48"/>
    </row>
    <row r="89" spans="1:3" ht="12.75" customHeight="1">
      <c r="A89" s="1" t="s">
        <v>1434</v>
      </c>
      <c r="B89" s="1" t="s">
        <v>1435</v>
      </c>
      <c r="C89" s="48"/>
    </row>
    <row r="90" spans="1:3" ht="12.75" customHeight="1">
      <c r="A90" s="1" t="s">
        <v>1436</v>
      </c>
      <c r="B90" s="1" t="s">
        <v>1437</v>
      </c>
      <c r="C90" s="48"/>
    </row>
    <row r="91" spans="1:3" ht="12.75" customHeight="1">
      <c r="A91" s="1" t="s">
        <v>1438</v>
      </c>
      <c r="B91" s="1" t="s">
        <v>1439</v>
      </c>
      <c r="C91" s="48"/>
    </row>
    <row r="92" spans="1:3" ht="12.75" customHeight="1">
      <c r="A92" s="1" t="s">
        <v>1440</v>
      </c>
      <c r="B92" s="1" t="s">
        <v>1441</v>
      </c>
      <c r="C92" s="48"/>
    </row>
    <row r="93" spans="1:3" ht="12.75" customHeight="1">
      <c r="A93" s="1" t="s">
        <v>1442</v>
      </c>
      <c r="B93" s="1" t="s">
        <v>1443</v>
      </c>
      <c r="C93" s="48"/>
    </row>
    <row r="94" spans="1:3" ht="12.75" customHeight="1">
      <c r="A94" s="1" t="s">
        <v>26</v>
      </c>
      <c r="B94" s="1" t="s">
        <v>21</v>
      </c>
      <c r="C94" s="48"/>
    </row>
    <row r="95" spans="1:3" ht="12.75" customHeight="1">
      <c r="A95" s="1" t="s">
        <v>1444</v>
      </c>
      <c r="B95" s="1" t="s">
        <v>1445</v>
      </c>
      <c r="C95" s="48"/>
    </row>
    <row r="96" spans="1:3" ht="12.75" customHeight="1">
      <c r="A96" s="1" t="s">
        <v>1446</v>
      </c>
      <c r="B96" s="1" t="s">
        <v>1447</v>
      </c>
      <c r="C96" s="48"/>
    </row>
    <row r="97" spans="1:3" ht="12.75" customHeight="1">
      <c r="A97" s="1" t="s">
        <v>1448</v>
      </c>
      <c r="B97" s="1" t="s">
        <v>1449</v>
      </c>
      <c r="C97" s="48"/>
    </row>
    <row r="98" spans="1:3" ht="12.75" customHeight="1">
      <c r="A98" s="1" t="s">
        <v>1450</v>
      </c>
      <c r="B98" s="1" t="s">
        <v>1451</v>
      </c>
      <c r="C98" s="48"/>
    </row>
    <row r="99" spans="1:3" ht="12.75" customHeight="1">
      <c r="A99" s="1" t="s">
        <v>1452</v>
      </c>
      <c r="B99" s="1" t="s">
        <v>1453</v>
      </c>
      <c r="C99" s="48"/>
    </row>
    <row r="100" spans="1:3" ht="12.75" customHeight="1">
      <c r="A100" s="1" t="s">
        <v>1454</v>
      </c>
      <c r="B100" s="1" t="s">
        <v>1455</v>
      </c>
      <c r="C100" s="48"/>
    </row>
    <row r="101" spans="1:3" ht="12.75" customHeight="1">
      <c r="A101" s="1" t="s">
        <v>1456</v>
      </c>
      <c r="B101" s="1" t="s">
        <v>1457</v>
      </c>
      <c r="C101" s="48"/>
    </row>
    <row r="102" spans="1:3" ht="12.75" customHeight="1">
      <c r="A102" s="1" t="s">
        <v>1458</v>
      </c>
      <c r="B102" s="1" t="s">
        <v>1459</v>
      </c>
      <c r="C102" s="48"/>
    </row>
    <row r="103" spans="1:3" ht="12.75" customHeight="1">
      <c r="A103" s="1" t="s">
        <v>1460</v>
      </c>
      <c r="B103" s="1" t="s">
        <v>1461</v>
      </c>
      <c r="C103" s="48"/>
    </row>
    <row r="104" spans="1:3" ht="12.75" customHeight="1">
      <c r="A104" s="1" t="s">
        <v>1462</v>
      </c>
      <c r="B104" s="1" t="s">
        <v>1463</v>
      </c>
      <c r="C104" s="48"/>
    </row>
    <row r="105" spans="1:3" ht="12.75" customHeight="1">
      <c r="A105" s="1" t="s">
        <v>1464</v>
      </c>
      <c r="B105" s="1" t="s">
        <v>1465</v>
      </c>
      <c r="C105" s="48"/>
    </row>
    <row r="106" spans="1:3" ht="12.75" customHeight="1">
      <c r="A106" s="1" t="s">
        <v>1466</v>
      </c>
      <c r="B106" s="1" t="s">
        <v>1467</v>
      </c>
      <c r="C106" s="48"/>
    </row>
    <row r="107" spans="1:3" ht="12.75" customHeight="1">
      <c r="A107" s="1" t="s">
        <v>1468</v>
      </c>
      <c r="B107" s="1" t="s">
        <v>1469</v>
      </c>
      <c r="C107" s="48"/>
    </row>
    <row r="108" spans="1:3" ht="12.75" customHeight="1">
      <c r="A108" s="1" t="s">
        <v>1470</v>
      </c>
      <c r="B108" s="1" t="s">
        <v>1471</v>
      </c>
      <c r="C108" s="48"/>
    </row>
    <row r="109" spans="1:3" ht="12.75" customHeight="1">
      <c r="A109" s="1" t="s">
        <v>1472</v>
      </c>
      <c r="B109" s="1" t="s">
        <v>1473</v>
      </c>
      <c r="C109" s="48"/>
    </row>
    <row r="110" spans="1:3" ht="12.75" customHeight="1">
      <c r="A110" s="1" t="s">
        <v>1474</v>
      </c>
      <c r="B110" s="1" t="s">
        <v>1475</v>
      </c>
      <c r="C110" s="48"/>
    </row>
    <row r="111" spans="1:3" ht="12.75" customHeight="1">
      <c r="A111" s="1" t="s">
        <v>1476</v>
      </c>
      <c r="B111" s="1" t="s">
        <v>1477</v>
      </c>
      <c r="C111" s="48"/>
    </row>
    <row r="112" spans="1:3" ht="12.75" customHeight="1">
      <c r="A112" s="1" t="s">
        <v>1478</v>
      </c>
      <c r="B112" s="1" t="s">
        <v>1479</v>
      </c>
      <c r="C112" s="48"/>
    </row>
    <row r="113" spans="1:3" ht="12.75" customHeight="1">
      <c r="A113" s="1" t="s">
        <v>1480</v>
      </c>
      <c r="B113" s="1" t="s">
        <v>1481</v>
      </c>
      <c r="C113" s="48"/>
    </row>
    <row r="114" spans="1:3" ht="12.75" customHeight="1">
      <c r="A114" s="1" t="s">
        <v>1482</v>
      </c>
      <c r="B114" s="1" t="s">
        <v>1483</v>
      </c>
      <c r="C114" s="48"/>
    </row>
    <row r="115" spans="1:3" ht="12.75" customHeight="1">
      <c r="A115" s="1" t="s">
        <v>1484</v>
      </c>
      <c r="B115" s="1" t="s">
        <v>1485</v>
      </c>
      <c r="C115" s="48"/>
    </row>
    <row r="116" spans="1:3" ht="12.75" customHeight="1">
      <c r="A116" s="1" t="s">
        <v>1486</v>
      </c>
      <c r="B116" s="1" t="s">
        <v>1487</v>
      </c>
      <c r="C116" s="48"/>
    </row>
    <row r="117" spans="1:3" ht="12.75" customHeight="1">
      <c r="A117" s="1" t="s">
        <v>1488</v>
      </c>
      <c r="B117" s="1" t="s">
        <v>1489</v>
      </c>
      <c r="C117" s="48"/>
    </row>
    <row r="118" spans="1:3" ht="12.75" customHeight="1">
      <c r="A118" s="1" t="s">
        <v>1490</v>
      </c>
      <c r="B118" s="1" t="s">
        <v>1491</v>
      </c>
      <c r="C118" s="48"/>
    </row>
    <row r="119" spans="1:3" ht="12.75" customHeight="1">
      <c r="A119" s="1" t="s">
        <v>1492</v>
      </c>
      <c r="B119" s="1" t="s">
        <v>1493</v>
      </c>
      <c r="C119" s="48"/>
    </row>
    <row r="120" spans="1:3" ht="12.75" customHeight="1">
      <c r="A120" s="1" t="s">
        <v>1494</v>
      </c>
      <c r="B120" s="1" t="s">
        <v>1495</v>
      </c>
      <c r="C120" s="48"/>
    </row>
    <row r="121" spans="1:3" ht="12.75" customHeight="1">
      <c r="A121" s="1" t="s">
        <v>1496</v>
      </c>
      <c r="B121" s="1" t="s">
        <v>1497</v>
      </c>
      <c r="C121" s="48"/>
    </row>
    <row r="122" spans="1:3" ht="12.75" customHeight="1">
      <c r="A122" s="1" t="s">
        <v>1498</v>
      </c>
      <c r="B122" s="1" t="s">
        <v>1499</v>
      </c>
      <c r="C122" s="48"/>
    </row>
    <row r="123" spans="1:3" ht="12.75" customHeight="1">
      <c r="A123" s="1" t="s">
        <v>1500</v>
      </c>
      <c r="B123" s="1" t="s">
        <v>1501</v>
      </c>
      <c r="C123" s="48"/>
    </row>
    <row r="124" spans="1:3" ht="12.75" customHeight="1">
      <c r="A124" s="1" t="s">
        <v>1502</v>
      </c>
      <c r="B124" s="1" t="s">
        <v>1503</v>
      </c>
      <c r="C124" s="48"/>
    </row>
    <row r="125" spans="1:3" ht="12.75" customHeight="1">
      <c r="A125" s="1" t="s">
        <v>1504</v>
      </c>
      <c r="B125" s="1" t="s">
        <v>1505</v>
      </c>
      <c r="C125" s="48"/>
    </row>
    <row r="126" spans="1:3" ht="12.75" customHeight="1">
      <c r="A126" s="1" t="s">
        <v>1506</v>
      </c>
      <c r="B126" s="1" t="s">
        <v>1507</v>
      </c>
      <c r="C126" s="48"/>
    </row>
    <row r="127" spans="1:3" ht="12.75" customHeight="1">
      <c r="A127" s="1" t="s">
        <v>1508</v>
      </c>
      <c r="B127" s="1" t="s">
        <v>1509</v>
      </c>
      <c r="C127" s="48"/>
    </row>
    <row r="128" spans="1:3" ht="12.75" customHeight="1">
      <c r="A128" s="1" t="s">
        <v>1510</v>
      </c>
      <c r="B128" s="1" t="s">
        <v>1511</v>
      </c>
      <c r="C128" s="48"/>
    </row>
    <row r="129" spans="1:3" ht="12.75" customHeight="1">
      <c r="A129" s="1" t="s">
        <v>1512</v>
      </c>
      <c r="B129" s="1" t="s">
        <v>1513</v>
      </c>
      <c r="C129" s="48"/>
    </row>
    <row r="130" spans="1:3" ht="12.75" customHeight="1">
      <c r="A130" s="1" t="s">
        <v>1514</v>
      </c>
      <c r="B130" s="1" t="s">
        <v>1515</v>
      </c>
      <c r="C130" s="48"/>
    </row>
    <row r="131" spans="1:3" ht="12.75" customHeight="1">
      <c r="A131" s="1" t="s">
        <v>1516</v>
      </c>
      <c r="B131" s="1" t="s">
        <v>1517</v>
      </c>
      <c r="C131" s="48"/>
    </row>
    <row r="132" spans="1:3" ht="12.75" customHeight="1">
      <c r="A132" s="1" t="s">
        <v>1518</v>
      </c>
      <c r="B132" s="1" t="s">
        <v>1519</v>
      </c>
      <c r="C132" s="48"/>
    </row>
    <row r="133" spans="1:3" ht="12.75" customHeight="1">
      <c r="A133" s="1" t="s">
        <v>1520</v>
      </c>
      <c r="B133" s="1" t="s">
        <v>1521</v>
      </c>
      <c r="C133" s="48"/>
    </row>
    <row r="134" spans="1:3" ht="12.75" customHeight="1">
      <c r="A134" s="1" t="s">
        <v>1522</v>
      </c>
      <c r="B134" s="1" t="s">
        <v>1523</v>
      </c>
      <c r="C134" s="48"/>
    </row>
    <row r="135" spans="1:3" ht="12.75" customHeight="1">
      <c r="A135" s="1" t="s">
        <v>1524</v>
      </c>
      <c r="B135" s="1" t="s">
        <v>1525</v>
      </c>
      <c r="C135" s="48"/>
    </row>
    <row r="136" spans="1:3" ht="12.75" customHeight="1">
      <c r="A136" s="1" t="s">
        <v>1526</v>
      </c>
      <c r="B136" s="1" t="s">
        <v>1527</v>
      </c>
      <c r="C136" s="48"/>
    </row>
    <row r="137" spans="1:3" ht="12.75" customHeight="1">
      <c r="A137" s="1" t="s">
        <v>1528</v>
      </c>
      <c r="B137" s="1" t="s">
        <v>1529</v>
      </c>
      <c r="C137" s="48"/>
    </row>
    <row r="138" spans="1:3" ht="12.75" customHeight="1">
      <c r="A138" s="1" t="s">
        <v>1530</v>
      </c>
      <c r="B138" s="1" t="s">
        <v>1531</v>
      </c>
      <c r="C138" s="48"/>
    </row>
    <row r="139" spans="1:3" ht="12.75" customHeight="1">
      <c r="A139" s="1" t="s">
        <v>1532</v>
      </c>
      <c r="B139" s="1" t="s">
        <v>1533</v>
      </c>
      <c r="C139" s="48"/>
    </row>
    <row r="140" spans="1:3" ht="12.75" customHeight="1">
      <c r="A140" s="1" t="s">
        <v>1534</v>
      </c>
      <c r="B140" s="1" t="s">
        <v>1535</v>
      </c>
      <c r="C140" s="48"/>
    </row>
    <row r="141" spans="1:3" ht="12.75" customHeight="1">
      <c r="A141" s="1" t="s">
        <v>1536</v>
      </c>
      <c r="B141" s="1" t="s">
        <v>1537</v>
      </c>
      <c r="C141" s="48"/>
    </row>
    <row r="142" spans="1:3" ht="12.75" customHeight="1">
      <c r="A142" s="1" t="s">
        <v>1538</v>
      </c>
      <c r="B142" s="1" t="s">
        <v>1539</v>
      </c>
      <c r="C142" s="48"/>
    </row>
    <row r="143" spans="1:3" ht="12.75" customHeight="1">
      <c r="A143" s="1" t="s">
        <v>1540</v>
      </c>
      <c r="B143" s="1" t="s">
        <v>1541</v>
      </c>
      <c r="C143" s="48"/>
    </row>
    <row r="144" spans="1:3" ht="12.75" customHeight="1">
      <c r="A144" s="1" t="s">
        <v>1542</v>
      </c>
      <c r="B144" s="1" t="s">
        <v>1543</v>
      </c>
      <c r="C144" s="48"/>
    </row>
    <row r="145" spans="1:3" ht="12.75" customHeight="1">
      <c r="A145" s="1" t="s">
        <v>1544</v>
      </c>
      <c r="B145" s="1" t="s">
        <v>1545</v>
      </c>
      <c r="C145" s="48"/>
    </row>
    <row r="146" spans="1:3" ht="12.75" customHeight="1">
      <c r="A146" s="1" t="s">
        <v>1546</v>
      </c>
      <c r="B146" s="1" t="s">
        <v>1547</v>
      </c>
      <c r="C146" s="48"/>
    </row>
    <row r="147" spans="1:3" ht="12.75" customHeight="1">
      <c r="A147" s="1" t="s">
        <v>1548</v>
      </c>
      <c r="B147" s="1" t="s">
        <v>1549</v>
      </c>
      <c r="C147" s="48"/>
    </row>
    <row r="148" spans="1:3" ht="12.75" customHeight="1">
      <c r="A148" s="1" t="s">
        <v>1550</v>
      </c>
      <c r="B148" s="1" t="s">
        <v>1551</v>
      </c>
      <c r="C148" s="48"/>
    </row>
    <row r="149" spans="1:3" ht="12.75" customHeight="1">
      <c r="A149" s="1" t="s">
        <v>1552</v>
      </c>
      <c r="B149" s="1" t="s">
        <v>1553</v>
      </c>
      <c r="C149" s="48"/>
    </row>
    <row r="150" spans="1:3" ht="12.75" customHeight="1">
      <c r="A150" s="1" t="s">
        <v>1554</v>
      </c>
      <c r="B150" s="1" t="s">
        <v>1555</v>
      </c>
      <c r="C150" s="48"/>
    </row>
    <row r="151" spans="1:3" ht="12.75" customHeight="1">
      <c r="A151" s="1" t="s">
        <v>1556</v>
      </c>
      <c r="B151" s="1" t="s">
        <v>1557</v>
      </c>
      <c r="C151" s="48"/>
    </row>
    <row r="152" spans="1:3" ht="12.75" customHeight="1">
      <c r="A152" s="1" t="s">
        <v>1558</v>
      </c>
      <c r="B152" s="1" t="s">
        <v>1559</v>
      </c>
      <c r="C152" s="48"/>
    </row>
    <row r="153" spans="1:3" ht="12.75" customHeight="1">
      <c r="A153" s="1" t="s">
        <v>1560</v>
      </c>
      <c r="B153" s="1" t="s">
        <v>1561</v>
      </c>
      <c r="C153" s="48"/>
    </row>
    <row r="154" spans="1:3" ht="12.75" customHeight="1">
      <c r="A154" s="1" t="s">
        <v>1562</v>
      </c>
      <c r="B154" s="1" t="s">
        <v>1563</v>
      </c>
      <c r="C154" s="48"/>
    </row>
    <row r="155" spans="1:3" ht="12.75" customHeight="1">
      <c r="A155" s="1" t="s">
        <v>1564</v>
      </c>
      <c r="B155" s="1" t="s">
        <v>1565</v>
      </c>
      <c r="C155" s="48"/>
    </row>
    <row r="156" spans="1:3" ht="12.75" customHeight="1">
      <c r="A156" s="1" t="s">
        <v>1566</v>
      </c>
      <c r="B156" s="1" t="s">
        <v>1567</v>
      </c>
      <c r="C156" s="48"/>
    </row>
    <row r="157" spans="1:3" ht="12.75" customHeight="1">
      <c r="A157" s="1" t="s">
        <v>1568</v>
      </c>
      <c r="B157" s="1" t="s">
        <v>1569</v>
      </c>
      <c r="C157" s="48"/>
    </row>
    <row r="158" spans="1:3" ht="12.75" customHeight="1">
      <c r="A158" s="1" t="s">
        <v>1570</v>
      </c>
      <c r="B158" s="1" t="s">
        <v>1571</v>
      </c>
      <c r="C158" s="48"/>
    </row>
    <row r="159" spans="1:3" ht="12.75" customHeight="1">
      <c r="A159" s="1" t="s">
        <v>1572</v>
      </c>
      <c r="B159" s="1" t="s">
        <v>1573</v>
      </c>
      <c r="C159" s="48"/>
    </row>
    <row r="160" spans="1:3" ht="12.75" customHeight="1">
      <c r="A160" s="1" t="s">
        <v>1574</v>
      </c>
      <c r="B160" s="1" t="s">
        <v>1575</v>
      </c>
      <c r="C160" s="48"/>
    </row>
    <row r="161" spans="1:3" ht="12.75" customHeight="1">
      <c r="A161" s="1" t="s">
        <v>1576</v>
      </c>
      <c r="B161" s="1" t="s">
        <v>1577</v>
      </c>
      <c r="C161" s="48"/>
    </row>
    <row r="162" spans="1:3" ht="12.75" customHeight="1">
      <c r="A162" s="1" t="s">
        <v>1578</v>
      </c>
      <c r="B162" s="1" t="s">
        <v>1579</v>
      </c>
      <c r="C162" s="48"/>
    </row>
    <row r="163" spans="1:3" ht="12.75" customHeight="1">
      <c r="A163" s="1" t="s">
        <v>1580</v>
      </c>
      <c r="B163" s="1" t="s">
        <v>1581</v>
      </c>
      <c r="C163" s="48"/>
    </row>
    <row r="164" spans="1:3" ht="12.75" customHeight="1">
      <c r="A164" s="1" t="s">
        <v>1582</v>
      </c>
      <c r="B164" s="1" t="s">
        <v>1583</v>
      </c>
      <c r="C164" s="48"/>
    </row>
    <row r="165" spans="1:3" ht="12.75" customHeight="1">
      <c r="A165" s="1" t="s">
        <v>170</v>
      </c>
      <c r="B165" s="11" t="s">
        <v>165</v>
      </c>
      <c r="C165" s="48"/>
    </row>
    <row r="166" spans="1:3" ht="12.75" customHeight="1">
      <c r="A166" s="1" t="s">
        <v>1584</v>
      </c>
      <c r="B166" s="1" t="s">
        <v>1585</v>
      </c>
      <c r="C166" s="48"/>
    </row>
    <row r="167" spans="1:3" ht="12.75" customHeight="1">
      <c r="A167" s="1" t="s">
        <v>1586</v>
      </c>
      <c r="B167" s="1" t="s">
        <v>1587</v>
      </c>
      <c r="C167" s="48"/>
    </row>
    <row r="168" spans="1:3" ht="12.75" customHeight="1">
      <c r="A168" s="1" t="s">
        <v>1588</v>
      </c>
      <c r="B168" s="1" t="s">
        <v>1589</v>
      </c>
      <c r="C168" s="48"/>
    </row>
    <row r="169" spans="1:3" ht="12.75" customHeight="1">
      <c r="A169" s="1" t="s">
        <v>1590</v>
      </c>
      <c r="B169" s="1" t="s">
        <v>1591</v>
      </c>
      <c r="C169" s="48"/>
    </row>
    <row r="170" spans="1:3" ht="12.75" customHeight="1">
      <c r="A170" s="1" t="s">
        <v>1592</v>
      </c>
      <c r="B170" s="1" t="s">
        <v>1593</v>
      </c>
      <c r="C170" s="48"/>
    </row>
    <row r="171" spans="1:3" ht="12.75" customHeight="1">
      <c r="A171" s="1" t="s">
        <v>1594</v>
      </c>
      <c r="B171" s="1" t="s">
        <v>1595</v>
      </c>
      <c r="C171" s="48"/>
    </row>
    <row r="172" spans="1:3" ht="12.75" customHeight="1">
      <c r="A172" s="1" t="s">
        <v>1596</v>
      </c>
      <c r="B172" s="1" t="s">
        <v>1597</v>
      </c>
      <c r="C172" s="48"/>
    </row>
    <row r="173" spans="1:3" ht="12.75" customHeight="1">
      <c r="A173" s="1" t="s">
        <v>1598</v>
      </c>
      <c r="B173" s="1" t="s">
        <v>1599</v>
      </c>
      <c r="C173" s="48"/>
    </row>
    <row r="174" spans="1:3" ht="12.75" customHeight="1">
      <c r="A174" s="1" t="s">
        <v>1600</v>
      </c>
      <c r="B174" s="1" t="s">
        <v>1601</v>
      </c>
      <c r="C174" s="48"/>
    </row>
    <row r="175" spans="1:3" ht="12.75" customHeight="1">
      <c r="A175" s="1" t="s">
        <v>1602</v>
      </c>
      <c r="B175" s="1" t="s">
        <v>1603</v>
      </c>
      <c r="C175" s="48"/>
    </row>
    <row r="176" spans="1:3" ht="12.75" customHeight="1">
      <c r="A176" s="1" t="s">
        <v>1604</v>
      </c>
      <c r="B176" s="1" t="s">
        <v>1605</v>
      </c>
      <c r="C176" s="48"/>
    </row>
    <row r="177" spans="1:3" ht="12.75" customHeight="1">
      <c r="A177" s="1" t="s">
        <v>1606</v>
      </c>
      <c r="B177" s="1" t="s">
        <v>1607</v>
      </c>
      <c r="C177" s="48"/>
    </row>
    <row r="178" spans="1:3" ht="12.75" customHeight="1">
      <c r="A178" s="1" t="s">
        <v>1608</v>
      </c>
      <c r="B178" s="1" t="s">
        <v>1609</v>
      </c>
      <c r="C178" s="48"/>
    </row>
    <row r="179" spans="1:3" ht="12.75" customHeight="1">
      <c r="A179" s="1" t="s">
        <v>1610</v>
      </c>
      <c r="B179" s="1" t="s">
        <v>1611</v>
      </c>
      <c r="C179" s="48"/>
    </row>
    <row r="180" spans="1:3" ht="12.75" customHeight="1">
      <c r="A180" s="1" t="s">
        <v>1612</v>
      </c>
      <c r="B180" s="1" t="s">
        <v>1613</v>
      </c>
      <c r="C180" s="48"/>
    </row>
    <row r="181" spans="1:3" ht="12.75" customHeight="1">
      <c r="A181" s="1" t="s">
        <v>1614</v>
      </c>
      <c r="B181" s="1" t="s">
        <v>1615</v>
      </c>
      <c r="C181" s="48"/>
    </row>
    <row r="182" spans="1:3" ht="12.75" customHeight="1">
      <c r="A182" s="1" t="s">
        <v>1616</v>
      </c>
      <c r="B182" s="1" t="s">
        <v>1617</v>
      </c>
      <c r="C182" s="48"/>
    </row>
    <row r="183" spans="1:3" ht="12.75" customHeight="1">
      <c r="A183" s="1" t="s">
        <v>1618</v>
      </c>
      <c r="B183" s="1" t="s">
        <v>1619</v>
      </c>
      <c r="C183" s="48"/>
    </row>
    <row r="184" spans="1:3" ht="12.75" customHeight="1">
      <c r="A184" s="1" t="s">
        <v>1620</v>
      </c>
      <c r="B184" s="1" t="s">
        <v>1621</v>
      </c>
      <c r="C184" s="48"/>
    </row>
    <row r="185" spans="1:3" ht="12.75" customHeight="1">
      <c r="A185" s="1" t="s">
        <v>1622</v>
      </c>
      <c r="B185" s="1" t="s">
        <v>1623</v>
      </c>
      <c r="C185" s="48"/>
    </row>
    <row r="186" spans="1:3" ht="12.75" customHeight="1">
      <c r="A186" s="1" t="s">
        <v>1624</v>
      </c>
      <c r="B186" s="1" t="s">
        <v>1625</v>
      </c>
      <c r="C186" s="48"/>
    </row>
    <row r="187" spans="1:3" ht="12.75" customHeight="1">
      <c r="A187" s="1" t="s">
        <v>1626</v>
      </c>
      <c r="B187" s="1" t="s">
        <v>1627</v>
      </c>
      <c r="C187" s="48"/>
    </row>
    <row r="188" spans="1:3" ht="12.75" customHeight="1">
      <c r="A188" s="1" t="s">
        <v>1628</v>
      </c>
      <c r="B188" s="1" t="s">
        <v>1629</v>
      </c>
      <c r="C188" s="48"/>
    </row>
    <row r="189" spans="1:3" ht="12.75" customHeight="1">
      <c r="A189" s="1" t="s">
        <v>1630</v>
      </c>
      <c r="B189" s="1" t="s">
        <v>1631</v>
      </c>
      <c r="C189" s="48"/>
    </row>
    <row r="190" spans="1:3" ht="12.75" customHeight="1">
      <c r="A190" s="1" t="s">
        <v>1632</v>
      </c>
      <c r="B190" s="1" t="s">
        <v>1633</v>
      </c>
      <c r="C190" s="48"/>
    </row>
    <row r="191" spans="1:3" ht="12.75" customHeight="1">
      <c r="A191" s="1" t="s">
        <v>1634</v>
      </c>
      <c r="B191" s="1" t="s">
        <v>1635</v>
      </c>
      <c r="C191" s="48"/>
    </row>
    <row r="192" spans="1:3" ht="12.75" customHeight="1">
      <c r="A192" s="1" t="s">
        <v>1636</v>
      </c>
      <c r="B192" s="1" t="s">
        <v>1637</v>
      </c>
      <c r="C192" s="48"/>
    </row>
    <row r="193" spans="1:3" ht="12.75" customHeight="1">
      <c r="A193" s="1" t="s">
        <v>1638</v>
      </c>
      <c r="B193" s="1" t="s">
        <v>1639</v>
      </c>
      <c r="C193" s="48"/>
    </row>
    <row r="194" spans="1:3" ht="12.75" customHeight="1">
      <c r="A194" s="1" t="s">
        <v>1640</v>
      </c>
      <c r="B194" s="1" t="s">
        <v>1641</v>
      </c>
      <c r="C194" s="48"/>
    </row>
    <row r="195" spans="1:3" ht="12.75" customHeight="1">
      <c r="A195" s="1" t="s">
        <v>1642</v>
      </c>
      <c r="B195" s="1" t="s">
        <v>1643</v>
      </c>
      <c r="C195" s="48"/>
    </row>
    <row r="196" spans="1:3" ht="12.75" customHeight="1">
      <c r="A196" s="1" t="s">
        <v>1644</v>
      </c>
      <c r="B196" s="1" t="s">
        <v>1645</v>
      </c>
      <c r="C196" s="48"/>
    </row>
    <row r="197" spans="1:3" ht="12.75" customHeight="1">
      <c r="A197" s="1" t="s">
        <v>1646</v>
      </c>
      <c r="B197" s="1" t="s">
        <v>1647</v>
      </c>
      <c r="C197" s="48"/>
    </row>
    <row r="198" spans="1:3" ht="12.75" customHeight="1">
      <c r="A198" s="1" t="s">
        <v>1648</v>
      </c>
      <c r="B198" s="1" t="s">
        <v>1649</v>
      </c>
      <c r="C198" s="48"/>
    </row>
    <row r="199" spans="1:3" ht="12.75" customHeight="1">
      <c r="A199" s="1" t="s">
        <v>1650</v>
      </c>
      <c r="B199" s="1" t="s">
        <v>1651</v>
      </c>
      <c r="C199" s="48"/>
    </row>
    <row r="200" spans="1:3" ht="12.75" customHeight="1">
      <c r="A200" s="1" t="s">
        <v>1652</v>
      </c>
      <c r="B200" s="1" t="s">
        <v>1653</v>
      </c>
      <c r="C200" s="48"/>
    </row>
    <row r="201" spans="1:3" ht="12.75" customHeight="1">
      <c r="A201" s="1" t="s">
        <v>1654</v>
      </c>
      <c r="B201" s="1" t="s">
        <v>1655</v>
      </c>
      <c r="C201" s="48"/>
    </row>
    <row r="202" spans="1:3" ht="12.75" customHeight="1">
      <c r="A202" s="1" t="s">
        <v>1656</v>
      </c>
      <c r="B202" s="1" t="s">
        <v>1657</v>
      </c>
      <c r="C202" s="48"/>
    </row>
    <row r="203" spans="1:3" ht="12.75" customHeight="1">
      <c r="A203" s="1" t="s">
        <v>1658</v>
      </c>
      <c r="B203" s="1" t="s">
        <v>1659</v>
      </c>
      <c r="C203" s="48"/>
    </row>
    <row r="204" spans="1:3" ht="12.75" customHeight="1">
      <c r="A204" s="1" t="s">
        <v>1660</v>
      </c>
      <c r="B204" s="1" t="s">
        <v>1661</v>
      </c>
      <c r="C204" s="48"/>
    </row>
    <row r="205" spans="1:3" ht="12.75" customHeight="1">
      <c r="A205" s="1" t="s">
        <v>1662</v>
      </c>
      <c r="B205" s="1" t="s">
        <v>1663</v>
      </c>
      <c r="C205" s="48"/>
    </row>
    <row r="206" spans="1:3" ht="12.75" customHeight="1">
      <c r="A206" s="1" t="s">
        <v>1664</v>
      </c>
      <c r="B206" s="1" t="s">
        <v>1665</v>
      </c>
      <c r="C206" s="48"/>
    </row>
    <row r="207" spans="1:3" ht="12.75" customHeight="1">
      <c r="A207" s="1" t="s">
        <v>1666</v>
      </c>
      <c r="B207" s="1" t="s">
        <v>1667</v>
      </c>
      <c r="C207" s="48"/>
    </row>
    <row r="208" spans="1:3" ht="12.75" customHeight="1">
      <c r="A208" s="1" t="s">
        <v>1668</v>
      </c>
      <c r="B208" s="1" t="s">
        <v>1669</v>
      </c>
      <c r="C208" s="48"/>
    </row>
    <row r="209" spans="1:3" ht="12.75" customHeight="1">
      <c r="A209" s="1" t="s">
        <v>1670</v>
      </c>
      <c r="B209" s="1" t="s">
        <v>1671</v>
      </c>
      <c r="C209" s="48"/>
    </row>
    <row r="210" spans="1:3" ht="12.75" customHeight="1">
      <c r="A210" s="1" t="s">
        <v>1672</v>
      </c>
      <c r="B210" s="1" t="s">
        <v>1673</v>
      </c>
      <c r="C210" s="48"/>
    </row>
    <row r="211" spans="1:3" ht="12.75" customHeight="1">
      <c r="A211" s="1" t="s">
        <v>1674</v>
      </c>
      <c r="B211" s="1" t="s">
        <v>1675</v>
      </c>
      <c r="C211" s="48"/>
    </row>
    <row r="212" spans="1:3" ht="12.75" customHeight="1">
      <c r="A212" s="1" t="s">
        <v>1676</v>
      </c>
      <c r="B212" s="1" t="s">
        <v>1677</v>
      </c>
      <c r="C212" s="48"/>
    </row>
    <row r="213" spans="1:3" ht="12.75" customHeight="1">
      <c r="A213" s="1" t="s">
        <v>1678</v>
      </c>
      <c r="B213" s="1" t="s">
        <v>1679</v>
      </c>
    </row>
    <row r="214" spans="1:3" ht="12.75" customHeight="1">
      <c r="A214" s="1" t="s">
        <v>1680</v>
      </c>
      <c r="B214" s="1" t="s">
        <v>1681</v>
      </c>
    </row>
    <row r="215" spans="1:3" ht="12.75" customHeight="1">
      <c r="A215" s="1" t="s">
        <v>1682</v>
      </c>
      <c r="B215" s="1" t="s">
        <v>1683</v>
      </c>
    </row>
    <row r="216" spans="1:3" ht="12.75" customHeight="1">
      <c r="A216" s="1" t="s">
        <v>1684</v>
      </c>
      <c r="B216" s="1" t="s">
        <v>1685</v>
      </c>
    </row>
    <row r="217" spans="1:3" ht="12.75" customHeight="1">
      <c r="A217" s="1" t="s">
        <v>1686</v>
      </c>
      <c r="B217" s="1" t="s">
        <v>1687</v>
      </c>
    </row>
    <row r="218" spans="1:3" ht="12.75" customHeight="1">
      <c r="A218" s="1" t="s">
        <v>1688</v>
      </c>
      <c r="B218" s="1" t="s">
        <v>1689</v>
      </c>
    </row>
    <row r="219" spans="1:3" ht="12.75" customHeight="1">
      <c r="A219" s="1" t="s">
        <v>1690</v>
      </c>
      <c r="B219" s="1" t="s">
        <v>1691</v>
      </c>
    </row>
    <row r="220" spans="1:3" ht="12.75" customHeight="1">
      <c r="A220" s="1" t="s">
        <v>1692</v>
      </c>
      <c r="B220" s="1" t="s">
        <v>1693</v>
      </c>
    </row>
    <row r="221" spans="1:3" ht="12.75" customHeight="1">
      <c r="A221" s="1" t="s">
        <v>1694</v>
      </c>
      <c r="B221" s="1" t="s">
        <v>1695</v>
      </c>
    </row>
    <row r="222" spans="1:3" ht="12.75" customHeight="1">
      <c r="A222" s="1" t="s">
        <v>1696</v>
      </c>
      <c r="B222" s="1" t="s">
        <v>1697</v>
      </c>
    </row>
    <row r="223" spans="1:3" ht="12.75" customHeight="1">
      <c r="A223" s="1" t="s">
        <v>1698</v>
      </c>
      <c r="B223" s="1" t="s">
        <v>1699</v>
      </c>
    </row>
    <row r="224" spans="1:3" ht="12.75" customHeight="1">
      <c r="A224" s="1" t="s">
        <v>1700</v>
      </c>
      <c r="B224" s="1" t="s">
        <v>1701</v>
      </c>
    </row>
    <row r="225" spans="1:2" ht="12.75" customHeight="1">
      <c r="A225" s="1" t="s">
        <v>1702</v>
      </c>
      <c r="B225" s="1" t="s">
        <v>1703</v>
      </c>
    </row>
    <row r="226" spans="1:2" ht="12.75" customHeight="1">
      <c r="A226" s="1" t="s">
        <v>1704</v>
      </c>
      <c r="B226" s="1" t="s">
        <v>1705</v>
      </c>
    </row>
    <row r="227" spans="1:2" ht="12.75" customHeight="1">
      <c r="A227" s="1" t="s">
        <v>1706</v>
      </c>
      <c r="B227" s="1" t="s">
        <v>1707</v>
      </c>
    </row>
    <row r="228" spans="1:2" ht="12.75" customHeight="1">
      <c r="A228" s="1" t="s">
        <v>1708</v>
      </c>
      <c r="B228" s="1" t="s">
        <v>1709</v>
      </c>
    </row>
    <row r="229" spans="1:2" ht="12.75" customHeight="1">
      <c r="A229" s="1" t="s">
        <v>1710</v>
      </c>
      <c r="B229" s="1" t="s">
        <v>1711</v>
      </c>
    </row>
    <row r="230" spans="1:2" ht="12.75" customHeight="1">
      <c r="A230" s="1" t="s">
        <v>1712</v>
      </c>
      <c r="B230" s="1" t="s">
        <v>1713</v>
      </c>
    </row>
    <row r="231" spans="1:2" ht="12.75" customHeight="1">
      <c r="A231" s="1" t="s">
        <v>1714</v>
      </c>
      <c r="B231" s="1" t="s">
        <v>1715</v>
      </c>
    </row>
    <row r="232" spans="1:2" ht="12.75" customHeight="1">
      <c r="A232" s="1" t="s">
        <v>1716</v>
      </c>
      <c r="B232" s="1" t="s">
        <v>1717</v>
      </c>
    </row>
    <row r="233" spans="1:2" ht="12.75" customHeight="1">
      <c r="A233" s="1" t="s">
        <v>1718</v>
      </c>
      <c r="B233" s="1" t="s">
        <v>1719</v>
      </c>
    </row>
    <row r="234" spans="1:2" ht="12.75" customHeight="1">
      <c r="A234" s="1" t="s">
        <v>1720</v>
      </c>
      <c r="B234" s="1" t="s">
        <v>1721</v>
      </c>
    </row>
    <row r="235" spans="1:2" ht="12.75" customHeight="1">
      <c r="A235" s="1" t="s">
        <v>1722</v>
      </c>
      <c r="B235" s="1" t="s">
        <v>1723</v>
      </c>
    </row>
    <row r="236" spans="1:2" ht="12.75" customHeight="1">
      <c r="A236" s="1" t="s">
        <v>1724</v>
      </c>
      <c r="B236" s="1" t="s">
        <v>1725</v>
      </c>
    </row>
    <row r="237" spans="1:2" ht="12.75" customHeight="1">
      <c r="A237" s="1" t="s">
        <v>1726</v>
      </c>
      <c r="B237" s="1" t="s">
        <v>1727</v>
      </c>
    </row>
    <row r="238" spans="1:2" ht="12.75" customHeight="1">
      <c r="A238" s="1" t="s">
        <v>1728</v>
      </c>
      <c r="B238" s="1" t="s">
        <v>1729</v>
      </c>
    </row>
    <row r="239" spans="1:2" ht="12.75" customHeight="1">
      <c r="A239" s="1" t="s">
        <v>1730</v>
      </c>
      <c r="B239" s="1" t="s">
        <v>1731</v>
      </c>
    </row>
    <row r="240" spans="1:2" ht="12.75" customHeight="1">
      <c r="A240" s="1" t="s">
        <v>1732</v>
      </c>
      <c r="B240" s="1" t="s">
        <v>1733</v>
      </c>
    </row>
    <row r="241" spans="1:2" ht="12.75" customHeight="1">
      <c r="A241" s="1" t="s">
        <v>1734</v>
      </c>
      <c r="B241" s="1" t="s">
        <v>1735</v>
      </c>
    </row>
    <row r="242" spans="1:2" ht="12.75" customHeight="1">
      <c r="A242" s="1" t="s">
        <v>1736</v>
      </c>
      <c r="B242" s="1" t="s">
        <v>1737</v>
      </c>
    </row>
    <row r="243" spans="1:2" ht="12.75" customHeight="1">
      <c r="A243" s="1" t="s">
        <v>1738</v>
      </c>
      <c r="B243" s="1" t="s">
        <v>1739</v>
      </c>
    </row>
    <row r="244" spans="1:2" ht="12.75" customHeight="1">
      <c r="A244" s="1" t="s">
        <v>1740</v>
      </c>
      <c r="B244" s="1" t="s">
        <v>1741</v>
      </c>
    </row>
    <row r="245" spans="1:2" ht="12.75" customHeight="1">
      <c r="A245" s="1" t="s">
        <v>1742</v>
      </c>
      <c r="B245" s="1" t="s">
        <v>1743</v>
      </c>
    </row>
    <row r="246" spans="1:2" ht="12.75" customHeight="1">
      <c r="A246" s="1" t="s">
        <v>1744</v>
      </c>
      <c r="B246" s="1" t="s">
        <v>1745</v>
      </c>
    </row>
    <row r="247" spans="1:2" ht="12.75" customHeight="1">
      <c r="A247" s="1" t="s">
        <v>1746</v>
      </c>
      <c r="B247" s="1" t="s">
        <v>1747</v>
      </c>
    </row>
    <row r="248" spans="1:2" ht="12.75" customHeight="1">
      <c r="A248" s="1" t="s">
        <v>1748</v>
      </c>
      <c r="B248" s="1" t="s">
        <v>1749</v>
      </c>
    </row>
    <row r="249" spans="1:2" ht="12.75" customHeight="1">
      <c r="A249" s="1" t="s">
        <v>1750</v>
      </c>
      <c r="B249" s="1" t="s">
        <v>1751</v>
      </c>
    </row>
    <row r="250" spans="1:2" ht="12.75" customHeight="1">
      <c r="A250" s="1" t="s">
        <v>1752</v>
      </c>
      <c r="B250" s="1" t="s">
        <v>1753</v>
      </c>
    </row>
    <row r="251" spans="1:2" ht="12.75" customHeight="1">
      <c r="A251" s="1" t="s">
        <v>1754</v>
      </c>
      <c r="B251" s="1" t="s">
        <v>1755</v>
      </c>
    </row>
    <row r="252" spans="1:2" ht="12.75" customHeight="1">
      <c r="A252" s="1" t="s">
        <v>1756</v>
      </c>
      <c r="B252" s="1" t="s">
        <v>1757</v>
      </c>
    </row>
    <row r="253" spans="1:2" ht="12.75" customHeight="1">
      <c r="A253" s="1" t="s">
        <v>1758</v>
      </c>
      <c r="B253" s="1" t="s">
        <v>1759</v>
      </c>
    </row>
    <row r="254" spans="1:2" ht="12.75" customHeight="1">
      <c r="A254" s="1" t="s">
        <v>1760</v>
      </c>
      <c r="B254" s="1" t="s">
        <v>1761</v>
      </c>
    </row>
    <row r="255" spans="1:2" ht="12.75" customHeight="1">
      <c r="A255" s="1" t="s">
        <v>1762</v>
      </c>
      <c r="B255" s="1" t="s">
        <v>1763</v>
      </c>
    </row>
    <row r="256" spans="1:2" ht="12.75" customHeight="1">
      <c r="A256" s="1" t="s">
        <v>1764</v>
      </c>
      <c r="B256" s="1" t="s">
        <v>1765</v>
      </c>
    </row>
    <row r="257" spans="1:2" ht="12.75" customHeight="1">
      <c r="A257" s="1" t="s">
        <v>1766</v>
      </c>
      <c r="B257" s="1" t="s">
        <v>1767</v>
      </c>
    </row>
    <row r="258" spans="1:2" ht="12.75" customHeight="1">
      <c r="A258" s="1" t="s">
        <v>1768</v>
      </c>
      <c r="B258" s="1" t="s">
        <v>1769</v>
      </c>
    </row>
    <row r="259" spans="1:2" ht="12.75" customHeight="1">
      <c r="A259" s="1" t="s">
        <v>1770</v>
      </c>
      <c r="B259" s="1" t="s">
        <v>1771</v>
      </c>
    </row>
    <row r="260" spans="1:2" ht="12.75" customHeight="1">
      <c r="A260" s="1" t="s">
        <v>1772</v>
      </c>
      <c r="B260" s="1" t="s">
        <v>1773</v>
      </c>
    </row>
    <row r="261" spans="1:2" ht="12.75" customHeight="1">
      <c r="A261" s="1" t="s">
        <v>1774</v>
      </c>
      <c r="B261" s="1" t="s">
        <v>1775</v>
      </c>
    </row>
    <row r="262" spans="1:2" ht="12.75" customHeight="1">
      <c r="A262" s="1" t="s">
        <v>1776</v>
      </c>
      <c r="B262" s="1" t="s">
        <v>1777</v>
      </c>
    </row>
    <row r="263" spans="1:2" ht="12.75" customHeight="1">
      <c r="A263" s="1" t="s">
        <v>1778</v>
      </c>
      <c r="B263" s="1" t="s">
        <v>1779</v>
      </c>
    </row>
    <row r="264" spans="1:2" ht="12.75" customHeight="1">
      <c r="A264" s="1" t="s">
        <v>1780</v>
      </c>
      <c r="B264" s="1" t="s">
        <v>1781</v>
      </c>
    </row>
    <row r="265" spans="1:2" ht="12.75" customHeight="1">
      <c r="A265" s="1" t="s">
        <v>1782</v>
      </c>
      <c r="B265" s="1" t="s">
        <v>1783</v>
      </c>
    </row>
    <row r="266" spans="1:2" ht="12.75" customHeight="1">
      <c r="A266" s="1" t="s">
        <v>1784</v>
      </c>
      <c r="B266" s="1" t="s">
        <v>1785</v>
      </c>
    </row>
    <row r="267" spans="1:2" ht="12.75" customHeight="1">
      <c r="A267" s="1" t="s">
        <v>1786</v>
      </c>
      <c r="B267" s="1" t="s">
        <v>1787</v>
      </c>
    </row>
    <row r="268" spans="1:2" ht="12.75" customHeight="1">
      <c r="A268" s="1" t="s">
        <v>1788</v>
      </c>
      <c r="B268" s="1" t="s">
        <v>1789</v>
      </c>
    </row>
    <row r="269" spans="1:2" ht="12.75" customHeight="1">
      <c r="A269" s="1" t="s">
        <v>1790</v>
      </c>
      <c r="B269" s="1" t="s">
        <v>1791</v>
      </c>
    </row>
    <row r="270" spans="1:2" ht="12.75" customHeight="1">
      <c r="A270" s="1" t="s">
        <v>1792</v>
      </c>
      <c r="B270" s="1" t="s">
        <v>1793</v>
      </c>
    </row>
    <row r="271" spans="1:2" ht="12.75" customHeight="1">
      <c r="A271" s="1" t="s">
        <v>1794</v>
      </c>
      <c r="B271" s="1" t="s">
        <v>1795</v>
      </c>
    </row>
    <row r="272" spans="1:2" ht="12.75" customHeight="1">
      <c r="A272" s="1" t="s">
        <v>1796</v>
      </c>
      <c r="B272" s="1" t="s">
        <v>1797</v>
      </c>
    </row>
    <row r="273" spans="1:2" ht="12.75" customHeight="1">
      <c r="A273" s="1" t="s">
        <v>1798</v>
      </c>
      <c r="B273" s="1" t="s">
        <v>1799</v>
      </c>
    </row>
    <row r="274" spans="1:2" ht="12.75" customHeight="1">
      <c r="A274" s="1" t="s">
        <v>1800</v>
      </c>
      <c r="B274" s="1" t="s">
        <v>1801</v>
      </c>
    </row>
    <row r="275" spans="1:2" ht="12.75" customHeight="1">
      <c r="A275" s="1" t="s">
        <v>1802</v>
      </c>
      <c r="B275" s="1" t="s">
        <v>1803</v>
      </c>
    </row>
    <row r="276" spans="1:2" ht="12.75" customHeight="1">
      <c r="A276" s="1" t="s">
        <v>1804</v>
      </c>
      <c r="B276" s="1" t="s">
        <v>1805</v>
      </c>
    </row>
    <row r="277" spans="1:2" ht="12.75" customHeight="1">
      <c r="A277" s="1" t="s">
        <v>1806</v>
      </c>
      <c r="B277" s="1" t="s">
        <v>1807</v>
      </c>
    </row>
    <row r="278" spans="1:2" ht="12.75" customHeight="1">
      <c r="A278" s="1" t="s">
        <v>1808</v>
      </c>
      <c r="B278" s="1" t="s">
        <v>1809</v>
      </c>
    </row>
    <row r="279" spans="1:2" ht="12.75" customHeight="1">
      <c r="A279" s="1" t="s">
        <v>1810</v>
      </c>
      <c r="B279" s="1" t="s">
        <v>1811</v>
      </c>
    </row>
    <row r="280" spans="1:2" ht="12.75" customHeight="1">
      <c r="A280" s="1" t="s">
        <v>1812</v>
      </c>
      <c r="B280" s="1" t="s">
        <v>1813</v>
      </c>
    </row>
    <row r="281" spans="1:2" ht="12.75" customHeight="1">
      <c r="A281" s="1" t="s">
        <v>1814</v>
      </c>
      <c r="B281" s="1" t="s">
        <v>1815</v>
      </c>
    </row>
    <row r="282" spans="1:2" ht="12.75" customHeight="1">
      <c r="A282" s="1" t="s">
        <v>1816</v>
      </c>
      <c r="B282" s="1" t="s">
        <v>1817</v>
      </c>
    </row>
    <row r="283" spans="1:2" ht="12.75" customHeight="1">
      <c r="A283" s="1" t="s">
        <v>1818</v>
      </c>
      <c r="B283" s="1" t="s">
        <v>1819</v>
      </c>
    </row>
    <row r="284" spans="1:2" ht="12.75" customHeight="1">
      <c r="A284" s="1" t="s">
        <v>1820</v>
      </c>
      <c r="B284" s="1" t="s">
        <v>1821</v>
      </c>
    </row>
    <row r="285" spans="1:2" ht="12.75" customHeight="1">
      <c r="A285" s="1" t="s">
        <v>1822</v>
      </c>
      <c r="B285" s="1" t="s">
        <v>1823</v>
      </c>
    </row>
    <row r="286" spans="1:2" ht="12.75" customHeight="1">
      <c r="A286" s="1" t="s">
        <v>1824</v>
      </c>
      <c r="B286" s="1" t="s">
        <v>1825</v>
      </c>
    </row>
    <row r="287" spans="1:2" ht="12.75" customHeight="1">
      <c r="A287" s="1" t="s">
        <v>1826</v>
      </c>
      <c r="B287" s="1" t="s">
        <v>1827</v>
      </c>
    </row>
    <row r="288" spans="1:2" ht="12.75" customHeight="1">
      <c r="A288" s="1" t="s">
        <v>1828</v>
      </c>
      <c r="B288" s="1" t="s">
        <v>1829</v>
      </c>
    </row>
    <row r="289" spans="1:2" ht="12.75" customHeight="1">
      <c r="A289" s="1" t="s">
        <v>1830</v>
      </c>
      <c r="B289" s="1" t="s">
        <v>1831</v>
      </c>
    </row>
    <row r="290" spans="1:2" ht="12.75" customHeight="1">
      <c r="A290" s="1" t="s">
        <v>1832</v>
      </c>
      <c r="B290" s="1" t="s">
        <v>1833</v>
      </c>
    </row>
    <row r="291" spans="1:2" ht="12.75" customHeight="1">
      <c r="A291" s="1" t="s">
        <v>1834</v>
      </c>
      <c r="B291" s="1" t="s">
        <v>1835</v>
      </c>
    </row>
    <row r="292" spans="1:2" ht="12.75" customHeight="1">
      <c r="A292" s="1" t="s">
        <v>1836</v>
      </c>
      <c r="B292" s="1" t="s">
        <v>1837</v>
      </c>
    </row>
    <row r="293" spans="1:2" ht="12.75" customHeight="1">
      <c r="A293" s="1" t="s">
        <v>1838</v>
      </c>
      <c r="B293" s="1" t="s">
        <v>1839</v>
      </c>
    </row>
    <row r="294" spans="1:2" ht="12.75" customHeight="1">
      <c r="A294" s="1" t="s">
        <v>1840</v>
      </c>
      <c r="B294" s="1" t="s">
        <v>1841</v>
      </c>
    </row>
    <row r="295" spans="1:2" ht="12.75" customHeight="1">
      <c r="A295" s="1" t="s">
        <v>1842</v>
      </c>
      <c r="B295" s="1" t="s">
        <v>1843</v>
      </c>
    </row>
    <row r="296" spans="1:2" ht="12.75" customHeight="1">
      <c r="A296" s="1" t="s">
        <v>1844</v>
      </c>
      <c r="B296" s="1" t="s">
        <v>1845</v>
      </c>
    </row>
    <row r="297" spans="1:2" ht="12.75" customHeight="1">
      <c r="A297" s="1" t="s">
        <v>1846</v>
      </c>
      <c r="B297" s="1" t="s">
        <v>1847</v>
      </c>
    </row>
    <row r="298" spans="1:2" ht="12.75" customHeight="1">
      <c r="A298" s="1" t="s">
        <v>1848</v>
      </c>
      <c r="B298" s="1" t="s">
        <v>1849</v>
      </c>
    </row>
    <row r="299" spans="1:2" ht="12.75" customHeight="1">
      <c r="A299" s="1" t="s">
        <v>1850</v>
      </c>
      <c r="B299" s="1" t="s">
        <v>1851</v>
      </c>
    </row>
    <row r="300" spans="1:2" ht="12.75" customHeight="1">
      <c r="A300" s="1" t="s">
        <v>1852</v>
      </c>
      <c r="B300" s="1" t="s">
        <v>1853</v>
      </c>
    </row>
    <row r="301" spans="1:2" ht="12.75" customHeight="1">
      <c r="A301" s="1" t="s">
        <v>1854</v>
      </c>
      <c r="B301" s="1" t="s">
        <v>1855</v>
      </c>
    </row>
    <row r="302" spans="1:2" ht="12.75" customHeight="1">
      <c r="A302" s="1" t="s">
        <v>1856</v>
      </c>
      <c r="B302" s="1" t="s">
        <v>1857</v>
      </c>
    </row>
    <row r="303" spans="1:2" ht="12.75" customHeight="1">
      <c r="A303" s="1" t="s">
        <v>1858</v>
      </c>
      <c r="B303" s="1" t="s">
        <v>1859</v>
      </c>
    </row>
    <row r="304" spans="1:2" ht="12.75" customHeight="1">
      <c r="A304" s="1" t="s">
        <v>1860</v>
      </c>
      <c r="B304" s="1" t="s">
        <v>1861</v>
      </c>
    </row>
    <row r="305" spans="1:2" ht="12.75" customHeight="1">
      <c r="A305" s="1" t="s">
        <v>1862</v>
      </c>
      <c r="B305" s="1" t="s">
        <v>1863</v>
      </c>
    </row>
    <row r="306" spans="1:2" ht="12.75" customHeight="1">
      <c r="A306" s="1" t="s">
        <v>1864</v>
      </c>
      <c r="B306" s="1" t="s">
        <v>1865</v>
      </c>
    </row>
    <row r="307" spans="1:2" ht="12.75" customHeight="1">
      <c r="A307" s="1" t="s">
        <v>1866</v>
      </c>
      <c r="B307" s="1" t="s">
        <v>1867</v>
      </c>
    </row>
    <row r="308" spans="1:2" ht="12.75" customHeight="1">
      <c r="A308" s="1" t="s">
        <v>1868</v>
      </c>
      <c r="B308" s="1" t="s">
        <v>1869</v>
      </c>
    </row>
    <row r="309" spans="1:2" ht="12.75" customHeight="1">
      <c r="A309" s="1" t="s">
        <v>1870</v>
      </c>
      <c r="B309" s="1" t="s">
        <v>1871</v>
      </c>
    </row>
    <row r="310" spans="1:2" ht="12.75" customHeight="1">
      <c r="A310" s="1" t="s">
        <v>1872</v>
      </c>
      <c r="B310" s="1" t="s">
        <v>1873</v>
      </c>
    </row>
    <row r="311" spans="1:2" ht="12.75" customHeight="1">
      <c r="A311" s="1" t="s">
        <v>1874</v>
      </c>
      <c r="B311" s="1" t="s">
        <v>1875</v>
      </c>
    </row>
    <row r="312" spans="1:2" ht="12.75" customHeight="1">
      <c r="A312" s="1" t="s">
        <v>1876</v>
      </c>
      <c r="B312" s="1" t="s">
        <v>1877</v>
      </c>
    </row>
    <row r="313" spans="1:2" ht="12.75" customHeight="1">
      <c r="A313" s="1" t="s">
        <v>1878</v>
      </c>
      <c r="B313" s="1" t="s">
        <v>1879</v>
      </c>
    </row>
    <row r="314" spans="1:2" ht="12.75" customHeight="1">
      <c r="A314" s="1" t="s">
        <v>1880</v>
      </c>
      <c r="B314" s="1" t="s">
        <v>1881</v>
      </c>
    </row>
    <row r="315" spans="1:2" ht="12.75" customHeight="1">
      <c r="A315" s="1" t="s">
        <v>1882</v>
      </c>
      <c r="B315" s="1" t="s">
        <v>1883</v>
      </c>
    </row>
    <row r="316" spans="1:2" ht="12.75" customHeight="1">
      <c r="A316" s="1" t="s">
        <v>1884</v>
      </c>
      <c r="B316" s="1" t="s">
        <v>1885</v>
      </c>
    </row>
    <row r="317" spans="1:2" ht="12.75" customHeight="1">
      <c r="A317" s="1" t="s">
        <v>1886</v>
      </c>
      <c r="B317" s="1" t="s">
        <v>1887</v>
      </c>
    </row>
    <row r="318" spans="1:2" ht="12.75" customHeight="1">
      <c r="A318" s="1" t="s">
        <v>1888</v>
      </c>
      <c r="B318" s="1" t="s">
        <v>1889</v>
      </c>
    </row>
    <row r="319" spans="1:2" ht="12.75" customHeight="1">
      <c r="A319" s="1" t="s">
        <v>1890</v>
      </c>
      <c r="B319" s="1" t="s">
        <v>1891</v>
      </c>
    </row>
    <row r="320" spans="1:2" ht="12.75" customHeight="1">
      <c r="A320" s="1" t="s">
        <v>1892</v>
      </c>
      <c r="B320" s="1" t="s">
        <v>1893</v>
      </c>
    </row>
    <row r="321" spans="1:2" ht="12.75" customHeight="1">
      <c r="A321" s="1" t="s">
        <v>1894</v>
      </c>
      <c r="B321" s="1" t="s">
        <v>1895</v>
      </c>
    </row>
    <row r="322" spans="1:2" ht="12.75" customHeight="1">
      <c r="A322" s="1" t="s">
        <v>1896</v>
      </c>
      <c r="B322" s="1" t="s">
        <v>1897</v>
      </c>
    </row>
    <row r="323" spans="1:2" ht="12.75" customHeight="1">
      <c r="A323" s="1" t="s">
        <v>1898</v>
      </c>
      <c r="B323" s="1" t="s">
        <v>1899</v>
      </c>
    </row>
    <row r="324" spans="1:2" ht="12.75" customHeight="1">
      <c r="A324" s="1" t="s">
        <v>1900</v>
      </c>
      <c r="B324" s="1" t="s">
        <v>1901</v>
      </c>
    </row>
    <row r="325" spans="1:2" ht="12.75" customHeight="1">
      <c r="A325" s="1" t="s">
        <v>1902</v>
      </c>
      <c r="B325" s="1" t="s">
        <v>1903</v>
      </c>
    </row>
    <row r="326" spans="1:2" ht="12.75" customHeight="1">
      <c r="A326" s="1" t="s">
        <v>1904</v>
      </c>
      <c r="B326" s="1" t="s">
        <v>1905</v>
      </c>
    </row>
    <row r="327" spans="1:2" ht="12.75" customHeight="1">
      <c r="A327" s="1" t="s">
        <v>1906</v>
      </c>
      <c r="B327" s="1" t="s">
        <v>1907</v>
      </c>
    </row>
    <row r="328" spans="1:2" ht="12.75" customHeight="1">
      <c r="A328" s="1" t="s">
        <v>1908</v>
      </c>
      <c r="B328" s="1" t="s">
        <v>1909</v>
      </c>
    </row>
    <row r="329" spans="1:2" ht="12.75" customHeight="1">
      <c r="A329" s="1" t="s">
        <v>1910</v>
      </c>
      <c r="B329" s="1" t="s">
        <v>1911</v>
      </c>
    </row>
    <row r="330" spans="1:2" ht="12.75" customHeight="1">
      <c r="A330" s="1" t="s">
        <v>1912</v>
      </c>
      <c r="B330" s="1" t="s">
        <v>1913</v>
      </c>
    </row>
    <row r="331" spans="1:2" ht="12.75" customHeight="1">
      <c r="A331" s="1" t="s">
        <v>1914</v>
      </c>
      <c r="B331" s="1" t="s">
        <v>1915</v>
      </c>
    </row>
    <row r="332" spans="1:2" ht="12.75" customHeight="1">
      <c r="A332" s="1" t="s">
        <v>1916</v>
      </c>
      <c r="B332" s="1" t="s">
        <v>1917</v>
      </c>
    </row>
    <row r="333" spans="1:2" ht="12.75" customHeight="1">
      <c r="A333" s="1" t="s">
        <v>1918</v>
      </c>
      <c r="B333" s="1" t="s">
        <v>1919</v>
      </c>
    </row>
    <row r="334" spans="1:2" ht="12.75" customHeight="1">
      <c r="A334" s="1" t="s">
        <v>1920</v>
      </c>
      <c r="B334" s="1" t="s">
        <v>1921</v>
      </c>
    </row>
    <row r="335" spans="1:2" ht="12.75" customHeight="1">
      <c r="A335" s="1" t="s">
        <v>1922</v>
      </c>
      <c r="B335" s="1" t="s">
        <v>1923</v>
      </c>
    </row>
    <row r="336" spans="1:2" ht="12.75" customHeight="1">
      <c r="A336" s="1" t="s">
        <v>1924</v>
      </c>
      <c r="B336" s="1" t="s">
        <v>1925</v>
      </c>
    </row>
    <row r="337" spans="1:2" ht="12.75" customHeight="1">
      <c r="A337" s="1" t="s">
        <v>1926</v>
      </c>
      <c r="B337" s="1" t="s">
        <v>1927</v>
      </c>
    </row>
    <row r="338" spans="1:2" ht="12.75" customHeight="1">
      <c r="A338" s="1" t="s">
        <v>1928</v>
      </c>
      <c r="B338" s="1" t="s">
        <v>1929</v>
      </c>
    </row>
    <row r="339" spans="1:2" ht="12.75" customHeight="1">
      <c r="A339" s="1" t="s">
        <v>1930</v>
      </c>
      <c r="B339" s="1" t="s">
        <v>1931</v>
      </c>
    </row>
    <row r="340" spans="1:2" ht="12.75" customHeight="1">
      <c r="A340" s="1" t="s">
        <v>1932</v>
      </c>
      <c r="B340" s="1" t="s">
        <v>1933</v>
      </c>
    </row>
    <row r="341" spans="1:2" ht="12.75" customHeight="1">
      <c r="A341" s="1" t="s">
        <v>1934</v>
      </c>
      <c r="B341" s="1" t="s">
        <v>1935</v>
      </c>
    </row>
    <row r="342" spans="1:2" ht="12.75" customHeight="1">
      <c r="A342" s="1" t="s">
        <v>1936</v>
      </c>
      <c r="B342" s="1" t="s">
        <v>1937</v>
      </c>
    </row>
    <row r="343" spans="1:2" ht="12.75" customHeight="1">
      <c r="A343" s="1" t="s">
        <v>1938</v>
      </c>
      <c r="B343" s="1" t="s">
        <v>1939</v>
      </c>
    </row>
    <row r="344" spans="1:2" ht="12.75" customHeight="1">
      <c r="A344" s="1" t="s">
        <v>1940</v>
      </c>
      <c r="B344" s="1" t="s">
        <v>1941</v>
      </c>
    </row>
    <row r="345" spans="1:2" ht="12.75" customHeight="1">
      <c r="A345" s="1" t="s">
        <v>1942</v>
      </c>
      <c r="B345" s="1" t="s">
        <v>1943</v>
      </c>
    </row>
    <row r="346" spans="1:2" ht="12.75" customHeight="1">
      <c r="A346" s="1" t="s">
        <v>1944</v>
      </c>
      <c r="B346" s="1" t="s">
        <v>1945</v>
      </c>
    </row>
    <row r="347" spans="1:2" ht="12.75" customHeight="1">
      <c r="A347" s="1" t="s">
        <v>1946</v>
      </c>
      <c r="B347" s="1" t="s">
        <v>1947</v>
      </c>
    </row>
    <row r="348" spans="1:2" ht="12.75" customHeight="1">
      <c r="A348" s="1" t="s">
        <v>1948</v>
      </c>
      <c r="B348" s="1" t="s">
        <v>1949</v>
      </c>
    </row>
    <row r="349" spans="1:2" ht="12.75" customHeight="1">
      <c r="A349" s="1" t="s">
        <v>1950</v>
      </c>
      <c r="B349" s="1" t="s">
        <v>1951</v>
      </c>
    </row>
    <row r="350" spans="1:2" ht="12.75" customHeight="1">
      <c r="A350" s="1" t="s">
        <v>1952</v>
      </c>
      <c r="B350" s="1" t="s">
        <v>1953</v>
      </c>
    </row>
    <row r="351" spans="1:2" ht="12.75" customHeight="1">
      <c r="A351" s="1" t="s">
        <v>1954</v>
      </c>
      <c r="B351" s="1" t="s">
        <v>1955</v>
      </c>
    </row>
    <row r="352" spans="1:2" ht="12.75" customHeight="1">
      <c r="A352" s="1" t="s">
        <v>1956</v>
      </c>
      <c r="B352" s="1" t="s">
        <v>1957</v>
      </c>
    </row>
    <row r="353" spans="1:2" ht="12.75" customHeight="1">
      <c r="A353" s="1" t="s">
        <v>1958</v>
      </c>
      <c r="B353" s="1" t="s">
        <v>1959</v>
      </c>
    </row>
    <row r="354" spans="1:2" ht="12.75" customHeight="1">
      <c r="A354" s="1" t="s">
        <v>1960</v>
      </c>
      <c r="B354" s="1" t="s">
        <v>1961</v>
      </c>
    </row>
    <row r="355" spans="1:2" ht="12.75" customHeight="1">
      <c r="A355" s="1" t="s">
        <v>1962</v>
      </c>
      <c r="B355" s="1" t="s">
        <v>1963</v>
      </c>
    </row>
    <row r="356" spans="1:2" ht="12.75" customHeight="1">
      <c r="A356" s="1" t="s">
        <v>1964</v>
      </c>
      <c r="B356" s="1" t="s">
        <v>1965</v>
      </c>
    </row>
    <row r="357" spans="1:2" ht="12.75" customHeight="1">
      <c r="A357" s="1" t="s">
        <v>1966</v>
      </c>
      <c r="B357" s="1" t="s">
        <v>1967</v>
      </c>
    </row>
    <row r="358" spans="1:2" ht="12.75" customHeight="1">
      <c r="A358" s="1" t="s">
        <v>1968</v>
      </c>
      <c r="B358" s="1" t="s">
        <v>1969</v>
      </c>
    </row>
    <row r="359" spans="1:2" ht="12.75" customHeight="1">
      <c r="A359" s="1" t="s">
        <v>1970</v>
      </c>
      <c r="B359" s="1" t="s">
        <v>1971</v>
      </c>
    </row>
    <row r="360" spans="1:2" ht="12.75" customHeight="1">
      <c r="A360" s="1" t="s">
        <v>1972</v>
      </c>
      <c r="B360" s="1" t="s">
        <v>1973</v>
      </c>
    </row>
    <row r="361" spans="1:2" ht="12.75" customHeight="1">
      <c r="A361" s="1" t="s">
        <v>1974</v>
      </c>
      <c r="B361" s="1" t="s">
        <v>1975</v>
      </c>
    </row>
    <row r="362" spans="1:2" ht="12.75" customHeight="1">
      <c r="A362" s="1" t="s">
        <v>1976</v>
      </c>
      <c r="B362" s="1" t="s">
        <v>1977</v>
      </c>
    </row>
    <row r="363" spans="1:2" ht="12.75" customHeight="1">
      <c r="A363" s="1" t="s">
        <v>1978</v>
      </c>
      <c r="B363" s="1" t="s">
        <v>1979</v>
      </c>
    </row>
    <row r="364" spans="1:2" ht="12.75" customHeight="1">
      <c r="A364" s="1" t="s">
        <v>1980</v>
      </c>
      <c r="B364" s="1" t="s">
        <v>1981</v>
      </c>
    </row>
    <row r="365" spans="1:2" ht="12.75" customHeight="1"/>
    <row r="366" spans="1:2" ht="12.75" customHeight="1"/>
    <row r="367" spans="1:2" ht="12.75" customHeight="1"/>
    <row r="368" spans="1:2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B364" xr:uid="{00000000-0009-0000-0000-000007000000}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/>
  </sheetViews>
  <sheetFormatPr baseColWidth="10" defaultColWidth="12.6640625" defaultRowHeight="15" customHeight="1"/>
  <cols>
    <col min="1" max="1" width="18.33203125" customWidth="1"/>
    <col min="2" max="2" width="12" customWidth="1"/>
    <col min="3" max="3" width="7.1640625" customWidth="1"/>
    <col min="4" max="4" width="8.1640625" customWidth="1"/>
    <col min="5" max="5" width="9.5" customWidth="1"/>
    <col min="6" max="6" width="8" customWidth="1"/>
    <col min="7" max="8" width="7.33203125" customWidth="1"/>
    <col min="9" max="9" width="10.5" customWidth="1"/>
    <col min="10" max="26" width="8.83203125" customWidth="1"/>
  </cols>
  <sheetData>
    <row r="1" spans="1:9" ht="12.75" customHeight="1">
      <c r="A1" s="11" t="s">
        <v>1982</v>
      </c>
    </row>
    <row r="2" spans="1:9" ht="12.75" customHeight="1"/>
    <row r="3" spans="1:9" ht="12.75" customHeight="1">
      <c r="A3" s="49" t="s">
        <v>1983</v>
      </c>
      <c r="B3" s="50"/>
      <c r="C3" s="50"/>
      <c r="D3" s="50"/>
      <c r="E3" s="50"/>
      <c r="F3" s="50"/>
      <c r="G3" s="49" t="s">
        <v>1</v>
      </c>
      <c r="H3" s="50"/>
      <c r="I3" s="51"/>
    </row>
    <row r="4" spans="1:9" ht="12.75" customHeight="1">
      <c r="A4" s="49" t="s">
        <v>3</v>
      </c>
      <c r="B4" s="49" t="s">
        <v>4</v>
      </c>
      <c r="C4" s="49" t="s">
        <v>7</v>
      </c>
      <c r="D4" s="49" t="s">
        <v>12</v>
      </c>
      <c r="E4" s="49" t="s">
        <v>13</v>
      </c>
      <c r="F4" s="49" t="s">
        <v>14</v>
      </c>
      <c r="G4" s="52" t="s">
        <v>21</v>
      </c>
      <c r="H4" s="53" t="s">
        <v>1985</v>
      </c>
      <c r="I4" s="54" t="s">
        <v>1984</v>
      </c>
    </row>
    <row r="5" spans="1:9" ht="12.75" customHeight="1">
      <c r="A5" s="52" t="s">
        <v>111</v>
      </c>
      <c r="B5" s="52" t="s">
        <v>985</v>
      </c>
      <c r="C5" s="52" t="s">
        <v>104</v>
      </c>
      <c r="D5" s="52">
        <v>5</v>
      </c>
      <c r="E5" s="52">
        <v>1</v>
      </c>
      <c r="F5" s="52">
        <v>1</v>
      </c>
      <c r="G5" s="62">
        <v>2</v>
      </c>
      <c r="H5" s="63"/>
      <c r="I5" s="64">
        <v>2</v>
      </c>
    </row>
    <row r="6" spans="1:9" ht="12.75" customHeight="1">
      <c r="A6" s="55"/>
      <c r="B6" s="55"/>
      <c r="C6" s="55"/>
      <c r="D6" s="55"/>
      <c r="E6" s="52">
        <v>2</v>
      </c>
      <c r="F6" s="52">
        <v>1</v>
      </c>
      <c r="G6" s="62">
        <v>25</v>
      </c>
      <c r="H6" s="63"/>
      <c r="I6" s="64">
        <v>25</v>
      </c>
    </row>
    <row r="7" spans="1:9" ht="12.75" customHeight="1">
      <c r="A7" s="52" t="s">
        <v>124</v>
      </c>
      <c r="B7" s="52" t="s">
        <v>987</v>
      </c>
      <c r="C7" s="52" t="s">
        <v>116</v>
      </c>
      <c r="D7" s="52">
        <v>4.5</v>
      </c>
      <c r="E7" s="52">
        <v>0</v>
      </c>
      <c r="F7" s="52">
        <v>0</v>
      </c>
      <c r="G7" s="62">
        <v>1</v>
      </c>
      <c r="H7" s="63"/>
      <c r="I7" s="64">
        <v>1</v>
      </c>
    </row>
    <row r="8" spans="1:9" ht="12.75" customHeight="1">
      <c r="A8" s="55"/>
      <c r="B8" s="55"/>
      <c r="C8" s="55"/>
      <c r="D8" s="55"/>
      <c r="E8" s="52">
        <v>1</v>
      </c>
      <c r="F8" s="52">
        <v>1</v>
      </c>
      <c r="G8" s="62">
        <v>4</v>
      </c>
      <c r="H8" s="63"/>
      <c r="I8" s="64">
        <v>4</v>
      </c>
    </row>
    <row r="9" spans="1:9" ht="12.75" customHeight="1">
      <c r="A9" s="55"/>
      <c r="B9" s="55"/>
      <c r="C9" s="55"/>
      <c r="D9" s="55"/>
      <c r="E9" s="52">
        <v>2</v>
      </c>
      <c r="F9" s="52">
        <v>1</v>
      </c>
      <c r="G9" s="62">
        <v>24</v>
      </c>
      <c r="H9" s="63"/>
      <c r="I9" s="64">
        <v>24</v>
      </c>
    </row>
    <row r="10" spans="1:9" ht="12.75" customHeight="1">
      <c r="A10" s="52" t="s">
        <v>119</v>
      </c>
      <c r="B10" s="52" t="s">
        <v>988</v>
      </c>
      <c r="C10" s="52" t="s">
        <v>116</v>
      </c>
      <c r="D10" s="52">
        <v>7.5</v>
      </c>
      <c r="E10" s="52">
        <v>0</v>
      </c>
      <c r="F10" s="52">
        <v>1</v>
      </c>
      <c r="G10" s="62">
        <v>1</v>
      </c>
      <c r="H10" s="63"/>
      <c r="I10" s="64">
        <v>1</v>
      </c>
    </row>
    <row r="11" spans="1:9" ht="12.75" customHeight="1">
      <c r="A11" s="55"/>
      <c r="B11" s="55"/>
      <c r="C11" s="55"/>
      <c r="D11" s="55"/>
      <c r="E11" s="52">
        <v>1</v>
      </c>
      <c r="F11" s="52">
        <v>1</v>
      </c>
      <c r="G11" s="62">
        <v>2</v>
      </c>
      <c r="H11" s="63"/>
      <c r="I11" s="64">
        <v>2</v>
      </c>
    </row>
    <row r="12" spans="1:9" ht="12.75" customHeight="1">
      <c r="A12" s="55"/>
      <c r="B12" s="55"/>
      <c r="C12" s="55"/>
      <c r="D12" s="55"/>
      <c r="E12" s="52">
        <v>2</v>
      </c>
      <c r="F12" s="52">
        <v>1</v>
      </c>
      <c r="G12" s="62">
        <v>26</v>
      </c>
      <c r="H12" s="63"/>
      <c r="I12" s="64">
        <v>26</v>
      </c>
    </row>
    <row r="13" spans="1:9" ht="12.75" customHeight="1">
      <c r="A13" s="52" t="s">
        <v>115</v>
      </c>
      <c r="B13" s="52" t="s">
        <v>989</v>
      </c>
      <c r="C13" s="52" t="s">
        <v>116</v>
      </c>
      <c r="D13" s="52">
        <v>4.5</v>
      </c>
      <c r="E13" s="52">
        <v>0</v>
      </c>
      <c r="F13" s="52">
        <v>1</v>
      </c>
      <c r="G13" s="62">
        <v>2</v>
      </c>
      <c r="H13" s="63"/>
      <c r="I13" s="64">
        <v>2</v>
      </c>
    </row>
    <row r="14" spans="1:9" ht="12.75" customHeight="1">
      <c r="A14" s="55"/>
      <c r="B14" s="55"/>
      <c r="C14" s="55"/>
      <c r="D14" s="55"/>
      <c r="E14" s="52">
        <v>1</v>
      </c>
      <c r="F14" s="52">
        <v>1</v>
      </c>
      <c r="G14" s="62">
        <v>2</v>
      </c>
      <c r="H14" s="63"/>
      <c r="I14" s="64">
        <v>2</v>
      </c>
    </row>
    <row r="15" spans="1:9" ht="12.75" customHeight="1">
      <c r="A15" s="55"/>
      <c r="B15" s="55"/>
      <c r="C15" s="55"/>
      <c r="D15" s="55"/>
      <c r="E15" s="52">
        <v>2</v>
      </c>
      <c r="F15" s="52">
        <v>1</v>
      </c>
      <c r="G15" s="62">
        <v>24</v>
      </c>
      <c r="H15" s="63"/>
      <c r="I15" s="64">
        <v>24</v>
      </c>
    </row>
    <row r="16" spans="1:9" ht="12.75" customHeight="1">
      <c r="A16" s="52" t="s">
        <v>107</v>
      </c>
      <c r="B16" s="52" t="s">
        <v>996</v>
      </c>
      <c r="C16" s="52" t="s">
        <v>104</v>
      </c>
      <c r="D16" s="52">
        <v>8.5</v>
      </c>
      <c r="E16" s="52">
        <v>0</v>
      </c>
      <c r="F16" s="52">
        <v>0</v>
      </c>
      <c r="G16" s="62">
        <v>1</v>
      </c>
      <c r="H16" s="63"/>
      <c r="I16" s="64">
        <v>1</v>
      </c>
    </row>
    <row r="17" spans="1:9" ht="12.75" customHeight="1">
      <c r="A17" s="55"/>
      <c r="B17" s="55"/>
      <c r="C17" s="55"/>
      <c r="D17" s="55"/>
      <c r="E17" s="52">
        <v>1</v>
      </c>
      <c r="F17" s="52">
        <v>1</v>
      </c>
      <c r="G17" s="62">
        <v>3</v>
      </c>
      <c r="H17" s="63"/>
      <c r="I17" s="64">
        <v>3</v>
      </c>
    </row>
    <row r="18" spans="1:9" ht="12.75" customHeight="1">
      <c r="A18" s="55"/>
      <c r="B18" s="55"/>
      <c r="C18" s="55"/>
      <c r="D18" s="55"/>
      <c r="E18" s="52">
        <v>2</v>
      </c>
      <c r="F18" s="52">
        <v>1</v>
      </c>
      <c r="G18" s="62">
        <v>23</v>
      </c>
      <c r="H18" s="63"/>
      <c r="I18" s="64">
        <v>23</v>
      </c>
    </row>
    <row r="19" spans="1:9" ht="12.75" customHeight="1">
      <c r="A19" s="52" t="s">
        <v>137</v>
      </c>
      <c r="B19" s="52" t="s">
        <v>997</v>
      </c>
      <c r="C19" s="52" t="s">
        <v>130</v>
      </c>
      <c r="D19" s="52">
        <v>4</v>
      </c>
      <c r="E19" s="52">
        <v>0</v>
      </c>
      <c r="F19" s="52">
        <v>1</v>
      </c>
      <c r="G19" s="62">
        <v>1</v>
      </c>
      <c r="H19" s="63"/>
      <c r="I19" s="64">
        <v>1</v>
      </c>
    </row>
    <row r="20" spans="1:9" ht="12.75" customHeight="1">
      <c r="A20" s="55"/>
      <c r="B20" s="55"/>
      <c r="C20" s="55"/>
      <c r="D20" s="55"/>
      <c r="E20" s="52">
        <v>1</v>
      </c>
      <c r="F20" s="52">
        <v>1</v>
      </c>
      <c r="G20" s="62">
        <v>2</v>
      </c>
      <c r="H20" s="63"/>
      <c r="I20" s="64">
        <v>2</v>
      </c>
    </row>
    <row r="21" spans="1:9" ht="12.75" customHeight="1">
      <c r="A21" s="55"/>
      <c r="B21" s="55"/>
      <c r="C21" s="55"/>
      <c r="D21" s="55"/>
      <c r="E21" s="52">
        <v>2</v>
      </c>
      <c r="F21" s="52">
        <v>1</v>
      </c>
      <c r="G21" s="62">
        <v>23</v>
      </c>
      <c r="H21" s="63"/>
      <c r="I21" s="64">
        <v>23</v>
      </c>
    </row>
    <row r="22" spans="1:9" ht="12.75" customHeight="1">
      <c r="A22" s="52" t="s">
        <v>103</v>
      </c>
      <c r="B22" s="52" t="s">
        <v>998</v>
      </c>
      <c r="C22" s="52" t="s">
        <v>104</v>
      </c>
      <c r="D22" s="52">
        <v>6.7</v>
      </c>
      <c r="E22" s="52">
        <v>0</v>
      </c>
      <c r="F22" s="52">
        <v>1</v>
      </c>
      <c r="G22" s="62">
        <v>4</v>
      </c>
      <c r="H22" s="63"/>
      <c r="I22" s="64">
        <v>4</v>
      </c>
    </row>
    <row r="23" spans="1:9" ht="12.75" customHeight="1">
      <c r="A23" s="55"/>
      <c r="B23" s="55"/>
      <c r="C23" s="55"/>
      <c r="D23" s="55"/>
      <c r="E23" s="52">
        <v>1</v>
      </c>
      <c r="F23" s="52">
        <v>1</v>
      </c>
      <c r="G23" s="62">
        <v>1</v>
      </c>
      <c r="H23" s="63"/>
      <c r="I23" s="64">
        <v>1</v>
      </c>
    </row>
    <row r="24" spans="1:9" ht="12.75" customHeight="1">
      <c r="A24" s="55"/>
      <c r="B24" s="55"/>
      <c r="C24" s="55"/>
      <c r="D24" s="55"/>
      <c r="E24" s="52">
        <v>2</v>
      </c>
      <c r="F24" s="52">
        <v>1</v>
      </c>
      <c r="G24" s="62">
        <v>21</v>
      </c>
      <c r="H24" s="63"/>
      <c r="I24" s="64">
        <v>21</v>
      </c>
    </row>
    <row r="25" spans="1:9" ht="12.75" customHeight="1">
      <c r="A25" s="52" t="s">
        <v>139</v>
      </c>
      <c r="B25" s="52" t="s">
        <v>999</v>
      </c>
      <c r="C25" s="52" t="s">
        <v>140</v>
      </c>
      <c r="D25" s="52">
        <v>6.5</v>
      </c>
      <c r="E25" s="52">
        <v>0</v>
      </c>
      <c r="F25" s="52">
        <v>1</v>
      </c>
      <c r="G25" s="62">
        <v>2</v>
      </c>
      <c r="H25" s="63"/>
      <c r="I25" s="64">
        <v>2</v>
      </c>
    </row>
    <row r="26" spans="1:9" ht="12.75" customHeight="1">
      <c r="A26" s="55"/>
      <c r="B26" s="55"/>
      <c r="C26" s="55"/>
      <c r="D26" s="55"/>
      <c r="E26" s="52">
        <v>1</v>
      </c>
      <c r="F26" s="52">
        <v>1</v>
      </c>
      <c r="G26" s="62">
        <v>2</v>
      </c>
      <c r="H26" s="63"/>
      <c r="I26" s="64">
        <v>2</v>
      </c>
    </row>
    <row r="27" spans="1:9" ht="12.75" customHeight="1">
      <c r="A27" s="55"/>
      <c r="B27" s="55"/>
      <c r="C27" s="55"/>
      <c r="D27" s="55"/>
      <c r="E27" s="52">
        <v>2</v>
      </c>
      <c r="F27" s="52">
        <v>1</v>
      </c>
      <c r="G27" s="62">
        <v>16</v>
      </c>
      <c r="H27" s="63"/>
      <c r="I27" s="64">
        <v>16</v>
      </c>
    </row>
    <row r="28" spans="1:9" ht="12.75" customHeight="1">
      <c r="A28" s="52" t="s">
        <v>98</v>
      </c>
      <c r="B28" s="52" t="s">
        <v>1079</v>
      </c>
      <c r="C28" s="52" t="s">
        <v>87</v>
      </c>
      <c r="D28" s="52">
        <v>10.5</v>
      </c>
      <c r="E28" s="52">
        <v>0</v>
      </c>
      <c r="F28" s="52">
        <v>1</v>
      </c>
      <c r="G28" s="62">
        <v>3</v>
      </c>
      <c r="H28" s="63"/>
      <c r="I28" s="64">
        <v>3</v>
      </c>
    </row>
    <row r="29" spans="1:9" ht="12.75" customHeight="1">
      <c r="A29" s="55"/>
      <c r="B29" s="55"/>
      <c r="C29" s="55"/>
      <c r="D29" s="55"/>
      <c r="E29" s="52">
        <v>1</v>
      </c>
      <c r="F29" s="52">
        <v>1</v>
      </c>
      <c r="G29" s="62">
        <v>4</v>
      </c>
      <c r="H29" s="63"/>
      <c r="I29" s="64">
        <v>4</v>
      </c>
    </row>
    <row r="30" spans="1:9" ht="12.75" customHeight="1">
      <c r="A30" s="55"/>
      <c r="B30" s="55"/>
      <c r="C30" s="55"/>
      <c r="D30" s="55"/>
      <c r="E30" s="52">
        <v>2</v>
      </c>
      <c r="F30" s="52">
        <v>1</v>
      </c>
      <c r="G30" s="62">
        <v>21</v>
      </c>
      <c r="H30" s="63"/>
      <c r="I30" s="64">
        <v>21</v>
      </c>
    </row>
    <row r="31" spans="1:9" ht="12.75" customHeight="1">
      <c r="A31" s="52" t="s">
        <v>83</v>
      </c>
      <c r="B31" s="52" t="s">
        <v>1080</v>
      </c>
      <c r="C31" s="52" t="s">
        <v>65</v>
      </c>
      <c r="D31" s="52">
        <v>6</v>
      </c>
      <c r="E31" s="52">
        <v>0</v>
      </c>
      <c r="F31" s="52">
        <v>2</v>
      </c>
      <c r="G31" s="62">
        <v>2</v>
      </c>
      <c r="H31" s="63"/>
      <c r="I31" s="64">
        <v>2</v>
      </c>
    </row>
    <row r="32" spans="1:9" ht="12.75" customHeight="1">
      <c r="A32" s="55"/>
      <c r="B32" s="55"/>
      <c r="C32" s="55"/>
      <c r="D32" s="55"/>
      <c r="E32" s="52">
        <v>1</v>
      </c>
      <c r="F32" s="52">
        <v>2</v>
      </c>
      <c r="G32" s="62">
        <v>2</v>
      </c>
      <c r="H32" s="63"/>
      <c r="I32" s="64">
        <v>2</v>
      </c>
    </row>
    <row r="33" spans="1:9" ht="12.75" customHeight="1">
      <c r="A33" s="55"/>
      <c r="B33" s="55"/>
      <c r="C33" s="55"/>
      <c r="D33" s="55"/>
      <c r="E33" s="52">
        <v>2</v>
      </c>
      <c r="F33" s="52">
        <v>2</v>
      </c>
      <c r="G33" s="62">
        <v>22</v>
      </c>
      <c r="H33" s="63"/>
      <c r="I33" s="64">
        <v>22</v>
      </c>
    </row>
    <row r="34" spans="1:9" ht="12.75" customHeight="1">
      <c r="A34" s="52" t="s">
        <v>86</v>
      </c>
      <c r="B34" s="52" t="s">
        <v>1081</v>
      </c>
      <c r="C34" s="52" t="s">
        <v>87</v>
      </c>
      <c r="D34" s="52">
        <v>8</v>
      </c>
      <c r="E34" s="52">
        <v>0</v>
      </c>
      <c r="F34" s="52">
        <v>0</v>
      </c>
      <c r="G34" s="62">
        <v>1</v>
      </c>
      <c r="H34" s="63"/>
      <c r="I34" s="64">
        <v>1</v>
      </c>
    </row>
    <row r="35" spans="1:9" ht="12.75" customHeight="1">
      <c r="A35" s="55"/>
      <c r="B35" s="55"/>
      <c r="C35" s="55"/>
      <c r="D35" s="55"/>
      <c r="E35" s="55"/>
      <c r="F35" s="56">
        <v>1</v>
      </c>
      <c r="G35" s="65">
        <v>2</v>
      </c>
      <c r="H35" s="66"/>
      <c r="I35" s="67">
        <v>2</v>
      </c>
    </row>
    <row r="36" spans="1:9" ht="12.75" customHeight="1">
      <c r="A36" s="55"/>
      <c r="B36" s="55"/>
      <c r="C36" s="55"/>
      <c r="D36" s="55"/>
      <c r="E36" s="52">
        <v>1</v>
      </c>
      <c r="F36" s="52">
        <v>1</v>
      </c>
      <c r="G36" s="62">
        <v>1</v>
      </c>
      <c r="H36" s="63"/>
      <c r="I36" s="64">
        <v>1</v>
      </c>
    </row>
    <row r="37" spans="1:9" ht="12.75" customHeight="1">
      <c r="A37" s="55"/>
      <c r="B37" s="55"/>
      <c r="C37" s="55"/>
      <c r="D37" s="55"/>
      <c r="E37" s="52">
        <v>2</v>
      </c>
      <c r="F37" s="52">
        <v>1</v>
      </c>
      <c r="G37" s="62">
        <v>23</v>
      </c>
      <c r="H37" s="63"/>
      <c r="I37" s="64">
        <v>23</v>
      </c>
    </row>
    <row r="38" spans="1:9" ht="12.75" customHeight="1">
      <c r="A38" s="52" t="s">
        <v>133</v>
      </c>
      <c r="B38" s="52" t="s">
        <v>1001</v>
      </c>
      <c r="C38" s="52" t="s">
        <v>130</v>
      </c>
      <c r="D38" s="52">
        <v>6</v>
      </c>
      <c r="E38" s="52">
        <v>1</v>
      </c>
      <c r="F38" s="52">
        <v>1</v>
      </c>
      <c r="G38" s="62">
        <v>4</v>
      </c>
      <c r="H38" s="63"/>
      <c r="I38" s="64">
        <v>4</v>
      </c>
    </row>
    <row r="39" spans="1:9" ht="12.75" customHeight="1">
      <c r="A39" s="55"/>
      <c r="B39" s="55"/>
      <c r="C39" s="55"/>
      <c r="D39" s="55"/>
      <c r="E39" s="52">
        <v>2</v>
      </c>
      <c r="F39" s="52">
        <v>1</v>
      </c>
      <c r="G39" s="62">
        <v>26</v>
      </c>
      <c r="H39" s="63"/>
      <c r="I39" s="64">
        <v>26</v>
      </c>
    </row>
    <row r="40" spans="1:9" ht="12.75" customHeight="1">
      <c r="A40" s="52" t="s">
        <v>129</v>
      </c>
      <c r="B40" s="52" t="s">
        <v>1002</v>
      </c>
      <c r="C40" s="52" t="s">
        <v>130</v>
      </c>
      <c r="D40" s="52">
        <v>8.5</v>
      </c>
      <c r="E40" s="52">
        <v>1</v>
      </c>
      <c r="F40" s="52">
        <v>1</v>
      </c>
      <c r="G40" s="62">
        <v>1</v>
      </c>
      <c r="H40" s="63"/>
      <c r="I40" s="64">
        <v>1</v>
      </c>
    </row>
    <row r="41" spans="1:9" ht="12.75" customHeight="1">
      <c r="A41" s="55"/>
      <c r="B41" s="55"/>
      <c r="C41" s="55"/>
      <c r="D41" s="55"/>
      <c r="E41" s="52">
        <v>2</v>
      </c>
      <c r="F41" s="52">
        <v>1</v>
      </c>
      <c r="G41" s="62">
        <v>24</v>
      </c>
      <c r="H41" s="63"/>
      <c r="I41" s="64">
        <v>24</v>
      </c>
    </row>
    <row r="42" spans="1:9" ht="12.75" customHeight="1">
      <c r="A42" s="52" t="s">
        <v>64</v>
      </c>
      <c r="B42" s="52" t="s">
        <v>1003</v>
      </c>
      <c r="C42" s="52" t="s">
        <v>65</v>
      </c>
      <c r="D42" s="52">
        <v>6.5</v>
      </c>
      <c r="E42" s="52">
        <v>1</v>
      </c>
      <c r="F42" s="52">
        <v>2</v>
      </c>
      <c r="G42" s="62">
        <v>2</v>
      </c>
      <c r="H42" s="63"/>
      <c r="I42" s="64">
        <v>2</v>
      </c>
    </row>
    <row r="43" spans="1:9" ht="12.75" customHeight="1">
      <c r="A43" s="55"/>
      <c r="B43" s="55"/>
      <c r="C43" s="55"/>
      <c r="D43" s="55"/>
      <c r="E43" s="52">
        <v>2</v>
      </c>
      <c r="F43" s="52">
        <v>2</v>
      </c>
      <c r="G43" s="62">
        <v>22</v>
      </c>
      <c r="H43" s="63"/>
      <c r="I43" s="64">
        <v>22</v>
      </c>
    </row>
    <row r="44" spans="1:9" ht="12.75" customHeight="1">
      <c r="A44" s="52" t="s">
        <v>50</v>
      </c>
      <c r="B44" s="52" t="s">
        <v>1004</v>
      </c>
      <c r="C44" s="52" t="s">
        <v>24</v>
      </c>
      <c r="D44" s="52">
        <v>11</v>
      </c>
      <c r="E44" s="52">
        <v>0</v>
      </c>
      <c r="F44" s="52">
        <v>2</v>
      </c>
      <c r="G44" s="62">
        <v>1</v>
      </c>
      <c r="H44" s="63"/>
      <c r="I44" s="64">
        <v>1</v>
      </c>
    </row>
    <row r="45" spans="1:9" ht="12.75" customHeight="1">
      <c r="A45" s="55"/>
      <c r="B45" s="55"/>
      <c r="C45" s="55"/>
      <c r="D45" s="55"/>
      <c r="E45" s="52">
        <v>1</v>
      </c>
      <c r="F45" s="52">
        <v>2</v>
      </c>
      <c r="G45" s="62">
        <v>7</v>
      </c>
      <c r="H45" s="63"/>
      <c r="I45" s="64">
        <v>7</v>
      </c>
    </row>
    <row r="46" spans="1:9" ht="12.75" customHeight="1">
      <c r="A46" s="55"/>
      <c r="B46" s="55"/>
      <c r="C46" s="55"/>
      <c r="D46" s="55"/>
      <c r="E46" s="52">
        <v>2</v>
      </c>
      <c r="F46" s="52">
        <v>2</v>
      </c>
      <c r="G46" s="62">
        <v>25</v>
      </c>
      <c r="H46" s="63"/>
      <c r="I46" s="64">
        <v>25</v>
      </c>
    </row>
    <row r="47" spans="1:9" ht="12.75" customHeight="1">
      <c r="A47" s="52" t="s">
        <v>23</v>
      </c>
      <c r="B47" s="52" t="s">
        <v>1007</v>
      </c>
      <c r="C47" s="52" t="s">
        <v>24</v>
      </c>
      <c r="D47" s="52">
        <v>8.5</v>
      </c>
      <c r="E47" s="52">
        <v>1</v>
      </c>
      <c r="F47" s="52">
        <v>2</v>
      </c>
      <c r="G47" s="62">
        <v>2</v>
      </c>
      <c r="H47" s="63"/>
      <c r="I47" s="64">
        <v>2</v>
      </c>
    </row>
    <row r="48" spans="1:9" ht="12.75" customHeight="1">
      <c r="A48" s="55"/>
      <c r="B48" s="55"/>
      <c r="C48" s="55"/>
      <c r="D48" s="55"/>
      <c r="E48" s="52">
        <v>2</v>
      </c>
      <c r="F48" s="52">
        <v>2</v>
      </c>
      <c r="G48" s="62">
        <v>22</v>
      </c>
      <c r="H48" s="63"/>
      <c r="I48" s="64">
        <v>22</v>
      </c>
    </row>
    <row r="49" spans="1:9" ht="12.75" customHeight="1">
      <c r="A49" s="52" t="s">
        <v>73</v>
      </c>
      <c r="B49" s="52" t="s">
        <v>1008</v>
      </c>
      <c r="C49" s="52" t="s">
        <v>65</v>
      </c>
      <c r="D49" s="52">
        <v>6.5</v>
      </c>
      <c r="E49" s="52">
        <v>0</v>
      </c>
      <c r="F49" s="52">
        <v>0</v>
      </c>
      <c r="G49" s="62">
        <v>4</v>
      </c>
      <c r="H49" s="63"/>
      <c r="I49" s="64">
        <v>4</v>
      </c>
    </row>
    <row r="50" spans="1:9" ht="12.75" customHeight="1">
      <c r="A50" s="55"/>
      <c r="B50" s="55"/>
      <c r="C50" s="55"/>
      <c r="D50" s="55"/>
      <c r="E50" s="55"/>
      <c r="F50" s="56">
        <v>2</v>
      </c>
      <c r="G50" s="65">
        <v>1</v>
      </c>
      <c r="H50" s="66"/>
      <c r="I50" s="67">
        <v>1</v>
      </c>
    </row>
    <row r="51" spans="1:9" ht="12.75" customHeight="1">
      <c r="A51" s="55"/>
      <c r="B51" s="55"/>
      <c r="C51" s="55"/>
      <c r="D51" s="55"/>
      <c r="E51" s="52">
        <v>1</v>
      </c>
      <c r="F51" s="52">
        <v>2</v>
      </c>
      <c r="G51" s="62">
        <v>5</v>
      </c>
      <c r="H51" s="63"/>
      <c r="I51" s="64">
        <v>5</v>
      </c>
    </row>
    <row r="52" spans="1:9" ht="12.75" customHeight="1">
      <c r="A52" s="55"/>
      <c r="B52" s="55"/>
      <c r="C52" s="55"/>
      <c r="D52" s="55"/>
      <c r="E52" s="52">
        <v>2</v>
      </c>
      <c r="F52" s="52">
        <v>2</v>
      </c>
      <c r="G52" s="62">
        <v>28</v>
      </c>
      <c r="H52" s="63"/>
      <c r="I52" s="64">
        <v>28</v>
      </c>
    </row>
    <row r="53" spans="1:9" ht="12.75" customHeight="1">
      <c r="A53" s="52" t="s">
        <v>1985</v>
      </c>
      <c r="B53" s="52" t="s">
        <v>1985</v>
      </c>
      <c r="C53" s="52" t="s">
        <v>1985</v>
      </c>
      <c r="D53" s="52" t="s">
        <v>1985</v>
      </c>
      <c r="E53" s="52" t="s">
        <v>20</v>
      </c>
      <c r="F53" s="52" t="s">
        <v>20</v>
      </c>
      <c r="G53" s="62"/>
      <c r="H53" s="63">
        <v>1</v>
      </c>
      <c r="I53" s="64">
        <v>1</v>
      </c>
    </row>
    <row r="54" spans="1:9" ht="12.75" customHeight="1">
      <c r="A54" s="57" t="s">
        <v>1984</v>
      </c>
      <c r="B54" s="58"/>
      <c r="C54" s="58"/>
      <c r="D54" s="58"/>
      <c r="E54" s="58"/>
      <c r="F54" s="58"/>
      <c r="G54" s="68">
        <v>467</v>
      </c>
      <c r="H54" s="69">
        <v>1</v>
      </c>
      <c r="I54" s="70">
        <v>468</v>
      </c>
    </row>
    <row r="55" spans="1:9" ht="12.75" customHeight="1"/>
    <row r="56" spans="1:9" ht="12.75" customHeight="1"/>
    <row r="57" spans="1:9" ht="12.75" customHeight="1"/>
    <row r="58" spans="1:9" ht="12.75" customHeight="1"/>
    <row r="59" spans="1:9" ht="12.75" customHeight="1"/>
    <row r="60" spans="1:9" ht="12.75" customHeight="1"/>
    <row r="61" spans="1:9" ht="12.75" customHeight="1"/>
    <row r="62" spans="1:9" ht="12.75" customHeight="1"/>
    <row r="63" spans="1:9" ht="12.75" customHeight="1"/>
    <row r="64" spans="1:9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DATA</vt:lpstr>
      <vt:lpstr>M1</vt:lpstr>
      <vt:lpstr>M2</vt:lpstr>
      <vt:lpstr>SITES</vt:lpstr>
      <vt:lpstr>NOTES</vt:lpstr>
      <vt:lpstr>CRYPTIC FAMILIES</vt:lpstr>
      <vt:lpstr>DIVERS</vt:lpstr>
      <vt:lpstr>Pivot data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</dc:creator>
  <cp:lastModifiedBy>alec jones</cp:lastModifiedBy>
  <dcterms:created xsi:type="dcterms:W3CDTF">2007-10-13T13:23:35Z</dcterms:created>
  <dcterms:modified xsi:type="dcterms:W3CDTF">2026-01-14T18:49:33Z</dcterms:modified>
</cp:coreProperties>
</file>