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14" i="1" l="1"/>
  <c r="U13" i="1"/>
  <c r="U12" i="1"/>
  <c r="U11" i="1"/>
  <c r="U10" i="1"/>
  <c r="U9" i="1"/>
  <c r="U8" i="1"/>
  <c r="U6" i="1"/>
  <c r="U5" i="1"/>
  <c r="U4" i="1"/>
  <c r="U7" i="1"/>
  <c r="U3" i="1"/>
  <c r="G8" i="1" l="1"/>
  <c r="K14" i="1" s="1"/>
  <c r="G7" i="1"/>
  <c r="K13" i="1" s="1"/>
  <c r="G6" i="1"/>
  <c r="K12" i="1" s="1"/>
  <c r="G5" i="1"/>
  <c r="L14" i="1" s="1"/>
  <c r="G4" i="1"/>
  <c r="L13" i="1" s="1"/>
  <c r="G3" i="1"/>
  <c r="L12" i="1" s="1"/>
  <c r="F7" i="1"/>
  <c r="K10" i="1" s="1"/>
  <c r="F6" i="1"/>
  <c r="K9" i="1" s="1"/>
  <c r="F5" i="1"/>
  <c r="L11" i="1" s="1"/>
  <c r="F4" i="1"/>
  <c r="L10" i="1" s="1"/>
  <c r="F3" i="1"/>
  <c r="L9" i="1" s="1"/>
  <c r="F8" i="1"/>
  <c r="K11" i="1" s="1"/>
  <c r="E8" i="1"/>
  <c r="K8" i="1" s="1"/>
  <c r="E7" i="1"/>
  <c r="K7" i="1" s="1"/>
  <c r="E6" i="1"/>
  <c r="K6" i="1" s="1"/>
  <c r="E5" i="1"/>
  <c r="L8" i="1" s="1"/>
  <c r="E4" i="1"/>
  <c r="L7" i="1" s="1"/>
  <c r="E3" i="1"/>
  <c r="L6" i="1" s="1"/>
  <c r="D8" i="1"/>
  <c r="K5" i="1" s="1"/>
  <c r="D7" i="1"/>
  <c r="K4" i="1" s="1"/>
  <c r="D6" i="1"/>
  <c r="K3" i="1" s="1"/>
  <c r="D5" i="1"/>
  <c r="L5" i="1" s="1"/>
  <c r="D4" i="1"/>
  <c r="L4" i="1" s="1"/>
  <c r="D3" i="1"/>
  <c r="L3" i="1" s="1"/>
  <c r="N9" i="1" l="1"/>
  <c r="M9" i="1"/>
  <c r="T5" i="1"/>
  <c r="N3" i="1"/>
  <c r="T3" i="1"/>
  <c r="M3" i="1"/>
  <c r="N8" i="1"/>
  <c r="M8" i="1"/>
  <c r="T12" i="1"/>
  <c r="T7" i="1"/>
  <c r="M4" i="1"/>
  <c r="N4" i="1"/>
  <c r="N5" i="1"/>
  <c r="T11" i="1"/>
  <c r="M5" i="1"/>
  <c r="T4" i="1"/>
  <c r="N6" i="1"/>
  <c r="M6" i="1"/>
  <c r="T8" i="1"/>
  <c r="M7" i="1"/>
  <c r="N7" i="1"/>
  <c r="T13" i="1"/>
  <c r="M11" i="1"/>
  <c r="N11" i="1"/>
  <c r="N14" i="1"/>
  <c r="T14" i="1"/>
  <c r="M14" i="1"/>
  <c r="T10" i="1"/>
  <c r="N13" i="1"/>
  <c r="M13" i="1"/>
  <c r="M10" i="1"/>
  <c r="N10" i="1"/>
  <c r="T9" i="1"/>
  <c r="N12" i="1"/>
  <c r="T6" i="1"/>
  <c r="M12" i="1"/>
</calcChain>
</file>

<file path=xl/sharedStrings.xml><?xml version="1.0" encoding="utf-8"?>
<sst xmlns="http://schemas.openxmlformats.org/spreadsheetml/2006/main" count="31" uniqueCount="17">
  <si>
    <t>Столбцы</t>
  </si>
  <si>
    <t>Строки</t>
  </si>
  <si>
    <t>Теоретическое время выполнения</t>
  </si>
  <si>
    <t>Экспериментальное время выполнения</t>
  </si>
  <si>
    <t>t, мс</t>
  </si>
  <si>
    <t>Строка</t>
  </si>
  <si>
    <t>Столбец</t>
  </si>
  <si>
    <t>Ошибка</t>
  </si>
  <si>
    <t>Время выполнения, мс</t>
  </si>
  <si>
    <t>Экспериментальное</t>
  </si>
  <si>
    <t>Абсолютная ошибка, мс</t>
  </si>
  <si>
    <t>Теоретическое</t>
  </si>
  <si>
    <t>5 столбцов</t>
  </si>
  <si>
    <t>10 столбцов</t>
  </si>
  <si>
    <t>15 столбцов</t>
  </si>
  <si>
    <t>Относительная погрешность</t>
  </si>
  <si>
    <t>Абсолютная погрешность, мс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</si>
</sst>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#,##0_ ;\-#,##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9" fontId="0" fillId="0" borderId="0" xfId="2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/>
    </xf>
    <xf numFmtId="164" fontId="0" fillId="0" borderId="0" xfId="1" applyNumberFormat="1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Аркуш1!$D$1:$D$2</c:f>
              <c:strCache>
                <c:ptCount val="2"/>
                <c:pt idx="0">
                  <c:v>Строки</c:v>
                </c:pt>
                <c:pt idx="1">
                  <c:v>10 000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Аркуш1!$C$3:$C$5</c:f>
              <c:strCache>
                <c:ptCount val="3"/>
                <c:pt idx="0">
                  <c:v>5 столбцов</c:v>
                </c:pt>
                <c:pt idx="1">
                  <c:v>10 столбцов</c:v>
                </c:pt>
                <c:pt idx="2">
                  <c:v>15 столбцов</c:v>
                </c:pt>
              </c:strCache>
            </c:strRef>
          </c:cat>
          <c:val>
            <c:numRef>
              <c:f>Аркуш1!$D$3:$D$5</c:f>
              <c:numCache>
                <c:formatCode>General</c:formatCode>
                <c:ptCount val="3"/>
                <c:pt idx="0">
                  <c:v>76.233720360000007</c:v>
                </c:pt>
                <c:pt idx="1">
                  <c:v>142.74624750000001</c:v>
                </c:pt>
                <c:pt idx="2">
                  <c:v>213.39326070000001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006-471D-A87D-6667B0F90D15}"/>
            </c:ext>
          </c:extLst>
        </c:ser>
        <c:ser>
          <c:idx val="2"/>
          <c:order val="1"/>
          <c:tx>
            <c:strRef>
              <c:f>Аркуш1!$E$1:$E$2</c:f>
              <c:strCache>
                <c:ptCount val="2"/>
                <c:pt idx="0">
                  <c:v>Строки</c:v>
                </c:pt>
                <c:pt idx="1">
                  <c:v>100 000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Аркуш1!$C$3:$C$5</c:f>
              <c:strCache>
                <c:ptCount val="3"/>
                <c:pt idx="0">
                  <c:v>5 столбцов</c:v>
                </c:pt>
                <c:pt idx="1">
                  <c:v>10 столбцов</c:v>
                </c:pt>
                <c:pt idx="2">
                  <c:v>15 столбцов</c:v>
                </c:pt>
              </c:strCache>
            </c:strRef>
          </c:cat>
          <c:val>
            <c:numRef>
              <c:f>Аркуш1!$E$3:$E$5</c:f>
              <c:numCache>
                <c:formatCode>General</c:formatCode>
                <c:ptCount val="3"/>
                <c:pt idx="0">
                  <c:v>1047.9658119999999</c:v>
                </c:pt>
                <c:pt idx="1">
                  <c:v>1962.296822</c:v>
                </c:pt>
                <c:pt idx="2">
                  <c:v>2933.4635720000001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006-471D-A87D-6667B0F90D15}"/>
            </c:ext>
          </c:extLst>
        </c:ser>
        <c:ser>
          <c:idx val="3"/>
          <c:order val="2"/>
          <c:tx>
            <c:strRef>
              <c:f>Аркуш1!$F$1:$F$2</c:f>
              <c:strCache>
                <c:ptCount val="2"/>
                <c:pt idx="0">
                  <c:v>Строки</c:v>
                </c:pt>
                <c:pt idx="1">
                  <c:v>200 000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Аркуш1!$C$3:$C$5</c:f>
              <c:strCache>
                <c:ptCount val="3"/>
                <c:pt idx="0">
                  <c:v>5 столбцов</c:v>
                </c:pt>
                <c:pt idx="1">
                  <c:v>10 столбцов</c:v>
                </c:pt>
                <c:pt idx="2">
                  <c:v>15 столбцов</c:v>
                </c:pt>
              </c:strCache>
            </c:strRef>
          </c:cat>
          <c:val>
            <c:numRef>
              <c:f>Аркуш1!$F$3:$F$5</c:f>
              <c:numCache>
                <c:formatCode>General</c:formatCode>
                <c:ptCount val="3"/>
                <c:pt idx="0">
                  <c:v>2306.6380709999999</c:v>
                </c:pt>
                <c:pt idx="1">
                  <c:v>4319.1376129999999</c:v>
                </c:pt>
                <c:pt idx="2">
                  <c:v>6456.7361639999999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006-471D-A87D-6667B0F90D15}"/>
            </c:ext>
          </c:extLst>
        </c:ser>
        <c:ser>
          <c:idx val="4"/>
          <c:order val="3"/>
          <c:tx>
            <c:strRef>
              <c:f>Аркуш1!$G$1:$G$2</c:f>
              <c:strCache>
                <c:ptCount val="2"/>
                <c:pt idx="0">
                  <c:v>Строки</c:v>
                </c:pt>
                <c:pt idx="1">
                  <c:v>300 000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Аркуш1!$C$3:$C$5</c:f>
              <c:strCache>
                <c:ptCount val="3"/>
                <c:pt idx="0">
                  <c:v>5 столбцов</c:v>
                </c:pt>
                <c:pt idx="1">
                  <c:v>10 столбцов</c:v>
                </c:pt>
                <c:pt idx="2">
                  <c:v>15 столбцов</c:v>
                </c:pt>
              </c:strCache>
            </c:strRef>
          </c:cat>
          <c:val>
            <c:numRef>
              <c:f>Аркуш1!$G$3:$G$5</c:f>
              <c:numCache>
                <c:formatCode>General</c:formatCode>
                <c:ptCount val="3"/>
                <c:pt idx="0">
                  <c:v>3659.3717149999998</c:v>
                </c:pt>
                <c:pt idx="1">
                  <c:v>6852.1066270000001</c:v>
                </c:pt>
                <c:pt idx="2">
                  <c:v>10243.30517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006-471D-A87D-6667B0F90D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5304224"/>
        <c:axId val="475305056"/>
      </c:lineChart>
      <c:catAx>
        <c:axId val="475304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5305056"/>
        <c:crosses val="autoZero"/>
        <c:auto val="1"/>
        <c:lblAlgn val="ctr"/>
        <c:lblOffset val="100"/>
        <c:noMultiLvlLbl val="0"/>
      </c:catAx>
      <c:valAx>
        <c:axId val="47530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выполнения, мс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5304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Аркуш1!$B$3:$C$3</c:f>
              <c:strCache>
                <c:ptCount val="2"/>
                <c:pt idx="0">
                  <c:v>Теоретическое время выполнения</c:v>
                </c:pt>
                <c:pt idx="1">
                  <c:v>5 столбцов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Аркуш1!$D$1:$G$2</c:f>
              <c:multiLvlStrCache>
                <c:ptCount val="4"/>
                <c:lvl>
                  <c:pt idx="0">
                    <c:v>10 000</c:v>
                  </c:pt>
                  <c:pt idx="1">
                    <c:v>100 000</c:v>
                  </c:pt>
                  <c:pt idx="2">
                    <c:v>200 000</c:v>
                  </c:pt>
                  <c:pt idx="3">
                    <c:v>300 000</c:v>
                  </c:pt>
                </c:lvl>
                <c:lvl>
                  <c:pt idx="0">
                    <c:v>Строки</c:v>
                  </c:pt>
                  <c:pt idx="1">
                    <c:v>Строки</c:v>
                  </c:pt>
                  <c:pt idx="2">
                    <c:v>Строки</c:v>
                  </c:pt>
                  <c:pt idx="3">
                    <c:v>Строки</c:v>
                  </c:pt>
                </c:lvl>
              </c:multiLvlStrCache>
            </c:multiLvlStrRef>
          </c:cat>
          <c:val>
            <c:numRef>
              <c:f>Аркуш1!$D$3:$G$3</c:f>
              <c:numCache>
                <c:formatCode>General</c:formatCode>
                <c:ptCount val="4"/>
                <c:pt idx="0">
                  <c:v>76.233720360000007</c:v>
                </c:pt>
                <c:pt idx="1">
                  <c:v>1047.9658119999999</c:v>
                </c:pt>
                <c:pt idx="2">
                  <c:v>2306.6380709999999</c:v>
                </c:pt>
                <c:pt idx="3">
                  <c:v>3659.3717149999998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E0B7-4268-AF9E-628A252A25FD}"/>
            </c:ext>
          </c:extLst>
        </c:ser>
        <c:ser>
          <c:idx val="3"/>
          <c:order val="1"/>
          <c:tx>
            <c:strRef>
              <c:f>Аркуш1!$B$6:$C$6</c:f>
              <c:strCache>
                <c:ptCount val="2"/>
                <c:pt idx="0">
                  <c:v>Экспериментальное время выполнения</c:v>
                </c:pt>
                <c:pt idx="1">
                  <c:v>5 столбцов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Аркуш1!$D$1:$G$2</c:f>
              <c:multiLvlStrCache>
                <c:ptCount val="4"/>
                <c:lvl>
                  <c:pt idx="0">
                    <c:v>10 000</c:v>
                  </c:pt>
                  <c:pt idx="1">
                    <c:v>100 000</c:v>
                  </c:pt>
                  <c:pt idx="2">
                    <c:v>200 000</c:v>
                  </c:pt>
                  <c:pt idx="3">
                    <c:v>300 000</c:v>
                  </c:pt>
                </c:lvl>
                <c:lvl>
                  <c:pt idx="0">
                    <c:v>Строки</c:v>
                  </c:pt>
                  <c:pt idx="1">
                    <c:v>Строки</c:v>
                  </c:pt>
                  <c:pt idx="2">
                    <c:v>Строки</c:v>
                  </c:pt>
                  <c:pt idx="3">
                    <c:v>Строки</c:v>
                  </c:pt>
                </c:lvl>
              </c:multiLvlStrCache>
            </c:multiLvlStrRef>
          </c:cat>
          <c:val>
            <c:numRef>
              <c:f>Аркуш1!$D$6:$G$6</c:f>
              <c:numCache>
                <c:formatCode>General</c:formatCode>
                <c:ptCount val="4"/>
                <c:pt idx="0">
                  <c:v>118.69799999999999</c:v>
                </c:pt>
                <c:pt idx="1">
                  <c:v>819.4866667</c:v>
                </c:pt>
                <c:pt idx="2">
                  <c:v>3835.2730000000001</c:v>
                </c:pt>
                <c:pt idx="3">
                  <c:v>5686.8826669999999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E0B7-4268-AF9E-628A252A25FD}"/>
            </c:ext>
          </c:extLst>
        </c:ser>
        <c:ser>
          <c:idx val="1"/>
          <c:order val="2"/>
          <c:tx>
            <c:strRef>
              <c:f>Аркуш1!$B$4:$C$4</c:f>
              <c:strCache>
                <c:ptCount val="2"/>
                <c:pt idx="0">
                  <c:v>Теоретическое время выполнения</c:v>
                </c:pt>
                <c:pt idx="1">
                  <c:v>10 столбцов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Аркуш1!$D$1:$G$2</c:f>
              <c:multiLvlStrCache>
                <c:ptCount val="4"/>
                <c:lvl>
                  <c:pt idx="0">
                    <c:v>10 000</c:v>
                  </c:pt>
                  <c:pt idx="1">
                    <c:v>100 000</c:v>
                  </c:pt>
                  <c:pt idx="2">
                    <c:v>200 000</c:v>
                  </c:pt>
                  <c:pt idx="3">
                    <c:v>300 000</c:v>
                  </c:pt>
                </c:lvl>
                <c:lvl>
                  <c:pt idx="0">
                    <c:v>Строки</c:v>
                  </c:pt>
                  <c:pt idx="1">
                    <c:v>Строки</c:v>
                  </c:pt>
                  <c:pt idx="2">
                    <c:v>Строки</c:v>
                  </c:pt>
                  <c:pt idx="3">
                    <c:v>Строки</c:v>
                  </c:pt>
                </c:lvl>
              </c:multiLvlStrCache>
            </c:multiLvlStrRef>
          </c:cat>
          <c:val>
            <c:numRef>
              <c:f>Аркуш1!$D$4:$G$4</c:f>
              <c:numCache>
                <c:formatCode>General</c:formatCode>
                <c:ptCount val="4"/>
                <c:pt idx="0">
                  <c:v>142.74624750000001</c:v>
                </c:pt>
                <c:pt idx="1">
                  <c:v>1962.296822</c:v>
                </c:pt>
                <c:pt idx="2">
                  <c:v>4319.1376129999999</c:v>
                </c:pt>
                <c:pt idx="3">
                  <c:v>6852.1066270000001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E0B7-4268-AF9E-628A252A25FD}"/>
            </c:ext>
          </c:extLst>
        </c:ser>
        <c:ser>
          <c:idx val="4"/>
          <c:order val="3"/>
          <c:tx>
            <c:strRef>
              <c:f>Аркуш1!$B$7:$C$7</c:f>
              <c:strCache>
                <c:ptCount val="2"/>
                <c:pt idx="0">
                  <c:v>Экспериментальное время выполнения</c:v>
                </c:pt>
                <c:pt idx="1">
                  <c:v>10 столбцов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Аркуш1!$D$1:$G$2</c:f>
              <c:multiLvlStrCache>
                <c:ptCount val="4"/>
                <c:lvl>
                  <c:pt idx="0">
                    <c:v>10 000</c:v>
                  </c:pt>
                  <c:pt idx="1">
                    <c:v>100 000</c:v>
                  </c:pt>
                  <c:pt idx="2">
                    <c:v>200 000</c:v>
                  </c:pt>
                  <c:pt idx="3">
                    <c:v>300 000</c:v>
                  </c:pt>
                </c:lvl>
                <c:lvl>
                  <c:pt idx="0">
                    <c:v>Строки</c:v>
                  </c:pt>
                  <c:pt idx="1">
                    <c:v>Строки</c:v>
                  </c:pt>
                  <c:pt idx="2">
                    <c:v>Строки</c:v>
                  </c:pt>
                  <c:pt idx="3">
                    <c:v>Строки</c:v>
                  </c:pt>
                </c:lvl>
              </c:multiLvlStrCache>
            </c:multiLvlStrRef>
          </c:cat>
          <c:val>
            <c:numRef>
              <c:f>Аркуш1!$D$7:$G$7</c:f>
              <c:numCache>
                <c:formatCode>General</c:formatCode>
                <c:ptCount val="4"/>
                <c:pt idx="0">
                  <c:v>117.846</c:v>
                </c:pt>
                <c:pt idx="1">
                  <c:v>1125.921333</c:v>
                </c:pt>
                <c:pt idx="2">
                  <c:v>4461.3969999999999</c:v>
                </c:pt>
                <c:pt idx="3">
                  <c:v>7657.5866670000005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E0B7-4268-AF9E-628A252A25FD}"/>
            </c:ext>
          </c:extLst>
        </c:ser>
        <c:ser>
          <c:idx val="2"/>
          <c:order val="4"/>
          <c:tx>
            <c:strRef>
              <c:f>Аркуш1!$B$5:$C$5</c:f>
              <c:strCache>
                <c:ptCount val="2"/>
                <c:pt idx="0">
                  <c:v>Теоретическое время выполнения</c:v>
                </c:pt>
                <c:pt idx="1">
                  <c:v>15 столбцов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Аркуш1!$D$1:$G$2</c:f>
              <c:multiLvlStrCache>
                <c:ptCount val="4"/>
                <c:lvl>
                  <c:pt idx="0">
                    <c:v>10 000</c:v>
                  </c:pt>
                  <c:pt idx="1">
                    <c:v>100 000</c:v>
                  </c:pt>
                  <c:pt idx="2">
                    <c:v>200 000</c:v>
                  </c:pt>
                  <c:pt idx="3">
                    <c:v>300 000</c:v>
                  </c:pt>
                </c:lvl>
                <c:lvl>
                  <c:pt idx="0">
                    <c:v>Строки</c:v>
                  </c:pt>
                  <c:pt idx="1">
                    <c:v>Строки</c:v>
                  </c:pt>
                  <c:pt idx="2">
                    <c:v>Строки</c:v>
                  </c:pt>
                  <c:pt idx="3">
                    <c:v>Строки</c:v>
                  </c:pt>
                </c:lvl>
              </c:multiLvlStrCache>
            </c:multiLvlStrRef>
          </c:cat>
          <c:val>
            <c:numRef>
              <c:f>Аркуш1!$D$5:$G$5</c:f>
              <c:numCache>
                <c:formatCode>General</c:formatCode>
                <c:ptCount val="4"/>
                <c:pt idx="0">
                  <c:v>213.39326070000001</c:v>
                </c:pt>
                <c:pt idx="1">
                  <c:v>2933.4635720000001</c:v>
                </c:pt>
                <c:pt idx="2">
                  <c:v>6456.7361639999999</c:v>
                </c:pt>
                <c:pt idx="3">
                  <c:v>10243.30517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0B7-4268-AF9E-628A252A25FD}"/>
            </c:ext>
          </c:extLst>
        </c:ser>
        <c:ser>
          <c:idx val="5"/>
          <c:order val="5"/>
          <c:tx>
            <c:strRef>
              <c:f>Аркуш1!$B$8:$C$8</c:f>
              <c:strCache>
                <c:ptCount val="2"/>
                <c:pt idx="0">
                  <c:v>Экспериментальное время выполнения</c:v>
                </c:pt>
                <c:pt idx="1">
                  <c:v>15 столбцов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Аркуш1!$D$1:$G$2</c:f>
              <c:multiLvlStrCache>
                <c:ptCount val="4"/>
                <c:lvl>
                  <c:pt idx="0">
                    <c:v>10 000</c:v>
                  </c:pt>
                  <c:pt idx="1">
                    <c:v>100 000</c:v>
                  </c:pt>
                  <c:pt idx="2">
                    <c:v>200 000</c:v>
                  </c:pt>
                  <c:pt idx="3">
                    <c:v>300 000</c:v>
                  </c:pt>
                </c:lvl>
                <c:lvl>
                  <c:pt idx="0">
                    <c:v>Строки</c:v>
                  </c:pt>
                  <c:pt idx="1">
                    <c:v>Строки</c:v>
                  </c:pt>
                  <c:pt idx="2">
                    <c:v>Строки</c:v>
                  </c:pt>
                  <c:pt idx="3">
                    <c:v>Строки</c:v>
                  </c:pt>
                </c:lvl>
              </c:multiLvlStrCache>
            </c:multiLvlStrRef>
          </c:cat>
          <c:val>
            <c:numRef>
              <c:f>Аркуш1!$D$8:$G$8</c:f>
              <c:numCache>
                <c:formatCode>General</c:formatCode>
                <c:ptCount val="4"/>
                <c:pt idx="0">
                  <c:v>154.1826667</c:v>
                </c:pt>
                <c:pt idx="1">
                  <c:v>3172.1683330000001</c:v>
                </c:pt>
                <c:pt idx="2">
                  <c:v>5985.99</c:v>
                </c:pt>
                <c:pt idx="3">
                  <c:v>8049.6593329999996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E0B7-4268-AF9E-628A252A25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5304224"/>
        <c:axId val="475305056"/>
      </c:barChart>
      <c:catAx>
        <c:axId val="475304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5305056"/>
        <c:crosses val="autoZero"/>
        <c:auto val="1"/>
        <c:lblAlgn val="ctr"/>
        <c:lblOffset val="100"/>
        <c:noMultiLvlLbl val="0"/>
      </c:catAx>
      <c:valAx>
        <c:axId val="47530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выполнения, мс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5304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Аркуш1!$D$1:$D$2</c:f>
              <c:strCache>
                <c:ptCount val="2"/>
                <c:pt idx="0">
                  <c:v>Строки</c:v>
                </c:pt>
                <c:pt idx="1">
                  <c:v>10 000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Аркуш1!$C$3:$C$5</c:f>
              <c:strCache>
                <c:ptCount val="3"/>
                <c:pt idx="0">
                  <c:v>5 столбцов</c:v>
                </c:pt>
                <c:pt idx="1">
                  <c:v>10 столбцов</c:v>
                </c:pt>
                <c:pt idx="2">
                  <c:v>15 столбцов</c:v>
                </c:pt>
              </c:strCache>
            </c:strRef>
          </c:cat>
          <c:val>
            <c:numRef>
              <c:f>Аркуш1!$D$6:$D$8</c:f>
              <c:numCache>
                <c:formatCode>General</c:formatCode>
                <c:ptCount val="3"/>
                <c:pt idx="0">
                  <c:v>118.69799999999999</c:v>
                </c:pt>
                <c:pt idx="1">
                  <c:v>117.846</c:v>
                </c:pt>
                <c:pt idx="2">
                  <c:v>154.1826667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AD-4F98-8C5F-624395E5EBA3}"/>
            </c:ext>
          </c:extLst>
        </c:ser>
        <c:ser>
          <c:idx val="2"/>
          <c:order val="1"/>
          <c:tx>
            <c:strRef>
              <c:f>Аркуш1!$E$1:$E$2</c:f>
              <c:strCache>
                <c:ptCount val="2"/>
                <c:pt idx="0">
                  <c:v>Строки</c:v>
                </c:pt>
                <c:pt idx="1">
                  <c:v>100 000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Аркуш1!$C$3:$C$5</c:f>
              <c:strCache>
                <c:ptCount val="3"/>
                <c:pt idx="0">
                  <c:v>5 столбцов</c:v>
                </c:pt>
                <c:pt idx="1">
                  <c:v>10 столбцов</c:v>
                </c:pt>
                <c:pt idx="2">
                  <c:v>15 столбцов</c:v>
                </c:pt>
              </c:strCache>
            </c:strRef>
          </c:cat>
          <c:val>
            <c:numRef>
              <c:f>Аркуш1!$E$6:$E$8</c:f>
              <c:numCache>
                <c:formatCode>General</c:formatCode>
                <c:ptCount val="3"/>
                <c:pt idx="0">
                  <c:v>819.4866667</c:v>
                </c:pt>
                <c:pt idx="1">
                  <c:v>1125.921333</c:v>
                </c:pt>
                <c:pt idx="2">
                  <c:v>3172.1683330000001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AD-4F98-8C5F-624395E5EBA3}"/>
            </c:ext>
          </c:extLst>
        </c:ser>
        <c:ser>
          <c:idx val="3"/>
          <c:order val="2"/>
          <c:tx>
            <c:strRef>
              <c:f>Аркуш1!$F$1:$F$2</c:f>
              <c:strCache>
                <c:ptCount val="2"/>
                <c:pt idx="0">
                  <c:v>Строки</c:v>
                </c:pt>
                <c:pt idx="1">
                  <c:v>200 000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Аркуш1!$C$3:$C$5</c:f>
              <c:strCache>
                <c:ptCount val="3"/>
                <c:pt idx="0">
                  <c:v>5 столбцов</c:v>
                </c:pt>
                <c:pt idx="1">
                  <c:v>10 столбцов</c:v>
                </c:pt>
                <c:pt idx="2">
                  <c:v>15 столбцов</c:v>
                </c:pt>
              </c:strCache>
            </c:strRef>
          </c:cat>
          <c:val>
            <c:numRef>
              <c:f>Аркуш1!$F$6:$F$8</c:f>
              <c:numCache>
                <c:formatCode>General</c:formatCode>
                <c:ptCount val="3"/>
                <c:pt idx="0">
                  <c:v>3835.2730000000001</c:v>
                </c:pt>
                <c:pt idx="1">
                  <c:v>4461.3969999999999</c:v>
                </c:pt>
                <c:pt idx="2">
                  <c:v>5985.99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EAD-4F98-8C5F-624395E5EBA3}"/>
            </c:ext>
          </c:extLst>
        </c:ser>
        <c:ser>
          <c:idx val="4"/>
          <c:order val="3"/>
          <c:tx>
            <c:strRef>
              <c:f>Аркуш1!$G$1:$G$2</c:f>
              <c:strCache>
                <c:ptCount val="2"/>
                <c:pt idx="0">
                  <c:v>Строки</c:v>
                </c:pt>
                <c:pt idx="1">
                  <c:v>300 000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Аркуш1!$C$3:$C$5</c:f>
              <c:strCache>
                <c:ptCount val="3"/>
                <c:pt idx="0">
                  <c:v>5 столбцов</c:v>
                </c:pt>
                <c:pt idx="1">
                  <c:v>10 столбцов</c:v>
                </c:pt>
                <c:pt idx="2">
                  <c:v>15 столбцов</c:v>
                </c:pt>
              </c:strCache>
            </c:strRef>
          </c:cat>
          <c:val>
            <c:numRef>
              <c:f>Аркуш1!$G$6:$G$8</c:f>
              <c:numCache>
                <c:formatCode>General</c:formatCode>
                <c:ptCount val="3"/>
                <c:pt idx="0">
                  <c:v>5686.8826669999999</c:v>
                </c:pt>
                <c:pt idx="1">
                  <c:v>7657.5866670000005</c:v>
                </c:pt>
                <c:pt idx="2">
                  <c:v>8049.6593329999996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EAD-4F98-8C5F-624395E5EB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5304224"/>
        <c:axId val="475305056"/>
        <c:extLst/>
      </c:lineChart>
      <c:catAx>
        <c:axId val="475304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5305056"/>
        <c:crosses val="autoZero"/>
        <c:auto val="1"/>
        <c:lblAlgn val="ctr"/>
        <c:lblOffset val="100"/>
        <c:noMultiLvlLbl val="0"/>
      </c:catAx>
      <c:valAx>
        <c:axId val="47530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выполнения, мс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5304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Аркуш1!$S$2:$S$3</c:f>
              <c:strCache>
                <c:ptCount val="2"/>
                <c:pt idx="0">
                  <c:v>Столбец</c:v>
                </c:pt>
                <c:pt idx="1">
                  <c:v>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Аркуш1!$Q$3:$Q$14</c:f>
              <c:numCache>
                <c:formatCode>#\ ##0_ ;\-#\ ##0\ </c:formatCode>
                <c:ptCount val="12"/>
                <c:pt idx="0">
                  <c:v>10000</c:v>
                </c:pt>
                <c:pt idx="1">
                  <c:v>100000</c:v>
                </c:pt>
                <c:pt idx="2">
                  <c:v>200000</c:v>
                </c:pt>
                <c:pt idx="3">
                  <c:v>300000</c:v>
                </c:pt>
                <c:pt idx="4">
                  <c:v>10000</c:v>
                </c:pt>
                <c:pt idx="5">
                  <c:v>100000</c:v>
                </c:pt>
                <c:pt idx="6">
                  <c:v>200000</c:v>
                </c:pt>
                <c:pt idx="7">
                  <c:v>300000</c:v>
                </c:pt>
                <c:pt idx="8">
                  <c:v>10000</c:v>
                </c:pt>
                <c:pt idx="9">
                  <c:v>100000</c:v>
                </c:pt>
                <c:pt idx="10">
                  <c:v>200000</c:v>
                </c:pt>
                <c:pt idx="11">
                  <c:v>300000</c:v>
                </c:pt>
              </c:numCache>
            </c:numRef>
          </c:cat>
          <c:val>
            <c:numRef>
              <c:f>Аркуш1!$T$3:$T$6</c:f>
              <c:numCache>
                <c:formatCode>0%</c:formatCode>
                <c:ptCount val="4"/>
                <c:pt idx="0">
                  <c:v>0.3577505909113885</c:v>
                </c:pt>
                <c:pt idx="1">
                  <c:v>0.27880764213048775</c:v>
                </c:pt>
                <c:pt idx="2">
                  <c:v>0.3985726515426673</c:v>
                </c:pt>
                <c:pt idx="3">
                  <c:v>0.35652413997659854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03A4-4160-8D82-406E3E52296E}"/>
            </c:ext>
          </c:extLst>
        </c:ser>
        <c:ser>
          <c:idx val="1"/>
          <c:order val="1"/>
          <c:tx>
            <c:strRef>
              <c:f>Аркуш1!$R$7:$S$7</c:f>
              <c:strCache>
                <c:ptCount val="1"/>
                <c:pt idx="0">
                  <c:v>Столбец 10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Аркуш1!$Q$3:$Q$14</c:f>
              <c:numCache>
                <c:formatCode>#\ ##0_ ;\-#\ ##0\ </c:formatCode>
                <c:ptCount val="12"/>
                <c:pt idx="0">
                  <c:v>10000</c:v>
                </c:pt>
                <c:pt idx="1">
                  <c:v>100000</c:v>
                </c:pt>
                <c:pt idx="2">
                  <c:v>200000</c:v>
                </c:pt>
                <c:pt idx="3">
                  <c:v>300000</c:v>
                </c:pt>
                <c:pt idx="4">
                  <c:v>10000</c:v>
                </c:pt>
                <c:pt idx="5">
                  <c:v>100000</c:v>
                </c:pt>
                <c:pt idx="6">
                  <c:v>200000</c:v>
                </c:pt>
                <c:pt idx="7">
                  <c:v>300000</c:v>
                </c:pt>
                <c:pt idx="8">
                  <c:v>10000</c:v>
                </c:pt>
                <c:pt idx="9">
                  <c:v>100000</c:v>
                </c:pt>
                <c:pt idx="10">
                  <c:v>200000</c:v>
                </c:pt>
                <c:pt idx="11">
                  <c:v>300000</c:v>
                </c:pt>
              </c:numCache>
            </c:numRef>
          </c:cat>
          <c:val>
            <c:numRef>
              <c:f>Аркуш1!$T$7:$T$10</c:f>
              <c:numCache>
                <c:formatCode>0%</c:formatCode>
                <c:ptCount val="4"/>
                <c:pt idx="0">
                  <c:v>0.21129480423603691</c:v>
                </c:pt>
                <c:pt idx="1">
                  <c:v>0.74283652373073916</c:v>
                </c:pt>
                <c:pt idx="2">
                  <c:v>3.1886735701844075E-2</c:v>
                </c:pt>
                <c:pt idx="3">
                  <c:v>0.10518719213080246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03A4-4160-8D82-406E3E52296E}"/>
            </c:ext>
          </c:extLst>
        </c:ser>
        <c:ser>
          <c:idx val="2"/>
          <c:order val="2"/>
          <c:tx>
            <c:strRef>
              <c:f>Аркуш1!$R$11:$S$11</c:f>
              <c:strCache>
                <c:ptCount val="1"/>
                <c:pt idx="0">
                  <c:v>Столбец 15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Аркуш1!$Q$3:$Q$14</c:f>
              <c:numCache>
                <c:formatCode>#\ ##0_ ;\-#\ ##0\ </c:formatCode>
                <c:ptCount val="12"/>
                <c:pt idx="0">
                  <c:v>10000</c:v>
                </c:pt>
                <c:pt idx="1">
                  <c:v>100000</c:v>
                </c:pt>
                <c:pt idx="2">
                  <c:v>200000</c:v>
                </c:pt>
                <c:pt idx="3">
                  <c:v>300000</c:v>
                </c:pt>
                <c:pt idx="4">
                  <c:v>10000</c:v>
                </c:pt>
                <c:pt idx="5">
                  <c:v>100000</c:v>
                </c:pt>
                <c:pt idx="6">
                  <c:v>200000</c:v>
                </c:pt>
                <c:pt idx="7">
                  <c:v>300000</c:v>
                </c:pt>
                <c:pt idx="8">
                  <c:v>10000</c:v>
                </c:pt>
                <c:pt idx="9">
                  <c:v>100000</c:v>
                </c:pt>
                <c:pt idx="10">
                  <c:v>200000</c:v>
                </c:pt>
                <c:pt idx="11">
                  <c:v>300000</c:v>
                </c:pt>
              </c:numCache>
            </c:numRef>
          </c:cat>
          <c:val>
            <c:numRef>
              <c:f>Аркуш1!$T$11:$T$14</c:f>
              <c:numCache>
                <c:formatCode>0%</c:formatCode>
                <c:ptCount val="4"/>
                <c:pt idx="0">
                  <c:v>0.3840288617864463</c:v>
                </c:pt>
                <c:pt idx="1">
                  <c:v>7.5249714372582113E-2</c:v>
                </c:pt>
                <c:pt idx="2">
                  <c:v>7.8641321485669061E-2</c:v>
                </c:pt>
                <c:pt idx="3">
                  <c:v>0.272514120940129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03A4-4160-8D82-406E3E5229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5883696"/>
        <c:axId val="275884112"/>
      </c:barChart>
      <c:catAx>
        <c:axId val="275883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Строки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\ ##0_ ;\-#\ ##0\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75884112"/>
        <c:crosses val="autoZero"/>
        <c:auto val="1"/>
        <c:lblAlgn val="ctr"/>
        <c:lblOffset val="100"/>
        <c:noMultiLvlLbl val="0"/>
      </c:catAx>
      <c:valAx>
        <c:axId val="27588411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Относительная погрешность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75883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Аркуш1!$S$2:$S$3</c:f>
              <c:strCache>
                <c:ptCount val="2"/>
                <c:pt idx="0">
                  <c:v>Столбец</c:v>
                </c:pt>
                <c:pt idx="1">
                  <c:v>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Аркуш1!$Q$3:$Q$14</c:f>
              <c:numCache>
                <c:formatCode>#\ ##0_ ;\-#\ ##0\ </c:formatCode>
                <c:ptCount val="12"/>
                <c:pt idx="0">
                  <c:v>10000</c:v>
                </c:pt>
                <c:pt idx="1">
                  <c:v>100000</c:v>
                </c:pt>
                <c:pt idx="2">
                  <c:v>200000</c:v>
                </c:pt>
                <c:pt idx="3">
                  <c:v>300000</c:v>
                </c:pt>
                <c:pt idx="4">
                  <c:v>10000</c:v>
                </c:pt>
                <c:pt idx="5">
                  <c:v>100000</c:v>
                </c:pt>
                <c:pt idx="6">
                  <c:v>200000</c:v>
                </c:pt>
                <c:pt idx="7">
                  <c:v>300000</c:v>
                </c:pt>
                <c:pt idx="8">
                  <c:v>10000</c:v>
                </c:pt>
                <c:pt idx="9">
                  <c:v>100000</c:v>
                </c:pt>
                <c:pt idx="10">
                  <c:v>200000</c:v>
                </c:pt>
                <c:pt idx="11">
                  <c:v>300000</c:v>
                </c:pt>
              </c:numCache>
            </c:numRef>
          </c:cat>
          <c:val>
            <c:numRef>
              <c:f>Аркуш1!$U$3:$U$6</c:f>
              <c:numCache>
                <c:formatCode>General</c:formatCode>
                <c:ptCount val="4"/>
                <c:pt idx="0">
                  <c:v>42.464279639999987</c:v>
                </c:pt>
                <c:pt idx="1">
                  <c:v>228.47914529999991</c:v>
                </c:pt>
                <c:pt idx="2">
                  <c:v>1528.6349290000003</c:v>
                </c:pt>
                <c:pt idx="3">
                  <c:v>2027.5109520000001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85-4691-8F9D-B2DC08323311}"/>
            </c:ext>
          </c:extLst>
        </c:ser>
        <c:ser>
          <c:idx val="1"/>
          <c:order val="1"/>
          <c:tx>
            <c:strRef>
              <c:f>Аркуш1!$R$7:$S$7</c:f>
              <c:strCache>
                <c:ptCount val="1"/>
                <c:pt idx="0">
                  <c:v>Столбец 10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Аркуш1!$Q$3:$Q$14</c:f>
              <c:numCache>
                <c:formatCode>#\ ##0_ ;\-#\ ##0\ </c:formatCode>
                <c:ptCount val="12"/>
                <c:pt idx="0">
                  <c:v>10000</c:v>
                </c:pt>
                <c:pt idx="1">
                  <c:v>100000</c:v>
                </c:pt>
                <c:pt idx="2">
                  <c:v>200000</c:v>
                </c:pt>
                <c:pt idx="3">
                  <c:v>300000</c:v>
                </c:pt>
                <c:pt idx="4">
                  <c:v>10000</c:v>
                </c:pt>
                <c:pt idx="5">
                  <c:v>100000</c:v>
                </c:pt>
                <c:pt idx="6">
                  <c:v>200000</c:v>
                </c:pt>
                <c:pt idx="7">
                  <c:v>300000</c:v>
                </c:pt>
                <c:pt idx="8">
                  <c:v>10000</c:v>
                </c:pt>
                <c:pt idx="9">
                  <c:v>100000</c:v>
                </c:pt>
                <c:pt idx="10">
                  <c:v>200000</c:v>
                </c:pt>
                <c:pt idx="11">
                  <c:v>300000</c:v>
                </c:pt>
              </c:numCache>
            </c:numRef>
          </c:cat>
          <c:val>
            <c:numRef>
              <c:f>Аркуш1!$U$7:$U$10</c:f>
              <c:numCache>
                <c:formatCode>General</c:formatCode>
                <c:ptCount val="4"/>
                <c:pt idx="0">
                  <c:v>24.900247500000006</c:v>
                </c:pt>
                <c:pt idx="1">
                  <c:v>836.37548900000002</c:v>
                </c:pt>
                <c:pt idx="2">
                  <c:v>142.25938700000006</c:v>
                </c:pt>
                <c:pt idx="3">
                  <c:v>805.48004000000037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85-4691-8F9D-B2DC08323311}"/>
            </c:ext>
          </c:extLst>
        </c:ser>
        <c:ser>
          <c:idx val="2"/>
          <c:order val="2"/>
          <c:tx>
            <c:strRef>
              <c:f>Аркуш1!$R$11:$S$11</c:f>
              <c:strCache>
                <c:ptCount val="1"/>
                <c:pt idx="0">
                  <c:v>Столбец 15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Аркуш1!$Q$3:$Q$14</c:f>
              <c:numCache>
                <c:formatCode>#\ ##0_ ;\-#\ ##0\ </c:formatCode>
                <c:ptCount val="12"/>
                <c:pt idx="0">
                  <c:v>10000</c:v>
                </c:pt>
                <c:pt idx="1">
                  <c:v>100000</c:v>
                </c:pt>
                <c:pt idx="2">
                  <c:v>200000</c:v>
                </c:pt>
                <c:pt idx="3">
                  <c:v>300000</c:v>
                </c:pt>
                <c:pt idx="4">
                  <c:v>10000</c:v>
                </c:pt>
                <c:pt idx="5">
                  <c:v>100000</c:v>
                </c:pt>
                <c:pt idx="6">
                  <c:v>200000</c:v>
                </c:pt>
                <c:pt idx="7">
                  <c:v>300000</c:v>
                </c:pt>
                <c:pt idx="8">
                  <c:v>10000</c:v>
                </c:pt>
                <c:pt idx="9">
                  <c:v>100000</c:v>
                </c:pt>
                <c:pt idx="10">
                  <c:v>200000</c:v>
                </c:pt>
                <c:pt idx="11">
                  <c:v>300000</c:v>
                </c:pt>
              </c:numCache>
            </c:numRef>
          </c:cat>
          <c:val>
            <c:numRef>
              <c:f>Аркуш1!$U$11:$U$14</c:f>
              <c:numCache>
                <c:formatCode>General</c:formatCode>
                <c:ptCount val="4"/>
                <c:pt idx="0">
                  <c:v>59.210594000000015</c:v>
                </c:pt>
                <c:pt idx="1">
                  <c:v>238.70476099999996</c:v>
                </c:pt>
                <c:pt idx="2">
                  <c:v>470.74616400000014</c:v>
                </c:pt>
                <c:pt idx="3">
                  <c:v>2193.645837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85-4691-8F9D-B2DC083233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5883696"/>
        <c:axId val="275884112"/>
      </c:barChart>
      <c:catAx>
        <c:axId val="275883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Строки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\ ##0_ ;\-#\ ##0\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75884112"/>
        <c:crosses val="autoZero"/>
        <c:auto val="1"/>
        <c:lblAlgn val="ctr"/>
        <c:lblOffset val="100"/>
        <c:noMultiLvlLbl val="0"/>
      </c:catAx>
      <c:valAx>
        <c:axId val="27588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Абсолютная погрешность, мс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75883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Аркуш1!$A$3</c:f>
              <c:strCache>
                <c:ptCount val="1"/>
                <c:pt idx="0">
                  <c:v>t, мс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Аркуш1!$D$1:$G$2</c:f>
              <c:multiLvlStrCache>
                <c:ptCount val="4"/>
                <c:lvl>
                  <c:pt idx="0">
                    <c:v>10 000</c:v>
                  </c:pt>
                  <c:pt idx="1">
                    <c:v>100 000</c:v>
                  </c:pt>
                  <c:pt idx="2">
                    <c:v>200 000</c:v>
                  </c:pt>
                  <c:pt idx="3">
                    <c:v>300 000</c:v>
                  </c:pt>
                </c:lvl>
                <c:lvl>
                  <c:pt idx="0">
                    <c:v>Строки</c:v>
                  </c:pt>
                  <c:pt idx="1">
                    <c:v>Строки</c:v>
                  </c:pt>
                  <c:pt idx="2">
                    <c:v>Строки</c:v>
                  </c:pt>
                  <c:pt idx="3">
                    <c:v>Строки</c:v>
                  </c:pt>
                </c:lvl>
              </c:multiLvlStrCache>
            </c:multiLvlStrRef>
          </c:cat>
          <c:val>
            <c:numRef>
              <c:f>Аркуш1!$D$6:$G$6</c:f>
              <c:numCache>
                <c:formatCode>General</c:formatCode>
                <c:ptCount val="4"/>
                <c:pt idx="0">
                  <c:v>118.69799999999999</c:v>
                </c:pt>
                <c:pt idx="1">
                  <c:v>819.4866667</c:v>
                </c:pt>
                <c:pt idx="2">
                  <c:v>3835.2730000000001</c:v>
                </c:pt>
                <c:pt idx="3">
                  <c:v>5686.8826669999999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56-4FD6-A61F-9AD14EF8BB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7726592"/>
        <c:axId val="497722432"/>
      </c:lineChart>
      <c:catAx>
        <c:axId val="497726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7722432"/>
        <c:crosses val="autoZero"/>
        <c:auto val="1"/>
        <c:lblAlgn val="ctr"/>
        <c:lblOffset val="100"/>
        <c:noMultiLvlLbl val="0"/>
      </c:catAx>
      <c:valAx>
        <c:axId val="49772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исполнения, мс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7726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Аркуш1!$A$3</c:f>
              <c:strCache>
                <c:ptCount val="1"/>
                <c:pt idx="0">
                  <c:v>t, мс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Аркуш1!$C$6:$C$8</c:f>
              <c:strCache>
                <c:ptCount val="3"/>
                <c:pt idx="0">
                  <c:v>5 столбцов</c:v>
                </c:pt>
                <c:pt idx="1">
                  <c:v>10 столбцов</c:v>
                </c:pt>
                <c:pt idx="2">
                  <c:v>15 столбцов</c:v>
                </c:pt>
              </c:strCache>
            </c:strRef>
          </c:cat>
          <c:val>
            <c:numRef>
              <c:f>Аркуш1!$F$6:$F$8</c:f>
              <c:numCache>
                <c:formatCode>General</c:formatCode>
                <c:ptCount val="3"/>
                <c:pt idx="0">
                  <c:v>3835.2730000000001</c:v>
                </c:pt>
                <c:pt idx="1">
                  <c:v>4461.3969999999999</c:v>
                </c:pt>
                <c:pt idx="2">
                  <c:v>5985.99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90-41CF-93ED-B73DFDE54F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7726592"/>
        <c:axId val="497722432"/>
      </c:lineChart>
      <c:catAx>
        <c:axId val="497726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Столбцы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7722432"/>
        <c:crosses val="autoZero"/>
        <c:auto val="1"/>
        <c:lblAlgn val="ctr"/>
        <c:lblOffset val="100"/>
        <c:noMultiLvlLbl val="0"/>
      </c:catAx>
      <c:valAx>
        <c:axId val="49772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исполнения, мс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7726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114299</xdr:colOff>
      <xdr:row>19</xdr:row>
      <xdr:rowOff>66674</xdr:rowOff>
    </xdr:from>
    <xdr:to>
      <xdr:col>7</xdr:col>
      <xdr:colOff>361950</xdr:colOff>
      <xdr:row>38</xdr:row>
      <xdr:rowOff>66675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142875</xdr:colOff>
      <xdr:row>64</xdr:row>
      <xdr:rowOff>133349</xdr:rowOff>
    </xdr:from>
    <xdr:to>
      <xdr:col>7</xdr:col>
      <xdr:colOff>390526</xdr:colOff>
      <xdr:row>83</xdr:row>
      <xdr:rowOff>133350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95250</xdr:colOff>
      <xdr:row>42</xdr:row>
      <xdr:rowOff>104775</xdr:rowOff>
    </xdr:from>
    <xdr:to>
      <xdr:col>7</xdr:col>
      <xdr:colOff>342901</xdr:colOff>
      <xdr:row>61</xdr:row>
      <xdr:rowOff>104776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500061</xdr:colOff>
      <xdr:row>19</xdr:row>
      <xdr:rowOff>4762</xdr:rowOff>
    </xdr:from>
    <xdr:to>
      <xdr:col>15</xdr:col>
      <xdr:colOff>247650</xdr:colOff>
      <xdr:row>33</xdr:row>
      <xdr:rowOff>80962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514350</xdr:colOff>
      <xdr:row>34</xdr:row>
      <xdr:rowOff>161925</xdr:rowOff>
    </xdr:from>
    <xdr:to>
      <xdr:col>15</xdr:col>
      <xdr:colOff>261939</xdr:colOff>
      <xdr:row>49</xdr:row>
      <xdr:rowOff>47625</xdr:rowOff>
    </xdr:to>
    <xdr:graphicFrame macro="">
      <xdr:nvGraphicFramePr>
        <xdr:cNvPr id="7" name="Диаграмма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171450</xdr:colOff>
      <xdr:row>16</xdr:row>
      <xdr:rowOff>85725</xdr:rowOff>
    </xdr:from>
    <xdr:to>
      <xdr:col>23</xdr:col>
      <xdr:colOff>476250</xdr:colOff>
      <xdr:row>30</xdr:row>
      <xdr:rowOff>161925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161925</xdr:colOff>
      <xdr:row>31</xdr:row>
      <xdr:rowOff>171450</xdr:rowOff>
    </xdr:from>
    <xdr:to>
      <xdr:col>23</xdr:col>
      <xdr:colOff>466725</xdr:colOff>
      <xdr:row>46</xdr:row>
      <xdr:rowOff>57150</xdr:rowOff>
    </xdr:to>
    <xdr:graphicFrame macro="">
      <xdr:nvGraphicFramePr>
        <xdr:cNvPr id="9" name="Диаграмма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topLeftCell="A49" workbookViewId="0">
      <selection activeCell="M59" sqref="M59"/>
    </sheetView>
  </sheetViews>
  <sheetFormatPr defaultRowHeight="15" x14ac:dyDescent="0.25"/>
  <cols>
    <col min="1" max="1" width="5.140625" bestFit="1" customWidth="1"/>
    <col min="2" max="2" width="38.85546875" customWidth="1"/>
    <col min="3" max="3" width="11.85546875" bestFit="1" customWidth="1"/>
    <col min="4" max="7" width="12" bestFit="1" customWidth="1"/>
    <col min="9" max="9" width="12.42578125" bestFit="1" customWidth="1"/>
    <col min="11" max="11" width="20" bestFit="1" customWidth="1"/>
    <col min="12" max="12" width="15" bestFit="1" customWidth="1"/>
    <col min="13" max="13" width="8.28515625" bestFit="1" customWidth="1"/>
    <col min="14" max="14" width="23.42578125" bestFit="1" customWidth="1"/>
  </cols>
  <sheetData>
    <row r="1" spans="1:21" x14ac:dyDescent="0.25">
      <c r="A1" s="9"/>
      <c r="B1" s="9"/>
      <c r="C1" s="10" t="s">
        <v>0</v>
      </c>
      <c r="D1" s="7" t="s">
        <v>1</v>
      </c>
      <c r="E1" s="7" t="s">
        <v>1</v>
      </c>
      <c r="F1" s="7" t="s">
        <v>1</v>
      </c>
      <c r="G1" s="7" t="s">
        <v>1</v>
      </c>
      <c r="I1" s="11"/>
      <c r="J1" s="11"/>
      <c r="K1" s="11" t="s">
        <v>8</v>
      </c>
      <c r="L1" s="11"/>
      <c r="M1" s="11"/>
      <c r="N1" s="11"/>
    </row>
    <row r="2" spans="1:21" x14ac:dyDescent="0.25">
      <c r="A2" s="9"/>
      <c r="B2" s="9"/>
      <c r="C2" s="10"/>
      <c r="D2" s="2">
        <v>10000</v>
      </c>
      <c r="E2" s="2">
        <v>100000</v>
      </c>
      <c r="F2" s="2">
        <v>200000</v>
      </c>
      <c r="G2" s="2">
        <v>300000</v>
      </c>
      <c r="I2" s="4" t="s">
        <v>5</v>
      </c>
      <c r="J2" s="6" t="s">
        <v>6</v>
      </c>
      <c r="K2" s="6" t="s">
        <v>9</v>
      </c>
      <c r="L2" s="6" t="s">
        <v>11</v>
      </c>
      <c r="M2" s="6" t="s">
        <v>15</v>
      </c>
      <c r="N2" s="6" t="s">
        <v>16</v>
      </c>
      <c r="Q2" s="4" t="s">
        <v>5</v>
      </c>
      <c r="S2" s="6" t="s">
        <v>6</v>
      </c>
      <c r="T2" s="6" t="s">
        <v>7</v>
      </c>
      <c r="U2" s="6" t="s">
        <v>10</v>
      </c>
    </row>
    <row r="3" spans="1:21" x14ac:dyDescent="0.25">
      <c r="A3" s="10" t="s">
        <v>4</v>
      </c>
      <c r="B3" s="7" t="s">
        <v>2</v>
      </c>
      <c r="C3" s="3" t="s">
        <v>12</v>
      </c>
      <c r="D3" s="1">
        <f>1000*0.07623372036</f>
        <v>76.233720360000007</v>
      </c>
      <c r="E3" s="1">
        <f>1000*1.047965812</f>
        <v>1047.9658119999999</v>
      </c>
      <c r="F3" s="1">
        <f>1000*2.306638071</f>
        <v>2306.6380709999999</v>
      </c>
      <c r="G3" s="1">
        <f>1000*3.659371715</f>
        <v>3659.3717149999998</v>
      </c>
      <c r="I3" s="8">
        <v>10000</v>
      </c>
      <c r="J3" s="1">
        <v>5</v>
      </c>
      <c r="K3" s="1">
        <f>D6</f>
        <v>118.69799999999999</v>
      </c>
      <c r="L3" s="1">
        <f>D3</f>
        <v>76.233720360000007</v>
      </c>
      <c r="M3" s="5">
        <f>ABS($K3-$L3)/$K3</f>
        <v>0.3577505909113885</v>
      </c>
      <c r="N3" s="1">
        <f>ABS($K3-$L3)</f>
        <v>42.464279639999987</v>
      </c>
      <c r="Q3" s="8">
        <v>10000</v>
      </c>
      <c r="S3" s="1">
        <v>5</v>
      </c>
      <c r="T3" s="5">
        <f>ABS($K3-$L3)/$K3</f>
        <v>0.3577505909113885</v>
      </c>
      <c r="U3" s="1">
        <f>ABS($K3-$L3)</f>
        <v>42.464279639999987</v>
      </c>
    </row>
    <row r="4" spans="1:21" x14ac:dyDescent="0.25">
      <c r="A4" s="10"/>
      <c r="B4" s="7" t="s">
        <v>2</v>
      </c>
      <c r="C4" s="3" t="s">
        <v>13</v>
      </c>
      <c r="D4" s="1">
        <f>1000*0.1427462475</f>
        <v>142.74624750000001</v>
      </c>
      <c r="E4" s="1">
        <f>1000*1.962296822</f>
        <v>1962.296822</v>
      </c>
      <c r="F4" s="1">
        <f>1000*4.319137613</f>
        <v>4319.1376129999999</v>
      </c>
      <c r="G4" s="1">
        <f>1000*6.852106627</f>
        <v>6852.1066270000001</v>
      </c>
      <c r="I4" s="8">
        <v>10000</v>
      </c>
      <c r="J4" s="1">
        <v>10</v>
      </c>
      <c r="K4" s="1">
        <f t="shared" ref="K4:K5" si="0">D7</f>
        <v>117.846</v>
      </c>
      <c r="L4" s="1">
        <f t="shared" ref="L4:L5" si="1">D4</f>
        <v>142.74624750000001</v>
      </c>
      <c r="M4" s="5">
        <f t="shared" ref="M4:M14" si="2">ABS($K4-$L4)/$K4</f>
        <v>0.21129480423603691</v>
      </c>
      <c r="N4" s="1">
        <f t="shared" ref="N4:N14" si="3">ABS($K4-$L4)</f>
        <v>24.900247500000006</v>
      </c>
      <c r="Q4" s="8">
        <v>100000</v>
      </c>
      <c r="S4" s="1">
        <v>5</v>
      </c>
      <c r="T4" s="5">
        <f>ABS($K6-$L6)/$K6</f>
        <v>0.27880764213048775</v>
      </c>
      <c r="U4" s="1">
        <f>N6</f>
        <v>228.47914529999991</v>
      </c>
    </row>
    <row r="5" spans="1:21" x14ac:dyDescent="0.25">
      <c r="A5" s="10"/>
      <c r="B5" s="7" t="s">
        <v>2</v>
      </c>
      <c r="C5" s="3" t="s">
        <v>14</v>
      </c>
      <c r="D5" s="1">
        <f>1000*0.2133932607</f>
        <v>213.39326070000001</v>
      </c>
      <c r="E5" s="1">
        <f>1000*2.933463572</f>
        <v>2933.4635720000001</v>
      </c>
      <c r="F5" s="1">
        <f>1000*6.456736164</f>
        <v>6456.7361639999999</v>
      </c>
      <c r="G5" s="1">
        <f>1000*10.24330517</f>
        <v>10243.30517</v>
      </c>
      <c r="I5" s="8">
        <v>10000</v>
      </c>
      <c r="J5" s="1">
        <v>15</v>
      </c>
      <c r="K5" s="1">
        <f t="shared" si="0"/>
        <v>154.1826667</v>
      </c>
      <c r="L5" s="1">
        <f t="shared" si="1"/>
        <v>213.39326070000001</v>
      </c>
      <c r="M5" s="5">
        <f t="shared" si="2"/>
        <v>0.3840288617864463</v>
      </c>
      <c r="N5" s="1">
        <f t="shared" si="3"/>
        <v>59.210594000000015</v>
      </c>
      <c r="Q5" s="8">
        <v>200000</v>
      </c>
      <c r="S5" s="1">
        <v>5</v>
      </c>
      <c r="T5" s="5">
        <f>ABS($K9-$L9)/$K9</f>
        <v>0.3985726515426673</v>
      </c>
      <c r="U5" s="1">
        <f>N9</f>
        <v>1528.6349290000003</v>
      </c>
    </row>
    <row r="6" spans="1:21" x14ac:dyDescent="0.25">
      <c r="A6" s="10"/>
      <c r="B6" s="7" t="s">
        <v>3</v>
      </c>
      <c r="C6" s="3" t="s">
        <v>12</v>
      </c>
      <c r="D6" s="1">
        <f>1000*0.118698</f>
        <v>118.69799999999999</v>
      </c>
      <c r="E6" s="1">
        <f>1000*0.8194866667</f>
        <v>819.4866667</v>
      </c>
      <c r="F6" s="1">
        <f>1000*3.835273</f>
        <v>3835.2730000000001</v>
      </c>
      <c r="G6" s="1">
        <f>1000*5.686882667</f>
        <v>5686.8826669999999</v>
      </c>
      <c r="I6" s="8">
        <v>100000</v>
      </c>
      <c r="J6" s="1">
        <v>5</v>
      </c>
      <c r="K6" s="1">
        <f>E6</f>
        <v>819.4866667</v>
      </c>
      <c r="L6" s="1">
        <f>E3</f>
        <v>1047.9658119999999</v>
      </c>
      <c r="M6" s="5">
        <f t="shared" si="2"/>
        <v>0.27880764213048775</v>
      </c>
      <c r="N6" s="1">
        <f t="shared" si="3"/>
        <v>228.47914529999991</v>
      </c>
      <c r="Q6" s="8">
        <v>300000</v>
      </c>
      <c r="S6" s="1">
        <v>5</v>
      </c>
      <c r="T6" s="5">
        <f>ABS($K12-$L12)/$K12</f>
        <v>0.35652413997659854</v>
      </c>
      <c r="U6" s="1">
        <f>N12</f>
        <v>2027.5109520000001</v>
      </c>
    </row>
    <row r="7" spans="1:21" x14ac:dyDescent="0.25">
      <c r="A7" s="10"/>
      <c r="B7" s="7" t="s">
        <v>3</v>
      </c>
      <c r="C7" s="3" t="s">
        <v>13</v>
      </c>
      <c r="D7" s="1">
        <f>1000*0.117846</f>
        <v>117.846</v>
      </c>
      <c r="E7" s="1">
        <f>1000*1.125921333</f>
        <v>1125.921333</v>
      </c>
      <c r="F7" s="1">
        <f>1000*4.461397</f>
        <v>4461.3969999999999</v>
      </c>
      <c r="G7" s="1">
        <f>1000*7.657586667</f>
        <v>7657.5866670000005</v>
      </c>
      <c r="I7" s="8">
        <v>100000</v>
      </c>
      <c r="J7" s="1">
        <v>10</v>
      </c>
      <c r="K7" s="1">
        <f t="shared" ref="K7:K8" si="4">E7</f>
        <v>1125.921333</v>
      </c>
      <c r="L7" s="1">
        <f t="shared" ref="L7:L8" si="5">E4</f>
        <v>1962.296822</v>
      </c>
      <c r="M7" s="5">
        <f t="shared" si="2"/>
        <v>0.74283652373073916</v>
      </c>
      <c r="N7" s="1">
        <f t="shared" si="3"/>
        <v>836.37548900000002</v>
      </c>
      <c r="Q7" s="8">
        <v>10000</v>
      </c>
      <c r="R7" s="6" t="s">
        <v>6</v>
      </c>
      <c r="S7" s="1">
        <v>10</v>
      </c>
      <c r="T7" s="5">
        <f>ABS($K4-$L4)/$K4</f>
        <v>0.21129480423603691</v>
      </c>
      <c r="U7" s="1">
        <f>N4</f>
        <v>24.900247500000006</v>
      </c>
    </row>
    <row r="8" spans="1:21" x14ac:dyDescent="0.25">
      <c r="A8" s="10"/>
      <c r="B8" s="7" t="s">
        <v>3</v>
      </c>
      <c r="C8" s="3" t="s">
        <v>14</v>
      </c>
      <c r="D8" s="1">
        <f>1000*0.1541826667</f>
        <v>154.1826667</v>
      </c>
      <c r="E8" s="1">
        <f>1000*3.172168333</f>
        <v>3172.1683330000001</v>
      </c>
      <c r="F8" s="1">
        <f>1000*5.98599</f>
        <v>5985.99</v>
      </c>
      <c r="G8" s="1">
        <f>1000*8.049659333</f>
        <v>8049.6593329999996</v>
      </c>
      <c r="I8" s="8">
        <v>100000</v>
      </c>
      <c r="J8" s="1">
        <v>15</v>
      </c>
      <c r="K8" s="1">
        <f t="shared" si="4"/>
        <v>3172.1683330000001</v>
      </c>
      <c r="L8" s="1">
        <f t="shared" si="5"/>
        <v>2933.4635720000001</v>
      </c>
      <c r="M8" s="5">
        <f t="shared" si="2"/>
        <v>7.5249714372582113E-2</v>
      </c>
      <c r="N8" s="1">
        <f t="shared" si="3"/>
        <v>238.70476099999996</v>
      </c>
      <c r="Q8" s="8">
        <v>100000</v>
      </c>
      <c r="S8" s="1">
        <v>10</v>
      </c>
      <c r="T8" s="5">
        <f>ABS($K7-$L7)/$K7</f>
        <v>0.74283652373073916</v>
      </c>
      <c r="U8" s="1">
        <f>N7</f>
        <v>836.37548900000002</v>
      </c>
    </row>
    <row r="9" spans="1:21" x14ac:dyDescent="0.25">
      <c r="I9" s="8">
        <v>200000</v>
      </c>
      <c r="J9" s="1">
        <v>5</v>
      </c>
      <c r="K9" s="1">
        <f>F6</f>
        <v>3835.2730000000001</v>
      </c>
      <c r="L9" s="1">
        <f>F3</f>
        <v>2306.6380709999999</v>
      </c>
      <c r="M9" s="5">
        <f t="shared" si="2"/>
        <v>0.3985726515426673</v>
      </c>
      <c r="N9" s="1">
        <f t="shared" si="3"/>
        <v>1528.6349290000003</v>
      </c>
      <c r="Q9" s="8">
        <v>200000</v>
      </c>
      <c r="S9" s="1">
        <v>10</v>
      </c>
      <c r="T9" s="5">
        <f>ABS($K10-$L10)/$K10</f>
        <v>3.1886735701844075E-2</v>
      </c>
      <c r="U9" s="1">
        <f>N10</f>
        <v>142.25938700000006</v>
      </c>
    </row>
    <row r="10" spans="1:21" x14ac:dyDescent="0.25">
      <c r="I10" s="8">
        <v>200000</v>
      </c>
      <c r="J10" s="1">
        <v>10</v>
      </c>
      <c r="K10" s="1">
        <f t="shared" ref="K10:K11" si="6">F7</f>
        <v>4461.3969999999999</v>
      </c>
      <c r="L10" s="1">
        <f t="shared" ref="L10:L11" si="7">F4</f>
        <v>4319.1376129999999</v>
      </c>
      <c r="M10" s="5">
        <f t="shared" si="2"/>
        <v>3.1886735701844075E-2</v>
      </c>
      <c r="N10" s="1">
        <f t="shared" si="3"/>
        <v>142.25938700000006</v>
      </c>
      <c r="Q10" s="8">
        <v>300000</v>
      </c>
      <c r="S10" s="1">
        <v>10</v>
      </c>
      <c r="T10" s="5">
        <f>ABS($K13-$L13)/$K13</f>
        <v>0.10518719213080246</v>
      </c>
      <c r="U10" s="1">
        <f>N13</f>
        <v>805.48004000000037</v>
      </c>
    </row>
    <row r="11" spans="1:21" x14ac:dyDescent="0.25">
      <c r="I11" s="8">
        <v>200000</v>
      </c>
      <c r="J11" s="1">
        <v>15</v>
      </c>
      <c r="K11" s="1">
        <f t="shared" si="6"/>
        <v>5985.99</v>
      </c>
      <c r="L11" s="1">
        <f t="shared" si="7"/>
        <v>6456.7361639999999</v>
      </c>
      <c r="M11" s="5">
        <f t="shared" si="2"/>
        <v>7.8641321485669061E-2</v>
      </c>
      <c r="N11" s="1">
        <f t="shared" si="3"/>
        <v>470.74616400000014</v>
      </c>
      <c r="Q11" s="8">
        <v>10000</v>
      </c>
      <c r="R11" s="6" t="s">
        <v>6</v>
      </c>
      <c r="S11" s="1">
        <v>15</v>
      </c>
      <c r="T11" s="5">
        <f>ABS($K5-$L5)/$K5</f>
        <v>0.3840288617864463</v>
      </c>
      <c r="U11" s="1">
        <f>N5</f>
        <v>59.210594000000015</v>
      </c>
    </row>
    <row r="12" spans="1:21" x14ac:dyDescent="0.25">
      <c r="I12" s="8">
        <v>300000</v>
      </c>
      <c r="J12" s="1">
        <v>5</v>
      </c>
      <c r="K12" s="1">
        <f>G6</f>
        <v>5686.8826669999999</v>
      </c>
      <c r="L12" s="1">
        <f>G3</f>
        <v>3659.3717149999998</v>
      </c>
      <c r="M12" s="5">
        <f t="shared" si="2"/>
        <v>0.35652413997659854</v>
      </c>
      <c r="N12" s="1">
        <f t="shared" si="3"/>
        <v>2027.5109520000001</v>
      </c>
      <c r="Q12" s="8">
        <v>100000</v>
      </c>
      <c r="S12" s="1">
        <v>15</v>
      </c>
      <c r="T12" s="5">
        <f>ABS($K8-$L8)/$K8</f>
        <v>7.5249714372582113E-2</v>
      </c>
      <c r="U12" s="1">
        <f>N8</f>
        <v>238.70476099999996</v>
      </c>
    </row>
    <row r="13" spans="1:21" x14ac:dyDescent="0.25">
      <c r="I13" s="8">
        <v>300000</v>
      </c>
      <c r="J13" s="1">
        <v>10</v>
      </c>
      <c r="K13" s="1">
        <f t="shared" ref="K13:K14" si="8">G7</f>
        <v>7657.5866670000005</v>
      </c>
      <c r="L13" s="1">
        <f t="shared" ref="L13:L14" si="9">G4</f>
        <v>6852.1066270000001</v>
      </c>
      <c r="M13" s="5">
        <f t="shared" si="2"/>
        <v>0.10518719213080246</v>
      </c>
      <c r="N13" s="1">
        <f t="shared" si="3"/>
        <v>805.48004000000037</v>
      </c>
      <c r="Q13" s="8">
        <v>200000</v>
      </c>
      <c r="S13" s="1">
        <v>15</v>
      </c>
      <c r="T13" s="5">
        <f>ABS($K11-$L11)/$K11</f>
        <v>7.8641321485669061E-2</v>
      </c>
      <c r="U13" s="1">
        <f>N11</f>
        <v>470.74616400000014</v>
      </c>
    </row>
    <row r="14" spans="1:21" x14ac:dyDescent="0.25">
      <c r="I14" s="8">
        <v>300000</v>
      </c>
      <c r="J14" s="1">
        <v>15</v>
      </c>
      <c r="K14" s="1">
        <f t="shared" si="8"/>
        <v>8049.6593329999996</v>
      </c>
      <c r="L14" s="1">
        <f t="shared" si="9"/>
        <v>10243.30517</v>
      </c>
      <c r="M14" s="5">
        <f t="shared" si="2"/>
        <v>0.272514120940129</v>
      </c>
      <c r="N14" s="1">
        <f t="shared" si="3"/>
        <v>2193.645837</v>
      </c>
      <c r="Q14" s="8">
        <v>300000</v>
      </c>
      <c r="S14" s="1">
        <v>15</v>
      </c>
      <c r="T14" s="5">
        <f>ABS($K14-$L14)/$K14</f>
        <v>0.272514120940129</v>
      </c>
      <c r="U14" s="1">
        <f>N14</f>
        <v>2193.645837</v>
      </c>
    </row>
  </sheetData>
  <mergeCells count="5">
    <mergeCell ref="A3:A8"/>
    <mergeCell ref="K1:L1"/>
    <mergeCell ref="I1:J1"/>
    <mergeCell ref="M1:N1"/>
    <mergeCell ref="C1:C2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2024-12-18T20:36:10Z</dcterms:modified>
</cp:coreProperties>
</file>