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i5k\Desktop\Учёба\ТРПО\Дз1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J35" i="1" l="1"/>
  <c r="J36" i="1"/>
  <c r="J37" i="1"/>
  <c r="I38" i="1"/>
  <c r="I36" i="1"/>
  <c r="I37" i="1"/>
  <c r="I35" i="1"/>
  <c r="H38" i="1"/>
  <c r="H36" i="1"/>
  <c r="H37" i="1"/>
  <c r="H35" i="1"/>
  <c r="J39" i="1" l="1"/>
  <c r="C44" i="1"/>
  <c r="C43" i="1"/>
  <c r="E8" i="1"/>
  <c r="C8" i="1"/>
  <c r="E7" i="1"/>
  <c r="C7" i="1"/>
  <c r="E6" i="1"/>
  <c r="C6" i="1"/>
  <c r="F6" i="1" l="1"/>
  <c r="I6" i="1" s="1"/>
  <c r="F7" i="1"/>
  <c r="H7" i="1" s="1"/>
  <c r="F8" i="1"/>
  <c r="H8" i="1" s="1"/>
  <c r="I8" i="1" l="1"/>
  <c r="H6" i="1"/>
  <c r="H9" i="1" s="1"/>
  <c r="I7" i="1"/>
  <c r="F9" i="1"/>
</calcChain>
</file>

<file path=xl/sharedStrings.xml><?xml version="1.0" encoding="utf-8"?>
<sst xmlns="http://schemas.openxmlformats.org/spreadsheetml/2006/main" count="88" uniqueCount="54">
  <si>
    <t>Рабк</t>
  </si>
  <si>
    <t>A</t>
  </si>
  <si>
    <t>B</t>
  </si>
  <si>
    <t>Размер</t>
  </si>
  <si>
    <t>Ме</t>
  </si>
  <si>
    <t>Затраты</t>
  </si>
  <si>
    <t>Стоимость</t>
  </si>
  <si>
    <t>Длительность</t>
  </si>
  <si>
    <t>TEAM</t>
  </si>
  <si>
    <t>Проект</t>
  </si>
  <si>
    <t>PREC</t>
  </si>
  <si>
    <t>FLEX</t>
  </si>
  <si>
    <t>RESL</t>
  </si>
  <si>
    <t>PMAT</t>
  </si>
  <si>
    <t>Заполнить ме, затем результаты занести в отчёт</t>
  </si>
  <si>
    <t>посчитать длительность</t>
  </si>
  <si>
    <t>Построить график в конце отчёта</t>
  </si>
  <si>
    <t>PERS</t>
  </si>
  <si>
    <t>PCPX</t>
  </si>
  <si>
    <t>RUSE</t>
  </si>
  <si>
    <t>PDIF</t>
  </si>
  <si>
    <t>PREX</t>
  </si>
  <si>
    <t>RCPX</t>
  </si>
  <si>
    <t>FСIL</t>
  </si>
  <si>
    <t>SCED</t>
  </si>
  <si>
    <t>FCIL</t>
  </si>
  <si>
    <t>0 1 2 3 4 5 6</t>
  </si>
  <si>
    <t>RELY 0,67 0,67 0,67 0,67 0,67 0,67 0,67</t>
  </si>
  <si>
    <t>DATA 1,33 1,33 1,33 1,33 1,22 1,11 1</t>
  </si>
  <si>
    <t>CPLX 1,33 1,33 1,33 1,33 1,33 1,33 1,33</t>
  </si>
  <si>
    <t>RUSE 1,11 1,11 1,11 1,11 1,11 1,11 1,11</t>
  </si>
  <si>
    <t>DOCU 1,22 1,11 1 0,89 0,78 0,67 0,67</t>
  </si>
  <si>
    <t>TIME 0,67 0,67 0,67 0,67 0,67 0,67 0,67</t>
  </si>
  <si>
    <t>STOR 0,67 0,67 0,67 0,67 0,67 0,67 0,67</t>
  </si>
  <si>
    <t>PVOL 0,67 0,67 0,67 0,67 0,67 0,67 0,67</t>
  </si>
  <si>
    <t>АСАР 1,11 1,11 1,11 1,11 1,11 1,11 1,11</t>
  </si>
  <si>
    <t>АЕХР 1,33 1,33 1,33 1,33 1,22 1,11 1</t>
  </si>
  <si>
    <t>РЕХР 1,33 1,22 1,11 1,22 0,89 0,78 0,67</t>
  </si>
  <si>
    <t>LTEX 1,11 1 0,89 0,78 0,67 0,67 0,67</t>
  </si>
  <si>
    <t>PCON 1,22 1,11 1 0,89 0,78 0,67 0,67</t>
  </si>
  <si>
    <t>TOOL 1,22 1,11 1 0,89 0,78 0,67 0,67</t>
  </si>
  <si>
    <t>SITE 1,33 1,22 1,11 1 0,89 0,78 0,67</t>
  </si>
  <si>
    <t>SCED 1 1 1 1 1 1 1</t>
  </si>
  <si>
    <t>Затраты, чел.-мес.</t>
  </si>
  <si>
    <t>Стоимость, тыс. руб</t>
  </si>
  <si>
    <t>KLOC, тыс. LOC</t>
  </si>
  <si>
    <t>LOC</t>
  </si>
  <si>
    <t>Прозв</t>
  </si>
  <si>
    <t>ср</t>
  </si>
  <si>
    <t>Уд стоимость</t>
  </si>
  <si>
    <t>LOCож</t>
  </si>
  <si>
    <t>СУММ</t>
  </si>
  <si>
    <t>LOCлучш</t>
  </si>
  <si>
    <t>LOCхуж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</si>
</sst>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E1E3E6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" fontId="1" fillId="0" borderId="3" xfId="0" applyNumberFormat="1" applyFont="1" applyBorder="1" applyAlignment="1">
      <alignment vertical="top"/>
    </xf>
    <xf numFmtId="4" fontId="2" fillId="0" borderId="4" xfId="0" applyNumberFormat="1" applyFont="1" applyBorder="1" applyAlignment="1">
      <alignment horizontal="center" vertical="top"/>
    </xf>
    <xf numFmtId="4" fontId="1" fillId="0" borderId="4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Alignment="1">
      <alignment horizontal="left" vertical="center" wrapText="1" indent="7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Затраты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Лист1!$P$30:$P$35</c:f>
              <c:numCache>
                <c:formatCode>General</c:formatCode>
                <c:ptCount val="6"/>
                <c:pt idx="0">
                  <c:v>152.47144059999999</c:v>
                </c:pt>
                <c:pt idx="1">
                  <c:v>147.94632540000001</c:v>
                </c:pt>
                <c:pt idx="2">
                  <c:v>143.55742960000001</c:v>
                </c:pt>
                <c:pt idx="3">
                  <c:v>139.3006043</c:v>
                </c:pt>
                <c:pt idx="4">
                  <c:v>135.17182819999999</c:v>
                </c:pt>
                <c:pt idx="5">
                  <c:v>131.1672035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C-4C73-9337-8C84809DA814}"/>
            </c:ext>
          </c:extLst>
        </c:ser>
        <c:ser>
          <c:idx val="2"/>
          <c:order val="1"/>
          <c:tx>
            <c:v>Стоимость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Лист1!$Q$30:$Q$35</c:f>
              <c:numCache>
                <c:formatCode>General</c:formatCode>
                <c:ptCount val="6"/>
                <c:pt idx="0">
                  <c:v>7623.5720309999997</c:v>
                </c:pt>
                <c:pt idx="1">
                  <c:v>7397.3162679999996</c:v>
                </c:pt>
                <c:pt idx="2">
                  <c:v>7177.8714790000004</c:v>
                </c:pt>
                <c:pt idx="3">
                  <c:v>6965.0302160000001</c:v>
                </c:pt>
                <c:pt idx="4">
                  <c:v>6758.59141</c:v>
                </c:pt>
                <c:pt idx="5">
                  <c:v>6558.3601749999998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C-4C73-9337-8C84809D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688943"/>
        <c:axId val="1233417519"/>
      </c:lineChart>
      <c:catAx>
        <c:axId val="128168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3417519"/>
        <c:crosses val="autoZero"/>
        <c:auto val="1"/>
        <c:lblAlgn val="ctr"/>
        <c:lblOffset val="100"/>
        <c:noMultiLvlLbl val="0"/>
      </c:catAx>
      <c:valAx>
        <c:axId val="123341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168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v>PREC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Лист1!$P$15:$P$20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0-4B4F-AFB8-225700C03F2B}"/>
            </c:ext>
          </c:extLst>
        </c:ser>
        <c:ser>
          <c:idx val="2"/>
          <c:order val="2"/>
          <c:tx>
            <c:v>FLEX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Лист1!$Q$15:$Q$20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0-4B4F-AFB8-225700C03F2B}"/>
            </c:ext>
          </c:extLst>
        </c:ser>
        <c:ser>
          <c:idx val="3"/>
          <c:order val="3"/>
          <c:tx>
            <c:v>RESL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Лист1!$R$15:$R$20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90-4B4F-AFB8-225700C03F2B}"/>
            </c:ext>
          </c:extLst>
        </c:ser>
        <c:ser>
          <c:idx val="4"/>
          <c:order val="4"/>
          <c:tx>
            <c:v>PMAT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Лист1!$S$15:$S$20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90-4B4F-AFB8-225700C03F2B}"/>
            </c:ext>
          </c:extLst>
        </c:ser>
        <c:ser>
          <c:idx val="5"/>
          <c:order val="5"/>
          <c:tx>
            <c:v>RESL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Лист1!$T$15:$T$20</c:f>
              <c:numCache>
                <c:formatCode>General</c:formatCode>
                <c:ptCount val="6"/>
                <c:pt idx="0">
                  <c:v>0.78</c:v>
                </c:pt>
                <c:pt idx="1">
                  <c:v>0.89</c:v>
                </c:pt>
                <c:pt idx="2">
                  <c:v>1</c:v>
                </c:pt>
                <c:pt idx="3">
                  <c:v>1</c:v>
                </c:pt>
                <c:pt idx="4">
                  <c:v>1.1100000000000001</c:v>
                </c:pt>
                <c:pt idx="5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90-4B4F-AFB8-225700C03F2B}"/>
            </c:ext>
          </c:extLst>
        </c:ser>
        <c:ser>
          <c:idx val="6"/>
          <c:order val="6"/>
          <c:tx>
            <c:v>PCPX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Лист1!$U$15:$U$20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90-4B4F-AFB8-225700C03F2B}"/>
            </c:ext>
          </c:extLst>
        </c:ser>
        <c:ser>
          <c:idx val="7"/>
          <c:order val="7"/>
          <c:tx>
            <c:v>RUSE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Лист1!$V$15:$V$20</c:f>
              <c:numCache>
                <c:formatCode>General</c:formatCode>
                <c:ptCount val="6"/>
                <c:pt idx="0">
                  <c:v>0.67</c:v>
                </c:pt>
                <c:pt idx="1">
                  <c:v>0.67</c:v>
                </c:pt>
                <c:pt idx="2">
                  <c:v>0.67</c:v>
                </c:pt>
                <c:pt idx="3">
                  <c:v>0.67</c:v>
                </c:pt>
                <c:pt idx="4">
                  <c:v>0.67</c:v>
                </c:pt>
                <c:pt idx="5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90-4B4F-AFB8-225700C03F2B}"/>
            </c:ext>
          </c:extLst>
        </c:ser>
        <c:ser>
          <c:idx val="8"/>
          <c:order val="8"/>
          <c:tx>
            <c:v>PDIF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Лист1!$W$15:$W$20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90-4B4F-AFB8-225700C03F2B}"/>
            </c:ext>
          </c:extLst>
        </c:ser>
        <c:ser>
          <c:idx val="9"/>
          <c:order val="9"/>
          <c:tx>
            <c:v>PREX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Лист1!$X$15:$X$20</c:f>
              <c:numCache>
                <c:formatCode>General</c:formatCode>
                <c:ptCount val="6"/>
                <c:pt idx="0">
                  <c:v>1.1100000000000001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90-4B4F-AFB8-225700C03F2B}"/>
            </c:ext>
          </c:extLst>
        </c:ser>
        <c:ser>
          <c:idx val="10"/>
          <c:order val="10"/>
          <c:tx>
            <c:v>FCIL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Лист1!$Y$15:$Y$20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F90-4B4F-AFB8-225700C03F2B}"/>
            </c:ext>
          </c:extLst>
        </c:ser>
        <c:ser>
          <c:idx val="11"/>
          <c:order val="11"/>
          <c:tx>
            <c:v>SCED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Лист1!$Z$15:$Z$20</c:f>
              <c:numCache>
                <c:formatCode>General</c:formatCode>
                <c:ptCount val="6"/>
                <c:pt idx="0">
                  <c:v>1.33</c:v>
                </c:pt>
                <c:pt idx="1">
                  <c:v>1.22</c:v>
                </c:pt>
                <c:pt idx="2">
                  <c:v>1.1100000000000001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90-4B4F-AFB8-225700C03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4747375"/>
        <c:axId val="12847482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Лист1!$O$15:$O$20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F90-4B4F-AFB8-225700C03F2B}"/>
                  </c:ext>
                </c:extLst>
              </c15:ser>
            </c15:filteredLineSeries>
          </c:ext>
        </c:extLst>
      </c:lineChart>
      <c:catAx>
        <c:axId val="128474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748207"/>
        <c:crosses val="autoZero"/>
        <c:auto val="1"/>
        <c:lblAlgn val="ctr"/>
        <c:lblOffset val="100"/>
        <c:noMultiLvlLbl val="0"/>
      </c:catAx>
      <c:valAx>
        <c:axId val="12847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74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66675</xdr:rowOff>
    </xdr:from>
    <xdr:to>
      <xdr:col>18</xdr:col>
      <xdr:colOff>381000</xdr:colOff>
      <xdr:row>50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228600</xdr:colOff>
      <xdr:row>27</xdr:row>
      <xdr:rowOff>9524</xdr:rowOff>
    </xdr:from>
    <xdr:to>
      <xdr:col>25</xdr:col>
      <xdr:colOff>609600</xdr:colOff>
      <xdr:row>42</xdr:row>
      <xdr:rowOff>123824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171450</xdr:colOff>
      <xdr:row>35</xdr:row>
      <xdr:rowOff>66675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515100"/>
          <a:ext cx="1714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171450</xdr:colOff>
      <xdr:row>36</xdr:row>
      <xdr:rowOff>66675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715125"/>
          <a:ext cx="1714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171450</xdr:colOff>
      <xdr:row>37</xdr:row>
      <xdr:rowOff>66675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915150"/>
          <a:ext cx="1714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56"/>
  <sheetViews>
    <sheetView tabSelected="1" topLeftCell="A26" workbookViewId="0">
      <selection activeCell="J36" sqref="J36"/>
    </sheetView>
  </sheetViews>
  <sheetFormatPr defaultColWidth="12.5703125" defaultRowHeight="15.75" customHeight="1" x14ac:dyDescent="0.2"/>
  <sheetData>
    <row r="2" spans="1:26" ht="12.75" x14ac:dyDescent="0.2">
      <c r="J2" s="1" t="s">
        <v>0</v>
      </c>
    </row>
    <row r="3" spans="1:26" ht="12.75" x14ac:dyDescent="0.2">
      <c r="J3" s="1">
        <v>50</v>
      </c>
    </row>
    <row r="5" spans="1:26" ht="12.75" x14ac:dyDescent="0.2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H5" s="1" t="s">
        <v>6</v>
      </c>
      <c r="I5" s="1" t="s">
        <v>7</v>
      </c>
    </row>
    <row r="6" spans="1:26" ht="12.75" x14ac:dyDescent="0.2">
      <c r="A6" s="1">
        <v>1</v>
      </c>
      <c r="B6" s="1">
        <v>2.5</v>
      </c>
      <c r="C6" s="2">
        <f t="shared" ref="C6:C8" si="0">1.01+0.01*SUM(C16:G16)</f>
        <v>1.1599999999999999</v>
      </c>
      <c r="D6" s="1">
        <v>10</v>
      </c>
      <c r="E6" s="2">
        <f t="shared" ref="E6:E8" si="1">PRODUCT(C25:I25)</f>
        <v>0.70058111760000019</v>
      </c>
      <c r="F6" s="2">
        <f t="shared" ref="F6:F8" si="2">B6*D6^C6*E6</f>
        <v>25.316195250316749</v>
      </c>
      <c r="G6" s="1">
        <v>1</v>
      </c>
      <c r="H6" s="2">
        <f t="shared" ref="H6:H8" si="3">F6*$J$3</f>
        <v>1265.8097625158375</v>
      </c>
      <c r="I6" s="2">
        <f t="shared" ref="I6:I8" si="4">3*F6^(0.33+0.2*(C6-1.01))</f>
        <v>9.6016239310814164</v>
      </c>
    </row>
    <row r="7" spans="1:26" ht="12.75" x14ac:dyDescent="0.2">
      <c r="A7" s="1">
        <v>2</v>
      </c>
      <c r="B7" s="1">
        <v>2.5</v>
      </c>
      <c r="C7" s="2">
        <f t="shared" si="0"/>
        <v>1.1100000000000001</v>
      </c>
      <c r="D7" s="1">
        <v>20</v>
      </c>
      <c r="E7" s="2">
        <f t="shared" si="1"/>
        <v>0.63115416000000013</v>
      </c>
      <c r="F7" s="2">
        <f t="shared" si="2"/>
        <v>43.875164008181265</v>
      </c>
      <c r="G7" s="1">
        <v>2</v>
      </c>
      <c r="H7" s="2">
        <f t="shared" si="3"/>
        <v>2193.7582004090632</v>
      </c>
      <c r="I7" s="2">
        <f t="shared" si="4"/>
        <v>11.269322778622172</v>
      </c>
    </row>
    <row r="8" spans="1:26" ht="12.75" x14ac:dyDescent="0.2">
      <c r="A8" s="1">
        <v>3</v>
      </c>
      <c r="B8" s="1">
        <v>2.5</v>
      </c>
      <c r="C8" s="2">
        <f t="shared" si="0"/>
        <v>1.1200000000000001</v>
      </c>
      <c r="D8" s="1">
        <v>27</v>
      </c>
      <c r="E8" s="2">
        <f t="shared" si="1"/>
        <v>0.63115416000000013</v>
      </c>
      <c r="F8" s="2">
        <f t="shared" si="2"/>
        <v>63.27073412470078</v>
      </c>
      <c r="G8" s="1">
        <v>3</v>
      </c>
      <c r="H8" s="2">
        <f t="shared" si="3"/>
        <v>3163.5367062350392</v>
      </c>
      <c r="I8" s="2">
        <f t="shared" si="4"/>
        <v>12.916494584967761</v>
      </c>
    </row>
    <row r="9" spans="1:26" ht="12.75" x14ac:dyDescent="0.2">
      <c r="F9" s="2">
        <f>SUM(F6:F8)</f>
        <v>132.46209338319881</v>
      </c>
      <c r="H9" s="2">
        <f>SUM(H6:H8)</f>
        <v>6623.1046691599404</v>
      </c>
    </row>
    <row r="11" spans="1:26" ht="12.75" x14ac:dyDescent="0.2">
      <c r="R11" s="1"/>
    </row>
    <row r="14" spans="1:26" ht="15" x14ac:dyDescent="0.2">
      <c r="O14" s="3" t="s">
        <v>8</v>
      </c>
      <c r="P14" s="5" t="s">
        <v>10</v>
      </c>
      <c r="Q14" s="5" t="s">
        <v>11</v>
      </c>
      <c r="R14" s="5" t="s">
        <v>12</v>
      </c>
      <c r="S14" s="5" t="s">
        <v>13</v>
      </c>
      <c r="T14" s="5" t="s">
        <v>17</v>
      </c>
      <c r="U14" s="5" t="s">
        <v>18</v>
      </c>
      <c r="V14" s="5" t="s">
        <v>19</v>
      </c>
      <c r="W14" s="5" t="s">
        <v>20</v>
      </c>
      <c r="X14" s="5" t="s">
        <v>21</v>
      </c>
      <c r="Y14" s="5" t="s">
        <v>25</v>
      </c>
      <c r="Z14" s="5" t="s">
        <v>24</v>
      </c>
    </row>
    <row r="15" spans="1:26" ht="15" x14ac:dyDescent="0.2">
      <c r="B15" s="3" t="s">
        <v>9</v>
      </c>
      <c r="C15" s="4" t="s">
        <v>10</v>
      </c>
      <c r="D15" s="4" t="s">
        <v>11</v>
      </c>
      <c r="E15" s="4" t="s">
        <v>12</v>
      </c>
      <c r="F15" s="4" t="s">
        <v>8</v>
      </c>
      <c r="G15" s="4" t="s">
        <v>13</v>
      </c>
      <c r="O15" s="4">
        <v>5</v>
      </c>
      <c r="P15" s="6">
        <v>5</v>
      </c>
      <c r="Q15" s="6">
        <v>4</v>
      </c>
      <c r="R15" s="6">
        <v>1</v>
      </c>
      <c r="S15" s="6">
        <v>5</v>
      </c>
      <c r="T15" s="6">
        <v>0.78</v>
      </c>
      <c r="U15" s="6">
        <v>1</v>
      </c>
      <c r="V15" s="6">
        <v>0.67</v>
      </c>
      <c r="W15" s="6">
        <v>1</v>
      </c>
      <c r="X15" s="6">
        <v>1.1100000000000001</v>
      </c>
      <c r="Y15" s="6">
        <v>1</v>
      </c>
      <c r="Z15" s="6">
        <v>1.33</v>
      </c>
    </row>
    <row r="16" spans="1:26" ht="15" x14ac:dyDescent="0.2">
      <c r="B16" s="7">
        <v>1</v>
      </c>
      <c r="C16" s="8">
        <v>4</v>
      </c>
      <c r="D16" s="8">
        <v>4</v>
      </c>
      <c r="E16" s="8">
        <v>4</v>
      </c>
      <c r="F16" s="8">
        <v>0</v>
      </c>
      <c r="G16" s="9">
        <v>3</v>
      </c>
      <c r="O16" s="4">
        <v>4</v>
      </c>
      <c r="P16" s="6">
        <v>4</v>
      </c>
      <c r="Q16" s="6">
        <v>4</v>
      </c>
      <c r="R16" s="6">
        <v>1</v>
      </c>
      <c r="S16" s="6">
        <v>4</v>
      </c>
      <c r="T16" s="6">
        <v>0.89</v>
      </c>
      <c r="U16" s="6">
        <v>1</v>
      </c>
      <c r="V16" s="6">
        <v>0.67</v>
      </c>
      <c r="W16" s="6">
        <v>1</v>
      </c>
      <c r="X16" s="6">
        <v>1</v>
      </c>
      <c r="Y16" s="6">
        <v>1</v>
      </c>
      <c r="Z16" s="6">
        <v>1.22</v>
      </c>
    </row>
    <row r="17" spans="2:26" ht="15" x14ac:dyDescent="0.2">
      <c r="B17" s="7">
        <v>2</v>
      </c>
      <c r="C17" s="8">
        <v>1</v>
      </c>
      <c r="D17" s="8">
        <v>4</v>
      </c>
      <c r="E17" s="8">
        <v>1</v>
      </c>
      <c r="F17" s="8">
        <v>1</v>
      </c>
      <c r="G17" s="8">
        <v>3</v>
      </c>
      <c r="K17" s="1" t="s">
        <v>14</v>
      </c>
      <c r="O17" s="4">
        <v>3</v>
      </c>
      <c r="P17" s="6">
        <v>2</v>
      </c>
      <c r="Q17" s="6">
        <v>4</v>
      </c>
      <c r="R17" s="6">
        <v>1</v>
      </c>
      <c r="S17" s="6">
        <v>3</v>
      </c>
      <c r="T17" s="6">
        <v>1</v>
      </c>
      <c r="U17" s="6">
        <v>1</v>
      </c>
      <c r="V17" s="6">
        <v>0.67</v>
      </c>
      <c r="W17" s="6">
        <v>1</v>
      </c>
      <c r="X17" s="6">
        <v>1</v>
      </c>
      <c r="Y17" s="6">
        <v>1</v>
      </c>
      <c r="Z17" s="6">
        <v>1.1100000000000001</v>
      </c>
    </row>
    <row r="18" spans="2:26" ht="15" x14ac:dyDescent="0.2">
      <c r="B18" s="7">
        <v>3</v>
      </c>
      <c r="C18" s="8">
        <v>3</v>
      </c>
      <c r="D18" s="8">
        <v>4</v>
      </c>
      <c r="E18" s="8">
        <v>1</v>
      </c>
      <c r="F18" s="8">
        <v>0</v>
      </c>
      <c r="G18" s="8">
        <v>3</v>
      </c>
      <c r="K18" s="1" t="s">
        <v>15</v>
      </c>
      <c r="O18" s="4">
        <v>2</v>
      </c>
      <c r="P18" s="6">
        <v>1</v>
      </c>
      <c r="Q18" s="6">
        <v>4</v>
      </c>
      <c r="R18" s="6">
        <v>1</v>
      </c>
      <c r="S18" s="6">
        <v>3</v>
      </c>
      <c r="T18" s="6">
        <v>1</v>
      </c>
      <c r="U18" s="6">
        <v>1</v>
      </c>
      <c r="V18" s="6">
        <v>0.67</v>
      </c>
      <c r="W18" s="6">
        <v>1</v>
      </c>
      <c r="X18" s="6">
        <v>1</v>
      </c>
      <c r="Y18" s="6">
        <v>1</v>
      </c>
      <c r="Z18" s="6">
        <v>1</v>
      </c>
    </row>
    <row r="19" spans="2:26" ht="15" x14ac:dyDescent="0.2">
      <c r="K19" s="1" t="s">
        <v>16</v>
      </c>
      <c r="O19" s="4">
        <v>1</v>
      </c>
      <c r="P19" s="6">
        <v>1</v>
      </c>
      <c r="Q19" s="6">
        <v>4</v>
      </c>
      <c r="R19" s="6">
        <v>1</v>
      </c>
      <c r="S19" s="6">
        <v>3</v>
      </c>
      <c r="T19" s="6">
        <v>1.1100000000000001</v>
      </c>
      <c r="U19" s="6">
        <v>1</v>
      </c>
      <c r="V19" s="6">
        <v>0.67</v>
      </c>
      <c r="W19" s="6">
        <v>1</v>
      </c>
      <c r="X19" s="6">
        <v>1</v>
      </c>
      <c r="Y19" s="6">
        <v>1</v>
      </c>
      <c r="Z19" s="6">
        <v>1</v>
      </c>
    </row>
    <row r="20" spans="2:26" ht="15" x14ac:dyDescent="0.2">
      <c r="O20" s="4">
        <v>0</v>
      </c>
      <c r="P20" s="6">
        <v>1</v>
      </c>
      <c r="Q20" s="6">
        <v>4</v>
      </c>
      <c r="R20" s="6">
        <v>1</v>
      </c>
      <c r="S20" s="6">
        <v>2</v>
      </c>
      <c r="T20" s="6">
        <v>1.1100000000000001</v>
      </c>
      <c r="U20" s="6">
        <v>1</v>
      </c>
      <c r="V20" s="6">
        <v>0.67</v>
      </c>
      <c r="W20" s="6">
        <v>1</v>
      </c>
      <c r="X20" s="6">
        <v>0.89</v>
      </c>
      <c r="Y20" s="6">
        <v>1</v>
      </c>
      <c r="Z20" s="6">
        <v>1</v>
      </c>
    </row>
    <row r="21" spans="2:26" ht="15" x14ac:dyDescent="0.2">
      <c r="O21" s="5"/>
      <c r="P21" s="6"/>
      <c r="Q21" s="6"/>
      <c r="R21" s="6"/>
      <c r="S21" s="6"/>
      <c r="T21" s="6"/>
      <c r="U21" s="6"/>
    </row>
    <row r="22" spans="2:26" ht="15" x14ac:dyDescent="0.2">
      <c r="O22" s="5"/>
      <c r="P22" s="6"/>
      <c r="Q22" s="6"/>
      <c r="R22" s="6"/>
      <c r="S22" s="6"/>
      <c r="T22" s="6"/>
      <c r="U22" s="6"/>
    </row>
    <row r="23" spans="2:26" ht="15" x14ac:dyDescent="0.2">
      <c r="O23" s="5"/>
      <c r="P23" s="6"/>
      <c r="Q23" s="6"/>
      <c r="R23" s="6"/>
      <c r="S23" s="6"/>
      <c r="T23" s="6"/>
      <c r="U23" s="6"/>
    </row>
    <row r="24" spans="2:26" ht="15" x14ac:dyDescent="0.2">
      <c r="B24" s="10" t="s">
        <v>9</v>
      </c>
      <c r="C24" s="11" t="s">
        <v>17</v>
      </c>
      <c r="D24" s="11" t="s">
        <v>22</v>
      </c>
      <c r="E24" s="11" t="s">
        <v>19</v>
      </c>
      <c r="F24" s="11" t="s">
        <v>20</v>
      </c>
      <c r="G24" s="11" t="s">
        <v>21</v>
      </c>
      <c r="H24" s="11" t="s">
        <v>23</v>
      </c>
      <c r="I24" s="11" t="s">
        <v>24</v>
      </c>
      <c r="O24" s="5"/>
      <c r="P24" s="6"/>
      <c r="Q24" s="6"/>
      <c r="R24" s="6"/>
      <c r="S24" s="6"/>
      <c r="T24" s="6"/>
      <c r="U24" s="6"/>
    </row>
    <row r="25" spans="2:26" ht="15" x14ac:dyDescent="0.2">
      <c r="B25" s="12">
        <v>1</v>
      </c>
      <c r="C25" s="10">
        <v>0.78</v>
      </c>
      <c r="D25" s="11">
        <v>1</v>
      </c>
      <c r="E25" s="11">
        <v>1.33</v>
      </c>
      <c r="F25" s="11">
        <v>0.78</v>
      </c>
      <c r="G25" s="11">
        <v>1.1100000000000001</v>
      </c>
      <c r="H25" s="11">
        <v>0.78</v>
      </c>
      <c r="I25" s="11">
        <v>1</v>
      </c>
      <c r="O25" s="5"/>
      <c r="P25" s="6"/>
      <c r="Q25" s="6"/>
      <c r="R25" s="6"/>
      <c r="S25" s="6"/>
      <c r="T25" s="6"/>
      <c r="U25" s="6"/>
    </row>
    <row r="26" spans="2:26" ht="15" x14ac:dyDescent="0.2">
      <c r="B26" s="12">
        <v>2</v>
      </c>
      <c r="C26" s="13">
        <v>0.78</v>
      </c>
      <c r="D26" s="14">
        <v>1</v>
      </c>
      <c r="E26" s="14">
        <v>1.33</v>
      </c>
      <c r="F26" s="14">
        <v>0.78</v>
      </c>
      <c r="G26" s="14">
        <v>1</v>
      </c>
      <c r="H26" s="14">
        <v>0.78</v>
      </c>
      <c r="I26" s="14">
        <v>1</v>
      </c>
    </row>
    <row r="27" spans="2:26" ht="15" x14ac:dyDescent="0.2">
      <c r="B27" s="12">
        <v>3</v>
      </c>
      <c r="C27" s="13">
        <v>0.78</v>
      </c>
      <c r="D27" s="14">
        <v>1</v>
      </c>
      <c r="E27" s="14">
        <v>1.33</v>
      </c>
      <c r="F27" s="14">
        <v>0.78</v>
      </c>
      <c r="G27" s="14">
        <v>1</v>
      </c>
      <c r="H27" s="14">
        <v>0.78</v>
      </c>
      <c r="I27" s="14">
        <v>1</v>
      </c>
    </row>
    <row r="29" spans="2:26" ht="15" x14ac:dyDescent="0.2">
      <c r="O29" s="10" t="s">
        <v>8</v>
      </c>
      <c r="P29" s="11" t="s">
        <v>5</v>
      </c>
      <c r="Q29" s="11" t="s">
        <v>6</v>
      </c>
    </row>
    <row r="30" spans="2:26" ht="15" x14ac:dyDescent="0.2">
      <c r="O30" s="13">
        <v>5</v>
      </c>
      <c r="P30" s="14">
        <v>152.47144059999999</v>
      </c>
      <c r="Q30" s="14">
        <v>7623.5720309999997</v>
      </c>
    </row>
    <row r="31" spans="2:26" ht="15" x14ac:dyDescent="0.2">
      <c r="O31" s="13">
        <v>4</v>
      </c>
      <c r="P31" s="14">
        <v>147.94632540000001</v>
      </c>
      <c r="Q31" s="14">
        <v>7397.3162679999996</v>
      </c>
    </row>
    <row r="32" spans="2:26" ht="15" x14ac:dyDescent="0.2">
      <c r="O32" s="13">
        <v>3</v>
      </c>
      <c r="P32" s="14">
        <v>143.55742960000001</v>
      </c>
      <c r="Q32" s="14">
        <v>7177.8714790000004</v>
      </c>
    </row>
    <row r="33" spans="2:17" thickBot="1" x14ac:dyDescent="0.25">
      <c r="O33" s="13">
        <v>2</v>
      </c>
      <c r="P33" s="14">
        <v>139.3006043</v>
      </c>
      <c r="Q33" s="14">
        <v>6965.0302160000001</v>
      </c>
    </row>
    <row r="34" spans="2:17" ht="30.75" thickBot="1" x14ac:dyDescent="0.25">
      <c r="B34" s="16" t="s">
        <v>9</v>
      </c>
      <c r="C34" s="17" t="s">
        <v>43</v>
      </c>
      <c r="D34" s="17" t="s">
        <v>44</v>
      </c>
      <c r="E34" s="17" t="s">
        <v>45</v>
      </c>
      <c r="F34" s="17" t="s">
        <v>46</v>
      </c>
      <c r="H34" s="20" t="s">
        <v>47</v>
      </c>
      <c r="I34" s="20" t="s">
        <v>49</v>
      </c>
      <c r="J34" s="20" t="s">
        <v>50</v>
      </c>
      <c r="K34" s="20" t="s">
        <v>52</v>
      </c>
      <c r="L34" s="20" t="s">
        <v>53</v>
      </c>
      <c r="O34" s="13">
        <v>1</v>
      </c>
      <c r="P34" s="14">
        <v>135.17182819999999</v>
      </c>
      <c r="Q34" s="14">
        <v>6758.59141</v>
      </c>
    </row>
    <row r="35" spans="2:17" thickBot="1" x14ac:dyDescent="0.25">
      <c r="B35" s="18"/>
      <c r="C35" s="19">
        <v>25</v>
      </c>
      <c r="D35" s="19">
        <v>170</v>
      </c>
      <c r="E35" s="19">
        <v>10</v>
      </c>
      <c r="F35" s="19">
        <v>10000</v>
      </c>
      <c r="H35">
        <f>E35/C35</f>
        <v>0.4</v>
      </c>
      <c r="I35">
        <f>D35/E35</f>
        <v>17</v>
      </c>
      <c r="J35">
        <f>(4*E35+K35+L35)/6</f>
        <v>10.333333333333334</v>
      </c>
      <c r="K35">
        <v>8</v>
      </c>
      <c r="L35">
        <v>14</v>
      </c>
      <c r="O35" s="13">
        <v>0</v>
      </c>
      <c r="P35" s="14">
        <v>131.1672035</v>
      </c>
      <c r="Q35" s="14">
        <v>6558.3601749999998</v>
      </c>
    </row>
    <row r="36" spans="2:17" ht="15.75" customHeight="1" thickBot="1" x14ac:dyDescent="0.25">
      <c r="B36" s="18"/>
      <c r="C36" s="19">
        <v>40</v>
      </c>
      <c r="D36" s="19">
        <v>310</v>
      </c>
      <c r="E36" s="19">
        <v>20</v>
      </c>
      <c r="F36" s="19">
        <v>20000</v>
      </c>
      <c r="H36">
        <f t="shared" ref="H36:H37" si="5">E36/C36</f>
        <v>0.5</v>
      </c>
      <c r="I36">
        <f t="shared" ref="I36:I37" si="6">D36/E36</f>
        <v>15.5</v>
      </c>
      <c r="J36">
        <f>(4*E36+K36+L36)/6</f>
        <v>19.666666666666668</v>
      </c>
      <c r="K36">
        <v>15</v>
      </c>
      <c r="L36">
        <v>23</v>
      </c>
    </row>
    <row r="37" spans="2:17" ht="15.75" customHeight="1" thickBot="1" x14ac:dyDescent="0.25">
      <c r="B37" s="18"/>
      <c r="C37" s="19">
        <v>62</v>
      </c>
      <c r="D37" s="19">
        <v>440</v>
      </c>
      <c r="E37" s="19">
        <v>27</v>
      </c>
      <c r="F37" s="19">
        <v>27000</v>
      </c>
      <c r="H37">
        <f t="shared" si="5"/>
        <v>0.43548387096774194</v>
      </c>
      <c r="I37">
        <f t="shared" si="6"/>
        <v>16.296296296296298</v>
      </c>
      <c r="J37">
        <f>(4*E37+K37+L37)/6</f>
        <v>27</v>
      </c>
      <c r="K37">
        <v>25</v>
      </c>
      <c r="L37">
        <v>29</v>
      </c>
    </row>
    <row r="38" spans="2:17" ht="15.75" customHeight="1" x14ac:dyDescent="0.2">
      <c r="G38" s="20" t="s">
        <v>48</v>
      </c>
      <c r="H38">
        <f>SUM(H35:H37)/3</f>
        <v>0.44516129032258062</v>
      </c>
      <c r="I38">
        <f>SUM(I35:I37)/3</f>
        <v>16.265432098765434</v>
      </c>
    </row>
    <row r="39" spans="2:17" ht="15.75" customHeight="1" x14ac:dyDescent="0.2">
      <c r="F39" s="15" t="s">
        <v>26</v>
      </c>
      <c r="G39" s="20" t="s">
        <v>51</v>
      </c>
      <c r="J39">
        <f>SUM(J35:J37)</f>
        <v>57</v>
      </c>
    </row>
    <row r="40" spans="2:17" ht="15.75" customHeight="1" x14ac:dyDescent="0.2">
      <c r="E40" s="15" t="s">
        <v>26</v>
      </c>
      <c r="F40" s="15" t="s">
        <v>27</v>
      </c>
    </row>
    <row r="41" spans="2:17" ht="15.75" customHeight="1" x14ac:dyDescent="0.2">
      <c r="E41" s="15" t="s">
        <v>27</v>
      </c>
      <c r="F41" s="15" t="s">
        <v>28</v>
      </c>
    </row>
    <row r="42" spans="2:17" ht="15.75" customHeight="1" x14ac:dyDescent="0.2">
      <c r="E42" s="15" t="s">
        <v>28</v>
      </c>
      <c r="F42" s="15" t="s">
        <v>29</v>
      </c>
    </row>
    <row r="43" spans="2:17" ht="15.75" customHeight="1" x14ac:dyDescent="0.2">
      <c r="B43" s="20" t="s">
        <v>5</v>
      </c>
      <c r="C43">
        <f>J39/H38</f>
        <v>128.04347826086956</v>
      </c>
      <c r="E43" s="15" t="s">
        <v>29</v>
      </c>
      <c r="F43" s="15" t="s">
        <v>30</v>
      </c>
    </row>
    <row r="44" spans="2:17" ht="15.75" customHeight="1" x14ac:dyDescent="0.2">
      <c r="B44" s="20" t="s">
        <v>6</v>
      </c>
      <c r="C44">
        <f>J39*I38</f>
        <v>927.12962962962968</v>
      </c>
      <c r="E44" s="15" t="s">
        <v>30</v>
      </c>
      <c r="F44" s="15" t="s">
        <v>31</v>
      </c>
    </row>
    <row r="45" spans="2:17" ht="15.75" customHeight="1" x14ac:dyDescent="0.2">
      <c r="E45" s="15" t="s">
        <v>31</v>
      </c>
      <c r="F45" s="15" t="s">
        <v>32</v>
      </c>
    </row>
    <row r="46" spans="2:17" ht="15.75" customHeight="1" x14ac:dyDescent="0.2">
      <c r="E46" s="15" t="s">
        <v>32</v>
      </c>
      <c r="F46" s="15" t="s">
        <v>33</v>
      </c>
    </row>
    <row r="47" spans="2:17" ht="15.75" customHeight="1" x14ac:dyDescent="0.2">
      <c r="E47" s="15" t="s">
        <v>33</v>
      </c>
      <c r="F47" s="15" t="s">
        <v>34</v>
      </c>
    </row>
    <row r="48" spans="2:17" ht="15.75" customHeight="1" x14ac:dyDescent="0.2">
      <c r="E48" s="15" t="s">
        <v>34</v>
      </c>
      <c r="F48" s="15" t="s">
        <v>35</v>
      </c>
    </row>
    <row r="49" spans="5:6" ht="15.75" customHeight="1" x14ac:dyDescent="0.2">
      <c r="E49" s="15" t="s">
        <v>35</v>
      </c>
      <c r="F49" s="15" t="s">
        <v>36</v>
      </c>
    </row>
    <row r="50" spans="5:6" ht="15.75" customHeight="1" x14ac:dyDescent="0.2">
      <c r="E50" s="15" t="s">
        <v>36</v>
      </c>
      <c r="F50" s="15" t="s">
        <v>37</v>
      </c>
    </row>
    <row r="51" spans="5:6" ht="15.75" customHeight="1" x14ac:dyDescent="0.2">
      <c r="E51" s="15" t="s">
        <v>37</v>
      </c>
      <c r="F51" s="15" t="s">
        <v>38</v>
      </c>
    </row>
    <row r="52" spans="5:6" ht="15.75" customHeight="1" x14ac:dyDescent="0.2">
      <c r="E52" s="15" t="s">
        <v>38</v>
      </c>
      <c r="F52" s="15" t="s">
        <v>39</v>
      </c>
    </row>
    <row r="53" spans="5:6" ht="15.75" customHeight="1" x14ac:dyDescent="0.2">
      <c r="E53" s="15" t="s">
        <v>39</v>
      </c>
      <c r="F53" s="15" t="s">
        <v>40</v>
      </c>
    </row>
    <row r="54" spans="5:6" ht="15.75" customHeight="1" x14ac:dyDescent="0.2">
      <c r="E54" s="15" t="s">
        <v>40</v>
      </c>
      <c r="F54" s="15" t="s">
        <v>41</v>
      </c>
    </row>
    <row r="55" spans="5:6" ht="15.75" customHeight="1" x14ac:dyDescent="0.2">
      <c r="E55" s="15" t="s">
        <v>41</v>
      </c>
      <c r="F55" s="15" t="s">
        <v>42</v>
      </c>
    </row>
    <row r="56" spans="5:6" ht="15.75" customHeight="1" x14ac:dyDescent="0.2">
      <c r="E56" s="15" t="s">
        <v>42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A1i5k</cp:lastModifiedBy>
  <dcterms:modified xsi:type="dcterms:W3CDTF">2023-11-08T07:41:19Z</dcterms:modified>
</cp:coreProperties>
</file>