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_mac/PycharmProjects/python-optimization/"/>
    </mc:Choice>
  </mc:AlternateContent>
  <xr:revisionPtr revIDLastSave="0" documentId="13_ncr:1_{FF976A1C-21C8-9E48-A376-138DC15F9D2F}" xr6:coauthVersionLast="47" xr6:coauthVersionMax="47" xr10:uidLastSave="{00000000-0000-0000-0000-000000000000}"/>
  <bookViews>
    <workbookView xWindow="0" yWindow="500" windowWidth="28800" windowHeight="16260" activeTab="1" xr2:uid="{D481F55A-4EF9-4804-9C01-9BC1232C6DB2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Atable">Sheet1!$A$2:$A$8</definedName>
    <definedName name="capgen">Sheet1!$W$2:$X$5</definedName>
    <definedName name="genset">Sheet1!$W$2:$W$5</definedName>
    <definedName name="lineset">Sheet1!$E$12:$F$40</definedName>
    <definedName name="Pdemand">Sheet1!$H$2:$I$8</definedName>
    <definedName name="priset">Sheet1!$K$11:$L$17</definedName>
    <definedName name="PRTable">Sheet1!$P$11:$Q$17</definedName>
    <definedName name="Qdemand">Sheet1!$P$2:$Q$8</definedName>
    <definedName name="QRTable">Sheet1!$W$11:$X$17</definedName>
    <definedName name="T0Table">Sheet1!$E$2:$E$4</definedName>
    <definedName name="Ttable">Sheet1!$C$2:$C$3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4" l="1"/>
  <c r="N36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L71" i="4"/>
  <c r="N27" i="4"/>
  <c r="N28" i="4"/>
  <c r="N29" i="4"/>
  <c r="N30" i="4"/>
  <c r="N31" i="4"/>
  <c r="N32" i="4"/>
  <c r="N33" i="4"/>
  <c r="N34" i="4"/>
  <c r="N35" i="4"/>
  <c r="M29" i="4"/>
  <c r="M30" i="4"/>
  <c r="M31" i="4"/>
  <c r="M32" i="4"/>
  <c r="M33" i="4"/>
  <c r="M34" i="4"/>
  <c r="M35" i="4"/>
  <c r="J33" i="4"/>
  <c r="J27" i="4"/>
  <c r="J28" i="4"/>
  <c r="L29" i="4" s="1"/>
  <c r="J29" i="4"/>
  <c r="J30" i="4"/>
  <c r="J31" i="4"/>
  <c r="L32" i="4" s="1"/>
  <c r="J32" i="4"/>
  <c r="L33" i="4" s="1"/>
  <c r="J34" i="4"/>
  <c r="J35" i="4"/>
  <c r="M28" i="4"/>
  <c r="M27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19" i="4"/>
  <c r="N20" i="4"/>
  <c r="N21" i="4"/>
  <c r="N22" i="4"/>
  <c r="N23" i="4"/>
  <c r="N24" i="4"/>
  <c r="N25" i="4"/>
  <c r="N2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J74" i="4"/>
  <c r="L75" i="4" s="1"/>
  <c r="J56" i="4"/>
  <c r="J62" i="4"/>
  <c r="L63" i="4" s="1"/>
  <c r="J63" i="4"/>
  <c r="J64" i="4"/>
  <c r="L65" i="4" s="1"/>
  <c r="J65" i="4"/>
  <c r="L66" i="4" s="1"/>
  <c r="J66" i="4"/>
  <c r="L67" i="4" s="1"/>
  <c r="J67" i="4"/>
  <c r="J68" i="4"/>
  <c r="L69" i="4" s="1"/>
  <c r="J69" i="4"/>
  <c r="L70" i="4" s="1"/>
  <c r="J70" i="4"/>
  <c r="J71" i="4"/>
  <c r="J72" i="4"/>
  <c r="L73" i="4" s="1"/>
  <c r="J73" i="4"/>
  <c r="M19" i="4"/>
  <c r="M20" i="4"/>
  <c r="M21" i="4"/>
  <c r="M22" i="4"/>
  <c r="M23" i="4"/>
  <c r="M24" i="4"/>
  <c r="M25" i="4"/>
  <c r="M26" i="4"/>
  <c r="M18" i="4"/>
  <c r="N17" i="4"/>
  <c r="J18" i="4"/>
  <c r="J19" i="4"/>
  <c r="L20" i="4" s="1"/>
  <c r="J20" i="4"/>
  <c r="J21" i="4"/>
  <c r="J22" i="4"/>
  <c r="J23" i="4"/>
  <c r="L24" i="4" s="1"/>
  <c r="J24" i="4"/>
  <c r="J25" i="4"/>
  <c r="J26" i="4"/>
  <c r="J36" i="4"/>
  <c r="L37" i="4" s="1"/>
  <c r="J37" i="4"/>
  <c r="J38" i="4"/>
  <c r="J39" i="4"/>
  <c r="L40" i="4" s="1"/>
  <c r="J40" i="4"/>
  <c r="L41" i="4" s="1"/>
  <c r="J41" i="4"/>
  <c r="J42" i="4"/>
  <c r="L43" i="4" s="1"/>
  <c r="J43" i="4"/>
  <c r="L44" i="4" s="1"/>
  <c r="J44" i="4"/>
  <c r="L45" i="4" s="1"/>
  <c r="J45" i="4"/>
  <c r="J46" i="4"/>
  <c r="L47" i="4" s="1"/>
  <c r="J47" i="4"/>
  <c r="L48" i="4" s="1"/>
  <c r="J48" i="4"/>
  <c r="L49" i="4" s="1"/>
  <c r="J49" i="4"/>
  <c r="J50" i="4"/>
  <c r="L51" i="4" s="1"/>
  <c r="J51" i="4"/>
  <c r="L52" i="4" s="1"/>
  <c r="J52" i="4"/>
  <c r="L53" i="4" s="1"/>
  <c r="J53" i="4"/>
  <c r="L54" i="4" s="1"/>
  <c r="J54" i="4"/>
  <c r="J55" i="4"/>
  <c r="L56" i="4" s="1"/>
  <c r="J57" i="4"/>
  <c r="L58" i="4" s="1"/>
  <c r="J58" i="4"/>
  <c r="L59" i="4" s="1"/>
  <c r="J59" i="4"/>
  <c r="J60" i="4"/>
  <c r="L61" i="4" s="1"/>
  <c r="J61" i="4"/>
  <c r="L62" i="4" s="1"/>
  <c r="J17" i="4"/>
  <c r="J75" i="4"/>
  <c r="J76" i="4"/>
  <c r="L77" i="4" s="1"/>
  <c r="J77" i="4"/>
  <c r="L78" i="4" s="1"/>
  <c r="J78" i="4"/>
  <c r="L79" i="4" s="1"/>
  <c r="J79" i="4"/>
  <c r="J80" i="4"/>
  <c r="L81" i="4" s="1"/>
  <c r="J81" i="4"/>
  <c r="K8" i="4"/>
  <c r="L8" i="4"/>
  <c r="M8" i="4"/>
  <c r="K9" i="4"/>
  <c r="L9" i="4"/>
  <c r="M9" i="4"/>
  <c r="K10" i="4"/>
  <c r="L10" i="4"/>
  <c r="M10" i="4"/>
  <c r="J9" i="4"/>
  <c r="J10" i="4"/>
  <c r="J8" i="4"/>
  <c r="H10" i="4"/>
  <c r="G8" i="4"/>
  <c r="H8" i="4"/>
  <c r="G9" i="4"/>
  <c r="H9" i="4"/>
  <c r="G10" i="4"/>
  <c r="F9" i="4"/>
  <c r="F10" i="4"/>
  <c r="F8" i="4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Y12" i="1"/>
  <c r="Z12" i="1"/>
  <c r="AA12" i="1"/>
  <c r="AB12" i="1"/>
  <c r="X12" i="1"/>
  <c r="Q4" i="1"/>
  <c r="Q5" i="1"/>
  <c r="Q6" i="1"/>
  <c r="Q7" i="1"/>
  <c r="Q8" i="1"/>
  <c r="Q3" i="1"/>
  <c r="G23" i="3"/>
  <c r="F23" i="3"/>
  <c r="I2" i="3"/>
  <c r="J2" i="3" s="1"/>
  <c r="K2" i="3" s="1"/>
  <c r="I23" i="3"/>
  <c r="J23" i="3" s="1"/>
  <c r="K23" i="3" s="1"/>
  <c r="I22" i="3"/>
  <c r="J22" i="3" s="1"/>
  <c r="K22" i="3" s="1"/>
  <c r="I21" i="3"/>
  <c r="J21" i="3" s="1"/>
  <c r="K21" i="3" s="1"/>
  <c r="I20" i="3"/>
  <c r="J20" i="3" s="1"/>
  <c r="K20" i="3" s="1"/>
  <c r="I19" i="3"/>
  <c r="J19" i="3" s="1"/>
  <c r="K19" i="3" s="1"/>
  <c r="I18" i="3"/>
  <c r="J18" i="3" s="1"/>
  <c r="K18" i="3" s="1"/>
  <c r="I17" i="3"/>
  <c r="J17" i="3" s="1"/>
  <c r="K17" i="3" s="1"/>
  <c r="I16" i="3"/>
  <c r="J16" i="3" s="1"/>
  <c r="K16" i="3" s="1"/>
  <c r="I15" i="3"/>
  <c r="J15" i="3" s="1"/>
  <c r="K15" i="3" s="1"/>
  <c r="I14" i="3"/>
  <c r="J14" i="3" s="1"/>
  <c r="K14" i="3" s="1"/>
  <c r="H23" i="3"/>
  <c r="F22" i="3"/>
  <c r="H22" i="3" s="1"/>
  <c r="F21" i="3"/>
  <c r="G21" i="3" s="1"/>
  <c r="F20" i="3"/>
  <c r="G20" i="3" s="1"/>
  <c r="F19" i="3"/>
  <c r="H19" i="3" s="1"/>
  <c r="F18" i="3"/>
  <c r="H18" i="3" s="1"/>
  <c r="F17" i="3"/>
  <c r="G17" i="3" s="1"/>
  <c r="F16" i="3"/>
  <c r="G16" i="3" s="1"/>
  <c r="F15" i="3"/>
  <c r="H15" i="3" s="1"/>
  <c r="F14" i="3"/>
  <c r="H14" i="3" s="1"/>
  <c r="I13" i="3"/>
  <c r="J13" i="3" s="1"/>
  <c r="K13" i="3" s="1"/>
  <c r="F13" i="3"/>
  <c r="G13" i="3" s="1"/>
  <c r="I12" i="3"/>
  <c r="J12" i="3" s="1"/>
  <c r="K12" i="3" s="1"/>
  <c r="F12" i="3"/>
  <c r="H12" i="3" s="1"/>
  <c r="I11" i="3"/>
  <c r="J11" i="3" s="1"/>
  <c r="K11" i="3" s="1"/>
  <c r="F11" i="3"/>
  <c r="H11" i="3" s="1"/>
  <c r="I10" i="3"/>
  <c r="J10" i="3" s="1"/>
  <c r="K10" i="3" s="1"/>
  <c r="F10" i="3"/>
  <c r="H10" i="3" s="1"/>
  <c r="I9" i="3"/>
  <c r="J9" i="3" s="1"/>
  <c r="K9" i="3" s="1"/>
  <c r="F9" i="3"/>
  <c r="H9" i="3" s="1"/>
  <c r="I8" i="3"/>
  <c r="J8" i="3" s="1"/>
  <c r="K8" i="3" s="1"/>
  <c r="F8" i="3"/>
  <c r="H8" i="3" s="1"/>
  <c r="I7" i="3"/>
  <c r="J7" i="3" s="1"/>
  <c r="K7" i="3" s="1"/>
  <c r="F7" i="3"/>
  <c r="H7" i="3" s="1"/>
  <c r="I6" i="3"/>
  <c r="J6" i="3" s="1"/>
  <c r="K6" i="3" s="1"/>
  <c r="F6" i="3"/>
  <c r="H6" i="3" s="1"/>
  <c r="I5" i="3"/>
  <c r="J5" i="3" s="1"/>
  <c r="K5" i="3" s="1"/>
  <c r="F5" i="3"/>
  <c r="H5" i="3" s="1"/>
  <c r="I4" i="3"/>
  <c r="J4" i="3" s="1"/>
  <c r="K4" i="3" s="1"/>
  <c r="F4" i="3"/>
  <c r="H4" i="3" s="1"/>
  <c r="I3" i="3"/>
  <c r="J3" i="3" s="1"/>
  <c r="K3" i="3" s="1"/>
  <c r="F3" i="3"/>
  <c r="G3" i="3" s="1"/>
  <c r="F2" i="3"/>
  <c r="H2" i="3" s="1"/>
  <c r="L80" i="4" l="1"/>
  <c r="L76" i="4"/>
  <c r="L60" i="4"/>
  <c r="L72" i="4"/>
  <c r="L68" i="4"/>
  <c r="L64" i="4"/>
  <c r="L36" i="4"/>
  <c r="L55" i="4"/>
  <c r="L50" i="4"/>
  <c r="L46" i="4"/>
  <c r="L42" i="4"/>
  <c r="L38" i="4"/>
  <c r="L39" i="4"/>
  <c r="L74" i="4"/>
  <c r="L57" i="4"/>
  <c r="L26" i="4"/>
  <c r="L22" i="4"/>
  <c r="L31" i="4"/>
  <c r="L28" i="4"/>
  <c r="L35" i="4"/>
  <c r="L30" i="4"/>
  <c r="L34" i="4"/>
  <c r="L23" i="4"/>
  <c r="L19" i="4"/>
  <c r="L25" i="4"/>
  <c r="L21" i="4"/>
  <c r="L27" i="4"/>
  <c r="L18" i="4"/>
  <c r="G19" i="3"/>
  <c r="H3" i="3"/>
  <c r="H20" i="3"/>
  <c r="H16" i="3"/>
  <c r="G12" i="3"/>
  <c r="G11" i="3"/>
  <c r="G9" i="3"/>
  <c r="G8" i="3"/>
  <c r="G7" i="3"/>
  <c r="G4" i="3"/>
  <c r="G5" i="3"/>
  <c r="G6" i="3"/>
  <c r="H13" i="3"/>
  <c r="G15" i="3"/>
  <c r="G10" i="3"/>
  <c r="H17" i="3"/>
  <c r="H21" i="3"/>
  <c r="G2" i="3"/>
  <c r="G14" i="3"/>
  <c r="G18" i="3"/>
  <c r="G22" i="3"/>
</calcChain>
</file>

<file path=xl/sharedStrings.xml><?xml version="1.0" encoding="utf-8"?>
<sst xmlns="http://schemas.openxmlformats.org/spreadsheetml/2006/main" count="36" uniqueCount="20">
  <si>
    <t>A</t>
  </si>
  <si>
    <t>T</t>
  </si>
  <si>
    <t>T0</t>
  </si>
  <si>
    <t>fbus</t>
  </si>
  <si>
    <t>tbus</t>
  </si>
  <si>
    <t>G</t>
  </si>
  <si>
    <t>x</t>
  </si>
  <si>
    <t>B</t>
  </si>
  <si>
    <t>R</t>
  </si>
  <si>
    <t>b</t>
  </si>
  <si>
    <t>r2  + x2</t>
  </si>
  <si>
    <t>Priority</t>
  </si>
  <si>
    <t>PRI</t>
  </si>
  <si>
    <t>Gen</t>
  </si>
  <si>
    <t>SG</t>
  </si>
  <si>
    <t>X</t>
  </si>
  <si>
    <t>w</t>
  </si>
  <si>
    <t>ratio</t>
  </si>
  <si>
    <t>1/w</t>
  </si>
  <si>
    <t>eksi1/2piwl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</si>
</sst>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899-B517-4C06-B6AA-6DDDB06CF28F}">
  <dimension ref="A1:AB44"/>
  <sheetViews>
    <sheetView workbookViewId="0">
      <selection activeCell="L22" sqref="L22"/>
    </sheetView>
  </sheetViews>
  <sheetFormatPr baseColWidth="10" defaultColWidth="9.1640625" defaultRowHeight="15" x14ac:dyDescent="0.2"/>
  <cols>
    <col min="1" max="16384" width="9.1640625" style="1"/>
  </cols>
  <sheetData>
    <row r="1" spans="1:28" ht="16" thickBot="1" x14ac:dyDescent="0.25"/>
    <row r="2" spans="1:28" x14ac:dyDescent="0.2">
      <c r="A2" s="10" t="s">
        <v>0</v>
      </c>
      <c r="C2" s="10" t="s">
        <v>1</v>
      </c>
      <c r="E2" s="10" t="s">
        <v>2</v>
      </c>
      <c r="H2" s="13"/>
      <c r="I2" s="14">
        <v>1</v>
      </c>
      <c r="J2" s="14"/>
      <c r="K2" s="14"/>
      <c r="L2" s="14"/>
      <c r="M2" s="15"/>
      <c r="P2" s="13"/>
      <c r="Q2" s="14">
        <v>1</v>
      </c>
      <c r="R2" s="14"/>
      <c r="S2" s="14"/>
      <c r="T2" s="14"/>
      <c r="U2" s="15"/>
      <c r="W2" s="13" t="s">
        <v>13</v>
      </c>
      <c r="X2" s="15" t="s">
        <v>14</v>
      </c>
    </row>
    <row r="3" spans="1:28" x14ac:dyDescent="0.2">
      <c r="A3" s="11">
        <v>1</v>
      </c>
      <c r="C3" s="11">
        <v>1</v>
      </c>
      <c r="E3" s="11">
        <v>0</v>
      </c>
      <c r="H3" s="5">
        <v>1</v>
      </c>
      <c r="I3" s="9">
        <v>0.05</v>
      </c>
      <c r="J3" s="9"/>
      <c r="K3" s="9"/>
      <c r="L3" s="9"/>
      <c r="M3" s="6"/>
      <c r="P3" s="5">
        <v>1</v>
      </c>
      <c r="Q3" s="9">
        <f>I3*0.6</f>
        <v>0.03</v>
      </c>
      <c r="R3" s="9"/>
      <c r="S3" s="9"/>
      <c r="T3" s="9"/>
      <c r="U3" s="6"/>
      <c r="W3" s="5">
        <v>1</v>
      </c>
      <c r="X3" s="6">
        <v>0.6</v>
      </c>
    </row>
    <row r="4" spans="1:28" x14ac:dyDescent="0.2">
      <c r="A4" s="11">
        <v>2</v>
      </c>
      <c r="C4" s="11"/>
      <c r="E4" s="11">
        <v>1</v>
      </c>
      <c r="H4" s="5">
        <v>2</v>
      </c>
      <c r="I4" s="9">
        <v>0.02</v>
      </c>
      <c r="J4" s="9"/>
      <c r="K4" s="9"/>
      <c r="L4" s="9"/>
      <c r="M4" s="6"/>
      <c r="P4" s="5">
        <v>2</v>
      </c>
      <c r="Q4" s="9">
        <f t="shared" ref="Q4:Q8" si="0">I4*0.6</f>
        <v>1.2E-2</v>
      </c>
      <c r="R4" s="9"/>
      <c r="S4" s="9"/>
      <c r="T4" s="9"/>
      <c r="U4" s="6"/>
      <c r="W4" s="5">
        <v>3</v>
      </c>
      <c r="X4" s="6">
        <v>0.8</v>
      </c>
    </row>
    <row r="5" spans="1:28" ht="16" thickBot="1" x14ac:dyDescent="0.25">
      <c r="A5" s="11">
        <v>3</v>
      </c>
      <c r="C5" s="11"/>
      <c r="E5" s="11"/>
      <c r="H5" s="5">
        <v>3</v>
      </c>
      <c r="I5" s="9">
        <v>0.03</v>
      </c>
      <c r="J5" s="9"/>
      <c r="K5" s="9"/>
      <c r="L5" s="9"/>
      <c r="M5" s="6"/>
      <c r="P5" s="5">
        <v>3</v>
      </c>
      <c r="Q5" s="9">
        <f t="shared" si="0"/>
        <v>1.7999999999999999E-2</v>
      </c>
      <c r="R5" s="9"/>
      <c r="S5" s="9"/>
      <c r="T5" s="9"/>
      <c r="U5" s="6"/>
      <c r="W5" s="7">
        <v>4</v>
      </c>
      <c r="X5" s="8">
        <v>1</v>
      </c>
    </row>
    <row r="6" spans="1:28" x14ac:dyDescent="0.2">
      <c r="A6" s="11">
        <v>4</v>
      </c>
      <c r="C6" s="11"/>
      <c r="E6" s="11"/>
      <c r="H6" s="5">
        <v>4</v>
      </c>
      <c r="I6" s="9">
        <v>0.01</v>
      </c>
      <c r="J6" s="9"/>
      <c r="K6" s="9"/>
      <c r="L6" s="9"/>
      <c r="M6" s="6"/>
      <c r="P6" s="5">
        <v>4</v>
      </c>
      <c r="Q6" s="9">
        <f t="shared" si="0"/>
        <v>6.0000000000000001E-3</v>
      </c>
      <c r="R6" s="9"/>
      <c r="S6" s="9"/>
      <c r="T6" s="9"/>
      <c r="U6" s="6"/>
    </row>
    <row r="7" spans="1:28" ht="16" thickBot="1" x14ac:dyDescent="0.25">
      <c r="A7" s="11">
        <v>5</v>
      </c>
      <c r="C7" s="12"/>
      <c r="E7" s="11"/>
      <c r="H7" s="5">
        <v>5</v>
      </c>
      <c r="I7" s="9">
        <v>0.01</v>
      </c>
      <c r="J7" s="9"/>
      <c r="K7" s="9"/>
      <c r="L7" s="9"/>
      <c r="M7" s="6"/>
      <c r="P7" s="5">
        <v>5</v>
      </c>
      <c r="Q7" s="9">
        <f t="shared" si="0"/>
        <v>6.0000000000000001E-3</v>
      </c>
      <c r="R7" s="9"/>
      <c r="S7" s="9"/>
      <c r="T7" s="9"/>
      <c r="U7" s="6"/>
    </row>
    <row r="8" spans="1:28" ht="16" thickBot="1" x14ac:dyDescent="0.25">
      <c r="A8" s="12">
        <v>6</v>
      </c>
      <c r="E8" s="12"/>
      <c r="H8" s="7">
        <v>6</v>
      </c>
      <c r="I8" s="16">
        <v>0.01</v>
      </c>
      <c r="J8" s="16"/>
      <c r="K8" s="16"/>
      <c r="L8" s="16"/>
      <c r="M8" s="8"/>
      <c r="P8" s="7">
        <v>6</v>
      </c>
      <c r="Q8" s="16">
        <f t="shared" si="0"/>
        <v>6.0000000000000001E-3</v>
      </c>
      <c r="R8" s="16"/>
      <c r="S8" s="16"/>
      <c r="T8" s="16"/>
      <c r="U8" s="8"/>
    </row>
    <row r="10" spans="1:28" ht="16" thickBot="1" x14ac:dyDescent="0.25">
      <c r="K10" s="18" t="s">
        <v>11</v>
      </c>
      <c r="L10" s="18"/>
    </row>
    <row r="11" spans="1:28" ht="16" thickBot="1" x14ac:dyDescent="0.25">
      <c r="K11" s="3" t="s">
        <v>0</v>
      </c>
      <c r="L11" s="4" t="s">
        <v>12</v>
      </c>
      <c r="P11" s="13"/>
      <c r="Q11" s="14">
        <v>1</v>
      </c>
      <c r="R11" s="14">
        <v>2</v>
      </c>
      <c r="S11" s="14">
        <v>3</v>
      </c>
      <c r="T11" s="14">
        <v>4</v>
      </c>
      <c r="U11" s="15">
        <v>5</v>
      </c>
      <c r="W11" s="13"/>
      <c r="X11" s="14">
        <v>1</v>
      </c>
      <c r="Y11" s="14">
        <v>2</v>
      </c>
      <c r="Z11" s="14">
        <v>3</v>
      </c>
      <c r="AA11" s="14">
        <v>4</v>
      </c>
      <c r="AB11" s="15">
        <v>5</v>
      </c>
    </row>
    <row r="12" spans="1:28" ht="16" x14ac:dyDescent="0.2">
      <c r="E12" s="17" t="s">
        <v>3</v>
      </c>
      <c r="F12" s="15" t="s">
        <v>4</v>
      </c>
      <c r="K12" s="5">
        <v>1</v>
      </c>
      <c r="L12" s="6">
        <v>1</v>
      </c>
      <c r="P12" s="5">
        <v>1</v>
      </c>
      <c r="Q12" s="9">
        <v>0.01</v>
      </c>
      <c r="R12" s="9">
        <v>0.01</v>
      </c>
      <c r="S12" s="9">
        <v>0.01</v>
      </c>
      <c r="T12" s="9">
        <v>0.01</v>
      </c>
      <c r="U12" s="6">
        <v>0.01</v>
      </c>
      <c r="W12" s="5">
        <v>1</v>
      </c>
      <c r="X12" s="9">
        <f>Q12*0.6</f>
        <v>6.0000000000000001E-3</v>
      </c>
      <c r="Y12" s="9">
        <f t="shared" ref="Y12:AB12" si="1">R12*0.6</f>
        <v>6.0000000000000001E-3</v>
      </c>
      <c r="Z12" s="9">
        <f t="shared" si="1"/>
        <v>6.0000000000000001E-3</v>
      </c>
      <c r="AA12" s="9">
        <f t="shared" si="1"/>
        <v>6.0000000000000001E-3</v>
      </c>
      <c r="AB12" s="6">
        <f t="shared" si="1"/>
        <v>6.0000000000000001E-3</v>
      </c>
    </row>
    <row r="13" spans="1:28" x14ac:dyDescent="0.2">
      <c r="E13" s="5">
        <v>1</v>
      </c>
      <c r="F13" s="6">
        <v>2</v>
      </c>
      <c r="K13" s="5">
        <v>2</v>
      </c>
      <c r="L13" s="6">
        <v>2</v>
      </c>
      <c r="P13" s="5">
        <v>2</v>
      </c>
      <c r="Q13" s="9">
        <v>0</v>
      </c>
      <c r="R13" s="9">
        <v>0</v>
      </c>
      <c r="S13" s="9">
        <v>0</v>
      </c>
      <c r="T13" s="9">
        <v>0</v>
      </c>
      <c r="U13" s="6">
        <v>0</v>
      </c>
      <c r="W13" s="5">
        <v>2</v>
      </c>
      <c r="X13" s="9">
        <f t="shared" ref="X13:X17" si="2">Q13*0.6</f>
        <v>0</v>
      </c>
      <c r="Y13" s="9">
        <f t="shared" ref="Y13:Y17" si="3">R13*0.6</f>
        <v>0</v>
      </c>
      <c r="Z13" s="9">
        <f t="shared" ref="Z13:Z17" si="4">S13*0.6</f>
        <v>0</v>
      </c>
      <c r="AA13" s="9">
        <f t="shared" ref="AA13:AA17" si="5">T13*0.6</f>
        <v>0</v>
      </c>
      <c r="AB13" s="6">
        <f t="shared" ref="AB13:AB17" si="6">U13*0.6</f>
        <v>0</v>
      </c>
    </row>
    <row r="14" spans="1:28" x14ac:dyDescent="0.2">
      <c r="E14" s="5">
        <v>1</v>
      </c>
      <c r="F14" s="6">
        <v>4</v>
      </c>
      <c r="K14" s="5">
        <v>3</v>
      </c>
      <c r="L14" s="6">
        <v>1</v>
      </c>
      <c r="P14" s="5">
        <v>3</v>
      </c>
      <c r="Q14" s="9">
        <v>0</v>
      </c>
      <c r="R14" s="9">
        <v>0</v>
      </c>
      <c r="S14" s="9">
        <v>0</v>
      </c>
      <c r="T14" s="9">
        <v>0</v>
      </c>
      <c r="U14" s="6">
        <v>0</v>
      </c>
      <c r="W14" s="5">
        <v>3</v>
      </c>
      <c r="X14" s="9">
        <f t="shared" si="2"/>
        <v>0</v>
      </c>
      <c r="Y14" s="9">
        <f t="shared" si="3"/>
        <v>0</v>
      </c>
      <c r="Z14" s="9">
        <f t="shared" si="4"/>
        <v>0</v>
      </c>
      <c r="AA14" s="9">
        <f t="shared" si="5"/>
        <v>0</v>
      </c>
      <c r="AB14" s="6">
        <f t="shared" si="6"/>
        <v>0</v>
      </c>
    </row>
    <row r="15" spans="1:28" x14ac:dyDescent="0.2">
      <c r="E15" s="5">
        <v>1</v>
      </c>
      <c r="F15" s="6">
        <v>5</v>
      </c>
      <c r="K15" s="5">
        <v>4</v>
      </c>
      <c r="L15" s="6">
        <v>1</v>
      </c>
      <c r="P15" s="5">
        <v>4</v>
      </c>
      <c r="Q15" s="9">
        <v>0</v>
      </c>
      <c r="R15" s="9">
        <v>0</v>
      </c>
      <c r="S15" s="9">
        <v>0</v>
      </c>
      <c r="T15" s="9">
        <v>0</v>
      </c>
      <c r="U15" s="6">
        <v>0</v>
      </c>
      <c r="W15" s="5">
        <v>4</v>
      </c>
      <c r="X15" s="9">
        <f t="shared" si="2"/>
        <v>0</v>
      </c>
      <c r="Y15" s="9">
        <f t="shared" si="3"/>
        <v>0</v>
      </c>
      <c r="Z15" s="9">
        <f t="shared" si="4"/>
        <v>0</v>
      </c>
      <c r="AA15" s="9">
        <f t="shared" si="5"/>
        <v>0</v>
      </c>
      <c r="AB15" s="6">
        <f t="shared" si="6"/>
        <v>0</v>
      </c>
    </row>
    <row r="16" spans="1:28" x14ac:dyDescent="0.2">
      <c r="E16" s="5">
        <v>2</v>
      </c>
      <c r="F16" s="6">
        <v>1</v>
      </c>
      <c r="K16" s="5">
        <v>5</v>
      </c>
      <c r="L16" s="6">
        <v>0</v>
      </c>
      <c r="P16" s="5">
        <v>5</v>
      </c>
      <c r="Q16" s="9">
        <v>0.01</v>
      </c>
      <c r="R16" s="9">
        <v>0.01</v>
      </c>
      <c r="S16" s="9">
        <v>0.01</v>
      </c>
      <c r="T16" s="9">
        <v>0.01</v>
      </c>
      <c r="U16" s="6">
        <v>0.01</v>
      </c>
      <c r="W16" s="5">
        <v>5</v>
      </c>
      <c r="X16" s="9">
        <f t="shared" si="2"/>
        <v>6.0000000000000001E-3</v>
      </c>
      <c r="Y16" s="9">
        <f t="shared" si="3"/>
        <v>6.0000000000000001E-3</v>
      </c>
      <c r="Z16" s="9">
        <f t="shared" si="4"/>
        <v>6.0000000000000001E-3</v>
      </c>
      <c r="AA16" s="9">
        <f t="shared" si="5"/>
        <v>6.0000000000000001E-3</v>
      </c>
      <c r="AB16" s="6">
        <f t="shared" si="6"/>
        <v>6.0000000000000001E-3</v>
      </c>
    </row>
    <row r="17" spans="5:28" ht="16" thickBot="1" x14ac:dyDescent="0.25">
      <c r="E17" s="5">
        <v>2</v>
      </c>
      <c r="F17" s="6">
        <v>3</v>
      </c>
      <c r="K17" s="7">
        <v>6</v>
      </c>
      <c r="L17" s="8">
        <v>1</v>
      </c>
      <c r="P17" s="7">
        <v>6</v>
      </c>
      <c r="Q17" s="16">
        <v>0</v>
      </c>
      <c r="R17" s="16">
        <v>0</v>
      </c>
      <c r="S17" s="16">
        <v>0</v>
      </c>
      <c r="T17" s="16">
        <v>0</v>
      </c>
      <c r="U17" s="8">
        <v>0</v>
      </c>
      <c r="W17" s="7">
        <v>6</v>
      </c>
      <c r="X17" s="16">
        <f t="shared" si="2"/>
        <v>0</v>
      </c>
      <c r="Y17" s="16">
        <f t="shared" si="3"/>
        <v>0</v>
      </c>
      <c r="Z17" s="16">
        <f t="shared" si="4"/>
        <v>0</v>
      </c>
      <c r="AA17" s="16">
        <f t="shared" si="5"/>
        <v>0</v>
      </c>
      <c r="AB17" s="8">
        <f t="shared" si="6"/>
        <v>0</v>
      </c>
    </row>
    <row r="18" spans="5:28" x14ac:dyDescent="0.2">
      <c r="E18" s="5">
        <v>2</v>
      </c>
      <c r="F18" s="6">
        <v>4</v>
      </c>
      <c r="J18" s="9"/>
      <c r="K18" s="9"/>
      <c r="L18" s="9"/>
      <c r="M18" s="9"/>
      <c r="N18" s="9"/>
    </row>
    <row r="19" spans="5:28" x14ac:dyDescent="0.2">
      <c r="E19" s="5">
        <v>2</v>
      </c>
      <c r="F19" s="6">
        <v>5</v>
      </c>
      <c r="J19" s="9"/>
      <c r="K19" s="9"/>
      <c r="L19" s="9"/>
      <c r="M19" s="9"/>
      <c r="N19" s="9"/>
    </row>
    <row r="20" spans="5:28" x14ac:dyDescent="0.2">
      <c r="E20" s="5">
        <v>2</v>
      </c>
      <c r="F20" s="6">
        <v>6</v>
      </c>
      <c r="J20" s="9"/>
      <c r="K20" s="9"/>
      <c r="L20" s="9"/>
      <c r="M20" s="9"/>
      <c r="N20" s="9"/>
    </row>
    <row r="21" spans="5:28" x14ac:dyDescent="0.2">
      <c r="E21" s="5">
        <v>3</v>
      </c>
      <c r="F21" s="6">
        <v>2</v>
      </c>
      <c r="J21" s="9"/>
      <c r="K21" s="9"/>
      <c r="L21" s="9"/>
      <c r="M21" s="9"/>
      <c r="N21" s="9"/>
    </row>
    <row r="22" spans="5:28" x14ac:dyDescent="0.2">
      <c r="E22" s="5">
        <v>3</v>
      </c>
      <c r="F22" s="6">
        <v>5</v>
      </c>
      <c r="J22" s="9"/>
      <c r="K22" s="9"/>
      <c r="L22" s="9"/>
      <c r="M22" s="9"/>
      <c r="N22" s="9"/>
    </row>
    <row r="23" spans="5:28" x14ac:dyDescent="0.2">
      <c r="E23" s="5">
        <v>3</v>
      </c>
      <c r="F23" s="6">
        <v>6</v>
      </c>
      <c r="J23" s="9"/>
      <c r="K23" s="9"/>
      <c r="L23" s="9"/>
      <c r="M23" s="9"/>
      <c r="N23" s="9"/>
    </row>
    <row r="24" spans="5:28" x14ac:dyDescent="0.2">
      <c r="E24" s="5">
        <v>4</v>
      </c>
      <c r="F24" s="6">
        <v>1</v>
      </c>
      <c r="J24" s="9"/>
      <c r="K24" s="9"/>
      <c r="L24" s="9"/>
      <c r="M24" s="9"/>
      <c r="N24" s="9"/>
    </row>
    <row r="25" spans="5:28" x14ac:dyDescent="0.2">
      <c r="E25" s="5">
        <v>4</v>
      </c>
      <c r="F25" s="6">
        <v>2</v>
      </c>
      <c r="J25" s="9"/>
      <c r="K25" s="9"/>
      <c r="L25" s="9"/>
      <c r="M25" s="9"/>
      <c r="N25" s="9"/>
    </row>
    <row r="26" spans="5:28" x14ac:dyDescent="0.2">
      <c r="E26" s="5">
        <v>4</v>
      </c>
      <c r="F26" s="6">
        <v>5</v>
      </c>
      <c r="J26" s="9"/>
      <c r="K26" s="9"/>
      <c r="L26" s="9"/>
      <c r="M26" s="9"/>
      <c r="N26" s="9"/>
    </row>
    <row r="27" spans="5:28" x14ac:dyDescent="0.2">
      <c r="E27" s="5">
        <v>5</v>
      </c>
      <c r="F27" s="6">
        <v>1</v>
      </c>
      <c r="J27" s="9"/>
      <c r="K27" s="9"/>
      <c r="L27" s="9"/>
      <c r="M27" s="9"/>
      <c r="N27" s="9"/>
    </row>
    <row r="28" spans="5:28" x14ac:dyDescent="0.2">
      <c r="E28" s="5">
        <v>5</v>
      </c>
      <c r="F28" s="6">
        <v>2</v>
      </c>
      <c r="J28" s="9"/>
      <c r="K28" s="9"/>
      <c r="L28" s="9"/>
      <c r="M28" s="9"/>
      <c r="N28" s="9"/>
    </row>
    <row r="29" spans="5:28" x14ac:dyDescent="0.2">
      <c r="E29" s="5">
        <v>5</v>
      </c>
      <c r="F29" s="6">
        <v>3</v>
      </c>
      <c r="J29" s="9"/>
      <c r="K29" s="9"/>
      <c r="L29" s="9"/>
      <c r="M29" s="9"/>
      <c r="N29" s="9"/>
    </row>
    <row r="30" spans="5:28" x14ac:dyDescent="0.2">
      <c r="E30" s="5">
        <v>5</v>
      </c>
      <c r="F30" s="6">
        <v>4</v>
      </c>
      <c r="J30" s="9"/>
      <c r="K30" s="9"/>
      <c r="L30" s="9"/>
      <c r="M30" s="9"/>
      <c r="N30" s="9"/>
    </row>
    <row r="31" spans="5:28" x14ac:dyDescent="0.2">
      <c r="E31" s="5">
        <v>5</v>
      </c>
      <c r="F31" s="6">
        <v>6</v>
      </c>
      <c r="J31" s="9"/>
      <c r="K31" s="9"/>
      <c r="L31" s="9"/>
      <c r="M31" s="9"/>
      <c r="N31" s="9"/>
    </row>
    <row r="32" spans="5:28" x14ac:dyDescent="0.2">
      <c r="E32" s="5">
        <v>6</v>
      </c>
      <c r="F32" s="6">
        <v>2</v>
      </c>
      <c r="J32" s="9"/>
      <c r="K32" s="9"/>
      <c r="L32" s="9"/>
      <c r="M32" s="9"/>
      <c r="N32" s="9"/>
    </row>
    <row r="33" spans="5:14" x14ac:dyDescent="0.2">
      <c r="E33" s="5">
        <v>6</v>
      </c>
      <c r="F33" s="6">
        <v>3</v>
      </c>
      <c r="J33" s="9"/>
      <c r="K33" s="9"/>
      <c r="L33" s="9"/>
      <c r="M33" s="9"/>
      <c r="N33" s="9"/>
    </row>
    <row r="34" spans="5:14" x14ac:dyDescent="0.2">
      <c r="E34" s="5">
        <v>6</v>
      </c>
      <c r="F34" s="6">
        <v>5</v>
      </c>
      <c r="J34" s="9"/>
      <c r="K34" s="9"/>
      <c r="L34" s="9"/>
      <c r="M34" s="9"/>
      <c r="N34" s="9"/>
    </row>
    <row r="35" spans="5:14" x14ac:dyDescent="0.2">
      <c r="E35" s="5">
        <v>1</v>
      </c>
      <c r="F35" s="6">
        <v>1</v>
      </c>
      <c r="J35" s="9"/>
      <c r="K35" s="9"/>
      <c r="L35" s="9"/>
      <c r="M35" s="9"/>
      <c r="N35" s="9"/>
    </row>
    <row r="36" spans="5:14" x14ac:dyDescent="0.2">
      <c r="E36" s="5">
        <v>2</v>
      </c>
      <c r="F36" s="6">
        <v>2</v>
      </c>
      <c r="J36" s="9"/>
      <c r="K36" s="9"/>
      <c r="L36" s="9"/>
      <c r="M36" s="9"/>
      <c r="N36" s="9"/>
    </row>
    <row r="37" spans="5:14" x14ac:dyDescent="0.2">
      <c r="E37" s="5">
        <v>3</v>
      </c>
      <c r="F37" s="6">
        <v>3</v>
      </c>
      <c r="J37" s="9"/>
      <c r="K37" s="9"/>
      <c r="L37" s="9"/>
      <c r="M37" s="9"/>
      <c r="N37" s="9"/>
    </row>
    <row r="38" spans="5:14" x14ac:dyDescent="0.2">
      <c r="E38" s="5">
        <v>4</v>
      </c>
      <c r="F38" s="6">
        <v>4</v>
      </c>
      <c r="J38" s="9"/>
      <c r="K38" s="9"/>
      <c r="L38" s="9"/>
      <c r="M38" s="9"/>
      <c r="N38" s="9"/>
    </row>
    <row r="39" spans="5:14" x14ac:dyDescent="0.2">
      <c r="E39" s="5">
        <v>5</v>
      </c>
      <c r="F39" s="6">
        <v>5</v>
      </c>
      <c r="J39" s="9"/>
      <c r="K39" s="9"/>
      <c r="L39" s="9"/>
      <c r="M39" s="9"/>
      <c r="N39" s="9"/>
    </row>
    <row r="40" spans="5:14" ht="16" thickBot="1" x14ac:dyDescent="0.25">
      <c r="E40" s="7">
        <v>6</v>
      </c>
      <c r="F40" s="8">
        <v>6</v>
      </c>
      <c r="J40" s="9"/>
      <c r="K40" s="9"/>
      <c r="L40" s="9"/>
      <c r="M40" s="9"/>
      <c r="N40" s="9"/>
    </row>
    <row r="41" spans="5:14" x14ac:dyDescent="0.2">
      <c r="J41" s="9"/>
      <c r="K41" s="9"/>
      <c r="L41" s="9"/>
      <c r="M41" s="9"/>
      <c r="N41" s="9"/>
    </row>
    <row r="42" spans="5:14" x14ac:dyDescent="0.2">
      <c r="J42" s="9"/>
      <c r="K42" s="9"/>
      <c r="L42" s="9"/>
      <c r="M42" s="9"/>
      <c r="N42" s="9"/>
    </row>
    <row r="43" spans="5:14" x14ac:dyDescent="0.2">
      <c r="J43" s="9"/>
      <c r="K43" s="9"/>
      <c r="L43" s="9"/>
      <c r="M43" s="9"/>
      <c r="N43" s="9"/>
    </row>
    <row r="44" spans="5:14" x14ac:dyDescent="0.2">
      <c r="J44" s="9"/>
      <c r="K44" s="9"/>
      <c r="L44" s="9"/>
      <c r="M44" s="9"/>
      <c r="N44" s="9"/>
    </row>
  </sheetData>
  <mergeCells count="1">
    <mergeCell ref="K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EE9-3A29-384E-B52B-41AFA4A64EB2}">
  <dimension ref="E1:Q81"/>
  <sheetViews>
    <sheetView tabSelected="1" topLeftCell="A50" workbookViewId="0">
      <selection activeCell="O73" sqref="O73"/>
    </sheetView>
  </sheetViews>
  <sheetFormatPr baseColWidth="10" defaultRowHeight="15" x14ac:dyDescent="0.2"/>
  <sheetData>
    <row r="1" spans="5:17" x14ac:dyDescent="0.2">
      <c r="E1" t="s">
        <v>8</v>
      </c>
      <c r="J1" t="s">
        <v>15</v>
      </c>
    </row>
    <row r="2" spans="5:17" x14ac:dyDescent="0.2">
      <c r="F2">
        <v>1</v>
      </c>
      <c r="G2">
        <v>2</v>
      </c>
      <c r="H2">
        <v>3</v>
      </c>
      <c r="K2">
        <v>1</v>
      </c>
      <c r="L2">
        <v>2</v>
      </c>
      <c r="M2">
        <v>3</v>
      </c>
    </row>
    <row r="3" spans="5:17" x14ac:dyDescent="0.2">
      <c r="E3">
        <v>1</v>
      </c>
      <c r="F3">
        <v>0</v>
      </c>
      <c r="G3">
        <v>0.1</v>
      </c>
      <c r="H3">
        <v>0.1</v>
      </c>
      <c r="J3">
        <v>1</v>
      </c>
      <c r="K3">
        <v>0</v>
      </c>
      <c r="L3">
        <v>0.05</v>
      </c>
      <c r="M3">
        <v>0.05</v>
      </c>
    </row>
    <row r="4" spans="5:17" x14ac:dyDescent="0.2">
      <c r="E4">
        <v>2</v>
      </c>
      <c r="F4">
        <v>0.1</v>
      </c>
      <c r="G4">
        <v>0</v>
      </c>
      <c r="H4">
        <v>0.1</v>
      </c>
      <c r="J4">
        <v>2</v>
      </c>
      <c r="K4">
        <v>0.05</v>
      </c>
      <c r="L4">
        <v>0</v>
      </c>
      <c r="M4">
        <v>0.05</v>
      </c>
    </row>
    <row r="5" spans="5:17" x14ac:dyDescent="0.2">
      <c r="E5">
        <v>3</v>
      </c>
      <c r="F5">
        <v>0.1</v>
      </c>
      <c r="G5">
        <v>0.1</v>
      </c>
      <c r="H5">
        <v>0</v>
      </c>
      <c r="J5">
        <v>3</v>
      </c>
      <c r="K5">
        <v>0.05</v>
      </c>
      <c r="L5">
        <v>0.05</v>
      </c>
      <c r="M5">
        <v>0</v>
      </c>
    </row>
    <row r="7" spans="5:17" x14ac:dyDescent="0.2">
      <c r="E7" t="s">
        <v>5</v>
      </c>
      <c r="J7" t="s">
        <v>7</v>
      </c>
      <c r="O7" t="s">
        <v>15</v>
      </c>
      <c r="P7" t="s">
        <v>7</v>
      </c>
      <c r="Q7" t="s">
        <v>16</v>
      </c>
    </row>
    <row r="8" spans="5:17" x14ac:dyDescent="0.2">
      <c r="F8" t="e">
        <f>F3/(F3^2+K3^2)</f>
        <v>#DIV/0!</v>
      </c>
      <c r="G8">
        <f t="shared" ref="G8:H10" si="0">G3/(G3^2+L3^2)</f>
        <v>7.9999999999999991</v>
      </c>
      <c r="H8">
        <f t="shared" si="0"/>
        <v>7.9999999999999991</v>
      </c>
      <c r="J8" t="e">
        <f>-K3/(F3^2+K3^2)</f>
        <v>#DIV/0!</v>
      </c>
      <c r="K8">
        <f>-L3/(G3^2+L3^2)</f>
        <v>-3.9999999999999996</v>
      </c>
      <c r="L8">
        <f>-M3/(H3^2+M3^2)</f>
        <v>-3.9999999999999996</v>
      </c>
      <c r="M8" t="e">
        <f t="shared" ref="K8:M10" si="1">-N3/(I3^2+N3^2)</f>
        <v>#DIV/0!</v>
      </c>
      <c r="O8">
        <v>0.05</v>
      </c>
      <c r="P8">
        <v>-4</v>
      </c>
      <c r="Q8">
        <v>1</v>
      </c>
    </row>
    <row r="9" spans="5:17" x14ac:dyDescent="0.2">
      <c r="F9">
        <f t="shared" ref="F9:F10" si="2">F4/(F4^2+K4^2)</f>
        <v>7.9999999999999991</v>
      </c>
      <c r="G9" t="e">
        <f t="shared" si="0"/>
        <v>#DIV/0!</v>
      </c>
      <c r="H9">
        <f t="shared" si="0"/>
        <v>7.9999999999999991</v>
      </c>
      <c r="J9">
        <f t="shared" ref="J9:J10" si="3">-K4/(F4^2+K4^2)</f>
        <v>-3.9999999999999996</v>
      </c>
      <c r="K9" t="e">
        <f t="shared" si="1"/>
        <v>#DIV/0!</v>
      </c>
      <c r="L9">
        <f t="shared" si="1"/>
        <v>-3.9999999999999996</v>
      </c>
      <c r="M9" t="e">
        <f t="shared" si="1"/>
        <v>#DIV/0!</v>
      </c>
      <c r="O9">
        <v>0.1</v>
      </c>
      <c r="P9">
        <v>-5</v>
      </c>
      <c r="Q9">
        <v>2</v>
      </c>
    </row>
    <row r="10" spans="5:17" x14ac:dyDescent="0.2">
      <c r="F10">
        <f t="shared" si="2"/>
        <v>7.9999999999999991</v>
      </c>
      <c r="G10">
        <f t="shared" si="0"/>
        <v>7.9999999999999991</v>
      </c>
      <c r="H10" t="e">
        <f>H5/(H5^2+M5^2)</f>
        <v>#DIV/0!</v>
      </c>
      <c r="J10">
        <f t="shared" si="3"/>
        <v>-3.9999999999999996</v>
      </c>
      <c r="K10">
        <f t="shared" si="1"/>
        <v>-3.9999999999999996</v>
      </c>
      <c r="L10" t="e">
        <f t="shared" si="1"/>
        <v>#DIV/0!</v>
      </c>
      <c r="M10" t="e">
        <f t="shared" si="1"/>
        <v>#DIV/0!</v>
      </c>
      <c r="O10">
        <v>0.2</v>
      </c>
      <c r="P10">
        <v>-4</v>
      </c>
      <c r="Q10">
        <v>4</v>
      </c>
    </row>
    <row r="11" spans="5:17" x14ac:dyDescent="0.2">
      <c r="O11">
        <v>0.4</v>
      </c>
      <c r="P11">
        <v>-2.355</v>
      </c>
      <c r="Q11">
        <v>8</v>
      </c>
    </row>
    <row r="12" spans="5:17" x14ac:dyDescent="0.2">
      <c r="O12">
        <v>0.8</v>
      </c>
      <c r="P12">
        <v>-1.23</v>
      </c>
      <c r="Q12">
        <v>16</v>
      </c>
    </row>
    <row r="13" spans="5:17" x14ac:dyDescent="0.2">
      <c r="O13">
        <v>1.6</v>
      </c>
      <c r="P13">
        <v>-0.622</v>
      </c>
      <c r="Q13">
        <v>32</v>
      </c>
    </row>
    <row r="16" spans="5:17" x14ac:dyDescent="0.2">
      <c r="I16" t="s">
        <v>6</v>
      </c>
      <c r="J16" t="s">
        <v>9</v>
      </c>
      <c r="K16" t="s">
        <v>16</v>
      </c>
      <c r="L16" t="s">
        <v>17</v>
      </c>
      <c r="M16" t="s">
        <v>18</v>
      </c>
      <c r="N16" t="s">
        <v>19</v>
      </c>
    </row>
    <row r="17" spans="9:14" x14ac:dyDescent="0.2">
      <c r="I17">
        <v>0.05</v>
      </c>
      <c r="J17">
        <f>-(K17*I17)/($G$3^2+(I17*K17)^2)</f>
        <v>-3.9999999999999996</v>
      </c>
      <c r="K17">
        <v>1</v>
      </c>
      <c r="N17">
        <f>-1/(2*PI()*I17*K17)</f>
        <v>-3.183098861837907</v>
      </c>
    </row>
    <row r="18" spans="9:14" x14ac:dyDescent="0.2">
      <c r="I18">
        <v>0.05</v>
      </c>
      <c r="J18">
        <f t="shared" ref="J18:J64" si="4">-(K18*I18)/($G$3^2+(I18*K18)^2)</f>
        <v>-4.2226487523992322</v>
      </c>
      <c r="K18">
        <v>1.1000000000000001</v>
      </c>
      <c r="L18">
        <f>J17/J18</f>
        <v>0.94727272727272716</v>
      </c>
      <c r="M18">
        <f>1/K18</f>
        <v>0.90909090909090906</v>
      </c>
      <c r="N18">
        <f>-1/(2*PI()*I18*K18)</f>
        <v>-2.8937262380344606</v>
      </c>
    </row>
    <row r="19" spans="9:14" x14ac:dyDescent="0.2">
      <c r="I19">
        <v>0.05</v>
      </c>
      <c r="J19">
        <f t="shared" si="4"/>
        <v>-4.4117647058823524</v>
      </c>
      <c r="K19">
        <v>1.2</v>
      </c>
      <c r="L19">
        <f t="shared" ref="L19:L72" si="5">J18/J19</f>
        <v>0.95713371721049278</v>
      </c>
      <c r="M19">
        <f t="shared" ref="M19:M72" si="6">1/K19</f>
        <v>0.83333333333333337</v>
      </c>
      <c r="N19">
        <f t="shared" ref="N18:N72" si="7">-1/(2*PI()*I19*K19)</f>
        <v>-2.6525823848649224</v>
      </c>
    </row>
    <row r="20" spans="9:14" x14ac:dyDescent="0.2">
      <c r="I20">
        <v>0.05</v>
      </c>
      <c r="J20">
        <f t="shared" si="4"/>
        <v>-4.5694200351493848</v>
      </c>
      <c r="K20">
        <v>1.3</v>
      </c>
      <c r="L20">
        <f t="shared" si="5"/>
        <v>0.96549773755656099</v>
      </c>
      <c r="M20">
        <f t="shared" si="6"/>
        <v>0.76923076923076916</v>
      </c>
      <c r="N20">
        <f t="shared" si="7"/>
        <v>-2.4485375860291589</v>
      </c>
    </row>
    <row r="21" spans="9:14" x14ac:dyDescent="0.2">
      <c r="I21">
        <v>0.05</v>
      </c>
      <c r="J21">
        <f t="shared" si="4"/>
        <v>-4.6979865771812079</v>
      </c>
      <c r="K21">
        <v>1.4</v>
      </c>
      <c r="L21">
        <f t="shared" si="5"/>
        <v>0.97263369319608339</v>
      </c>
      <c r="M21">
        <f t="shared" si="6"/>
        <v>0.7142857142857143</v>
      </c>
      <c r="N21">
        <f t="shared" si="7"/>
        <v>-2.2736420441699337</v>
      </c>
    </row>
    <row r="22" spans="9:14" x14ac:dyDescent="0.2">
      <c r="I22">
        <v>0.05</v>
      </c>
      <c r="J22">
        <f t="shared" si="4"/>
        <v>-4.8</v>
      </c>
      <c r="K22">
        <v>1.5</v>
      </c>
      <c r="L22">
        <f t="shared" si="5"/>
        <v>0.97874720357941836</v>
      </c>
      <c r="M22">
        <f t="shared" si="6"/>
        <v>0.66666666666666663</v>
      </c>
      <c r="N22">
        <f t="shared" si="7"/>
        <v>-2.1220659078919377</v>
      </c>
    </row>
    <row r="23" spans="9:14" x14ac:dyDescent="0.2">
      <c r="I23">
        <v>0.05</v>
      </c>
      <c r="J23">
        <f t="shared" si="4"/>
        <v>-4.8780487804878048</v>
      </c>
      <c r="K23">
        <v>1.6</v>
      </c>
      <c r="L23">
        <f t="shared" si="5"/>
        <v>0.98399999999999999</v>
      </c>
      <c r="M23">
        <f t="shared" si="6"/>
        <v>0.625</v>
      </c>
      <c r="N23">
        <f t="shared" si="7"/>
        <v>-1.9894367886486917</v>
      </c>
    </row>
    <row r="24" spans="9:14" x14ac:dyDescent="0.2">
      <c r="I24">
        <v>0.05</v>
      </c>
      <c r="J24">
        <f t="shared" si="4"/>
        <v>-4.9346879535558772</v>
      </c>
      <c r="K24">
        <v>1.7</v>
      </c>
      <c r="L24">
        <f t="shared" si="5"/>
        <v>0.98852223816355822</v>
      </c>
      <c r="M24">
        <f t="shared" si="6"/>
        <v>0.58823529411764708</v>
      </c>
      <c r="N24">
        <f t="shared" si="7"/>
        <v>-1.8724110951987689</v>
      </c>
    </row>
    <row r="25" spans="9:14" x14ac:dyDescent="0.2">
      <c r="I25">
        <v>0.05</v>
      </c>
      <c r="J25">
        <f t="shared" si="4"/>
        <v>-4.9723756906077341</v>
      </c>
      <c r="K25">
        <v>1.8</v>
      </c>
      <c r="L25">
        <f t="shared" si="5"/>
        <v>0.99242057732623767</v>
      </c>
      <c r="M25">
        <f t="shared" si="6"/>
        <v>0.55555555555555558</v>
      </c>
      <c r="N25">
        <f t="shared" si="7"/>
        <v>-1.7683882565766149</v>
      </c>
    </row>
    <row r="26" spans="9:14" x14ac:dyDescent="0.2">
      <c r="I26">
        <v>0.05</v>
      </c>
      <c r="J26">
        <f t="shared" si="4"/>
        <v>-4.9934296977660972</v>
      </c>
      <c r="K26">
        <v>1.9</v>
      </c>
      <c r="L26">
        <f t="shared" si="5"/>
        <v>0.99578365804012781</v>
      </c>
      <c r="M26">
        <f t="shared" si="6"/>
        <v>0.52631578947368418</v>
      </c>
      <c r="N26">
        <f t="shared" si="7"/>
        <v>-1.6753151904410037</v>
      </c>
    </row>
    <row r="27" spans="9:14" x14ac:dyDescent="0.2">
      <c r="I27">
        <v>0.05</v>
      </c>
      <c r="J27">
        <f t="shared" si="4"/>
        <v>-4.9947045671473953</v>
      </c>
      <c r="K27">
        <v>1.91</v>
      </c>
      <c r="L27">
        <f t="shared" si="5"/>
        <v>0.9997447557980339</v>
      </c>
      <c r="M27">
        <f t="shared" si="6"/>
        <v>0.52356020942408377</v>
      </c>
      <c r="N27">
        <f t="shared" si="7"/>
        <v>-1.6665439067214172</v>
      </c>
    </row>
    <row r="28" spans="9:14" x14ac:dyDescent="0.2">
      <c r="I28">
        <v>0.05</v>
      </c>
      <c r="J28">
        <f t="shared" si="4"/>
        <v>-4.9958368026644457</v>
      </c>
      <c r="K28">
        <v>1.92</v>
      </c>
      <c r="L28">
        <f t="shared" si="5"/>
        <v>0.99977336419067042</v>
      </c>
      <c r="M28">
        <f t="shared" si="6"/>
        <v>0.52083333333333337</v>
      </c>
      <c r="N28">
        <f t="shared" si="7"/>
        <v>-1.6578639905405765</v>
      </c>
    </row>
    <row r="29" spans="9:14" x14ac:dyDescent="0.2">
      <c r="I29">
        <v>0.05</v>
      </c>
      <c r="J29">
        <f t="shared" si="4"/>
        <v>-4.9968284379085803</v>
      </c>
      <c r="K29">
        <v>1.93</v>
      </c>
      <c r="L29">
        <f t="shared" si="5"/>
        <v>0.99980154707001512</v>
      </c>
      <c r="M29">
        <f t="shared" si="6"/>
        <v>0.5181347150259068</v>
      </c>
      <c r="N29">
        <f t="shared" si="7"/>
        <v>-1.6492740216776718</v>
      </c>
    </row>
    <row r="30" spans="9:14" x14ac:dyDescent="0.2">
      <c r="I30">
        <v>0.05</v>
      </c>
      <c r="J30">
        <f t="shared" si="4"/>
        <v>-4.9976814879694977</v>
      </c>
      <c r="K30">
        <v>1.94</v>
      </c>
      <c r="L30">
        <f t="shared" si="5"/>
        <v>0.99982931083884174</v>
      </c>
      <c r="M30">
        <f t="shared" si="6"/>
        <v>0.51546391752577325</v>
      </c>
      <c r="N30">
        <f t="shared" si="7"/>
        <v>-1.6407726091947974</v>
      </c>
    </row>
    <row r="31" spans="9:14" x14ac:dyDescent="0.2">
      <c r="I31">
        <v>0.05</v>
      </c>
      <c r="J31">
        <f t="shared" si="4"/>
        <v>-4.9983979493751995</v>
      </c>
      <c r="K31">
        <v>1.95</v>
      </c>
      <c r="L31">
        <f t="shared" si="5"/>
        <v>0.9998566617918464</v>
      </c>
      <c r="M31">
        <f t="shared" si="6"/>
        <v>0.51282051282051289</v>
      </c>
      <c r="N31">
        <f t="shared" si="7"/>
        <v>-1.6323583906861061</v>
      </c>
    </row>
    <row r="32" spans="9:14" x14ac:dyDescent="0.2">
      <c r="I32">
        <v>0.05</v>
      </c>
      <c r="J32">
        <f t="shared" si="4"/>
        <v>-4.9989798000408072</v>
      </c>
      <c r="K32">
        <v>1.96</v>
      </c>
      <c r="L32">
        <f t="shared" si="5"/>
        <v>0.99988360611787175</v>
      </c>
      <c r="M32">
        <f t="shared" si="6"/>
        <v>0.51020408163265307</v>
      </c>
      <c r="N32">
        <f t="shared" si="7"/>
        <v>-1.6240300315499525</v>
      </c>
    </row>
    <row r="33" spans="9:14" x14ac:dyDescent="0.2">
      <c r="I33">
        <v>0.05</v>
      </c>
      <c r="J33">
        <f>-(K33*I33)/($G$3^2+(I33*K33)^2)</f>
        <v>-4.9994289992259757</v>
      </c>
      <c r="K33">
        <v>1.97</v>
      </c>
      <c r="L33">
        <f t="shared" si="5"/>
        <v>0.99991014990207117</v>
      </c>
      <c r="M33">
        <f t="shared" si="6"/>
        <v>0.50761421319796951</v>
      </c>
      <c r="N33">
        <f t="shared" si="7"/>
        <v>-1.6157862242832013</v>
      </c>
    </row>
    <row r="34" spans="9:14" x14ac:dyDescent="0.2">
      <c r="I34">
        <v>0.05</v>
      </c>
      <c r="J34">
        <f t="shared" si="4"/>
        <v>-4.9997474875006311</v>
      </c>
      <c r="K34">
        <v>1.98</v>
      </c>
      <c r="L34">
        <f t="shared" si="5"/>
        <v>0.99993629912801563</v>
      </c>
      <c r="M34">
        <f t="shared" si="6"/>
        <v>0.50505050505050508</v>
      </c>
      <c r="N34">
        <f t="shared" si="7"/>
        <v>-1.6076256877969228</v>
      </c>
    </row>
    <row r="35" spans="9:14" x14ac:dyDescent="0.2">
      <c r="I35">
        <v>0.05</v>
      </c>
      <c r="J35">
        <f t="shared" si="4"/>
        <v>-4.9999371867187596</v>
      </c>
      <c r="K35">
        <v>1.99</v>
      </c>
      <c r="L35">
        <f t="shared" si="5"/>
        <v>0.99996205967974305</v>
      </c>
      <c r="M35">
        <f t="shared" si="6"/>
        <v>0.50251256281407031</v>
      </c>
      <c r="N35">
        <f t="shared" si="7"/>
        <v>-1.599547166752717</v>
      </c>
    </row>
    <row r="36" spans="9:14" x14ac:dyDescent="0.2">
      <c r="I36">
        <v>0.05</v>
      </c>
      <c r="J36">
        <f>-(K36*I36)/($G$3^2+(I36*K36)^2)</f>
        <v>-4.9999999999999991</v>
      </c>
      <c r="K36">
        <v>2</v>
      </c>
      <c r="L36">
        <f>J35/J36</f>
        <v>0.99998743734375206</v>
      </c>
      <c r="M36">
        <f>1/K36</f>
        <v>0.5</v>
      </c>
      <c r="N36">
        <f>-1/(2*PI()*I36*K36)</f>
        <v>-1.5915494309189535</v>
      </c>
    </row>
    <row r="37" spans="9:14" x14ac:dyDescent="0.2">
      <c r="I37">
        <v>0.05</v>
      </c>
      <c r="J37">
        <f>-(K37*I37)/($G$3^2+(I37*K37)^2)</f>
        <v>-4.9940546967895365</v>
      </c>
      <c r="K37">
        <v>2.1</v>
      </c>
      <c r="L37">
        <f t="shared" ref="L37:L81" si="8">J36/J37</f>
        <v>1.001190476190476</v>
      </c>
      <c r="M37">
        <f t="shared" ref="M37:M81" si="9">1/K37</f>
        <v>0.47619047619047616</v>
      </c>
      <c r="N37">
        <f>-1/(2*PI()*I37*K37)</f>
        <v>-1.5157613627799555</v>
      </c>
    </row>
    <row r="38" spans="9:14" x14ac:dyDescent="0.2">
      <c r="I38">
        <v>0.05</v>
      </c>
      <c r="J38">
        <f>-(K38*I38)/($G$3^2+(I38*K38)^2)</f>
        <v>-4.9773755656108589</v>
      </c>
      <c r="K38">
        <v>2.2000000000000002</v>
      </c>
      <c r="L38">
        <f t="shared" si="8"/>
        <v>1.0033509890822616</v>
      </c>
      <c r="M38">
        <f t="shared" si="9"/>
        <v>0.45454545454545453</v>
      </c>
      <c r="N38">
        <f>-1/(2*PI()*I38*K38)</f>
        <v>-1.4468631190172303</v>
      </c>
    </row>
    <row r="39" spans="9:14" x14ac:dyDescent="0.2">
      <c r="I39">
        <v>0.05</v>
      </c>
      <c r="J39">
        <f>-(K39*I39)/($G$3^2+(I39*K39)^2)</f>
        <v>-4.9515608180839612</v>
      </c>
      <c r="K39">
        <v>2.2999999999999998</v>
      </c>
      <c r="L39">
        <f t="shared" si="8"/>
        <v>1.0052134566201061</v>
      </c>
      <c r="M39">
        <f t="shared" si="9"/>
        <v>0.43478260869565222</v>
      </c>
      <c r="N39">
        <f>-1/(2*PI()*I39*K39)</f>
        <v>-1.3839560268860467</v>
      </c>
    </row>
    <row r="40" spans="9:14" x14ac:dyDescent="0.2">
      <c r="I40">
        <v>0.05</v>
      </c>
      <c r="J40">
        <f>-(K40*I40)/($G$3^2+(I40*K40)^2)</f>
        <v>-4.9180327868852451</v>
      </c>
      <c r="K40">
        <v>2.4</v>
      </c>
      <c r="L40">
        <f t="shared" si="8"/>
        <v>1.006817366343739</v>
      </c>
      <c r="M40">
        <f t="shared" si="9"/>
        <v>0.41666666666666669</v>
      </c>
      <c r="N40">
        <f>-1/(2*PI()*I40*K40)</f>
        <v>-1.3262911924324612</v>
      </c>
    </row>
    <row r="41" spans="9:14" x14ac:dyDescent="0.2">
      <c r="I41">
        <v>0.05</v>
      </c>
      <c r="J41">
        <f>-(K41*I41)/($G$3^2+(I41*K41)^2)</f>
        <v>-4.8780487804878048</v>
      </c>
      <c r="K41">
        <v>2.5</v>
      </c>
      <c r="L41">
        <f t="shared" si="8"/>
        <v>1.0081967213114753</v>
      </c>
      <c r="M41">
        <f t="shared" si="9"/>
        <v>0.4</v>
      </c>
      <c r="N41">
        <f>-1/(2*PI()*I41*K41)</f>
        <v>-1.2732395447351628</v>
      </c>
    </row>
    <row r="42" spans="9:14" x14ac:dyDescent="0.2">
      <c r="I42">
        <v>0.05</v>
      </c>
      <c r="J42">
        <f>-(K42*I42)/($G$3^2+(I42*K42)^2)</f>
        <v>-4.8327137546468393</v>
      </c>
      <c r="K42">
        <v>2.6</v>
      </c>
      <c r="L42">
        <f t="shared" si="8"/>
        <v>1.0093808630393999</v>
      </c>
      <c r="M42">
        <f t="shared" si="9"/>
        <v>0.38461538461538458</v>
      </c>
      <c r="N42">
        <f>-1/(2*PI()*I42*K42)</f>
        <v>-1.2242687930145795</v>
      </c>
    </row>
    <row r="43" spans="9:14" x14ac:dyDescent="0.2">
      <c r="I43">
        <v>0.05</v>
      </c>
      <c r="J43">
        <f>-(K43*I43)/($G$3^2+(I43*K43)^2)</f>
        <v>-4.7829937998228518</v>
      </c>
      <c r="K43">
        <v>2.7</v>
      </c>
      <c r="L43">
        <f t="shared" si="8"/>
        <v>1.0103951535178299</v>
      </c>
      <c r="M43">
        <f t="shared" si="9"/>
        <v>0.37037037037037035</v>
      </c>
      <c r="N43">
        <f>-1/(2*PI()*I43*K43)</f>
        <v>-1.1789255043844098</v>
      </c>
    </row>
    <row r="44" spans="9:14" x14ac:dyDescent="0.2">
      <c r="I44">
        <v>0.05</v>
      </c>
      <c r="J44">
        <f>-(K44*I44)/($G$3^2+(I44*K44)^2)</f>
        <v>-4.7297297297297298</v>
      </c>
      <c r="K44">
        <v>2.8</v>
      </c>
      <c r="L44">
        <f t="shared" si="8"/>
        <v>1.0112615462482601</v>
      </c>
      <c r="M44">
        <f t="shared" si="9"/>
        <v>0.35714285714285715</v>
      </c>
      <c r="N44">
        <f>-1/(2*PI()*I44*K44)</f>
        <v>-1.1368210220849668</v>
      </c>
    </row>
    <row r="45" spans="9:14" x14ac:dyDescent="0.2">
      <c r="I45">
        <v>0.05</v>
      </c>
      <c r="J45">
        <f>-(K45*I45)/($G$3^2+(I45*K45)^2)</f>
        <v>-4.6736502820306205</v>
      </c>
      <c r="K45">
        <v>2.9</v>
      </c>
      <c r="L45">
        <f t="shared" si="8"/>
        <v>1.0119990680335509</v>
      </c>
      <c r="M45">
        <f t="shared" si="9"/>
        <v>0.34482758620689657</v>
      </c>
      <c r="N45">
        <f>-1/(2*PI()*I45*K45)</f>
        <v>-1.0976202971854851</v>
      </c>
    </row>
    <row r="46" spans="9:14" x14ac:dyDescent="0.2">
      <c r="I46">
        <v>0.05</v>
      </c>
      <c r="J46">
        <f>-(K46*I46)/($G$3^2+(I46*K46)^2)</f>
        <v>-4.615384615384615</v>
      </c>
      <c r="K46">
        <v>3</v>
      </c>
      <c r="L46">
        <f t="shared" si="8"/>
        <v>1.0126242277733013</v>
      </c>
      <c r="M46">
        <f t="shared" si="9"/>
        <v>0.33333333333333331</v>
      </c>
      <c r="N46">
        <f>-1/(2*PI()*I46*K46)</f>
        <v>-1.0610329539459689</v>
      </c>
    </row>
    <row r="47" spans="9:14" x14ac:dyDescent="0.2">
      <c r="I47">
        <v>0.05</v>
      </c>
      <c r="J47">
        <f>-(K47*I47)/($G$3^2+(I47*K47)^2)</f>
        <v>-4.5554739162380589</v>
      </c>
      <c r="K47">
        <v>3.1</v>
      </c>
      <c r="L47">
        <f t="shared" si="8"/>
        <v>1.0131513647642683</v>
      </c>
      <c r="M47">
        <f t="shared" si="9"/>
        <v>0.32258064516129031</v>
      </c>
      <c r="N47">
        <f>-1/(2*PI()*I47*K47)</f>
        <v>-1.0268060844638409</v>
      </c>
    </row>
    <row r="48" spans="9:14" x14ac:dyDescent="0.2">
      <c r="I48">
        <v>0.05</v>
      </c>
      <c r="J48">
        <f>-(K48*I48)/($G$3^2+(I48*K48)^2)</f>
        <v>-4.4943820224719095</v>
      </c>
      <c r="K48">
        <v>3.2</v>
      </c>
      <c r="L48">
        <f t="shared" si="8"/>
        <v>1.0135929463629683</v>
      </c>
      <c r="M48">
        <f t="shared" si="9"/>
        <v>0.3125</v>
      </c>
      <c r="N48">
        <f>-1/(2*PI()*I48*K48)</f>
        <v>-0.99471839432434583</v>
      </c>
    </row>
    <row r="49" spans="9:14" x14ac:dyDescent="0.2">
      <c r="I49">
        <v>0.05</v>
      </c>
      <c r="J49">
        <f>-(K49*I49)/($G$3^2+(I49*K49)^2)</f>
        <v>-4.4325050369375409</v>
      </c>
      <c r="K49">
        <v>3.3</v>
      </c>
      <c r="L49">
        <f t="shared" si="8"/>
        <v>1.0139598229485871</v>
      </c>
      <c r="M49">
        <f t="shared" si="9"/>
        <v>0.30303030303030304</v>
      </c>
      <c r="N49">
        <f>-1/(2*PI()*I49*K49)</f>
        <v>-0.96457541267815372</v>
      </c>
    </row>
    <row r="50" spans="9:14" x14ac:dyDescent="0.2">
      <c r="I50">
        <v>0.05</v>
      </c>
      <c r="J50">
        <f>-(K50*I50)/($G$3^2+(I50*K50)^2)</f>
        <v>-4.3701799485861184</v>
      </c>
      <c r="K50">
        <v>3.4</v>
      </c>
      <c r="L50">
        <f t="shared" si="8"/>
        <v>1.0142614466874726</v>
      </c>
      <c r="M50">
        <f t="shared" si="9"/>
        <v>0.29411764705882354</v>
      </c>
      <c r="N50">
        <f>-1/(2*PI()*I50*K50)</f>
        <v>-0.93620554759938446</v>
      </c>
    </row>
    <row r="51" spans="9:14" x14ac:dyDescent="0.2">
      <c r="I51">
        <v>0.05</v>
      </c>
      <c r="J51">
        <f>-(K51*I51)/($G$3^2+(I51*K51)^2)</f>
        <v>-4.3076923076923075</v>
      </c>
      <c r="K51">
        <v>3.5</v>
      </c>
      <c r="L51">
        <f t="shared" si="8"/>
        <v>1.014506059493206</v>
      </c>
      <c r="M51">
        <f t="shared" si="9"/>
        <v>0.2857142857142857</v>
      </c>
      <c r="N51">
        <f>-1/(2*PI()*I51*K51)</f>
        <v>-0.90945681766797337</v>
      </c>
    </row>
    <row r="52" spans="9:14" x14ac:dyDescent="0.2">
      <c r="I52">
        <v>0.05</v>
      </c>
      <c r="J52">
        <f>-(K52*I52)/($G$3^2+(I52*K52)^2)</f>
        <v>-4.2452830188679247</v>
      </c>
      <c r="K52">
        <v>3.6</v>
      </c>
      <c r="L52">
        <f t="shared" si="8"/>
        <v>1.0147008547008547</v>
      </c>
      <c r="M52">
        <f t="shared" si="9"/>
        <v>0.27777777777777779</v>
      </c>
      <c r="N52">
        <f>-1/(2*PI()*I52*K52)</f>
        <v>-0.88419412828830746</v>
      </c>
    </row>
    <row r="53" spans="9:14" x14ac:dyDescent="0.2">
      <c r="I53">
        <v>0.05</v>
      </c>
      <c r="J53">
        <f>-(K53*I53)/($G$3^2+(I53*K53)^2)</f>
        <v>-4.1831543244771048</v>
      </c>
      <c r="K53">
        <v>3.7</v>
      </c>
      <c r="L53">
        <f t="shared" si="8"/>
        <v>1.0148521162672108</v>
      </c>
      <c r="M53">
        <f t="shared" si="9"/>
        <v>0.27027027027027023</v>
      </c>
      <c r="N53">
        <f>-1/(2*PI()*I53*K53)</f>
        <v>-0.86029698968592072</v>
      </c>
    </row>
    <row r="54" spans="9:14" x14ac:dyDescent="0.2">
      <c r="I54">
        <v>0.05</v>
      </c>
      <c r="J54">
        <f>-(K54*I54)/($G$3^2+(I54*K54)^2)</f>
        <v>-4.1214750542299345</v>
      </c>
      <c r="K54">
        <v>3.8</v>
      </c>
      <c r="L54">
        <f t="shared" si="8"/>
        <v>1.0149653387283923</v>
      </c>
      <c r="M54">
        <f t="shared" si="9"/>
        <v>0.26315789473684209</v>
      </c>
      <c r="N54">
        <f>-1/(2*PI()*I54*K54)</f>
        <v>-0.83765759522050187</v>
      </c>
    </row>
    <row r="55" spans="9:14" x14ac:dyDescent="0.2">
      <c r="I55">
        <v>0.05</v>
      </c>
      <c r="J55">
        <f>-(K55*I55)/($G$3^2+(I55*K55)^2)</f>
        <v>-4.0603852160333158</v>
      </c>
      <c r="K55">
        <v>3.9</v>
      </c>
      <c r="L55">
        <f t="shared" si="8"/>
        <v>1.0150453306635518</v>
      </c>
      <c r="M55">
        <f t="shared" si="9"/>
        <v>0.25641025641025644</v>
      </c>
      <c r="N55">
        <f>-1/(2*PI()*I55*K55)</f>
        <v>-0.81617919534305305</v>
      </c>
    </row>
    <row r="56" spans="9:14" x14ac:dyDescent="0.2">
      <c r="I56">
        <v>0.05</v>
      </c>
      <c r="J56">
        <f>-(K56*I56)/($G$3^2+(I56*K56)^2)</f>
        <v>-3.9999999999999996</v>
      </c>
      <c r="K56">
        <v>4</v>
      </c>
      <c r="L56">
        <f t="shared" si="8"/>
        <v>1.0150963040083292</v>
      </c>
      <c r="M56">
        <f t="shared" si="9"/>
        <v>0.25</v>
      </c>
      <c r="N56">
        <f>-1/(2*PI()*I56*K56)</f>
        <v>-0.79577471545947676</v>
      </c>
    </row>
    <row r="57" spans="9:14" x14ac:dyDescent="0.2">
      <c r="I57">
        <v>0.05</v>
      </c>
      <c r="J57">
        <f>-(K57*I57)/($G$3^2+(I57*K57)^2)</f>
        <v>-3.9404132628543969</v>
      </c>
      <c r="K57">
        <v>4.0999999999999996</v>
      </c>
      <c r="L57">
        <f t="shared" si="8"/>
        <v>1.0151219512195122</v>
      </c>
      <c r="M57">
        <f t="shared" si="9"/>
        <v>0.24390243902439027</v>
      </c>
      <c r="N57">
        <f>-1/(2*PI()*I57*K57)</f>
        <v>-0.77636557605802614</v>
      </c>
    </row>
    <row r="58" spans="9:14" x14ac:dyDescent="0.2">
      <c r="I58">
        <v>0.05</v>
      </c>
      <c r="J58">
        <f>-(K58*I58)/($G$3^2+(I58*K58)^2)</f>
        <v>-3.8817005545286505</v>
      </c>
      <c r="K58">
        <v>4.2</v>
      </c>
      <c r="L58">
        <f t="shared" si="8"/>
        <v>1.0151255120020137</v>
      </c>
      <c r="M58">
        <f t="shared" si="9"/>
        <v>0.23809523809523808</v>
      </c>
      <c r="N58">
        <f>-1/(2*PI()*I58*K58)</f>
        <v>-0.75788068138997777</v>
      </c>
    </row>
    <row r="59" spans="9:14" x14ac:dyDescent="0.2">
      <c r="I59">
        <v>0.05</v>
      </c>
      <c r="J59">
        <f>-(K59*I59)/($G$3^2+(I59*K59)^2)</f>
        <v>-3.8239217429968875</v>
      </c>
      <c r="K59">
        <v>4.3</v>
      </c>
      <c r="L59">
        <f t="shared" si="8"/>
        <v>1.0151098310622018</v>
      </c>
      <c r="M59">
        <f t="shared" si="9"/>
        <v>0.23255813953488372</v>
      </c>
      <c r="N59">
        <f>-1/(2*PI()*I59*K59)</f>
        <v>-0.74025554926462955</v>
      </c>
    </row>
    <row r="60" spans="9:14" x14ac:dyDescent="0.2">
      <c r="I60">
        <v>0.05</v>
      </c>
      <c r="J60">
        <f>-(K60*I60)/($G$3^2+(I60*K60)^2)</f>
        <v>-3.7671232876712324</v>
      </c>
      <c r="K60">
        <v>4.4000000000000004</v>
      </c>
      <c r="L60">
        <f t="shared" si="8"/>
        <v>1.0150774081409921</v>
      </c>
      <c r="M60">
        <f t="shared" si="9"/>
        <v>0.22727272727272727</v>
      </c>
      <c r="N60">
        <f>-1/(2*PI()*I60*K60)</f>
        <v>-0.72343155950861515</v>
      </c>
    </row>
    <row r="61" spans="9:14" x14ac:dyDescent="0.2">
      <c r="I61">
        <v>0.05</v>
      </c>
      <c r="J61">
        <f>-(K61*I61)/($G$3^2+(I61*K61)^2)</f>
        <v>-3.7113402061855667</v>
      </c>
      <c r="K61">
        <v>4.5</v>
      </c>
      <c r="L61">
        <f t="shared" si="8"/>
        <v>1.0150304414003044</v>
      </c>
      <c r="M61">
        <f t="shared" si="9"/>
        <v>0.22222222222222221</v>
      </c>
      <c r="N61">
        <f>-1/(2*PI()*I61*K61)</f>
        <v>-0.70735530263064594</v>
      </c>
    </row>
    <row r="62" spans="9:14" x14ac:dyDescent="0.2">
      <c r="I62">
        <v>0.05</v>
      </c>
      <c r="J62">
        <f>-(K62*I62)/($G$3^2+(I62*K62)^2)</f>
        <v>-3.6565977742448337</v>
      </c>
      <c r="K62">
        <v>4.5999999999999996</v>
      </c>
      <c r="L62">
        <f t="shared" si="8"/>
        <v>1.0149708650829221</v>
      </c>
      <c r="M62">
        <f t="shared" si="9"/>
        <v>0.21739130434782611</v>
      </c>
      <c r="N62">
        <f>-1/(2*PI()*I62*K62)</f>
        <v>-0.69197801344302334</v>
      </c>
    </row>
    <row r="63" spans="9:14" x14ac:dyDescent="0.2">
      <c r="I63">
        <v>0.05</v>
      </c>
      <c r="J63">
        <f>-(K63*I63)/($G$3^2+(I63*K63)^2)</f>
        <v>-3.6029129934840936</v>
      </c>
      <c r="K63">
        <v>4.7</v>
      </c>
      <c r="L63">
        <f t="shared" si="8"/>
        <v>1.0149003822345501</v>
      </c>
      <c r="M63">
        <f t="shared" si="9"/>
        <v>0.21276595744680851</v>
      </c>
      <c r="N63">
        <f>-1/(2*PI()*I63*K63)</f>
        <v>-0.67725507698678866</v>
      </c>
    </row>
    <row r="64" spans="9:14" x14ac:dyDescent="0.2">
      <c r="I64">
        <v>0.05</v>
      </c>
      <c r="J64">
        <f>-(K64*I64)/($G$3^2+(I64*K64)^2)</f>
        <v>-3.550295857988166</v>
      </c>
      <c r="K64">
        <v>4.8</v>
      </c>
      <c r="L64">
        <f t="shared" si="8"/>
        <v>1.0148204931646863</v>
      </c>
      <c r="M64">
        <f t="shared" si="9"/>
        <v>0.20833333333333334</v>
      </c>
      <c r="N64">
        <f>-1/(2*PI()*I64*K64)</f>
        <v>-0.66314559621623059</v>
      </c>
    </row>
    <row r="65" spans="9:14" x14ac:dyDescent="0.2">
      <c r="I65">
        <v>0.05</v>
      </c>
      <c r="J65">
        <f>-(K65*I65)/($G$3^2+(I65*K65)^2)</f>
        <v>-3.4987504462691899</v>
      </c>
      <c r="K65">
        <v>4.9000000000000004</v>
      </c>
      <c r="L65">
        <f t="shared" si="8"/>
        <v>1.0147325202270256</v>
      </c>
      <c r="M65">
        <f t="shared" si="9"/>
        <v>0.2040816326530612</v>
      </c>
      <c r="N65">
        <f>-1/(2*PI()*I65*K65)</f>
        <v>-0.64961201261998092</v>
      </c>
    </row>
    <row r="66" spans="9:14" x14ac:dyDescent="0.2">
      <c r="I66">
        <v>0.05</v>
      </c>
      <c r="J66">
        <f>-(K66*I66)/($G$3^2+(I66*K66)^2)</f>
        <v>-3.4482758620689653</v>
      </c>
      <c r="K66">
        <v>5</v>
      </c>
      <c r="L66">
        <f t="shared" si="8"/>
        <v>1.014637629418065</v>
      </c>
      <c r="M66">
        <f t="shared" si="9"/>
        <v>0.2</v>
      </c>
      <c r="N66">
        <f>-1/(2*PI()*I66*K66)</f>
        <v>-0.63661977236758138</v>
      </c>
    </row>
    <row r="67" spans="9:14" x14ac:dyDescent="0.2">
      <c r="I67">
        <v>0.05</v>
      </c>
      <c r="J67">
        <f>-(K67*I67)/($G$3^2+(I67*K67)^2)</f>
        <v>-3.39886704431856</v>
      </c>
      <c r="K67">
        <v>5.0999999999999996</v>
      </c>
      <c r="L67">
        <f t="shared" si="8"/>
        <v>1.0145368492224476</v>
      </c>
      <c r="M67">
        <f t="shared" si="9"/>
        <v>0.19607843137254904</v>
      </c>
      <c r="N67">
        <f>-1/(2*PI()*I67*K67)</f>
        <v>-0.62413703173292301</v>
      </c>
    </row>
    <row r="68" spans="9:14" x14ac:dyDescent="0.2">
      <c r="I68">
        <v>0.05</v>
      </c>
      <c r="J68">
        <f>-(K68*I68)/($G$3^2+(I68*K68)^2)</f>
        <v>-3.3505154639175259</v>
      </c>
      <c r="K68">
        <v>5.2</v>
      </c>
      <c r="L68">
        <f t="shared" si="8"/>
        <v>1.0144310870735394</v>
      </c>
      <c r="M68">
        <f t="shared" si="9"/>
        <v>0.19230769230769229</v>
      </c>
      <c r="N68">
        <f>-1/(2*PI()*I68*K68)</f>
        <v>-0.61213439650728974</v>
      </c>
    </row>
    <row r="69" spans="9:14" x14ac:dyDescent="0.2">
      <c r="I69">
        <v>0.05</v>
      </c>
      <c r="J69">
        <f>-(K69*I69)/($G$3^2+(I69*K69)^2)</f>
        <v>-3.3032097226550321</v>
      </c>
      <c r="K69">
        <v>5.3</v>
      </c>
      <c r="L69">
        <f t="shared" si="8"/>
        <v>1.0143211437463531</v>
      </c>
      <c r="M69">
        <f t="shared" si="9"/>
        <v>0.18867924528301888</v>
      </c>
      <c r="N69">
        <f>-1/(2*PI()*I69*K69)</f>
        <v>-0.60058469091281264</v>
      </c>
    </row>
    <row r="70" spans="9:14" x14ac:dyDescent="0.2">
      <c r="I70">
        <v>0.05</v>
      </c>
      <c r="J70">
        <f>-(K70*I70)/($G$3^2+(I70*K70)^2)</f>
        <v>-3.2569360675512669</v>
      </c>
      <c r="K70">
        <v>5.4</v>
      </c>
      <c r="L70">
        <f t="shared" si="8"/>
        <v>1.0142077259559339</v>
      </c>
      <c r="M70">
        <f t="shared" si="9"/>
        <v>0.18518518518518517</v>
      </c>
      <c r="N70">
        <f>-1/(2*PI()*I70*K70)</f>
        <v>-0.5894627521922049</v>
      </c>
    </row>
    <row r="71" spans="9:14" x14ac:dyDescent="0.2">
      <c r="I71">
        <v>0.05</v>
      </c>
      <c r="J71">
        <f>-(K71*I71)/($G$3^2+(I71*K71)^2)</f>
        <v>-3.2116788321167884</v>
      </c>
      <c r="K71">
        <v>5.5</v>
      </c>
      <c r="L71">
        <f t="shared" si="8"/>
        <v>1.0140914573966444</v>
      </c>
      <c r="M71">
        <f t="shared" si="9"/>
        <v>0.18181818181818182</v>
      </c>
      <c r="N71">
        <f>-1/(2*PI()*I71*K71)</f>
        <v>-0.57874524760689217</v>
      </c>
    </row>
    <row r="72" spans="9:14" x14ac:dyDescent="0.2">
      <c r="I72">
        <v>0.05</v>
      </c>
      <c r="J72">
        <f>-(K72*I72)/($G$3^2+(I72*K72)^2)</f>
        <v>-3.1674208144796383</v>
      </c>
      <c r="K72">
        <v>5.6</v>
      </c>
      <c r="L72">
        <f t="shared" si="8"/>
        <v>1.0139728884254431</v>
      </c>
      <c r="M72">
        <f t="shared" si="9"/>
        <v>0.17857142857142858</v>
      </c>
      <c r="N72">
        <f>-1/(2*PI()*I72*K72)</f>
        <v>-0.56841051104248341</v>
      </c>
    </row>
    <row r="73" spans="9:14" x14ac:dyDescent="0.2">
      <c r="I73">
        <v>0.05</v>
      </c>
      <c r="J73">
        <f>-(K73*I73)/($G$3^2+(I73*K73)^2)</f>
        <v>-3.1241436009865708</v>
      </c>
      <c r="K73">
        <v>5.7</v>
      </c>
      <c r="L73">
        <f t="shared" si="8"/>
        <v>1.0138525045645792</v>
      </c>
      <c r="M73">
        <f t="shared" si="9"/>
        <v>0.17543859649122806</v>
      </c>
      <c r="N73">
        <f>-1/(2*PI()*I73*K73)</f>
        <v>-0.5584383968136678</v>
      </c>
    </row>
    <row r="74" spans="9:14" x14ac:dyDescent="0.2">
      <c r="I74">
        <v>0.05</v>
      </c>
      <c r="J74">
        <f>-(K74*I74)/($G$3^2+(I74*K74)^2)</f>
        <v>-3.0818278427205104</v>
      </c>
      <c r="K74">
        <v>5.8</v>
      </c>
      <c r="L74">
        <f t="shared" si="8"/>
        <v>1.0137307339752974</v>
      </c>
      <c r="M74">
        <f t="shared" si="9"/>
        <v>0.17241379310344829</v>
      </c>
      <c r="N74">
        <f>-1/(2*PI()*I74*K74)</f>
        <v>-0.54881014859274257</v>
      </c>
    </row>
    <row r="75" spans="9:14" x14ac:dyDescent="0.2">
      <c r="I75">
        <v>0.05</v>
      </c>
      <c r="J75">
        <f>-(K75*I75)/($G$3^2+(I75*K75)^2)</f>
        <v>-3.0404534913682038</v>
      </c>
      <c r="K75">
        <v>5.9</v>
      </c>
      <c r="L75">
        <f t="shared" si="8"/>
        <v>1.0136079540337544</v>
      </c>
      <c r="M75">
        <f t="shared" si="9"/>
        <v>0.16949152542372881</v>
      </c>
      <c r="N75">
        <f>-1/(2*PI()*I75*K75)</f>
        <v>-0.5395082816674418</v>
      </c>
    </row>
    <row r="76" spans="9:14" x14ac:dyDescent="0.2">
      <c r="I76">
        <v>0.05</v>
      </c>
      <c r="J76">
        <f>-(K76*I76)/($G$3^2+(I76*K76)^2)</f>
        <v>-2.9999999999999996</v>
      </c>
      <c r="K76">
        <v>6</v>
      </c>
      <c r="L76">
        <f t="shared" si="8"/>
        <v>1.0134844971227348</v>
      </c>
      <c r="M76">
        <f t="shared" si="9"/>
        <v>0.16666666666666666</v>
      </c>
      <c r="N76">
        <f>-1/(2*PI()*I76*K76)</f>
        <v>-0.53051647697298443</v>
      </c>
    </row>
    <row r="77" spans="9:14" x14ac:dyDescent="0.2">
      <c r="I77">
        <v>0.05</v>
      </c>
      <c r="J77">
        <f>-(K77*I77)/($G$3^2+(I77*K77)^2)</f>
        <v>-2.9604464935695218</v>
      </c>
      <c r="K77">
        <v>6.1</v>
      </c>
      <c r="L77">
        <f t="shared" si="8"/>
        <v>1.0133606557377048</v>
      </c>
      <c r="M77">
        <f t="shared" si="9"/>
        <v>0.16393442622950821</v>
      </c>
      <c r="N77">
        <f>-1/(2*PI()*I77*K77)</f>
        <v>-0.52181948554719793</v>
      </c>
    </row>
    <row r="78" spans="9:14" x14ac:dyDescent="0.2">
      <c r="I78">
        <v>0.05</v>
      </c>
      <c r="J78">
        <f>-(K78*I78)/($G$3^2+(I78*K78)^2)</f>
        <v>-2.9217719132893496</v>
      </c>
      <c r="K78">
        <v>6.2</v>
      </c>
      <c r="L78">
        <f t="shared" si="8"/>
        <v>1.0132366869926654</v>
      </c>
      <c r="M78">
        <f t="shared" si="9"/>
        <v>0.16129032258064516</v>
      </c>
      <c r="N78">
        <f>-1/(2*PI()*I78*K78)</f>
        <v>-0.51340304223192046</v>
      </c>
    </row>
    <row r="79" spans="9:14" x14ac:dyDescent="0.2">
      <c r="I79">
        <v>0.05</v>
      </c>
      <c r="J79">
        <f>-(K79*I79)/($G$3^2+(I79*K79)^2)</f>
        <v>-2.8839551384756232</v>
      </c>
      <c r="K79">
        <v>6.3</v>
      </c>
      <c r="L79">
        <f t="shared" si="8"/>
        <v>1.0131128166000929</v>
      </c>
      <c r="M79">
        <f t="shared" si="9"/>
        <v>0.15873015873015872</v>
      </c>
      <c r="N79">
        <f>-1/(2*PI()*I79*K79)</f>
        <v>-0.50525378759331852</v>
      </c>
    </row>
    <row r="80" spans="9:14" x14ac:dyDescent="0.2">
      <c r="I80">
        <v>0.05</v>
      </c>
      <c r="J80">
        <f>-(K80*I80)/($G$3^2+(I80*K80)^2)</f>
        <v>-2.8469750889679708</v>
      </c>
      <c r="K80">
        <v>6.4</v>
      </c>
      <c r="L80">
        <f t="shared" si="8"/>
        <v>1.012989242389563</v>
      </c>
      <c r="M80">
        <f t="shared" si="9"/>
        <v>0.15625</v>
      </c>
      <c r="N80">
        <f>-1/(2*PI()*I80*K80)</f>
        <v>-0.49735919716217292</v>
      </c>
    </row>
    <row r="81" spans="9:14" x14ac:dyDescent="0.2">
      <c r="I81">
        <v>0.05</v>
      </c>
      <c r="J81">
        <f>-(K81*I81)/($G$3^2+(I81*K81)^2)</f>
        <v>-2.810810810810807</v>
      </c>
      <c r="K81">
        <v>6.5000000000000098</v>
      </c>
      <c r="L81">
        <f t="shared" si="8"/>
        <v>1.0128661374212986</v>
      </c>
      <c r="M81">
        <f t="shared" si="9"/>
        <v>0.1538461538461536</v>
      </c>
      <c r="N81">
        <f>-1/(2*PI()*I81*K81)</f>
        <v>-0.48970751720583106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3701-554A-49EA-BEFF-31A40D4F0692}">
  <dimension ref="A1:E42"/>
  <sheetViews>
    <sheetView workbookViewId="0">
      <selection sqref="A1:B23"/>
    </sheetView>
  </sheetViews>
  <sheetFormatPr baseColWidth="10" defaultColWidth="8.83203125" defaultRowHeight="15" x14ac:dyDescent="0.2"/>
  <sheetData>
    <row r="1" spans="1:5" ht="16" x14ac:dyDescent="0.2">
      <c r="A1" s="2" t="s">
        <v>3</v>
      </c>
      <c r="B1" s="1" t="s">
        <v>4</v>
      </c>
      <c r="C1" t="s">
        <v>5</v>
      </c>
      <c r="D1" s="1" t="s">
        <v>6</v>
      </c>
      <c r="E1" t="s">
        <v>7</v>
      </c>
    </row>
    <row r="2" spans="1:5" x14ac:dyDescent="0.2">
      <c r="A2" s="1">
        <v>1</v>
      </c>
      <c r="B2" s="1">
        <v>2</v>
      </c>
      <c r="C2">
        <v>3.9999999999999996</v>
      </c>
      <c r="D2" s="1">
        <v>0.06</v>
      </c>
      <c r="E2">
        <v>-1.9999999999999998</v>
      </c>
    </row>
    <row r="3" spans="1:5" x14ac:dyDescent="0.2">
      <c r="A3" s="1">
        <v>1</v>
      </c>
      <c r="B3" s="1">
        <v>4</v>
      </c>
      <c r="C3">
        <v>4.7058823529411757</v>
      </c>
      <c r="D3" s="1">
        <v>0.19</v>
      </c>
      <c r="E3">
        <v>-1.1764705882352939</v>
      </c>
    </row>
    <row r="4" spans="1:5" x14ac:dyDescent="0.2">
      <c r="A4" s="1">
        <v>1</v>
      </c>
      <c r="B4" s="1">
        <v>5</v>
      </c>
      <c r="C4">
        <v>3.1120331950207469</v>
      </c>
      <c r="D4" s="1">
        <v>0.17</v>
      </c>
      <c r="E4">
        <v>-0.82987551867219922</v>
      </c>
    </row>
    <row r="5" spans="1:5" x14ac:dyDescent="0.2">
      <c r="A5" s="1">
        <v>2</v>
      </c>
      <c r="B5" s="1">
        <v>1</v>
      </c>
      <c r="C5">
        <v>3.9999999999999996</v>
      </c>
      <c r="D5" s="1">
        <v>0.04</v>
      </c>
      <c r="E5">
        <v>-1.9999999999999998</v>
      </c>
    </row>
    <row r="6" spans="1:5" x14ac:dyDescent="0.2">
      <c r="A6" s="1">
        <v>2</v>
      </c>
      <c r="B6" s="1">
        <v>3</v>
      </c>
      <c r="C6">
        <v>3.8461538461538458</v>
      </c>
      <c r="D6" s="1">
        <v>0.2</v>
      </c>
      <c r="E6">
        <v>-0.76923076923076927</v>
      </c>
    </row>
    <row r="7" spans="1:5" x14ac:dyDescent="0.2">
      <c r="A7" s="1">
        <v>2</v>
      </c>
      <c r="B7" s="1">
        <v>4</v>
      </c>
      <c r="C7">
        <v>7.9999999999999991</v>
      </c>
      <c r="D7" s="1">
        <v>0.18</v>
      </c>
      <c r="E7">
        <v>-3.9999999999999996</v>
      </c>
    </row>
    <row r="8" spans="1:5" x14ac:dyDescent="0.2">
      <c r="A8" s="1">
        <v>2</v>
      </c>
      <c r="B8" s="1">
        <v>5</v>
      </c>
      <c r="C8">
        <v>2.9999999999999996</v>
      </c>
      <c r="D8" s="1">
        <v>0.04</v>
      </c>
      <c r="E8">
        <v>-1</v>
      </c>
    </row>
    <row r="9" spans="1:5" x14ac:dyDescent="0.2">
      <c r="A9" s="1">
        <v>2</v>
      </c>
      <c r="B9" s="1">
        <v>6</v>
      </c>
      <c r="C9">
        <v>4.4543429844097986</v>
      </c>
      <c r="D9" s="1">
        <v>0.12</v>
      </c>
      <c r="E9">
        <v>-1.5590200445434297</v>
      </c>
    </row>
    <row r="10" spans="1:5" x14ac:dyDescent="0.2">
      <c r="A10" s="1">
        <v>3</v>
      </c>
      <c r="B10" s="1">
        <v>2</v>
      </c>
      <c r="C10">
        <v>3.8461538461538458</v>
      </c>
      <c r="D10" s="1">
        <v>0.08</v>
      </c>
      <c r="E10">
        <v>-0.76923076923076927</v>
      </c>
    </row>
    <row r="11" spans="1:5" x14ac:dyDescent="0.2">
      <c r="A11" s="1">
        <v>3</v>
      </c>
      <c r="B11" s="1">
        <v>5</v>
      </c>
      <c r="C11">
        <v>3.1707317073170733</v>
      </c>
      <c r="D11" s="1">
        <v>0.04</v>
      </c>
      <c r="E11">
        <v>-1.4634146341463414</v>
      </c>
    </row>
    <row r="12" spans="1:5" x14ac:dyDescent="0.2">
      <c r="A12" s="1">
        <v>3</v>
      </c>
      <c r="B12" s="1">
        <v>6</v>
      </c>
      <c r="C12">
        <v>9.615384615384615</v>
      </c>
      <c r="D12" s="1">
        <v>0.21</v>
      </c>
      <c r="E12">
        <v>-1.9230769230769229</v>
      </c>
    </row>
    <row r="13" spans="1:5" x14ac:dyDescent="0.2">
      <c r="A13" s="1">
        <v>4</v>
      </c>
      <c r="B13" s="1">
        <v>1</v>
      </c>
      <c r="C13">
        <v>4.7058823529411757</v>
      </c>
      <c r="D13" s="1">
        <v>0.56000000000000005</v>
      </c>
      <c r="E13">
        <v>-1.1764705882352939</v>
      </c>
    </row>
    <row r="14" spans="1:5" x14ac:dyDescent="0.2">
      <c r="A14" s="1">
        <v>4</v>
      </c>
      <c r="B14" s="1">
        <v>2</v>
      </c>
      <c r="C14">
        <v>7.9999999999999991</v>
      </c>
      <c r="D14" s="1">
        <v>0.21</v>
      </c>
      <c r="E14">
        <v>-3.9999999999999996</v>
      </c>
    </row>
    <row r="15" spans="1:5" x14ac:dyDescent="0.2">
      <c r="A15" s="1">
        <v>4</v>
      </c>
      <c r="B15" s="1">
        <v>5</v>
      </c>
      <c r="C15">
        <v>1.9999999999999998</v>
      </c>
      <c r="D15" s="1">
        <v>0.11</v>
      </c>
      <c r="E15">
        <v>-0.99999999999999989</v>
      </c>
    </row>
    <row r="16" spans="1:5" x14ac:dyDescent="0.2">
      <c r="A16" s="1">
        <v>5</v>
      </c>
      <c r="B16" s="1">
        <v>1</v>
      </c>
      <c r="C16">
        <v>3.1120331950207469</v>
      </c>
      <c r="D16" s="1">
        <v>0.26</v>
      </c>
      <c r="E16">
        <v>-0.82987551867219922</v>
      </c>
    </row>
    <row r="17" spans="1:5" x14ac:dyDescent="0.2">
      <c r="A17" s="1">
        <v>5</v>
      </c>
      <c r="B17" s="1">
        <v>2</v>
      </c>
      <c r="C17">
        <v>2.9999999999999996</v>
      </c>
      <c r="D17" s="1">
        <v>0.14000000000000001</v>
      </c>
      <c r="E17">
        <v>-1</v>
      </c>
    </row>
    <row r="18" spans="1:5" x14ac:dyDescent="0.2">
      <c r="A18" s="1">
        <v>5</v>
      </c>
      <c r="B18" s="1">
        <v>3</v>
      </c>
      <c r="C18">
        <v>3.1707317073170733</v>
      </c>
      <c r="D18" s="1">
        <v>0.26</v>
      </c>
      <c r="E18">
        <v>-1.4634146341463414</v>
      </c>
    </row>
    <row r="19" spans="1:5" x14ac:dyDescent="0.2">
      <c r="A19" s="1">
        <v>5</v>
      </c>
      <c r="B19" s="1">
        <v>4</v>
      </c>
      <c r="C19">
        <v>1.9999999999999998</v>
      </c>
      <c r="D19" s="1">
        <v>0.13</v>
      </c>
      <c r="E19">
        <v>-0.99999999999999989</v>
      </c>
    </row>
    <row r="20" spans="1:5" x14ac:dyDescent="0.2">
      <c r="A20" s="1">
        <v>5</v>
      </c>
      <c r="B20" s="1">
        <v>6</v>
      </c>
      <c r="C20">
        <v>2.9999999999999996</v>
      </c>
      <c r="D20" s="1">
        <v>0.2</v>
      </c>
      <c r="E20">
        <v>-1</v>
      </c>
    </row>
    <row r="21" spans="1:5" x14ac:dyDescent="0.2">
      <c r="A21" s="1">
        <v>6</v>
      </c>
      <c r="B21" s="1">
        <v>2</v>
      </c>
      <c r="C21">
        <v>4.4543429844097986</v>
      </c>
      <c r="D21" s="1">
        <v>0.2</v>
      </c>
      <c r="E21">
        <v>-1.5590200445434297</v>
      </c>
    </row>
    <row r="22" spans="1:5" x14ac:dyDescent="0.2">
      <c r="A22" s="1">
        <v>6</v>
      </c>
      <c r="B22" s="1">
        <v>3</v>
      </c>
      <c r="C22">
        <v>1.9999999999999998</v>
      </c>
      <c r="D22" s="1">
        <v>0.19</v>
      </c>
      <c r="E22">
        <v>-3.9999999999999996</v>
      </c>
    </row>
    <row r="23" spans="1:5" x14ac:dyDescent="0.2">
      <c r="A23" s="1">
        <v>6</v>
      </c>
      <c r="B23" s="1">
        <v>5</v>
      </c>
      <c r="C23">
        <v>2.9999999999999996</v>
      </c>
      <c r="D23" s="1">
        <v>0.22</v>
      </c>
      <c r="E23">
        <v>-1</v>
      </c>
    </row>
    <row r="24" spans="1:5" x14ac:dyDescent="0.2">
      <c r="A24" s="1"/>
      <c r="B24" s="1"/>
      <c r="D24" s="1"/>
    </row>
    <row r="25" spans="1:5" x14ac:dyDescent="0.2">
      <c r="A25" s="1"/>
      <c r="B25" s="1"/>
      <c r="D25" s="1"/>
    </row>
    <row r="26" spans="1:5" x14ac:dyDescent="0.2">
      <c r="A26" s="1"/>
      <c r="B26" s="1"/>
      <c r="D26" s="1"/>
    </row>
    <row r="27" spans="1:5" x14ac:dyDescent="0.2">
      <c r="A27" s="1"/>
      <c r="B27" s="1"/>
      <c r="D27" s="1"/>
    </row>
    <row r="28" spans="1:5" x14ac:dyDescent="0.2">
      <c r="A28" s="1"/>
      <c r="B28" s="1"/>
      <c r="D28" s="1"/>
    </row>
    <row r="29" spans="1:5" x14ac:dyDescent="0.2">
      <c r="A29" s="1"/>
      <c r="B29" s="1"/>
      <c r="D29" s="1"/>
    </row>
    <row r="30" spans="1:5" x14ac:dyDescent="0.2">
      <c r="A30" s="1"/>
      <c r="B30" s="1"/>
      <c r="D30" s="1"/>
    </row>
    <row r="31" spans="1:5" x14ac:dyDescent="0.2">
      <c r="A31" s="1"/>
      <c r="B31" s="1"/>
      <c r="D31" s="1"/>
    </row>
    <row r="32" spans="1:5" x14ac:dyDescent="0.2">
      <c r="A32" s="1"/>
      <c r="B32" s="1"/>
      <c r="D32" s="1"/>
    </row>
    <row r="33" spans="1:4" x14ac:dyDescent="0.2">
      <c r="A33" s="1"/>
      <c r="B33" s="1"/>
      <c r="D33" s="1"/>
    </row>
    <row r="34" spans="1:4" x14ac:dyDescent="0.2">
      <c r="A34" s="1"/>
      <c r="B34" s="1"/>
      <c r="D34" s="1"/>
    </row>
    <row r="35" spans="1:4" x14ac:dyDescent="0.2">
      <c r="A35" s="1"/>
      <c r="B35" s="1"/>
      <c r="D35" s="1"/>
    </row>
    <row r="36" spans="1:4" x14ac:dyDescent="0.2">
      <c r="A36" s="1"/>
      <c r="B36" s="1"/>
      <c r="D36" s="1"/>
    </row>
    <row r="37" spans="1:4" x14ac:dyDescent="0.2">
      <c r="A37" s="1"/>
      <c r="B37" s="1"/>
      <c r="D37" s="1"/>
    </row>
    <row r="38" spans="1:4" x14ac:dyDescent="0.2">
      <c r="A38" s="1"/>
      <c r="B38" s="1"/>
      <c r="D38" s="1"/>
    </row>
    <row r="39" spans="1:4" x14ac:dyDescent="0.2">
      <c r="A39" s="1"/>
      <c r="B39" s="1"/>
      <c r="D39" s="1"/>
    </row>
    <row r="40" spans="1:4" x14ac:dyDescent="0.2">
      <c r="A40" s="1"/>
      <c r="B40" s="1"/>
      <c r="D40" s="1"/>
    </row>
    <row r="41" spans="1:4" x14ac:dyDescent="0.2">
      <c r="A41" s="1"/>
      <c r="B41" s="1"/>
      <c r="D41" s="1"/>
    </row>
    <row r="42" spans="1:4" x14ac:dyDescent="0.2">
      <c r="A42" s="1"/>
      <c r="B42" s="1"/>
      <c r="D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5287-E26D-4764-BEF2-2C7950091382}">
  <dimension ref="A1:K45"/>
  <sheetViews>
    <sheetView workbookViewId="0">
      <selection activeCell="H2" sqref="H2:H23"/>
    </sheetView>
  </sheetViews>
  <sheetFormatPr baseColWidth="10" defaultColWidth="8.83203125" defaultRowHeight="15" x14ac:dyDescent="0.2"/>
  <sheetData>
    <row r="1" spans="1:11" ht="16" x14ac:dyDescent="0.2">
      <c r="A1" s="2" t="s">
        <v>3</v>
      </c>
      <c r="B1" s="1" t="s">
        <v>4</v>
      </c>
      <c r="C1" s="1" t="s">
        <v>8</v>
      </c>
      <c r="D1" s="1" t="s">
        <v>6</v>
      </c>
      <c r="E1" s="1" t="s">
        <v>9</v>
      </c>
      <c r="F1" s="1" t="s">
        <v>10</v>
      </c>
      <c r="G1" t="s">
        <v>5</v>
      </c>
      <c r="H1" s="1" t="s">
        <v>7</v>
      </c>
    </row>
    <row r="2" spans="1:11" x14ac:dyDescent="0.2">
      <c r="A2" s="1">
        <v>1</v>
      </c>
      <c r="B2" s="1">
        <v>2</v>
      </c>
      <c r="C2" s="1">
        <v>0.2</v>
      </c>
      <c r="D2" s="1">
        <v>0.1</v>
      </c>
      <c r="E2" s="1"/>
      <c r="F2">
        <f>C2^2 +D2^2</f>
        <v>5.000000000000001E-2</v>
      </c>
      <c r="G2">
        <f>C2/F2</f>
        <v>3.9999999999999996</v>
      </c>
      <c r="H2">
        <f>-D2/F2</f>
        <v>-1.9999999999999998</v>
      </c>
      <c r="I2" s="1" t="str">
        <f>IF(A2&lt;&gt;B2,COMPLEX(C2,D2),0)</f>
        <v>0.2+0.1i</v>
      </c>
      <c r="J2" t="str">
        <f>IMDIV(1,I2)</f>
        <v>4-2i</v>
      </c>
      <c r="K2">
        <f>IMREAL(J2)</f>
        <v>4</v>
      </c>
    </row>
    <row r="3" spans="1:11" x14ac:dyDescent="0.2">
      <c r="A3" s="1">
        <v>1</v>
      </c>
      <c r="B3" s="1">
        <v>4</v>
      </c>
      <c r="C3" s="1">
        <v>0.2</v>
      </c>
      <c r="D3" s="1">
        <v>0.05</v>
      </c>
      <c r="E3" s="1"/>
      <c r="F3">
        <f t="shared" ref="F3:F22" si="0">C3^2 +D3^2</f>
        <v>4.250000000000001E-2</v>
      </c>
      <c r="G3">
        <f t="shared" ref="G3:G22" si="1">C3/F3</f>
        <v>4.7058823529411757</v>
      </c>
      <c r="H3">
        <f t="shared" ref="H3:H23" si="2">-D3/F3</f>
        <v>-1.1764705882352939</v>
      </c>
      <c r="I3" s="1" t="str">
        <f t="shared" ref="I3:I5" si="3">IF(A3&lt;&gt;B3,COMPLEX(C3,D3),0)</f>
        <v>0.2+0.05i</v>
      </c>
      <c r="J3" t="str">
        <f t="shared" ref="J3:J23" si="4">IMDIV(1,I3)</f>
        <v>4.70588235294118-1.17647058823529i</v>
      </c>
      <c r="K3">
        <f t="shared" ref="K3:K23" si="5">IMREAL(J3)</f>
        <v>4.7058823529411802</v>
      </c>
    </row>
    <row r="4" spans="1:11" x14ac:dyDescent="0.2">
      <c r="A4" s="1">
        <v>1</v>
      </c>
      <c r="B4" s="1">
        <v>5</v>
      </c>
      <c r="C4" s="1">
        <v>0.3</v>
      </c>
      <c r="D4" s="1">
        <v>0.08</v>
      </c>
      <c r="E4" s="1"/>
      <c r="F4">
        <f t="shared" si="0"/>
        <v>9.64E-2</v>
      </c>
      <c r="G4">
        <f t="shared" si="1"/>
        <v>3.1120331950207469</v>
      </c>
      <c r="H4">
        <f t="shared" si="2"/>
        <v>-0.82987551867219922</v>
      </c>
      <c r="I4" s="1" t="str">
        <f t="shared" si="3"/>
        <v>0.3+0.08i</v>
      </c>
      <c r="J4" t="str">
        <f t="shared" si="4"/>
        <v>3.11203319502075-0.829875518672199i</v>
      </c>
      <c r="K4">
        <f t="shared" si="5"/>
        <v>3.11203319502075</v>
      </c>
    </row>
    <row r="5" spans="1:11" x14ac:dyDescent="0.2">
      <c r="A5" s="1">
        <v>2</v>
      </c>
      <c r="B5" s="1">
        <v>1</v>
      </c>
      <c r="C5" s="1">
        <v>0.2</v>
      </c>
      <c r="D5" s="1">
        <v>0.1</v>
      </c>
      <c r="E5" s="1"/>
      <c r="F5">
        <f t="shared" si="0"/>
        <v>5.000000000000001E-2</v>
      </c>
      <c r="G5">
        <f t="shared" si="1"/>
        <v>3.9999999999999996</v>
      </c>
      <c r="H5">
        <f t="shared" si="2"/>
        <v>-1.9999999999999998</v>
      </c>
      <c r="I5" s="1" t="str">
        <f t="shared" si="3"/>
        <v>0.2+0.1i</v>
      </c>
      <c r="J5" t="str">
        <f t="shared" si="4"/>
        <v>4-2i</v>
      </c>
      <c r="K5">
        <f t="shared" si="5"/>
        <v>4</v>
      </c>
    </row>
    <row r="6" spans="1:11" x14ac:dyDescent="0.2">
      <c r="A6" s="1">
        <v>2</v>
      </c>
      <c r="B6" s="1">
        <v>3</v>
      </c>
      <c r="C6" s="1">
        <v>0.25</v>
      </c>
      <c r="D6" s="1">
        <v>0.05</v>
      </c>
      <c r="E6" s="1"/>
      <c r="F6">
        <f t="shared" si="0"/>
        <v>6.5000000000000002E-2</v>
      </c>
      <c r="G6">
        <f t="shared" si="1"/>
        <v>3.8461538461538458</v>
      </c>
      <c r="H6">
        <f t="shared" si="2"/>
        <v>-0.76923076923076927</v>
      </c>
      <c r="I6" s="1" t="str">
        <f>IF(A6&lt;&gt;B6,COMPLEX(C6,D6),0)</f>
        <v>0.25+0.05i</v>
      </c>
      <c r="J6" t="str">
        <f>IMDIV(1,I6)</f>
        <v>3.84615384615385-0.769230769230769i</v>
      </c>
      <c r="K6">
        <f>IMREAL(J6)</f>
        <v>3.8461538461538498</v>
      </c>
    </row>
    <row r="7" spans="1:11" x14ac:dyDescent="0.2">
      <c r="A7" s="1">
        <v>2</v>
      </c>
      <c r="B7" s="1">
        <v>4</v>
      </c>
      <c r="C7" s="1">
        <v>0.1</v>
      </c>
      <c r="D7" s="1">
        <v>0.05</v>
      </c>
      <c r="E7" s="1"/>
      <c r="F7">
        <f t="shared" si="0"/>
        <v>1.2500000000000002E-2</v>
      </c>
      <c r="G7">
        <f t="shared" si="1"/>
        <v>7.9999999999999991</v>
      </c>
      <c r="H7">
        <f t="shared" si="2"/>
        <v>-3.9999999999999996</v>
      </c>
      <c r="I7" s="1" t="str">
        <f t="shared" ref="I7:I9" si="6">IF(A7&lt;&gt;B7,COMPLEX(C7,D7),0)</f>
        <v>0.1+0.05i</v>
      </c>
      <c r="J7" t="str">
        <f t="shared" si="4"/>
        <v>8-4i</v>
      </c>
      <c r="K7">
        <f t="shared" si="5"/>
        <v>8</v>
      </c>
    </row>
    <row r="8" spans="1:11" x14ac:dyDescent="0.2">
      <c r="A8" s="1">
        <v>2</v>
      </c>
      <c r="B8" s="1">
        <v>5</v>
      </c>
      <c r="C8" s="1">
        <v>0.3</v>
      </c>
      <c r="D8" s="1">
        <v>0.1</v>
      </c>
      <c r="E8" s="1"/>
      <c r="F8">
        <f t="shared" si="0"/>
        <v>0.1</v>
      </c>
      <c r="G8">
        <f t="shared" si="1"/>
        <v>2.9999999999999996</v>
      </c>
      <c r="H8">
        <f t="shared" si="2"/>
        <v>-1</v>
      </c>
      <c r="I8" s="1" t="str">
        <f t="shared" si="6"/>
        <v>0.3+0.1i</v>
      </c>
      <c r="J8" t="str">
        <f t="shared" si="4"/>
        <v>3-1i</v>
      </c>
      <c r="K8">
        <f t="shared" si="5"/>
        <v>3</v>
      </c>
    </row>
    <row r="9" spans="1:11" x14ac:dyDescent="0.2">
      <c r="A9" s="1">
        <v>2</v>
      </c>
      <c r="B9" s="1">
        <v>6</v>
      </c>
      <c r="C9" s="1">
        <v>0.2</v>
      </c>
      <c r="D9" s="1">
        <v>7.0000000000000007E-2</v>
      </c>
      <c r="E9" s="1"/>
      <c r="F9">
        <f t="shared" si="0"/>
        <v>4.4900000000000009E-2</v>
      </c>
      <c r="G9">
        <f t="shared" si="1"/>
        <v>4.4543429844097986</v>
      </c>
      <c r="H9">
        <f t="shared" si="2"/>
        <v>-1.5590200445434297</v>
      </c>
      <c r="I9" s="1" t="str">
        <f t="shared" si="6"/>
        <v>0.2+0.07i</v>
      </c>
      <c r="J9" t="str">
        <f t="shared" si="4"/>
        <v>4.4543429844098-1.55902004454343i</v>
      </c>
      <c r="K9">
        <f t="shared" si="5"/>
        <v>4.4543429844098004</v>
      </c>
    </row>
    <row r="10" spans="1:11" x14ac:dyDescent="0.2">
      <c r="A10" s="1">
        <v>3</v>
      </c>
      <c r="B10" s="1">
        <v>2</v>
      </c>
      <c r="C10" s="1">
        <v>0.25</v>
      </c>
      <c r="D10" s="1">
        <v>0.05</v>
      </c>
      <c r="E10" s="1"/>
      <c r="F10">
        <f t="shared" si="0"/>
        <v>6.5000000000000002E-2</v>
      </c>
      <c r="G10">
        <f t="shared" si="1"/>
        <v>3.8461538461538458</v>
      </c>
      <c r="H10">
        <f t="shared" si="2"/>
        <v>-0.76923076923076927</v>
      </c>
      <c r="I10" s="1" t="str">
        <f>IF(A10&lt;&gt;B10,COMPLEX(C10,D10),0)</f>
        <v>0.25+0.05i</v>
      </c>
      <c r="J10" t="str">
        <f>IMDIV(1,I10)</f>
        <v>3.84615384615385-0.769230769230769i</v>
      </c>
      <c r="K10">
        <f>IMREAL(J10)</f>
        <v>3.8461538461538498</v>
      </c>
    </row>
    <row r="11" spans="1:11" x14ac:dyDescent="0.2">
      <c r="A11" s="1">
        <v>3</v>
      </c>
      <c r="B11" s="1">
        <v>5</v>
      </c>
      <c r="C11" s="1">
        <v>0.26</v>
      </c>
      <c r="D11" s="1">
        <v>0.12</v>
      </c>
      <c r="E11" s="1"/>
      <c r="F11">
        <f t="shared" si="0"/>
        <v>8.2000000000000003E-2</v>
      </c>
      <c r="G11">
        <f t="shared" si="1"/>
        <v>3.1707317073170733</v>
      </c>
      <c r="H11">
        <f t="shared" si="2"/>
        <v>-1.4634146341463414</v>
      </c>
      <c r="I11" s="1" t="str">
        <f t="shared" ref="I11:I23" si="7">IF(A11&lt;&gt;B11,COMPLEX(C11,D11),0)</f>
        <v>0.26+0.12i</v>
      </c>
      <c r="J11" t="str">
        <f t="shared" si="4"/>
        <v>3.17073170731707-1.46341463414634i</v>
      </c>
      <c r="K11">
        <f t="shared" si="5"/>
        <v>3.1707317073170702</v>
      </c>
    </row>
    <row r="12" spans="1:11" x14ac:dyDescent="0.2">
      <c r="A12" s="1">
        <v>3</v>
      </c>
      <c r="B12" s="1">
        <v>6</v>
      </c>
      <c r="C12" s="1">
        <v>0.1</v>
      </c>
      <c r="D12" s="1">
        <v>0.02</v>
      </c>
      <c r="E12" s="1"/>
      <c r="F12">
        <f t="shared" si="0"/>
        <v>1.0400000000000001E-2</v>
      </c>
      <c r="G12">
        <f t="shared" si="1"/>
        <v>9.615384615384615</v>
      </c>
      <c r="H12">
        <f t="shared" si="2"/>
        <v>-1.9230769230769229</v>
      </c>
      <c r="I12" s="1" t="str">
        <f t="shared" si="7"/>
        <v>0.1+0.02i</v>
      </c>
      <c r="J12" t="str">
        <f t="shared" si="4"/>
        <v>9.61538461538461-1.92307692307692i</v>
      </c>
      <c r="K12">
        <f t="shared" si="5"/>
        <v>9.6153846153846096</v>
      </c>
    </row>
    <row r="13" spans="1:11" x14ac:dyDescent="0.2">
      <c r="A13" s="1">
        <v>4</v>
      </c>
      <c r="B13" s="1">
        <v>1</v>
      </c>
      <c r="C13" s="1">
        <v>0.2</v>
      </c>
      <c r="D13" s="1">
        <v>0.05</v>
      </c>
      <c r="E13" s="1"/>
      <c r="F13">
        <f t="shared" si="0"/>
        <v>4.250000000000001E-2</v>
      </c>
      <c r="G13">
        <f t="shared" si="1"/>
        <v>4.7058823529411757</v>
      </c>
      <c r="H13">
        <f t="shared" si="2"/>
        <v>-1.1764705882352939</v>
      </c>
      <c r="I13" s="1" t="str">
        <f t="shared" si="7"/>
        <v>0.2+0.05i</v>
      </c>
      <c r="J13" t="str">
        <f t="shared" si="4"/>
        <v>4.70588235294118-1.17647058823529i</v>
      </c>
      <c r="K13">
        <f t="shared" si="5"/>
        <v>4.7058823529411802</v>
      </c>
    </row>
    <row r="14" spans="1:11" x14ac:dyDescent="0.2">
      <c r="A14" s="1">
        <v>4</v>
      </c>
      <c r="B14" s="1">
        <v>2</v>
      </c>
      <c r="C14" s="1">
        <v>0.1</v>
      </c>
      <c r="D14" s="1">
        <v>0.05</v>
      </c>
      <c r="E14" s="1"/>
      <c r="F14">
        <f t="shared" si="0"/>
        <v>1.2500000000000002E-2</v>
      </c>
      <c r="G14">
        <f t="shared" si="1"/>
        <v>7.9999999999999991</v>
      </c>
      <c r="H14">
        <f t="shared" si="2"/>
        <v>-3.9999999999999996</v>
      </c>
      <c r="I14" s="1" t="str">
        <f t="shared" si="7"/>
        <v>0.1+0.05i</v>
      </c>
      <c r="J14" t="str">
        <f t="shared" si="4"/>
        <v>8-4i</v>
      </c>
      <c r="K14">
        <f t="shared" si="5"/>
        <v>8</v>
      </c>
    </row>
    <row r="15" spans="1:11" x14ac:dyDescent="0.2">
      <c r="A15" s="1">
        <v>4</v>
      </c>
      <c r="B15" s="1">
        <v>5</v>
      </c>
      <c r="C15" s="1">
        <v>0.4</v>
      </c>
      <c r="D15" s="1">
        <v>0.2</v>
      </c>
      <c r="E15" s="1"/>
      <c r="F15">
        <f t="shared" si="0"/>
        <v>0.20000000000000004</v>
      </c>
      <c r="G15">
        <f t="shared" si="1"/>
        <v>1.9999999999999998</v>
      </c>
      <c r="H15">
        <f t="shared" si="2"/>
        <v>-0.99999999999999989</v>
      </c>
      <c r="I15" s="1" t="str">
        <f t="shared" si="7"/>
        <v>0.4+0.2i</v>
      </c>
      <c r="J15" t="str">
        <f t="shared" si="4"/>
        <v>2-i</v>
      </c>
      <c r="K15">
        <f t="shared" si="5"/>
        <v>2</v>
      </c>
    </row>
    <row r="16" spans="1:11" x14ac:dyDescent="0.2">
      <c r="A16" s="1">
        <v>5</v>
      </c>
      <c r="B16" s="1">
        <v>1</v>
      </c>
      <c r="C16" s="1">
        <v>0.3</v>
      </c>
      <c r="D16" s="1">
        <v>0.08</v>
      </c>
      <c r="E16" s="1"/>
      <c r="F16">
        <f t="shared" si="0"/>
        <v>9.64E-2</v>
      </c>
      <c r="G16">
        <f t="shared" si="1"/>
        <v>3.1120331950207469</v>
      </c>
      <c r="H16">
        <f t="shared" si="2"/>
        <v>-0.82987551867219922</v>
      </c>
      <c r="I16" s="1" t="str">
        <f t="shared" si="7"/>
        <v>0.3+0.08i</v>
      </c>
      <c r="J16" t="str">
        <f t="shared" si="4"/>
        <v>3.11203319502075-0.829875518672199i</v>
      </c>
      <c r="K16">
        <f t="shared" si="5"/>
        <v>3.11203319502075</v>
      </c>
    </row>
    <row r="17" spans="1:11" x14ac:dyDescent="0.2">
      <c r="A17" s="1">
        <v>5</v>
      </c>
      <c r="B17" s="1">
        <v>2</v>
      </c>
      <c r="C17" s="1">
        <v>0.3</v>
      </c>
      <c r="D17" s="1">
        <v>0.1</v>
      </c>
      <c r="E17" s="1"/>
      <c r="F17">
        <f t="shared" si="0"/>
        <v>0.1</v>
      </c>
      <c r="G17">
        <f t="shared" si="1"/>
        <v>2.9999999999999996</v>
      </c>
      <c r="H17">
        <f t="shared" si="2"/>
        <v>-1</v>
      </c>
      <c r="I17" s="1" t="str">
        <f t="shared" si="7"/>
        <v>0.3+0.1i</v>
      </c>
      <c r="J17" t="str">
        <f t="shared" si="4"/>
        <v>3-1i</v>
      </c>
      <c r="K17">
        <f t="shared" si="5"/>
        <v>3</v>
      </c>
    </row>
    <row r="18" spans="1:11" x14ac:dyDescent="0.2">
      <c r="A18" s="1">
        <v>5</v>
      </c>
      <c r="B18" s="1">
        <v>3</v>
      </c>
      <c r="C18" s="1">
        <v>0.26</v>
      </c>
      <c r="D18" s="1">
        <v>0.12</v>
      </c>
      <c r="E18" s="1"/>
      <c r="F18">
        <f t="shared" si="0"/>
        <v>8.2000000000000003E-2</v>
      </c>
      <c r="G18">
        <f t="shared" si="1"/>
        <v>3.1707317073170733</v>
      </c>
      <c r="H18">
        <f t="shared" si="2"/>
        <v>-1.4634146341463414</v>
      </c>
      <c r="I18" s="1" t="str">
        <f t="shared" si="7"/>
        <v>0.26+0.12i</v>
      </c>
      <c r="J18" t="str">
        <f t="shared" si="4"/>
        <v>3.17073170731707-1.46341463414634i</v>
      </c>
      <c r="K18">
        <f t="shared" si="5"/>
        <v>3.1707317073170702</v>
      </c>
    </row>
    <row r="19" spans="1:11" x14ac:dyDescent="0.2">
      <c r="A19" s="1">
        <v>5</v>
      </c>
      <c r="B19" s="1">
        <v>4</v>
      </c>
      <c r="C19" s="1">
        <v>0.4</v>
      </c>
      <c r="D19" s="1">
        <v>0.2</v>
      </c>
      <c r="E19" s="1"/>
      <c r="F19">
        <f t="shared" si="0"/>
        <v>0.20000000000000004</v>
      </c>
      <c r="G19">
        <f t="shared" si="1"/>
        <v>1.9999999999999998</v>
      </c>
      <c r="H19">
        <f t="shared" si="2"/>
        <v>-0.99999999999999989</v>
      </c>
      <c r="I19" s="1" t="str">
        <f t="shared" si="7"/>
        <v>0.4+0.2i</v>
      </c>
      <c r="J19" t="str">
        <f t="shared" si="4"/>
        <v>2-i</v>
      </c>
      <c r="K19">
        <f t="shared" si="5"/>
        <v>2</v>
      </c>
    </row>
    <row r="20" spans="1:11" x14ac:dyDescent="0.2">
      <c r="A20" s="1">
        <v>5</v>
      </c>
      <c r="B20" s="1">
        <v>6</v>
      </c>
      <c r="C20" s="1">
        <v>0.3</v>
      </c>
      <c r="D20" s="1">
        <v>0.1</v>
      </c>
      <c r="E20" s="1"/>
      <c r="F20">
        <f t="shared" si="0"/>
        <v>0.1</v>
      </c>
      <c r="G20">
        <f t="shared" si="1"/>
        <v>2.9999999999999996</v>
      </c>
      <c r="H20">
        <f t="shared" si="2"/>
        <v>-1</v>
      </c>
      <c r="I20" s="1" t="str">
        <f t="shared" si="7"/>
        <v>0.3+0.1i</v>
      </c>
      <c r="J20" t="str">
        <f t="shared" si="4"/>
        <v>3-1i</v>
      </c>
      <c r="K20">
        <f t="shared" si="5"/>
        <v>3</v>
      </c>
    </row>
    <row r="21" spans="1:11" x14ac:dyDescent="0.2">
      <c r="A21" s="1">
        <v>6</v>
      </c>
      <c r="B21" s="1">
        <v>2</v>
      </c>
      <c r="C21" s="1">
        <v>0.2</v>
      </c>
      <c r="D21" s="1">
        <v>7.0000000000000007E-2</v>
      </c>
      <c r="E21" s="1"/>
      <c r="F21">
        <f t="shared" si="0"/>
        <v>4.4900000000000009E-2</v>
      </c>
      <c r="G21">
        <f t="shared" si="1"/>
        <v>4.4543429844097986</v>
      </c>
      <c r="H21">
        <f t="shared" si="2"/>
        <v>-1.5590200445434297</v>
      </c>
      <c r="I21" s="1" t="str">
        <f t="shared" si="7"/>
        <v>0.2+0.07i</v>
      </c>
      <c r="J21" t="str">
        <f t="shared" si="4"/>
        <v>4.4543429844098-1.55902004454343i</v>
      </c>
      <c r="K21">
        <f t="shared" si="5"/>
        <v>4.4543429844098004</v>
      </c>
    </row>
    <row r="22" spans="1:11" x14ac:dyDescent="0.2">
      <c r="A22" s="1">
        <v>6</v>
      </c>
      <c r="B22" s="1">
        <v>3</v>
      </c>
      <c r="C22" s="1">
        <v>0.1</v>
      </c>
      <c r="D22" s="1">
        <v>0.2</v>
      </c>
      <c r="E22" s="1"/>
      <c r="F22">
        <f t="shared" si="0"/>
        <v>5.000000000000001E-2</v>
      </c>
      <c r="G22">
        <f t="shared" si="1"/>
        <v>1.9999999999999998</v>
      </c>
      <c r="H22">
        <f t="shared" si="2"/>
        <v>-3.9999999999999996</v>
      </c>
      <c r="I22" s="1" t="str">
        <f t="shared" si="7"/>
        <v>0.1+0.2i</v>
      </c>
      <c r="J22" t="str">
        <f t="shared" si="4"/>
        <v>2-4i</v>
      </c>
      <c r="K22">
        <f t="shared" si="5"/>
        <v>2</v>
      </c>
    </row>
    <row r="23" spans="1:11" x14ac:dyDescent="0.2">
      <c r="A23" s="1">
        <v>6</v>
      </c>
      <c r="B23" s="1">
        <v>5</v>
      </c>
      <c r="C23" s="1">
        <v>0.3</v>
      </c>
      <c r="D23" s="1">
        <v>0.1</v>
      </c>
      <c r="E23" s="1"/>
      <c r="F23">
        <f>C23^2 +D23^2</f>
        <v>0.1</v>
      </c>
      <c r="G23">
        <f>C23/F23</f>
        <v>2.9999999999999996</v>
      </c>
      <c r="H23">
        <f t="shared" si="2"/>
        <v>-1</v>
      </c>
      <c r="I23" s="1" t="str">
        <f t="shared" si="7"/>
        <v>0.3+0.1i</v>
      </c>
      <c r="J23" t="str">
        <f t="shared" si="4"/>
        <v>3-1i</v>
      </c>
      <c r="K23">
        <f t="shared" si="5"/>
        <v>3</v>
      </c>
    </row>
    <row r="24" spans="1:11" x14ac:dyDescent="0.2">
      <c r="A24" s="1"/>
      <c r="B24" s="1"/>
      <c r="C24" s="1"/>
      <c r="D24" s="1"/>
      <c r="E24" s="1"/>
    </row>
    <row r="25" spans="1:11" x14ac:dyDescent="0.2">
      <c r="A25" s="1"/>
      <c r="B25" s="1"/>
      <c r="C25" s="1"/>
      <c r="D25" s="1"/>
      <c r="E25" s="1"/>
    </row>
    <row r="26" spans="1:11" x14ac:dyDescent="0.2">
      <c r="A26" s="1"/>
      <c r="B26" s="1"/>
      <c r="C26" s="1"/>
      <c r="D26" s="1"/>
      <c r="E26" s="1"/>
    </row>
    <row r="27" spans="1:11" x14ac:dyDescent="0.2">
      <c r="A27" s="1"/>
      <c r="B27" s="1"/>
      <c r="C27" s="1"/>
      <c r="D27" s="1"/>
      <c r="E27" s="1"/>
    </row>
    <row r="28" spans="1:11" x14ac:dyDescent="0.2">
      <c r="A28" s="1"/>
      <c r="B28" s="1"/>
      <c r="C28" s="1"/>
      <c r="D28" s="1"/>
      <c r="E28" s="1"/>
    </row>
    <row r="29" spans="1:11" x14ac:dyDescent="0.2">
      <c r="A29" s="1"/>
      <c r="B29" s="1"/>
      <c r="C29" s="1"/>
      <c r="D29" s="1"/>
      <c r="E29" s="1"/>
    </row>
    <row r="30" spans="1:11" x14ac:dyDescent="0.2">
      <c r="A30" s="1"/>
      <c r="B30" s="1"/>
      <c r="C30" s="1"/>
      <c r="D30" s="1"/>
      <c r="E30" s="1"/>
    </row>
    <row r="31" spans="1:11" x14ac:dyDescent="0.2">
      <c r="A31" s="1"/>
      <c r="B31" s="1"/>
      <c r="C31" s="1"/>
      <c r="D31" s="1"/>
      <c r="E31" s="1"/>
    </row>
    <row r="32" spans="1:11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</row>
    <row r="44" spans="1:5" x14ac:dyDescent="0.2">
      <c r="A44" s="1"/>
      <c r="B44" s="1"/>
    </row>
    <row r="45" spans="1:5" x14ac:dyDescent="0.2">
      <c r="A45" s="1"/>
      <c r="B4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6FEDBE726A3D4BB6A3DD1FC423C645" ma:contentTypeVersion="11" ma:contentTypeDescription="Create a new document." ma:contentTypeScope="" ma:versionID="c5b46a3744ab63b46ac8390338c0ec29">
  <xsd:schema xmlns:xsd="http://www.w3.org/2001/XMLSchema" xmlns:xs="http://www.w3.org/2001/XMLSchema" xmlns:p="http://schemas.microsoft.com/office/2006/metadata/properties" xmlns:ns3="e1685e70-4409-44ff-a129-d9557ed9b25b" xmlns:ns4="dd78913b-84cb-4e23-9d1e-766268695023" targetNamespace="http://schemas.microsoft.com/office/2006/metadata/properties" ma:root="true" ma:fieldsID="101e21a860029da8357ea7a2996377f6" ns3:_="" ns4:_="">
    <xsd:import namespace="e1685e70-4409-44ff-a129-d9557ed9b25b"/>
    <xsd:import namespace="dd78913b-84cb-4e23-9d1e-76626869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85e70-4409-44ff-a129-d9557ed9b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8913b-84cb-4e23-9d1e-7662686950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95C7A2-8A6E-4C6B-A9EC-7FF17D31CF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685e70-4409-44ff-a129-d9557ed9b25b"/>
    <ds:schemaRef ds:uri="dd78913b-84cb-4e23-9d1e-76626869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684770-FBB1-48C7-813E-0130852B61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2E367B-3987-45E2-9C94-F1D93CDCEDA6}">
  <ds:schemaRefs>
    <ds:schemaRef ds:uri="http://schemas.microsoft.com/office/2006/documentManagement/types"/>
    <ds:schemaRef ds:uri="http://purl.org/dc/dcmitype/"/>
    <ds:schemaRef ds:uri="http://purl.org/dc/elements/1.1/"/>
    <ds:schemaRef ds:uri="e1685e70-4409-44ff-a129-d9557ed9b25b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d78913b-84cb-4e23-9d1e-76626869502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Sheet1</vt:lpstr>
      <vt:lpstr>Sheet4</vt:lpstr>
      <vt:lpstr>Sheet2</vt:lpstr>
      <vt:lpstr>Sheet3</vt:lpstr>
      <vt:lpstr>Atable</vt:lpstr>
      <vt:lpstr>capgen</vt:lpstr>
      <vt:lpstr>genset</vt:lpstr>
      <vt:lpstr>lineset</vt:lpstr>
      <vt:lpstr>Pdemand</vt:lpstr>
      <vt:lpstr>priset</vt:lpstr>
      <vt:lpstr>PRTable</vt:lpstr>
      <vt:lpstr>Qdemand</vt:lpstr>
      <vt:lpstr>QRTable</vt:lpstr>
      <vt:lpstr>T0Table</vt:lpstr>
      <vt:lpstr>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Abdurrahman Yavuz</cp:lastModifiedBy>
  <dcterms:created xsi:type="dcterms:W3CDTF">2021-12-14T17:35:57Z</dcterms:created>
  <dcterms:modified xsi:type="dcterms:W3CDTF">2022-05-30T03:42:12Z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0x010100AA6FEDBE726A3D4BB6A3DD1FC423C645</vt:lpwstr>
  </property>
  <property fmtid="{D5CDD505-2E9C-101B-9397-08002B2CF9AE}" pid="3" name="WorkbookGuid">
    <vt:lpwstr>c3e549fd-42d2-438f-a931-76044e35ddb6</vt:lpwstr>
  </property>
</Properties>
</file>